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science" sheetId="1" r:id="rId1"/>
    <sheet name="รายงานวิทย์" sheetId="7" r:id="rId2"/>
  </sheets>
  <calcPr calcId="124519"/>
</workbook>
</file>

<file path=xl/calcChain.xml><?xml version="1.0" encoding="utf-8"?>
<calcChain xmlns="http://schemas.openxmlformats.org/spreadsheetml/2006/main">
  <c r="CT5" i="1"/>
  <c r="CS5"/>
  <c r="CR5"/>
  <c r="CQ5"/>
  <c r="CP5"/>
  <c r="CO5"/>
  <c r="CL5"/>
  <c r="CK5"/>
  <c r="CJ5"/>
  <c r="CI5"/>
  <c r="CH5"/>
  <c r="CG5"/>
  <c r="CF5"/>
  <c r="CE5"/>
  <c r="BZ5"/>
  <c r="CB5"/>
  <c r="CA5"/>
  <c r="BY5"/>
  <c r="BX5"/>
  <c r="BW5"/>
  <c r="BV5"/>
  <c r="BU5"/>
  <c r="BT5"/>
  <c r="BS5"/>
  <c r="BR5"/>
  <c r="BP5"/>
  <c r="BO5"/>
  <c r="BN5"/>
  <c r="BM5"/>
  <c r="BL5"/>
  <c r="BK5"/>
  <c r="BJ5"/>
  <c r="BI5"/>
  <c r="BH5"/>
  <c r="BF5"/>
  <c r="BE5"/>
  <c r="BD5"/>
  <c r="E27" i="7" l="1"/>
  <c r="D27"/>
  <c r="F24"/>
  <c r="E24"/>
  <c r="D24"/>
  <c r="F22"/>
  <c r="H22" s="1"/>
  <c r="E22"/>
  <c r="D22"/>
  <c r="F20"/>
  <c r="E20"/>
  <c r="D20"/>
  <c r="F19"/>
  <c r="H19" s="1"/>
  <c r="E19"/>
  <c r="D19"/>
  <c r="F17"/>
  <c r="E17"/>
  <c r="D17"/>
  <c r="F13"/>
  <c r="E13"/>
  <c r="D13"/>
  <c r="F27"/>
  <c r="H27" s="1"/>
  <c r="F26"/>
  <c r="H26" s="1"/>
  <c r="E26"/>
  <c r="D26"/>
  <c r="F16"/>
  <c r="E16"/>
  <c r="D16"/>
  <c r="F25"/>
  <c r="E25"/>
  <c r="D25"/>
  <c r="F23"/>
  <c r="E23"/>
  <c r="D23"/>
  <c r="F21"/>
  <c r="E21"/>
  <c r="D21"/>
  <c r="F18"/>
  <c r="E18"/>
  <c r="D18"/>
  <c r="M18"/>
  <c r="L18"/>
  <c r="K18"/>
  <c r="J18"/>
  <c r="M21"/>
  <c r="L21"/>
  <c r="K21"/>
  <c r="J21"/>
  <c r="M23"/>
  <c r="L23"/>
  <c r="K23"/>
  <c r="J23"/>
  <c r="M25"/>
  <c r="L25"/>
  <c r="K25"/>
  <c r="J25"/>
  <c r="H13"/>
  <c r="H24"/>
  <c r="H20"/>
  <c r="CN5" i="1"/>
  <c r="DL5"/>
  <c r="DK5"/>
  <c r="DJ5"/>
  <c r="DW5" s="1"/>
  <c r="DX5" s="1"/>
  <c r="CD5"/>
  <c r="CC5"/>
  <c r="DH5"/>
  <c r="BQ5"/>
  <c r="DD5"/>
  <c r="BG5"/>
  <c r="CM5"/>
  <c r="G17" i="7"/>
  <c r="G13"/>
  <c r="G27"/>
  <c r="G26"/>
  <c r="G16"/>
  <c r="G25"/>
  <c r="G23"/>
  <c r="G21"/>
  <c r="G18"/>
  <c r="G24"/>
  <c r="G22"/>
  <c r="G20"/>
  <c r="G19"/>
  <c r="I19" l="1"/>
  <c r="I24"/>
  <c r="I26"/>
  <c r="I27"/>
  <c r="I13"/>
  <c r="DF5" i="1"/>
  <c r="DY5"/>
  <c r="DZ5" s="1"/>
  <c r="DI5"/>
  <c r="DU5" s="1"/>
  <c r="DV5" s="1"/>
  <c r="DG5"/>
  <c r="DS5" s="1"/>
  <c r="DT5" s="1"/>
  <c r="DE5"/>
  <c r="DQ5" s="1"/>
  <c r="DR5" s="1"/>
  <c r="DC5"/>
  <c r="DO5" s="1"/>
  <c r="DP5" s="1"/>
  <c r="DB5"/>
  <c r="I22" i="7"/>
  <c r="I17"/>
  <c r="H17"/>
  <c r="I20"/>
  <c r="DA5" i="1"/>
  <c r="DM5" l="1"/>
  <c r="DN5" s="1"/>
  <c r="L8" i="7"/>
  <c r="K9"/>
  <c r="H23"/>
  <c r="H25"/>
  <c r="H18"/>
  <c r="EA5" i="1"/>
  <c r="EB5" s="1"/>
  <c r="H16" i="7"/>
  <c r="F14"/>
  <c r="H14" s="1"/>
  <c r="E14"/>
  <c r="D14"/>
  <c r="F15"/>
  <c r="H15" s="1"/>
  <c r="E15"/>
  <c r="D15"/>
  <c r="M12"/>
  <c r="L12"/>
  <c r="K12"/>
  <c r="J12"/>
  <c r="F12"/>
  <c r="H12" s="1"/>
  <c r="E12"/>
  <c r="D12"/>
  <c r="F11"/>
  <c r="H11" s="1"/>
  <c r="E11"/>
  <c r="D11"/>
  <c r="F10"/>
  <c r="H10" s="1"/>
  <c r="E10"/>
  <c r="D10"/>
  <c r="M9"/>
  <c r="L9"/>
  <c r="J9"/>
  <c r="F9"/>
  <c r="H9" s="1"/>
  <c r="D9"/>
  <c r="J8"/>
  <c r="K8"/>
  <c r="M8"/>
  <c r="F8"/>
  <c r="H8" s="1"/>
  <c r="G14"/>
  <c r="G15"/>
  <c r="G12"/>
  <c r="G11"/>
  <c r="G10"/>
  <c r="G9"/>
  <c r="G8"/>
  <c r="E8" l="1"/>
  <c r="E9"/>
  <c r="I23"/>
  <c r="I21"/>
  <c r="H21"/>
  <c r="I18"/>
  <c r="I25"/>
  <c r="I15"/>
  <c r="I12"/>
  <c r="I9"/>
  <c r="I11"/>
  <c r="I14"/>
  <c r="I10"/>
  <c r="I8"/>
  <c r="I16"/>
  <c r="M15" l="1"/>
  <c r="L15"/>
  <c r="K15"/>
  <c r="J15"/>
  <c r="D8"/>
</calcChain>
</file>

<file path=xl/sharedStrings.xml><?xml version="1.0" encoding="utf-8"?>
<sst xmlns="http://schemas.openxmlformats.org/spreadsheetml/2006/main" count="979" uniqueCount="436">
  <si>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</si>
  <si>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</si>
  <si>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</si>
  <si>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</si>
  <si>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</si>
  <si>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</si>
  <si>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</si>
  <si>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</si>
  <si>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</si>
  <si>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</si>
  <si>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</si>
  <si>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</si>
  <si>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</si>
  <si>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</si>
  <si>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</si>
  <si>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</si>
  <si>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</si>
  <si>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</si>
  <si>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</si>
  <si>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</si>
  <si>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</si>
  <si>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</si>
  <si>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</si>
  <si>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</si>
  <si>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</si>
  <si>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</si>
  <si>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</si>
  <si>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</si>
  <si>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</si>
  <si>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</si>
  <si>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</si>
  <si>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</si>
  <si>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</si>
  <si>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</si>
  <si>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วิทยาศาสตร์</t>
  </si>
  <si>
    <t>สาระที่ 1 สิ่งมีชีวิตกับกระบวนการดำรงชีวิต</t>
  </si>
  <si>
    <t>มฐ ว 1.1</t>
  </si>
  <si>
    <t>มฐ ว 1.2</t>
  </si>
  <si>
    <t>สาระที่ 2  ชีวิตกับสิ่งแวดล้อม</t>
  </si>
  <si>
    <t>มฐ ว 2.1</t>
  </si>
  <si>
    <t>มฐ ว 2.2</t>
  </si>
  <si>
    <t>สาระที่ 3 สารและสมบัติของสาร</t>
  </si>
  <si>
    <t>มฐ ว 3.1</t>
  </si>
  <si>
    <t>มฐ ว 3.2</t>
  </si>
  <si>
    <t>สาระที่ 4 แรงและการเคลื่อนที่</t>
  </si>
  <si>
    <t>มฐ ว 4.1</t>
  </si>
  <si>
    <t>มฐ ว 4.2</t>
  </si>
  <si>
    <t>สาระที่ 5 พลังงาน</t>
  </si>
  <si>
    <t>มฐ ว 5.1</t>
  </si>
  <si>
    <t>สาระที่ 6 กระบวนการเปลี่ยนแปลงโลก</t>
  </si>
  <si>
    <t>มฐ ว 6.1</t>
  </si>
  <si>
    <t>สาระที่ 7 ดาราศาสตร์และอวกาศ</t>
  </si>
  <si>
    <t>มฐ ว 7.1</t>
  </si>
  <si>
    <t xml:space="preserve">รายงานผลการประเมิน Pre O-NET ปีการศึกษา 2560
กลุ่มสาระการเรียนรู้วิทยาศาสตร์ ระดับชั้นมัธยมศึกษาปีที่ 3  </t>
  </si>
  <si>
    <t>มฐ ว 7.2</t>
  </si>
  <si>
    <t>ว 1.1</t>
  </si>
  <si>
    <t>ว 1.2</t>
  </si>
  <si>
    <t>ว 2.1</t>
  </si>
  <si>
    <t>ว 2.2</t>
  </si>
  <si>
    <t>ว 3.1</t>
  </si>
  <si>
    <t>ว 3.2</t>
  </si>
  <si>
    <t>ว 4.1</t>
  </si>
  <si>
    <t>ว 4.2</t>
  </si>
  <si>
    <t>ว 5.1</t>
  </si>
  <si>
    <t>ว 6.1</t>
  </si>
  <si>
    <t>ว 7.1</t>
  </si>
  <si>
    <t>ว 7.2</t>
  </si>
  <si>
    <t>สาระ4</t>
  </si>
  <si>
    <t>สาระ5</t>
  </si>
  <si>
    <t>สาระ6</t>
  </si>
  <si>
    <t>สาระ7</t>
  </si>
  <si>
    <t>สำนักงานเขตพื้นที่การศึกษา.....................................................................</t>
  </si>
  <si>
    <t>สำนักงานเขตพื้นที่การศึกษาประถมศึกษาพัทลุง เขต 1</t>
  </si>
  <si>
    <t>ขนาดใหญ่</t>
  </si>
  <si>
    <t>เด็กหญิง ธิตินันท์  ร้อยแก้ว</t>
  </si>
  <si>
    <t>1939900482999</t>
  </si>
  <si>
    <t>เด็กหญิง วิภาวนี  บัวจุด</t>
  </si>
  <si>
    <t>1939900486242</t>
  </si>
  <si>
    <t>เด็กหญิง อัญชนากร  เต็มราม</t>
  </si>
  <si>
    <t>1939900481500</t>
  </si>
  <si>
    <t>เด็กหญิง เขมวรรณ  รักจุ้ย</t>
  </si>
  <si>
    <t>1939900503066</t>
  </si>
  <si>
    <t>เด็กชาย กรวิชญ์  อ่อนทอง</t>
  </si>
  <si>
    <t>1939900508602</t>
  </si>
  <si>
    <t>เด็กชาย ศุภกร  กันทะ</t>
  </si>
  <si>
    <t>1560301388389</t>
  </si>
  <si>
    <t>นางสาว สนิตา  ชูช่วย</t>
  </si>
  <si>
    <t>1939500005611</t>
  </si>
  <si>
    <t>เด็กชาย ศุภชัย  ฤทธิรัตน์</t>
  </si>
  <si>
    <t>1959900800851</t>
  </si>
  <si>
    <t>เด็กหญิง วรรณศิริ  รามเอียด</t>
  </si>
  <si>
    <t>1939900495993</t>
  </si>
  <si>
    <t>เด็กหญิง กรกนก  มะโนปลื้ม</t>
  </si>
  <si>
    <t>1959900787544</t>
  </si>
  <si>
    <t>เด็กชาย ศรัณย์  เพชรสุทธิ์</t>
  </si>
  <si>
    <t>1939900490541</t>
  </si>
  <si>
    <t>นางสาว ศศิประภา  ทรัพย์มาก</t>
  </si>
  <si>
    <t>1939900476115</t>
  </si>
  <si>
    <t>นางสาว สาวิตรี  แสงชัญ</t>
  </si>
  <si>
    <t>1209601327980</t>
  </si>
  <si>
    <t>เด็กหญิง อมราพร  ขุนทา</t>
  </si>
  <si>
    <t>1939900489365</t>
  </si>
  <si>
    <t>เด็กหญิง ชลลดา  เตียวอานันต์</t>
  </si>
  <si>
    <t>1939900518497</t>
  </si>
  <si>
    <t>เด็กหญิง คฑาทิพย์  ทองอุบล</t>
  </si>
  <si>
    <t>1939900491831</t>
  </si>
  <si>
    <t>เด็กหญิง อลิศรา  เนียมแทน</t>
  </si>
  <si>
    <t>1939900494237</t>
  </si>
  <si>
    <t>เด็กหญิง ลลิตภัทร  ช่วยขำ</t>
  </si>
  <si>
    <t>1209601406685</t>
  </si>
  <si>
    <t>เด็กหญิง นภสร  เศรษฐสุข</t>
  </si>
  <si>
    <t>1939900491874</t>
  </si>
  <si>
    <t>เด็กชาย วรชิต  ชูเผือก</t>
  </si>
  <si>
    <t>1939900488342</t>
  </si>
  <si>
    <t>เด็กชาย ธีระกานต์  ทองเกตุ</t>
  </si>
  <si>
    <t>1939900485556</t>
  </si>
  <si>
    <t>นางสาว ภัทรสุดา  โสมกุล</t>
  </si>
  <si>
    <t>1939900470222</t>
  </si>
  <si>
    <t>นางสาว ภัทรนันท์  จ่าวิสูตร</t>
  </si>
  <si>
    <t>1939900479840</t>
  </si>
  <si>
    <t>เด็กหญิง ชุติมา  นวลศรี</t>
  </si>
  <si>
    <t>1900101426151</t>
  </si>
  <si>
    <t>เด็กชาย กุมภ์พิจิก   สุขรัตน์</t>
  </si>
  <si>
    <t>1939900480201</t>
  </si>
  <si>
    <t>เด็กหญิง วิชญาดา  อั้นเต้ง</t>
  </si>
  <si>
    <t>1939900493958</t>
  </si>
  <si>
    <t>เด็กหญิง นิรชา  ทองขวิด</t>
  </si>
  <si>
    <t>1929900836472</t>
  </si>
  <si>
    <t>นางสาว จุฑาทิพย์  เทพภักดี</t>
  </si>
  <si>
    <t>1939900477634</t>
  </si>
  <si>
    <t>เด็กชาย กฤษฎา  บุญช่วย</t>
  </si>
  <si>
    <t>1939900487176</t>
  </si>
  <si>
    <t>เด็กหญิง ปภาณิน  ศรีใส</t>
  </si>
  <si>
    <t>1939900491165</t>
  </si>
  <si>
    <t>นาย ภูวดล  บำเพ็ญ</t>
  </si>
  <si>
    <t>1939900473248</t>
  </si>
  <si>
    <t>เด็กชาย กิตตินันท์  ชูเกื้อ</t>
  </si>
  <si>
    <t>1939900482476</t>
  </si>
  <si>
    <t>เด็กชาย วีระชัย  มีมุสิทธิ์</t>
  </si>
  <si>
    <t>1939900485548</t>
  </si>
  <si>
    <t>เด็กชาย ทวีสิทธิ์  บุญรอด</t>
  </si>
  <si>
    <t>1939900482671</t>
  </si>
  <si>
    <t>เด็กชาย ณัฐพล  ดำเรือง</t>
  </si>
  <si>
    <t>1939900486234</t>
  </si>
  <si>
    <t>นาย นพชัย  นิ่มนุ้ย</t>
  </si>
  <si>
    <t>1939900470672</t>
  </si>
  <si>
    <t>นาย ธัญพิสิษฐ์  สงนุ้ย</t>
  </si>
  <si>
    <t>1939500006464</t>
  </si>
  <si>
    <t>เด็กชาย บุญธวัช  พาหุรัตน์</t>
  </si>
  <si>
    <t>1939900492013</t>
  </si>
  <si>
    <t>เด็กชาย ธีระวิช  พลด้วง</t>
  </si>
  <si>
    <t>1939900482883</t>
  </si>
  <si>
    <t>นาย ธนกฤต  สุบรรณน้อย</t>
  </si>
  <si>
    <t>1959900772148</t>
  </si>
  <si>
    <t>เด็กชาย ธีรพัฒน์  หนูยก</t>
  </si>
  <si>
    <t>1939900502876</t>
  </si>
  <si>
    <t>เด็กชาย กันต์  รัชพันธ์</t>
  </si>
  <si>
    <t>1489900450676</t>
  </si>
  <si>
    <t>เด็กชาย สุมิทธาโชค  แซ่ภู่</t>
  </si>
  <si>
    <t>1939900483782</t>
  </si>
  <si>
    <t>นาย ธนกฤต  ปานเพชร</t>
  </si>
  <si>
    <t>1939900472829</t>
  </si>
  <si>
    <t>เด็กชาย อติวัธน์  พรหมจันทร์</t>
  </si>
  <si>
    <t>1939900485246</t>
  </si>
  <si>
    <t>เด็กชาย นรวิชญ์  สังเมียน</t>
  </si>
  <si>
    <t>1939900494687</t>
  </si>
  <si>
    <t>นางสาว อมรรัตน์  ช่วยนาเขตร์</t>
  </si>
  <si>
    <t>1841401116346</t>
  </si>
  <si>
    <t>เด็กหญิง รัชฏา  ชูดำ</t>
  </si>
  <si>
    <t>1939900483294</t>
  </si>
  <si>
    <t>เด็กหญิง อรจิรา  ธรรมพิทักษ์</t>
  </si>
  <si>
    <t>1900601175328</t>
  </si>
  <si>
    <t>นาย ปฏิพัทธ์  ทองรัตน์</t>
  </si>
  <si>
    <t>1939900477499</t>
  </si>
  <si>
    <t>เด็กชาย จิรพัฒน์  เพ็งเล็ง</t>
  </si>
  <si>
    <t>1839900695101</t>
  </si>
  <si>
    <t>เด็กหญิง ทาริกา  สังข์ติ้น</t>
  </si>
  <si>
    <t>1939900513053</t>
  </si>
  <si>
    <t>เด็กหญิง น้ำทิพย์  นิ่มโอ</t>
  </si>
  <si>
    <t>1939900486315</t>
  </si>
  <si>
    <t>เด็กหญิง สโรชา  พุทธศุกร์</t>
  </si>
  <si>
    <t>1939900480627</t>
  </si>
  <si>
    <t>นางสาว ปลื้ม  ดำแก้ว</t>
  </si>
  <si>
    <t>1103703423215</t>
  </si>
  <si>
    <t>นางสาว ชุติมา  ก่อเกื้อ</t>
  </si>
  <si>
    <t>1939900474899</t>
  </si>
  <si>
    <t>เด็กหญิง รัตติกาล  สังข์ทิพย์</t>
  </si>
  <si>
    <t>1939900497333</t>
  </si>
  <si>
    <t>เด็กหญิง วราภรณ์  หมีแดง</t>
  </si>
  <si>
    <t>1931001070640</t>
  </si>
  <si>
    <t>นางสาว ณัฐกานต์  ชูเกื้อ</t>
  </si>
  <si>
    <t>1939900473922</t>
  </si>
  <si>
    <t>เด็กชาย ธราธร  เต็มพุฒิ</t>
  </si>
  <si>
    <t>1939900494041</t>
  </si>
  <si>
    <t>เด็กชาย อภิรัฐ  เกตุหนู</t>
  </si>
  <si>
    <t>1939500009251</t>
  </si>
  <si>
    <t>เด็กหญิง สิริพร  สิทธิเม่ง</t>
  </si>
  <si>
    <t>1939900500962</t>
  </si>
  <si>
    <t>นาย ฐาปกรณ์  สิงห์โตแก้ว</t>
  </si>
  <si>
    <t>1939900468295</t>
  </si>
  <si>
    <t>เด็กชาย กิตติภพ  ศิริมนตรี</t>
  </si>
  <si>
    <t>1939800003908</t>
  </si>
  <si>
    <t>เด็กชาย ชนชยา  สมแก้ว</t>
  </si>
  <si>
    <t>1939900490380</t>
  </si>
  <si>
    <t>เด็กชาย เกรียงไกร  เวชรังษีกุล</t>
  </si>
  <si>
    <t>1939900489926</t>
  </si>
  <si>
    <t>นาย ณัฐวุฒิ  บัวจุด</t>
  </si>
  <si>
    <t>1939900475259</t>
  </si>
  <si>
    <t>เด็กชาย สุรเดช  ไชยเดช</t>
  </si>
  <si>
    <t>1939900497945</t>
  </si>
  <si>
    <t>เด็กชาย อดินันท์  ตู้คำภา</t>
  </si>
  <si>
    <t>1939900486358</t>
  </si>
  <si>
    <t>นาย เมธี  รักษาพล</t>
  </si>
  <si>
    <t>1939900474716</t>
  </si>
  <si>
    <t>เด็กชาย ธนาวุฒิ  เกตุชู</t>
  </si>
  <si>
    <t>1939900490941</t>
  </si>
  <si>
    <t>เด็กชาย สันต์ภพ  แสงสุด</t>
  </si>
  <si>
    <t>1939900484380</t>
  </si>
  <si>
    <t>นาย ฐิติวัส  ปัญจสุวรรณ์</t>
  </si>
  <si>
    <t>1939900473388</t>
  </si>
  <si>
    <t>นาย ธนวัฒน์  หนูประดิษฐ์</t>
  </si>
  <si>
    <t>1939900469518</t>
  </si>
  <si>
    <t>เด็กชาย อรรถชัย  มากคำ</t>
  </si>
  <si>
    <t>1939900501683</t>
  </si>
  <si>
    <t>เด็กชาย ศุภกร  สมุหะเสนีโต</t>
  </si>
  <si>
    <t>1939900481071</t>
  </si>
  <si>
    <t>เด็กชาย ศุทธวีร์  วิเศษสันติศิริ</t>
  </si>
  <si>
    <t>1939900493486</t>
  </si>
  <si>
    <t>นางสาว ตรีรัตน์  คำผาย</t>
  </si>
  <si>
    <t>1939900473281</t>
  </si>
  <si>
    <t>นางสาว จินตพร  แทนหนู</t>
  </si>
  <si>
    <t>1939900471008</t>
  </si>
  <si>
    <t>เด็กหญิง สุทธินันท์  จันทร์สม</t>
  </si>
  <si>
    <t>1930700054685</t>
  </si>
  <si>
    <t>เด็กหญิง เมธาวี  หนูเพชร</t>
  </si>
  <si>
    <t>1939900487257</t>
  </si>
  <si>
    <t>เด็กหญิง อรไพลิน  กันทะจันทร์</t>
  </si>
  <si>
    <t>1738700067221</t>
  </si>
  <si>
    <t>เด็กหญิง ติยาภัทร  ชุมแก่น</t>
  </si>
  <si>
    <t>1939900501021</t>
  </si>
  <si>
    <t>นางสาว มณีนุช  เกื้อสกุล</t>
  </si>
  <si>
    <t>1939900474449</t>
  </si>
  <si>
    <t>เด็กหญิง อธิชา  หนูแจ่ม</t>
  </si>
  <si>
    <t>1939900502761</t>
  </si>
  <si>
    <t>เด็กหญิง ภัทรดา  พรหมทอง</t>
  </si>
  <si>
    <t>1939900492081</t>
  </si>
  <si>
    <t>เด็กหญิง อรุณอันดา  อย่างดี</t>
  </si>
  <si>
    <t>1920400204401</t>
  </si>
  <si>
    <t>เด็กหญิง มัทนพร  หนูนวล</t>
  </si>
  <si>
    <t>1939800003894</t>
  </si>
  <si>
    <t>เด็กหญิง ชมพูนุท  หนูดำ</t>
  </si>
  <si>
    <t>1939900496531</t>
  </si>
  <si>
    <t>เด็กหญิง สุภาวดี  เปียคล้าย</t>
  </si>
  <si>
    <t>1939500008645</t>
  </si>
  <si>
    <t>เด็กหญิง กิตติมา  รัตนานุกูล</t>
  </si>
  <si>
    <t>1939900486811</t>
  </si>
  <si>
    <t>เด็กหญิง ณิชาภัทร  สิทธิศักดิ์</t>
  </si>
  <si>
    <t>1939500010208</t>
  </si>
  <si>
    <t>เด็กหญิง อาริยา  โพธิสิม</t>
  </si>
  <si>
    <t>1102003385115</t>
  </si>
  <si>
    <t>เด็กหญิง ชฎาพร  อ่อนทอง</t>
  </si>
  <si>
    <t>1939600004641</t>
  </si>
  <si>
    <t>เด็กหญิง สริตา  รักสกุล</t>
  </si>
  <si>
    <t>1939500009633</t>
  </si>
  <si>
    <t>เด็กชาย อมรินทร์  แสนแก้ว</t>
  </si>
  <si>
    <t>1909802716537</t>
  </si>
  <si>
    <t>เด็กชาย คณิศร  เปลี่ยนอร่าม</t>
  </si>
  <si>
    <t>1939900501446</t>
  </si>
  <si>
    <t>เด็กหญิง ขนิษฐา  ไชยวรณ์</t>
  </si>
  <si>
    <t>1900101386401</t>
  </si>
  <si>
    <t>เด็กหญิง ประภาพรรณ  นิลมาก</t>
  </si>
  <si>
    <t>1939900487826</t>
  </si>
  <si>
    <t>นาย กิตติธัช  อินฉ่ำ</t>
  </si>
  <si>
    <t>1939900479629</t>
  </si>
  <si>
    <t>นาย ณัฐวุฒิ  วงศ์วานิช</t>
  </si>
  <si>
    <t>1939900477065</t>
  </si>
  <si>
    <t>เด็กหญิง อาลิสา  ปลุกกระโทก</t>
  </si>
  <si>
    <t>1939900490151</t>
  </si>
  <si>
    <t>เด็กหญิง อาทิตยา  ขุนรอง</t>
  </si>
  <si>
    <t>1939900492129</t>
  </si>
  <si>
    <t>เด็กหญิง ฐานิยา  นวลกริ่ม</t>
  </si>
  <si>
    <t>1939900500776</t>
  </si>
  <si>
    <t>เด็กหญิง ปนัสยา  หนูชุม</t>
  </si>
  <si>
    <t>1939900495241</t>
  </si>
  <si>
    <t>เด็กชาย อลงกรณ์  บุญพร้อม</t>
  </si>
  <si>
    <t>1100801462581</t>
  </si>
  <si>
    <t>เด็กชาย บุรีกาญจน์  ทองบุรี</t>
  </si>
  <si>
    <t>1909802672882</t>
  </si>
  <si>
    <t>เด็กชาย ทินภัทร  อุ้ยสวัสดิ์</t>
  </si>
  <si>
    <t>1139600178621</t>
  </si>
  <si>
    <t>เด็กหญิง จารุวรรณ  หนูแก้ว</t>
  </si>
  <si>
    <t>1939900483103</t>
  </si>
  <si>
    <t>นาย พัชระ  ขาวโปง</t>
  </si>
  <si>
    <t>1931001068653</t>
  </si>
  <si>
    <t>เด็กหญิง วราภรณ์  ด้วงรัตน์</t>
  </si>
  <si>
    <t>1939900492765</t>
  </si>
  <si>
    <t>เด็กหญิง กมลชนก  โรจนรัตน์</t>
  </si>
  <si>
    <t>1939900502094</t>
  </si>
  <si>
    <t>เด็กชาย ชยุตพงศ์  สังข์ฉิม</t>
  </si>
  <si>
    <t>1939900500334</t>
  </si>
  <si>
    <t>เด็กชาย อัมรินทร์  กระจ่างรส</t>
  </si>
  <si>
    <t>1900101393849</t>
  </si>
  <si>
    <t>นาย ชุติมันต์  อัณฑยานนท์</t>
  </si>
  <si>
    <t>1939900470061</t>
  </si>
  <si>
    <t>เด็กชาย พงษ์พิศาล  โรจนรัตน์</t>
  </si>
  <si>
    <t>1939900493273</t>
  </si>
  <si>
    <t>เด็กชาย คฑาวุธ  ช่วยเมือง</t>
  </si>
  <si>
    <t>1939900514661</t>
  </si>
  <si>
    <t>เด็กชาย อภิวัฒน์  เตียวอนันต์</t>
  </si>
  <si>
    <t>1939900512740</t>
  </si>
  <si>
    <t>เด็กชาย ณัฐพล  สุขแก้ว</t>
  </si>
  <si>
    <t>1939800003002</t>
  </si>
  <si>
    <t>เด็กชาย ฐานิศร  จันทร์สังข์</t>
  </si>
  <si>
    <t>1939900486617</t>
  </si>
  <si>
    <t>เด็กชาย พงศธร  มัชยา</t>
  </si>
  <si>
    <t>1939900492234</t>
  </si>
  <si>
    <t>เด็กหญิง จุฑามณี  บุญนะ</t>
  </si>
  <si>
    <t>1939900485165</t>
  </si>
  <si>
    <t>นางสาว นิรชร  ทองขวิด</t>
  </si>
  <si>
    <t>1929900836464</t>
  </si>
  <si>
    <t>นางสาว ภัณฑิรา   อุมา</t>
  </si>
  <si>
    <t>1909802623318</t>
  </si>
  <si>
    <t>เด็กหญิง จุฬาลักษณ์  แซ่ภู่</t>
  </si>
  <si>
    <t>2939900022538</t>
  </si>
  <si>
    <t>เด็กหญิง ชนิตา  กาฬจันโท</t>
  </si>
  <si>
    <t>1931001071816</t>
  </si>
  <si>
    <t>เด็กหญิง อรวรรณ  สุขศรี</t>
  </si>
  <si>
    <t>1939900507380</t>
  </si>
  <si>
    <t>เด็กหญิง อุษา  อินทนุ</t>
  </si>
  <si>
    <t>1939900510038</t>
  </si>
  <si>
    <t>เด็กหญิง สุนิสา  สุวรรณพันชู</t>
  </si>
  <si>
    <t>1718800024248</t>
  </si>
  <si>
    <t>เด็กหญิง พรรวสา  โพธิ์รอด</t>
  </si>
  <si>
    <t>1939900487966</t>
  </si>
  <si>
    <t>เด็กหญิง มุทิตา  เง่าซุ้น</t>
  </si>
  <si>
    <t>1939900486561</t>
  </si>
  <si>
    <t>เด็กหญิง รุจิรา  รสเจริญ</t>
  </si>
  <si>
    <t>1859900275684</t>
  </si>
  <si>
    <t>เด็กหญิง สไบทิพย์  รองเดช</t>
  </si>
  <si>
    <t>1939900491190</t>
  </si>
  <si>
    <t>เด็กหญิง ธมลฤทัย  เพชรกาศ</t>
  </si>
  <si>
    <t>1939900480511</t>
  </si>
  <si>
    <t>นาย ปฎิพล  หนูจันทร์</t>
  </si>
  <si>
    <t>1939900474660</t>
  </si>
  <si>
    <t>เด็กหญิง สุทัตตา  แก้วเศษ</t>
  </si>
  <si>
    <t>1939900486773</t>
  </si>
  <si>
    <t>เด็กหญิง ชนชนินาถ  พรหมแก้ว</t>
  </si>
  <si>
    <t>1939500011085</t>
  </si>
  <si>
    <t>นางสาว ณิชาภัทร  ศักดิ์หวาน</t>
  </si>
  <si>
    <t>1939900474767</t>
  </si>
  <si>
    <t>เด็กชาย ณัฐวุฒิ  เชืองยาง</t>
  </si>
  <si>
    <t>1939900497694</t>
  </si>
  <si>
    <t>เด็กหญิง ทิฆัมพร  ชูบัวขาว</t>
  </si>
  <si>
    <t>1939900506014</t>
  </si>
  <si>
    <t>เด็กหญิง ธันย์ชนก  ยิ้มหวาน</t>
  </si>
  <si>
    <t>1939900489039</t>
  </si>
  <si>
    <t>เด็กชาย วรวิช  แป้นแก้ว</t>
  </si>
  <si>
    <t>1939900491157</t>
  </si>
  <si>
    <t>นางสาว พิมพร  ปานสุข</t>
  </si>
  <si>
    <t>1939900478061</t>
  </si>
  <si>
    <t>เด็กชาย กิติภูมิ  เพ็งระวะ</t>
  </si>
  <si>
    <t>1939900512537</t>
  </si>
  <si>
    <t>เด็กหญิง นงนภัส  วรรณภักดี</t>
  </si>
  <si>
    <t>1939900507215</t>
  </si>
  <si>
    <t>เด็กหญิง ณัฐชยาภา  โพธิ์ทอง</t>
  </si>
  <si>
    <t>1104300522356</t>
  </si>
  <si>
    <t>เด็กหญิง นวรัตน์  หนูวัน</t>
  </si>
  <si>
    <t>1839901734208</t>
  </si>
  <si>
    <t>เด็กหญิง สุธาสินี  เพชรกาฬ</t>
  </si>
  <si>
    <t>1939900488334</t>
  </si>
  <si>
    <t>เด็กชาย ชัยพร  บัวสมุย</t>
  </si>
  <si>
    <t>1849300011333</t>
  </si>
  <si>
    <t>เด็กชาย ภูมินทร์  หนองห้าง</t>
  </si>
  <si>
    <t>1959900796063</t>
  </si>
  <si>
    <t>นางสาว เนตรชนก  ไชยสุวรรณ์</t>
  </si>
  <si>
    <t>1959900758404</t>
  </si>
  <si>
    <t>เด็กหญิง อภิสรา  แกล้วทนงค์</t>
  </si>
  <si>
    <t>1939900505549</t>
  </si>
  <si>
    <t>เด็กหญิง จิรัชยา  สุภเพียร</t>
  </si>
  <si>
    <t>1939900483235</t>
  </si>
  <si>
    <t>เด็กหญิง กฤติยาณี  จันทร์บ่อแก้ว</t>
  </si>
  <si>
    <t>1578000006611</t>
  </si>
  <si>
    <t>นาย บูรพา  พิลาภรณ์</t>
  </si>
  <si>
    <t>1939900460324</t>
  </si>
  <si>
    <t>เด็กชาย ธนวัฒน์  อ่อนแก้ว</t>
  </si>
  <si>
    <t>1939900500130</t>
  </si>
  <si>
    <t>เด็กชาย เมธี  แก้วไข่</t>
  </si>
  <si>
    <t>1939500011697</t>
  </si>
  <si>
    <t>นาย พีระพล  เอียดเลื่อน</t>
  </si>
  <si>
    <t>1939900479190</t>
  </si>
  <si>
    <t>เด็กชาย ธวัชชัย  ปลอดนุ้ย</t>
  </si>
  <si>
    <t>1939900490878</t>
  </si>
  <si>
    <t>นาย ทินกร  สุทธิดาจันทร์</t>
  </si>
  <si>
    <t>1930200101544</t>
  </si>
  <si>
    <t>นาย อดิศักดิ์  น้อยหรำ</t>
  </si>
  <si>
    <t>1939500006995</t>
  </si>
  <si>
    <t>เด็กชาย กิตติธัช  ทองแก้ว</t>
  </si>
  <si>
    <t>1939900486749</t>
  </si>
  <si>
    <t>เด็กชาย ภาคภูมิ  คงศรีทอง</t>
  </si>
  <si>
    <t>1939500009773</t>
  </si>
  <si>
    <t>เด็กชาย นภัสกร  อินทร์ศรี</t>
  </si>
  <si>
    <t>1939900487729</t>
  </si>
  <si>
    <t>เด็กชาย กิตติพงศ์  อินทะสะระ</t>
  </si>
  <si>
    <t>1909802666068</t>
  </si>
  <si>
    <t>เด็กชาย เรวัตร  สรรเสริญ</t>
  </si>
  <si>
    <t>1939900495497</t>
  </si>
  <si>
    <t>เด็กชาย ณัฐพงษ์  สว่างรัตน์</t>
  </si>
  <si>
    <t>1939900484461</t>
  </si>
  <si>
    <t>เด็กชาย ธนภัทร  เอียดสกุล</t>
  </si>
  <si>
    <t>1939900490622</t>
  </si>
  <si>
    <t>นางสาว กัลยรัตน์  รัตนมุณี</t>
  </si>
  <si>
    <t>1939900476204</t>
  </si>
  <si>
    <t>นางสาว ธนัชพร  บุญยัง</t>
  </si>
  <si>
    <t>1939900474104</t>
  </si>
  <si>
    <t>เด็กหญิง ธนัญญา  หนูเรือง</t>
  </si>
  <si>
    <t>1104300530391</t>
  </si>
  <si>
    <t>เด็กหญิง กัญญาณัฐ  เดชวารี</t>
  </si>
  <si>
    <t>1939900486269</t>
  </si>
  <si>
    <t>นางสาว วรรณิสา  เผือกแสง</t>
  </si>
  <si>
    <t>1939900476166</t>
  </si>
  <si>
    <t>เด็กหญิง กัญญณัฐ  รัตนชุม</t>
  </si>
  <si>
    <t>1939900494440</t>
  </si>
  <si>
    <t>เด็กหญิง ศุภิสรา  แข็งฉลาด</t>
  </si>
  <si>
    <t>1939900494318</t>
  </si>
  <si>
    <t>นางสาว สุนทรีลักษณ์  ภักดี</t>
  </si>
  <si>
    <t>1939900474651</t>
  </si>
  <si>
    <t>นางสาว ขวัญจิรา  แสงหิรัญ</t>
  </si>
  <si>
    <t>1939900475241</t>
  </si>
  <si>
    <t>เด็กหญิง สุทธิญาดา  เพชรรักษ์</t>
  </si>
  <si>
    <t>1939900491777</t>
  </si>
  <si>
    <t>เด็กหญิง พิชามญชุ์  ลายขวะ</t>
  </si>
  <si>
    <t>1969800278940</t>
  </si>
  <si>
    <t>เด็กชาย เสฎฐวุฒิ  ภิรมรักษ์</t>
  </si>
  <si>
    <t>1939900483537</t>
  </si>
  <si>
    <t>หญิง</t>
  </si>
  <si>
    <t>ชาย</t>
  </si>
</sst>
</file>

<file path=xl/styles.xml><?xml version="1.0" encoding="utf-8"?>
<styleSheet xmlns="http://schemas.openxmlformats.org/spreadsheetml/2006/main">
  <numFmts count="2">
    <numFmt numFmtId="187" formatCode="[$-10409]#,##0;\-#,##0"/>
    <numFmt numFmtId="188" formatCode="[$-10409]#,##0.00;\-#,##0.00"/>
  </numFmts>
  <fonts count="15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Angsana New"/>
      <family val="1"/>
    </font>
    <font>
      <b/>
      <sz val="16"/>
      <color theme="1"/>
      <name val="Angsana New"/>
      <family val="1"/>
    </font>
    <font>
      <sz val="13"/>
      <color theme="1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1" fontId="2" fillId="2" borderId="1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9" xfId="0" applyFont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6" xfId="0" applyFont="1" applyBorder="1" applyAlignment="1" applyProtection="1">
      <alignment horizontal="left" vertical="top" wrapText="1" readingOrder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/>
    <xf numFmtId="2" fontId="5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9" fillId="0" borderId="16" xfId="0" applyFont="1" applyBorder="1" applyAlignment="1" applyProtection="1">
      <alignment horizontal="center" vertical="center" wrapText="1" readingOrder="1"/>
      <protection locked="0"/>
    </xf>
    <xf numFmtId="187" fontId="9" fillId="0" borderId="16" xfId="0" applyNumberFormat="1" applyFont="1" applyBorder="1" applyAlignment="1" applyProtection="1">
      <alignment horizontal="center" vertical="center" wrapText="1" readingOrder="1"/>
      <protection locked="0"/>
    </xf>
    <xf numFmtId="188" fontId="9" fillId="0" borderId="16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 applyAlignment="1" applyProtection="1">
      <alignment horizontal="center" vertical="center" wrapText="1" readingOrder="1"/>
      <protection locked="0"/>
    </xf>
    <xf numFmtId="187" fontId="9" fillId="0" borderId="13" xfId="0" applyNumberFormat="1" applyFont="1" applyBorder="1" applyAlignment="1" applyProtection="1">
      <alignment horizontal="center" vertical="center" wrapText="1" readingOrder="1"/>
      <protection locked="0"/>
    </xf>
    <xf numFmtId="188" fontId="9" fillId="0" borderId="13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4" xfId="0" applyFont="1" applyBorder="1" applyAlignment="1" applyProtection="1">
      <alignment horizontal="center" vertical="center" wrapText="1" readingOrder="1"/>
      <protection locked="0"/>
    </xf>
    <xf numFmtId="187" fontId="6" fillId="0" borderId="14" xfId="0" applyNumberFormat="1" applyFont="1" applyBorder="1" applyAlignment="1" applyProtection="1">
      <alignment horizontal="center" vertical="center" wrapText="1" readingOrder="1"/>
      <protection locked="0"/>
    </xf>
    <xf numFmtId="188" fontId="6" fillId="0" borderId="14" xfId="0" applyNumberFormat="1" applyFont="1" applyBorder="1" applyAlignment="1" applyProtection="1">
      <alignment horizontal="center" vertical="center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5" xfId="0" applyFont="1" applyBorder="1" applyAlignment="1" applyProtection="1">
      <alignment horizontal="center" vertical="center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horizontal="left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4" fillId="0" borderId="0" xfId="0" applyFont="1"/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6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9" xfId="0" applyFont="1" applyBorder="1" applyAlignment="1" applyProtection="1">
      <alignment horizontal="center" vertical="top" wrapText="1" readingOrder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center" wrapText="1" readingOrder="1"/>
      <protection locked="0"/>
    </xf>
    <xf numFmtId="0" fontId="12" fillId="0" borderId="17" xfId="0" applyFont="1" applyBorder="1" applyProtection="1">
      <protection locked="0"/>
    </xf>
    <xf numFmtId="1" fontId="12" fillId="0" borderId="17" xfId="0" applyNumberFormat="1" applyFont="1" applyBorder="1" applyAlignment="1" applyProtection="1">
      <alignment horizontal="center"/>
      <protection locked="0"/>
    </xf>
    <xf numFmtId="0" fontId="13" fillId="0" borderId="17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center" vertical="top"/>
    </xf>
    <xf numFmtId="1" fontId="14" fillId="0" borderId="17" xfId="0" applyNumberFormat="1" applyFont="1" applyFill="1" applyBorder="1" applyAlignment="1" applyProtection="1">
      <alignment horizontal="center"/>
      <protection locked="0"/>
    </xf>
    <xf numFmtId="0" fontId="14" fillId="0" borderId="17" xfId="0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/>
    </xf>
    <xf numFmtId="0" fontId="2" fillId="0" borderId="17" xfId="0" applyFont="1" applyFill="1" applyBorder="1"/>
    <xf numFmtId="2" fontId="5" fillId="0" borderId="17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289891</xdr:colOff>
      <xdr:row>0</xdr:row>
      <xdr:rowOff>82831</xdr:rowOff>
    </xdr:from>
    <xdr:to>
      <xdr:col>12</xdr:col>
      <xdr:colOff>431109</xdr:colOff>
      <xdr:row>1</xdr:row>
      <xdr:rowOff>157374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232913" y="82831"/>
          <a:ext cx="571914" cy="795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B185"/>
  <sheetViews>
    <sheetView tabSelected="1" zoomScale="130" zoomScaleNormal="130" workbookViewId="0">
      <selection activeCell="A186" sqref="A186:XFD1097"/>
    </sheetView>
  </sheetViews>
  <sheetFormatPr defaultColWidth="9.125" defaultRowHeight="16.5"/>
  <cols>
    <col min="1" max="1" width="33.25" style="1" customWidth="1"/>
    <col min="2" max="2" width="12.375" style="1" customWidth="1"/>
    <col min="3" max="3" width="12.625" style="1" customWidth="1"/>
    <col min="4" max="4" width="21.625" style="1" customWidth="1"/>
    <col min="5" max="5" width="18.75" style="1" customWidth="1"/>
    <col min="6" max="6" width="7.25" style="1" customWidth="1"/>
    <col min="7" max="75" width="4.875" style="12" customWidth="1"/>
    <col min="76" max="85" width="4.875" style="1" customWidth="1"/>
    <col min="86" max="90" width="4.875" style="37" customWidth="1"/>
    <col min="91" max="104" width="4.875" style="1" customWidth="1"/>
    <col min="105" max="108" width="4.75" style="1" customWidth="1"/>
    <col min="109" max="115" width="4.75" style="38" customWidth="1"/>
    <col min="116" max="116" width="4.75" style="1" customWidth="1"/>
    <col min="117" max="122" width="7" style="1" customWidth="1"/>
    <col min="123" max="130" width="7" style="38" customWidth="1"/>
    <col min="131" max="131" width="7" style="1" customWidth="1"/>
    <col min="132" max="16384" width="9.125" style="1"/>
  </cols>
  <sheetData>
    <row r="1" spans="1:132" ht="2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5"/>
    </row>
    <row r="2" spans="1:132" ht="21">
      <c r="A2" s="64" t="s">
        <v>7</v>
      </c>
      <c r="B2" s="64"/>
      <c r="C2" s="64"/>
      <c r="D2" s="64"/>
      <c r="E2" s="64"/>
      <c r="F2" s="64"/>
      <c r="G2" s="6" t="s">
        <v>8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7" t="s">
        <v>9</v>
      </c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8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</row>
    <row r="3" spans="1:132" ht="21">
      <c r="A3" s="65" t="s">
        <v>0</v>
      </c>
      <c r="B3" s="59" t="s">
        <v>1</v>
      </c>
      <c r="C3" s="59" t="s">
        <v>2</v>
      </c>
      <c r="D3" s="65" t="s">
        <v>3</v>
      </c>
      <c r="E3" s="59" t="s">
        <v>4</v>
      </c>
      <c r="F3" s="59" t="s">
        <v>5</v>
      </c>
      <c r="G3" s="62" t="s">
        <v>6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10" t="s">
        <v>16</v>
      </c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56" t="s">
        <v>15</v>
      </c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8"/>
    </row>
    <row r="4" spans="1:132" ht="21">
      <c r="A4" s="66"/>
      <c r="B4" s="60"/>
      <c r="C4" s="60"/>
      <c r="D4" s="66"/>
      <c r="E4" s="60"/>
      <c r="F4" s="60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</v>
      </c>
      <c r="Y4" s="9">
        <v>19</v>
      </c>
      <c r="Z4" s="9">
        <v>20</v>
      </c>
      <c r="AA4" s="9">
        <v>21</v>
      </c>
      <c r="AB4" s="9">
        <v>22</v>
      </c>
      <c r="AC4" s="9">
        <v>23</v>
      </c>
      <c r="AD4" s="9">
        <v>24</v>
      </c>
      <c r="AE4" s="9">
        <v>25</v>
      </c>
      <c r="AF4" s="9">
        <v>26</v>
      </c>
      <c r="AG4" s="9">
        <v>27</v>
      </c>
      <c r="AH4" s="9">
        <v>28</v>
      </c>
      <c r="AI4" s="9">
        <v>29</v>
      </c>
      <c r="AJ4" s="9">
        <v>30</v>
      </c>
      <c r="AK4" s="9">
        <v>31</v>
      </c>
      <c r="AL4" s="9">
        <v>32</v>
      </c>
      <c r="AM4" s="9">
        <v>33</v>
      </c>
      <c r="AN4" s="9">
        <v>34</v>
      </c>
      <c r="AO4" s="9">
        <v>35</v>
      </c>
      <c r="AP4" s="9">
        <v>36.1</v>
      </c>
      <c r="AQ4" s="9">
        <v>36.200000000000003</v>
      </c>
      <c r="AR4" s="9">
        <v>37.1</v>
      </c>
      <c r="AS4" s="9">
        <v>37.200000000000003</v>
      </c>
      <c r="AT4" s="9">
        <v>38.1</v>
      </c>
      <c r="AU4" s="9">
        <v>38.200000000000003</v>
      </c>
      <c r="AV4" s="9">
        <v>39.1</v>
      </c>
      <c r="AW4" s="9">
        <v>39.200000000000003</v>
      </c>
      <c r="AX4" s="9">
        <v>40</v>
      </c>
      <c r="AY4" s="9">
        <v>41</v>
      </c>
      <c r="AZ4" s="9">
        <v>42</v>
      </c>
      <c r="BA4" s="9">
        <v>43</v>
      </c>
      <c r="BB4" s="9">
        <v>44</v>
      </c>
      <c r="BC4" s="9">
        <v>45</v>
      </c>
      <c r="BD4" s="3">
        <v>1</v>
      </c>
      <c r="BE4" s="3">
        <v>2</v>
      </c>
      <c r="BF4" s="3">
        <v>3</v>
      </c>
      <c r="BG4" s="3">
        <v>4</v>
      </c>
      <c r="BH4" s="3">
        <v>5</v>
      </c>
      <c r="BI4" s="3">
        <v>6</v>
      </c>
      <c r="BJ4" s="3">
        <v>7</v>
      </c>
      <c r="BK4" s="3">
        <v>8</v>
      </c>
      <c r="BL4" s="3">
        <v>9</v>
      </c>
      <c r="BM4" s="3">
        <v>10</v>
      </c>
      <c r="BN4" s="3">
        <v>11</v>
      </c>
      <c r="BO4" s="3">
        <v>12</v>
      </c>
      <c r="BP4" s="3">
        <v>13</v>
      </c>
      <c r="BQ4" s="3">
        <v>14</v>
      </c>
      <c r="BR4" s="3">
        <v>15</v>
      </c>
      <c r="BS4" s="3">
        <v>16</v>
      </c>
      <c r="BT4" s="3">
        <v>17</v>
      </c>
      <c r="BU4" s="3">
        <v>18</v>
      </c>
      <c r="BV4" s="3">
        <v>19</v>
      </c>
      <c r="BW4" s="3">
        <v>20</v>
      </c>
      <c r="BX4" s="3">
        <v>21</v>
      </c>
      <c r="BY4" s="3">
        <v>22</v>
      </c>
      <c r="BZ4" s="3">
        <v>23</v>
      </c>
      <c r="CA4" s="3">
        <v>24</v>
      </c>
      <c r="CB4" s="3">
        <v>25</v>
      </c>
      <c r="CC4" s="3">
        <v>26</v>
      </c>
      <c r="CD4" s="3">
        <v>27</v>
      </c>
      <c r="CE4" s="3">
        <v>28</v>
      </c>
      <c r="CF4" s="3">
        <v>29</v>
      </c>
      <c r="CG4" s="3">
        <v>30</v>
      </c>
      <c r="CH4" s="3">
        <v>31</v>
      </c>
      <c r="CI4" s="3">
        <v>32</v>
      </c>
      <c r="CJ4" s="3">
        <v>33</v>
      </c>
      <c r="CK4" s="3">
        <v>34</v>
      </c>
      <c r="CL4" s="3">
        <v>35</v>
      </c>
      <c r="CM4" s="3">
        <v>36.1</v>
      </c>
      <c r="CN4" s="3">
        <v>36.200000000000003</v>
      </c>
      <c r="CO4" s="3">
        <v>37.1</v>
      </c>
      <c r="CP4" s="3">
        <v>37.200000000000003</v>
      </c>
      <c r="CQ4" s="3">
        <v>38.1</v>
      </c>
      <c r="CR4" s="3">
        <v>38.200000000000003</v>
      </c>
      <c r="CS4" s="3">
        <v>39.1</v>
      </c>
      <c r="CT4" s="3">
        <v>39.200000000000003</v>
      </c>
      <c r="CU4" s="3">
        <v>40</v>
      </c>
      <c r="CV4" s="3">
        <v>41</v>
      </c>
      <c r="CW4" s="3">
        <v>42</v>
      </c>
      <c r="CX4" s="3">
        <v>43</v>
      </c>
      <c r="CY4" s="3">
        <v>44</v>
      </c>
      <c r="CZ4" s="3">
        <v>45</v>
      </c>
      <c r="DA4" s="14" t="s">
        <v>55</v>
      </c>
      <c r="DB4" s="17" t="s">
        <v>56</v>
      </c>
      <c r="DC4" s="17" t="s">
        <v>57</v>
      </c>
      <c r="DD4" s="17" t="s">
        <v>58</v>
      </c>
      <c r="DE4" s="17" t="s">
        <v>59</v>
      </c>
      <c r="DF4" s="17" t="s">
        <v>60</v>
      </c>
      <c r="DG4" s="17" t="s">
        <v>61</v>
      </c>
      <c r="DH4" s="17" t="s">
        <v>62</v>
      </c>
      <c r="DI4" s="17" t="s">
        <v>63</v>
      </c>
      <c r="DJ4" s="17" t="s">
        <v>64</v>
      </c>
      <c r="DK4" s="17" t="s">
        <v>65</v>
      </c>
      <c r="DL4" s="17" t="s">
        <v>66</v>
      </c>
      <c r="DM4" s="17" t="s">
        <v>12</v>
      </c>
      <c r="DN4" s="17" t="s">
        <v>11</v>
      </c>
      <c r="DO4" s="17" t="s">
        <v>13</v>
      </c>
      <c r="DP4" s="17" t="s">
        <v>11</v>
      </c>
      <c r="DQ4" s="17" t="s">
        <v>14</v>
      </c>
      <c r="DR4" s="17" t="s">
        <v>11</v>
      </c>
      <c r="DS4" s="17" t="s">
        <v>67</v>
      </c>
      <c r="DT4" s="17" t="s">
        <v>11</v>
      </c>
      <c r="DU4" s="17" t="s">
        <v>68</v>
      </c>
      <c r="DV4" s="17" t="s">
        <v>11</v>
      </c>
      <c r="DW4" s="17" t="s">
        <v>69</v>
      </c>
      <c r="DX4" s="17" t="s">
        <v>11</v>
      </c>
      <c r="DY4" s="17" t="s">
        <v>70</v>
      </c>
      <c r="DZ4" s="17" t="s">
        <v>11</v>
      </c>
      <c r="EA4" s="17" t="s">
        <v>10</v>
      </c>
      <c r="EB4" s="17" t="s">
        <v>11</v>
      </c>
    </row>
    <row r="5" spans="1:132" ht="23.25">
      <c r="A5" s="66"/>
      <c r="B5" s="60"/>
      <c r="C5" s="60"/>
      <c r="D5" s="66"/>
      <c r="E5" s="60"/>
      <c r="F5" s="60"/>
      <c r="G5" s="26">
        <v>3</v>
      </c>
      <c r="H5" s="26">
        <v>4</v>
      </c>
      <c r="I5" s="26">
        <v>2</v>
      </c>
      <c r="J5" s="26">
        <v>1</v>
      </c>
      <c r="K5" s="26">
        <v>2</v>
      </c>
      <c r="L5" s="26">
        <v>2</v>
      </c>
      <c r="M5" s="26">
        <v>3</v>
      </c>
      <c r="N5" s="26">
        <v>2</v>
      </c>
      <c r="O5" s="26">
        <v>3</v>
      </c>
      <c r="P5" s="26">
        <v>4</v>
      </c>
      <c r="Q5" s="26">
        <v>3</v>
      </c>
      <c r="R5" s="26">
        <v>4</v>
      </c>
      <c r="S5" s="26">
        <v>2</v>
      </c>
      <c r="T5" s="26">
        <v>1</v>
      </c>
      <c r="U5" s="26">
        <v>2</v>
      </c>
      <c r="V5" s="26">
        <v>2</v>
      </c>
      <c r="W5" s="26">
        <v>4</v>
      </c>
      <c r="X5" s="26">
        <v>4</v>
      </c>
      <c r="Y5" s="26">
        <v>3</v>
      </c>
      <c r="Z5" s="26">
        <v>2</v>
      </c>
      <c r="AA5" s="26">
        <v>2</v>
      </c>
      <c r="AB5" s="26">
        <v>2</v>
      </c>
      <c r="AC5" s="26">
        <v>4</v>
      </c>
      <c r="AD5" s="26">
        <v>4</v>
      </c>
      <c r="AE5" s="26">
        <v>4</v>
      </c>
      <c r="AF5" s="26">
        <v>1</v>
      </c>
      <c r="AG5" s="26">
        <v>1</v>
      </c>
      <c r="AH5" s="26">
        <v>3</v>
      </c>
      <c r="AI5" s="26">
        <v>3</v>
      </c>
      <c r="AJ5" s="26">
        <v>2</v>
      </c>
      <c r="AK5" s="26">
        <v>2</v>
      </c>
      <c r="AL5" s="26">
        <v>2</v>
      </c>
      <c r="AM5" s="26">
        <v>3</v>
      </c>
      <c r="AN5" s="26">
        <v>2</v>
      </c>
      <c r="AO5" s="26">
        <v>3</v>
      </c>
      <c r="AP5" s="27">
        <v>1</v>
      </c>
      <c r="AQ5" s="27">
        <v>4</v>
      </c>
      <c r="AR5" s="27">
        <v>3</v>
      </c>
      <c r="AS5" s="27">
        <v>5</v>
      </c>
      <c r="AT5" s="27">
        <v>2</v>
      </c>
      <c r="AU5" s="27">
        <v>3</v>
      </c>
      <c r="AV5" s="27">
        <v>2</v>
      </c>
      <c r="AW5" s="27">
        <v>5</v>
      </c>
      <c r="AX5" s="28">
        <v>2.5</v>
      </c>
      <c r="AY5" s="28">
        <v>2.5</v>
      </c>
      <c r="AZ5" s="28">
        <v>2.5</v>
      </c>
      <c r="BA5" s="28">
        <v>2.5</v>
      </c>
      <c r="BB5" s="28">
        <v>4</v>
      </c>
      <c r="BC5" s="28">
        <v>4</v>
      </c>
      <c r="BD5" s="29">
        <f>IF(G5=3,2,0)</f>
        <v>2</v>
      </c>
      <c r="BE5" s="29">
        <f>IF(H5=4,2,0)</f>
        <v>2</v>
      </c>
      <c r="BF5" s="29">
        <f>IF(I5=2,2,0)</f>
        <v>2</v>
      </c>
      <c r="BG5" s="29">
        <f>IF(J5=1,2,0)</f>
        <v>2</v>
      </c>
      <c r="BH5" s="29">
        <f>IF(K5=2,2,0)</f>
        <v>2</v>
      </c>
      <c r="BI5" s="29">
        <f>IF(L5=2,2,0)</f>
        <v>2</v>
      </c>
      <c r="BJ5" s="29">
        <f>IF(M5=3,2,0)</f>
        <v>2</v>
      </c>
      <c r="BK5" s="29">
        <f>IF(N5=2,2,0)</f>
        <v>2</v>
      </c>
      <c r="BL5" s="29">
        <f>IF(O5=3,2,0)</f>
        <v>2</v>
      </c>
      <c r="BM5" s="29">
        <f>IF(P5=4,2,0)</f>
        <v>2</v>
      </c>
      <c r="BN5" s="29">
        <f>IF(Q5=3,2,0)</f>
        <v>2</v>
      </c>
      <c r="BO5" s="29">
        <f>IF(R5=4,2,0)</f>
        <v>2</v>
      </c>
      <c r="BP5" s="29">
        <f>IF(S5=2,2,0)</f>
        <v>2</v>
      </c>
      <c r="BQ5" s="29">
        <f t="shared" ref="BQ5:CD5" si="0">IF(T5=1,2,0)</f>
        <v>2</v>
      </c>
      <c r="BR5" s="29">
        <f>IF(U5=2,2,0)</f>
        <v>2</v>
      </c>
      <c r="BS5" s="29">
        <f>IF(V5=2,2,0)</f>
        <v>2</v>
      </c>
      <c r="BT5" s="29">
        <f>IF(W5=4,2,0)</f>
        <v>2</v>
      </c>
      <c r="BU5" s="29">
        <f>IF(X5=4,2,0)</f>
        <v>2</v>
      </c>
      <c r="BV5" s="29">
        <f>IF(Y5=3,2,0)</f>
        <v>2</v>
      </c>
      <c r="BW5" s="29">
        <f>IF(Z5=2,2,0)</f>
        <v>2</v>
      </c>
      <c r="BX5" s="29">
        <f>IF(AA5=2,2,0)</f>
        <v>2</v>
      </c>
      <c r="BY5" s="29">
        <f>IF(AB5=2,2,0)</f>
        <v>2</v>
      </c>
      <c r="BZ5" s="29">
        <f>IF(AC5=4,2,0)</f>
        <v>2</v>
      </c>
      <c r="CA5" s="29">
        <f>IF(AD5=4,2,0)</f>
        <v>2</v>
      </c>
      <c r="CB5" s="29">
        <f>IF(AE5=4,2,0)</f>
        <v>2</v>
      </c>
      <c r="CC5" s="29">
        <f t="shared" si="0"/>
        <v>2</v>
      </c>
      <c r="CD5" s="29">
        <f t="shared" si="0"/>
        <v>2</v>
      </c>
      <c r="CE5" s="29">
        <f>IF(AH5=3,2,0)</f>
        <v>2</v>
      </c>
      <c r="CF5" s="29">
        <f>IF(AI5=3,2,0)</f>
        <v>2</v>
      </c>
      <c r="CG5" s="29">
        <f>IF(AJ5=2,2,0)</f>
        <v>2</v>
      </c>
      <c r="CH5" s="29">
        <f>IF(AK5=2,2,0)</f>
        <v>2</v>
      </c>
      <c r="CI5" s="29">
        <f>IF(AL5=2,2,0)</f>
        <v>2</v>
      </c>
      <c r="CJ5" s="29">
        <f>IF(AM5=3,2,0)</f>
        <v>2</v>
      </c>
      <c r="CK5" s="29">
        <f>IF(AN5=2,2,0)</f>
        <v>2</v>
      </c>
      <c r="CL5" s="29">
        <f>IF(AO5=3,2,0)</f>
        <v>2</v>
      </c>
      <c r="CM5" s="29">
        <f>IF(OR(AP5=1,AP5=4),1.5,0)</f>
        <v>1.5</v>
      </c>
      <c r="CN5" s="29">
        <f t="shared" ref="CN5" si="1">IF(OR(AQ5=1,AQ5=4),1.5,0)</f>
        <v>1.5</v>
      </c>
      <c r="CO5" s="29">
        <f>IF(OR(AR5=3,AR5=5),1.5,0)</f>
        <v>1.5</v>
      </c>
      <c r="CP5" s="29">
        <f>IF(OR(AS5=3,AS5=5),1.5,0)</f>
        <v>1.5</v>
      </c>
      <c r="CQ5" s="29">
        <f>IF(OR(AT5=2,AT5=3),1.5,0)</f>
        <v>1.5</v>
      </c>
      <c r="CR5" s="29">
        <f>IF(OR(AU5=2,AU5=3),1.5,0)</f>
        <v>1.5</v>
      </c>
      <c r="CS5" s="29">
        <f>IF(OR(AV5=2,AV5=5),1.5,0)</f>
        <v>1.5</v>
      </c>
      <c r="CT5" s="29">
        <f>IF(OR(AW5=2,AW5=5),1.5,0)</f>
        <v>1.5</v>
      </c>
      <c r="CU5" s="29">
        <v>2.5</v>
      </c>
      <c r="CV5" s="29">
        <v>2.5</v>
      </c>
      <c r="CW5" s="29">
        <v>2.5</v>
      </c>
      <c r="CX5" s="29">
        <v>2.5</v>
      </c>
      <c r="CY5" s="29">
        <v>4</v>
      </c>
      <c r="CZ5" s="29">
        <v>4</v>
      </c>
      <c r="DA5" s="30">
        <f>BD5+BE5+BF5+BG5+BH5+BI5</f>
        <v>12</v>
      </c>
      <c r="DB5" s="31">
        <f>BJ5+BK5+BL5+CM5+CN5</f>
        <v>9</v>
      </c>
      <c r="DC5" s="30">
        <f>BM5+CO5+CP5</f>
        <v>5</v>
      </c>
      <c r="DD5" s="30">
        <f>BN5+CY5</f>
        <v>6</v>
      </c>
      <c r="DE5" s="30">
        <f>BO5+BP5+BQ5+BR5+BS5</f>
        <v>10</v>
      </c>
      <c r="DF5" s="30">
        <f>BT5+BU5+CQ5+CR5</f>
        <v>7</v>
      </c>
      <c r="DG5" s="30">
        <f>BV5+BW5+BX5+BY5+CS5+CT5</f>
        <v>11</v>
      </c>
      <c r="DH5" s="30">
        <f>BZ5+CZ5</f>
        <v>6</v>
      </c>
      <c r="DI5" s="30">
        <f>CA5+CB5+CC5+CD5+CE5+CF5+CG5+CU5</f>
        <v>16.5</v>
      </c>
      <c r="DJ5" s="30">
        <f>CH5+CI5+CV5+CW5</f>
        <v>9</v>
      </c>
      <c r="DK5" s="30">
        <f>CJ5+CK5+CX5</f>
        <v>6.5</v>
      </c>
      <c r="DL5" s="30">
        <f>CL5</f>
        <v>2</v>
      </c>
      <c r="DM5" s="32">
        <f>DA5+DB5</f>
        <v>21</v>
      </c>
      <c r="DN5" s="33" t="str">
        <f>IF(DM5&lt;5.25,"ปรับปรุง",IF(DM5&lt;10.5,"พอใช้",IF(DM5&lt;15.75,"ดี",IF(DM5&gt;=15.75,"ดีมาก"))))</f>
        <v>ดีมาก</v>
      </c>
      <c r="DO5" s="32">
        <f>DC5+DD5</f>
        <v>11</v>
      </c>
      <c r="DP5" s="33" t="str">
        <f>IF(DO5&lt;2.75,"ปรับปรุง",IF(DO5&lt;5.5,"พอใช้",IF(DO5&lt;8.25,"ดี",IF(DO5&gt;=8.25,"ดีมาก"))))</f>
        <v>ดีมาก</v>
      </c>
      <c r="DQ5" s="32">
        <f>DE5+DF5</f>
        <v>17</v>
      </c>
      <c r="DR5" s="33" t="str">
        <f>IF(DQ5&lt;4.25,"ปรับปรุง",IF(DQ5&lt;8.5,"พอใช้",IF(DQ5&lt;12.75,"ดี",IF(DQ5&gt;=12.75,"ดีมาก"))))</f>
        <v>ดีมาก</v>
      </c>
      <c r="DS5" s="32">
        <f>DG5+DH5</f>
        <v>17</v>
      </c>
      <c r="DT5" s="33" t="str">
        <f>IF(DS5&lt;4.25,"ปรับปรุง",IF(DS5&lt;8.5,"พอใช้",IF(DS5&lt;12.75,"ดี",IF(DS5&gt;=12.75,"ดีมาก"))))</f>
        <v>ดีมาก</v>
      </c>
      <c r="DU5" s="39">
        <f>DI5</f>
        <v>16.5</v>
      </c>
      <c r="DV5" s="34" t="str">
        <f>IF(DU5&lt;4.125,"ปรับปรุง",IF(DU5&lt;8.25,"พอใช้",IF(DU5&lt;12.375,"ดี",IF(DU5&gt;=12.375,"ดีมาก"))))</f>
        <v>ดีมาก</v>
      </c>
      <c r="DW5" s="32">
        <f>DJ5</f>
        <v>9</v>
      </c>
      <c r="DX5" s="33" t="str">
        <f>IF(DW5&lt;2.25,"ปรับปรุง",IF(DW5&lt;4.5,"พอใช้",IF(DW5&lt;6.75,"ดี",IF(DW5&gt;=6.75,"ดีมาก"))))</f>
        <v>ดีมาก</v>
      </c>
      <c r="DY5" s="39">
        <f>DK5+DL5</f>
        <v>8.5</v>
      </c>
      <c r="DZ5" s="33" t="str">
        <f>IF(DY5&lt;2.125,"ปรับปรุง",IF(DY5&lt;4.25,"พอใช้",IF(DY5&lt;6.375,"ดี",IF(DY5&gt;=6.375,"ดีมาก"))))</f>
        <v>ดีมาก</v>
      </c>
      <c r="EA5" s="34">
        <f>SUM(DA5:DL5)</f>
        <v>100</v>
      </c>
      <c r="EB5" s="35" t="str">
        <f>IF(EA5&lt;25,"ปรับปรุง",IF(EA5&lt;50,"พอใช้",IF(EA5&lt;75,"ดี",IF(EA5&gt;=75,"ดีมาก"))))</f>
        <v>ดีมาก</v>
      </c>
    </row>
    <row r="6" spans="1:132" s="11" customFormat="1" ht="23.25">
      <c r="A6" s="81" t="s">
        <v>72</v>
      </c>
      <c r="B6" s="82" t="s">
        <v>73</v>
      </c>
      <c r="C6" s="82">
        <v>1193100002</v>
      </c>
      <c r="D6" s="83" t="s">
        <v>74</v>
      </c>
      <c r="E6" s="84" t="s">
        <v>75</v>
      </c>
      <c r="F6" s="85" t="s">
        <v>434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7"/>
      <c r="DB6" s="89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90"/>
      <c r="DN6" s="91"/>
      <c r="DO6" s="90"/>
      <c r="DP6" s="91"/>
      <c r="DQ6" s="90"/>
      <c r="DR6" s="91"/>
      <c r="DS6" s="90"/>
      <c r="DT6" s="91"/>
      <c r="DU6" s="92"/>
      <c r="DV6" s="93"/>
      <c r="DW6" s="90"/>
      <c r="DX6" s="91"/>
      <c r="DY6" s="92"/>
      <c r="DZ6" s="91"/>
      <c r="EA6" s="93"/>
      <c r="EB6" s="94"/>
    </row>
    <row r="7" spans="1:132" ht="23.25">
      <c r="A7" s="81" t="s">
        <v>72</v>
      </c>
      <c r="B7" s="82" t="s">
        <v>73</v>
      </c>
      <c r="C7" s="82">
        <v>1193100002</v>
      </c>
      <c r="D7" s="83" t="s">
        <v>76</v>
      </c>
      <c r="E7" s="84" t="s">
        <v>77</v>
      </c>
      <c r="F7" s="85" t="s">
        <v>434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7"/>
      <c r="DB7" s="89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90"/>
      <c r="DN7" s="91"/>
      <c r="DO7" s="90"/>
      <c r="DP7" s="91"/>
      <c r="DQ7" s="90"/>
      <c r="DR7" s="91"/>
      <c r="DS7" s="90"/>
      <c r="DT7" s="91"/>
      <c r="DU7" s="92"/>
      <c r="DV7" s="93"/>
      <c r="DW7" s="90"/>
      <c r="DX7" s="91"/>
      <c r="DY7" s="92"/>
      <c r="DZ7" s="91"/>
      <c r="EA7" s="93"/>
      <c r="EB7" s="94"/>
    </row>
    <row r="8" spans="1:132" ht="23.25">
      <c r="A8" s="81" t="s">
        <v>72</v>
      </c>
      <c r="B8" s="82" t="s">
        <v>73</v>
      </c>
      <c r="C8" s="82">
        <v>1193100002</v>
      </c>
      <c r="D8" s="83" t="s">
        <v>78</v>
      </c>
      <c r="E8" s="84" t="s">
        <v>79</v>
      </c>
      <c r="F8" s="85" t="s">
        <v>434</v>
      </c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7"/>
      <c r="DB8" s="89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90"/>
      <c r="DN8" s="91"/>
      <c r="DO8" s="90"/>
      <c r="DP8" s="91"/>
      <c r="DQ8" s="90"/>
      <c r="DR8" s="91"/>
      <c r="DS8" s="90"/>
      <c r="DT8" s="91"/>
      <c r="DU8" s="92"/>
      <c r="DV8" s="93"/>
      <c r="DW8" s="90"/>
      <c r="DX8" s="91"/>
      <c r="DY8" s="92"/>
      <c r="DZ8" s="91"/>
      <c r="EA8" s="93"/>
      <c r="EB8" s="94"/>
    </row>
    <row r="9" spans="1:132" ht="23.25">
      <c r="A9" s="81" t="s">
        <v>72</v>
      </c>
      <c r="B9" s="82" t="s">
        <v>73</v>
      </c>
      <c r="C9" s="82">
        <v>1193100002</v>
      </c>
      <c r="D9" s="83" t="s">
        <v>80</v>
      </c>
      <c r="E9" s="84" t="s">
        <v>81</v>
      </c>
      <c r="F9" s="85" t="s">
        <v>434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7"/>
      <c r="DB9" s="89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90"/>
      <c r="DN9" s="91"/>
      <c r="DO9" s="90"/>
      <c r="DP9" s="91"/>
      <c r="DQ9" s="90"/>
      <c r="DR9" s="91"/>
      <c r="DS9" s="90"/>
      <c r="DT9" s="91"/>
      <c r="DU9" s="92"/>
      <c r="DV9" s="93"/>
      <c r="DW9" s="90"/>
      <c r="DX9" s="91"/>
      <c r="DY9" s="92"/>
      <c r="DZ9" s="91"/>
      <c r="EA9" s="93"/>
      <c r="EB9" s="94"/>
    </row>
    <row r="10" spans="1:132" ht="23.25">
      <c r="A10" s="81" t="s">
        <v>72</v>
      </c>
      <c r="B10" s="82" t="s">
        <v>73</v>
      </c>
      <c r="C10" s="82">
        <v>1193100002</v>
      </c>
      <c r="D10" s="83" t="s">
        <v>82</v>
      </c>
      <c r="E10" s="84" t="s">
        <v>83</v>
      </c>
      <c r="F10" s="85" t="s">
        <v>434</v>
      </c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7"/>
      <c r="DB10" s="89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90"/>
      <c r="DN10" s="91"/>
      <c r="DO10" s="90"/>
      <c r="DP10" s="91"/>
      <c r="DQ10" s="90"/>
      <c r="DR10" s="91"/>
      <c r="DS10" s="90"/>
      <c r="DT10" s="91"/>
      <c r="DU10" s="92"/>
      <c r="DV10" s="93"/>
      <c r="DW10" s="90"/>
      <c r="DX10" s="91"/>
      <c r="DY10" s="92"/>
      <c r="DZ10" s="91"/>
      <c r="EA10" s="93"/>
      <c r="EB10" s="94"/>
    </row>
    <row r="11" spans="1:132" ht="23.25">
      <c r="A11" s="81" t="s">
        <v>72</v>
      </c>
      <c r="B11" s="82" t="s">
        <v>73</v>
      </c>
      <c r="C11" s="82">
        <v>1193100002</v>
      </c>
      <c r="D11" s="83" t="s">
        <v>84</v>
      </c>
      <c r="E11" s="84" t="s">
        <v>85</v>
      </c>
      <c r="F11" s="85" t="s">
        <v>435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7"/>
      <c r="DB11" s="89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90"/>
      <c r="DN11" s="91"/>
      <c r="DO11" s="90"/>
      <c r="DP11" s="91"/>
      <c r="DQ11" s="90"/>
      <c r="DR11" s="91"/>
      <c r="DS11" s="90"/>
      <c r="DT11" s="91"/>
      <c r="DU11" s="92"/>
      <c r="DV11" s="93"/>
      <c r="DW11" s="90"/>
      <c r="DX11" s="91"/>
      <c r="DY11" s="92"/>
      <c r="DZ11" s="91"/>
      <c r="EA11" s="93"/>
      <c r="EB11" s="94"/>
    </row>
    <row r="12" spans="1:132" ht="23.25">
      <c r="A12" s="81" t="s">
        <v>72</v>
      </c>
      <c r="B12" s="82" t="s">
        <v>73</v>
      </c>
      <c r="C12" s="82">
        <v>1193100002</v>
      </c>
      <c r="D12" s="83" t="s">
        <v>86</v>
      </c>
      <c r="E12" s="84" t="s">
        <v>87</v>
      </c>
      <c r="F12" s="85" t="s">
        <v>434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7"/>
      <c r="DB12" s="89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90"/>
      <c r="DN12" s="91"/>
      <c r="DO12" s="90"/>
      <c r="DP12" s="91"/>
      <c r="DQ12" s="90"/>
      <c r="DR12" s="91"/>
      <c r="DS12" s="90"/>
      <c r="DT12" s="91"/>
      <c r="DU12" s="92"/>
      <c r="DV12" s="93"/>
      <c r="DW12" s="90"/>
      <c r="DX12" s="91"/>
      <c r="DY12" s="92"/>
      <c r="DZ12" s="91"/>
      <c r="EA12" s="93"/>
      <c r="EB12" s="94"/>
    </row>
    <row r="13" spans="1:132" ht="23.25">
      <c r="A13" s="81" t="s">
        <v>72</v>
      </c>
      <c r="B13" s="82" t="s">
        <v>73</v>
      </c>
      <c r="C13" s="82">
        <v>1193100002</v>
      </c>
      <c r="D13" s="83" t="s">
        <v>88</v>
      </c>
      <c r="E13" s="84" t="s">
        <v>89</v>
      </c>
      <c r="F13" s="85" t="s">
        <v>435</v>
      </c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7"/>
      <c r="DB13" s="89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90"/>
      <c r="DN13" s="91"/>
      <c r="DO13" s="90"/>
      <c r="DP13" s="91"/>
      <c r="DQ13" s="90"/>
      <c r="DR13" s="91"/>
      <c r="DS13" s="90"/>
      <c r="DT13" s="91"/>
      <c r="DU13" s="92"/>
      <c r="DV13" s="93"/>
      <c r="DW13" s="90"/>
      <c r="DX13" s="91"/>
      <c r="DY13" s="92"/>
      <c r="DZ13" s="91"/>
      <c r="EA13" s="93"/>
      <c r="EB13" s="94"/>
    </row>
    <row r="14" spans="1:132" ht="23.25">
      <c r="A14" s="81" t="s">
        <v>72</v>
      </c>
      <c r="B14" s="82" t="s">
        <v>73</v>
      </c>
      <c r="C14" s="82">
        <v>1193100002</v>
      </c>
      <c r="D14" s="83" t="s">
        <v>90</v>
      </c>
      <c r="E14" s="84" t="s">
        <v>91</v>
      </c>
      <c r="F14" s="85" t="s">
        <v>434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7"/>
      <c r="DB14" s="89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90"/>
      <c r="DN14" s="91"/>
      <c r="DO14" s="90"/>
      <c r="DP14" s="91"/>
      <c r="DQ14" s="90"/>
      <c r="DR14" s="91"/>
      <c r="DS14" s="90"/>
      <c r="DT14" s="91"/>
      <c r="DU14" s="92"/>
      <c r="DV14" s="93"/>
      <c r="DW14" s="90"/>
      <c r="DX14" s="91"/>
      <c r="DY14" s="92"/>
      <c r="DZ14" s="91"/>
      <c r="EA14" s="93"/>
      <c r="EB14" s="94"/>
    </row>
    <row r="15" spans="1:132" ht="23.25">
      <c r="A15" s="81" t="s">
        <v>72</v>
      </c>
      <c r="B15" s="82" t="s">
        <v>73</v>
      </c>
      <c r="C15" s="82">
        <v>1193100002</v>
      </c>
      <c r="D15" s="83" t="s">
        <v>92</v>
      </c>
      <c r="E15" s="84" t="s">
        <v>93</v>
      </c>
      <c r="F15" s="85" t="s">
        <v>434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7"/>
      <c r="DB15" s="89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90"/>
      <c r="DN15" s="91"/>
      <c r="DO15" s="90"/>
      <c r="DP15" s="91"/>
      <c r="DQ15" s="90"/>
      <c r="DR15" s="91"/>
      <c r="DS15" s="90"/>
      <c r="DT15" s="91"/>
      <c r="DU15" s="92"/>
      <c r="DV15" s="93"/>
      <c r="DW15" s="90"/>
      <c r="DX15" s="91"/>
      <c r="DY15" s="92"/>
      <c r="DZ15" s="91"/>
      <c r="EA15" s="93"/>
      <c r="EB15" s="94"/>
    </row>
    <row r="16" spans="1:132" ht="23.25">
      <c r="A16" s="81" t="s">
        <v>72</v>
      </c>
      <c r="B16" s="82" t="s">
        <v>73</v>
      </c>
      <c r="C16" s="82">
        <v>1193100002</v>
      </c>
      <c r="D16" s="83" t="s">
        <v>94</v>
      </c>
      <c r="E16" s="84" t="s">
        <v>95</v>
      </c>
      <c r="F16" s="85" t="s">
        <v>435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7"/>
      <c r="DB16" s="89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90"/>
      <c r="DN16" s="91"/>
      <c r="DO16" s="90"/>
      <c r="DP16" s="91"/>
      <c r="DQ16" s="90"/>
      <c r="DR16" s="91"/>
      <c r="DS16" s="90"/>
      <c r="DT16" s="91"/>
      <c r="DU16" s="92"/>
      <c r="DV16" s="93"/>
      <c r="DW16" s="90"/>
      <c r="DX16" s="91"/>
      <c r="DY16" s="92"/>
      <c r="DZ16" s="91"/>
      <c r="EA16" s="93"/>
      <c r="EB16" s="94"/>
    </row>
    <row r="17" spans="1:132" ht="23.25">
      <c r="A17" s="81" t="s">
        <v>72</v>
      </c>
      <c r="B17" s="82" t="s">
        <v>73</v>
      </c>
      <c r="C17" s="82">
        <v>1193100002</v>
      </c>
      <c r="D17" s="83" t="s">
        <v>96</v>
      </c>
      <c r="E17" s="84" t="s">
        <v>97</v>
      </c>
      <c r="F17" s="85" t="s">
        <v>434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7"/>
      <c r="DB17" s="89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90"/>
      <c r="DN17" s="91"/>
      <c r="DO17" s="90"/>
      <c r="DP17" s="91"/>
      <c r="DQ17" s="90"/>
      <c r="DR17" s="91"/>
      <c r="DS17" s="90"/>
      <c r="DT17" s="91"/>
      <c r="DU17" s="92"/>
      <c r="DV17" s="93"/>
      <c r="DW17" s="90"/>
      <c r="DX17" s="91"/>
      <c r="DY17" s="92"/>
      <c r="DZ17" s="91"/>
      <c r="EA17" s="93"/>
      <c r="EB17" s="94"/>
    </row>
    <row r="18" spans="1:132" ht="23.25">
      <c r="A18" s="81" t="s">
        <v>72</v>
      </c>
      <c r="B18" s="82" t="s">
        <v>73</v>
      </c>
      <c r="C18" s="82">
        <v>1193100002</v>
      </c>
      <c r="D18" s="83" t="s">
        <v>98</v>
      </c>
      <c r="E18" s="84" t="s">
        <v>99</v>
      </c>
      <c r="F18" s="85" t="s">
        <v>434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7"/>
      <c r="DB18" s="89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90"/>
      <c r="DN18" s="91"/>
      <c r="DO18" s="90"/>
      <c r="DP18" s="91"/>
      <c r="DQ18" s="90"/>
      <c r="DR18" s="91"/>
      <c r="DS18" s="90"/>
      <c r="DT18" s="91"/>
      <c r="DU18" s="92"/>
      <c r="DV18" s="93"/>
      <c r="DW18" s="90"/>
      <c r="DX18" s="91"/>
      <c r="DY18" s="92"/>
      <c r="DZ18" s="91"/>
      <c r="EA18" s="93"/>
      <c r="EB18" s="94"/>
    </row>
    <row r="19" spans="1:132" ht="23.25">
      <c r="A19" s="81" t="s">
        <v>72</v>
      </c>
      <c r="B19" s="82" t="s">
        <v>73</v>
      </c>
      <c r="C19" s="82">
        <v>1193100002</v>
      </c>
      <c r="D19" s="83" t="s">
        <v>100</v>
      </c>
      <c r="E19" s="84" t="s">
        <v>101</v>
      </c>
      <c r="F19" s="85" t="s">
        <v>434</v>
      </c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7"/>
      <c r="DB19" s="89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90"/>
      <c r="DN19" s="91"/>
      <c r="DO19" s="90"/>
      <c r="DP19" s="91"/>
      <c r="DQ19" s="90"/>
      <c r="DR19" s="91"/>
      <c r="DS19" s="90"/>
      <c r="DT19" s="91"/>
      <c r="DU19" s="92"/>
      <c r="DV19" s="93"/>
      <c r="DW19" s="90"/>
      <c r="DX19" s="91"/>
      <c r="DY19" s="92"/>
      <c r="DZ19" s="91"/>
      <c r="EA19" s="93"/>
      <c r="EB19" s="94"/>
    </row>
    <row r="20" spans="1:132" ht="23.25">
      <c r="A20" s="81" t="s">
        <v>72</v>
      </c>
      <c r="B20" s="82" t="s">
        <v>73</v>
      </c>
      <c r="C20" s="82">
        <v>1193100002</v>
      </c>
      <c r="D20" s="83" t="s">
        <v>102</v>
      </c>
      <c r="E20" s="84" t="s">
        <v>103</v>
      </c>
      <c r="F20" s="85" t="s">
        <v>434</v>
      </c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7"/>
      <c r="DB20" s="89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90"/>
      <c r="DN20" s="91"/>
      <c r="DO20" s="90"/>
      <c r="DP20" s="91"/>
      <c r="DQ20" s="90"/>
      <c r="DR20" s="91"/>
      <c r="DS20" s="90"/>
      <c r="DT20" s="91"/>
      <c r="DU20" s="92"/>
      <c r="DV20" s="93"/>
      <c r="DW20" s="90"/>
      <c r="DX20" s="91"/>
      <c r="DY20" s="92"/>
      <c r="DZ20" s="91"/>
      <c r="EA20" s="93"/>
      <c r="EB20" s="94"/>
    </row>
    <row r="21" spans="1:132" ht="19.5">
      <c r="A21" s="81" t="s">
        <v>72</v>
      </c>
      <c r="B21" s="82" t="s">
        <v>73</v>
      </c>
      <c r="C21" s="82">
        <v>1193100002</v>
      </c>
      <c r="D21" s="83" t="s">
        <v>104</v>
      </c>
      <c r="E21" s="84" t="s">
        <v>105</v>
      </c>
      <c r="F21" s="86" t="s">
        <v>434</v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</row>
    <row r="22" spans="1:132" ht="19.5">
      <c r="A22" s="81" t="s">
        <v>72</v>
      </c>
      <c r="B22" s="82" t="s">
        <v>73</v>
      </c>
      <c r="C22" s="82">
        <v>1193100002</v>
      </c>
      <c r="D22" s="83" t="s">
        <v>106</v>
      </c>
      <c r="E22" s="84" t="s">
        <v>107</v>
      </c>
      <c r="F22" s="86" t="s">
        <v>434</v>
      </c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</row>
    <row r="23" spans="1:132" ht="19.5">
      <c r="A23" s="81" t="s">
        <v>72</v>
      </c>
      <c r="B23" s="82" t="s">
        <v>73</v>
      </c>
      <c r="C23" s="82">
        <v>1193100002</v>
      </c>
      <c r="D23" s="83" t="s">
        <v>108</v>
      </c>
      <c r="E23" s="84" t="s">
        <v>109</v>
      </c>
      <c r="F23" s="86" t="s">
        <v>434</v>
      </c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</row>
    <row r="24" spans="1:132" ht="19.5">
      <c r="A24" s="81" t="s">
        <v>72</v>
      </c>
      <c r="B24" s="82" t="s">
        <v>73</v>
      </c>
      <c r="C24" s="82">
        <v>1193100002</v>
      </c>
      <c r="D24" s="83" t="s">
        <v>110</v>
      </c>
      <c r="E24" s="84" t="s">
        <v>111</v>
      </c>
      <c r="F24" s="86" t="s">
        <v>434</v>
      </c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</row>
    <row r="25" spans="1:132" ht="19.5">
      <c r="A25" s="81" t="s">
        <v>72</v>
      </c>
      <c r="B25" s="82" t="s">
        <v>73</v>
      </c>
      <c r="C25" s="82">
        <v>1193100002</v>
      </c>
      <c r="D25" s="83" t="s">
        <v>112</v>
      </c>
      <c r="E25" s="84" t="s">
        <v>113</v>
      </c>
      <c r="F25" s="86" t="s">
        <v>435</v>
      </c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</row>
    <row r="26" spans="1:132" ht="19.5">
      <c r="A26" s="81" t="s">
        <v>72</v>
      </c>
      <c r="B26" s="82" t="s">
        <v>73</v>
      </c>
      <c r="C26" s="82">
        <v>1193100002</v>
      </c>
      <c r="D26" s="83" t="s">
        <v>114</v>
      </c>
      <c r="E26" s="84" t="s">
        <v>115</v>
      </c>
      <c r="F26" s="86" t="s">
        <v>435</v>
      </c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</row>
    <row r="27" spans="1:132" ht="19.5">
      <c r="A27" s="81" t="s">
        <v>72</v>
      </c>
      <c r="B27" s="82" t="s">
        <v>73</v>
      </c>
      <c r="C27" s="82">
        <v>1193100002</v>
      </c>
      <c r="D27" s="83" t="s">
        <v>116</v>
      </c>
      <c r="E27" s="84" t="s">
        <v>117</v>
      </c>
      <c r="F27" s="86" t="s">
        <v>434</v>
      </c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</row>
    <row r="28" spans="1:132" ht="19.5">
      <c r="A28" s="81" t="s">
        <v>72</v>
      </c>
      <c r="B28" s="82" t="s">
        <v>73</v>
      </c>
      <c r="C28" s="82">
        <v>1193100002</v>
      </c>
      <c r="D28" s="83" t="s">
        <v>118</v>
      </c>
      <c r="E28" s="84" t="s">
        <v>119</v>
      </c>
      <c r="F28" s="86" t="s">
        <v>434</v>
      </c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</row>
    <row r="29" spans="1:132" ht="19.5">
      <c r="A29" s="81" t="s">
        <v>72</v>
      </c>
      <c r="B29" s="82" t="s">
        <v>73</v>
      </c>
      <c r="C29" s="82">
        <v>1193100002</v>
      </c>
      <c r="D29" s="83" t="s">
        <v>120</v>
      </c>
      <c r="E29" s="84" t="s">
        <v>121</v>
      </c>
      <c r="F29" s="86" t="s">
        <v>434</v>
      </c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</row>
    <row r="30" spans="1:132" ht="19.5">
      <c r="A30" s="81" t="s">
        <v>72</v>
      </c>
      <c r="B30" s="82" t="s">
        <v>73</v>
      </c>
      <c r="C30" s="82">
        <v>1193100002</v>
      </c>
      <c r="D30" s="83" t="s">
        <v>122</v>
      </c>
      <c r="E30" s="84" t="s">
        <v>123</v>
      </c>
      <c r="F30" s="86" t="s">
        <v>435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</row>
    <row r="31" spans="1:132" ht="19.5">
      <c r="A31" s="81" t="s">
        <v>72</v>
      </c>
      <c r="B31" s="82" t="s">
        <v>73</v>
      </c>
      <c r="C31" s="82">
        <v>1193100002</v>
      </c>
      <c r="D31" s="83" t="s">
        <v>124</v>
      </c>
      <c r="E31" s="84" t="s">
        <v>125</v>
      </c>
      <c r="F31" s="86" t="s">
        <v>434</v>
      </c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</row>
    <row r="32" spans="1:132" ht="19.5">
      <c r="A32" s="81" t="s">
        <v>72</v>
      </c>
      <c r="B32" s="82" t="s">
        <v>73</v>
      </c>
      <c r="C32" s="82">
        <v>1193100002</v>
      </c>
      <c r="D32" s="83" t="s">
        <v>126</v>
      </c>
      <c r="E32" s="84" t="s">
        <v>127</v>
      </c>
      <c r="F32" s="86" t="s">
        <v>434</v>
      </c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</row>
    <row r="33" spans="1:132" ht="19.5">
      <c r="A33" s="81" t="s">
        <v>72</v>
      </c>
      <c r="B33" s="82" t="s">
        <v>73</v>
      </c>
      <c r="C33" s="82">
        <v>1193100002</v>
      </c>
      <c r="D33" s="83" t="s">
        <v>128</v>
      </c>
      <c r="E33" s="84" t="s">
        <v>129</v>
      </c>
      <c r="F33" s="86" t="s">
        <v>434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</row>
    <row r="34" spans="1:132" ht="19.5">
      <c r="A34" s="81" t="s">
        <v>72</v>
      </c>
      <c r="B34" s="82" t="s">
        <v>73</v>
      </c>
      <c r="C34" s="82">
        <v>1193100002</v>
      </c>
      <c r="D34" s="83" t="s">
        <v>130</v>
      </c>
      <c r="E34" s="84" t="s">
        <v>131</v>
      </c>
      <c r="F34" s="86" t="s">
        <v>435</v>
      </c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</row>
    <row r="35" spans="1:132" ht="19.5">
      <c r="A35" s="81" t="s">
        <v>72</v>
      </c>
      <c r="B35" s="82" t="s">
        <v>73</v>
      </c>
      <c r="C35" s="82">
        <v>1193100002</v>
      </c>
      <c r="D35" s="83" t="s">
        <v>132</v>
      </c>
      <c r="E35" s="84" t="s">
        <v>133</v>
      </c>
      <c r="F35" s="86" t="s">
        <v>434</v>
      </c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</row>
    <row r="36" spans="1:132" ht="19.5">
      <c r="A36" s="81" t="s">
        <v>72</v>
      </c>
      <c r="B36" s="82" t="s">
        <v>73</v>
      </c>
      <c r="C36" s="82">
        <v>1193100002</v>
      </c>
      <c r="D36" s="83" t="s">
        <v>134</v>
      </c>
      <c r="E36" s="84" t="s">
        <v>135</v>
      </c>
      <c r="F36" s="86" t="s">
        <v>435</v>
      </c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</row>
    <row r="37" spans="1:132" ht="19.5">
      <c r="A37" s="81" t="s">
        <v>72</v>
      </c>
      <c r="B37" s="82" t="s">
        <v>73</v>
      </c>
      <c r="C37" s="82">
        <v>1193100002</v>
      </c>
      <c r="D37" s="83" t="s">
        <v>136</v>
      </c>
      <c r="E37" s="84" t="s">
        <v>137</v>
      </c>
      <c r="F37" s="86" t="s">
        <v>435</v>
      </c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</row>
    <row r="38" spans="1:132" ht="19.5">
      <c r="A38" s="81" t="s">
        <v>72</v>
      </c>
      <c r="B38" s="82" t="s">
        <v>73</v>
      </c>
      <c r="C38" s="82">
        <v>1193100002</v>
      </c>
      <c r="D38" s="83" t="s">
        <v>138</v>
      </c>
      <c r="E38" s="84" t="s">
        <v>139</v>
      </c>
      <c r="F38" s="86" t="s">
        <v>435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</row>
    <row r="39" spans="1:132" ht="19.5">
      <c r="A39" s="81" t="s">
        <v>72</v>
      </c>
      <c r="B39" s="82" t="s">
        <v>73</v>
      </c>
      <c r="C39" s="82">
        <v>1193100002</v>
      </c>
      <c r="D39" s="83" t="s">
        <v>140</v>
      </c>
      <c r="E39" s="84" t="s">
        <v>141</v>
      </c>
      <c r="F39" s="86" t="s">
        <v>435</v>
      </c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</row>
    <row r="40" spans="1:132" ht="19.5">
      <c r="A40" s="81" t="s">
        <v>72</v>
      </c>
      <c r="B40" s="82" t="s">
        <v>73</v>
      </c>
      <c r="C40" s="82">
        <v>1193100002</v>
      </c>
      <c r="D40" s="83" t="s">
        <v>142</v>
      </c>
      <c r="E40" s="84" t="s">
        <v>143</v>
      </c>
      <c r="F40" s="86" t="s">
        <v>435</v>
      </c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</row>
    <row r="41" spans="1:132" ht="19.5">
      <c r="A41" s="81" t="s">
        <v>72</v>
      </c>
      <c r="B41" s="82" t="s">
        <v>73</v>
      </c>
      <c r="C41" s="82">
        <v>1193100002</v>
      </c>
      <c r="D41" s="83" t="s">
        <v>144</v>
      </c>
      <c r="E41" s="84" t="s">
        <v>145</v>
      </c>
      <c r="F41" s="86" t="s">
        <v>435</v>
      </c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</row>
    <row r="42" spans="1:132" ht="19.5">
      <c r="A42" s="81" t="s">
        <v>72</v>
      </c>
      <c r="B42" s="82" t="s">
        <v>73</v>
      </c>
      <c r="C42" s="82">
        <v>1193100002</v>
      </c>
      <c r="D42" s="83" t="s">
        <v>146</v>
      </c>
      <c r="E42" s="84" t="s">
        <v>147</v>
      </c>
      <c r="F42" s="86" t="s">
        <v>435</v>
      </c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</row>
    <row r="43" spans="1:132" ht="19.5">
      <c r="A43" s="81" t="s">
        <v>72</v>
      </c>
      <c r="B43" s="82" t="s">
        <v>73</v>
      </c>
      <c r="C43" s="82">
        <v>1193100002</v>
      </c>
      <c r="D43" s="83" t="s">
        <v>148</v>
      </c>
      <c r="E43" s="84" t="s">
        <v>149</v>
      </c>
      <c r="F43" s="86" t="s">
        <v>435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</row>
    <row r="44" spans="1:132" ht="19.5">
      <c r="A44" s="81" t="s">
        <v>72</v>
      </c>
      <c r="B44" s="82" t="s">
        <v>73</v>
      </c>
      <c r="C44" s="82">
        <v>1193100002</v>
      </c>
      <c r="D44" s="83" t="s">
        <v>150</v>
      </c>
      <c r="E44" s="84" t="s">
        <v>151</v>
      </c>
      <c r="F44" s="86" t="s">
        <v>435</v>
      </c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</row>
    <row r="45" spans="1:132" ht="19.5">
      <c r="A45" s="81" t="s">
        <v>72</v>
      </c>
      <c r="B45" s="82" t="s">
        <v>73</v>
      </c>
      <c r="C45" s="82">
        <v>1193100002</v>
      </c>
      <c r="D45" s="83" t="s">
        <v>152</v>
      </c>
      <c r="E45" s="84" t="s">
        <v>153</v>
      </c>
      <c r="F45" s="86" t="s">
        <v>435</v>
      </c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</row>
    <row r="46" spans="1:132" ht="19.5">
      <c r="A46" s="81" t="s">
        <v>72</v>
      </c>
      <c r="B46" s="82" t="s">
        <v>73</v>
      </c>
      <c r="C46" s="82">
        <v>1193100002</v>
      </c>
      <c r="D46" s="83" t="s">
        <v>154</v>
      </c>
      <c r="E46" s="84" t="s">
        <v>155</v>
      </c>
      <c r="F46" s="86" t="s">
        <v>435</v>
      </c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</row>
    <row r="47" spans="1:132" ht="19.5">
      <c r="A47" s="81" t="s">
        <v>72</v>
      </c>
      <c r="B47" s="82" t="s">
        <v>73</v>
      </c>
      <c r="C47" s="82">
        <v>1193100002</v>
      </c>
      <c r="D47" s="83" t="s">
        <v>156</v>
      </c>
      <c r="E47" s="84" t="s">
        <v>157</v>
      </c>
      <c r="F47" s="86" t="s">
        <v>435</v>
      </c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</row>
    <row r="48" spans="1:132" ht="19.5">
      <c r="A48" s="81" t="s">
        <v>72</v>
      </c>
      <c r="B48" s="82" t="s">
        <v>73</v>
      </c>
      <c r="C48" s="82">
        <v>1193100002</v>
      </c>
      <c r="D48" s="83" t="s">
        <v>158</v>
      </c>
      <c r="E48" s="84" t="s">
        <v>159</v>
      </c>
      <c r="F48" s="86" t="s">
        <v>435</v>
      </c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</row>
    <row r="49" spans="1:132" ht="19.5">
      <c r="A49" s="81" t="s">
        <v>72</v>
      </c>
      <c r="B49" s="82" t="s">
        <v>73</v>
      </c>
      <c r="C49" s="82">
        <v>1193100002</v>
      </c>
      <c r="D49" s="83" t="s">
        <v>160</v>
      </c>
      <c r="E49" s="84" t="s">
        <v>161</v>
      </c>
      <c r="F49" s="86" t="s">
        <v>435</v>
      </c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</row>
    <row r="50" spans="1:132" ht="19.5">
      <c r="A50" s="81" t="s">
        <v>72</v>
      </c>
      <c r="B50" s="82" t="s">
        <v>73</v>
      </c>
      <c r="C50" s="82">
        <v>1193100002</v>
      </c>
      <c r="D50" s="83" t="s">
        <v>162</v>
      </c>
      <c r="E50" s="84" t="s">
        <v>163</v>
      </c>
      <c r="F50" s="86" t="s">
        <v>435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</row>
    <row r="51" spans="1:132" ht="19.5">
      <c r="A51" s="81" t="s">
        <v>72</v>
      </c>
      <c r="B51" s="82" t="s">
        <v>73</v>
      </c>
      <c r="C51" s="82">
        <v>1193100002</v>
      </c>
      <c r="D51" s="83" t="s">
        <v>164</v>
      </c>
      <c r="E51" s="84" t="s">
        <v>165</v>
      </c>
      <c r="F51" s="86" t="s">
        <v>435</v>
      </c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</row>
    <row r="52" spans="1:132" ht="19.5">
      <c r="A52" s="81" t="s">
        <v>72</v>
      </c>
      <c r="B52" s="82" t="s">
        <v>73</v>
      </c>
      <c r="C52" s="82">
        <v>1193100002</v>
      </c>
      <c r="D52" s="83" t="s">
        <v>166</v>
      </c>
      <c r="E52" s="84" t="s">
        <v>167</v>
      </c>
      <c r="F52" s="86" t="s">
        <v>434</v>
      </c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</row>
    <row r="53" spans="1:132" ht="19.5">
      <c r="A53" s="81" t="s">
        <v>72</v>
      </c>
      <c r="B53" s="82" t="s">
        <v>73</v>
      </c>
      <c r="C53" s="82">
        <v>1193100002</v>
      </c>
      <c r="D53" s="83" t="s">
        <v>168</v>
      </c>
      <c r="E53" s="84" t="s">
        <v>169</v>
      </c>
      <c r="F53" s="86" t="s">
        <v>434</v>
      </c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</row>
    <row r="54" spans="1:132" ht="19.5">
      <c r="A54" s="81" t="s">
        <v>72</v>
      </c>
      <c r="B54" s="82" t="s">
        <v>73</v>
      </c>
      <c r="C54" s="82">
        <v>1193100002</v>
      </c>
      <c r="D54" s="83" t="s">
        <v>170</v>
      </c>
      <c r="E54" s="84" t="s">
        <v>171</v>
      </c>
      <c r="F54" s="86" t="s">
        <v>434</v>
      </c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</row>
    <row r="55" spans="1:132" ht="19.5">
      <c r="A55" s="81" t="s">
        <v>72</v>
      </c>
      <c r="B55" s="82" t="s">
        <v>73</v>
      </c>
      <c r="C55" s="82">
        <v>1193100002</v>
      </c>
      <c r="D55" s="83" t="s">
        <v>172</v>
      </c>
      <c r="E55" s="84" t="s">
        <v>173</v>
      </c>
      <c r="F55" s="86" t="s">
        <v>435</v>
      </c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</row>
    <row r="56" spans="1:132" ht="19.5">
      <c r="A56" s="81" t="s">
        <v>72</v>
      </c>
      <c r="B56" s="82" t="s">
        <v>73</v>
      </c>
      <c r="C56" s="82">
        <v>1193100002</v>
      </c>
      <c r="D56" s="83" t="s">
        <v>174</v>
      </c>
      <c r="E56" s="84" t="s">
        <v>175</v>
      </c>
      <c r="F56" s="86" t="s">
        <v>435</v>
      </c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</row>
    <row r="57" spans="1:132" ht="19.5">
      <c r="A57" s="81" t="s">
        <v>72</v>
      </c>
      <c r="B57" s="82" t="s">
        <v>73</v>
      </c>
      <c r="C57" s="82">
        <v>1193100002</v>
      </c>
      <c r="D57" s="83" t="s">
        <v>176</v>
      </c>
      <c r="E57" s="84" t="s">
        <v>177</v>
      </c>
      <c r="F57" s="86" t="s">
        <v>434</v>
      </c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</row>
    <row r="58" spans="1:132" ht="19.5">
      <c r="A58" s="81" t="s">
        <v>72</v>
      </c>
      <c r="B58" s="82" t="s">
        <v>73</v>
      </c>
      <c r="C58" s="82">
        <v>1193100002</v>
      </c>
      <c r="D58" s="83" t="s">
        <v>178</v>
      </c>
      <c r="E58" s="84" t="s">
        <v>179</v>
      </c>
      <c r="F58" s="86" t="s">
        <v>434</v>
      </c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</row>
    <row r="59" spans="1:132" ht="19.5">
      <c r="A59" s="81" t="s">
        <v>72</v>
      </c>
      <c r="B59" s="82" t="s">
        <v>73</v>
      </c>
      <c r="C59" s="82">
        <v>1193100002</v>
      </c>
      <c r="D59" s="83" t="s">
        <v>180</v>
      </c>
      <c r="E59" s="84" t="s">
        <v>181</v>
      </c>
      <c r="F59" s="86" t="s">
        <v>434</v>
      </c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</row>
    <row r="60" spans="1:132" ht="19.5">
      <c r="A60" s="81" t="s">
        <v>72</v>
      </c>
      <c r="B60" s="82" t="s">
        <v>73</v>
      </c>
      <c r="C60" s="82">
        <v>1193100002</v>
      </c>
      <c r="D60" s="83" t="s">
        <v>182</v>
      </c>
      <c r="E60" s="84" t="s">
        <v>183</v>
      </c>
      <c r="F60" s="86" t="s">
        <v>434</v>
      </c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</row>
    <row r="61" spans="1:132" ht="19.5">
      <c r="A61" s="81" t="s">
        <v>72</v>
      </c>
      <c r="B61" s="82" t="s">
        <v>73</v>
      </c>
      <c r="C61" s="82">
        <v>1193100002</v>
      </c>
      <c r="D61" s="83" t="s">
        <v>184</v>
      </c>
      <c r="E61" s="84" t="s">
        <v>185</v>
      </c>
      <c r="F61" s="86" t="s">
        <v>434</v>
      </c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</row>
    <row r="62" spans="1:132" ht="19.5">
      <c r="A62" s="81" t="s">
        <v>72</v>
      </c>
      <c r="B62" s="82" t="s">
        <v>73</v>
      </c>
      <c r="C62" s="82">
        <v>1193100002</v>
      </c>
      <c r="D62" s="83" t="s">
        <v>186</v>
      </c>
      <c r="E62" s="84" t="s">
        <v>187</v>
      </c>
      <c r="F62" s="86" t="s">
        <v>434</v>
      </c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</row>
    <row r="63" spans="1:132" ht="19.5">
      <c r="A63" s="81" t="s">
        <v>72</v>
      </c>
      <c r="B63" s="82" t="s">
        <v>73</v>
      </c>
      <c r="C63" s="82">
        <v>1193100002</v>
      </c>
      <c r="D63" s="83" t="s">
        <v>188</v>
      </c>
      <c r="E63" s="84" t="s">
        <v>189</v>
      </c>
      <c r="F63" s="86" t="s">
        <v>434</v>
      </c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</row>
    <row r="64" spans="1:132" ht="19.5">
      <c r="A64" s="81" t="s">
        <v>72</v>
      </c>
      <c r="B64" s="82" t="s">
        <v>73</v>
      </c>
      <c r="C64" s="82">
        <v>1193100002</v>
      </c>
      <c r="D64" s="83" t="s">
        <v>190</v>
      </c>
      <c r="E64" s="84" t="s">
        <v>191</v>
      </c>
      <c r="F64" s="86" t="s">
        <v>434</v>
      </c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</row>
    <row r="65" spans="1:132" ht="19.5">
      <c r="A65" s="81" t="s">
        <v>72</v>
      </c>
      <c r="B65" s="82" t="s">
        <v>73</v>
      </c>
      <c r="C65" s="82">
        <v>1193100002</v>
      </c>
      <c r="D65" s="83" t="s">
        <v>192</v>
      </c>
      <c r="E65" s="84" t="s">
        <v>193</v>
      </c>
      <c r="F65" s="86" t="s">
        <v>435</v>
      </c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</row>
    <row r="66" spans="1:132" ht="19.5">
      <c r="A66" s="81" t="s">
        <v>72</v>
      </c>
      <c r="B66" s="82" t="s">
        <v>73</v>
      </c>
      <c r="C66" s="82">
        <v>1193100002</v>
      </c>
      <c r="D66" s="83" t="s">
        <v>194</v>
      </c>
      <c r="E66" s="84" t="s">
        <v>195</v>
      </c>
      <c r="F66" s="86" t="s">
        <v>435</v>
      </c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</row>
    <row r="67" spans="1:132" ht="19.5">
      <c r="A67" s="81" t="s">
        <v>72</v>
      </c>
      <c r="B67" s="82" t="s">
        <v>73</v>
      </c>
      <c r="C67" s="82">
        <v>1193100002</v>
      </c>
      <c r="D67" s="83" t="s">
        <v>196</v>
      </c>
      <c r="E67" s="84" t="s">
        <v>197</v>
      </c>
      <c r="F67" s="86" t="s">
        <v>434</v>
      </c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</row>
    <row r="68" spans="1:132" ht="19.5">
      <c r="A68" s="81" t="s">
        <v>72</v>
      </c>
      <c r="B68" s="82" t="s">
        <v>73</v>
      </c>
      <c r="C68" s="82">
        <v>1193100002</v>
      </c>
      <c r="D68" s="83" t="s">
        <v>198</v>
      </c>
      <c r="E68" s="84" t="s">
        <v>199</v>
      </c>
      <c r="F68" s="86" t="s">
        <v>435</v>
      </c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</row>
    <row r="69" spans="1:132" ht="19.5">
      <c r="A69" s="81" t="s">
        <v>72</v>
      </c>
      <c r="B69" s="82" t="s">
        <v>73</v>
      </c>
      <c r="C69" s="82">
        <v>1193100002</v>
      </c>
      <c r="D69" s="83" t="s">
        <v>200</v>
      </c>
      <c r="E69" s="84" t="s">
        <v>201</v>
      </c>
      <c r="F69" s="86" t="s">
        <v>435</v>
      </c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</row>
    <row r="70" spans="1:132" ht="19.5">
      <c r="A70" s="81" t="s">
        <v>72</v>
      </c>
      <c r="B70" s="82" t="s">
        <v>73</v>
      </c>
      <c r="C70" s="82">
        <v>1193100002</v>
      </c>
      <c r="D70" s="83" t="s">
        <v>202</v>
      </c>
      <c r="E70" s="84" t="s">
        <v>203</v>
      </c>
      <c r="F70" s="86" t="s">
        <v>435</v>
      </c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</row>
    <row r="71" spans="1:132" ht="19.5">
      <c r="A71" s="81" t="s">
        <v>72</v>
      </c>
      <c r="B71" s="82" t="s">
        <v>73</v>
      </c>
      <c r="C71" s="82">
        <v>1193100002</v>
      </c>
      <c r="D71" s="83" t="s">
        <v>204</v>
      </c>
      <c r="E71" s="84" t="s">
        <v>205</v>
      </c>
      <c r="F71" s="86" t="s">
        <v>435</v>
      </c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</row>
    <row r="72" spans="1:132" ht="19.5">
      <c r="A72" s="81" t="s">
        <v>72</v>
      </c>
      <c r="B72" s="82" t="s">
        <v>73</v>
      </c>
      <c r="C72" s="82">
        <v>1193100002</v>
      </c>
      <c r="D72" s="83" t="s">
        <v>206</v>
      </c>
      <c r="E72" s="84" t="s">
        <v>207</v>
      </c>
      <c r="F72" s="86" t="s">
        <v>435</v>
      </c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</row>
    <row r="73" spans="1:132" ht="19.5">
      <c r="A73" s="81" t="s">
        <v>72</v>
      </c>
      <c r="B73" s="82" t="s">
        <v>73</v>
      </c>
      <c r="C73" s="82">
        <v>1193100002</v>
      </c>
      <c r="D73" s="83" t="s">
        <v>208</v>
      </c>
      <c r="E73" s="84" t="s">
        <v>209</v>
      </c>
      <c r="F73" s="86" t="s">
        <v>435</v>
      </c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</row>
    <row r="74" spans="1:132" ht="19.5">
      <c r="A74" s="81" t="s">
        <v>72</v>
      </c>
      <c r="B74" s="82" t="s">
        <v>73</v>
      </c>
      <c r="C74" s="82">
        <v>1193100002</v>
      </c>
      <c r="D74" s="83" t="s">
        <v>210</v>
      </c>
      <c r="E74" s="84" t="s">
        <v>211</v>
      </c>
      <c r="F74" s="86" t="s">
        <v>435</v>
      </c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</row>
    <row r="75" spans="1:132" ht="19.5">
      <c r="A75" s="81" t="s">
        <v>72</v>
      </c>
      <c r="B75" s="82" t="s">
        <v>73</v>
      </c>
      <c r="C75" s="82">
        <v>1193100002</v>
      </c>
      <c r="D75" s="83" t="s">
        <v>212</v>
      </c>
      <c r="E75" s="84" t="s">
        <v>213</v>
      </c>
      <c r="F75" s="86" t="s">
        <v>435</v>
      </c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</row>
    <row r="76" spans="1:132" ht="19.5">
      <c r="A76" s="81" t="s">
        <v>72</v>
      </c>
      <c r="B76" s="82" t="s">
        <v>73</v>
      </c>
      <c r="C76" s="82">
        <v>1193100002</v>
      </c>
      <c r="D76" s="83" t="s">
        <v>214</v>
      </c>
      <c r="E76" s="84" t="s">
        <v>215</v>
      </c>
      <c r="F76" s="86" t="s">
        <v>435</v>
      </c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</row>
    <row r="77" spans="1:132" ht="19.5">
      <c r="A77" s="81" t="s">
        <v>72</v>
      </c>
      <c r="B77" s="82" t="s">
        <v>73</v>
      </c>
      <c r="C77" s="82">
        <v>1193100002</v>
      </c>
      <c r="D77" s="83" t="s">
        <v>216</v>
      </c>
      <c r="E77" s="84" t="s">
        <v>217</v>
      </c>
      <c r="F77" s="86" t="s">
        <v>435</v>
      </c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</row>
    <row r="78" spans="1:132" ht="19.5">
      <c r="A78" s="81" t="s">
        <v>72</v>
      </c>
      <c r="B78" s="82" t="s">
        <v>73</v>
      </c>
      <c r="C78" s="82">
        <v>1193100002</v>
      </c>
      <c r="D78" s="83" t="s">
        <v>218</v>
      </c>
      <c r="E78" s="84" t="s">
        <v>219</v>
      </c>
      <c r="F78" s="86" t="s">
        <v>435</v>
      </c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</row>
    <row r="79" spans="1:132" ht="19.5">
      <c r="A79" s="81" t="s">
        <v>72</v>
      </c>
      <c r="B79" s="82" t="s">
        <v>73</v>
      </c>
      <c r="C79" s="82">
        <v>1193100002</v>
      </c>
      <c r="D79" s="83" t="s">
        <v>220</v>
      </c>
      <c r="E79" s="84" t="s">
        <v>221</v>
      </c>
      <c r="F79" s="86" t="s">
        <v>435</v>
      </c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</row>
    <row r="80" spans="1:132" ht="19.5">
      <c r="A80" s="81" t="s">
        <v>72</v>
      </c>
      <c r="B80" s="82" t="s">
        <v>73</v>
      </c>
      <c r="C80" s="82">
        <v>1193100002</v>
      </c>
      <c r="D80" s="83" t="s">
        <v>222</v>
      </c>
      <c r="E80" s="84" t="s">
        <v>223</v>
      </c>
      <c r="F80" s="86" t="s">
        <v>435</v>
      </c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  <c r="CS80" s="96"/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</row>
    <row r="81" spans="1:132" ht="19.5">
      <c r="A81" s="81" t="s">
        <v>72</v>
      </c>
      <c r="B81" s="82" t="s">
        <v>73</v>
      </c>
      <c r="C81" s="82">
        <v>1193100002</v>
      </c>
      <c r="D81" s="83" t="s">
        <v>224</v>
      </c>
      <c r="E81" s="84" t="s">
        <v>225</v>
      </c>
      <c r="F81" s="86" t="s">
        <v>435</v>
      </c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5"/>
      <c r="BR81" s="95"/>
      <c r="BS81" s="95"/>
      <c r="BT81" s="95"/>
      <c r="BU81" s="95"/>
      <c r="BV81" s="95"/>
      <c r="BW81" s="95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/>
      <c r="DZ81" s="96"/>
      <c r="EA81" s="96"/>
      <c r="EB81" s="96"/>
    </row>
    <row r="82" spans="1:132" ht="19.5">
      <c r="A82" s="81" t="s">
        <v>72</v>
      </c>
      <c r="B82" s="82" t="s">
        <v>73</v>
      </c>
      <c r="C82" s="82">
        <v>1193100002</v>
      </c>
      <c r="D82" s="83" t="s">
        <v>226</v>
      </c>
      <c r="E82" s="84" t="s">
        <v>227</v>
      </c>
      <c r="F82" s="86" t="s">
        <v>435</v>
      </c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  <c r="CS82" s="96"/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6"/>
      <c r="DF82" s="96"/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6"/>
      <c r="DV82" s="96"/>
      <c r="DW82" s="96"/>
      <c r="DX82" s="96"/>
      <c r="DY82" s="96"/>
      <c r="DZ82" s="96"/>
      <c r="EA82" s="96"/>
      <c r="EB82" s="96"/>
    </row>
    <row r="83" spans="1:132" ht="19.5">
      <c r="A83" s="81" t="s">
        <v>72</v>
      </c>
      <c r="B83" s="82" t="s">
        <v>73</v>
      </c>
      <c r="C83" s="82">
        <v>1193100002</v>
      </c>
      <c r="D83" s="83" t="s">
        <v>228</v>
      </c>
      <c r="E83" s="84" t="s">
        <v>229</v>
      </c>
      <c r="F83" s="86" t="s">
        <v>434</v>
      </c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  <c r="CS83" s="96"/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6"/>
      <c r="DF83" s="96"/>
      <c r="DG83" s="96"/>
      <c r="DH83" s="96"/>
      <c r="DI83" s="96"/>
      <c r="DJ83" s="96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6"/>
      <c r="DV83" s="96"/>
      <c r="DW83" s="96"/>
      <c r="DX83" s="96"/>
      <c r="DY83" s="96"/>
      <c r="DZ83" s="96"/>
      <c r="EA83" s="96"/>
      <c r="EB83" s="96"/>
    </row>
    <row r="84" spans="1:132" ht="19.5">
      <c r="A84" s="81" t="s">
        <v>72</v>
      </c>
      <c r="B84" s="82" t="s">
        <v>73</v>
      </c>
      <c r="C84" s="82">
        <v>1193100002</v>
      </c>
      <c r="D84" s="83" t="s">
        <v>230</v>
      </c>
      <c r="E84" s="84" t="s">
        <v>231</v>
      </c>
      <c r="F84" s="86" t="s">
        <v>434</v>
      </c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  <c r="DY84" s="96"/>
      <c r="DZ84" s="96"/>
      <c r="EA84" s="96"/>
      <c r="EB84" s="96"/>
    </row>
    <row r="85" spans="1:132" ht="19.5">
      <c r="A85" s="81" t="s">
        <v>72</v>
      </c>
      <c r="B85" s="82" t="s">
        <v>73</v>
      </c>
      <c r="C85" s="82">
        <v>1193100002</v>
      </c>
      <c r="D85" s="83" t="s">
        <v>232</v>
      </c>
      <c r="E85" s="84" t="s">
        <v>233</v>
      </c>
      <c r="F85" s="86" t="s">
        <v>434</v>
      </c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</row>
    <row r="86" spans="1:132" ht="19.5">
      <c r="A86" s="81" t="s">
        <v>72</v>
      </c>
      <c r="B86" s="82" t="s">
        <v>73</v>
      </c>
      <c r="C86" s="82">
        <v>1193100002</v>
      </c>
      <c r="D86" s="83" t="s">
        <v>234</v>
      </c>
      <c r="E86" s="84" t="s">
        <v>235</v>
      </c>
      <c r="F86" s="86" t="s">
        <v>434</v>
      </c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</row>
    <row r="87" spans="1:132" ht="19.5">
      <c r="A87" s="81" t="s">
        <v>72</v>
      </c>
      <c r="B87" s="82" t="s">
        <v>73</v>
      </c>
      <c r="C87" s="82">
        <v>1193100002</v>
      </c>
      <c r="D87" s="83" t="s">
        <v>236</v>
      </c>
      <c r="E87" s="84" t="s">
        <v>237</v>
      </c>
      <c r="F87" s="86" t="s">
        <v>434</v>
      </c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</row>
    <row r="88" spans="1:132" ht="19.5">
      <c r="A88" s="81" t="s">
        <v>72</v>
      </c>
      <c r="B88" s="82" t="s">
        <v>73</v>
      </c>
      <c r="C88" s="82">
        <v>1193100002</v>
      </c>
      <c r="D88" s="83" t="s">
        <v>238</v>
      </c>
      <c r="E88" s="84" t="s">
        <v>239</v>
      </c>
      <c r="F88" s="86" t="s">
        <v>434</v>
      </c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</row>
    <row r="89" spans="1:132" ht="19.5">
      <c r="A89" s="81" t="s">
        <v>72</v>
      </c>
      <c r="B89" s="82" t="s">
        <v>73</v>
      </c>
      <c r="C89" s="82">
        <v>1193100002</v>
      </c>
      <c r="D89" s="83" t="s">
        <v>240</v>
      </c>
      <c r="E89" s="84" t="s">
        <v>241</v>
      </c>
      <c r="F89" s="86" t="s">
        <v>434</v>
      </c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</row>
    <row r="90" spans="1:132" ht="19.5">
      <c r="A90" s="81" t="s">
        <v>72</v>
      </c>
      <c r="B90" s="82" t="s">
        <v>73</v>
      </c>
      <c r="C90" s="82">
        <v>1193100002</v>
      </c>
      <c r="D90" s="83" t="s">
        <v>242</v>
      </c>
      <c r="E90" s="84" t="s">
        <v>243</v>
      </c>
      <c r="F90" s="86" t="s">
        <v>434</v>
      </c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95"/>
      <c r="BW90" s="95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</row>
    <row r="91" spans="1:132" ht="19.5">
      <c r="A91" s="81" t="s">
        <v>72</v>
      </c>
      <c r="B91" s="82" t="s">
        <v>73</v>
      </c>
      <c r="C91" s="82">
        <v>1193100002</v>
      </c>
      <c r="D91" s="83" t="s">
        <v>244</v>
      </c>
      <c r="E91" s="84" t="s">
        <v>245</v>
      </c>
      <c r="F91" s="86" t="s">
        <v>434</v>
      </c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</row>
    <row r="92" spans="1:132" ht="19.5">
      <c r="A92" s="81" t="s">
        <v>72</v>
      </c>
      <c r="B92" s="82" t="s">
        <v>73</v>
      </c>
      <c r="C92" s="82">
        <v>1193100002</v>
      </c>
      <c r="D92" s="83" t="s">
        <v>246</v>
      </c>
      <c r="E92" s="84" t="s">
        <v>247</v>
      </c>
      <c r="F92" s="86" t="s">
        <v>434</v>
      </c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</row>
    <row r="93" spans="1:132" ht="19.5">
      <c r="A93" s="81" t="s">
        <v>72</v>
      </c>
      <c r="B93" s="82" t="s">
        <v>73</v>
      </c>
      <c r="C93" s="82">
        <v>1193100002</v>
      </c>
      <c r="D93" s="83" t="s">
        <v>248</v>
      </c>
      <c r="E93" s="84" t="s">
        <v>249</v>
      </c>
      <c r="F93" s="86" t="s">
        <v>434</v>
      </c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</row>
    <row r="94" spans="1:132" ht="19.5">
      <c r="A94" s="81" t="s">
        <v>72</v>
      </c>
      <c r="B94" s="82" t="s">
        <v>73</v>
      </c>
      <c r="C94" s="82">
        <v>1193100002</v>
      </c>
      <c r="D94" s="83" t="s">
        <v>250</v>
      </c>
      <c r="E94" s="84" t="s">
        <v>251</v>
      </c>
      <c r="F94" s="86" t="s">
        <v>434</v>
      </c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</row>
    <row r="95" spans="1:132" ht="19.5">
      <c r="A95" s="81" t="s">
        <v>72</v>
      </c>
      <c r="B95" s="82" t="s">
        <v>73</v>
      </c>
      <c r="C95" s="82">
        <v>1193100002</v>
      </c>
      <c r="D95" s="83" t="s">
        <v>252</v>
      </c>
      <c r="E95" s="84" t="s">
        <v>253</v>
      </c>
      <c r="F95" s="86" t="s">
        <v>434</v>
      </c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</row>
    <row r="96" spans="1:132" ht="19.5">
      <c r="A96" s="81" t="s">
        <v>72</v>
      </c>
      <c r="B96" s="82" t="s">
        <v>73</v>
      </c>
      <c r="C96" s="82">
        <v>1193100002</v>
      </c>
      <c r="D96" s="83" t="s">
        <v>254</v>
      </c>
      <c r="E96" s="84" t="s">
        <v>255</v>
      </c>
      <c r="F96" s="86" t="s">
        <v>434</v>
      </c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</row>
    <row r="97" spans="1:132" ht="19.5">
      <c r="A97" s="81" t="s">
        <v>72</v>
      </c>
      <c r="B97" s="82" t="s">
        <v>73</v>
      </c>
      <c r="C97" s="82">
        <v>1193100002</v>
      </c>
      <c r="D97" s="83" t="s">
        <v>256</v>
      </c>
      <c r="E97" s="84" t="s">
        <v>257</v>
      </c>
      <c r="F97" s="86" t="s">
        <v>434</v>
      </c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</row>
    <row r="98" spans="1:132" ht="19.5">
      <c r="A98" s="81" t="s">
        <v>72</v>
      </c>
      <c r="B98" s="82" t="s">
        <v>73</v>
      </c>
      <c r="C98" s="82">
        <v>1193100002</v>
      </c>
      <c r="D98" s="83" t="s">
        <v>258</v>
      </c>
      <c r="E98" s="84" t="s">
        <v>259</v>
      </c>
      <c r="F98" s="86" t="s">
        <v>434</v>
      </c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</row>
    <row r="99" spans="1:132" ht="19.5">
      <c r="A99" s="81" t="s">
        <v>72</v>
      </c>
      <c r="B99" s="82" t="s">
        <v>73</v>
      </c>
      <c r="C99" s="82">
        <v>1193100002</v>
      </c>
      <c r="D99" s="83" t="s">
        <v>260</v>
      </c>
      <c r="E99" s="84" t="s">
        <v>261</v>
      </c>
      <c r="F99" s="86" t="s">
        <v>434</v>
      </c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</row>
    <row r="100" spans="1:132" ht="19.5">
      <c r="A100" s="81" t="s">
        <v>72</v>
      </c>
      <c r="B100" s="82" t="s">
        <v>73</v>
      </c>
      <c r="C100" s="82">
        <v>1193100002</v>
      </c>
      <c r="D100" s="83" t="s">
        <v>262</v>
      </c>
      <c r="E100" s="84" t="s">
        <v>263</v>
      </c>
      <c r="F100" s="86" t="s">
        <v>434</v>
      </c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</row>
    <row r="101" spans="1:132" ht="19.5">
      <c r="A101" s="81" t="s">
        <v>72</v>
      </c>
      <c r="B101" s="82" t="s">
        <v>73</v>
      </c>
      <c r="C101" s="82">
        <v>1193100002</v>
      </c>
      <c r="D101" s="83" t="s">
        <v>264</v>
      </c>
      <c r="E101" s="84" t="s">
        <v>265</v>
      </c>
      <c r="F101" s="86" t="s">
        <v>435</v>
      </c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</row>
    <row r="102" spans="1:132" ht="19.5">
      <c r="A102" s="81" t="s">
        <v>72</v>
      </c>
      <c r="B102" s="82" t="s">
        <v>73</v>
      </c>
      <c r="C102" s="82">
        <v>1193100002</v>
      </c>
      <c r="D102" s="83" t="s">
        <v>266</v>
      </c>
      <c r="E102" s="84" t="s">
        <v>267</v>
      </c>
      <c r="F102" s="86" t="s">
        <v>435</v>
      </c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</row>
    <row r="103" spans="1:132" ht="19.5">
      <c r="A103" s="81" t="s">
        <v>72</v>
      </c>
      <c r="B103" s="82" t="s">
        <v>73</v>
      </c>
      <c r="C103" s="82">
        <v>1193100002</v>
      </c>
      <c r="D103" s="83" t="s">
        <v>268</v>
      </c>
      <c r="E103" s="84" t="s">
        <v>269</v>
      </c>
      <c r="F103" s="86" t="s">
        <v>434</v>
      </c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</row>
    <row r="104" spans="1:132" ht="19.5">
      <c r="A104" s="81" t="s">
        <v>72</v>
      </c>
      <c r="B104" s="82" t="s">
        <v>73</v>
      </c>
      <c r="C104" s="82">
        <v>1193100002</v>
      </c>
      <c r="D104" s="83" t="s">
        <v>270</v>
      </c>
      <c r="E104" s="84" t="s">
        <v>271</v>
      </c>
      <c r="F104" s="86" t="s">
        <v>434</v>
      </c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</row>
    <row r="105" spans="1:132" ht="19.5">
      <c r="A105" s="81" t="s">
        <v>72</v>
      </c>
      <c r="B105" s="82" t="s">
        <v>73</v>
      </c>
      <c r="C105" s="82">
        <v>1193100002</v>
      </c>
      <c r="D105" s="83" t="s">
        <v>272</v>
      </c>
      <c r="E105" s="84" t="s">
        <v>273</v>
      </c>
      <c r="F105" s="86" t="s">
        <v>435</v>
      </c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</row>
    <row r="106" spans="1:132" ht="19.5">
      <c r="A106" s="81" t="s">
        <v>72</v>
      </c>
      <c r="B106" s="82" t="s">
        <v>73</v>
      </c>
      <c r="C106" s="82">
        <v>1193100002</v>
      </c>
      <c r="D106" s="83" t="s">
        <v>274</v>
      </c>
      <c r="E106" s="84" t="s">
        <v>275</v>
      </c>
      <c r="F106" s="86" t="s">
        <v>435</v>
      </c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</row>
    <row r="107" spans="1:132" ht="19.5">
      <c r="A107" s="81" t="s">
        <v>72</v>
      </c>
      <c r="B107" s="82" t="s">
        <v>73</v>
      </c>
      <c r="C107" s="82">
        <v>1193100002</v>
      </c>
      <c r="D107" s="83" t="s">
        <v>276</v>
      </c>
      <c r="E107" s="84" t="s">
        <v>277</v>
      </c>
      <c r="F107" s="86" t="s">
        <v>434</v>
      </c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</row>
    <row r="108" spans="1:132" ht="19.5">
      <c r="A108" s="81" t="s">
        <v>72</v>
      </c>
      <c r="B108" s="82" t="s">
        <v>73</v>
      </c>
      <c r="C108" s="82">
        <v>1193100002</v>
      </c>
      <c r="D108" s="83" t="s">
        <v>278</v>
      </c>
      <c r="E108" s="84" t="s">
        <v>279</v>
      </c>
      <c r="F108" s="86" t="s">
        <v>434</v>
      </c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</row>
    <row r="109" spans="1:132" ht="19.5">
      <c r="A109" s="81" t="s">
        <v>72</v>
      </c>
      <c r="B109" s="82" t="s">
        <v>73</v>
      </c>
      <c r="C109" s="82">
        <v>1193100002</v>
      </c>
      <c r="D109" s="83" t="s">
        <v>280</v>
      </c>
      <c r="E109" s="84" t="s">
        <v>281</v>
      </c>
      <c r="F109" s="86" t="s">
        <v>434</v>
      </c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</row>
    <row r="110" spans="1:132" ht="19.5">
      <c r="A110" s="81" t="s">
        <v>72</v>
      </c>
      <c r="B110" s="82" t="s">
        <v>73</v>
      </c>
      <c r="C110" s="82">
        <v>1193100002</v>
      </c>
      <c r="D110" s="83" t="s">
        <v>282</v>
      </c>
      <c r="E110" s="84" t="s">
        <v>283</v>
      </c>
      <c r="F110" s="86" t="s">
        <v>434</v>
      </c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</row>
    <row r="111" spans="1:132" ht="19.5">
      <c r="A111" s="81" t="s">
        <v>72</v>
      </c>
      <c r="B111" s="82" t="s">
        <v>73</v>
      </c>
      <c r="C111" s="82">
        <v>1193100002</v>
      </c>
      <c r="D111" s="83" t="s">
        <v>284</v>
      </c>
      <c r="E111" s="84" t="s">
        <v>285</v>
      </c>
      <c r="F111" s="86" t="s">
        <v>435</v>
      </c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</row>
    <row r="112" spans="1:132" ht="19.5">
      <c r="A112" s="81" t="s">
        <v>72</v>
      </c>
      <c r="B112" s="82" t="s">
        <v>73</v>
      </c>
      <c r="C112" s="82">
        <v>1193100002</v>
      </c>
      <c r="D112" s="83" t="s">
        <v>286</v>
      </c>
      <c r="E112" s="84" t="s">
        <v>287</v>
      </c>
      <c r="F112" s="86" t="s">
        <v>435</v>
      </c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</row>
    <row r="113" spans="1:132" ht="19.5">
      <c r="A113" s="81" t="s">
        <v>72</v>
      </c>
      <c r="B113" s="82" t="s">
        <v>73</v>
      </c>
      <c r="C113" s="82">
        <v>1193100002</v>
      </c>
      <c r="D113" s="83" t="s">
        <v>288</v>
      </c>
      <c r="E113" s="84" t="s">
        <v>289</v>
      </c>
      <c r="F113" s="86" t="s">
        <v>435</v>
      </c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</row>
    <row r="114" spans="1:132" ht="19.5">
      <c r="A114" s="81" t="s">
        <v>72</v>
      </c>
      <c r="B114" s="82" t="s">
        <v>73</v>
      </c>
      <c r="C114" s="82">
        <v>1193100002</v>
      </c>
      <c r="D114" s="83" t="s">
        <v>290</v>
      </c>
      <c r="E114" s="84" t="s">
        <v>291</v>
      </c>
      <c r="F114" s="86" t="s">
        <v>434</v>
      </c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</row>
    <row r="115" spans="1:132" ht="19.5">
      <c r="A115" s="81" t="s">
        <v>72</v>
      </c>
      <c r="B115" s="82" t="s">
        <v>73</v>
      </c>
      <c r="C115" s="82">
        <v>1193100002</v>
      </c>
      <c r="D115" s="83" t="s">
        <v>292</v>
      </c>
      <c r="E115" s="84" t="s">
        <v>293</v>
      </c>
      <c r="F115" s="86" t="s">
        <v>435</v>
      </c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</row>
    <row r="116" spans="1:132" ht="19.5">
      <c r="A116" s="81" t="s">
        <v>72</v>
      </c>
      <c r="B116" s="82" t="s">
        <v>73</v>
      </c>
      <c r="C116" s="82">
        <v>1193100002</v>
      </c>
      <c r="D116" s="83" t="s">
        <v>294</v>
      </c>
      <c r="E116" s="84" t="s">
        <v>295</v>
      </c>
      <c r="F116" s="86" t="s">
        <v>434</v>
      </c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</row>
    <row r="117" spans="1:132" ht="19.5">
      <c r="A117" s="81" t="s">
        <v>72</v>
      </c>
      <c r="B117" s="82" t="s">
        <v>73</v>
      </c>
      <c r="C117" s="82">
        <v>1193100002</v>
      </c>
      <c r="D117" s="83" t="s">
        <v>296</v>
      </c>
      <c r="E117" s="84" t="s">
        <v>297</v>
      </c>
      <c r="F117" s="86" t="s">
        <v>434</v>
      </c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</row>
    <row r="118" spans="1:132" ht="19.5">
      <c r="A118" s="81" t="s">
        <v>72</v>
      </c>
      <c r="B118" s="82" t="s">
        <v>73</v>
      </c>
      <c r="C118" s="82">
        <v>1193100002</v>
      </c>
      <c r="D118" s="83" t="s">
        <v>298</v>
      </c>
      <c r="E118" s="84" t="s">
        <v>299</v>
      </c>
      <c r="F118" s="86" t="s">
        <v>435</v>
      </c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</row>
    <row r="119" spans="1:132" ht="19.5">
      <c r="A119" s="81" t="s">
        <v>72</v>
      </c>
      <c r="B119" s="82" t="s">
        <v>73</v>
      </c>
      <c r="C119" s="82">
        <v>1193100002</v>
      </c>
      <c r="D119" s="83" t="s">
        <v>300</v>
      </c>
      <c r="E119" s="84" t="s">
        <v>301</v>
      </c>
      <c r="F119" s="86" t="s">
        <v>435</v>
      </c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/>
      <c r="DY119" s="96"/>
      <c r="DZ119" s="96"/>
      <c r="EA119" s="96"/>
      <c r="EB119" s="96"/>
    </row>
    <row r="120" spans="1:132" ht="19.5">
      <c r="A120" s="81" t="s">
        <v>72</v>
      </c>
      <c r="B120" s="82" t="s">
        <v>73</v>
      </c>
      <c r="C120" s="82">
        <v>1193100002</v>
      </c>
      <c r="D120" s="83" t="s">
        <v>302</v>
      </c>
      <c r="E120" s="84" t="s">
        <v>303</v>
      </c>
      <c r="F120" s="86" t="s">
        <v>435</v>
      </c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</row>
    <row r="121" spans="1:132" ht="19.5">
      <c r="A121" s="81" t="s">
        <v>72</v>
      </c>
      <c r="B121" s="82" t="s">
        <v>73</v>
      </c>
      <c r="C121" s="82">
        <v>1193100002</v>
      </c>
      <c r="D121" s="83" t="s">
        <v>304</v>
      </c>
      <c r="E121" s="84" t="s">
        <v>305</v>
      </c>
      <c r="F121" s="86" t="s">
        <v>435</v>
      </c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6"/>
      <c r="DV121" s="96"/>
      <c r="DW121" s="96"/>
      <c r="DX121" s="96"/>
      <c r="DY121" s="96"/>
      <c r="DZ121" s="96"/>
      <c r="EA121" s="96"/>
      <c r="EB121" s="96"/>
    </row>
    <row r="122" spans="1:132" ht="19.5">
      <c r="A122" s="81" t="s">
        <v>72</v>
      </c>
      <c r="B122" s="82" t="s">
        <v>73</v>
      </c>
      <c r="C122" s="82">
        <v>1193100002</v>
      </c>
      <c r="D122" s="83" t="s">
        <v>306</v>
      </c>
      <c r="E122" s="84" t="s">
        <v>307</v>
      </c>
      <c r="F122" s="86" t="s">
        <v>435</v>
      </c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/>
      <c r="DZ122" s="96"/>
      <c r="EA122" s="96"/>
      <c r="EB122" s="96"/>
    </row>
    <row r="123" spans="1:132" ht="19.5">
      <c r="A123" s="81" t="s">
        <v>72</v>
      </c>
      <c r="B123" s="82" t="s">
        <v>73</v>
      </c>
      <c r="C123" s="82">
        <v>1193100002</v>
      </c>
      <c r="D123" s="83" t="s">
        <v>308</v>
      </c>
      <c r="E123" s="84" t="s">
        <v>309</v>
      </c>
      <c r="F123" s="86" t="s">
        <v>435</v>
      </c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6"/>
      <c r="DV123" s="96"/>
      <c r="DW123" s="96"/>
      <c r="DX123" s="96"/>
      <c r="DY123" s="96"/>
      <c r="DZ123" s="96"/>
      <c r="EA123" s="96"/>
      <c r="EB123" s="96"/>
    </row>
    <row r="124" spans="1:132" ht="19.5">
      <c r="A124" s="81" t="s">
        <v>72</v>
      </c>
      <c r="B124" s="82" t="s">
        <v>73</v>
      </c>
      <c r="C124" s="82">
        <v>1193100002</v>
      </c>
      <c r="D124" s="83" t="s">
        <v>310</v>
      </c>
      <c r="E124" s="84" t="s">
        <v>311</v>
      </c>
      <c r="F124" s="86" t="s">
        <v>435</v>
      </c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6"/>
      <c r="DV124" s="96"/>
      <c r="DW124" s="96"/>
      <c r="DX124" s="96"/>
      <c r="DY124" s="96"/>
      <c r="DZ124" s="96"/>
      <c r="EA124" s="96"/>
      <c r="EB124" s="96"/>
    </row>
    <row r="125" spans="1:132" ht="19.5">
      <c r="A125" s="81" t="s">
        <v>72</v>
      </c>
      <c r="B125" s="82" t="s">
        <v>73</v>
      </c>
      <c r="C125" s="82">
        <v>1193100002</v>
      </c>
      <c r="D125" s="83" t="s">
        <v>312</v>
      </c>
      <c r="E125" s="84" t="s">
        <v>313</v>
      </c>
      <c r="F125" s="86" t="s">
        <v>435</v>
      </c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6"/>
      <c r="DF125" s="96"/>
      <c r="DG125" s="96"/>
      <c r="DH125" s="96"/>
      <c r="DI125" s="96"/>
      <c r="DJ125" s="96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6"/>
      <c r="DV125" s="96"/>
      <c r="DW125" s="96"/>
      <c r="DX125" s="96"/>
      <c r="DY125" s="96"/>
      <c r="DZ125" s="96"/>
      <c r="EA125" s="96"/>
      <c r="EB125" s="96"/>
    </row>
    <row r="126" spans="1:132" ht="19.5">
      <c r="A126" s="81" t="s">
        <v>72</v>
      </c>
      <c r="B126" s="82" t="s">
        <v>73</v>
      </c>
      <c r="C126" s="82">
        <v>1193100002</v>
      </c>
      <c r="D126" s="83" t="s">
        <v>314</v>
      </c>
      <c r="E126" s="84" t="s">
        <v>315</v>
      </c>
      <c r="F126" s="86" t="s">
        <v>435</v>
      </c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6"/>
      <c r="DV126" s="96"/>
      <c r="DW126" s="96"/>
      <c r="DX126" s="96"/>
      <c r="DY126" s="96"/>
      <c r="DZ126" s="96"/>
      <c r="EA126" s="96"/>
      <c r="EB126" s="96"/>
    </row>
    <row r="127" spans="1:132" ht="19.5">
      <c r="A127" s="81" t="s">
        <v>72</v>
      </c>
      <c r="B127" s="82" t="s">
        <v>73</v>
      </c>
      <c r="C127" s="82">
        <v>1193100002</v>
      </c>
      <c r="D127" s="83" t="s">
        <v>316</v>
      </c>
      <c r="E127" s="84" t="s">
        <v>317</v>
      </c>
      <c r="F127" s="86" t="s">
        <v>434</v>
      </c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6"/>
      <c r="DV127" s="96"/>
      <c r="DW127" s="96"/>
      <c r="DX127" s="96"/>
      <c r="DY127" s="96"/>
      <c r="DZ127" s="96"/>
      <c r="EA127" s="96"/>
      <c r="EB127" s="96"/>
    </row>
    <row r="128" spans="1:132" ht="19.5">
      <c r="A128" s="81" t="s">
        <v>72</v>
      </c>
      <c r="B128" s="82" t="s">
        <v>73</v>
      </c>
      <c r="C128" s="82">
        <v>1193100002</v>
      </c>
      <c r="D128" s="83" t="s">
        <v>318</v>
      </c>
      <c r="E128" s="84" t="s">
        <v>319</v>
      </c>
      <c r="F128" s="86" t="s">
        <v>434</v>
      </c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6"/>
      <c r="DV128" s="96"/>
      <c r="DW128" s="96"/>
      <c r="DX128" s="96"/>
      <c r="DY128" s="96"/>
      <c r="DZ128" s="96"/>
      <c r="EA128" s="96"/>
      <c r="EB128" s="96"/>
    </row>
    <row r="129" spans="1:132" ht="19.5">
      <c r="A129" s="81" t="s">
        <v>72</v>
      </c>
      <c r="B129" s="82" t="s">
        <v>73</v>
      </c>
      <c r="C129" s="82">
        <v>1193100002</v>
      </c>
      <c r="D129" s="83" t="s">
        <v>320</v>
      </c>
      <c r="E129" s="84" t="s">
        <v>321</v>
      </c>
      <c r="F129" s="86" t="s">
        <v>434</v>
      </c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  <c r="DW129" s="96"/>
      <c r="DX129" s="96"/>
      <c r="DY129" s="96"/>
      <c r="DZ129" s="96"/>
      <c r="EA129" s="96"/>
      <c r="EB129" s="96"/>
    </row>
    <row r="130" spans="1:132" ht="19.5">
      <c r="A130" s="81" t="s">
        <v>72</v>
      </c>
      <c r="B130" s="82" t="s">
        <v>73</v>
      </c>
      <c r="C130" s="82">
        <v>1193100002</v>
      </c>
      <c r="D130" s="83" t="s">
        <v>322</v>
      </c>
      <c r="E130" s="84" t="s">
        <v>323</v>
      </c>
      <c r="F130" s="86" t="s">
        <v>434</v>
      </c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/>
      <c r="DZ130" s="96"/>
      <c r="EA130" s="96"/>
      <c r="EB130" s="96"/>
    </row>
    <row r="131" spans="1:132" ht="19.5">
      <c r="A131" s="81" t="s">
        <v>72</v>
      </c>
      <c r="B131" s="82" t="s">
        <v>73</v>
      </c>
      <c r="C131" s="82">
        <v>1193100002</v>
      </c>
      <c r="D131" s="83" t="s">
        <v>324</v>
      </c>
      <c r="E131" s="84" t="s">
        <v>325</v>
      </c>
      <c r="F131" s="86" t="s">
        <v>434</v>
      </c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  <c r="DB131" s="96"/>
      <c r="DC131" s="96"/>
      <c r="DD131" s="96"/>
      <c r="DE131" s="96"/>
      <c r="DF131" s="96"/>
      <c r="DG131" s="96"/>
      <c r="DH131" s="96"/>
      <c r="DI131" s="96"/>
      <c r="DJ131" s="96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6"/>
      <c r="DV131" s="96"/>
      <c r="DW131" s="96"/>
      <c r="DX131" s="96"/>
      <c r="DY131" s="96"/>
      <c r="DZ131" s="96"/>
      <c r="EA131" s="96"/>
      <c r="EB131" s="96"/>
    </row>
    <row r="132" spans="1:132" ht="19.5">
      <c r="A132" s="81" t="s">
        <v>72</v>
      </c>
      <c r="B132" s="82" t="s">
        <v>73</v>
      </c>
      <c r="C132" s="82">
        <v>1193100002</v>
      </c>
      <c r="D132" s="83" t="s">
        <v>326</v>
      </c>
      <c r="E132" s="84" t="s">
        <v>327</v>
      </c>
      <c r="F132" s="86" t="s">
        <v>434</v>
      </c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6"/>
      <c r="DV132" s="96"/>
      <c r="DW132" s="96"/>
      <c r="DX132" s="96"/>
      <c r="DY132" s="96"/>
      <c r="DZ132" s="96"/>
      <c r="EA132" s="96"/>
      <c r="EB132" s="96"/>
    </row>
    <row r="133" spans="1:132" ht="19.5">
      <c r="A133" s="81" t="s">
        <v>72</v>
      </c>
      <c r="B133" s="82" t="s">
        <v>73</v>
      </c>
      <c r="C133" s="82">
        <v>1193100002</v>
      </c>
      <c r="D133" s="83" t="s">
        <v>328</v>
      </c>
      <c r="E133" s="84" t="s">
        <v>329</v>
      </c>
      <c r="F133" s="86" t="s">
        <v>434</v>
      </c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  <c r="CS133" s="96"/>
      <c r="CT133" s="96"/>
      <c r="CU133" s="96"/>
      <c r="CV133" s="96"/>
      <c r="CW133" s="96"/>
      <c r="CX133" s="96"/>
      <c r="CY133" s="96"/>
      <c r="CZ133" s="96"/>
      <c r="DA133" s="96"/>
      <c r="DB133" s="96"/>
      <c r="DC133" s="96"/>
      <c r="DD133" s="96"/>
      <c r="DE133" s="96"/>
      <c r="DF133" s="96"/>
      <c r="DG133" s="96"/>
      <c r="DH133" s="96"/>
      <c r="DI133" s="96"/>
      <c r="DJ133" s="96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6"/>
      <c r="DV133" s="96"/>
      <c r="DW133" s="96"/>
      <c r="DX133" s="96"/>
      <c r="DY133" s="96"/>
      <c r="DZ133" s="96"/>
      <c r="EA133" s="96"/>
      <c r="EB133" s="96"/>
    </row>
    <row r="134" spans="1:132" ht="19.5">
      <c r="A134" s="81" t="s">
        <v>72</v>
      </c>
      <c r="B134" s="82" t="s">
        <v>73</v>
      </c>
      <c r="C134" s="82">
        <v>1193100002</v>
      </c>
      <c r="D134" s="83" t="s">
        <v>330</v>
      </c>
      <c r="E134" s="84" t="s">
        <v>331</v>
      </c>
      <c r="F134" s="86" t="s">
        <v>434</v>
      </c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  <c r="CS134" s="96"/>
      <c r="CT134" s="96"/>
      <c r="CU134" s="96"/>
      <c r="CV134" s="96"/>
      <c r="CW134" s="96"/>
      <c r="CX134" s="96"/>
      <c r="CY134" s="96"/>
      <c r="CZ134" s="96"/>
      <c r="DA134" s="96"/>
      <c r="DB134" s="96"/>
      <c r="DC134" s="96"/>
      <c r="DD134" s="96"/>
      <c r="DE134" s="96"/>
      <c r="DF134" s="96"/>
      <c r="DG134" s="96"/>
      <c r="DH134" s="96"/>
      <c r="DI134" s="96"/>
      <c r="DJ134" s="96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6"/>
      <c r="DV134" s="96"/>
      <c r="DW134" s="96"/>
      <c r="DX134" s="96"/>
      <c r="DY134" s="96"/>
      <c r="DZ134" s="96"/>
      <c r="EA134" s="96"/>
      <c r="EB134" s="96"/>
    </row>
    <row r="135" spans="1:132" ht="19.5">
      <c r="A135" s="81" t="s">
        <v>72</v>
      </c>
      <c r="B135" s="82" t="s">
        <v>73</v>
      </c>
      <c r="C135" s="82">
        <v>1193100002</v>
      </c>
      <c r="D135" s="83" t="s">
        <v>332</v>
      </c>
      <c r="E135" s="84" t="s">
        <v>333</v>
      </c>
      <c r="F135" s="86" t="s">
        <v>434</v>
      </c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</row>
    <row r="136" spans="1:132" ht="19.5">
      <c r="A136" s="81" t="s">
        <v>72</v>
      </c>
      <c r="B136" s="82" t="s">
        <v>73</v>
      </c>
      <c r="C136" s="82">
        <v>1193100002</v>
      </c>
      <c r="D136" s="83" t="s">
        <v>334</v>
      </c>
      <c r="E136" s="84" t="s">
        <v>335</v>
      </c>
      <c r="F136" s="86" t="s">
        <v>434</v>
      </c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</row>
    <row r="137" spans="1:132" ht="19.5">
      <c r="A137" s="81" t="s">
        <v>72</v>
      </c>
      <c r="B137" s="82" t="s">
        <v>73</v>
      </c>
      <c r="C137" s="82">
        <v>1193100002</v>
      </c>
      <c r="D137" s="83" t="s">
        <v>336</v>
      </c>
      <c r="E137" s="84" t="s">
        <v>337</v>
      </c>
      <c r="F137" s="86" t="s">
        <v>434</v>
      </c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</row>
    <row r="138" spans="1:132" ht="19.5">
      <c r="A138" s="81" t="s">
        <v>72</v>
      </c>
      <c r="B138" s="82" t="s">
        <v>73</v>
      </c>
      <c r="C138" s="82">
        <v>1193100002</v>
      </c>
      <c r="D138" s="83" t="s">
        <v>338</v>
      </c>
      <c r="E138" s="84" t="s">
        <v>339</v>
      </c>
      <c r="F138" s="86" t="s">
        <v>434</v>
      </c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  <c r="CS138" s="96"/>
      <c r="CT138" s="96"/>
      <c r="CU138" s="96"/>
      <c r="CV138" s="96"/>
      <c r="CW138" s="96"/>
      <c r="CX138" s="96"/>
      <c r="CY138" s="96"/>
      <c r="CZ138" s="96"/>
      <c r="DA138" s="96"/>
      <c r="DB138" s="96"/>
      <c r="DC138" s="96"/>
      <c r="DD138" s="96"/>
      <c r="DE138" s="96"/>
      <c r="DF138" s="96"/>
      <c r="DG138" s="96"/>
      <c r="DH138" s="96"/>
      <c r="DI138" s="96"/>
      <c r="DJ138" s="96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6"/>
      <c r="DV138" s="96"/>
      <c r="DW138" s="96"/>
      <c r="DX138" s="96"/>
      <c r="DY138" s="96"/>
      <c r="DZ138" s="96"/>
      <c r="EA138" s="96"/>
      <c r="EB138" s="96"/>
    </row>
    <row r="139" spans="1:132" ht="19.5">
      <c r="A139" s="81" t="s">
        <v>72</v>
      </c>
      <c r="B139" s="82" t="s">
        <v>73</v>
      </c>
      <c r="C139" s="82">
        <v>1193100002</v>
      </c>
      <c r="D139" s="83" t="s">
        <v>340</v>
      </c>
      <c r="E139" s="84" t="s">
        <v>341</v>
      </c>
      <c r="F139" s="86" t="s">
        <v>434</v>
      </c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6"/>
      <c r="DV139" s="96"/>
      <c r="DW139" s="96"/>
      <c r="DX139" s="96"/>
      <c r="DY139" s="96"/>
      <c r="DZ139" s="96"/>
      <c r="EA139" s="96"/>
      <c r="EB139" s="96"/>
    </row>
    <row r="140" spans="1:132" ht="19.5">
      <c r="A140" s="81" t="s">
        <v>72</v>
      </c>
      <c r="B140" s="82" t="s">
        <v>73</v>
      </c>
      <c r="C140" s="82">
        <v>1193100002</v>
      </c>
      <c r="D140" s="83" t="s">
        <v>342</v>
      </c>
      <c r="E140" s="84" t="s">
        <v>343</v>
      </c>
      <c r="F140" s="86" t="s">
        <v>435</v>
      </c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6"/>
      <c r="DV140" s="96"/>
      <c r="DW140" s="96"/>
      <c r="DX140" s="96"/>
      <c r="DY140" s="96"/>
      <c r="DZ140" s="96"/>
      <c r="EA140" s="96"/>
      <c r="EB140" s="96"/>
    </row>
    <row r="141" spans="1:132" ht="19.5">
      <c r="A141" s="81" t="s">
        <v>72</v>
      </c>
      <c r="B141" s="82" t="s">
        <v>73</v>
      </c>
      <c r="C141" s="82">
        <v>1193100002</v>
      </c>
      <c r="D141" s="83" t="s">
        <v>344</v>
      </c>
      <c r="E141" s="84" t="s">
        <v>345</v>
      </c>
      <c r="F141" s="86" t="s">
        <v>434</v>
      </c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6"/>
      <c r="DV141" s="96"/>
      <c r="DW141" s="96"/>
      <c r="DX141" s="96"/>
      <c r="DY141" s="96"/>
      <c r="DZ141" s="96"/>
      <c r="EA141" s="96"/>
      <c r="EB141" s="96"/>
    </row>
    <row r="142" spans="1:132" ht="19.5">
      <c r="A142" s="81" t="s">
        <v>72</v>
      </c>
      <c r="B142" s="82" t="s">
        <v>73</v>
      </c>
      <c r="C142" s="82">
        <v>1193100002</v>
      </c>
      <c r="D142" s="83" t="s">
        <v>346</v>
      </c>
      <c r="E142" s="84" t="s">
        <v>347</v>
      </c>
      <c r="F142" s="86" t="s">
        <v>434</v>
      </c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</row>
    <row r="143" spans="1:132" ht="19.5">
      <c r="A143" s="81" t="s">
        <v>72</v>
      </c>
      <c r="B143" s="82" t="s">
        <v>73</v>
      </c>
      <c r="C143" s="82">
        <v>1193100002</v>
      </c>
      <c r="D143" s="83" t="s">
        <v>348</v>
      </c>
      <c r="E143" s="84" t="s">
        <v>349</v>
      </c>
      <c r="F143" s="86" t="s">
        <v>434</v>
      </c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</row>
    <row r="144" spans="1:132" ht="19.5">
      <c r="A144" s="81" t="s">
        <v>72</v>
      </c>
      <c r="B144" s="82" t="s">
        <v>73</v>
      </c>
      <c r="C144" s="82">
        <v>1193100002</v>
      </c>
      <c r="D144" s="83" t="s">
        <v>350</v>
      </c>
      <c r="E144" s="84" t="s">
        <v>351</v>
      </c>
      <c r="F144" s="86" t="s">
        <v>435</v>
      </c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6"/>
      <c r="DV144" s="96"/>
      <c r="DW144" s="96"/>
      <c r="DX144" s="96"/>
      <c r="DY144" s="96"/>
      <c r="DZ144" s="96"/>
      <c r="EA144" s="96"/>
      <c r="EB144" s="96"/>
    </row>
    <row r="145" spans="1:132" ht="19.5">
      <c r="A145" s="81" t="s">
        <v>72</v>
      </c>
      <c r="B145" s="82" t="s">
        <v>73</v>
      </c>
      <c r="C145" s="82">
        <v>1193100002</v>
      </c>
      <c r="D145" s="83" t="s">
        <v>352</v>
      </c>
      <c r="E145" s="84" t="s">
        <v>353</v>
      </c>
      <c r="F145" s="86" t="s">
        <v>434</v>
      </c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6"/>
      <c r="DV145" s="96"/>
      <c r="DW145" s="96"/>
      <c r="DX145" s="96"/>
      <c r="DY145" s="96"/>
      <c r="DZ145" s="96"/>
      <c r="EA145" s="96"/>
      <c r="EB145" s="96"/>
    </row>
    <row r="146" spans="1:132" ht="19.5">
      <c r="A146" s="81" t="s">
        <v>72</v>
      </c>
      <c r="B146" s="82" t="s">
        <v>73</v>
      </c>
      <c r="C146" s="82">
        <v>1193100002</v>
      </c>
      <c r="D146" s="83" t="s">
        <v>354</v>
      </c>
      <c r="E146" s="84" t="s">
        <v>355</v>
      </c>
      <c r="F146" s="86" t="s">
        <v>434</v>
      </c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6"/>
      <c r="DV146" s="96"/>
      <c r="DW146" s="96"/>
      <c r="DX146" s="96"/>
      <c r="DY146" s="96"/>
      <c r="DZ146" s="96"/>
      <c r="EA146" s="96"/>
      <c r="EB146" s="96"/>
    </row>
    <row r="147" spans="1:132" ht="19.5">
      <c r="A147" s="81" t="s">
        <v>72</v>
      </c>
      <c r="B147" s="82" t="s">
        <v>73</v>
      </c>
      <c r="C147" s="82">
        <v>1193100002</v>
      </c>
      <c r="D147" s="83" t="s">
        <v>356</v>
      </c>
      <c r="E147" s="84" t="s">
        <v>357</v>
      </c>
      <c r="F147" s="86" t="s">
        <v>435</v>
      </c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</row>
    <row r="148" spans="1:132" ht="19.5">
      <c r="A148" s="81" t="s">
        <v>72</v>
      </c>
      <c r="B148" s="82" t="s">
        <v>73</v>
      </c>
      <c r="C148" s="82">
        <v>1193100002</v>
      </c>
      <c r="D148" s="83" t="s">
        <v>358</v>
      </c>
      <c r="E148" s="84" t="s">
        <v>359</v>
      </c>
      <c r="F148" s="86" t="s">
        <v>434</v>
      </c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6"/>
      <c r="DV148" s="96"/>
      <c r="DW148" s="96"/>
      <c r="DX148" s="96"/>
      <c r="DY148" s="96"/>
      <c r="DZ148" s="96"/>
      <c r="EA148" s="96"/>
      <c r="EB148" s="96"/>
    </row>
    <row r="149" spans="1:132" ht="19.5">
      <c r="A149" s="81" t="s">
        <v>72</v>
      </c>
      <c r="B149" s="82" t="s">
        <v>73</v>
      </c>
      <c r="C149" s="82">
        <v>1193100002</v>
      </c>
      <c r="D149" s="83" t="s">
        <v>360</v>
      </c>
      <c r="E149" s="84" t="s">
        <v>361</v>
      </c>
      <c r="F149" s="86" t="s">
        <v>435</v>
      </c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6"/>
      <c r="DV149" s="96"/>
      <c r="DW149" s="96"/>
      <c r="DX149" s="96"/>
      <c r="DY149" s="96"/>
      <c r="DZ149" s="96"/>
      <c r="EA149" s="96"/>
      <c r="EB149" s="96"/>
    </row>
    <row r="150" spans="1:132" ht="19.5">
      <c r="A150" s="81" t="s">
        <v>72</v>
      </c>
      <c r="B150" s="82" t="s">
        <v>73</v>
      </c>
      <c r="C150" s="82">
        <v>1193100002</v>
      </c>
      <c r="D150" s="83" t="s">
        <v>362</v>
      </c>
      <c r="E150" s="84" t="s">
        <v>363</v>
      </c>
      <c r="F150" s="86" t="s">
        <v>434</v>
      </c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  <c r="CS150" s="96"/>
      <c r="CT150" s="96"/>
      <c r="CU150" s="96"/>
      <c r="CV150" s="96"/>
      <c r="CW150" s="96"/>
      <c r="CX150" s="96"/>
      <c r="CY150" s="96"/>
      <c r="CZ150" s="96"/>
      <c r="DA150" s="96"/>
      <c r="DB150" s="96"/>
      <c r="DC150" s="96"/>
      <c r="DD150" s="96"/>
      <c r="DE150" s="96"/>
      <c r="DF150" s="96"/>
      <c r="DG150" s="96"/>
      <c r="DH150" s="96"/>
      <c r="DI150" s="96"/>
      <c r="DJ150" s="96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6"/>
      <c r="DV150" s="96"/>
      <c r="DW150" s="96"/>
      <c r="DX150" s="96"/>
      <c r="DY150" s="96"/>
      <c r="DZ150" s="96"/>
      <c r="EA150" s="96"/>
      <c r="EB150" s="96"/>
    </row>
    <row r="151" spans="1:132" ht="19.5">
      <c r="A151" s="81" t="s">
        <v>72</v>
      </c>
      <c r="B151" s="82" t="s">
        <v>73</v>
      </c>
      <c r="C151" s="82">
        <v>1193100002</v>
      </c>
      <c r="D151" s="83" t="s">
        <v>364</v>
      </c>
      <c r="E151" s="84" t="s">
        <v>365</v>
      </c>
      <c r="F151" s="86" t="s">
        <v>434</v>
      </c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D151" s="96"/>
      <c r="DE151" s="96"/>
      <c r="DF151" s="96"/>
      <c r="DG151" s="96"/>
      <c r="DH151" s="96"/>
      <c r="DI151" s="96"/>
      <c r="DJ151" s="96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6"/>
      <c r="DV151" s="96"/>
      <c r="DW151" s="96"/>
      <c r="DX151" s="96"/>
      <c r="DY151" s="96"/>
      <c r="DZ151" s="96"/>
      <c r="EA151" s="96"/>
      <c r="EB151" s="96"/>
    </row>
    <row r="152" spans="1:132" ht="19.5">
      <c r="A152" s="81" t="s">
        <v>72</v>
      </c>
      <c r="B152" s="82" t="s">
        <v>73</v>
      </c>
      <c r="C152" s="82">
        <v>1193100002</v>
      </c>
      <c r="D152" s="83" t="s">
        <v>366</v>
      </c>
      <c r="E152" s="84" t="s">
        <v>367</v>
      </c>
      <c r="F152" s="86" t="s">
        <v>434</v>
      </c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6"/>
      <c r="DV152" s="96"/>
      <c r="DW152" s="96"/>
      <c r="DX152" s="96"/>
      <c r="DY152" s="96"/>
      <c r="DZ152" s="96"/>
      <c r="EA152" s="96"/>
      <c r="EB152" s="96"/>
    </row>
    <row r="153" spans="1:132" ht="19.5">
      <c r="A153" s="81" t="s">
        <v>72</v>
      </c>
      <c r="B153" s="82" t="s">
        <v>73</v>
      </c>
      <c r="C153" s="82">
        <v>1193100002</v>
      </c>
      <c r="D153" s="83" t="s">
        <v>368</v>
      </c>
      <c r="E153" s="84" t="s">
        <v>369</v>
      </c>
      <c r="F153" s="86" t="s">
        <v>434</v>
      </c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6"/>
      <c r="DV153" s="96"/>
      <c r="DW153" s="96"/>
      <c r="DX153" s="96"/>
      <c r="DY153" s="96"/>
      <c r="DZ153" s="96"/>
      <c r="EA153" s="96"/>
      <c r="EB153" s="96"/>
    </row>
    <row r="154" spans="1:132" ht="19.5">
      <c r="A154" s="81" t="s">
        <v>72</v>
      </c>
      <c r="B154" s="82" t="s">
        <v>73</v>
      </c>
      <c r="C154" s="82">
        <v>1193100002</v>
      </c>
      <c r="D154" s="83" t="s">
        <v>370</v>
      </c>
      <c r="E154" s="84" t="s">
        <v>371</v>
      </c>
      <c r="F154" s="86" t="s">
        <v>435</v>
      </c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6"/>
      <c r="DV154" s="96"/>
      <c r="DW154" s="96"/>
      <c r="DX154" s="96"/>
      <c r="DY154" s="96"/>
      <c r="DZ154" s="96"/>
      <c r="EA154" s="96"/>
      <c r="EB154" s="96"/>
    </row>
    <row r="155" spans="1:132" ht="19.5">
      <c r="A155" s="81" t="s">
        <v>72</v>
      </c>
      <c r="B155" s="82" t="s">
        <v>73</v>
      </c>
      <c r="C155" s="82">
        <v>1193100002</v>
      </c>
      <c r="D155" s="83" t="s">
        <v>372</v>
      </c>
      <c r="E155" s="84" t="s">
        <v>373</v>
      </c>
      <c r="F155" s="86" t="s">
        <v>435</v>
      </c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6"/>
      <c r="DV155" s="96"/>
      <c r="DW155" s="96"/>
      <c r="DX155" s="96"/>
      <c r="DY155" s="96"/>
      <c r="DZ155" s="96"/>
      <c r="EA155" s="96"/>
      <c r="EB155" s="96"/>
    </row>
    <row r="156" spans="1:132" ht="19.5">
      <c r="A156" s="81" t="s">
        <v>72</v>
      </c>
      <c r="B156" s="82" t="s">
        <v>73</v>
      </c>
      <c r="C156" s="82">
        <v>1193100002</v>
      </c>
      <c r="D156" s="83" t="s">
        <v>374</v>
      </c>
      <c r="E156" s="84" t="s">
        <v>375</v>
      </c>
      <c r="F156" s="86" t="s">
        <v>434</v>
      </c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6"/>
      <c r="DE156" s="96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6"/>
      <c r="DV156" s="96"/>
      <c r="DW156" s="96"/>
      <c r="DX156" s="96"/>
      <c r="DY156" s="96"/>
      <c r="DZ156" s="96"/>
      <c r="EA156" s="96"/>
      <c r="EB156" s="96"/>
    </row>
    <row r="157" spans="1:132" ht="19.5">
      <c r="A157" s="81" t="s">
        <v>72</v>
      </c>
      <c r="B157" s="82" t="s">
        <v>73</v>
      </c>
      <c r="C157" s="82">
        <v>1193100002</v>
      </c>
      <c r="D157" s="83" t="s">
        <v>376</v>
      </c>
      <c r="E157" s="84" t="s">
        <v>377</v>
      </c>
      <c r="F157" s="86" t="s">
        <v>434</v>
      </c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  <c r="CW157" s="96"/>
      <c r="CX157" s="96"/>
      <c r="CY157" s="96"/>
      <c r="CZ157" s="96"/>
      <c r="DA157" s="96"/>
      <c r="DB157" s="96"/>
      <c r="DC157" s="96"/>
      <c r="DD157" s="96"/>
      <c r="DE157" s="96"/>
      <c r="DF157" s="96"/>
      <c r="DG157" s="96"/>
      <c r="DH157" s="96"/>
      <c r="DI157" s="96"/>
      <c r="DJ157" s="96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6"/>
      <c r="DV157" s="96"/>
      <c r="DW157" s="96"/>
      <c r="DX157" s="96"/>
      <c r="DY157" s="96"/>
      <c r="DZ157" s="96"/>
      <c r="EA157" s="96"/>
      <c r="EB157" s="96"/>
    </row>
    <row r="158" spans="1:132" ht="19.5">
      <c r="A158" s="81" t="s">
        <v>72</v>
      </c>
      <c r="B158" s="82" t="s">
        <v>73</v>
      </c>
      <c r="C158" s="82">
        <v>1193100002</v>
      </c>
      <c r="D158" s="83" t="s">
        <v>378</v>
      </c>
      <c r="E158" s="84" t="s">
        <v>379</v>
      </c>
      <c r="F158" s="86" t="s">
        <v>434</v>
      </c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6"/>
      <c r="DV158" s="96"/>
      <c r="DW158" s="96"/>
      <c r="DX158" s="96"/>
      <c r="DY158" s="96"/>
      <c r="DZ158" s="96"/>
      <c r="EA158" s="96"/>
      <c r="EB158" s="96"/>
    </row>
    <row r="159" spans="1:132" ht="19.5">
      <c r="A159" s="81" t="s">
        <v>72</v>
      </c>
      <c r="B159" s="82" t="s">
        <v>73</v>
      </c>
      <c r="C159" s="82">
        <v>1193100002</v>
      </c>
      <c r="D159" s="83" t="s">
        <v>380</v>
      </c>
      <c r="E159" s="84" t="s">
        <v>381</v>
      </c>
      <c r="F159" s="86" t="s">
        <v>434</v>
      </c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</row>
    <row r="160" spans="1:132" ht="19.5">
      <c r="A160" s="81" t="s">
        <v>72</v>
      </c>
      <c r="B160" s="82" t="s">
        <v>73</v>
      </c>
      <c r="C160" s="82">
        <v>1193100002</v>
      </c>
      <c r="D160" s="83" t="s">
        <v>382</v>
      </c>
      <c r="E160" s="84" t="s">
        <v>383</v>
      </c>
      <c r="F160" s="86" t="s">
        <v>435</v>
      </c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96"/>
      <c r="CU160" s="96"/>
      <c r="CV160" s="96"/>
      <c r="CW160" s="96"/>
      <c r="CX160" s="96"/>
      <c r="CY160" s="96"/>
      <c r="CZ160" s="96"/>
      <c r="DA160" s="96"/>
      <c r="DB160" s="96"/>
      <c r="DC160" s="96"/>
      <c r="DD160" s="96"/>
      <c r="DE160" s="96"/>
      <c r="DF160" s="96"/>
      <c r="DG160" s="96"/>
      <c r="DH160" s="96"/>
      <c r="DI160" s="96"/>
      <c r="DJ160" s="96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6"/>
      <c r="DV160" s="96"/>
      <c r="DW160" s="96"/>
      <c r="DX160" s="96"/>
      <c r="DY160" s="96"/>
      <c r="DZ160" s="96"/>
      <c r="EA160" s="96"/>
      <c r="EB160" s="96"/>
    </row>
    <row r="161" spans="1:132" ht="19.5">
      <c r="A161" s="81" t="s">
        <v>72</v>
      </c>
      <c r="B161" s="82" t="s">
        <v>73</v>
      </c>
      <c r="C161" s="82">
        <v>1193100002</v>
      </c>
      <c r="D161" s="83" t="s">
        <v>384</v>
      </c>
      <c r="E161" s="84" t="s">
        <v>385</v>
      </c>
      <c r="F161" s="86" t="s">
        <v>435</v>
      </c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  <c r="DA161" s="96"/>
      <c r="DB161" s="96"/>
      <c r="DC161" s="96"/>
      <c r="DD161" s="96"/>
      <c r="DE161" s="96"/>
      <c r="DF161" s="96"/>
      <c r="DG161" s="96"/>
      <c r="DH161" s="96"/>
      <c r="DI161" s="96"/>
      <c r="DJ161" s="96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6"/>
      <c r="DV161" s="96"/>
      <c r="DW161" s="96"/>
      <c r="DX161" s="96"/>
      <c r="DY161" s="96"/>
      <c r="DZ161" s="96"/>
      <c r="EA161" s="96"/>
      <c r="EB161" s="96"/>
    </row>
    <row r="162" spans="1:132" ht="19.5">
      <c r="A162" s="81" t="s">
        <v>72</v>
      </c>
      <c r="B162" s="82" t="s">
        <v>73</v>
      </c>
      <c r="C162" s="82">
        <v>1193100002</v>
      </c>
      <c r="D162" s="83" t="s">
        <v>386</v>
      </c>
      <c r="E162" s="84" t="s">
        <v>387</v>
      </c>
      <c r="F162" s="86" t="s">
        <v>435</v>
      </c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96"/>
      <c r="CW162" s="96"/>
      <c r="CX162" s="96"/>
      <c r="CY162" s="96"/>
      <c r="CZ162" s="96"/>
      <c r="DA162" s="96"/>
      <c r="DB162" s="96"/>
      <c r="DC162" s="96"/>
      <c r="DD162" s="96"/>
      <c r="DE162" s="96"/>
      <c r="DF162" s="96"/>
      <c r="DG162" s="96"/>
      <c r="DH162" s="96"/>
      <c r="DI162" s="96"/>
      <c r="DJ162" s="96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6"/>
      <c r="DV162" s="96"/>
      <c r="DW162" s="96"/>
      <c r="DX162" s="96"/>
      <c r="DY162" s="96"/>
      <c r="DZ162" s="96"/>
      <c r="EA162" s="96"/>
      <c r="EB162" s="96"/>
    </row>
    <row r="163" spans="1:132" ht="19.5">
      <c r="A163" s="81" t="s">
        <v>72</v>
      </c>
      <c r="B163" s="82" t="s">
        <v>73</v>
      </c>
      <c r="C163" s="82">
        <v>1193100002</v>
      </c>
      <c r="D163" s="83" t="s">
        <v>388</v>
      </c>
      <c r="E163" s="84" t="s">
        <v>389</v>
      </c>
      <c r="F163" s="86" t="s">
        <v>435</v>
      </c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6"/>
      <c r="DV163" s="96"/>
      <c r="DW163" s="96"/>
      <c r="DX163" s="96"/>
      <c r="DY163" s="96"/>
      <c r="DZ163" s="96"/>
      <c r="EA163" s="96"/>
      <c r="EB163" s="96"/>
    </row>
    <row r="164" spans="1:132" ht="19.5">
      <c r="A164" s="81" t="s">
        <v>72</v>
      </c>
      <c r="B164" s="82" t="s">
        <v>73</v>
      </c>
      <c r="C164" s="82">
        <v>1193100002</v>
      </c>
      <c r="D164" s="83" t="s">
        <v>390</v>
      </c>
      <c r="E164" s="84" t="s">
        <v>391</v>
      </c>
      <c r="F164" s="86" t="s">
        <v>435</v>
      </c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6"/>
      <c r="DV164" s="96"/>
      <c r="DW164" s="96"/>
      <c r="DX164" s="96"/>
      <c r="DY164" s="96"/>
      <c r="DZ164" s="96"/>
      <c r="EA164" s="96"/>
      <c r="EB164" s="96"/>
    </row>
    <row r="165" spans="1:132" ht="19.5">
      <c r="A165" s="81" t="s">
        <v>72</v>
      </c>
      <c r="B165" s="82" t="s">
        <v>73</v>
      </c>
      <c r="C165" s="82">
        <v>1193100002</v>
      </c>
      <c r="D165" s="83" t="s">
        <v>392</v>
      </c>
      <c r="E165" s="84" t="s">
        <v>393</v>
      </c>
      <c r="F165" s="86" t="s">
        <v>435</v>
      </c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  <c r="DB165" s="96"/>
      <c r="DC165" s="96"/>
      <c r="DD165" s="96"/>
      <c r="DE165" s="96"/>
      <c r="DF165" s="96"/>
      <c r="DG165" s="96"/>
      <c r="DH165" s="96"/>
      <c r="DI165" s="96"/>
      <c r="DJ165" s="96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6"/>
      <c r="DV165" s="96"/>
      <c r="DW165" s="96"/>
      <c r="DX165" s="96"/>
      <c r="DY165" s="96"/>
      <c r="DZ165" s="96"/>
      <c r="EA165" s="96"/>
      <c r="EB165" s="96"/>
    </row>
    <row r="166" spans="1:132" ht="19.5">
      <c r="A166" s="81" t="s">
        <v>72</v>
      </c>
      <c r="B166" s="82" t="s">
        <v>73</v>
      </c>
      <c r="C166" s="82">
        <v>1193100002</v>
      </c>
      <c r="D166" s="83" t="s">
        <v>394</v>
      </c>
      <c r="E166" s="84" t="s">
        <v>395</v>
      </c>
      <c r="F166" s="86" t="s">
        <v>435</v>
      </c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  <c r="DB166" s="96"/>
      <c r="DC166" s="96"/>
      <c r="DD166" s="96"/>
      <c r="DE166" s="96"/>
      <c r="DF166" s="96"/>
      <c r="DG166" s="96"/>
      <c r="DH166" s="96"/>
      <c r="DI166" s="96"/>
      <c r="DJ166" s="96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6"/>
      <c r="DV166" s="96"/>
      <c r="DW166" s="96"/>
      <c r="DX166" s="96"/>
      <c r="DY166" s="96"/>
      <c r="DZ166" s="96"/>
      <c r="EA166" s="96"/>
      <c r="EB166" s="96"/>
    </row>
    <row r="167" spans="1:132" ht="19.5">
      <c r="A167" s="81" t="s">
        <v>72</v>
      </c>
      <c r="B167" s="82" t="s">
        <v>73</v>
      </c>
      <c r="C167" s="82">
        <v>1193100002</v>
      </c>
      <c r="D167" s="83" t="s">
        <v>396</v>
      </c>
      <c r="E167" s="84" t="s">
        <v>397</v>
      </c>
      <c r="F167" s="86" t="s">
        <v>435</v>
      </c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6"/>
      <c r="DV167" s="96"/>
      <c r="DW167" s="96"/>
      <c r="DX167" s="96"/>
      <c r="DY167" s="96"/>
      <c r="DZ167" s="96"/>
      <c r="EA167" s="96"/>
      <c r="EB167" s="96"/>
    </row>
    <row r="168" spans="1:132" ht="19.5">
      <c r="A168" s="81" t="s">
        <v>72</v>
      </c>
      <c r="B168" s="82" t="s">
        <v>73</v>
      </c>
      <c r="C168" s="82">
        <v>1193100002</v>
      </c>
      <c r="D168" s="83" t="s">
        <v>398</v>
      </c>
      <c r="E168" s="84" t="s">
        <v>399</v>
      </c>
      <c r="F168" s="86" t="s">
        <v>435</v>
      </c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  <c r="DB168" s="96"/>
      <c r="DC168" s="96"/>
      <c r="DD168" s="96"/>
      <c r="DE168" s="96"/>
      <c r="DF168" s="96"/>
      <c r="DG168" s="96"/>
      <c r="DH168" s="96"/>
      <c r="DI168" s="96"/>
      <c r="DJ168" s="96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6"/>
      <c r="DV168" s="96"/>
      <c r="DW168" s="96"/>
      <c r="DX168" s="96"/>
      <c r="DY168" s="96"/>
      <c r="DZ168" s="96"/>
      <c r="EA168" s="96"/>
      <c r="EB168" s="96"/>
    </row>
    <row r="169" spans="1:132" ht="19.5">
      <c r="A169" s="81" t="s">
        <v>72</v>
      </c>
      <c r="B169" s="82" t="s">
        <v>73</v>
      </c>
      <c r="C169" s="82">
        <v>1193100002</v>
      </c>
      <c r="D169" s="83" t="s">
        <v>400</v>
      </c>
      <c r="E169" s="84" t="s">
        <v>401</v>
      </c>
      <c r="F169" s="86" t="s">
        <v>435</v>
      </c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  <c r="DB169" s="96"/>
      <c r="DC169" s="96"/>
      <c r="DD169" s="96"/>
      <c r="DE169" s="96"/>
      <c r="DF169" s="96"/>
      <c r="DG169" s="96"/>
      <c r="DH169" s="96"/>
      <c r="DI169" s="96"/>
      <c r="DJ169" s="96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6"/>
      <c r="DV169" s="96"/>
      <c r="DW169" s="96"/>
      <c r="DX169" s="96"/>
      <c r="DY169" s="96"/>
      <c r="DZ169" s="96"/>
      <c r="EA169" s="96"/>
      <c r="EB169" s="96"/>
    </row>
    <row r="170" spans="1:132" ht="19.5">
      <c r="A170" s="81" t="s">
        <v>72</v>
      </c>
      <c r="B170" s="82" t="s">
        <v>73</v>
      </c>
      <c r="C170" s="82">
        <v>1193100002</v>
      </c>
      <c r="D170" s="83" t="s">
        <v>402</v>
      </c>
      <c r="E170" s="84" t="s">
        <v>403</v>
      </c>
      <c r="F170" s="86" t="s">
        <v>435</v>
      </c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96"/>
      <c r="CU170" s="96"/>
      <c r="CV170" s="96"/>
      <c r="CW170" s="96"/>
      <c r="CX170" s="96"/>
      <c r="CY170" s="96"/>
      <c r="CZ170" s="96"/>
      <c r="DA170" s="96"/>
      <c r="DB170" s="96"/>
      <c r="DC170" s="96"/>
      <c r="DD170" s="96"/>
      <c r="DE170" s="96"/>
      <c r="DF170" s="96"/>
      <c r="DG170" s="96"/>
      <c r="DH170" s="96"/>
      <c r="DI170" s="96"/>
      <c r="DJ170" s="96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6"/>
      <c r="DV170" s="96"/>
      <c r="DW170" s="96"/>
      <c r="DX170" s="96"/>
      <c r="DY170" s="96"/>
      <c r="DZ170" s="96"/>
      <c r="EA170" s="96"/>
      <c r="EB170" s="96"/>
    </row>
    <row r="171" spans="1:132" ht="19.5">
      <c r="A171" s="81" t="s">
        <v>72</v>
      </c>
      <c r="B171" s="82" t="s">
        <v>73</v>
      </c>
      <c r="C171" s="82">
        <v>1193100002</v>
      </c>
      <c r="D171" s="83" t="s">
        <v>404</v>
      </c>
      <c r="E171" s="84" t="s">
        <v>405</v>
      </c>
      <c r="F171" s="86" t="s">
        <v>435</v>
      </c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6"/>
      <c r="DV171" s="96"/>
      <c r="DW171" s="96"/>
      <c r="DX171" s="96"/>
      <c r="DY171" s="96"/>
      <c r="DZ171" s="96"/>
      <c r="EA171" s="96"/>
      <c r="EB171" s="96"/>
    </row>
    <row r="172" spans="1:132" ht="19.5">
      <c r="A172" s="81" t="s">
        <v>72</v>
      </c>
      <c r="B172" s="82" t="s">
        <v>73</v>
      </c>
      <c r="C172" s="82">
        <v>1193100002</v>
      </c>
      <c r="D172" s="83" t="s">
        <v>406</v>
      </c>
      <c r="E172" s="84" t="s">
        <v>407</v>
      </c>
      <c r="F172" s="86" t="s">
        <v>435</v>
      </c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  <c r="BV172" s="95"/>
      <c r="BW172" s="95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6"/>
      <c r="DV172" s="96"/>
      <c r="DW172" s="96"/>
      <c r="DX172" s="96"/>
      <c r="DY172" s="96"/>
      <c r="DZ172" s="96"/>
      <c r="EA172" s="96"/>
      <c r="EB172" s="96"/>
    </row>
    <row r="173" spans="1:132" ht="19.5">
      <c r="A173" s="81" t="s">
        <v>72</v>
      </c>
      <c r="B173" s="82" t="s">
        <v>73</v>
      </c>
      <c r="C173" s="82">
        <v>1193100002</v>
      </c>
      <c r="D173" s="83" t="s">
        <v>408</v>
      </c>
      <c r="E173" s="84" t="s">
        <v>409</v>
      </c>
      <c r="F173" s="86" t="s">
        <v>435</v>
      </c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6"/>
      <c r="DV173" s="96"/>
      <c r="DW173" s="96"/>
      <c r="DX173" s="96"/>
      <c r="DY173" s="96"/>
      <c r="DZ173" s="96"/>
      <c r="EA173" s="96"/>
      <c r="EB173" s="96"/>
    </row>
    <row r="174" spans="1:132" ht="19.5">
      <c r="A174" s="81" t="s">
        <v>72</v>
      </c>
      <c r="B174" s="82" t="s">
        <v>73</v>
      </c>
      <c r="C174" s="82">
        <v>1193100002</v>
      </c>
      <c r="D174" s="83" t="s">
        <v>410</v>
      </c>
      <c r="E174" s="84" t="s">
        <v>411</v>
      </c>
      <c r="F174" s="86" t="s">
        <v>434</v>
      </c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  <c r="DA174" s="96"/>
      <c r="DB174" s="96"/>
      <c r="DC174" s="96"/>
      <c r="DD174" s="96"/>
      <c r="DE174" s="96"/>
      <c r="DF174" s="96"/>
      <c r="DG174" s="96"/>
      <c r="DH174" s="96"/>
      <c r="DI174" s="96"/>
      <c r="DJ174" s="96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6"/>
      <c r="DV174" s="96"/>
      <c r="DW174" s="96"/>
      <c r="DX174" s="96"/>
      <c r="DY174" s="96"/>
      <c r="DZ174" s="96"/>
      <c r="EA174" s="96"/>
      <c r="EB174" s="96"/>
    </row>
    <row r="175" spans="1:132" ht="19.5">
      <c r="A175" s="81" t="s">
        <v>72</v>
      </c>
      <c r="B175" s="82" t="s">
        <v>73</v>
      </c>
      <c r="C175" s="82">
        <v>1193100002</v>
      </c>
      <c r="D175" s="83" t="s">
        <v>412</v>
      </c>
      <c r="E175" s="84" t="s">
        <v>413</v>
      </c>
      <c r="F175" s="86" t="s">
        <v>434</v>
      </c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6"/>
      <c r="DV175" s="96"/>
      <c r="DW175" s="96"/>
      <c r="DX175" s="96"/>
      <c r="DY175" s="96"/>
      <c r="DZ175" s="96"/>
      <c r="EA175" s="96"/>
      <c r="EB175" s="96"/>
    </row>
    <row r="176" spans="1:132" ht="19.5">
      <c r="A176" s="81" t="s">
        <v>72</v>
      </c>
      <c r="B176" s="82" t="s">
        <v>73</v>
      </c>
      <c r="C176" s="82">
        <v>1193100002</v>
      </c>
      <c r="D176" s="83" t="s">
        <v>414</v>
      </c>
      <c r="E176" s="84" t="s">
        <v>415</v>
      </c>
      <c r="F176" s="86" t="s">
        <v>434</v>
      </c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  <c r="DA176" s="96"/>
      <c r="DB176" s="96"/>
      <c r="DC176" s="96"/>
      <c r="DD176" s="96"/>
      <c r="DE176" s="96"/>
      <c r="DF176" s="96"/>
      <c r="DG176" s="96"/>
      <c r="DH176" s="96"/>
      <c r="DI176" s="96"/>
      <c r="DJ176" s="96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6"/>
      <c r="DV176" s="96"/>
      <c r="DW176" s="96"/>
      <c r="DX176" s="96"/>
      <c r="DY176" s="96"/>
      <c r="DZ176" s="96"/>
      <c r="EA176" s="96"/>
      <c r="EB176" s="96"/>
    </row>
    <row r="177" spans="1:132" ht="19.5">
      <c r="A177" s="81" t="s">
        <v>72</v>
      </c>
      <c r="B177" s="82" t="s">
        <v>73</v>
      </c>
      <c r="C177" s="82">
        <v>1193100002</v>
      </c>
      <c r="D177" s="83" t="s">
        <v>416</v>
      </c>
      <c r="E177" s="84" t="s">
        <v>417</v>
      </c>
      <c r="F177" s="86" t="s">
        <v>434</v>
      </c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  <c r="DA177" s="96"/>
      <c r="DB177" s="96"/>
      <c r="DC177" s="96"/>
      <c r="DD177" s="96"/>
      <c r="DE177" s="96"/>
      <c r="DF177" s="96"/>
      <c r="DG177" s="96"/>
      <c r="DH177" s="96"/>
      <c r="DI177" s="96"/>
      <c r="DJ177" s="96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6"/>
      <c r="DV177" s="96"/>
      <c r="DW177" s="96"/>
      <c r="DX177" s="96"/>
      <c r="DY177" s="96"/>
      <c r="DZ177" s="96"/>
      <c r="EA177" s="96"/>
      <c r="EB177" s="96"/>
    </row>
    <row r="178" spans="1:132" ht="19.5">
      <c r="A178" s="81" t="s">
        <v>72</v>
      </c>
      <c r="B178" s="82" t="s">
        <v>73</v>
      </c>
      <c r="C178" s="82">
        <v>1193100002</v>
      </c>
      <c r="D178" s="83" t="s">
        <v>418</v>
      </c>
      <c r="E178" s="84" t="s">
        <v>419</v>
      </c>
      <c r="F178" s="86" t="s">
        <v>434</v>
      </c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96"/>
      <c r="CU178" s="96"/>
      <c r="CV178" s="96"/>
      <c r="CW178" s="96"/>
      <c r="CX178" s="96"/>
      <c r="CY178" s="96"/>
      <c r="CZ178" s="96"/>
      <c r="DA178" s="96"/>
      <c r="DB178" s="96"/>
      <c r="DC178" s="96"/>
      <c r="DD178" s="96"/>
      <c r="DE178" s="96"/>
      <c r="DF178" s="96"/>
      <c r="DG178" s="96"/>
      <c r="DH178" s="96"/>
      <c r="DI178" s="96"/>
      <c r="DJ178" s="96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6"/>
      <c r="DV178" s="96"/>
      <c r="DW178" s="96"/>
      <c r="DX178" s="96"/>
      <c r="DY178" s="96"/>
      <c r="DZ178" s="96"/>
      <c r="EA178" s="96"/>
      <c r="EB178" s="96"/>
    </row>
    <row r="179" spans="1:132" ht="19.5">
      <c r="A179" s="81" t="s">
        <v>72</v>
      </c>
      <c r="B179" s="82" t="s">
        <v>73</v>
      </c>
      <c r="C179" s="82">
        <v>1193100002</v>
      </c>
      <c r="D179" s="83" t="s">
        <v>420</v>
      </c>
      <c r="E179" s="84" t="s">
        <v>421</v>
      </c>
      <c r="F179" s="86" t="s">
        <v>434</v>
      </c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6"/>
      <c r="DV179" s="96"/>
      <c r="DW179" s="96"/>
      <c r="DX179" s="96"/>
      <c r="DY179" s="96"/>
      <c r="DZ179" s="96"/>
      <c r="EA179" s="96"/>
      <c r="EB179" s="96"/>
    </row>
    <row r="180" spans="1:132" ht="19.5">
      <c r="A180" s="81" t="s">
        <v>72</v>
      </c>
      <c r="B180" s="82" t="s">
        <v>73</v>
      </c>
      <c r="C180" s="82">
        <v>1193100002</v>
      </c>
      <c r="D180" s="83" t="s">
        <v>422</v>
      </c>
      <c r="E180" s="84" t="s">
        <v>423</v>
      </c>
      <c r="F180" s="86" t="s">
        <v>434</v>
      </c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  <c r="BV180" s="95"/>
      <c r="BW180" s="95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6"/>
      <c r="DV180" s="96"/>
      <c r="DW180" s="96"/>
      <c r="DX180" s="96"/>
      <c r="DY180" s="96"/>
      <c r="DZ180" s="96"/>
      <c r="EA180" s="96"/>
      <c r="EB180" s="96"/>
    </row>
    <row r="181" spans="1:132" ht="19.5">
      <c r="A181" s="81" t="s">
        <v>72</v>
      </c>
      <c r="B181" s="82" t="s">
        <v>73</v>
      </c>
      <c r="C181" s="82">
        <v>1193100002</v>
      </c>
      <c r="D181" s="83" t="s">
        <v>424</v>
      </c>
      <c r="E181" s="84" t="s">
        <v>425</v>
      </c>
      <c r="F181" s="86" t="s">
        <v>434</v>
      </c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6"/>
      <c r="DV181" s="96"/>
      <c r="DW181" s="96"/>
      <c r="DX181" s="96"/>
      <c r="DY181" s="96"/>
      <c r="DZ181" s="96"/>
      <c r="EA181" s="96"/>
      <c r="EB181" s="96"/>
    </row>
    <row r="182" spans="1:132" ht="19.5">
      <c r="A182" s="81" t="s">
        <v>72</v>
      </c>
      <c r="B182" s="82" t="s">
        <v>73</v>
      </c>
      <c r="C182" s="82">
        <v>1193100002</v>
      </c>
      <c r="D182" s="83" t="s">
        <v>426</v>
      </c>
      <c r="E182" s="84" t="s">
        <v>427</v>
      </c>
      <c r="F182" s="86" t="s">
        <v>434</v>
      </c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  <c r="BV182" s="95"/>
      <c r="BW182" s="95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</row>
    <row r="183" spans="1:132" ht="19.5">
      <c r="A183" s="81" t="s">
        <v>72</v>
      </c>
      <c r="B183" s="82" t="s">
        <v>73</v>
      </c>
      <c r="C183" s="82">
        <v>1193100002</v>
      </c>
      <c r="D183" s="83" t="s">
        <v>428</v>
      </c>
      <c r="E183" s="84" t="s">
        <v>429</v>
      </c>
      <c r="F183" s="86" t="s">
        <v>434</v>
      </c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  <c r="BV183" s="95"/>
      <c r="BW183" s="95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</row>
    <row r="184" spans="1:132" ht="19.5">
      <c r="A184" s="81" t="s">
        <v>72</v>
      </c>
      <c r="B184" s="82" t="s">
        <v>73</v>
      </c>
      <c r="C184" s="82">
        <v>1193100002</v>
      </c>
      <c r="D184" s="83" t="s">
        <v>430</v>
      </c>
      <c r="E184" s="84" t="s">
        <v>431</v>
      </c>
      <c r="F184" s="86" t="s">
        <v>434</v>
      </c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6"/>
      <c r="DV184" s="96"/>
      <c r="DW184" s="96"/>
      <c r="DX184" s="96"/>
      <c r="DY184" s="96"/>
      <c r="DZ184" s="96"/>
      <c r="EA184" s="96"/>
      <c r="EB184" s="96"/>
    </row>
    <row r="185" spans="1:132" ht="19.5">
      <c r="A185" s="81" t="s">
        <v>72</v>
      </c>
      <c r="B185" s="82" t="s">
        <v>73</v>
      </c>
      <c r="C185" s="82">
        <v>1193100002</v>
      </c>
      <c r="D185" s="83" t="s">
        <v>432</v>
      </c>
      <c r="E185" s="84" t="s">
        <v>433</v>
      </c>
      <c r="F185" s="86" t="s">
        <v>435</v>
      </c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6"/>
      <c r="DV185" s="96"/>
      <c r="DW185" s="96"/>
      <c r="DX185" s="96"/>
      <c r="DY185" s="96"/>
      <c r="DZ185" s="96"/>
      <c r="EA185" s="96"/>
      <c r="EB185" s="96"/>
    </row>
  </sheetData>
  <mergeCells count="10">
    <mergeCell ref="DA3:EB3"/>
    <mergeCell ref="E3:E5"/>
    <mergeCell ref="F3:F5"/>
    <mergeCell ref="A1:BC1"/>
    <mergeCell ref="G3:BC3"/>
    <mergeCell ref="A2:F2"/>
    <mergeCell ref="A3:A5"/>
    <mergeCell ref="B3:B5"/>
    <mergeCell ref="C3:C5"/>
    <mergeCell ref="D3:D5"/>
  </mergeCells>
  <dataValidations count="2">
    <dataValidation type="decimal" allowBlank="1" showInputMessage="1" showErrorMessage="1" errorTitle="กรอกข้อมูลผิด" error="กรอกคะแนนผิด คะแนนที่ถูกคือ 0, 1.5, 2.5" sqref="AX1:BA1048576">
      <formula1>0</formula1>
      <formula2>2.5</formula2>
    </dataValidation>
    <dataValidation type="whole" allowBlank="1" showInputMessage="1" showErrorMessage="1" errorTitle="กรอกคะแนนผิด" error="กรอกคะแนนผิด คะแนนที่ถูกตือ 0, 2, 4" sqref="BB1:BC1048576">
      <formula1>0</formula1>
      <formula2>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topLeftCell="A4" zoomScale="115" zoomScaleNormal="115" workbookViewId="0">
      <selection activeCell="O22" sqref="O22"/>
    </sheetView>
  </sheetViews>
  <sheetFormatPr defaultRowHeight="14.25"/>
  <cols>
    <col min="1" max="1" width="40.875" customWidth="1"/>
    <col min="2" max="3" width="7.375" customWidth="1"/>
    <col min="4" max="4" width="7.125" customWidth="1"/>
    <col min="5" max="6" width="7.25" customWidth="1"/>
    <col min="7" max="7" width="10.875" customWidth="1"/>
    <col min="8" max="8" width="9.75" customWidth="1"/>
    <col min="9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57" customHeight="1">
      <c r="A1" s="67" t="s">
        <v>53</v>
      </c>
      <c r="B1" s="68"/>
      <c r="C1" s="68"/>
      <c r="D1" s="68"/>
      <c r="E1" s="68"/>
      <c r="F1" s="68"/>
      <c r="G1" s="68"/>
      <c r="H1" s="68"/>
      <c r="I1" s="68"/>
      <c r="J1" s="68"/>
      <c r="K1" s="69"/>
      <c r="L1" s="69"/>
      <c r="M1" s="69"/>
    </row>
    <row r="2" spans="1:13" ht="15.75" customHeight="1">
      <c r="A2" s="70"/>
      <c r="B2" s="69"/>
      <c r="C2" s="69"/>
      <c r="D2" s="69"/>
      <c r="E2" s="69"/>
      <c r="F2" s="69"/>
      <c r="K2" s="69"/>
      <c r="L2" s="69"/>
      <c r="M2" s="69"/>
    </row>
    <row r="3" spans="1:13" ht="21.2" customHeight="1">
      <c r="A3" s="70" t="s">
        <v>30</v>
      </c>
      <c r="B3" s="69"/>
      <c r="C3" s="69"/>
      <c r="D3" s="69"/>
      <c r="E3" s="69"/>
      <c r="F3" s="69"/>
      <c r="G3" s="71" t="s">
        <v>33</v>
      </c>
      <c r="H3" s="69"/>
      <c r="I3" s="69"/>
      <c r="J3" s="69"/>
      <c r="K3" s="69"/>
      <c r="L3" s="69"/>
      <c r="M3" s="69"/>
    </row>
    <row r="4" spans="1:13" ht="21.2" customHeight="1">
      <c r="A4" s="70" t="s">
        <v>31</v>
      </c>
      <c r="B4" s="69"/>
      <c r="C4" s="69"/>
      <c r="D4" s="69"/>
      <c r="E4" s="69"/>
      <c r="F4" s="69"/>
      <c r="G4" s="71" t="s">
        <v>71</v>
      </c>
      <c r="H4" s="69"/>
      <c r="I4" s="69"/>
      <c r="J4" s="69"/>
      <c r="K4" s="69"/>
      <c r="L4" s="69"/>
      <c r="M4" s="69"/>
    </row>
    <row r="5" spans="1:13" ht="10.5" customHeight="1"/>
    <row r="6" spans="1:13" ht="24.75" customHeight="1">
      <c r="A6" s="80" t="s">
        <v>17</v>
      </c>
      <c r="B6" s="80" t="s">
        <v>18</v>
      </c>
      <c r="C6" s="80" t="s">
        <v>19</v>
      </c>
      <c r="D6" s="80" t="s">
        <v>20</v>
      </c>
      <c r="E6" s="80" t="s">
        <v>21</v>
      </c>
      <c r="F6" s="80" t="s">
        <v>22</v>
      </c>
      <c r="G6" s="72" t="s">
        <v>32</v>
      </c>
      <c r="H6" s="74" t="s">
        <v>23</v>
      </c>
      <c r="I6" s="76" t="s">
        <v>24</v>
      </c>
      <c r="J6" s="77" t="s">
        <v>25</v>
      </c>
      <c r="K6" s="78"/>
      <c r="L6" s="78"/>
      <c r="M6" s="79"/>
    </row>
    <row r="7" spans="1:13" ht="24.75" customHeight="1">
      <c r="A7" s="75"/>
      <c r="B7" s="75"/>
      <c r="C7" s="75"/>
      <c r="D7" s="75"/>
      <c r="E7" s="75"/>
      <c r="F7" s="75"/>
      <c r="G7" s="73"/>
      <c r="H7" s="75"/>
      <c r="I7" s="75"/>
      <c r="J7" s="20" t="s">
        <v>26</v>
      </c>
      <c r="K7" s="21" t="s">
        <v>27</v>
      </c>
      <c r="L7" s="21" t="s">
        <v>28</v>
      </c>
      <c r="M7" s="21" t="s">
        <v>29</v>
      </c>
    </row>
    <row r="8" spans="1:13" ht="18.75" customHeight="1">
      <c r="A8" s="25" t="s">
        <v>34</v>
      </c>
      <c r="B8" s="41">
        <v>15</v>
      </c>
      <c r="C8" s="41">
        <v>100</v>
      </c>
      <c r="D8" s="42">
        <f>MIN(science!EA6:EA20)</f>
        <v>0</v>
      </c>
      <c r="E8" s="42">
        <f>MAX(science!EA6:EA20)</f>
        <v>0</v>
      </c>
      <c r="F8" s="43" t="e">
        <f>AVERAGE(science!EA6:EA20)</f>
        <v>#DIV/0!</v>
      </c>
      <c r="G8" s="43" t="e">
        <f ca="1">_xlfn.STDEV.P(science!EA6:EA20)</f>
        <v>#NAME?</v>
      </c>
      <c r="H8" s="43" t="e">
        <f>(F8/C8)*100</f>
        <v>#DIV/0!</v>
      </c>
      <c r="I8" s="43" t="e">
        <f ca="1">(G8/F8)*100</f>
        <v>#NAME?</v>
      </c>
      <c r="J8" s="43">
        <f>(COUNTIF(science!EB6:EB20,"ปรับปรุง")/B8)*100</f>
        <v>0</v>
      </c>
      <c r="K8" s="43">
        <f>(COUNTIF(science!EB6:EB20,"พอใช้")/B8)*100</f>
        <v>0</v>
      </c>
      <c r="L8" s="43">
        <f>(COUNTIF(science!EB6:EB20,"ดี")/B8)*100</f>
        <v>0</v>
      </c>
      <c r="M8" s="43">
        <f>(COUNTIF(science!EB6:EB20,"ดีมาก")/B8)*100</f>
        <v>0</v>
      </c>
    </row>
    <row r="9" spans="1:13" s="40" customFormat="1" ht="18.75" customHeight="1">
      <c r="A9" s="22" t="s">
        <v>35</v>
      </c>
      <c r="B9" s="44">
        <v>15</v>
      </c>
      <c r="C9" s="44">
        <v>21</v>
      </c>
      <c r="D9" s="45">
        <f>MIN(science!DM6:DM20)</f>
        <v>0</v>
      </c>
      <c r="E9" s="45">
        <f>MAX(science!DM6:DM20)</f>
        <v>0</v>
      </c>
      <c r="F9" s="46" t="e">
        <f>AVERAGE(science!DM6:DM20)</f>
        <v>#DIV/0!</v>
      </c>
      <c r="G9" s="46" t="e">
        <f ca="1">_xlfn.STDEV.P(science!DM6:DM20)</f>
        <v>#NAME?</v>
      </c>
      <c r="H9" s="46" t="e">
        <f t="shared" ref="H9:H17" si="0">(F9/C9)*100</f>
        <v>#DIV/0!</v>
      </c>
      <c r="I9" s="46" t="e">
        <f t="shared" ref="I9:I17" ca="1" si="1">(G9/F9)*100</f>
        <v>#NAME?</v>
      </c>
      <c r="J9" s="46">
        <f>(COUNTIF(science!DN6:DN20,"ปรับปรุง")/B9)*100</f>
        <v>0</v>
      </c>
      <c r="K9" s="46">
        <f>(COUNTIF(science!DN6:DN20,"พอใช้")/B9)*100</f>
        <v>0</v>
      </c>
      <c r="L9" s="46">
        <f>(COUNTIF(science!DN6:DN20,"ดี")/B9)*100</f>
        <v>0</v>
      </c>
      <c r="M9" s="46">
        <f>(COUNTIF(science!DN6:DN20,"ดีมาก")/B9)*100</f>
        <v>0</v>
      </c>
    </row>
    <row r="10" spans="1:13" ht="18.75" customHeight="1">
      <c r="A10" s="23" t="s">
        <v>36</v>
      </c>
      <c r="B10" s="47">
        <v>15</v>
      </c>
      <c r="C10" s="47">
        <v>12</v>
      </c>
      <c r="D10" s="48">
        <f>MIN(science!DA6:DA20)</f>
        <v>0</v>
      </c>
      <c r="E10" s="48">
        <f>MAX(science!DA6:DA20)</f>
        <v>0</v>
      </c>
      <c r="F10" s="49" t="e">
        <f>AVERAGE(science!DA6:DA20)</f>
        <v>#DIV/0!</v>
      </c>
      <c r="G10" s="49" t="e">
        <f ca="1">_xlfn.STDEV.P(science!DA6:DA20)</f>
        <v>#NAME?</v>
      </c>
      <c r="H10" s="49" t="e">
        <f t="shared" si="0"/>
        <v>#DIV/0!</v>
      </c>
      <c r="I10" s="49" t="e">
        <f t="shared" ca="1" si="1"/>
        <v>#NAME?</v>
      </c>
      <c r="J10" s="49"/>
      <c r="K10" s="49"/>
      <c r="L10" s="49"/>
      <c r="M10" s="49"/>
    </row>
    <row r="11" spans="1:13" ht="18.75" customHeight="1">
      <c r="A11" s="24" t="s">
        <v>37</v>
      </c>
      <c r="B11" s="51">
        <v>15</v>
      </c>
      <c r="C11" s="51">
        <v>9</v>
      </c>
      <c r="D11" s="50">
        <f>MIN(science!DB6:DB20)</f>
        <v>0</v>
      </c>
      <c r="E11" s="50">
        <f>MAX(science!DB6:DB20)</f>
        <v>0</v>
      </c>
      <c r="F11" s="52" t="e">
        <f>AVERAGE(science!DB6:DB20)</f>
        <v>#DIV/0!</v>
      </c>
      <c r="G11" s="52" t="e">
        <f ca="1">_xlfn.STDEV.P(science!DB6:DB20)</f>
        <v>#NAME?</v>
      </c>
      <c r="H11" s="52" t="e">
        <f t="shared" si="0"/>
        <v>#DIV/0!</v>
      </c>
      <c r="I11" s="52" t="e">
        <f t="shared" ca="1" si="1"/>
        <v>#NAME?</v>
      </c>
      <c r="J11" s="52"/>
      <c r="K11" s="52"/>
      <c r="L11" s="52"/>
      <c r="M11" s="52"/>
    </row>
    <row r="12" spans="1:13" s="40" customFormat="1" ht="18.75" customHeight="1">
      <c r="A12" s="22" t="s">
        <v>38</v>
      </c>
      <c r="B12" s="44">
        <v>15</v>
      </c>
      <c r="C12" s="44">
        <v>11</v>
      </c>
      <c r="D12" s="45">
        <f>MIN(science!DO6:DO20)</f>
        <v>0</v>
      </c>
      <c r="E12" s="45">
        <f>MAX(science!DO6:DO20)</f>
        <v>0</v>
      </c>
      <c r="F12" s="46" t="e">
        <f>AVERAGE(science!DO6:DO20)</f>
        <v>#DIV/0!</v>
      </c>
      <c r="G12" s="46" t="e">
        <f ca="1">_xlfn.STDEV.P(science!DO6:DO20)</f>
        <v>#NAME?</v>
      </c>
      <c r="H12" s="46" t="e">
        <f t="shared" si="0"/>
        <v>#DIV/0!</v>
      </c>
      <c r="I12" s="46" t="e">
        <f t="shared" ca="1" si="1"/>
        <v>#NAME?</v>
      </c>
      <c r="J12" s="46">
        <f>(COUNTIF(science!DP6:DP20,"ปรับปรุง")/B12)*100</f>
        <v>0</v>
      </c>
      <c r="K12" s="46">
        <f>(COUNTIF(science!DP6:DP20,"พอใช้")/B12)*100</f>
        <v>0</v>
      </c>
      <c r="L12" s="46">
        <f>(COUNTIF(science!DP6:DP20,"ดี")/B12)*100</f>
        <v>0</v>
      </c>
      <c r="M12" s="46">
        <f>(COUNTIF(science!DP6:DP20,"ดีมาก")/B12)*100</f>
        <v>0</v>
      </c>
    </row>
    <row r="13" spans="1:13" ht="18.75" customHeight="1">
      <c r="A13" s="23" t="s">
        <v>39</v>
      </c>
      <c r="B13" s="47">
        <v>15</v>
      </c>
      <c r="C13" s="47">
        <v>5</v>
      </c>
      <c r="D13" s="48">
        <f>MIN(science!DC6:DC20)</f>
        <v>0</v>
      </c>
      <c r="E13" s="48">
        <f>MAX(science!DC6:DC20)</f>
        <v>0</v>
      </c>
      <c r="F13" s="49" t="e">
        <f>AVERAGE(science!DC6:DC20)</f>
        <v>#DIV/0!</v>
      </c>
      <c r="G13" s="49" t="e">
        <f ca="1">_xlfn.STDEV.P(science!DC6:DC20)</f>
        <v>#NAME?</v>
      </c>
      <c r="H13" s="49" t="e">
        <f t="shared" ref="H13" si="2">(F13/C13)*100</f>
        <v>#DIV/0!</v>
      </c>
      <c r="I13" s="49" t="e">
        <f t="shared" ref="I13" ca="1" si="3">(G13/F13)*100</f>
        <v>#NAME?</v>
      </c>
      <c r="J13" s="49"/>
      <c r="K13" s="49"/>
      <c r="L13" s="49"/>
      <c r="M13" s="49"/>
    </row>
    <row r="14" spans="1:13" ht="18.75" customHeight="1">
      <c r="A14" s="24" t="s">
        <v>40</v>
      </c>
      <c r="B14" s="51">
        <v>15</v>
      </c>
      <c r="C14" s="51">
        <v>6</v>
      </c>
      <c r="D14" s="50">
        <f>MIN(science!DD6:DD20)</f>
        <v>0</v>
      </c>
      <c r="E14" s="50">
        <f>MAX(science!DD6:DD20)</f>
        <v>0</v>
      </c>
      <c r="F14" s="52" t="e">
        <f>AVERAGE(science!DD6:DD20)</f>
        <v>#DIV/0!</v>
      </c>
      <c r="G14" s="52" t="e">
        <f ca="1">_xlfn.STDEV.P(science!DD6:DD20)</f>
        <v>#NAME?</v>
      </c>
      <c r="H14" s="52" t="e">
        <f t="shared" si="0"/>
        <v>#DIV/0!</v>
      </c>
      <c r="I14" s="52" t="e">
        <f t="shared" ca="1" si="1"/>
        <v>#NAME?</v>
      </c>
      <c r="J14" s="52"/>
      <c r="K14" s="52"/>
      <c r="L14" s="52"/>
      <c r="M14" s="52"/>
    </row>
    <row r="15" spans="1:13" s="40" customFormat="1" ht="18.75" customHeight="1">
      <c r="A15" s="22" t="s">
        <v>41</v>
      </c>
      <c r="B15" s="44">
        <v>15</v>
      </c>
      <c r="C15" s="44">
        <v>17</v>
      </c>
      <c r="D15" s="45">
        <f>MIN(science!DQ6:DQ20)</f>
        <v>0</v>
      </c>
      <c r="E15" s="45">
        <f>MAX(science!DQ6:DQ20)</f>
        <v>0</v>
      </c>
      <c r="F15" s="46" t="e">
        <f>AVERAGE(science!DQ6:DQ20)</f>
        <v>#DIV/0!</v>
      </c>
      <c r="G15" s="46" t="e">
        <f ca="1">_xlfn.STDEV.P(science!DQ6:DQ20)</f>
        <v>#NAME?</v>
      </c>
      <c r="H15" s="46" t="e">
        <f t="shared" si="0"/>
        <v>#DIV/0!</v>
      </c>
      <c r="I15" s="46" t="e">
        <f t="shared" ca="1" si="1"/>
        <v>#NAME?</v>
      </c>
      <c r="J15" s="46">
        <f>(COUNTIF(science!DR6:DR20,"ปรับปรุง")/B15)*100</f>
        <v>0</v>
      </c>
      <c r="K15" s="46">
        <f>(COUNTIF(science!DR6:DR20,"พอใช้")/B15)*100</f>
        <v>0</v>
      </c>
      <c r="L15" s="46">
        <f>(COUNTIF(science!DR6:DR20,"ดี")/B15)*100</f>
        <v>0</v>
      </c>
      <c r="M15" s="46">
        <f>(COUNTIF(science!DR6:DR20,"ดีมาก")/B15)*100</f>
        <v>0</v>
      </c>
    </row>
    <row r="16" spans="1:13" ht="18.75" customHeight="1">
      <c r="A16" s="23" t="s">
        <v>42</v>
      </c>
      <c r="B16" s="47">
        <v>15</v>
      </c>
      <c r="C16" s="47">
        <v>10</v>
      </c>
      <c r="D16" s="48">
        <f>MIN(science!DE6:DE20)</f>
        <v>0</v>
      </c>
      <c r="E16" s="48">
        <f>MAX(science!DE6:DE20)</f>
        <v>0</v>
      </c>
      <c r="F16" s="49" t="e">
        <f>AVERAGE(science!DE6:DE20)</f>
        <v>#DIV/0!</v>
      </c>
      <c r="G16" s="49" t="e">
        <f ca="1">_xlfn.STDEV.P(science!DE6:DE20)</f>
        <v>#NAME?</v>
      </c>
      <c r="H16" s="49" t="e">
        <f t="shared" si="0"/>
        <v>#DIV/0!</v>
      </c>
      <c r="I16" s="49" t="e">
        <f t="shared" ca="1" si="1"/>
        <v>#NAME?</v>
      </c>
      <c r="J16" s="49"/>
      <c r="K16" s="49"/>
      <c r="L16" s="49"/>
      <c r="M16" s="49"/>
    </row>
    <row r="17" spans="1:13" ht="18.75" customHeight="1">
      <c r="A17" s="24" t="s">
        <v>43</v>
      </c>
      <c r="B17" s="53">
        <v>15</v>
      </c>
      <c r="C17" s="53">
        <v>7</v>
      </c>
      <c r="D17" s="50">
        <f>MIN(science!DF6:DF20)</f>
        <v>0</v>
      </c>
      <c r="E17" s="50">
        <f>MAX(science!DF6:DF20)</f>
        <v>0</v>
      </c>
      <c r="F17" s="52" t="e">
        <f>AVERAGE(science!DF6:DF20)</f>
        <v>#DIV/0!</v>
      </c>
      <c r="G17" s="52" t="e">
        <f ca="1">_xlfn.STDEV.P(science!DF6:DF20)</f>
        <v>#NAME?</v>
      </c>
      <c r="H17" s="52" t="e">
        <f t="shared" si="0"/>
        <v>#DIV/0!</v>
      </c>
      <c r="I17" s="52" t="e">
        <f t="shared" ca="1" si="1"/>
        <v>#NAME?</v>
      </c>
      <c r="J17" s="53"/>
      <c r="K17" s="53"/>
      <c r="L17" s="53"/>
      <c r="M17" s="53"/>
    </row>
    <row r="18" spans="1:13" s="40" customFormat="1" ht="18.75" customHeight="1">
      <c r="A18" s="22" t="s">
        <v>44</v>
      </c>
      <c r="B18" s="54">
        <v>15</v>
      </c>
      <c r="C18" s="54">
        <v>17</v>
      </c>
      <c r="D18" s="45">
        <f>MIN(science!DS6:DS20)</f>
        <v>0</v>
      </c>
      <c r="E18" s="45">
        <f>MAX(science!DS6:DS20)</f>
        <v>0</v>
      </c>
      <c r="F18" s="46" t="e">
        <f>AVERAGE(science!DS6:DS20)</f>
        <v>#DIV/0!</v>
      </c>
      <c r="G18" s="46" t="e">
        <f ca="1">_xlfn.STDEV.P(science!DS6:DS20)</f>
        <v>#NAME?</v>
      </c>
      <c r="H18" s="46" t="e">
        <f t="shared" ref="H18:H20" si="4">(F18/C18)*100</f>
        <v>#DIV/0!</v>
      </c>
      <c r="I18" s="46" t="e">
        <f t="shared" ref="I18:I20" ca="1" si="5">(G18/F18)*100</f>
        <v>#NAME?</v>
      </c>
      <c r="J18" s="46">
        <f>(COUNTIF(science!DT6:DT20,"ปรับปรุง")/B18)*100</f>
        <v>0</v>
      </c>
      <c r="K18" s="46">
        <f>(COUNTIF(science!DT6:DT20,"พอใช้")/B18)*100</f>
        <v>0</v>
      </c>
      <c r="L18" s="46">
        <f>(COUNTIF(science!DT6:DT20,"ดี")/B18)*100</f>
        <v>0</v>
      </c>
      <c r="M18" s="46">
        <f>(COUNTIF(science!DT6:DT20,"ดีมาก")/B18)*100</f>
        <v>0</v>
      </c>
    </row>
    <row r="19" spans="1:13" ht="18.75" customHeight="1">
      <c r="A19" s="23" t="s">
        <v>45</v>
      </c>
      <c r="B19" s="55">
        <v>15</v>
      </c>
      <c r="C19" s="55">
        <v>11</v>
      </c>
      <c r="D19" s="48">
        <f>MIN(science!DG6:DG20)</f>
        <v>0</v>
      </c>
      <c r="E19" s="48">
        <f>MAX(science!DG6:DG20)</f>
        <v>0</v>
      </c>
      <c r="F19" s="49" t="e">
        <f>AVERAGE(science!DG6:DG20)</f>
        <v>#DIV/0!</v>
      </c>
      <c r="G19" s="49" t="e">
        <f ca="1">_xlfn.STDEV.P(science!DG6:DG20)</f>
        <v>#NAME?</v>
      </c>
      <c r="H19" s="49" t="e">
        <f t="shared" si="4"/>
        <v>#DIV/0!</v>
      </c>
      <c r="I19" s="49" t="e">
        <f t="shared" ca="1" si="5"/>
        <v>#NAME?</v>
      </c>
      <c r="J19" s="55"/>
      <c r="K19" s="55"/>
      <c r="L19" s="55"/>
      <c r="M19" s="55"/>
    </row>
    <row r="20" spans="1:13" ht="18.75" customHeight="1">
      <c r="A20" s="24" t="s">
        <v>46</v>
      </c>
      <c r="B20" s="53">
        <v>15</v>
      </c>
      <c r="C20" s="53">
        <v>16</v>
      </c>
      <c r="D20" s="50">
        <f>MIN(science!DH6:DH20)</f>
        <v>0</v>
      </c>
      <c r="E20" s="50">
        <f>MAX(science!DH6:DH20)</f>
        <v>0</v>
      </c>
      <c r="F20" s="52" t="e">
        <f>AVERAGE(science!DH6:DH20)</f>
        <v>#DIV/0!</v>
      </c>
      <c r="G20" s="52" t="e">
        <f ca="1">_xlfn.STDEV.P(science!DH6:DH20)</f>
        <v>#NAME?</v>
      </c>
      <c r="H20" s="52" t="e">
        <f t="shared" si="4"/>
        <v>#DIV/0!</v>
      </c>
      <c r="I20" s="52" t="e">
        <f t="shared" ca="1" si="5"/>
        <v>#NAME?</v>
      </c>
      <c r="J20" s="53"/>
      <c r="K20" s="53"/>
      <c r="L20" s="53"/>
      <c r="M20" s="53"/>
    </row>
    <row r="21" spans="1:13" s="40" customFormat="1" ht="18.75" customHeight="1">
      <c r="A21" s="22" t="s">
        <v>47</v>
      </c>
      <c r="B21" s="54">
        <v>15</v>
      </c>
      <c r="C21" s="54">
        <v>16.5</v>
      </c>
      <c r="D21" s="45">
        <f>MIN(science!DU6:DU20)</f>
        <v>0</v>
      </c>
      <c r="E21" s="45">
        <f>MAX(science!DU6:DU20)</f>
        <v>0</v>
      </c>
      <c r="F21" s="46" t="e">
        <f>AVERAGE(science!DU6:DU20)</f>
        <v>#DIV/0!</v>
      </c>
      <c r="G21" s="46" t="e">
        <f ca="1">_xlfn.STDEV.P(science!DU6:DU20)</f>
        <v>#NAME?</v>
      </c>
      <c r="H21" s="46" t="e">
        <f t="shared" ref="H21:H22" si="6">(F21/C21)*100</f>
        <v>#DIV/0!</v>
      </c>
      <c r="I21" s="46" t="e">
        <f t="shared" ref="I21:I22" ca="1" si="7">(G21/F21)*100</f>
        <v>#NAME?</v>
      </c>
      <c r="J21" s="46">
        <f>(COUNTIF(science!DV6:DV20,"ปรับปรุง")/B21)*100</f>
        <v>0</v>
      </c>
      <c r="K21" s="46">
        <f>(COUNTIF(science!DV6:DV20,"พอใช้")/B21)*100</f>
        <v>0</v>
      </c>
      <c r="L21" s="46">
        <f>(COUNTIF(science!DV6:DV20,"ดี")/B21)*100</f>
        <v>0</v>
      </c>
      <c r="M21" s="46">
        <f>(COUNTIF(science!DV6:DV20,"ดีมาก")/B21)*100</f>
        <v>0</v>
      </c>
    </row>
    <row r="22" spans="1:13" ht="18.75" customHeight="1">
      <c r="A22" s="24" t="s">
        <v>48</v>
      </c>
      <c r="B22" s="53">
        <v>15</v>
      </c>
      <c r="C22" s="53">
        <v>16.5</v>
      </c>
      <c r="D22" s="50">
        <f>MIN(science!DI6:DI20)</f>
        <v>0</v>
      </c>
      <c r="E22" s="50">
        <f>MAX(science!DI6:DI20)</f>
        <v>0</v>
      </c>
      <c r="F22" s="52" t="e">
        <f>AVERAGE(science!DI6:DI20)</f>
        <v>#DIV/0!</v>
      </c>
      <c r="G22" s="52" t="e">
        <f ca="1">_xlfn.STDEV.P(science!DI6:DI20)</f>
        <v>#NAME?</v>
      </c>
      <c r="H22" s="52" t="e">
        <f t="shared" si="6"/>
        <v>#DIV/0!</v>
      </c>
      <c r="I22" s="52" t="e">
        <f t="shared" ca="1" si="7"/>
        <v>#NAME?</v>
      </c>
      <c r="J22" s="53"/>
      <c r="K22" s="53"/>
      <c r="L22" s="53"/>
      <c r="M22" s="53"/>
    </row>
    <row r="23" spans="1:13" s="40" customFormat="1" ht="18.75" customHeight="1">
      <c r="A23" s="22" t="s">
        <v>49</v>
      </c>
      <c r="B23" s="54">
        <v>15</v>
      </c>
      <c r="C23" s="54">
        <v>9</v>
      </c>
      <c r="D23" s="45">
        <f>MIN(science!DW6:DW20)</f>
        <v>0</v>
      </c>
      <c r="E23" s="45">
        <f>MAX(science!DW6:DW20)</f>
        <v>0</v>
      </c>
      <c r="F23" s="46" t="e">
        <f>AVERAGE(science!DW6:DW20)</f>
        <v>#DIV/0!</v>
      </c>
      <c r="G23" s="46" t="e">
        <f ca="1">_xlfn.STDEV.P(science!DW6:DW20)</f>
        <v>#NAME?</v>
      </c>
      <c r="H23" s="46" t="e">
        <f t="shared" ref="H23:H24" si="8">(F23/C23)*100</f>
        <v>#DIV/0!</v>
      </c>
      <c r="I23" s="46" t="e">
        <f t="shared" ref="I23:I24" ca="1" si="9">(G23/F23)*100</f>
        <v>#NAME?</v>
      </c>
      <c r="J23" s="46">
        <f>(COUNTIF(science!DX6:DX20,"ปรับปรุง")/B23)*100</f>
        <v>0</v>
      </c>
      <c r="K23" s="46">
        <f>(COUNTIF(science!DX6:DX20,"พอใช้")/B23)*100</f>
        <v>0</v>
      </c>
      <c r="L23" s="46">
        <f>(COUNTIF(science!DX6:DX20,"ดี")/B23)*100</f>
        <v>0</v>
      </c>
      <c r="M23" s="46">
        <f>(COUNTIF(science!DX6:DX20,"ดีมาก")/B23)*100</f>
        <v>0</v>
      </c>
    </row>
    <row r="24" spans="1:13" ht="18.75" customHeight="1">
      <c r="A24" s="24" t="s">
        <v>50</v>
      </c>
      <c r="B24" s="53">
        <v>15</v>
      </c>
      <c r="C24" s="53">
        <v>9</v>
      </c>
      <c r="D24" s="50">
        <f>MIN(science!DJ6:DJ20)</f>
        <v>0</v>
      </c>
      <c r="E24" s="50">
        <f>MAX(science!DJ6:DJ20)</f>
        <v>0</v>
      </c>
      <c r="F24" s="52" t="e">
        <f>AVERAGE(science!DJ6:DJ20)</f>
        <v>#DIV/0!</v>
      </c>
      <c r="G24" s="52" t="e">
        <f ca="1">_xlfn.STDEV.P(science!DJ6:DJ20)</f>
        <v>#NAME?</v>
      </c>
      <c r="H24" s="52" t="e">
        <f t="shared" si="8"/>
        <v>#DIV/0!</v>
      </c>
      <c r="I24" s="52" t="e">
        <f t="shared" ca="1" si="9"/>
        <v>#NAME?</v>
      </c>
      <c r="J24" s="53"/>
      <c r="K24" s="53"/>
      <c r="L24" s="53"/>
      <c r="M24" s="53"/>
    </row>
    <row r="25" spans="1:13" s="40" customFormat="1" ht="18.75" customHeight="1">
      <c r="A25" s="22" t="s">
        <v>51</v>
      </c>
      <c r="B25" s="54">
        <v>15</v>
      </c>
      <c r="C25" s="54">
        <v>8.5</v>
      </c>
      <c r="D25" s="45">
        <f>MIN(science!DY6:DY20)</f>
        <v>0</v>
      </c>
      <c r="E25" s="45">
        <f>MAX(science!DY6:DY20)</f>
        <v>0</v>
      </c>
      <c r="F25" s="46" t="e">
        <f>AVERAGE(science!DY6:DY20)</f>
        <v>#DIV/0!</v>
      </c>
      <c r="G25" s="46" t="e">
        <f ca="1">_xlfn.STDEV.P(science!DY6:DY20)</f>
        <v>#NAME?</v>
      </c>
      <c r="H25" s="46" t="e">
        <f t="shared" ref="H25:H27" si="10">(F25/C25)*100</f>
        <v>#DIV/0!</v>
      </c>
      <c r="I25" s="46" t="e">
        <f t="shared" ref="I25:I27" ca="1" si="11">(G25/F25)*100</f>
        <v>#NAME?</v>
      </c>
      <c r="J25" s="46">
        <f>(COUNTIF(science!DZ6:DZ20,"ปรับปรุง")/B25)*100</f>
        <v>0</v>
      </c>
      <c r="K25" s="46">
        <f>(COUNTIF(science!DZ6:DZ20,"พอใช้")/B25)*100</f>
        <v>0</v>
      </c>
      <c r="L25" s="46">
        <f>(COUNTIF(science!DZ6:DZ20,"ดี")/B25)*100</f>
        <v>0</v>
      </c>
      <c r="M25" s="46">
        <f>(COUNTIF(science!DZ6:DZ20,"ดีมาก")/B25)*100</f>
        <v>0</v>
      </c>
    </row>
    <row r="26" spans="1:13" s="36" customFormat="1" ht="18.75" customHeight="1">
      <c r="A26" s="23" t="s">
        <v>52</v>
      </c>
      <c r="B26" s="55">
        <v>15</v>
      </c>
      <c r="C26" s="55">
        <v>6.5</v>
      </c>
      <c r="D26" s="48">
        <f>MIN(science!DK6:DK20)</f>
        <v>0</v>
      </c>
      <c r="E26" s="48">
        <f>MAX(science!DK6:DK20)</f>
        <v>0</v>
      </c>
      <c r="F26" s="49" t="e">
        <f>AVERAGE(science!DK6:DK20)</f>
        <v>#DIV/0!</v>
      </c>
      <c r="G26" s="49" t="e">
        <f ca="1">_xlfn.STDEV.P(science!DK6:DK20)</f>
        <v>#NAME?</v>
      </c>
      <c r="H26" s="49" t="e">
        <f t="shared" si="10"/>
        <v>#DIV/0!</v>
      </c>
      <c r="I26" s="49" t="e">
        <f t="shared" ca="1" si="11"/>
        <v>#NAME?</v>
      </c>
      <c r="J26" s="55"/>
      <c r="K26" s="55"/>
      <c r="L26" s="55"/>
      <c r="M26" s="55"/>
    </row>
    <row r="27" spans="1:13" ht="18.75" customHeight="1">
      <c r="A27" s="24" t="s">
        <v>54</v>
      </c>
      <c r="B27" s="53">
        <v>15</v>
      </c>
      <c r="C27" s="53">
        <v>2</v>
      </c>
      <c r="D27" s="50">
        <f>MIN(science!DL6:DL20)</f>
        <v>0</v>
      </c>
      <c r="E27" s="50">
        <f>MAX(science!DL6:DL20)</f>
        <v>0</v>
      </c>
      <c r="F27" s="52" t="e">
        <f>AVERAGE(science!DL6:DL20)</f>
        <v>#DIV/0!</v>
      </c>
      <c r="G27" s="52" t="e">
        <f ca="1">_xlfn.STDEV.P(science!DL6:DL20)</f>
        <v>#NAME?</v>
      </c>
      <c r="H27" s="52" t="e">
        <f t="shared" si="10"/>
        <v>#DIV/0!</v>
      </c>
      <c r="I27" s="52" t="e">
        <f t="shared" ca="1" si="11"/>
        <v>#NAME?</v>
      </c>
      <c r="J27" s="53"/>
      <c r="K27" s="53"/>
      <c r="L27" s="53"/>
      <c r="M27" s="53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science</vt:lpstr>
      <vt:lpstr>รายงานวิทย์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itd</cp:lastModifiedBy>
  <cp:lastPrinted>2017-11-03T08:42:43Z</cp:lastPrinted>
  <dcterms:created xsi:type="dcterms:W3CDTF">2017-10-27T03:40:44Z</dcterms:created>
  <dcterms:modified xsi:type="dcterms:W3CDTF">2018-01-15T01:43:25Z</dcterms:modified>
</cp:coreProperties>
</file>