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sci" sheetId="1" r:id="rId1"/>
    <sheet name="รายงานวิทย์" sheetId="7" r:id="rId2"/>
  </sheets>
  <calcPr calcId="124519"/>
</workbook>
</file>

<file path=xl/calcChain.xml><?xml version="1.0" encoding="utf-8"?>
<calcChain xmlns="http://schemas.openxmlformats.org/spreadsheetml/2006/main">
  <c r="M9" i="7"/>
  <c r="L9"/>
  <c r="K9"/>
  <c r="J9"/>
  <c r="CC5" i="1"/>
  <c r="CB5"/>
  <c r="CA5"/>
  <c r="BZ5"/>
  <c r="BY5"/>
  <c r="BX5"/>
  <c r="BW5"/>
  <c r="BV5"/>
  <c r="BU5"/>
  <c r="BT5"/>
  <c r="BS5"/>
  <c r="BQ5"/>
  <c r="BO5"/>
  <c r="BN5"/>
  <c r="BM5"/>
  <c r="BL5"/>
  <c r="BK5"/>
  <c r="BI5"/>
  <c r="BH5"/>
  <c r="BF5"/>
  <c r="BE5"/>
  <c r="BD5"/>
  <c r="BB5"/>
  <c r="BA5"/>
  <c r="AZ5"/>
  <c r="AX5"/>
  <c r="AW5"/>
  <c r="AV5"/>
  <c r="AU5"/>
  <c r="BJ5"/>
  <c r="BG5"/>
  <c r="BC5"/>
  <c r="CL5"/>
  <c r="AY5"/>
  <c r="CH5"/>
  <c r="CG5"/>
  <c r="CF5"/>
  <c r="CE5"/>
  <c r="CD5"/>
  <c r="BR5"/>
  <c r="BP5"/>
  <c r="D16" i="7" l="1"/>
  <c r="D13"/>
  <c r="F13"/>
  <c r="E13"/>
  <c r="F14"/>
  <c r="D14"/>
  <c r="E14"/>
  <c r="D22"/>
  <c r="F16"/>
  <c r="H19" s="1"/>
  <c r="E16"/>
  <c r="E19"/>
  <c r="F20"/>
  <c r="D20"/>
  <c r="CJ5" i="1"/>
  <c r="CQ5"/>
  <c r="DB5" s="1"/>
  <c r="DC5" s="1"/>
  <c r="CP5"/>
  <c r="CM5"/>
  <c r="CK5"/>
  <c r="CV5" s="1"/>
  <c r="CW5" s="1"/>
  <c r="CI5"/>
  <c r="CT5" s="1"/>
  <c r="CU5" s="1"/>
  <c r="CR5"/>
  <c r="DD5" s="1"/>
  <c r="DE5" s="1"/>
  <c r="CN5"/>
  <c r="CO5"/>
  <c r="CS5"/>
  <c r="DF5" s="1"/>
  <c r="DG5" s="1"/>
  <c r="G13" i="7"/>
  <c r="G22"/>
  <c r="G20"/>
  <c r="G14"/>
  <c r="E22" l="1"/>
  <c r="F22"/>
  <c r="H22" s="1"/>
  <c r="D17"/>
  <c r="D26"/>
  <c r="E17"/>
  <c r="F25"/>
  <c r="H25" s="1"/>
  <c r="E25"/>
  <c r="D25"/>
  <c r="F19"/>
  <c r="F18"/>
  <c r="H18" s="1"/>
  <c r="D18"/>
  <c r="D24"/>
  <c r="F9"/>
  <c r="H9" s="1"/>
  <c r="D9"/>
  <c r="F17"/>
  <c r="H17" s="1"/>
  <c r="E26"/>
  <c r="F24"/>
  <c r="H24" s="1"/>
  <c r="E20"/>
  <c r="F26"/>
  <c r="H26" s="1"/>
  <c r="D19"/>
  <c r="D21"/>
  <c r="F21"/>
  <c r="H21" s="1"/>
  <c r="E21"/>
  <c r="E24"/>
  <c r="F23"/>
  <c r="H23" s="1"/>
  <c r="D23"/>
  <c r="E23"/>
  <c r="CZ5" i="1"/>
  <c r="DA5" s="1"/>
  <c r="DH5"/>
  <c r="CX5"/>
  <c r="CY5" s="1"/>
  <c r="I20" i="7"/>
  <c r="H20"/>
  <c r="G17"/>
  <c r="G19"/>
  <c r="G16"/>
  <c r="G25"/>
  <c r="G18"/>
  <c r="G9"/>
  <c r="G26"/>
  <c r="G21"/>
  <c r="G23"/>
  <c r="G24"/>
  <c r="I9" l="1"/>
  <c r="I25"/>
  <c r="I19"/>
  <c r="I17"/>
  <c r="I26"/>
  <c r="I22"/>
  <c r="I24"/>
  <c r="I21"/>
  <c r="I18"/>
  <c r="I23"/>
  <c r="E9"/>
  <c r="J23"/>
  <c r="M23"/>
  <c r="L23"/>
  <c r="K23"/>
  <c r="D8"/>
  <c r="E18"/>
  <c r="K25"/>
  <c r="M25"/>
  <c r="L25"/>
  <c r="J25"/>
  <c r="L18"/>
  <c r="K18"/>
  <c r="J18"/>
  <c r="M18"/>
  <c r="J21"/>
  <c r="M21"/>
  <c r="L21"/>
  <c r="K21"/>
  <c r="DI5" i="1"/>
  <c r="H16" i="7"/>
  <c r="H14"/>
  <c r="H13"/>
  <c r="M15"/>
  <c r="L15"/>
  <c r="K15"/>
  <c r="J15"/>
  <c r="F15"/>
  <c r="H15" s="1"/>
  <c r="E15"/>
  <c r="D15"/>
  <c r="M12"/>
  <c r="L12"/>
  <c r="K12"/>
  <c r="J12"/>
  <c r="F12"/>
  <c r="H12" s="1"/>
  <c r="E12"/>
  <c r="D12"/>
  <c r="F11"/>
  <c r="H11" s="1"/>
  <c r="E11"/>
  <c r="D11"/>
  <c r="F10"/>
  <c r="H10" s="1"/>
  <c r="E10"/>
  <c r="D10"/>
  <c r="J8"/>
  <c r="K8"/>
  <c r="L8"/>
  <c r="M8"/>
  <c r="F8"/>
  <c r="H8" s="1"/>
  <c r="E8"/>
  <c r="G11"/>
  <c r="G15"/>
  <c r="G12"/>
  <c r="G10"/>
  <c r="G8"/>
  <c r="I15" l="1"/>
  <c r="I12"/>
  <c r="I11"/>
  <c r="I14"/>
  <c r="I10"/>
  <c r="I13"/>
  <c r="I8"/>
  <c r="I16"/>
</calcChain>
</file>

<file path=xl/sharedStrings.xml><?xml version="1.0" encoding="utf-8"?>
<sst xmlns="http://schemas.openxmlformats.org/spreadsheetml/2006/main" count="762" uniqueCount="348">
  <si>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</si>
  <si>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</si>
  <si>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</si>
  <si>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</si>
  <si>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</si>
  <si>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</si>
  <si>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</si>
  <si>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</si>
  <si>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</si>
  <si>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</si>
  <si>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รวม</t>
  </si>
  <si>
    <t>แปลผล</t>
  </si>
  <si>
    <t>สาระ2</t>
  </si>
  <si>
    <t>สาระ3</t>
  </si>
  <si>
    <t>รวมคะแนนและแปลผล</t>
  </si>
  <si>
    <t>ตรวจคะแนนข้อที่</t>
  </si>
  <si>
    <t>ความสามารถ</t>
  </si>
  <si>
    <r>
      <t xml:space="preserve">จำนวน
</t>
    </r>
    <r>
      <rPr>
        <sz val="14"/>
        <color indexed="8"/>
        <rFont val="BrowalliaUPC"/>
        <family val="2"/>
      </rPr>
      <t>นักเรียน</t>
    </r>
  </si>
  <si>
    <r>
      <t xml:space="preserve">คะแนน
</t>
    </r>
    <r>
      <rPr>
        <sz val="14"/>
        <color indexed="8"/>
        <rFont val="BrowalliaUPC"/>
        <family val="2"/>
      </rPr>
      <t>เต็ม</t>
    </r>
  </si>
  <si>
    <r>
      <t xml:space="preserve">คะแนน
</t>
    </r>
    <r>
      <rPr>
        <sz val="14"/>
        <color indexed="8"/>
        <rFont val="BrowalliaUPC"/>
        <family val="2"/>
      </rPr>
      <t>ต่ำสุด</t>
    </r>
  </si>
  <si>
    <r>
      <t xml:space="preserve">คะแนน
</t>
    </r>
    <r>
      <rPr>
        <sz val="14"/>
        <color indexed="8"/>
        <rFont val="BrowalliaUPC"/>
        <family val="2"/>
      </rPr>
      <t>สูงสุด</t>
    </r>
  </si>
  <si>
    <r>
      <t xml:space="preserve">คะแนน
</t>
    </r>
    <r>
      <rPr>
        <sz val="14"/>
        <color indexed="8"/>
        <rFont val="BrowalliaUPC"/>
        <family val="2"/>
      </rPr>
      <t>เฉลี่ย</t>
    </r>
  </si>
  <si>
    <r>
      <t xml:space="preserve">คะแนนเฉลี่ย
</t>
    </r>
    <r>
      <rPr>
        <sz val="12.95"/>
        <color indexed="8"/>
        <rFont val="BrowalliaUPC"/>
        <family val="2"/>
      </rPr>
      <t>ร้อยละ</t>
    </r>
  </si>
  <si>
    <r>
      <t xml:space="preserve">สัมประสิทธิ์
</t>
    </r>
    <r>
      <rPr>
        <sz val="11.95"/>
        <color indexed="8"/>
        <rFont val="BrowalliaUPC"/>
        <family val="2"/>
      </rPr>
      <t xml:space="preserve">การกระจาย
</t>
    </r>
    <r>
      <rPr>
        <sz val="11.95"/>
        <color indexed="8"/>
        <rFont val="BrowalliaUPC"/>
        <family val="2"/>
      </rPr>
      <t>(C.V.)</t>
    </r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</si>
  <si>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</si>
  <si>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</si>
  <si>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</si>
  <si>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</si>
  <si>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</si>
  <si>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ประเภทนักเรียน เด็กปกติ</t>
  </si>
  <si>
    <t>เพศ ทุกเพศ</t>
  </si>
  <si>
    <t>สำนักงานเขตพื้นที่การศึกษา........................................................................</t>
  </si>
  <si>
    <t>ส่วนเบี่ยงเบน
มาตรฐาน</t>
  </si>
  <si>
    <t>โรงเรียน.........................................................................</t>
  </si>
  <si>
    <t>วิทยาศาสตร์</t>
  </si>
  <si>
    <t xml:space="preserve">รายงานผลการประเมิน Pre O-NET ปีการศึกษา 2560
กลุ่มสาระการเรียนรู้วิทยาศาสตร์ ระดับชั้นประถมศึกษาปีที่ 6  </t>
  </si>
  <si>
    <t>สาระที่ 1 สิ่งมีชีวิตกับกระบวนการดำรงชีวิต</t>
  </si>
  <si>
    <t>มฐ ว 1.1</t>
  </si>
  <si>
    <t>มฐ ว 1.2</t>
  </si>
  <si>
    <t>สาระที่ 2  ชีวิตกับสิ่งแวดล้อม</t>
  </si>
  <si>
    <t>มฐ ว 2.1</t>
  </si>
  <si>
    <t>มฐ ว 2.2</t>
  </si>
  <si>
    <t>สาระที่ 3 สารและสมบัติของสาร</t>
  </si>
  <si>
    <t>มฐ ว 3.1</t>
  </si>
  <si>
    <t>มฐ ว 3.2</t>
  </si>
  <si>
    <t>สาระที่ 4 แรงและการเคลื่อนที่</t>
  </si>
  <si>
    <t>มฐ ว 4.1</t>
  </si>
  <si>
    <t>มฐ ว 4.2</t>
  </si>
  <si>
    <t>สาระที่ 5 พลังงาน</t>
  </si>
  <si>
    <t>มฐ ว 5.1</t>
  </si>
  <si>
    <t>สาระที่ 6 กระบวนการเปลี่ยนแปลงโลก</t>
  </si>
  <si>
    <t>มฐ ว 6.1</t>
  </si>
  <si>
    <t>สาระที่ 7 ดาราศาสตร์และอวกาศ</t>
  </si>
  <si>
    <t>มฐ ว 7.1</t>
  </si>
  <si>
    <t>ว1.1</t>
  </si>
  <si>
    <t>ว1.2</t>
  </si>
  <si>
    <t>ว2.1</t>
  </si>
  <si>
    <t>ว2.2</t>
  </si>
  <si>
    <t>ว3.1</t>
  </si>
  <si>
    <t>ว3.2</t>
  </si>
  <si>
    <t>ว4.1</t>
  </si>
  <si>
    <t>ว4.2</t>
  </si>
  <si>
    <t>ว5.1</t>
  </si>
  <si>
    <t>ว6.1</t>
  </si>
  <si>
    <t>ว7.1</t>
  </si>
  <si>
    <t>สาระ 1</t>
  </si>
  <si>
    <t>สาระ4</t>
  </si>
  <si>
    <t>สาระ5</t>
  </si>
  <si>
    <t>สาระ6</t>
  </si>
  <si>
    <t>สาระ7</t>
  </si>
  <si>
    <t>สำนักงานเขตพื้นที่การศึกษาประถมศึกษาพัทลุง เขต 1</t>
  </si>
  <si>
    <t>ขนาดใหญ่</t>
  </si>
  <si>
    <t>เด็กหญิง ภควรรณ  ยะสุข</t>
  </si>
  <si>
    <t>1939900594401</t>
  </si>
  <si>
    <t>หญิง</t>
  </si>
  <si>
    <t>เด็กหญิง จุฑารัตน์  เกตุชู</t>
  </si>
  <si>
    <t>1939900606710</t>
  </si>
  <si>
    <t>เด็กหญิง กุลนิดา  เพชรวา</t>
  </si>
  <si>
    <t>1939900604351</t>
  </si>
  <si>
    <t>เด็กชาย วิศรุต  ชูเปีย</t>
  </si>
  <si>
    <t>1939900605632</t>
  </si>
  <si>
    <t>ชาย</t>
  </si>
  <si>
    <t>เด็กหญิง สุดารัตน์  ทองเกตุ</t>
  </si>
  <si>
    <t>1939900615719</t>
  </si>
  <si>
    <t>เด็กหญิง สุชาดา  สงจันทร์</t>
  </si>
  <si>
    <t>1939900596676</t>
  </si>
  <si>
    <t>เด็กหญิง ชลธิชา  ชนะชัย</t>
  </si>
  <si>
    <t>1939900598831</t>
  </si>
  <si>
    <t>เด็กหญิง ธิษณ์ทอันน์  พลายแก้ว</t>
  </si>
  <si>
    <t>1939900614941</t>
  </si>
  <si>
    <t>เด็กชาย กิตติศักดิ์  มากจันทร์</t>
  </si>
  <si>
    <t>1939900597893</t>
  </si>
  <si>
    <t>เด็กชาย อัครพงค์  บุญพร้อม</t>
  </si>
  <si>
    <t>1939900592191</t>
  </si>
  <si>
    <t>เด็กหญิง ปิยาภรณ์  เนียมขาว</t>
  </si>
  <si>
    <t>1939900595386</t>
  </si>
  <si>
    <t>เด็กชาย ศุภวิชญ์  ขาวผ่อง</t>
  </si>
  <si>
    <t>1939500034352</t>
  </si>
  <si>
    <t>เด็กชาย ปฏิญญา  จีนสวัสดิ์</t>
  </si>
  <si>
    <t>1939900580320</t>
  </si>
  <si>
    <t>เด็กหญิง พิทยารัตน์  บัวตุม</t>
  </si>
  <si>
    <t>1939900578368</t>
  </si>
  <si>
    <t>เด็กหญิง กุลนภัสส์  ชูเซ่ง</t>
  </si>
  <si>
    <t>1939900599080</t>
  </si>
  <si>
    <t>เด็กหญิง จนัญญา  สมบูรณ์</t>
  </si>
  <si>
    <t>1939500038609</t>
  </si>
  <si>
    <t>เด็กหญิง วณิชชา  เริ่มศรี</t>
  </si>
  <si>
    <t>1939900602650</t>
  </si>
  <si>
    <t>เด็กชาย กษิดิ์เดช  สังเมียน</t>
  </si>
  <si>
    <t>1939900589980</t>
  </si>
  <si>
    <t>เด็กหญิง สุธิมา  ประทักษากุล</t>
  </si>
  <si>
    <t>1939900565380</t>
  </si>
  <si>
    <t>เด็กชาย กณิศ  ใสสะอาด</t>
  </si>
  <si>
    <t>1939900594061</t>
  </si>
  <si>
    <t>เด็กชาย จีรวัฒน์  ศรีอ่อน</t>
  </si>
  <si>
    <t>1939900591534</t>
  </si>
  <si>
    <t>เด็กชาย สิรภพ  เพชรดำ</t>
  </si>
  <si>
    <t>1139600306114</t>
  </si>
  <si>
    <t>เด็กชาย กิตติภูมิ  แสนแก้ว</t>
  </si>
  <si>
    <t>1939900635426</t>
  </si>
  <si>
    <t>เด็กหญิง ศิรินทิพย์  ยอนรัมย์</t>
  </si>
  <si>
    <t>1104300797797</t>
  </si>
  <si>
    <t>เด็กหญิง กัลยารัตน์  บุญนิตย์</t>
  </si>
  <si>
    <t>1901201068096</t>
  </si>
  <si>
    <t>เด็กหญิง เกวลี  แก้วโขง</t>
  </si>
  <si>
    <t>1939800023925</t>
  </si>
  <si>
    <t>เด็กชาย วิภาส  มุณีพรหม</t>
  </si>
  <si>
    <t>1939900596927</t>
  </si>
  <si>
    <t>เด็กชาย วิศวะ  มาสวัสดิ์</t>
  </si>
  <si>
    <t>1939900584741</t>
  </si>
  <si>
    <t>เด็กชาย นพดล  เต็มพุฒิ</t>
  </si>
  <si>
    <t>1939900581849</t>
  </si>
  <si>
    <t>เด็กหญิง พิมพ์อัปสร  จีนเมือง</t>
  </si>
  <si>
    <t>1939900600436</t>
  </si>
  <si>
    <t>เด็กหญิง นภาดล  ศรีอินทร์</t>
  </si>
  <si>
    <t>1939900590368</t>
  </si>
  <si>
    <t>เด็กหญิง มานิตา  ชูช่วย</t>
  </si>
  <si>
    <t>1939900577264</t>
  </si>
  <si>
    <t>เด็กชาย ธนภัทร  หนูวงค์</t>
  </si>
  <si>
    <t>1939900586018</t>
  </si>
  <si>
    <t>เด็กหญิง ธนพร  เครือแก้ว</t>
  </si>
  <si>
    <t>1229901143264</t>
  </si>
  <si>
    <t>เด็กหญิง ณิชาภา  สร้อยสุวรรณ</t>
  </si>
  <si>
    <t>1939900601041</t>
  </si>
  <si>
    <t>เด็กชาย ธีรศักดิ์  พรหมแก้ว</t>
  </si>
  <si>
    <t>1939900608402</t>
  </si>
  <si>
    <t>เด็กชาย ปรมี  เหมาะมาศ</t>
  </si>
  <si>
    <t>1909802941140</t>
  </si>
  <si>
    <t>เด็กชาย อธิวัฒน์  หมาเพ็ง</t>
  </si>
  <si>
    <t>1910300170190</t>
  </si>
  <si>
    <t>เด็กหญิง รุ่งปริฉัตร  เสียงแผ้ว</t>
  </si>
  <si>
    <t>1939900608879</t>
  </si>
  <si>
    <t>เด็กหญิง นันทิกานต์  สุกใส</t>
  </si>
  <si>
    <t>1931001078306</t>
  </si>
  <si>
    <t>เด็กชาย พงศ์ศิริ  จุลพูน</t>
  </si>
  <si>
    <t>1929901051002</t>
  </si>
  <si>
    <t>เด็กชาย อิทธิพัฒน์  ศรีจันทร์</t>
  </si>
  <si>
    <t>1839901872767</t>
  </si>
  <si>
    <t>เด็กหญิง ณิชภัทร  หนูฤทธิ์</t>
  </si>
  <si>
    <t>1939900622821</t>
  </si>
  <si>
    <t>เด็กชาย ปฏิภาณ   มากมี</t>
  </si>
  <si>
    <t>1939900601882</t>
  </si>
  <si>
    <t>เด็กชาย ทัฐชานนท์  เหล็มหมาด</t>
  </si>
  <si>
    <t>1939900622944</t>
  </si>
  <si>
    <t>เด็กชาย ธนกฤต  หนูคง</t>
  </si>
  <si>
    <t>1939300010921</t>
  </si>
  <si>
    <t>เด็กหญิง อัลวารีย์  ยีหวังกอง</t>
  </si>
  <si>
    <t>1939900606221</t>
  </si>
  <si>
    <t>เด็กชาย ศิริพงศ์  บัวแก้ว</t>
  </si>
  <si>
    <t>1939900611527</t>
  </si>
  <si>
    <t>เด็กชาย ฐิตากร  มุขตา</t>
  </si>
  <si>
    <t>1100201833180</t>
  </si>
  <si>
    <t>เด็กหญิง พรพิมล  เกื้อเม่ง</t>
  </si>
  <si>
    <t>1939900601874</t>
  </si>
  <si>
    <t>เด็กหญิง ณัฐณิชา  จันทรัศมี</t>
  </si>
  <si>
    <t>1939900600631</t>
  </si>
  <si>
    <t>เด็กหญิง ยอดชีวัน  วิสูตรธนาวิทย์</t>
  </si>
  <si>
    <t>1939900607121</t>
  </si>
  <si>
    <t>เด็กหญิง ปาริฉัตร  เกลี้ยงคำหมอ</t>
  </si>
  <si>
    <t>1939900590911</t>
  </si>
  <si>
    <t>เด็กชาย พงศ์กร  บุญยก</t>
  </si>
  <si>
    <t>1919900429133</t>
  </si>
  <si>
    <t>เด็กชาย สกลวรรธน์  โสดแก้ว</t>
  </si>
  <si>
    <t>1939900605357</t>
  </si>
  <si>
    <t>เด็กชาย วรพงศ์  เสมาทอง</t>
  </si>
  <si>
    <t>1939900606183</t>
  </si>
  <si>
    <t>เด็กชาย นนทพัทธ์  นวลจันทร์</t>
  </si>
  <si>
    <t>1939900613830</t>
  </si>
  <si>
    <t>เด็กหญิง ธนพร  เกื้อเม่ง</t>
  </si>
  <si>
    <t>1939900605390</t>
  </si>
  <si>
    <t>เด็กชาย ภัทรกร  ขาวเชื้อ</t>
  </si>
  <si>
    <t>1939900599331</t>
  </si>
  <si>
    <t>เด็กหญิง กุลธิดา  ศรีคงแก้ว</t>
  </si>
  <si>
    <t>1939900588631</t>
  </si>
  <si>
    <t>เด็กหญิง ณิชนันท์  แขกกาฬ</t>
  </si>
  <si>
    <t>1939900607082</t>
  </si>
  <si>
    <t>เด็กหญิง จิรพรรณ  บุญแสง</t>
  </si>
  <si>
    <t>1939900569768</t>
  </si>
  <si>
    <t>เด็กหญิง ณัฐนิชา  อ่อนดำ</t>
  </si>
  <si>
    <t>1939900627822</t>
  </si>
  <si>
    <t>เด็กชาย กิตติพงศ์  สินสุพันธ์</t>
  </si>
  <si>
    <t>1939900599527</t>
  </si>
  <si>
    <t>เด็กหญิง อรอุมา  สมมาตร</t>
  </si>
  <si>
    <t>1939900588941</t>
  </si>
  <si>
    <t>เด็กหญิง ภัทราภรณ์  เพชรชู</t>
  </si>
  <si>
    <t>1939900589076</t>
  </si>
  <si>
    <t>เด็กหญิง ภัสอร  ภักดีจิตร</t>
  </si>
  <si>
    <t>1669800349211</t>
  </si>
  <si>
    <t>เด็กชาย ธันวา  จงรัตน์</t>
  </si>
  <si>
    <t>1900101528809</t>
  </si>
  <si>
    <t>เด็กหญิง ประพิณพร  มุสิกัณฑ์</t>
  </si>
  <si>
    <t>1939900589963</t>
  </si>
  <si>
    <t>เด็กหญิง ปูริดา  หนูช่วย</t>
  </si>
  <si>
    <t>1939900589653</t>
  </si>
  <si>
    <t>เด็กหญิง รสิตา  เศียรอุ่น</t>
  </si>
  <si>
    <t>1939900621557</t>
  </si>
  <si>
    <t>เด็กชาย ภูริวัฒน์  ปักษีสิงห์</t>
  </si>
  <si>
    <t>1939900599438</t>
  </si>
  <si>
    <t>เด็กชาย พีรพัฒน์  พรรณราย</t>
  </si>
  <si>
    <t>1929901068720</t>
  </si>
  <si>
    <t>เด็กหญิง สุภาวดี  พรหมเดช</t>
  </si>
  <si>
    <t>1939900583191</t>
  </si>
  <si>
    <t>เด็กชาย วิชญะ  ฤทธิรัตน์</t>
  </si>
  <si>
    <t>1939900577698</t>
  </si>
  <si>
    <t>เด็กชาย ศักดินันท์  แขกทอง</t>
  </si>
  <si>
    <t>1939900616995</t>
  </si>
  <si>
    <t>เด็กชาย ณัชพล  เกื้อหนู</t>
  </si>
  <si>
    <t>1939900612892</t>
  </si>
  <si>
    <t>เด็กหญิง ชนันท์ญา  หนูวงค์</t>
  </si>
  <si>
    <t>1939900621468</t>
  </si>
  <si>
    <t>เด็กชาย ชานนท์  แก้วสุวรรณ</t>
  </si>
  <si>
    <t>1909803042831</t>
  </si>
  <si>
    <t>เด็กหญิง คณิศร  หนูศิริ</t>
  </si>
  <si>
    <t>1939900587642</t>
  </si>
  <si>
    <t>เด็กหญิง นภสร  หลีวิจิตร</t>
  </si>
  <si>
    <t>1939900624505</t>
  </si>
  <si>
    <t>เด็กชาย ภูดิศ  พรหมจันทร์</t>
  </si>
  <si>
    <t>1819900519559</t>
  </si>
  <si>
    <t>เด็กชาย รพีพัฒน์  ปาทาพันธ์</t>
  </si>
  <si>
    <t>1439600062794</t>
  </si>
  <si>
    <t>เด็กชาย จิรทีปต์  ศรีสิริกิต</t>
  </si>
  <si>
    <t>1969500345884</t>
  </si>
  <si>
    <t>เด็กหญิง ปิยะวรรณ  ห้องฉาย</t>
  </si>
  <si>
    <t>1939900597265</t>
  </si>
  <si>
    <t>เด็กชาย วิศรุต  ราชสงค์</t>
  </si>
  <si>
    <t>1939900607741</t>
  </si>
  <si>
    <t>เด็กหญิง ธนพร  ไชยโยธา</t>
  </si>
  <si>
    <t>1910600146618</t>
  </si>
  <si>
    <t>เด็กชาย ภาณุวัฒน์  หมื่นคลิ้ง</t>
  </si>
  <si>
    <t>1939900600533</t>
  </si>
  <si>
    <t>เด็กหญิง จิราพร  โพพิพัฒน์</t>
  </si>
  <si>
    <t>1149900929915</t>
  </si>
  <si>
    <t>เด็กหญิง อันดามัน  บำเพ็ญ</t>
  </si>
  <si>
    <t>1939900602471</t>
  </si>
  <si>
    <t>เด็กชาย ภูริพัฒน์  หม่อมท่า</t>
  </si>
  <si>
    <t>1839901841551</t>
  </si>
  <si>
    <t>เด็กหญิง ชุติมา  อรุณรัตน์</t>
  </si>
  <si>
    <t>1839901880964</t>
  </si>
  <si>
    <t>เด็กชาย ศรัณ  หวันตาหลา</t>
  </si>
  <si>
    <t>1910501218173</t>
  </si>
  <si>
    <t>เด็กหญิง วริศรา  ขวัญขำ</t>
  </si>
  <si>
    <t>1939900581491</t>
  </si>
  <si>
    <t>เด็กหญิง กันติชา  หนูเสน</t>
  </si>
  <si>
    <t>1939900618297</t>
  </si>
  <si>
    <t>เด็กชาย กาจบัณฑิต  พรหมสกุล</t>
  </si>
  <si>
    <t>1939900600037</t>
  </si>
  <si>
    <t>เด็กชาย เนติวัฒน์  พูลช่วย</t>
  </si>
  <si>
    <t>1939900609913</t>
  </si>
  <si>
    <t>เด็กหญิง ตะวัน  เพ็งเจริญ</t>
  </si>
  <si>
    <t>1939900617398</t>
  </si>
  <si>
    <t>เด็กชาย สิทธิโชค  พลดี</t>
  </si>
  <si>
    <t>1929901070473</t>
  </si>
  <si>
    <t>เด็กหญิง กันฐภรณ์  เกื้อคลัง</t>
  </si>
  <si>
    <t>1939900602790</t>
  </si>
  <si>
    <t>เด็กหญิง สุภาวดี  ยกแก้ว</t>
  </si>
  <si>
    <t>1939900619412</t>
  </si>
  <si>
    <t>เด็กชาย ภาคิน  ณ นคร</t>
  </si>
  <si>
    <t>1100201868285</t>
  </si>
  <si>
    <t>เด็กชาย คฑาวุฒิ  เยาว์ดำ</t>
  </si>
  <si>
    <t>1103703970437</t>
  </si>
  <si>
    <t>เด็กชาย ปริพัฒน์  เผ่าชู</t>
  </si>
  <si>
    <t>1939900579674</t>
  </si>
  <si>
    <t>เด็กหญิง ธันยพร  เพชรกำเนิด</t>
  </si>
  <si>
    <t>1939900611055</t>
  </si>
  <si>
    <t>เด็กชาย กิตติกร  ขุนปราบ</t>
  </si>
  <si>
    <t>1939900611225</t>
  </si>
  <si>
    <t>เด็กหญิง อศิรวรรณ  ไชยศรี</t>
  </si>
  <si>
    <t>1939900578562</t>
  </si>
  <si>
    <t>เด็กหญิง ทิพวรรณ  ขุนปราบ</t>
  </si>
  <si>
    <t>1939900580681</t>
  </si>
  <si>
    <t>เด็กหญิง ศศิวรรณ  กาญจนพันธ์ุ</t>
  </si>
  <si>
    <t>1939900613228</t>
  </si>
  <si>
    <t>เด็กหญิง ฐิติกานต์  หมวดสังข์</t>
  </si>
  <si>
    <t>1939900592433</t>
  </si>
  <si>
    <t>เด็กชาย กฤษดา  เนียมไหม่</t>
  </si>
  <si>
    <t>1939900595718</t>
  </si>
  <si>
    <t>เด็กชาย อริญชัย  ต่ำว่าองค์</t>
  </si>
  <si>
    <t>1939900605331</t>
  </si>
  <si>
    <t>เด็กหญิง ณัฐธิดา  ลิ้นหลง</t>
  </si>
  <si>
    <t>1939900624262</t>
  </si>
  <si>
    <t>เด็กหญิง ประกายวรรณ  โรจนรัตน์</t>
  </si>
  <si>
    <t>1939500038374</t>
  </si>
  <si>
    <t>เด็กชาย ณัฐวุฒิ  ท้าวสกุล</t>
  </si>
  <si>
    <t>1939900596102</t>
  </si>
  <si>
    <t>เด็กชาย อภิวัฒน์  จุมี</t>
  </si>
  <si>
    <t>1939500037602</t>
  </si>
  <si>
    <t>เด็กหญิง กรรณิการ์  เอียดเฉลิม</t>
  </si>
  <si>
    <t>1939900605594</t>
  </si>
  <si>
    <t>เด็กหญิง ประดับดาว  ทองอินทร์</t>
  </si>
  <si>
    <t>1959900956427</t>
  </si>
  <si>
    <t>เด็กหญิง พิมพ์ลภัส  ทองทรัพย์</t>
  </si>
  <si>
    <t>1939900616928</t>
  </si>
  <si>
    <t>เด็กหญิง ศิริวรรณ  แซ่โค้ว</t>
  </si>
  <si>
    <t>1939900593618</t>
  </si>
  <si>
    <t>เด็กชาย นันทภูมิ  ฤทธิวงค์</t>
  </si>
  <si>
    <t>1939900601696</t>
  </si>
  <si>
    <t>เด็กหญิง ณฐมน  บัวเนียม</t>
  </si>
  <si>
    <t>1939900632257</t>
  </si>
  <si>
    <t>เด็กหญิง ยุวดี  สังข์สาป</t>
  </si>
  <si>
    <t>1939900609832</t>
  </si>
  <si>
    <t>เด็กหญิง จิรภิญญา  แก้วหนู</t>
  </si>
  <si>
    <t>1931001079167</t>
  </si>
  <si>
    <t>เด็กหญิง ณัฏฐณิชา  หนูคง</t>
  </si>
  <si>
    <t>1939900593260</t>
  </si>
  <si>
    <t>เด็กชาย พีรเดช  เลื่อนราม</t>
  </si>
  <si>
    <t>1939900584945</t>
  </si>
  <si>
    <t>เด็กชาย จิรายุ  ศรีรอด</t>
  </si>
  <si>
    <t>1939900637682</t>
  </si>
  <si>
    <t>เด็กชาย ชนะภัทร  คล้ายฉิม</t>
  </si>
  <si>
    <t>1939900613392</t>
  </si>
  <si>
    <t>เด็กหญิง ศศิลักษณ์  เรืองพุทธ</t>
  </si>
  <si>
    <t>1939900619650</t>
  </si>
  <si>
    <t>เด็กหญิง จุฬาลักษณ์    ชายเกลี้ยง</t>
  </si>
  <si>
    <t>1939900590112</t>
  </si>
  <si>
    <t>เด็กชาย จาตุรณ  ชินดำรงทรัพย์</t>
  </si>
  <si>
    <t>1939900582233</t>
  </si>
  <si>
    <t>เด็กชาย กฤตวิทย์  พงศาปาน</t>
  </si>
  <si>
    <t>1939900576365</t>
  </si>
  <si>
    <t>เด็กหญิง รัฐธิรา  คำทัศน์</t>
  </si>
  <si>
    <t>1939900601114</t>
  </si>
  <si>
    <t>เด็กชาย ยศธน  ชะโลทร</t>
  </si>
  <si>
    <t>1931001078284</t>
  </si>
  <si>
    <t>เด็กหญิง ชุติมา  โพธิ์แสง</t>
  </si>
  <si>
    <t>1939900600509</t>
  </si>
  <si>
    <t>เด็กหญิง ปวีณ์ธิดา  สุขเนียม</t>
  </si>
  <si>
    <t>1939800022767</t>
  </si>
  <si>
    <t>เด็กชาย ชวดล  สังข์จรูญ</t>
  </si>
  <si>
    <t>1939900582942</t>
  </si>
</sst>
</file>

<file path=xl/styles.xml><?xml version="1.0" encoding="utf-8"?>
<styleSheet xmlns="http://schemas.openxmlformats.org/spreadsheetml/2006/main">
  <numFmts count="2">
    <numFmt numFmtId="187" formatCode="[$-10409]#,##0;\-#,##0"/>
    <numFmt numFmtId="188" formatCode="[$-10409]#,##0.00;\-#,##0.00"/>
  </numFmts>
  <fonts count="14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sz val="14"/>
      <color indexed="8"/>
      <name val="BrowalliaUPC"/>
      <family val="2"/>
    </font>
    <font>
      <sz val="12.95"/>
      <color indexed="8"/>
      <name val="BrowalliaUPC"/>
      <family val="2"/>
    </font>
    <font>
      <sz val="11.95"/>
      <color indexed="8"/>
      <name val="BrowalliaUPC"/>
      <family val="2"/>
    </font>
    <font>
      <b/>
      <sz val="14"/>
      <color indexed="8"/>
      <name val="BrowalliaUPC"/>
      <family val="2"/>
    </font>
    <font>
      <b/>
      <sz val="19"/>
      <color indexed="8"/>
      <name val="Angsana New"/>
      <family val="1"/>
    </font>
    <font>
      <b/>
      <sz val="16"/>
      <color theme="1"/>
      <name val="Angsana New"/>
      <family val="1"/>
    </font>
    <font>
      <sz val="13"/>
      <color theme="1"/>
      <name val="TH SarabunPSK"/>
      <family val="2"/>
    </font>
    <font>
      <sz val="13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/>
    <xf numFmtId="0" fontId="2" fillId="2" borderId="0" xfId="0" applyFont="1" applyFill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1" fontId="3" fillId="0" borderId="0" xfId="0" applyNumberFormat="1" applyFont="1" applyFill="1" applyProtection="1"/>
    <xf numFmtId="0" fontId="3" fillId="5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" fontId="3" fillId="2" borderId="0" xfId="0" applyNumberFormat="1" applyFont="1" applyFill="1" applyProtection="1"/>
    <xf numFmtId="0" fontId="2" fillId="5" borderId="1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left"/>
    </xf>
    <xf numFmtId="0" fontId="4" fillId="0" borderId="0" xfId="0" applyFont="1" applyAlignment="1">
      <alignment horizontal="center"/>
    </xf>
    <xf numFmtId="0" fontId="4" fillId="2" borderId="0" xfId="0" applyFont="1" applyFill="1"/>
    <xf numFmtId="1" fontId="2" fillId="2" borderId="1" xfId="0" applyNumberFormat="1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/>
    <xf numFmtId="0" fontId="3" fillId="2" borderId="8" xfId="0" applyFont="1" applyFill="1" applyBorder="1" applyAlignment="1" applyProtection="1"/>
    <xf numFmtId="0" fontId="3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5" borderId="5" xfId="0" applyFont="1" applyFill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 wrapText="1" readingOrder="1"/>
      <protection locked="0"/>
    </xf>
    <xf numFmtId="0" fontId="6" fillId="0" borderId="10" xfId="0" applyFont="1" applyBorder="1" applyAlignment="1" applyProtection="1">
      <alignment horizontal="center" vertical="center" wrapText="1" readingOrder="1"/>
      <protection locked="0"/>
    </xf>
    <xf numFmtId="0" fontId="9" fillId="0" borderId="14" xfId="0" applyFont="1" applyBorder="1" applyAlignment="1" applyProtection="1">
      <alignment horizontal="left" vertical="top" wrapText="1" readingOrder="1"/>
      <protection locked="0"/>
    </xf>
    <xf numFmtId="0" fontId="9" fillId="0" borderId="14" xfId="0" applyFont="1" applyBorder="1" applyAlignment="1" applyProtection="1">
      <alignment horizontal="center" vertical="top" wrapText="1" readingOrder="1"/>
      <protection locked="0"/>
    </xf>
    <xf numFmtId="187" fontId="9" fillId="0" borderId="14" xfId="0" applyNumberFormat="1" applyFont="1" applyBorder="1" applyAlignment="1" applyProtection="1">
      <alignment horizontal="center" vertical="top" wrapText="1" readingOrder="1"/>
      <protection locked="0"/>
    </xf>
    <xf numFmtId="188" fontId="9" fillId="0" borderId="14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5" xfId="0" applyFont="1" applyBorder="1" applyAlignment="1" applyProtection="1">
      <alignment horizontal="left" vertical="top" wrapText="1" readingOrder="1"/>
      <protection locked="0"/>
    </xf>
    <xf numFmtId="0" fontId="6" fillId="0" borderId="15" xfId="0" applyFont="1" applyBorder="1" applyAlignment="1" applyProtection="1">
      <alignment horizontal="center" vertical="top" wrapText="1" readingOrder="1"/>
      <protection locked="0"/>
    </xf>
    <xf numFmtId="187" fontId="6" fillId="0" borderId="15" xfId="0" applyNumberFormat="1" applyFont="1" applyBorder="1" applyAlignment="1" applyProtection="1">
      <alignment horizontal="center" vertical="top" wrapText="1" readingOrder="1"/>
      <protection locked="0"/>
    </xf>
    <xf numFmtId="188" fontId="6" fillId="0" borderId="15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6" xfId="0" applyFont="1" applyBorder="1" applyAlignment="1" applyProtection="1">
      <alignment horizontal="left" vertical="top" wrapText="1" readingOrder="1"/>
      <protection locked="0"/>
    </xf>
    <xf numFmtId="0" fontId="6" fillId="0" borderId="16" xfId="0" applyFont="1" applyBorder="1" applyAlignment="1" applyProtection="1">
      <alignment horizontal="center" vertical="top" wrapText="1" readingOrder="1"/>
      <protection locked="0"/>
    </xf>
    <xf numFmtId="187" fontId="6" fillId="0" borderId="16" xfId="0" applyNumberFormat="1" applyFont="1" applyBorder="1" applyAlignment="1" applyProtection="1">
      <alignment horizontal="center" vertical="top" wrapText="1" readingOrder="1"/>
      <protection locked="0"/>
    </xf>
    <xf numFmtId="188" fontId="6" fillId="0" borderId="16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17" xfId="0" applyFont="1" applyBorder="1" applyAlignment="1" applyProtection="1">
      <alignment horizontal="left" vertical="top" wrapText="1" readingOrder="1"/>
      <protection locked="0"/>
    </xf>
    <xf numFmtId="0" fontId="9" fillId="0" borderId="17" xfId="0" applyFont="1" applyBorder="1" applyAlignment="1" applyProtection="1">
      <alignment horizontal="center" vertical="top" wrapText="1" readingOrder="1"/>
      <protection locked="0"/>
    </xf>
    <xf numFmtId="187" fontId="9" fillId="0" borderId="17" xfId="0" applyNumberFormat="1" applyFont="1" applyBorder="1" applyAlignment="1" applyProtection="1">
      <alignment horizontal="center" vertical="top" wrapText="1" readingOrder="1"/>
      <protection locked="0"/>
    </xf>
    <xf numFmtId="188" fontId="9" fillId="0" borderId="17" xfId="0" applyNumberFormat="1" applyFont="1" applyBorder="1" applyAlignment="1" applyProtection="1">
      <alignment horizontal="center" vertical="top" wrapText="1" readingOrder="1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6" borderId="4" xfId="0" applyFont="1" applyFill="1" applyBorder="1" applyAlignment="1" applyProtection="1">
      <alignment horizontal="center"/>
      <protection locked="0"/>
    </xf>
    <xf numFmtId="0" fontId="2" fillId="6" borderId="9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0" xfId="0" applyFont="1"/>
    <xf numFmtId="0" fontId="2" fillId="7" borderId="4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11" fillId="0" borderId="14" xfId="0" applyFont="1" applyBorder="1" applyAlignment="1">
      <alignment horizontal="center"/>
    </xf>
    <xf numFmtId="0" fontId="4" fillId="0" borderId="0" xfId="0" applyFont="1"/>
    <xf numFmtId="1" fontId="2" fillId="2" borderId="6" xfId="0" applyNumberFormat="1" applyFont="1" applyFill="1" applyBorder="1" applyAlignment="1" applyProtection="1">
      <alignment horizontal="left"/>
    </xf>
    <xf numFmtId="1" fontId="2" fillId="2" borderId="7" xfId="0" applyNumberFormat="1" applyFont="1" applyFill="1" applyBorder="1" applyAlignment="1" applyProtection="1">
      <alignment horizontal="left"/>
    </xf>
    <xf numFmtId="1" fontId="2" fillId="2" borderId="8" xfId="0" applyNumberFormat="1" applyFont="1" applyFill="1" applyBorder="1" applyAlignment="1" applyProtection="1">
      <alignment horizontal="left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2" fillId="5" borderId="7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top" wrapText="1" readingOrder="1"/>
      <protection locked="0"/>
    </xf>
    <xf numFmtId="0" fontId="0" fillId="0" borderId="0" xfId="0"/>
    <xf numFmtId="0" fontId="6" fillId="0" borderId="0" xfId="0" applyFont="1" applyAlignment="1" applyProtection="1">
      <alignment horizontal="right" vertical="top" wrapText="1" readingOrder="1"/>
      <protection locked="0"/>
    </xf>
    <xf numFmtId="0" fontId="7" fillId="0" borderId="17" xfId="0" applyFont="1" applyBorder="1" applyAlignment="1" applyProtection="1">
      <alignment horizontal="center" vertical="center" wrapText="1" readingOrder="1"/>
      <protection locked="0"/>
    </xf>
    <xf numFmtId="0" fontId="0" fillId="0" borderId="13" xfId="0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center" wrapText="1" readingOrder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horizontal="center" vertical="center" wrapText="1" readingOrder="1"/>
      <protection locked="0"/>
    </xf>
    <xf numFmtId="0" fontId="6" fillId="0" borderId="10" xfId="0" applyFont="1" applyBorder="1" applyAlignment="1" applyProtection="1">
      <alignment horizontal="center" vertical="top" wrapText="1" readingOrder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horizontal="center" vertical="center" wrapText="1" readingOrder="1"/>
      <protection locked="0"/>
    </xf>
    <xf numFmtId="0" fontId="10" fillId="0" borderId="0" xfId="0" applyFont="1" applyAlignment="1" applyProtection="1">
      <alignment horizontal="center" wrapText="1" readingOrder="1"/>
      <protection locked="0"/>
    </xf>
    <xf numFmtId="0" fontId="4" fillId="0" borderId="0" xfId="0" applyFont="1"/>
    <xf numFmtId="0" fontId="12" fillId="0" borderId="1" xfId="0" applyFont="1" applyBorder="1" applyProtection="1">
      <protection locked="0"/>
    </xf>
    <xf numFmtId="1" fontId="12" fillId="0" borderId="1" xfId="0" applyNumberFormat="1" applyFont="1" applyBorder="1" applyAlignment="1" applyProtection="1">
      <alignment horizontal="center"/>
      <protection locked="0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4" fillId="0" borderId="0" xfId="0" applyFont="1" applyFill="1" applyBorder="1"/>
    <xf numFmtId="0" fontId="12" fillId="0" borderId="1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289891</xdr:colOff>
      <xdr:row>0</xdr:row>
      <xdr:rowOff>82831</xdr:rowOff>
    </xdr:from>
    <xdr:to>
      <xdr:col>12</xdr:col>
      <xdr:colOff>431109</xdr:colOff>
      <xdr:row>1</xdr:row>
      <xdr:rowOff>157374</xdr:rowOff>
    </xdr:to>
    <xdr:pic>
      <xdr:nvPicPr>
        <xdr:cNvPr id="4" name="รูปภาพ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232913" y="82831"/>
          <a:ext cx="571914" cy="7951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I142"/>
  <sheetViews>
    <sheetView tabSelected="1" zoomScale="130" zoomScaleNormal="130" workbookViewId="0">
      <selection activeCell="A6" sqref="A6:XFD142"/>
    </sheetView>
  </sheetViews>
  <sheetFormatPr defaultColWidth="9.125" defaultRowHeight="16.5"/>
  <cols>
    <col min="1" max="1" width="23.25" style="1" customWidth="1"/>
    <col min="2" max="2" width="12.375" style="1" customWidth="1"/>
    <col min="3" max="3" width="12.625" style="1" customWidth="1"/>
    <col min="4" max="4" width="21.625" style="1" customWidth="1"/>
    <col min="5" max="5" width="18.75" style="1" customWidth="1"/>
    <col min="6" max="6" width="7.25" style="1" customWidth="1"/>
    <col min="7" max="66" width="4.875" style="11" customWidth="1"/>
    <col min="67" max="86" width="4.875" style="1" customWidth="1"/>
    <col min="87" max="94" width="5.875" style="1" customWidth="1"/>
    <col min="95" max="99" width="5.875" style="50" customWidth="1"/>
    <col min="100" max="103" width="5.875" style="1" customWidth="1"/>
    <col min="104" max="111" width="5.875" style="50" customWidth="1"/>
    <col min="112" max="113" width="5.875" style="1" customWidth="1"/>
    <col min="114" max="16384" width="9.125" style="1"/>
  </cols>
  <sheetData>
    <row r="1" spans="1:113" ht="21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5"/>
    </row>
    <row r="2" spans="1:113" ht="21">
      <c r="A2" s="63" t="s">
        <v>7</v>
      </c>
      <c r="B2" s="63"/>
      <c r="C2" s="63"/>
      <c r="D2" s="63"/>
      <c r="E2" s="63"/>
      <c r="F2" s="63"/>
      <c r="G2" s="6" t="s">
        <v>8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7" t="s">
        <v>9</v>
      </c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8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</row>
    <row r="3" spans="1:113" ht="21">
      <c r="A3" s="64" t="s">
        <v>0</v>
      </c>
      <c r="B3" s="58" t="s">
        <v>1</v>
      </c>
      <c r="C3" s="58" t="s">
        <v>2</v>
      </c>
      <c r="D3" s="64" t="s">
        <v>3</v>
      </c>
      <c r="E3" s="58" t="s">
        <v>4</v>
      </c>
      <c r="F3" s="58" t="s">
        <v>5</v>
      </c>
      <c r="G3" s="61" t="s">
        <v>6</v>
      </c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10" t="s">
        <v>15</v>
      </c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5"/>
      <c r="CI3" s="55" t="s">
        <v>14</v>
      </c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7"/>
    </row>
    <row r="4" spans="1:113" ht="21">
      <c r="A4" s="65"/>
      <c r="B4" s="59"/>
      <c r="C4" s="59"/>
      <c r="D4" s="65"/>
      <c r="E4" s="59"/>
      <c r="F4" s="59"/>
      <c r="G4" s="9">
        <v>1</v>
      </c>
      <c r="H4" s="9">
        <v>2</v>
      </c>
      <c r="I4" s="9">
        <v>3</v>
      </c>
      <c r="J4" s="9">
        <v>4</v>
      </c>
      <c r="K4" s="9">
        <v>5</v>
      </c>
      <c r="L4" s="9">
        <v>6</v>
      </c>
      <c r="M4" s="9">
        <v>7</v>
      </c>
      <c r="N4" s="9">
        <v>8</v>
      </c>
      <c r="O4" s="9">
        <v>9</v>
      </c>
      <c r="P4" s="9">
        <v>10</v>
      </c>
      <c r="Q4" s="9">
        <v>11</v>
      </c>
      <c r="R4" s="9">
        <v>12</v>
      </c>
      <c r="S4" s="9">
        <v>13</v>
      </c>
      <c r="T4" s="9">
        <v>14</v>
      </c>
      <c r="U4" s="9">
        <v>15</v>
      </c>
      <c r="V4" s="9">
        <v>16</v>
      </c>
      <c r="W4" s="9">
        <v>17</v>
      </c>
      <c r="X4" s="9">
        <v>18</v>
      </c>
      <c r="Y4" s="9">
        <v>19</v>
      </c>
      <c r="Z4" s="9">
        <v>20</v>
      </c>
      <c r="AA4" s="9">
        <v>21</v>
      </c>
      <c r="AB4" s="9">
        <v>22</v>
      </c>
      <c r="AC4" s="9">
        <v>23</v>
      </c>
      <c r="AD4" s="9">
        <v>24</v>
      </c>
      <c r="AE4" s="9">
        <v>25</v>
      </c>
      <c r="AF4" s="9">
        <v>26.1</v>
      </c>
      <c r="AG4" s="9">
        <v>26.2</v>
      </c>
      <c r="AH4" s="9">
        <v>27.1</v>
      </c>
      <c r="AI4" s="9">
        <v>27.2</v>
      </c>
      <c r="AJ4" s="9">
        <v>28.1</v>
      </c>
      <c r="AK4" s="9">
        <v>28.2</v>
      </c>
      <c r="AL4" s="9">
        <v>29.1</v>
      </c>
      <c r="AM4" s="9">
        <v>29.2</v>
      </c>
      <c r="AN4" s="9">
        <v>30.1</v>
      </c>
      <c r="AO4" s="9">
        <v>30.2</v>
      </c>
      <c r="AP4" s="9">
        <v>31</v>
      </c>
      <c r="AQ4" s="9">
        <v>32</v>
      </c>
      <c r="AR4" s="9">
        <v>33</v>
      </c>
      <c r="AS4" s="9">
        <v>34</v>
      </c>
      <c r="AT4" s="9">
        <v>35</v>
      </c>
      <c r="AU4" s="3">
        <v>1</v>
      </c>
      <c r="AV4" s="3">
        <v>2</v>
      </c>
      <c r="AW4" s="3">
        <v>3</v>
      </c>
      <c r="AX4" s="3">
        <v>4</v>
      </c>
      <c r="AY4" s="3">
        <v>5</v>
      </c>
      <c r="AZ4" s="3">
        <v>6</v>
      </c>
      <c r="BA4" s="3">
        <v>7</v>
      </c>
      <c r="BB4" s="3">
        <v>8</v>
      </c>
      <c r="BC4" s="3">
        <v>9</v>
      </c>
      <c r="BD4" s="3">
        <v>10</v>
      </c>
      <c r="BE4" s="3">
        <v>11</v>
      </c>
      <c r="BF4" s="3">
        <v>12</v>
      </c>
      <c r="BG4" s="3">
        <v>13</v>
      </c>
      <c r="BH4" s="3">
        <v>14</v>
      </c>
      <c r="BI4" s="3">
        <v>15</v>
      </c>
      <c r="BJ4" s="3">
        <v>16</v>
      </c>
      <c r="BK4" s="3">
        <v>17</v>
      </c>
      <c r="BL4" s="3">
        <v>18</v>
      </c>
      <c r="BM4" s="3">
        <v>19</v>
      </c>
      <c r="BN4" s="3">
        <v>20</v>
      </c>
      <c r="BO4" s="3">
        <v>21</v>
      </c>
      <c r="BP4" s="3">
        <v>22</v>
      </c>
      <c r="BQ4" s="3">
        <v>23</v>
      </c>
      <c r="BR4" s="3">
        <v>24</v>
      </c>
      <c r="BS4" s="3">
        <v>25</v>
      </c>
      <c r="BT4" s="3">
        <v>26.1</v>
      </c>
      <c r="BU4" s="3">
        <v>26.2</v>
      </c>
      <c r="BV4" s="3">
        <v>27.1</v>
      </c>
      <c r="BW4" s="3">
        <v>27.2</v>
      </c>
      <c r="BX4" s="3">
        <v>28.1</v>
      </c>
      <c r="BY4" s="3">
        <v>28.2</v>
      </c>
      <c r="BZ4" s="3">
        <v>29.1</v>
      </c>
      <c r="CA4" s="3">
        <v>29.2</v>
      </c>
      <c r="CB4" s="3">
        <v>30.1</v>
      </c>
      <c r="CC4" s="3">
        <v>30.2</v>
      </c>
      <c r="CD4" s="3">
        <v>31</v>
      </c>
      <c r="CE4" s="3">
        <v>32</v>
      </c>
      <c r="CF4" s="3">
        <v>33</v>
      </c>
      <c r="CG4" s="3">
        <v>34</v>
      </c>
      <c r="CH4" s="3">
        <v>35</v>
      </c>
      <c r="CI4" s="13" t="s">
        <v>54</v>
      </c>
      <c r="CJ4" s="17" t="s">
        <v>55</v>
      </c>
      <c r="CK4" s="17" t="s">
        <v>56</v>
      </c>
      <c r="CL4" s="17" t="s">
        <v>57</v>
      </c>
      <c r="CM4" s="17" t="s">
        <v>58</v>
      </c>
      <c r="CN4" s="17" t="s">
        <v>59</v>
      </c>
      <c r="CO4" s="17" t="s">
        <v>60</v>
      </c>
      <c r="CP4" s="17" t="s">
        <v>61</v>
      </c>
      <c r="CQ4" s="17" t="s">
        <v>62</v>
      </c>
      <c r="CR4" s="17" t="s">
        <v>63</v>
      </c>
      <c r="CS4" s="17" t="s">
        <v>64</v>
      </c>
      <c r="CT4" s="17" t="s">
        <v>65</v>
      </c>
      <c r="CU4" s="17" t="s">
        <v>11</v>
      </c>
      <c r="CV4" s="17" t="s">
        <v>12</v>
      </c>
      <c r="CW4" s="17" t="s">
        <v>11</v>
      </c>
      <c r="CX4" s="17" t="s">
        <v>13</v>
      </c>
      <c r="CY4" s="17" t="s">
        <v>11</v>
      </c>
      <c r="CZ4" s="17" t="s">
        <v>66</v>
      </c>
      <c r="DA4" s="17" t="s">
        <v>11</v>
      </c>
      <c r="DB4" s="17" t="s">
        <v>67</v>
      </c>
      <c r="DC4" s="17" t="s">
        <v>11</v>
      </c>
      <c r="DD4" s="17" t="s">
        <v>68</v>
      </c>
      <c r="DE4" s="17" t="s">
        <v>11</v>
      </c>
      <c r="DF4" s="17" t="s">
        <v>69</v>
      </c>
      <c r="DG4" s="17" t="s">
        <v>11</v>
      </c>
      <c r="DH4" s="17" t="s">
        <v>10</v>
      </c>
      <c r="DI4" s="17" t="s">
        <v>11</v>
      </c>
    </row>
    <row r="5" spans="1:113" ht="23.25">
      <c r="A5" s="65"/>
      <c r="B5" s="59"/>
      <c r="C5" s="59"/>
      <c r="D5" s="65"/>
      <c r="E5" s="59"/>
      <c r="F5" s="59"/>
      <c r="G5" s="38">
        <v>4</v>
      </c>
      <c r="H5" s="38">
        <v>4</v>
      </c>
      <c r="I5" s="38">
        <v>3</v>
      </c>
      <c r="J5" s="38">
        <v>3</v>
      </c>
      <c r="K5" s="38">
        <v>1</v>
      </c>
      <c r="L5" s="38">
        <v>3</v>
      </c>
      <c r="M5" s="38">
        <v>2</v>
      </c>
      <c r="N5" s="38">
        <v>2</v>
      </c>
      <c r="O5" s="38">
        <v>1</v>
      </c>
      <c r="P5" s="38">
        <v>3</v>
      </c>
      <c r="Q5" s="38">
        <v>3</v>
      </c>
      <c r="R5" s="38">
        <v>2</v>
      </c>
      <c r="S5" s="38">
        <v>1</v>
      </c>
      <c r="T5" s="38">
        <v>4</v>
      </c>
      <c r="U5" s="38">
        <v>4</v>
      </c>
      <c r="V5" s="38">
        <v>1</v>
      </c>
      <c r="W5" s="38">
        <v>4</v>
      </c>
      <c r="X5" s="38">
        <v>3</v>
      </c>
      <c r="Y5" s="38">
        <v>4</v>
      </c>
      <c r="Z5" s="38">
        <v>3</v>
      </c>
      <c r="AA5" s="38">
        <v>4</v>
      </c>
      <c r="AB5" s="39">
        <v>4</v>
      </c>
      <c r="AC5" s="38">
        <v>4</v>
      </c>
      <c r="AD5" s="39">
        <v>4</v>
      </c>
      <c r="AE5" s="38">
        <v>4</v>
      </c>
      <c r="AF5" s="51">
        <v>1</v>
      </c>
      <c r="AG5" s="51">
        <v>4</v>
      </c>
      <c r="AH5" s="51">
        <v>1</v>
      </c>
      <c r="AI5" s="51">
        <v>3</v>
      </c>
      <c r="AJ5" s="51">
        <v>3</v>
      </c>
      <c r="AK5" s="51">
        <v>5</v>
      </c>
      <c r="AL5" s="51">
        <v>2</v>
      </c>
      <c r="AM5" s="51">
        <v>5</v>
      </c>
      <c r="AN5" s="51">
        <v>5</v>
      </c>
      <c r="AO5" s="51">
        <v>6</v>
      </c>
      <c r="AP5" s="39">
        <v>4</v>
      </c>
      <c r="AQ5" s="39">
        <v>4</v>
      </c>
      <c r="AR5" s="39">
        <v>4</v>
      </c>
      <c r="AS5" s="39">
        <v>7</v>
      </c>
      <c r="AT5" s="40">
        <v>7</v>
      </c>
      <c r="AU5" s="41">
        <f>IF(G5=4,2,0)</f>
        <v>2</v>
      </c>
      <c r="AV5" s="41">
        <f>IF(H5=4,2,0)</f>
        <v>2</v>
      </c>
      <c r="AW5" s="41">
        <f>IF(I5=3,2,0)</f>
        <v>2</v>
      </c>
      <c r="AX5" s="41">
        <f>IF(J5=3,2,0)</f>
        <v>2</v>
      </c>
      <c r="AY5" s="41">
        <f t="shared" ref="AY5:BJ5" si="0">IF(K5=1,2,0)</f>
        <v>2</v>
      </c>
      <c r="AZ5" s="41">
        <f>IF(L5=3,2,0)</f>
        <v>2</v>
      </c>
      <c r="BA5" s="41">
        <f>IF(M5=2,2,0)</f>
        <v>2</v>
      </c>
      <c r="BB5" s="41">
        <f>IF(N5=2,2,0)</f>
        <v>2</v>
      </c>
      <c r="BC5" s="41">
        <f t="shared" si="0"/>
        <v>2</v>
      </c>
      <c r="BD5" s="41">
        <f>IF(P5=3,2,0)</f>
        <v>2</v>
      </c>
      <c r="BE5" s="41">
        <f>IF(Q5=3,2,0)</f>
        <v>2</v>
      </c>
      <c r="BF5" s="41">
        <f>IF(R5=2,2,0)</f>
        <v>2</v>
      </c>
      <c r="BG5" s="41">
        <f t="shared" si="0"/>
        <v>2</v>
      </c>
      <c r="BH5" s="41">
        <f>IF(T5=4,2,0)</f>
        <v>2</v>
      </c>
      <c r="BI5" s="41">
        <f>IF(U5=4,2,0)</f>
        <v>2</v>
      </c>
      <c r="BJ5" s="41">
        <f t="shared" si="0"/>
        <v>2</v>
      </c>
      <c r="BK5" s="41">
        <f>IF(W5=4,2,0)</f>
        <v>2</v>
      </c>
      <c r="BL5" s="41">
        <f>IF(X5=3,2,0)</f>
        <v>2</v>
      </c>
      <c r="BM5" s="41">
        <f>IF(Y5=4,2,0)</f>
        <v>2</v>
      </c>
      <c r="BN5" s="41">
        <f>IF(Z5=3,2,0)</f>
        <v>2</v>
      </c>
      <c r="BO5" s="41">
        <f>IF(AA5=4,2,0)</f>
        <v>2</v>
      </c>
      <c r="BP5" s="41">
        <f>AB5</f>
        <v>4</v>
      </c>
      <c r="BQ5" s="41">
        <f>IF(AC5=4,2,0)</f>
        <v>2</v>
      </c>
      <c r="BR5" s="41">
        <f>AD5</f>
        <v>4</v>
      </c>
      <c r="BS5" s="41">
        <f>IF(AE5=4,2,0)</f>
        <v>2</v>
      </c>
      <c r="BT5" s="41">
        <f>IF(OR(AF5=1,AF5=4),2,0)</f>
        <v>2</v>
      </c>
      <c r="BU5" s="41">
        <f>IF(OR(AG5=1,AG5=4),2,0)</f>
        <v>2</v>
      </c>
      <c r="BV5" s="41">
        <f>IF(OR(AH5=1,AH5=3),2,0)</f>
        <v>2</v>
      </c>
      <c r="BW5" s="41">
        <f>IF(OR(AI5=1,AI5=3),2,0)</f>
        <v>2</v>
      </c>
      <c r="BX5" s="41">
        <f>IF(OR(AJ5=3,AJ5=5),2,0)</f>
        <v>2</v>
      </c>
      <c r="BY5" s="41">
        <f>IF(OR(AK5=3,AK5=5),2,0)</f>
        <v>2</v>
      </c>
      <c r="BZ5" s="41">
        <f>IF(OR(AL5=2,AL5=5),2,0)</f>
        <v>2</v>
      </c>
      <c r="CA5" s="41">
        <f>IF(OR(AM5=2,AM5=5),2,0)</f>
        <v>2</v>
      </c>
      <c r="CB5" s="41">
        <f>IF(OR(AN5=5,AN5=6),2,0)</f>
        <v>2</v>
      </c>
      <c r="CC5" s="41">
        <f>IF(OR(AO5=5,AO5=6),2,0)</f>
        <v>2</v>
      </c>
      <c r="CD5" s="41">
        <f t="shared" ref="CD5:CH5" si="1">AP5</f>
        <v>4</v>
      </c>
      <c r="CE5" s="41">
        <f t="shared" si="1"/>
        <v>4</v>
      </c>
      <c r="CF5" s="41">
        <f t="shared" si="1"/>
        <v>4</v>
      </c>
      <c r="CG5" s="41">
        <f t="shared" si="1"/>
        <v>7</v>
      </c>
      <c r="CH5" s="41">
        <f t="shared" si="1"/>
        <v>7</v>
      </c>
      <c r="CI5" s="42">
        <f>AU5+AW5+AX5+BV5+BW5</f>
        <v>10</v>
      </c>
      <c r="CJ5" s="43">
        <f>AV5+BX5+BY5</f>
        <v>6</v>
      </c>
      <c r="CK5" s="43">
        <f>AY5+CE5</f>
        <v>6</v>
      </c>
      <c r="CL5" s="42">
        <f>AZ5</f>
        <v>2</v>
      </c>
      <c r="CM5" s="42">
        <f>BA5+BO5+BP5+CF5</f>
        <v>12</v>
      </c>
      <c r="CN5" s="42">
        <f>BB5+BC5+BS5+BT5+BU5</f>
        <v>10</v>
      </c>
      <c r="CO5" s="42">
        <f>BD5+BE5+BF5</f>
        <v>6</v>
      </c>
      <c r="CP5" s="42">
        <f>BZ5+CA5</f>
        <v>4</v>
      </c>
      <c r="CQ5" s="42">
        <f>BG5+BH5+BI5+BJ5+CB5+CC5+CD5+CG5</f>
        <v>23</v>
      </c>
      <c r="CR5" s="42">
        <f>BK5+BL5+BQ5+BR5+CH5</f>
        <v>17</v>
      </c>
      <c r="CS5" s="42">
        <f>BM5+BN5</f>
        <v>4</v>
      </c>
      <c r="CT5" s="44">
        <f>CI5+CJ5</f>
        <v>16</v>
      </c>
      <c r="CU5" s="45" t="str">
        <f>IF(CT5&lt;4,"ปรับปรุง",IF(CT5&lt;8,"พอใช้",IF(CT5&lt;12,"ดี",IF(CT5&gt;=12,"ดีมาก"))))</f>
        <v>ดีมาก</v>
      </c>
      <c r="CV5" s="44">
        <f>CK5+CL5</f>
        <v>8</v>
      </c>
      <c r="CW5" s="45" t="str">
        <f>IF(CV5&lt;2,"ปรับปรุง",IF(CV5&lt;4,"พอใช้",IF(CV5&lt;6,"ดี",IF(CV5&gt;=6,"ดีมาก"))))</f>
        <v>ดีมาก</v>
      </c>
      <c r="CX5" s="44">
        <f>CM5+CN5</f>
        <v>22</v>
      </c>
      <c r="CY5" s="45" t="str">
        <f>IF(CX5&lt;5.5,"ปรับปรุง",IF(CX5&lt;11,"พอใช้",IF(CX5&lt;16.5,"ดี",IF(CX5&gt;=16.5,"ดีมาก"))))</f>
        <v>ดีมาก</v>
      </c>
      <c r="CZ5" s="44">
        <f>CO5+CP5</f>
        <v>10</v>
      </c>
      <c r="DA5" s="45" t="str">
        <f>IF(CZ5&lt;2.5,"ปรับปรุง",IF(CZ5&lt;5,"พอใช้",IF(CZ5&lt;7.5,"ดี",IF(CZ5&gt;=7.5,"ดีมาก"))))</f>
        <v>ดีมาก</v>
      </c>
      <c r="DB5" s="44">
        <f>CQ5</f>
        <v>23</v>
      </c>
      <c r="DC5" s="45" t="str">
        <f>IF(DB5&lt;5.75,"ปรับปรุง",IF(DB5&lt;11.5,"พอใช้",IF(DB5&lt;17.25,"ดี",IF(DB5&gt;=17.25,"ดีมาก"))))</f>
        <v>ดีมาก</v>
      </c>
      <c r="DD5" s="44">
        <f>CR5</f>
        <v>17</v>
      </c>
      <c r="DE5" s="46" t="str">
        <f>IF(DD5&lt;4.25,"ปรับปรุง",IF(DD5&lt;8.5,"พอใช้",IF(DD5&lt;12.75,"ดี",IF(DD5&gt;=12.75,"ดีมาก"))))</f>
        <v>ดีมาก</v>
      </c>
      <c r="DF5" s="44">
        <f>CS5</f>
        <v>4</v>
      </c>
      <c r="DG5" s="46" t="str">
        <f>IF(DF5&lt;1,"ปรับปรุง",IF(DF5&lt;2,"พอใช้",IF(DF5&lt;3,"ดี",IF(DF5&gt;=3,"ดีมาก"))))</f>
        <v>ดีมาก</v>
      </c>
      <c r="DH5" s="46">
        <f>SUM(CI5:CS5)</f>
        <v>100</v>
      </c>
      <c r="DI5" s="47" t="str">
        <f>IF(DH5&lt;25,"ปรับปรุง",IF(DH5&lt;50,"พอใช้",IF(DH5&lt;75,"ดี",IF(DH5&gt;=75,"ดีมาก"))))</f>
        <v>ดีมาก</v>
      </c>
    </row>
    <row r="6" spans="1:113" s="88" customFormat="1" ht="23.25">
      <c r="A6" s="80" t="s">
        <v>70</v>
      </c>
      <c r="B6" s="81" t="s">
        <v>71</v>
      </c>
      <c r="C6" s="81">
        <v>1193100002</v>
      </c>
      <c r="D6" s="82" t="s">
        <v>72</v>
      </c>
      <c r="E6" s="83" t="s">
        <v>73</v>
      </c>
      <c r="F6" s="81" t="s">
        <v>74</v>
      </c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6"/>
      <c r="CT6" s="87"/>
      <c r="CU6" s="86"/>
      <c r="CV6" s="87"/>
      <c r="CW6" s="86"/>
      <c r="CX6" s="86"/>
      <c r="CY6" s="87"/>
      <c r="CZ6" s="87"/>
      <c r="DA6" s="87"/>
      <c r="DB6" s="86"/>
    </row>
    <row r="7" spans="1:113" s="89" customFormat="1" ht="18">
      <c r="A7" s="80" t="s">
        <v>70</v>
      </c>
      <c r="B7" s="81" t="s">
        <v>71</v>
      </c>
      <c r="C7" s="81">
        <v>1193100002</v>
      </c>
      <c r="D7" s="82" t="s">
        <v>75</v>
      </c>
      <c r="E7" s="83" t="s">
        <v>76</v>
      </c>
      <c r="F7" s="81" t="s">
        <v>74</v>
      </c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6"/>
      <c r="CT7" s="87"/>
      <c r="CU7" s="86"/>
      <c r="CV7" s="87"/>
      <c r="CW7" s="86"/>
      <c r="CX7" s="86"/>
      <c r="CY7" s="87"/>
      <c r="CZ7" s="87"/>
      <c r="DA7" s="87"/>
      <c r="DB7" s="86"/>
    </row>
    <row r="8" spans="1:113" s="89" customFormat="1" ht="18">
      <c r="A8" s="80" t="s">
        <v>70</v>
      </c>
      <c r="B8" s="81" t="s">
        <v>71</v>
      </c>
      <c r="C8" s="81">
        <v>1193100002</v>
      </c>
      <c r="D8" s="82" t="s">
        <v>77</v>
      </c>
      <c r="E8" s="83" t="s">
        <v>78</v>
      </c>
      <c r="F8" s="81" t="s">
        <v>74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6"/>
      <c r="CT8" s="87"/>
      <c r="CU8" s="86"/>
      <c r="CV8" s="87"/>
      <c r="CW8" s="86"/>
      <c r="CX8" s="86"/>
      <c r="CY8" s="87"/>
      <c r="CZ8" s="87"/>
      <c r="DA8" s="87"/>
      <c r="DB8" s="86"/>
    </row>
    <row r="9" spans="1:113" s="89" customFormat="1" ht="18">
      <c r="A9" s="80" t="s">
        <v>70</v>
      </c>
      <c r="B9" s="81" t="s">
        <v>71</v>
      </c>
      <c r="C9" s="81">
        <v>1193100002</v>
      </c>
      <c r="D9" s="82" t="s">
        <v>79</v>
      </c>
      <c r="E9" s="83" t="s">
        <v>80</v>
      </c>
      <c r="F9" s="81" t="s">
        <v>81</v>
      </c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6"/>
      <c r="CT9" s="87"/>
      <c r="CU9" s="86"/>
      <c r="CV9" s="87"/>
      <c r="CW9" s="86"/>
      <c r="CX9" s="86"/>
      <c r="CY9" s="87"/>
      <c r="CZ9" s="87"/>
      <c r="DA9" s="87"/>
      <c r="DB9" s="86"/>
    </row>
    <row r="10" spans="1:113" s="89" customFormat="1" ht="18">
      <c r="A10" s="80" t="s">
        <v>70</v>
      </c>
      <c r="B10" s="81" t="s">
        <v>71</v>
      </c>
      <c r="C10" s="81">
        <v>1193100002</v>
      </c>
      <c r="D10" s="82" t="s">
        <v>82</v>
      </c>
      <c r="E10" s="83" t="s">
        <v>83</v>
      </c>
      <c r="F10" s="81" t="s">
        <v>74</v>
      </c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6"/>
      <c r="CT10" s="87"/>
      <c r="CU10" s="86"/>
      <c r="CV10" s="87"/>
      <c r="CW10" s="86"/>
      <c r="CX10" s="86"/>
      <c r="CY10" s="87"/>
      <c r="CZ10" s="87"/>
      <c r="DA10" s="87"/>
      <c r="DB10" s="86"/>
    </row>
    <row r="11" spans="1:113" s="89" customFormat="1" ht="18">
      <c r="A11" s="80" t="s">
        <v>70</v>
      </c>
      <c r="B11" s="81" t="s">
        <v>71</v>
      </c>
      <c r="C11" s="81">
        <v>1193100002</v>
      </c>
      <c r="D11" s="82" t="s">
        <v>84</v>
      </c>
      <c r="E11" s="83" t="s">
        <v>85</v>
      </c>
      <c r="F11" s="81" t="s">
        <v>74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6"/>
      <c r="CT11" s="87"/>
      <c r="CU11" s="86"/>
      <c r="CV11" s="87"/>
      <c r="CW11" s="86"/>
      <c r="CX11" s="86"/>
      <c r="CY11" s="87"/>
      <c r="CZ11" s="87"/>
      <c r="DA11" s="87"/>
      <c r="DB11" s="86"/>
    </row>
    <row r="12" spans="1:113" s="89" customFormat="1" ht="18">
      <c r="A12" s="80" t="s">
        <v>70</v>
      </c>
      <c r="B12" s="81" t="s">
        <v>71</v>
      </c>
      <c r="C12" s="81">
        <v>1193100002</v>
      </c>
      <c r="D12" s="82" t="s">
        <v>86</v>
      </c>
      <c r="E12" s="83" t="s">
        <v>87</v>
      </c>
      <c r="F12" s="81" t="s">
        <v>74</v>
      </c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6"/>
      <c r="CT12" s="87"/>
      <c r="CU12" s="86"/>
      <c r="CV12" s="87"/>
      <c r="CW12" s="86"/>
      <c r="CX12" s="86"/>
      <c r="CY12" s="87"/>
      <c r="CZ12" s="87"/>
      <c r="DA12" s="87"/>
      <c r="DB12" s="86"/>
    </row>
    <row r="13" spans="1:113" s="89" customFormat="1" ht="18">
      <c r="A13" s="80" t="s">
        <v>70</v>
      </c>
      <c r="B13" s="81" t="s">
        <v>71</v>
      </c>
      <c r="C13" s="81">
        <v>1193100002</v>
      </c>
      <c r="D13" s="82" t="s">
        <v>88</v>
      </c>
      <c r="E13" s="83" t="s">
        <v>89</v>
      </c>
      <c r="F13" s="81" t="s">
        <v>74</v>
      </c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6"/>
      <c r="CT13" s="87"/>
      <c r="CU13" s="86"/>
      <c r="CV13" s="87"/>
      <c r="CW13" s="86"/>
      <c r="CX13" s="86"/>
      <c r="CY13" s="87"/>
      <c r="CZ13" s="87"/>
      <c r="DA13" s="87"/>
      <c r="DB13" s="86"/>
    </row>
    <row r="14" spans="1:113" s="89" customFormat="1" ht="18">
      <c r="A14" s="80" t="s">
        <v>70</v>
      </c>
      <c r="B14" s="81" t="s">
        <v>71</v>
      </c>
      <c r="C14" s="81">
        <v>1193100002</v>
      </c>
      <c r="D14" s="82" t="s">
        <v>90</v>
      </c>
      <c r="E14" s="83" t="s">
        <v>91</v>
      </c>
      <c r="F14" s="81" t="s">
        <v>81</v>
      </c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6"/>
      <c r="CT14" s="87"/>
      <c r="CU14" s="86"/>
      <c r="CV14" s="87"/>
      <c r="CW14" s="86"/>
      <c r="CX14" s="86"/>
      <c r="CY14" s="87"/>
      <c r="CZ14" s="87"/>
      <c r="DA14" s="87"/>
      <c r="DB14" s="86"/>
    </row>
    <row r="15" spans="1:113" s="89" customFormat="1" ht="18">
      <c r="A15" s="80" t="s">
        <v>70</v>
      </c>
      <c r="B15" s="81" t="s">
        <v>71</v>
      </c>
      <c r="C15" s="81">
        <v>1193100002</v>
      </c>
      <c r="D15" s="82" t="s">
        <v>92</v>
      </c>
      <c r="E15" s="83" t="s">
        <v>93</v>
      </c>
      <c r="F15" s="81" t="s">
        <v>81</v>
      </c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6"/>
      <c r="CT15" s="87"/>
      <c r="CU15" s="86"/>
      <c r="CV15" s="87"/>
      <c r="CW15" s="86"/>
      <c r="CX15" s="86"/>
      <c r="CY15" s="87"/>
      <c r="CZ15" s="87"/>
      <c r="DA15" s="87"/>
      <c r="DB15" s="86"/>
    </row>
    <row r="16" spans="1:113" s="89" customFormat="1" ht="18">
      <c r="A16" s="80" t="s">
        <v>70</v>
      </c>
      <c r="B16" s="81" t="s">
        <v>71</v>
      </c>
      <c r="C16" s="81">
        <v>1193100002</v>
      </c>
      <c r="D16" s="82" t="s">
        <v>94</v>
      </c>
      <c r="E16" s="83" t="s">
        <v>95</v>
      </c>
      <c r="F16" s="81" t="s">
        <v>74</v>
      </c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6"/>
      <c r="CT16" s="87"/>
      <c r="CU16" s="86"/>
      <c r="CV16" s="87"/>
      <c r="CW16" s="86"/>
      <c r="CX16" s="86"/>
      <c r="CY16" s="87"/>
      <c r="CZ16" s="87"/>
      <c r="DA16" s="87"/>
      <c r="DB16" s="86"/>
    </row>
    <row r="17" spans="1:106" s="89" customFormat="1" ht="18">
      <c r="A17" s="80" t="s">
        <v>70</v>
      </c>
      <c r="B17" s="81" t="s">
        <v>71</v>
      </c>
      <c r="C17" s="81">
        <v>1193100002</v>
      </c>
      <c r="D17" s="82" t="s">
        <v>96</v>
      </c>
      <c r="E17" s="83" t="s">
        <v>97</v>
      </c>
      <c r="F17" s="81" t="s">
        <v>81</v>
      </c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6"/>
      <c r="CT17" s="87"/>
      <c r="CU17" s="86"/>
      <c r="CV17" s="87"/>
      <c r="CW17" s="86"/>
      <c r="CX17" s="86"/>
      <c r="CY17" s="87"/>
      <c r="CZ17" s="87"/>
      <c r="DA17" s="87"/>
      <c r="DB17" s="86"/>
    </row>
    <row r="18" spans="1:106" s="89" customFormat="1" ht="18">
      <c r="A18" s="80" t="s">
        <v>70</v>
      </c>
      <c r="B18" s="81" t="s">
        <v>71</v>
      </c>
      <c r="C18" s="81">
        <v>1193100002</v>
      </c>
      <c r="D18" s="82" t="s">
        <v>98</v>
      </c>
      <c r="E18" s="83" t="s">
        <v>99</v>
      </c>
      <c r="F18" s="81" t="s">
        <v>81</v>
      </c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6"/>
      <c r="CT18" s="87"/>
      <c r="CU18" s="86"/>
      <c r="CV18" s="87"/>
      <c r="CW18" s="86"/>
      <c r="CX18" s="86"/>
      <c r="CY18" s="87"/>
      <c r="CZ18" s="87"/>
      <c r="DA18" s="87"/>
      <c r="DB18" s="86"/>
    </row>
    <row r="19" spans="1:106" s="89" customFormat="1" ht="18">
      <c r="A19" s="80" t="s">
        <v>70</v>
      </c>
      <c r="B19" s="81" t="s">
        <v>71</v>
      </c>
      <c r="C19" s="81">
        <v>1193100002</v>
      </c>
      <c r="D19" s="82" t="s">
        <v>100</v>
      </c>
      <c r="E19" s="83" t="s">
        <v>101</v>
      </c>
      <c r="F19" s="81" t="s">
        <v>74</v>
      </c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6"/>
      <c r="CT19" s="87"/>
      <c r="CU19" s="86"/>
      <c r="CV19" s="87"/>
      <c r="CW19" s="86"/>
      <c r="CX19" s="86"/>
      <c r="CY19" s="87"/>
      <c r="CZ19" s="87"/>
      <c r="DA19" s="87"/>
      <c r="DB19" s="86"/>
    </row>
    <row r="20" spans="1:106" s="89" customFormat="1" ht="18">
      <c r="A20" s="80" t="s">
        <v>70</v>
      </c>
      <c r="B20" s="81" t="s">
        <v>71</v>
      </c>
      <c r="C20" s="81">
        <v>1193100002</v>
      </c>
      <c r="D20" s="82" t="s">
        <v>102</v>
      </c>
      <c r="E20" s="83" t="s">
        <v>103</v>
      </c>
      <c r="F20" s="81" t="s">
        <v>74</v>
      </c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6"/>
      <c r="CT20" s="87"/>
      <c r="CU20" s="86"/>
      <c r="CV20" s="87"/>
      <c r="CW20" s="86"/>
      <c r="CX20" s="86"/>
      <c r="CY20" s="87"/>
      <c r="CZ20" s="87"/>
      <c r="DA20" s="87"/>
      <c r="DB20" s="86"/>
    </row>
    <row r="21" spans="1:106" s="54" customFormat="1" ht="18">
      <c r="A21" s="80" t="s">
        <v>70</v>
      </c>
      <c r="B21" s="81" t="s">
        <v>71</v>
      </c>
      <c r="C21" s="81">
        <v>1193100002</v>
      </c>
      <c r="D21" s="82" t="s">
        <v>104</v>
      </c>
      <c r="E21" s="83" t="s">
        <v>105</v>
      </c>
      <c r="F21" s="81" t="s">
        <v>74</v>
      </c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</row>
    <row r="22" spans="1:106" s="54" customFormat="1" ht="18">
      <c r="A22" s="80" t="s">
        <v>70</v>
      </c>
      <c r="B22" s="81" t="s">
        <v>71</v>
      </c>
      <c r="C22" s="81">
        <v>1193100002</v>
      </c>
      <c r="D22" s="82" t="s">
        <v>106</v>
      </c>
      <c r="E22" s="83" t="s">
        <v>107</v>
      </c>
      <c r="F22" s="81" t="s">
        <v>74</v>
      </c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</row>
    <row r="23" spans="1:106" s="54" customFormat="1" ht="18">
      <c r="A23" s="80" t="s">
        <v>70</v>
      </c>
      <c r="B23" s="81" t="s">
        <v>71</v>
      </c>
      <c r="C23" s="81">
        <v>1193100002</v>
      </c>
      <c r="D23" s="82" t="s">
        <v>108</v>
      </c>
      <c r="E23" s="83" t="s">
        <v>109</v>
      </c>
      <c r="F23" s="81" t="s">
        <v>81</v>
      </c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</row>
    <row r="24" spans="1:106" s="54" customFormat="1" ht="18">
      <c r="A24" s="80" t="s">
        <v>70</v>
      </c>
      <c r="B24" s="81" t="s">
        <v>71</v>
      </c>
      <c r="C24" s="81">
        <v>1193100002</v>
      </c>
      <c r="D24" s="82" t="s">
        <v>110</v>
      </c>
      <c r="E24" s="83" t="s">
        <v>111</v>
      </c>
      <c r="F24" s="81" t="s">
        <v>74</v>
      </c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</row>
    <row r="25" spans="1:106" s="54" customFormat="1" ht="18">
      <c r="A25" s="80" t="s">
        <v>70</v>
      </c>
      <c r="B25" s="81" t="s">
        <v>71</v>
      </c>
      <c r="C25" s="81">
        <v>1193100002</v>
      </c>
      <c r="D25" s="82" t="s">
        <v>112</v>
      </c>
      <c r="E25" s="83" t="s">
        <v>113</v>
      </c>
      <c r="F25" s="81" t="s">
        <v>81</v>
      </c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  <c r="CV25" s="90"/>
      <c r="CW25" s="90"/>
      <c r="CX25" s="90"/>
      <c r="CY25" s="90"/>
      <c r="CZ25" s="90"/>
      <c r="DA25" s="90"/>
      <c r="DB25" s="90"/>
    </row>
    <row r="26" spans="1:106" s="54" customFormat="1" ht="18">
      <c r="A26" s="80" t="s">
        <v>70</v>
      </c>
      <c r="B26" s="81" t="s">
        <v>71</v>
      </c>
      <c r="C26" s="81">
        <v>1193100002</v>
      </c>
      <c r="D26" s="82" t="s">
        <v>114</v>
      </c>
      <c r="E26" s="83" t="s">
        <v>115</v>
      </c>
      <c r="F26" s="81" t="s">
        <v>81</v>
      </c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0"/>
      <c r="CZ26" s="90"/>
      <c r="DA26" s="90"/>
      <c r="DB26" s="90"/>
    </row>
    <row r="27" spans="1:106" s="54" customFormat="1" ht="18">
      <c r="A27" s="80" t="s">
        <v>70</v>
      </c>
      <c r="B27" s="81" t="s">
        <v>71</v>
      </c>
      <c r="C27" s="81">
        <v>1193100002</v>
      </c>
      <c r="D27" s="82" t="s">
        <v>116</v>
      </c>
      <c r="E27" s="83" t="s">
        <v>117</v>
      </c>
      <c r="F27" s="81" t="s">
        <v>81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  <c r="DA27" s="90"/>
      <c r="DB27" s="90"/>
    </row>
    <row r="28" spans="1:106" s="54" customFormat="1" ht="18">
      <c r="A28" s="80" t="s">
        <v>70</v>
      </c>
      <c r="B28" s="81" t="s">
        <v>71</v>
      </c>
      <c r="C28" s="81">
        <v>1193100002</v>
      </c>
      <c r="D28" s="82" t="s">
        <v>118</v>
      </c>
      <c r="E28" s="83" t="s">
        <v>119</v>
      </c>
      <c r="F28" s="81" t="s">
        <v>81</v>
      </c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90"/>
      <c r="CV28" s="90"/>
      <c r="CW28" s="90"/>
      <c r="CX28" s="90"/>
      <c r="CY28" s="90"/>
      <c r="CZ28" s="90"/>
      <c r="DA28" s="90"/>
      <c r="DB28" s="90"/>
    </row>
    <row r="29" spans="1:106" s="54" customFormat="1" ht="18">
      <c r="A29" s="80" t="s">
        <v>70</v>
      </c>
      <c r="B29" s="81" t="s">
        <v>71</v>
      </c>
      <c r="C29" s="81">
        <v>1193100002</v>
      </c>
      <c r="D29" s="82" t="s">
        <v>120</v>
      </c>
      <c r="E29" s="83" t="s">
        <v>121</v>
      </c>
      <c r="F29" s="81" t="s">
        <v>74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</row>
    <row r="30" spans="1:106" s="54" customFormat="1" ht="18">
      <c r="A30" s="80" t="s">
        <v>70</v>
      </c>
      <c r="B30" s="81" t="s">
        <v>71</v>
      </c>
      <c r="C30" s="81">
        <v>1193100002</v>
      </c>
      <c r="D30" s="82" t="s">
        <v>122</v>
      </c>
      <c r="E30" s="83" t="s">
        <v>123</v>
      </c>
      <c r="F30" s="81" t="s">
        <v>74</v>
      </c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</row>
    <row r="31" spans="1:106" s="54" customFormat="1" ht="18">
      <c r="A31" s="80" t="s">
        <v>70</v>
      </c>
      <c r="B31" s="81" t="s">
        <v>71</v>
      </c>
      <c r="C31" s="81">
        <v>1193100002</v>
      </c>
      <c r="D31" s="82" t="s">
        <v>124</v>
      </c>
      <c r="E31" s="83" t="s">
        <v>125</v>
      </c>
      <c r="F31" s="81" t="s">
        <v>74</v>
      </c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  <c r="DB31" s="90"/>
    </row>
    <row r="32" spans="1:106" s="54" customFormat="1" ht="18">
      <c r="A32" s="80" t="s">
        <v>70</v>
      </c>
      <c r="B32" s="81" t="s">
        <v>71</v>
      </c>
      <c r="C32" s="81">
        <v>1193100002</v>
      </c>
      <c r="D32" s="82" t="s">
        <v>126</v>
      </c>
      <c r="E32" s="83" t="s">
        <v>127</v>
      </c>
      <c r="F32" s="81" t="s">
        <v>81</v>
      </c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</row>
    <row r="33" spans="1:106" s="54" customFormat="1" ht="18">
      <c r="A33" s="80" t="s">
        <v>70</v>
      </c>
      <c r="B33" s="81" t="s">
        <v>71</v>
      </c>
      <c r="C33" s="81">
        <v>1193100002</v>
      </c>
      <c r="D33" s="82" t="s">
        <v>128</v>
      </c>
      <c r="E33" s="83" t="s">
        <v>129</v>
      </c>
      <c r="F33" s="81" t="s">
        <v>81</v>
      </c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</row>
    <row r="34" spans="1:106" s="54" customFormat="1" ht="18">
      <c r="A34" s="80" t="s">
        <v>70</v>
      </c>
      <c r="B34" s="81" t="s">
        <v>71</v>
      </c>
      <c r="C34" s="81">
        <v>1193100002</v>
      </c>
      <c r="D34" s="82" t="s">
        <v>130</v>
      </c>
      <c r="E34" s="83" t="s">
        <v>131</v>
      </c>
      <c r="F34" s="81" t="s">
        <v>81</v>
      </c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</row>
    <row r="35" spans="1:106" s="54" customFormat="1" ht="18">
      <c r="A35" s="80" t="s">
        <v>70</v>
      </c>
      <c r="B35" s="81" t="s">
        <v>71</v>
      </c>
      <c r="C35" s="81">
        <v>1193100002</v>
      </c>
      <c r="D35" s="82" t="s">
        <v>132</v>
      </c>
      <c r="E35" s="83" t="s">
        <v>133</v>
      </c>
      <c r="F35" s="84" t="s">
        <v>74</v>
      </c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</row>
    <row r="36" spans="1:106" s="54" customFormat="1" ht="18">
      <c r="A36" s="80" t="s">
        <v>70</v>
      </c>
      <c r="B36" s="81" t="s">
        <v>71</v>
      </c>
      <c r="C36" s="81">
        <v>1193100002</v>
      </c>
      <c r="D36" s="82" t="s">
        <v>134</v>
      </c>
      <c r="E36" s="83" t="s">
        <v>135</v>
      </c>
      <c r="F36" s="84" t="s">
        <v>74</v>
      </c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</row>
    <row r="37" spans="1:106" s="54" customFormat="1" ht="18">
      <c r="A37" s="80" t="s">
        <v>70</v>
      </c>
      <c r="B37" s="81" t="s">
        <v>71</v>
      </c>
      <c r="C37" s="81">
        <v>1193100002</v>
      </c>
      <c r="D37" s="82" t="s">
        <v>136</v>
      </c>
      <c r="E37" s="83" t="s">
        <v>137</v>
      </c>
      <c r="F37" s="84" t="s">
        <v>74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</row>
    <row r="38" spans="1:106" s="54" customFormat="1" ht="18">
      <c r="A38" s="80" t="s">
        <v>70</v>
      </c>
      <c r="B38" s="81" t="s">
        <v>71</v>
      </c>
      <c r="C38" s="81">
        <v>1193100002</v>
      </c>
      <c r="D38" s="82" t="s">
        <v>138</v>
      </c>
      <c r="E38" s="83" t="s">
        <v>139</v>
      </c>
      <c r="F38" s="81" t="s">
        <v>81</v>
      </c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  <c r="CQ38" s="90"/>
      <c r="CR38" s="90"/>
      <c r="CS38" s="90"/>
      <c r="CT38" s="90"/>
      <c r="CU38" s="90"/>
      <c r="CV38" s="90"/>
      <c r="CW38" s="90"/>
      <c r="CX38" s="90"/>
      <c r="CY38" s="90"/>
      <c r="CZ38" s="90"/>
      <c r="DA38" s="90"/>
      <c r="DB38" s="90"/>
    </row>
    <row r="39" spans="1:106" s="54" customFormat="1" ht="18">
      <c r="A39" s="80" t="s">
        <v>70</v>
      </c>
      <c r="B39" s="81" t="s">
        <v>71</v>
      </c>
      <c r="C39" s="81">
        <v>1193100002</v>
      </c>
      <c r="D39" s="82" t="s">
        <v>140</v>
      </c>
      <c r="E39" s="83" t="s">
        <v>141</v>
      </c>
      <c r="F39" s="84" t="s">
        <v>74</v>
      </c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0"/>
      <c r="CY39" s="90"/>
      <c r="CZ39" s="90"/>
      <c r="DA39" s="90"/>
      <c r="DB39" s="90"/>
    </row>
    <row r="40" spans="1:106" s="54" customFormat="1" ht="18">
      <c r="A40" s="80" t="s">
        <v>70</v>
      </c>
      <c r="B40" s="81" t="s">
        <v>71</v>
      </c>
      <c r="C40" s="81">
        <v>1193100002</v>
      </c>
      <c r="D40" s="82" t="s">
        <v>142</v>
      </c>
      <c r="E40" s="83" t="s">
        <v>143</v>
      </c>
      <c r="F40" s="84" t="s">
        <v>74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0"/>
      <c r="CP40" s="90"/>
      <c r="CQ40" s="90"/>
      <c r="CR40" s="90"/>
      <c r="CS40" s="90"/>
      <c r="CT40" s="90"/>
      <c r="CU40" s="90"/>
      <c r="CV40" s="90"/>
      <c r="CW40" s="90"/>
      <c r="CX40" s="90"/>
      <c r="CY40" s="90"/>
      <c r="CZ40" s="90"/>
      <c r="DA40" s="90"/>
      <c r="DB40" s="90"/>
    </row>
    <row r="41" spans="1:106" s="54" customFormat="1" ht="18">
      <c r="A41" s="80" t="s">
        <v>70</v>
      </c>
      <c r="B41" s="81" t="s">
        <v>71</v>
      </c>
      <c r="C41" s="81">
        <v>1193100002</v>
      </c>
      <c r="D41" s="82" t="s">
        <v>144</v>
      </c>
      <c r="E41" s="83" t="s">
        <v>145</v>
      </c>
      <c r="F41" s="84" t="s">
        <v>81</v>
      </c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</row>
    <row r="42" spans="1:106" s="54" customFormat="1" ht="18">
      <c r="A42" s="80" t="s">
        <v>70</v>
      </c>
      <c r="B42" s="81" t="s">
        <v>71</v>
      </c>
      <c r="C42" s="81">
        <v>1193100002</v>
      </c>
      <c r="D42" s="82" t="s">
        <v>146</v>
      </c>
      <c r="E42" s="83" t="s">
        <v>147</v>
      </c>
      <c r="F42" s="84" t="s">
        <v>81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0"/>
      <c r="DB42" s="90"/>
    </row>
    <row r="43" spans="1:106" s="54" customFormat="1" ht="18">
      <c r="A43" s="80" t="s">
        <v>70</v>
      </c>
      <c r="B43" s="81" t="s">
        <v>71</v>
      </c>
      <c r="C43" s="81">
        <v>1193100002</v>
      </c>
      <c r="D43" s="82" t="s">
        <v>148</v>
      </c>
      <c r="E43" s="83" t="s">
        <v>149</v>
      </c>
      <c r="F43" s="84" t="s">
        <v>81</v>
      </c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90"/>
      <c r="CT43" s="90"/>
      <c r="CU43" s="90"/>
      <c r="CV43" s="90"/>
      <c r="CW43" s="90"/>
      <c r="CX43" s="90"/>
      <c r="CY43" s="90"/>
      <c r="CZ43" s="90"/>
      <c r="DA43" s="90"/>
      <c r="DB43" s="90"/>
    </row>
    <row r="44" spans="1:106" s="54" customFormat="1" ht="18">
      <c r="A44" s="80" t="s">
        <v>70</v>
      </c>
      <c r="B44" s="81" t="s">
        <v>71</v>
      </c>
      <c r="C44" s="81">
        <v>1193100002</v>
      </c>
      <c r="D44" s="82" t="s">
        <v>150</v>
      </c>
      <c r="E44" s="83" t="s">
        <v>151</v>
      </c>
      <c r="F44" s="84" t="s">
        <v>74</v>
      </c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0"/>
      <c r="CE44" s="90"/>
      <c r="CF44" s="90"/>
      <c r="CG44" s="90"/>
      <c r="CH44" s="90"/>
      <c r="CI44" s="90"/>
      <c r="CJ44" s="90"/>
      <c r="CK44" s="90"/>
      <c r="CL44" s="90"/>
      <c r="CM44" s="90"/>
      <c r="CN44" s="90"/>
      <c r="CO44" s="90"/>
      <c r="CP44" s="90"/>
      <c r="CQ44" s="90"/>
      <c r="CR44" s="90"/>
      <c r="CS44" s="90"/>
      <c r="CT44" s="90"/>
      <c r="CU44" s="90"/>
      <c r="CV44" s="90"/>
      <c r="CW44" s="90"/>
      <c r="CX44" s="90"/>
      <c r="CY44" s="90"/>
      <c r="CZ44" s="90"/>
      <c r="DA44" s="90"/>
      <c r="DB44" s="90"/>
    </row>
    <row r="45" spans="1:106" s="54" customFormat="1" ht="18">
      <c r="A45" s="80" t="s">
        <v>70</v>
      </c>
      <c r="B45" s="81" t="s">
        <v>71</v>
      </c>
      <c r="C45" s="81">
        <v>1193100002</v>
      </c>
      <c r="D45" s="82" t="s">
        <v>152</v>
      </c>
      <c r="E45" s="83" t="s">
        <v>153</v>
      </c>
      <c r="F45" s="84" t="s">
        <v>74</v>
      </c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</row>
    <row r="46" spans="1:106" s="54" customFormat="1" ht="18">
      <c r="A46" s="80" t="s">
        <v>70</v>
      </c>
      <c r="B46" s="81" t="s">
        <v>71</v>
      </c>
      <c r="C46" s="81">
        <v>1193100002</v>
      </c>
      <c r="D46" s="82" t="s">
        <v>154</v>
      </c>
      <c r="E46" s="83" t="s">
        <v>155</v>
      </c>
      <c r="F46" s="84" t="s">
        <v>81</v>
      </c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90"/>
      <c r="CL46" s="90"/>
      <c r="CM46" s="90"/>
      <c r="CN46" s="90"/>
      <c r="CO46" s="90"/>
      <c r="CP46" s="90"/>
      <c r="CQ46" s="90"/>
      <c r="CR46" s="90"/>
      <c r="CS46" s="90"/>
      <c r="CT46" s="90"/>
      <c r="CU46" s="90"/>
      <c r="CV46" s="90"/>
      <c r="CW46" s="90"/>
      <c r="CX46" s="90"/>
      <c r="CY46" s="90"/>
      <c r="CZ46" s="90"/>
      <c r="DA46" s="90"/>
      <c r="DB46" s="90"/>
    </row>
    <row r="47" spans="1:106" s="54" customFormat="1" ht="18">
      <c r="A47" s="80" t="s">
        <v>70</v>
      </c>
      <c r="B47" s="81" t="s">
        <v>71</v>
      </c>
      <c r="C47" s="81">
        <v>1193100002</v>
      </c>
      <c r="D47" s="82" t="s">
        <v>156</v>
      </c>
      <c r="E47" s="83" t="s">
        <v>157</v>
      </c>
      <c r="F47" s="84" t="s">
        <v>81</v>
      </c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90"/>
    </row>
    <row r="48" spans="1:106" s="54" customFormat="1" ht="18">
      <c r="A48" s="80" t="s">
        <v>70</v>
      </c>
      <c r="B48" s="81" t="s">
        <v>71</v>
      </c>
      <c r="C48" s="81">
        <v>1193100002</v>
      </c>
      <c r="D48" s="82" t="s">
        <v>158</v>
      </c>
      <c r="E48" s="83" t="s">
        <v>159</v>
      </c>
      <c r="F48" s="84" t="s">
        <v>74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90"/>
      <c r="BU48" s="90"/>
      <c r="BV48" s="90"/>
      <c r="BW48" s="90"/>
      <c r="BX48" s="90"/>
      <c r="BY48" s="90"/>
      <c r="BZ48" s="90"/>
      <c r="CA48" s="90"/>
      <c r="CB48" s="90"/>
      <c r="CC48" s="90"/>
      <c r="CD48" s="90"/>
      <c r="CE48" s="90"/>
      <c r="CF48" s="90"/>
      <c r="CG48" s="90"/>
      <c r="CH48" s="90"/>
      <c r="CI48" s="90"/>
      <c r="CJ48" s="90"/>
      <c r="CK48" s="90"/>
      <c r="CL48" s="90"/>
      <c r="CM48" s="90"/>
      <c r="CN48" s="90"/>
      <c r="CO48" s="90"/>
      <c r="CP48" s="90"/>
      <c r="CQ48" s="90"/>
      <c r="CR48" s="90"/>
      <c r="CS48" s="90"/>
      <c r="CT48" s="90"/>
      <c r="CU48" s="90"/>
      <c r="CV48" s="90"/>
      <c r="CW48" s="90"/>
      <c r="CX48" s="90"/>
      <c r="CY48" s="90"/>
      <c r="CZ48" s="90"/>
      <c r="DA48" s="90"/>
      <c r="DB48" s="90"/>
    </row>
    <row r="49" spans="1:106" s="54" customFormat="1" ht="18">
      <c r="A49" s="80" t="s">
        <v>70</v>
      </c>
      <c r="B49" s="81" t="s">
        <v>71</v>
      </c>
      <c r="C49" s="81">
        <v>1193100002</v>
      </c>
      <c r="D49" s="82" t="s">
        <v>160</v>
      </c>
      <c r="E49" s="83" t="s">
        <v>161</v>
      </c>
      <c r="F49" s="84" t="s">
        <v>81</v>
      </c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90"/>
      <c r="BU49" s="90"/>
      <c r="BV49" s="90"/>
      <c r="BW49" s="90"/>
      <c r="BX49" s="90"/>
      <c r="BY49" s="90"/>
      <c r="BZ49" s="90"/>
      <c r="CA49" s="90"/>
      <c r="CB49" s="90"/>
      <c r="CC49" s="90"/>
      <c r="CD49" s="90"/>
      <c r="CE49" s="90"/>
      <c r="CF49" s="90"/>
      <c r="CG49" s="90"/>
      <c r="CH49" s="90"/>
      <c r="CI49" s="90"/>
      <c r="CJ49" s="90"/>
      <c r="CK49" s="90"/>
      <c r="CL49" s="90"/>
      <c r="CM49" s="90"/>
      <c r="CN49" s="90"/>
      <c r="CO49" s="90"/>
      <c r="CP49" s="90"/>
      <c r="CQ49" s="90"/>
      <c r="CR49" s="90"/>
      <c r="CS49" s="90"/>
      <c r="CT49" s="90"/>
      <c r="CU49" s="90"/>
      <c r="CV49" s="90"/>
      <c r="CW49" s="90"/>
      <c r="CX49" s="90"/>
      <c r="CY49" s="90"/>
      <c r="CZ49" s="90"/>
      <c r="DA49" s="90"/>
      <c r="DB49" s="90"/>
    </row>
    <row r="50" spans="1:106" s="54" customFormat="1" ht="18">
      <c r="A50" s="80" t="s">
        <v>70</v>
      </c>
      <c r="B50" s="81" t="s">
        <v>71</v>
      </c>
      <c r="C50" s="81">
        <v>1193100002</v>
      </c>
      <c r="D50" s="82" t="s">
        <v>162</v>
      </c>
      <c r="E50" s="83" t="s">
        <v>163</v>
      </c>
      <c r="F50" s="84" t="s">
        <v>81</v>
      </c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4"/>
      <c r="BR50" s="84"/>
      <c r="BS50" s="84"/>
      <c r="BT50" s="90"/>
      <c r="BU50" s="90"/>
      <c r="BV50" s="90"/>
      <c r="BW50" s="90"/>
      <c r="BX50" s="90"/>
      <c r="BY50" s="90"/>
      <c r="BZ50" s="90"/>
      <c r="CA50" s="90"/>
      <c r="CB50" s="90"/>
      <c r="CC50" s="90"/>
      <c r="CD50" s="90"/>
      <c r="CE50" s="90"/>
      <c r="CF50" s="90"/>
      <c r="CG50" s="90"/>
      <c r="CH50" s="90"/>
      <c r="CI50" s="90"/>
      <c r="CJ50" s="90"/>
      <c r="CK50" s="90"/>
      <c r="CL50" s="90"/>
      <c r="CM50" s="90"/>
      <c r="CN50" s="90"/>
      <c r="CO50" s="90"/>
      <c r="CP50" s="90"/>
      <c r="CQ50" s="90"/>
      <c r="CR50" s="90"/>
      <c r="CS50" s="90"/>
      <c r="CT50" s="90"/>
      <c r="CU50" s="90"/>
      <c r="CV50" s="90"/>
      <c r="CW50" s="90"/>
      <c r="CX50" s="90"/>
      <c r="CY50" s="90"/>
      <c r="CZ50" s="90"/>
      <c r="DA50" s="90"/>
      <c r="DB50" s="90"/>
    </row>
    <row r="51" spans="1:106" s="54" customFormat="1" ht="18">
      <c r="A51" s="80" t="s">
        <v>70</v>
      </c>
      <c r="B51" s="81" t="s">
        <v>71</v>
      </c>
      <c r="C51" s="81">
        <v>1193100002</v>
      </c>
      <c r="D51" s="82" t="s">
        <v>164</v>
      </c>
      <c r="E51" s="83" t="s">
        <v>165</v>
      </c>
      <c r="F51" s="84" t="s">
        <v>81</v>
      </c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90"/>
      <c r="CI51" s="90"/>
      <c r="CJ51" s="90"/>
      <c r="CK51" s="90"/>
      <c r="CL51" s="90"/>
      <c r="CM51" s="90"/>
      <c r="CN51" s="90"/>
      <c r="CO51" s="90"/>
      <c r="CP51" s="90"/>
      <c r="CQ51" s="90"/>
      <c r="CR51" s="90"/>
      <c r="CS51" s="90"/>
      <c r="CT51" s="90"/>
      <c r="CU51" s="90"/>
      <c r="CV51" s="90"/>
      <c r="CW51" s="90"/>
      <c r="CX51" s="90"/>
      <c r="CY51" s="90"/>
      <c r="CZ51" s="90"/>
      <c r="DA51" s="90"/>
      <c r="DB51" s="90"/>
    </row>
    <row r="52" spans="1:106" s="54" customFormat="1" ht="18">
      <c r="A52" s="80" t="s">
        <v>70</v>
      </c>
      <c r="B52" s="81" t="s">
        <v>71</v>
      </c>
      <c r="C52" s="81">
        <v>1193100002</v>
      </c>
      <c r="D52" s="82" t="s">
        <v>166</v>
      </c>
      <c r="E52" s="83" t="s">
        <v>167</v>
      </c>
      <c r="F52" s="84" t="s">
        <v>74</v>
      </c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90"/>
      <c r="BU52" s="90"/>
      <c r="BV52" s="90"/>
      <c r="BW52" s="90"/>
      <c r="BX52" s="90"/>
      <c r="BY52" s="90"/>
      <c r="BZ52" s="90"/>
      <c r="CA52" s="90"/>
      <c r="CB52" s="90"/>
      <c r="CC52" s="90"/>
      <c r="CD52" s="90"/>
      <c r="CE52" s="90"/>
      <c r="CF52" s="90"/>
      <c r="CG52" s="90"/>
      <c r="CH52" s="90"/>
      <c r="CI52" s="90"/>
      <c r="CJ52" s="90"/>
      <c r="CK52" s="90"/>
      <c r="CL52" s="90"/>
      <c r="CM52" s="90"/>
      <c r="CN52" s="90"/>
      <c r="CO52" s="90"/>
      <c r="CP52" s="90"/>
      <c r="CQ52" s="90"/>
      <c r="CR52" s="90"/>
      <c r="CS52" s="90"/>
      <c r="CT52" s="90"/>
      <c r="CU52" s="90"/>
      <c r="CV52" s="90"/>
      <c r="CW52" s="90"/>
      <c r="CX52" s="90"/>
      <c r="CY52" s="90"/>
      <c r="CZ52" s="90"/>
      <c r="DA52" s="90"/>
      <c r="DB52" s="90"/>
    </row>
    <row r="53" spans="1:106" s="54" customFormat="1" ht="18">
      <c r="A53" s="80" t="s">
        <v>70</v>
      </c>
      <c r="B53" s="81" t="s">
        <v>71</v>
      </c>
      <c r="C53" s="81">
        <v>1193100002</v>
      </c>
      <c r="D53" s="82" t="s">
        <v>168</v>
      </c>
      <c r="E53" s="83" t="s">
        <v>169</v>
      </c>
      <c r="F53" s="84" t="s">
        <v>81</v>
      </c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  <c r="CG53" s="90"/>
      <c r="CH53" s="90"/>
      <c r="CI53" s="90"/>
      <c r="CJ53" s="90"/>
      <c r="CK53" s="90"/>
      <c r="CL53" s="90"/>
      <c r="CM53" s="90"/>
      <c r="CN53" s="90"/>
      <c r="CO53" s="90"/>
      <c r="CP53" s="90"/>
      <c r="CQ53" s="90"/>
      <c r="CR53" s="90"/>
      <c r="CS53" s="90"/>
      <c r="CT53" s="90"/>
      <c r="CU53" s="90"/>
      <c r="CV53" s="90"/>
      <c r="CW53" s="90"/>
      <c r="CX53" s="90"/>
      <c r="CY53" s="90"/>
      <c r="CZ53" s="90"/>
      <c r="DA53" s="90"/>
      <c r="DB53" s="90"/>
    </row>
    <row r="54" spans="1:106" s="54" customFormat="1" ht="18">
      <c r="A54" s="80" t="s">
        <v>70</v>
      </c>
      <c r="B54" s="81" t="s">
        <v>71</v>
      </c>
      <c r="C54" s="81">
        <v>1193100002</v>
      </c>
      <c r="D54" s="82" t="s">
        <v>170</v>
      </c>
      <c r="E54" s="83" t="s">
        <v>171</v>
      </c>
      <c r="F54" s="84" t="s">
        <v>81</v>
      </c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90"/>
      <c r="BU54" s="90"/>
      <c r="BV54" s="90"/>
      <c r="BW54" s="90"/>
      <c r="BX54" s="90"/>
      <c r="BY54" s="90"/>
      <c r="BZ54" s="90"/>
      <c r="CA54" s="90"/>
      <c r="CB54" s="90"/>
      <c r="CC54" s="90"/>
      <c r="CD54" s="90"/>
      <c r="CE54" s="90"/>
      <c r="CF54" s="90"/>
      <c r="CG54" s="90"/>
      <c r="CH54" s="90"/>
      <c r="CI54" s="90"/>
      <c r="CJ54" s="90"/>
      <c r="CK54" s="90"/>
      <c r="CL54" s="90"/>
      <c r="CM54" s="90"/>
      <c r="CN54" s="90"/>
      <c r="CO54" s="90"/>
      <c r="CP54" s="90"/>
      <c r="CQ54" s="90"/>
      <c r="CR54" s="90"/>
      <c r="CS54" s="90"/>
      <c r="CT54" s="90"/>
      <c r="CU54" s="90"/>
      <c r="CV54" s="90"/>
      <c r="CW54" s="90"/>
      <c r="CX54" s="90"/>
      <c r="CY54" s="90"/>
      <c r="CZ54" s="90"/>
      <c r="DA54" s="90"/>
      <c r="DB54" s="90"/>
    </row>
    <row r="55" spans="1:106" s="54" customFormat="1" ht="18">
      <c r="A55" s="80" t="s">
        <v>70</v>
      </c>
      <c r="B55" s="81" t="s">
        <v>71</v>
      </c>
      <c r="C55" s="81">
        <v>1193100002</v>
      </c>
      <c r="D55" s="82" t="s">
        <v>172</v>
      </c>
      <c r="E55" s="83" t="s">
        <v>173</v>
      </c>
      <c r="F55" s="84" t="s">
        <v>74</v>
      </c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0"/>
      <c r="CF55" s="90"/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0"/>
      <c r="CZ55" s="90"/>
      <c r="DA55" s="90"/>
      <c r="DB55" s="90"/>
    </row>
    <row r="56" spans="1:106" s="54" customFormat="1" ht="18">
      <c r="A56" s="80" t="s">
        <v>70</v>
      </c>
      <c r="B56" s="81" t="s">
        <v>71</v>
      </c>
      <c r="C56" s="81">
        <v>1193100002</v>
      </c>
      <c r="D56" s="82" t="s">
        <v>174</v>
      </c>
      <c r="E56" s="83" t="s">
        <v>175</v>
      </c>
      <c r="F56" s="84" t="s">
        <v>74</v>
      </c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</row>
    <row r="57" spans="1:106" s="54" customFormat="1" ht="18">
      <c r="A57" s="80" t="s">
        <v>70</v>
      </c>
      <c r="B57" s="81" t="s">
        <v>71</v>
      </c>
      <c r="C57" s="81">
        <v>1193100002</v>
      </c>
      <c r="D57" s="82" t="s">
        <v>176</v>
      </c>
      <c r="E57" s="83" t="s">
        <v>177</v>
      </c>
      <c r="F57" s="84" t="s">
        <v>74</v>
      </c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0"/>
      <c r="CE57" s="90"/>
      <c r="CF57" s="90"/>
      <c r="CG57" s="90"/>
      <c r="CH57" s="90"/>
      <c r="CI57" s="90"/>
      <c r="CJ57" s="90"/>
      <c r="CK57" s="90"/>
      <c r="CL57" s="90"/>
      <c r="CM57" s="90"/>
      <c r="CN57" s="90"/>
      <c r="CO57" s="90"/>
      <c r="CP57" s="90"/>
      <c r="CQ57" s="90"/>
      <c r="CR57" s="90"/>
      <c r="CS57" s="90"/>
      <c r="CT57" s="90"/>
      <c r="CU57" s="90"/>
      <c r="CV57" s="90"/>
      <c r="CW57" s="90"/>
      <c r="CX57" s="90"/>
      <c r="CY57" s="90"/>
      <c r="CZ57" s="90"/>
      <c r="DA57" s="90"/>
      <c r="DB57" s="90"/>
    </row>
    <row r="58" spans="1:106" s="54" customFormat="1" ht="18">
      <c r="A58" s="80" t="s">
        <v>70</v>
      </c>
      <c r="B58" s="81" t="s">
        <v>71</v>
      </c>
      <c r="C58" s="81">
        <v>1193100002</v>
      </c>
      <c r="D58" s="82" t="s">
        <v>178</v>
      </c>
      <c r="E58" s="83" t="s">
        <v>179</v>
      </c>
      <c r="F58" s="84" t="s">
        <v>74</v>
      </c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90"/>
      <c r="CQ58" s="90"/>
      <c r="CR58" s="90"/>
      <c r="CS58" s="90"/>
      <c r="CT58" s="90"/>
      <c r="CU58" s="90"/>
      <c r="CV58" s="90"/>
      <c r="CW58" s="90"/>
      <c r="CX58" s="90"/>
      <c r="CY58" s="90"/>
      <c r="CZ58" s="90"/>
      <c r="DA58" s="90"/>
      <c r="DB58" s="90"/>
    </row>
    <row r="59" spans="1:106" s="54" customFormat="1" ht="18">
      <c r="A59" s="80" t="s">
        <v>70</v>
      </c>
      <c r="B59" s="81" t="s">
        <v>71</v>
      </c>
      <c r="C59" s="81">
        <v>1193100002</v>
      </c>
      <c r="D59" s="82" t="s">
        <v>180</v>
      </c>
      <c r="E59" s="83" t="s">
        <v>181</v>
      </c>
      <c r="F59" s="84" t="s">
        <v>81</v>
      </c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90"/>
      <c r="CQ59" s="90"/>
      <c r="CR59" s="90"/>
      <c r="CS59" s="90"/>
      <c r="CT59" s="90"/>
      <c r="CU59" s="90"/>
      <c r="CV59" s="90"/>
      <c r="CW59" s="90"/>
      <c r="CX59" s="90"/>
      <c r="CY59" s="90"/>
      <c r="CZ59" s="90"/>
      <c r="DA59" s="90"/>
      <c r="DB59" s="90"/>
    </row>
    <row r="60" spans="1:106" s="54" customFormat="1" ht="18">
      <c r="A60" s="80" t="s">
        <v>70</v>
      </c>
      <c r="B60" s="81" t="s">
        <v>71</v>
      </c>
      <c r="C60" s="81">
        <v>1193100002</v>
      </c>
      <c r="D60" s="82" t="s">
        <v>182</v>
      </c>
      <c r="E60" s="83" t="s">
        <v>183</v>
      </c>
      <c r="F60" s="84" t="s">
        <v>81</v>
      </c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90"/>
      <c r="BU60" s="90"/>
      <c r="BV60" s="90"/>
      <c r="BW60" s="90"/>
      <c r="BX60" s="90"/>
      <c r="BY60" s="90"/>
      <c r="BZ60" s="90"/>
      <c r="CA60" s="90"/>
      <c r="CB60" s="90"/>
      <c r="CC60" s="90"/>
      <c r="CD60" s="90"/>
      <c r="CE60" s="90"/>
      <c r="CF60" s="90"/>
      <c r="CG60" s="90"/>
      <c r="CH60" s="90"/>
      <c r="CI60" s="90"/>
      <c r="CJ60" s="90"/>
      <c r="CK60" s="90"/>
      <c r="CL60" s="90"/>
      <c r="CM60" s="90"/>
      <c r="CN60" s="90"/>
      <c r="CO60" s="90"/>
      <c r="CP60" s="90"/>
      <c r="CQ60" s="90"/>
      <c r="CR60" s="90"/>
      <c r="CS60" s="90"/>
      <c r="CT60" s="90"/>
      <c r="CU60" s="90"/>
      <c r="CV60" s="90"/>
      <c r="CW60" s="90"/>
      <c r="CX60" s="90"/>
      <c r="CY60" s="90"/>
      <c r="CZ60" s="90"/>
      <c r="DA60" s="90"/>
      <c r="DB60" s="90"/>
    </row>
    <row r="61" spans="1:106" s="54" customFormat="1" ht="18">
      <c r="A61" s="80" t="s">
        <v>70</v>
      </c>
      <c r="B61" s="81" t="s">
        <v>71</v>
      </c>
      <c r="C61" s="81">
        <v>1193100002</v>
      </c>
      <c r="D61" s="82" t="s">
        <v>184</v>
      </c>
      <c r="E61" s="83" t="s">
        <v>185</v>
      </c>
      <c r="F61" s="84" t="s">
        <v>81</v>
      </c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90"/>
      <c r="BU61" s="90"/>
      <c r="BV61" s="90"/>
      <c r="BW61" s="90"/>
      <c r="BX61" s="90"/>
      <c r="BY61" s="90"/>
      <c r="BZ61" s="90"/>
      <c r="CA61" s="90"/>
      <c r="CB61" s="90"/>
      <c r="CC61" s="90"/>
      <c r="CD61" s="90"/>
      <c r="CE61" s="90"/>
      <c r="CF61" s="90"/>
      <c r="CG61" s="90"/>
      <c r="CH61" s="90"/>
      <c r="CI61" s="90"/>
      <c r="CJ61" s="90"/>
      <c r="CK61" s="90"/>
      <c r="CL61" s="90"/>
      <c r="CM61" s="90"/>
      <c r="CN61" s="90"/>
      <c r="CO61" s="90"/>
      <c r="CP61" s="90"/>
      <c r="CQ61" s="90"/>
      <c r="CR61" s="90"/>
      <c r="CS61" s="90"/>
      <c r="CT61" s="90"/>
      <c r="CU61" s="90"/>
      <c r="CV61" s="90"/>
      <c r="CW61" s="90"/>
      <c r="CX61" s="90"/>
      <c r="CY61" s="90"/>
      <c r="CZ61" s="90"/>
      <c r="DA61" s="90"/>
      <c r="DB61" s="90"/>
    </row>
    <row r="62" spans="1:106" s="54" customFormat="1" ht="18">
      <c r="A62" s="80" t="s">
        <v>70</v>
      </c>
      <c r="B62" s="81" t="s">
        <v>71</v>
      </c>
      <c r="C62" s="81">
        <v>1193100002</v>
      </c>
      <c r="D62" s="82" t="s">
        <v>186</v>
      </c>
      <c r="E62" s="83" t="s">
        <v>187</v>
      </c>
      <c r="F62" s="84" t="s">
        <v>81</v>
      </c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Q62" s="84"/>
      <c r="BR62" s="84"/>
      <c r="BS62" s="84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</row>
    <row r="63" spans="1:106" s="54" customFormat="1" ht="18">
      <c r="A63" s="80" t="s">
        <v>70</v>
      </c>
      <c r="B63" s="81" t="s">
        <v>71</v>
      </c>
      <c r="C63" s="81">
        <v>1193100002</v>
      </c>
      <c r="D63" s="82" t="s">
        <v>188</v>
      </c>
      <c r="E63" s="83" t="s">
        <v>189</v>
      </c>
      <c r="F63" s="84" t="s">
        <v>74</v>
      </c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Q63" s="84"/>
      <c r="BR63" s="84"/>
      <c r="BS63" s="84"/>
      <c r="BT63" s="90"/>
      <c r="BU63" s="90"/>
      <c r="BV63" s="90"/>
      <c r="BW63" s="90"/>
      <c r="BX63" s="90"/>
      <c r="BY63" s="90"/>
      <c r="BZ63" s="90"/>
      <c r="CA63" s="90"/>
      <c r="CB63" s="90"/>
      <c r="CC63" s="90"/>
      <c r="CD63" s="90"/>
      <c r="CE63" s="90"/>
      <c r="CF63" s="90"/>
      <c r="CG63" s="90"/>
      <c r="CH63" s="90"/>
      <c r="CI63" s="90"/>
      <c r="CJ63" s="90"/>
      <c r="CK63" s="90"/>
      <c r="CL63" s="90"/>
      <c r="CM63" s="90"/>
      <c r="CN63" s="90"/>
      <c r="CO63" s="90"/>
      <c r="CP63" s="90"/>
      <c r="CQ63" s="90"/>
      <c r="CR63" s="90"/>
      <c r="CS63" s="90"/>
      <c r="CT63" s="90"/>
      <c r="CU63" s="90"/>
      <c r="CV63" s="90"/>
      <c r="CW63" s="90"/>
      <c r="CX63" s="90"/>
      <c r="CY63" s="90"/>
      <c r="CZ63" s="90"/>
      <c r="DA63" s="90"/>
      <c r="DB63" s="90"/>
    </row>
    <row r="64" spans="1:106" s="54" customFormat="1" ht="18">
      <c r="A64" s="80" t="s">
        <v>70</v>
      </c>
      <c r="B64" s="81" t="s">
        <v>71</v>
      </c>
      <c r="C64" s="81">
        <v>1193100002</v>
      </c>
      <c r="D64" s="82" t="s">
        <v>190</v>
      </c>
      <c r="E64" s="83" t="s">
        <v>191</v>
      </c>
      <c r="F64" s="84" t="s">
        <v>81</v>
      </c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4"/>
      <c r="BR64" s="84"/>
      <c r="BS64" s="84"/>
      <c r="BT64" s="90"/>
      <c r="BU64" s="90"/>
      <c r="BV64" s="90"/>
      <c r="BW64" s="90"/>
      <c r="BX64" s="90"/>
      <c r="BY64" s="90"/>
      <c r="BZ64" s="90"/>
      <c r="CA64" s="90"/>
      <c r="CB64" s="90"/>
      <c r="CC64" s="90"/>
      <c r="CD64" s="90"/>
      <c r="CE64" s="90"/>
      <c r="CF64" s="90"/>
      <c r="CG64" s="90"/>
      <c r="CH64" s="90"/>
      <c r="CI64" s="90"/>
      <c r="CJ64" s="90"/>
      <c r="CK64" s="90"/>
      <c r="CL64" s="90"/>
      <c r="CM64" s="90"/>
      <c r="CN64" s="90"/>
      <c r="CO64" s="90"/>
      <c r="CP64" s="90"/>
      <c r="CQ64" s="90"/>
      <c r="CR64" s="90"/>
      <c r="CS64" s="90"/>
      <c r="CT64" s="90"/>
      <c r="CU64" s="90"/>
      <c r="CV64" s="90"/>
      <c r="CW64" s="90"/>
      <c r="CX64" s="90"/>
      <c r="CY64" s="90"/>
      <c r="CZ64" s="90"/>
      <c r="DA64" s="90"/>
      <c r="DB64" s="90"/>
    </row>
    <row r="65" spans="1:106" s="54" customFormat="1" ht="18">
      <c r="A65" s="80" t="s">
        <v>70</v>
      </c>
      <c r="B65" s="81" t="s">
        <v>71</v>
      </c>
      <c r="C65" s="81">
        <v>1193100002</v>
      </c>
      <c r="D65" s="82" t="s">
        <v>192</v>
      </c>
      <c r="E65" s="83" t="s">
        <v>193</v>
      </c>
      <c r="F65" s="84" t="s">
        <v>74</v>
      </c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Q65" s="84"/>
      <c r="BR65" s="84"/>
      <c r="BS65" s="84"/>
      <c r="BT65" s="90"/>
      <c r="BU65" s="90"/>
      <c r="BV65" s="90"/>
      <c r="BW65" s="90"/>
      <c r="BX65" s="90"/>
      <c r="BY65" s="90"/>
      <c r="BZ65" s="90"/>
      <c r="CA65" s="90"/>
      <c r="CB65" s="90"/>
      <c r="CC65" s="90"/>
      <c r="CD65" s="90"/>
      <c r="CE65" s="90"/>
      <c r="CF65" s="90"/>
      <c r="CG65" s="90"/>
      <c r="CH65" s="90"/>
      <c r="CI65" s="90"/>
      <c r="CJ65" s="90"/>
      <c r="CK65" s="90"/>
      <c r="CL65" s="90"/>
      <c r="CM65" s="90"/>
      <c r="CN65" s="90"/>
      <c r="CO65" s="90"/>
      <c r="CP65" s="90"/>
      <c r="CQ65" s="90"/>
      <c r="CR65" s="90"/>
      <c r="CS65" s="90"/>
      <c r="CT65" s="90"/>
      <c r="CU65" s="90"/>
      <c r="CV65" s="90"/>
      <c r="CW65" s="90"/>
      <c r="CX65" s="90"/>
      <c r="CY65" s="90"/>
      <c r="CZ65" s="90"/>
      <c r="DA65" s="90"/>
      <c r="DB65" s="90"/>
    </row>
    <row r="66" spans="1:106" s="54" customFormat="1" ht="18">
      <c r="A66" s="80" t="s">
        <v>70</v>
      </c>
      <c r="B66" s="81" t="s">
        <v>71</v>
      </c>
      <c r="C66" s="81">
        <v>1193100002</v>
      </c>
      <c r="D66" s="82" t="s">
        <v>194</v>
      </c>
      <c r="E66" s="83" t="s">
        <v>195</v>
      </c>
      <c r="F66" s="84" t="s">
        <v>74</v>
      </c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90"/>
      <c r="BU66" s="90"/>
      <c r="BV66" s="90"/>
      <c r="BW66" s="90"/>
      <c r="BX66" s="90"/>
      <c r="BY66" s="90"/>
      <c r="BZ66" s="90"/>
      <c r="CA66" s="90"/>
      <c r="CB66" s="90"/>
      <c r="CC66" s="90"/>
      <c r="CD66" s="90"/>
      <c r="CE66" s="90"/>
      <c r="CF66" s="90"/>
      <c r="CG66" s="90"/>
      <c r="CH66" s="90"/>
      <c r="CI66" s="90"/>
      <c r="CJ66" s="90"/>
      <c r="CK66" s="90"/>
      <c r="CL66" s="90"/>
      <c r="CM66" s="90"/>
      <c r="CN66" s="90"/>
      <c r="CO66" s="90"/>
      <c r="CP66" s="90"/>
      <c r="CQ66" s="90"/>
      <c r="CR66" s="90"/>
      <c r="CS66" s="90"/>
      <c r="CT66" s="90"/>
      <c r="CU66" s="90"/>
      <c r="CV66" s="90"/>
      <c r="CW66" s="90"/>
      <c r="CX66" s="90"/>
      <c r="CY66" s="90"/>
      <c r="CZ66" s="90"/>
      <c r="DA66" s="90"/>
      <c r="DB66" s="90"/>
    </row>
    <row r="67" spans="1:106" s="54" customFormat="1" ht="18">
      <c r="A67" s="80" t="s">
        <v>70</v>
      </c>
      <c r="B67" s="81" t="s">
        <v>71</v>
      </c>
      <c r="C67" s="81">
        <v>1193100002</v>
      </c>
      <c r="D67" s="82" t="s">
        <v>196</v>
      </c>
      <c r="E67" s="83" t="s">
        <v>197</v>
      </c>
      <c r="F67" s="84" t="s">
        <v>74</v>
      </c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90"/>
      <c r="BU67" s="90"/>
      <c r="BV67" s="90"/>
      <c r="BW67" s="90"/>
      <c r="BX67" s="90"/>
      <c r="BY67" s="90"/>
      <c r="BZ67" s="90"/>
      <c r="CA67" s="90"/>
      <c r="CB67" s="90"/>
      <c r="CC67" s="90"/>
      <c r="CD67" s="90"/>
      <c r="CE67" s="90"/>
      <c r="CF67" s="90"/>
      <c r="CG67" s="90"/>
      <c r="CH67" s="90"/>
      <c r="CI67" s="90"/>
      <c r="CJ67" s="90"/>
      <c r="CK67" s="90"/>
      <c r="CL67" s="90"/>
      <c r="CM67" s="90"/>
      <c r="CN67" s="90"/>
      <c r="CO67" s="90"/>
      <c r="CP67" s="90"/>
      <c r="CQ67" s="90"/>
      <c r="CR67" s="90"/>
      <c r="CS67" s="90"/>
      <c r="CT67" s="90"/>
      <c r="CU67" s="90"/>
      <c r="CV67" s="90"/>
      <c r="CW67" s="90"/>
      <c r="CX67" s="90"/>
      <c r="CY67" s="90"/>
      <c r="CZ67" s="90"/>
      <c r="DA67" s="90"/>
      <c r="DB67" s="90"/>
    </row>
    <row r="68" spans="1:106" s="54" customFormat="1" ht="18">
      <c r="A68" s="80" t="s">
        <v>70</v>
      </c>
      <c r="B68" s="81" t="s">
        <v>71</v>
      </c>
      <c r="C68" s="81">
        <v>1193100002</v>
      </c>
      <c r="D68" s="82" t="s">
        <v>198</v>
      </c>
      <c r="E68" s="83" t="s">
        <v>199</v>
      </c>
      <c r="F68" s="84" t="s">
        <v>74</v>
      </c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90"/>
      <c r="BU68" s="90"/>
      <c r="BV68" s="90"/>
      <c r="BW68" s="90"/>
      <c r="BX68" s="90"/>
      <c r="BY68" s="90"/>
      <c r="BZ68" s="90"/>
      <c r="CA68" s="90"/>
      <c r="CB68" s="90"/>
      <c r="CC68" s="90"/>
      <c r="CD68" s="90"/>
      <c r="CE68" s="90"/>
      <c r="CF68" s="90"/>
      <c r="CG68" s="90"/>
      <c r="CH68" s="90"/>
      <c r="CI68" s="90"/>
      <c r="CJ68" s="90"/>
      <c r="CK68" s="90"/>
      <c r="CL68" s="90"/>
      <c r="CM68" s="90"/>
      <c r="CN68" s="90"/>
      <c r="CO68" s="90"/>
      <c r="CP68" s="90"/>
      <c r="CQ68" s="90"/>
      <c r="CR68" s="90"/>
      <c r="CS68" s="90"/>
      <c r="CT68" s="90"/>
      <c r="CU68" s="90"/>
      <c r="CV68" s="90"/>
      <c r="CW68" s="90"/>
      <c r="CX68" s="90"/>
      <c r="CY68" s="90"/>
      <c r="CZ68" s="90"/>
      <c r="DA68" s="90"/>
      <c r="DB68" s="90"/>
    </row>
    <row r="69" spans="1:106" s="54" customFormat="1" ht="18">
      <c r="A69" s="80" t="s">
        <v>70</v>
      </c>
      <c r="B69" s="81" t="s">
        <v>71</v>
      </c>
      <c r="C69" s="81">
        <v>1193100002</v>
      </c>
      <c r="D69" s="82" t="s">
        <v>200</v>
      </c>
      <c r="E69" s="83" t="s">
        <v>201</v>
      </c>
      <c r="F69" s="84" t="s">
        <v>81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0"/>
      <c r="CE69" s="90"/>
      <c r="CF69" s="90"/>
      <c r="CG69" s="90"/>
      <c r="CH69" s="90"/>
      <c r="CI69" s="90"/>
      <c r="CJ69" s="90"/>
      <c r="CK69" s="90"/>
      <c r="CL69" s="90"/>
      <c r="CM69" s="90"/>
      <c r="CN69" s="90"/>
      <c r="CO69" s="90"/>
      <c r="CP69" s="90"/>
      <c r="CQ69" s="90"/>
      <c r="CR69" s="90"/>
      <c r="CS69" s="90"/>
      <c r="CT69" s="90"/>
      <c r="CU69" s="90"/>
      <c r="CV69" s="90"/>
      <c r="CW69" s="90"/>
      <c r="CX69" s="90"/>
      <c r="CY69" s="90"/>
      <c r="CZ69" s="90"/>
      <c r="DA69" s="90"/>
      <c r="DB69" s="90"/>
    </row>
    <row r="70" spans="1:106" s="54" customFormat="1" ht="18">
      <c r="A70" s="80" t="s">
        <v>70</v>
      </c>
      <c r="B70" s="81" t="s">
        <v>71</v>
      </c>
      <c r="C70" s="81">
        <v>1193100002</v>
      </c>
      <c r="D70" s="82" t="s">
        <v>202</v>
      </c>
      <c r="E70" s="83" t="s">
        <v>203</v>
      </c>
      <c r="F70" s="84" t="s">
        <v>74</v>
      </c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90"/>
      <c r="BU70" s="90"/>
      <c r="BV70" s="90"/>
      <c r="BW70" s="90"/>
      <c r="BX70" s="90"/>
      <c r="BY70" s="90"/>
      <c r="BZ70" s="90"/>
      <c r="CA70" s="90"/>
      <c r="CB70" s="90"/>
      <c r="CC70" s="90"/>
      <c r="CD70" s="90"/>
      <c r="CE70" s="90"/>
      <c r="CF70" s="90"/>
      <c r="CG70" s="90"/>
      <c r="CH70" s="90"/>
      <c r="CI70" s="90"/>
      <c r="CJ70" s="90"/>
      <c r="CK70" s="90"/>
      <c r="CL70" s="90"/>
      <c r="CM70" s="90"/>
      <c r="CN70" s="90"/>
      <c r="CO70" s="90"/>
      <c r="CP70" s="90"/>
      <c r="CQ70" s="90"/>
      <c r="CR70" s="90"/>
      <c r="CS70" s="90"/>
      <c r="CT70" s="90"/>
      <c r="CU70" s="90"/>
      <c r="CV70" s="90"/>
      <c r="CW70" s="90"/>
      <c r="CX70" s="90"/>
      <c r="CY70" s="90"/>
      <c r="CZ70" s="90"/>
      <c r="DA70" s="90"/>
      <c r="DB70" s="90"/>
    </row>
    <row r="71" spans="1:106" s="54" customFormat="1" ht="18">
      <c r="A71" s="80" t="s">
        <v>70</v>
      </c>
      <c r="B71" s="81" t="s">
        <v>71</v>
      </c>
      <c r="C71" s="81">
        <v>1193100002</v>
      </c>
      <c r="D71" s="82" t="s">
        <v>204</v>
      </c>
      <c r="E71" s="83" t="s">
        <v>205</v>
      </c>
      <c r="F71" s="84" t="s">
        <v>74</v>
      </c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90"/>
      <c r="BU71" s="90"/>
      <c r="BV71" s="90"/>
      <c r="BW71" s="90"/>
      <c r="BX71" s="90"/>
      <c r="BY71" s="90"/>
      <c r="BZ71" s="90"/>
      <c r="CA71" s="90"/>
      <c r="CB71" s="90"/>
      <c r="CC71" s="90"/>
      <c r="CD71" s="90"/>
      <c r="CE71" s="90"/>
      <c r="CF71" s="90"/>
      <c r="CG71" s="90"/>
      <c r="CH71" s="90"/>
      <c r="CI71" s="90"/>
      <c r="CJ71" s="90"/>
      <c r="CK71" s="90"/>
      <c r="CL71" s="90"/>
      <c r="CM71" s="90"/>
      <c r="CN71" s="90"/>
      <c r="CO71" s="90"/>
      <c r="CP71" s="90"/>
      <c r="CQ71" s="90"/>
      <c r="CR71" s="90"/>
      <c r="CS71" s="90"/>
      <c r="CT71" s="90"/>
      <c r="CU71" s="90"/>
      <c r="CV71" s="90"/>
      <c r="CW71" s="90"/>
      <c r="CX71" s="90"/>
      <c r="CY71" s="90"/>
      <c r="CZ71" s="90"/>
      <c r="DA71" s="90"/>
      <c r="DB71" s="90"/>
    </row>
    <row r="72" spans="1:106" s="54" customFormat="1" ht="18">
      <c r="A72" s="80" t="s">
        <v>70</v>
      </c>
      <c r="B72" s="81" t="s">
        <v>71</v>
      </c>
      <c r="C72" s="81">
        <v>1193100002</v>
      </c>
      <c r="D72" s="82" t="s">
        <v>206</v>
      </c>
      <c r="E72" s="83" t="s">
        <v>207</v>
      </c>
      <c r="F72" s="84" t="s">
        <v>74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90"/>
      <c r="BU72" s="90"/>
      <c r="BV72" s="90"/>
      <c r="BW72" s="90"/>
      <c r="BX72" s="90"/>
      <c r="BY72" s="90"/>
      <c r="BZ72" s="90"/>
      <c r="CA72" s="90"/>
      <c r="CB72" s="90"/>
      <c r="CC72" s="90"/>
      <c r="CD72" s="90"/>
      <c r="CE72" s="90"/>
      <c r="CF72" s="90"/>
      <c r="CG72" s="90"/>
      <c r="CH72" s="90"/>
      <c r="CI72" s="90"/>
      <c r="CJ72" s="90"/>
      <c r="CK72" s="90"/>
      <c r="CL72" s="90"/>
      <c r="CM72" s="90"/>
      <c r="CN72" s="90"/>
      <c r="CO72" s="90"/>
      <c r="CP72" s="90"/>
      <c r="CQ72" s="90"/>
      <c r="CR72" s="90"/>
      <c r="CS72" s="90"/>
      <c r="CT72" s="90"/>
      <c r="CU72" s="90"/>
      <c r="CV72" s="90"/>
      <c r="CW72" s="90"/>
      <c r="CX72" s="90"/>
      <c r="CY72" s="90"/>
      <c r="CZ72" s="90"/>
      <c r="DA72" s="90"/>
      <c r="DB72" s="90"/>
    </row>
    <row r="73" spans="1:106" s="54" customFormat="1" ht="18">
      <c r="A73" s="80" t="s">
        <v>70</v>
      </c>
      <c r="B73" s="81" t="s">
        <v>71</v>
      </c>
      <c r="C73" s="81">
        <v>1193100002</v>
      </c>
      <c r="D73" s="82" t="s">
        <v>208</v>
      </c>
      <c r="E73" s="83" t="s">
        <v>209</v>
      </c>
      <c r="F73" s="84" t="s">
        <v>81</v>
      </c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  <c r="CI73" s="90"/>
      <c r="CJ73" s="90"/>
      <c r="CK73" s="90"/>
      <c r="CL73" s="90"/>
      <c r="CM73" s="90"/>
      <c r="CN73" s="90"/>
      <c r="CO73" s="90"/>
      <c r="CP73" s="90"/>
      <c r="CQ73" s="90"/>
      <c r="CR73" s="90"/>
      <c r="CS73" s="90"/>
      <c r="CT73" s="90"/>
      <c r="CU73" s="90"/>
      <c r="CV73" s="90"/>
      <c r="CW73" s="90"/>
      <c r="CX73" s="90"/>
      <c r="CY73" s="90"/>
      <c r="CZ73" s="90"/>
      <c r="DA73" s="90"/>
      <c r="DB73" s="90"/>
    </row>
    <row r="74" spans="1:106" s="54" customFormat="1" ht="18">
      <c r="A74" s="80" t="s">
        <v>70</v>
      </c>
      <c r="B74" s="81" t="s">
        <v>71</v>
      </c>
      <c r="C74" s="81">
        <v>1193100002</v>
      </c>
      <c r="D74" s="82" t="s">
        <v>210</v>
      </c>
      <c r="E74" s="83" t="s">
        <v>211</v>
      </c>
      <c r="F74" s="84" t="s">
        <v>74</v>
      </c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90"/>
      <c r="BU74" s="90"/>
      <c r="BV74" s="90"/>
      <c r="BW74" s="90"/>
      <c r="BX74" s="90"/>
      <c r="BY74" s="90"/>
      <c r="BZ74" s="90"/>
      <c r="CA74" s="90"/>
      <c r="CB74" s="90"/>
      <c r="CC74" s="90"/>
      <c r="CD74" s="90"/>
      <c r="CE74" s="90"/>
      <c r="CF74" s="90"/>
      <c r="CG74" s="90"/>
      <c r="CH74" s="90"/>
      <c r="CI74" s="90"/>
      <c r="CJ74" s="90"/>
      <c r="CK74" s="90"/>
      <c r="CL74" s="90"/>
      <c r="CM74" s="90"/>
      <c r="CN74" s="90"/>
      <c r="CO74" s="90"/>
      <c r="CP74" s="90"/>
      <c r="CQ74" s="90"/>
      <c r="CR74" s="90"/>
      <c r="CS74" s="90"/>
      <c r="CT74" s="90"/>
      <c r="CU74" s="90"/>
      <c r="CV74" s="90"/>
      <c r="CW74" s="90"/>
      <c r="CX74" s="90"/>
      <c r="CY74" s="90"/>
      <c r="CZ74" s="90"/>
      <c r="DA74" s="90"/>
      <c r="DB74" s="90"/>
    </row>
    <row r="75" spans="1:106" s="54" customFormat="1" ht="18">
      <c r="A75" s="80" t="s">
        <v>70</v>
      </c>
      <c r="B75" s="81" t="s">
        <v>71</v>
      </c>
      <c r="C75" s="81">
        <v>1193100002</v>
      </c>
      <c r="D75" s="82" t="s">
        <v>212</v>
      </c>
      <c r="E75" s="83" t="s">
        <v>213</v>
      </c>
      <c r="F75" s="84" t="s">
        <v>74</v>
      </c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90"/>
      <c r="BU75" s="90"/>
      <c r="BV75" s="90"/>
      <c r="BW75" s="90"/>
      <c r="BX75" s="90"/>
      <c r="BY75" s="90"/>
      <c r="BZ75" s="90"/>
      <c r="CA75" s="90"/>
      <c r="CB75" s="90"/>
      <c r="CC75" s="90"/>
      <c r="CD75" s="90"/>
      <c r="CE75" s="90"/>
      <c r="CF75" s="90"/>
      <c r="CG75" s="90"/>
      <c r="CH75" s="90"/>
      <c r="CI75" s="90"/>
      <c r="CJ75" s="90"/>
      <c r="CK75" s="90"/>
      <c r="CL75" s="90"/>
      <c r="CM75" s="90"/>
      <c r="CN75" s="90"/>
      <c r="CO75" s="90"/>
      <c r="CP75" s="90"/>
      <c r="CQ75" s="90"/>
      <c r="CR75" s="90"/>
      <c r="CS75" s="90"/>
      <c r="CT75" s="90"/>
      <c r="CU75" s="90"/>
      <c r="CV75" s="90"/>
      <c r="CW75" s="90"/>
      <c r="CX75" s="90"/>
      <c r="CY75" s="90"/>
      <c r="CZ75" s="90"/>
      <c r="DA75" s="90"/>
      <c r="DB75" s="90"/>
    </row>
    <row r="76" spans="1:106" s="54" customFormat="1" ht="18">
      <c r="A76" s="80" t="s">
        <v>70</v>
      </c>
      <c r="B76" s="81" t="s">
        <v>71</v>
      </c>
      <c r="C76" s="81">
        <v>1193100002</v>
      </c>
      <c r="D76" s="82" t="s">
        <v>214</v>
      </c>
      <c r="E76" s="83" t="s">
        <v>215</v>
      </c>
      <c r="F76" s="84" t="s">
        <v>74</v>
      </c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90"/>
      <c r="BU76" s="90"/>
      <c r="BV76" s="90"/>
      <c r="BW76" s="90"/>
      <c r="BX76" s="90"/>
      <c r="BY76" s="90"/>
      <c r="BZ76" s="90"/>
      <c r="CA76" s="90"/>
      <c r="CB76" s="90"/>
      <c r="CC76" s="90"/>
      <c r="CD76" s="90"/>
      <c r="CE76" s="90"/>
      <c r="CF76" s="90"/>
      <c r="CG76" s="90"/>
      <c r="CH76" s="90"/>
      <c r="CI76" s="90"/>
      <c r="CJ76" s="90"/>
      <c r="CK76" s="90"/>
      <c r="CL76" s="90"/>
      <c r="CM76" s="90"/>
      <c r="CN76" s="90"/>
      <c r="CO76" s="90"/>
      <c r="CP76" s="90"/>
      <c r="CQ76" s="90"/>
      <c r="CR76" s="90"/>
      <c r="CS76" s="90"/>
      <c r="CT76" s="90"/>
      <c r="CU76" s="90"/>
      <c r="CV76" s="90"/>
      <c r="CW76" s="90"/>
      <c r="CX76" s="90"/>
      <c r="CY76" s="90"/>
      <c r="CZ76" s="90"/>
      <c r="DA76" s="90"/>
      <c r="DB76" s="90"/>
    </row>
    <row r="77" spans="1:106" s="54" customFormat="1" ht="18">
      <c r="A77" s="80" t="s">
        <v>70</v>
      </c>
      <c r="B77" s="81" t="s">
        <v>71</v>
      </c>
      <c r="C77" s="81">
        <v>1193100002</v>
      </c>
      <c r="D77" s="82" t="s">
        <v>216</v>
      </c>
      <c r="E77" s="83" t="s">
        <v>217</v>
      </c>
      <c r="F77" s="84" t="s">
        <v>81</v>
      </c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90"/>
      <c r="BU77" s="90"/>
      <c r="BV77" s="90"/>
      <c r="BW77" s="90"/>
      <c r="BX77" s="90"/>
      <c r="BY77" s="90"/>
      <c r="BZ77" s="90"/>
      <c r="CA77" s="90"/>
      <c r="CB77" s="90"/>
      <c r="CC77" s="90"/>
      <c r="CD77" s="90"/>
      <c r="CE77" s="90"/>
      <c r="CF77" s="90"/>
      <c r="CG77" s="90"/>
      <c r="CH77" s="90"/>
      <c r="CI77" s="90"/>
      <c r="CJ77" s="90"/>
      <c r="CK77" s="90"/>
      <c r="CL77" s="90"/>
      <c r="CM77" s="90"/>
      <c r="CN77" s="90"/>
      <c r="CO77" s="90"/>
      <c r="CP77" s="90"/>
      <c r="CQ77" s="90"/>
      <c r="CR77" s="90"/>
      <c r="CS77" s="90"/>
      <c r="CT77" s="90"/>
      <c r="CU77" s="90"/>
      <c r="CV77" s="90"/>
      <c r="CW77" s="90"/>
      <c r="CX77" s="90"/>
      <c r="CY77" s="90"/>
      <c r="CZ77" s="90"/>
      <c r="DA77" s="90"/>
      <c r="DB77" s="90"/>
    </row>
    <row r="78" spans="1:106" s="54" customFormat="1" ht="18">
      <c r="A78" s="80" t="s">
        <v>70</v>
      </c>
      <c r="B78" s="81" t="s">
        <v>71</v>
      </c>
      <c r="C78" s="81">
        <v>1193100002</v>
      </c>
      <c r="D78" s="82" t="s">
        <v>218</v>
      </c>
      <c r="E78" s="83" t="s">
        <v>219</v>
      </c>
      <c r="F78" s="84" t="s">
        <v>81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90"/>
      <c r="BU78" s="90"/>
      <c r="BV78" s="90"/>
      <c r="BW78" s="90"/>
      <c r="BX78" s="90"/>
      <c r="BY78" s="90"/>
      <c r="BZ78" s="90"/>
      <c r="CA78" s="90"/>
      <c r="CB78" s="90"/>
      <c r="CC78" s="90"/>
      <c r="CD78" s="90"/>
      <c r="CE78" s="90"/>
      <c r="CF78" s="90"/>
      <c r="CG78" s="90"/>
      <c r="CH78" s="90"/>
      <c r="CI78" s="90"/>
      <c r="CJ78" s="90"/>
      <c r="CK78" s="90"/>
      <c r="CL78" s="90"/>
      <c r="CM78" s="90"/>
      <c r="CN78" s="90"/>
      <c r="CO78" s="90"/>
      <c r="CP78" s="90"/>
      <c r="CQ78" s="90"/>
      <c r="CR78" s="90"/>
      <c r="CS78" s="90"/>
      <c r="CT78" s="90"/>
      <c r="CU78" s="90"/>
      <c r="CV78" s="90"/>
      <c r="CW78" s="90"/>
      <c r="CX78" s="90"/>
      <c r="CY78" s="90"/>
      <c r="CZ78" s="90"/>
      <c r="DA78" s="90"/>
      <c r="DB78" s="90"/>
    </row>
    <row r="79" spans="1:106" s="54" customFormat="1" ht="18">
      <c r="A79" s="80" t="s">
        <v>70</v>
      </c>
      <c r="B79" s="81" t="s">
        <v>71</v>
      </c>
      <c r="C79" s="81">
        <v>1193100002</v>
      </c>
      <c r="D79" s="82" t="s">
        <v>220</v>
      </c>
      <c r="E79" s="83" t="s">
        <v>221</v>
      </c>
      <c r="F79" s="84" t="s">
        <v>74</v>
      </c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84"/>
      <c r="BJ79" s="84"/>
      <c r="BK79" s="84"/>
      <c r="BL79" s="84"/>
      <c r="BM79" s="84"/>
      <c r="BN79" s="84"/>
      <c r="BO79" s="84"/>
      <c r="BP79" s="84"/>
      <c r="BQ79" s="84"/>
      <c r="BR79" s="84"/>
      <c r="BS79" s="84"/>
      <c r="BT79" s="90"/>
      <c r="BU79" s="90"/>
      <c r="BV79" s="90"/>
      <c r="BW79" s="90"/>
      <c r="BX79" s="90"/>
      <c r="BY79" s="90"/>
      <c r="BZ79" s="90"/>
      <c r="CA79" s="90"/>
      <c r="CB79" s="90"/>
      <c r="CC79" s="90"/>
      <c r="CD79" s="90"/>
      <c r="CE79" s="90"/>
      <c r="CF79" s="90"/>
      <c r="CG79" s="90"/>
      <c r="CH79" s="90"/>
      <c r="CI79" s="90"/>
      <c r="CJ79" s="90"/>
      <c r="CK79" s="90"/>
      <c r="CL79" s="90"/>
      <c r="CM79" s="90"/>
      <c r="CN79" s="90"/>
      <c r="CO79" s="90"/>
      <c r="CP79" s="90"/>
      <c r="CQ79" s="90"/>
      <c r="CR79" s="90"/>
      <c r="CS79" s="90"/>
      <c r="CT79" s="90"/>
      <c r="CU79" s="90"/>
      <c r="CV79" s="90"/>
      <c r="CW79" s="90"/>
      <c r="CX79" s="90"/>
      <c r="CY79" s="90"/>
      <c r="CZ79" s="90"/>
      <c r="DA79" s="90"/>
      <c r="DB79" s="90"/>
    </row>
    <row r="80" spans="1:106" s="54" customFormat="1" ht="18">
      <c r="A80" s="80" t="s">
        <v>70</v>
      </c>
      <c r="B80" s="81" t="s">
        <v>71</v>
      </c>
      <c r="C80" s="81">
        <v>1193100002</v>
      </c>
      <c r="D80" s="82" t="s">
        <v>222</v>
      </c>
      <c r="E80" s="83" t="s">
        <v>223</v>
      </c>
      <c r="F80" s="84" t="s">
        <v>81</v>
      </c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90"/>
      <c r="BU80" s="90"/>
      <c r="BV80" s="90"/>
      <c r="BW80" s="90"/>
      <c r="BX80" s="90"/>
      <c r="BY80" s="90"/>
      <c r="BZ80" s="90"/>
      <c r="CA80" s="90"/>
      <c r="CB80" s="90"/>
      <c r="CC80" s="90"/>
      <c r="CD80" s="90"/>
      <c r="CE80" s="90"/>
      <c r="CF80" s="90"/>
      <c r="CG80" s="90"/>
      <c r="CH80" s="90"/>
      <c r="CI80" s="90"/>
      <c r="CJ80" s="90"/>
      <c r="CK80" s="90"/>
      <c r="CL80" s="90"/>
      <c r="CM80" s="90"/>
      <c r="CN80" s="90"/>
      <c r="CO80" s="90"/>
      <c r="CP80" s="90"/>
      <c r="CQ80" s="90"/>
      <c r="CR80" s="90"/>
      <c r="CS80" s="90"/>
      <c r="CT80" s="90"/>
      <c r="CU80" s="90"/>
      <c r="CV80" s="90"/>
      <c r="CW80" s="90"/>
      <c r="CX80" s="90"/>
      <c r="CY80" s="90"/>
      <c r="CZ80" s="90"/>
      <c r="DA80" s="90"/>
      <c r="DB80" s="90"/>
    </row>
    <row r="81" spans="1:106" s="54" customFormat="1" ht="18">
      <c r="A81" s="80" t="s">
        <v>70</v>
      </c>
      <c r="B81" s="81" t="s">
        <v>71</v>
      </c>
      <c r="C81" s="81">
        <v>1193100002</v>
      </c>
      <c r="D81" s="82" t="s">
        <v>224</v>
      </c>
      <c r="E81" s="83" t="s">
        <v>225</v>
      </c>
      <c r="F81" s="84" t="s">
        <v>81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90"/>
      <c r="BU81" s="90"/>
      <c r="BV81" s="90"/>
      <c r="BW81" s="90"/>
      <c r="BX81" s="90"/>
      <c r="BY81" s="90"/>
      <c r="BZ81" s="90"/>
      <c r="CA81" s="90"/>
      <c r="CB81" s="90"/>
      <c r="CC81" s="90"/>
      <c r="CD81" s="90"/>
      <c r="CE81" s="90"/>
      <c r="CF81" s="90"/>
      <c r="CG81" s="90"/>
      <c r="CH81" s="90"/>
      <c r="CI81" s="90"/>
      <c r="CJ81" s="90"/>
      <c r="CK81" s="90"/>
      <c r="CL81" s="90"/>
      <c r="CM81" s="90"/>
      <c r="CN81" s="90"/>
      <c r="CO81" s="90"/>
      <c r="CP81" s="90"/>
      <c r="CQ81" s="90"/>
      <c r="CR81" s="90"/>
      <c r="CS81" s="90"/>
      <c r="CT81" s="90"/>
      <c r="CU81" s="90"/>
      <c r="CV81" s="90"/>
      <c r="CW81" s="90"/>
      <c r="CX81" s="90"/>
      <c r="CY81" s="90"/>
      <c r="CZ81" s="90"/>
      <c r="DA81" s="90"/>
      <c r="DB81" s="90"/>
    </row>
    <row r="82" spans="1:106" s="54" customFormat="1" ht="18">
      <c r="A82" s="80" t="s">
        <v>70</v>
      </c>
      <c r="B82" s="81" t="s">
        <v>71</v>
      </c>
      <c r="C82" s="81">
        <v>1193100002</v>
      </c>
      <c r="D82" s="82" t="s">
        <v>226</v>
      </c>
      <c r="E82" s="83" t="s">
        <v>227</v>
      </c>
      <c r="F82" s="84" t="s">
        <v>81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0"/>
      <c r="CG82" s="90"/>
      <c r="CH82" s="90"/>
      <c r="CI82" s="90"/>
      <c r="CJ82" s="90"/>
      <c r="CK82" s="90"/>
      <c r="CL82" s="90"/>
      <c r="CM82" s="90"/>
      <c r="CN82" s="90"/>
      <c r="CO82" s="90"/>
      <c r="CP82" s="90"/>
      <c r="CQ82" s="90"/>
      <c r="CR82" s="90"/>
      <c r="CS82" s="90"/>
      <c r="CT82" s="90"/>
      <c r="CU82" s="90"/>
      <c r="CV82" s="90"/>
      <c r="CW82" s="90"/>
      <c r="CX82" s="90"/>
      <c r="CY82" s="90"/>
      <c r="CZ82" s="90"/>
      <c r="DA82" s="90"/>
      <c r="DB82" s="90"/>
    </row>
    <row r="83" spans="1:106" s="54" customFormat="1" ht="18">
      <c r="A83" s="80" t="s">
        <v>70</v>
      </c>
      <c r="B83" s="81" t="s">
        <v>71</v>
      </c>
      <c r="C83" s="81">
        <v>1193100002</v>
      </c>
      <c r="D83" s="82" t="s">
        <v>228</v>
      </c>
      <c r="E83" s="83" t="s">
        <v>229</v>
      </c>
      <c r="F83" s="84" t="s">
        <v>74</v>
      </c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  <c r="CE83" s="90"/>
      <c r="CF83" s="90"/>
      <c r="CG83" s="90"/>
      <c r="CH83" s="90"/>
      <c r="CI83" s="90"/>
      <c r="CJ83" s="90"/>
      <c r="CK83" s="90"/>
      <c r="CL83" s="90"/>
      <c r="CM83" s="90"/>
      <c r="CN83" s="90"/>
      <c r="CO83" s="90"/>
      <c r="CP83" s="90"/>
      <c r="CQ83" s="90"/>
      <c r="CR83" s="90"/>
      <c r="CS83" s="90"/>
      <c r="CT83" s="90"/>
      <c r="CU83" s="90"/>
      <c r="CV83" s="90"/>
      <c r="CW83" s="90"/>
      <c r="CX83" s="90"/>
      <c r="CY83" s="90"/>
      <c r="CZ83" s="90"/>
      <c r="DA83" s="90"/>
      <c r="DB83" s="90"/>
    </row>
    <row r="84" spans="1:106" s="54" customFormat="1" ht="18">
      <c r="A84" s="80" t="s">
        <v>70</v>
      </c>
      <c r="B84" s="81" t="s">
        <v>71</v>
      </c>
      <c r="C84" s="81">
        <v>1193100002</v>
      </c>
      <c r="D84" s="82" t="s">
        <v>230</v>
      </c>
      <c r="E84" s="83" t="s">
        <v>231</v>
      </c>
      <c r="F84" s="84" t="s">
        <v>81</v>
      </c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4"/>
      <c r="BR84" s="84"/>
      <c r="BS84" s="84"/>
      <c r="BT84" s="90"/>
      <c r="BU84" s="90"/>
      <c r="BV84" s="90"/>
      <c r="BW84" s="90"/>
      <c r="BX84" s="90"/>
      <c r="BY84" s="90"/>
      <c r="BZ84" s="90"/>
      <c r="CA84" s="90"/>
      <c r="CB84" s="90"/>
      <c r="CC84" s="90"/>
      <c r="CD84" s="90"/>
      <c r="CE84" s="90"/>
      <c r="CF84" s="90"/>
      <c r="CG84" s="90"/>
      <c r="CH84" s="90"/>
      <c r="CI84" s="90"/>
      <c r="CJ84" s="90"/>
      <c r="CK84" s="90"/>
      <c r="CL84" s="90"/>
      <c r="CM84" s="90"/>
      <c r="CN84" s="90"/>
      <c r="CO84" s="90"/>
      <c r="CP84" s="90"/>
      <c r="CQ84" s="90"/>
      <c r="CR84" s="90"/>
      <c r="CS84" s="90"/>
      <c r="CT84" s="90"/>
      <c r="CU84" s="90"/>
      <c r="CV84" s="90"/>
      <c r="CW84" s="90"/>
      <c r="CX84" s="90"/>
      <c r="CY84" s="90"/>
      <c r="CZ84" s="90"/>
      <c r="DA84" s="90"/>
      <c r="DB84" s="90"/>
    </row>
    <row r="85" spans="1:106" s="54" customFormat="1" ht="18">
      <c r="A85" s="80" t="s">
        <v>70</v>
      </c>
      <c r="B85" s="81" t="s">
        <v>71</v>
      </c>
      <c r="C85" s="81">
        <v>1193100002</v>
      </c>
      <c r="D85" s="82" t="s">
        <v>232</v>
      </c>
      <c r="E85" s="83" t="s">
        <v>233</v>
      </c>
      <c r="F85" s="84" t="s">
        <v>74</v>
      </c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84"/>
      <c r="BQ85" s="84"/>
      <c r="BR85" s="84"/>
      <c r="BS85" s="84"/>
      <c r="BT85" s="90"/>
      <c r="BU85" s="90"/>
      <c r="BV85" s="90"/>
      <c r="BW85" s="90"/>
      <c r="BX85" s="90"/>
      <c r="BY85" s="90"/>
      <c r="BZ85" s="90"/>
      <c r="CA85" s="90"/>
      <c r="CB85" s="90"/>
      <c r="CC85" s="90"/>
      <c r="CD85" s="90"/>
      <c r="CE85" s="90"/>
      <c r="CF85" s="90"/>
      <c r="CG85" s="90"/>
      <c r="CH85" s="90"/>
      <c r="CI85" s="90"/>
      <c r="CJ85" s="90"/>
      <c r="CK85" s="90"/>
      <c r="CL85" s="90"/>
      <c r="CM85" s="90"/>
      <c r="CN85" s="90"/>
      <c r="CO85" s="90"/>
      <c r="CP85" s="90"/>
      <c r="CQ85" s="90"/>
      <c r="CR85" s="90"/>
      <c r="CS85" s="90"/>
      <c r="CT85" s="90"/>
      <c r="CU85" s="90"/>
      <c r="CV85" s="90"/>
      <c r="CW85" s="90"/>
      <c r="CX85" s="90"/>
      <c r="CY85" s="90"/>
      <c r="CZ85" s="90"/>
      <c r="DA85" s="90"/>
      <c r="DB85" s="90"/>
    </row>
    <row r="86" spans="1:106" s="54" customFormat="1" ht="18">
      <c r="A86" s="80" t="s">
        <v>70</v>
      </c>
      <c r="B86" s="81" t="s">
        <v>71</v>
      </c>
      <c r="C86" s="81">
        <v>1193100002</v>
      </c>
      <c r="D86" s="82" t="s">
        <v>234</v>
      </c>
      <c r="E86" s="83" t="s">
        <v>235</v>
      </c>
      <c r="F86" s="84" t="s">
        <v>74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84"/>
      <c r="BC86" s="84"/>
      <c r="BD86" s="84"/>
      <c r="BE86" s="84"/>
      <c r="BF86" s="84"/>
      <c r="BG86" s="84"/>
      <c r="BH86" s="84"/>
      <c r="BI86" s="84"/>
      <c r="BJ86" s="84"/>
      <c r="BK86" s="84"/>
      <c r="BL86" s="84"/>
      <c r="BM86" s="84"/>
      <c r="BN86" s="84"/>
      <c r="BO86" s="84"/>
      <c r="BP86" s="84"/>
      <c r="BQ86" s="84"/>
      <c r="BR86" s="84"/>
      <c r="BS86" s="84"/>
      <c r="BT86" s="90"/>
      <c r="BU86" s="90"/>
      <c r="BV86" s="90"/>
      <c r="BW86" s="90"/>
      <c r="BX86" s="90"/>
      <c r="BY86" s="90"/>
      <c r="BZ86" s="90"/>
      <c r="CA86" s="90"/>
      <c r="CB86" s="90"/>
      <c r="CC86" s="90"/>
      <c r="CD86" s="90"/>
      <c r="CE86" s="90"/>
      <c r="CF86" s="90"/>
      <c r="CG86" s="90"/>
      <c r="CH86" s="90"/>
      <c r="CI86" s="90"/>
      <c r="CJ86" s="90"/>
      <c r="CK86" s="90"/>
      <c r="CL86" s="90"/>
      <c r="CM86" s="90"/>
      <c r="CN86" s="90"/>
      <c r="CO86" s="90"/>
      <c r="CP86" s="90"/>
      <c r="CQ86" s="90"/>
      <c r="CR86" s="90"/>
      <c r="CS86" s="90"/>
      <c r="CT86" s="90"/>
      <c r="CU86" s="90"/>
      <c r="CV86" s="90"/>
      <c r="CW86" s="90"/>
      <c r="CX86" s="90"/>
      <c r="CY86" s="90"/>
      <c r="CZ86" s="90"/>
      <c r="DA86" s="90"/>
      <c r="DB86" s="90"/>
    </row>
    <row r="87" spans="1:106" s="54" customFormat="1" ht="18">
      <c r="A87" s="80" t="s">
        <v>70</v>
      </c>
      <c r="B87" s="81" t="s">
        <v>71</v>
      </c>
      <c r="C87" s="81">
        <v>1193100002</v>
      </c>
      <c r="D87" s="82" t="s">
        <v>236</v>
      </c>
      <c r="E87" s="83" t="s">
        <v>237</v>
      </c>
      <c r="F87" s="84" t="s">
        <v>81</v>
      </c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4"/>
      <c r="BE87" s="84"/>
      <c r="BF87" s="84"/>
      <c r="BG87" s="84"/>
      <c r="BH87" s="84"/>
      <c r="BI87" s="84"/>
      <c r="BJ87" s="84"/>
      <c r="BK87" s="84"/>
      <c r="BL87" s="84"/>
      <c r="BM87" s="84"/>
      <c r="BN87" s="84"/>
      <c r="BO87" s="84"/>
      <c r="BP87" s="84"/>
      <c r="BQ87" s="84"/>
      <c r="BR87" s="84"/>
      <c r="BS87" s="84"/>
      <c r="BT87" s="90"/>
      <c r="BU87" s="90"/>
      <c r="BV87" s="90"/>
      <c r="BW87" s="90"/>
      <c r="BX87" s="90"/>
      <c r="BY87" s="90"/>
      <c r="BZ87" s="90"/>
      <c r="CA87" s="90"/>
      <c r="CB87" s="90"/>
      <c r="CC87" s="90"/>
      <c r="CD87" s="90"/>
      <c r="CE87" s="90"/>
      <c r="CF87" s="90"/>
      <c r="CG87" s="90"/>
      <c r="CH87" s="90"/>
      <c r="CI87" s="90"/>
      <c r="CJ87" s="90"/>
      <c r="CK87" s="90"/>
      <c r="CL87" s="90"/>
      <c r="CM87" s="90"/>
      <c r="CN87" s="90"/>
      <c r="CO87" s="90"/>
      <c r="CP87" s="90"/>
      <c r="CQ87" s="90"/>
      <c r="CR87" s="90"/>
      <c r="CS87" s="90"/>
      <c r="CT87" s="90"/>
      <c r="CU87" s="90"/>
      <c r="CV87" s="90"/>
      <c r="CW87" s="90"/>
      <c r="CX87" s="90"/>
      <c r="CY87" s="90"/>
      <c r="CZ87" s="90"/>
      <c r="DA87" s="90"/>
      <c r="DB87" s="90"/>
    </row>
    <row r="88" spans="1:106" s="54" customFormat="1" ht="18">
      <c r="A88" s="80" t="s">
        <v>70</v>
      </c>
      <c r="B88" s="81" t="s">
        <v>71</v>
      </c>
      <c r="C88" s="81">
        <v>1193100002</v>
      </c>
      <c r="D88" s="82" t="s">
        <v>238</v>
      </c>
      <c r="E88" s="83" t="s">
        <v>239</v>
      </c>
      <c r="F88" s="84" t="s">
        <v>81</v>
      </c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84"/>
      <c r="BC88" s="84"/>
      <c r="BD88" s="84"/>
      <c r="BE88" s="84"/>
      <c r="BF88" s="84"/>
      <c r="BG88" s="84"/>
      <c r="BH88" s="84"/>
      <c r="BI88" s="84"/>
      <c r="BJ88" s="84"/>
      <c r="BK88" s="84"/>
      <c r="BL88" s="84"/>
      <c r="BM88" s="84"/>
      <c r="BN88" s="84"/>
      <c r="BO88" s="84"/>
      <c r="BP88" s="84"/>
      <c r="BQ88" s="84"/>
      <c r="BR88" s="84"/>
      <c r="BS88" s="84"/>
      <c r="BT88" s="90"/>
      <c r="BU88" s="90"/>
      <c r="BV88" s="90"/>
      <c r="BW88" s="90"/>
      <c r="BX88" s="90"/>
      <c r="BY88" s="90"/>
      <c r="BZ88" s="90"/>
      <c r="CA88" s="90"/>
      <c r="CB88" s="90"/>
      <c r="CC88" s="90"/>
      <c r="CD88" s="90"/>
      <c r="CE88" s="90"/>
      <c r="CF88" s="90"/>
      <c r="CG88" s="90"/>
      <c r="CH88" s="90"/>
      <c r="CI88" s="90"/>
      <c r="CJ88" s="90"/>
      <c r="CK88" s="90"/>
      <c r="CL88" s="90"/>
      <c r="CM88" s="90"/>
      <c r="CN88" s="90"/>
      <c r="CO88" s="90"/>
      <c r="CP88" s="90"/>
      <c r="CQ88" s="90"/>
      <c r="CR88" s="90"/>
      <c r="CS88" s="90"/>
      <c r="CT88" s="90"/>
      <c r="CU88" s="90"/>
      <c r="CV88" s="90"/>
      <c r="CW88" s="90"/>
      <c r="CX88" s="90"/>
      <c r="CY88" s="90"/>
      <c r="CZ88" s="90"/>
      <c r="DA88" s="90"/>
      <c r="DB88" s="90"/>
    </row>
    <row r="89" spans="1:106" s="54" customFormat="1" ht="18">
      <c r="A89" s="80" t="s">
        <v>70</v>
      </c>
      <c r="B89" s="81" t="s">
        <v>71</v>
      </c>
      <c r="C89" s="81">
        <v>1193100002</v>
      </c>
      <c r="D89" s="82" t="s">
        <v>240</v>
      </c>
      <c r="E89" s="83" t="s">
        <v>241</v>
      </c>
      <c r="F89" s="84" t="s">
        <v>81</v>
      </c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84"/>
      <c r="BC89" s="84"/>
      <c r="BD89" s="84"/>
      <c r="BE89" s="84"/>
      <c r="BF89" s="84"/>
      <c r="BG89" s="84"/>
      <c r="BH89" s="84"/>
      <c r="BI89" s="84"/>
      <c r="BJ89" s="84"/>
      <c r="BK89" s="84"/>
      <c r="BL89" s="84"/>
      <c r="BM89" s="84"/>
      <c r="BN89" s="84"/>
      <c r="BO89" s="84"/>
      <c r="BP89" s="84"/>
      <c r="BQ89" s="84"/>
      <c r="BR89" s="84"/>
      <c r="BS89" s="84"/>
      <c r="BT89" s="90"/>
      <c r="BU89" s="90"/>
      <c r="BV89" s="90"/>
      <c r="BW89" s="90"/>
      <c r="BX89" s="90"/>
      <c r="BY89" s="90"/>
      <c r="BZ89" s="90"/>
      <c r="CA89" s="90"/>
      <c r="CB89" s="90"/>
      <c r="CC89" s="90"/>
      <c r="CD89" s="90"/>
      <c r="CE89" s="90"/>
      <c r="CF89" s="90"/>
      <c r="CG89" s="90"/>
      <c r="CH89" s="90"/>
      <c r="CI89" s="90"/>
      <c r="CJ89" s="90"/>
      <c r="CK89" s="90"/>
      <c r="CL89" s="90"/>
      <c r="CM89" s="90"/>
      <c r="CN89" s="90"/>
      <c r="CO89" s="90"/>
      <c r="CP89" s="90"/>
      <c r="CQ89" s="90"/>
      <c r="CR89" s="90"/>
      <c r="CS89" s="90"/>
      <c r="CT89" s="90"/>
      <c r="CU89" s="90"/>
      <c r="CV89" s="90"/>
      <c r="CW89" s="90"/>
      <c r="CX89" s="90"/>
      <c r="CY89" s="90"/>
      <c r="CZ89" s="90"/>
      <c r="DA89" s="90"/>
      <c r="DB89" s="90"/>
    </row>
    <row r="90" spans="1:106" s="54" customFormat="1" ht="18">
      <c r="A90" s="80" t="s">
        <v>70</v>
      </c>
      <c r="B90" s="81" t="s">
        <v>71</v>
      </c>
      <c r="C90" s="81">
        <v>1193100002</v>
      </c>
      <c r="D90" s="82" t="s">
        <v>242</v>
      </c>
      <c r="E90" s="83" t="s">
        <v>243</v>
      </c>
      <c r="F90" s="84" t="s">
        <v>74</v>
      </c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84"/>
      <c r="BC90" s="84"/>
      <c r="BD90" s="84"/>
      <c r="BE90" s="84"/>
      <c r="BF90" s="84"/>
      <c r="BG90" s="84"/>
      <c r="BH90" s="84"/>
      <c r="BI90" s="84"/>
      <c r="BJ90" s="84"/>
      <c r="BK90" s="84"/>
      <c r="BL90" s="84"/>
      <c r="BM90" s="84"/>
      <c r="BN90" s="84"/>
      <c r="BO90" s="84"/>
      <c r="BP90" s="84"/>
      <c r="BQ90" s="84"/>
      <c r="BR90" s="84"/>
      <c r="BS90" s="84"/>
      <c r="BT90" s="90"/>
      <c r="BU90" s="90"/>
      <c r="BV90" s="90"/>
      <c r="BW90" s="90"/>
      <c r="BX90" s="90"/>
      <c r="BY90" s="90"/>
      <c r="BZ90" s="90"/>
      <c r="CA90" s="90"/>
      <c r="CB90" s="90"/>
      <c r="CC90" s="90"/>
      <c r="CD90" s="90"/>
      <c r="CE90" s="90"/>
      <c r="CF90" s="90"/>
      <c r="CG90" s="90"/>
      <c r="CH90" s="90"/>
      <c r="CI90" s="90"/>
      <c r="CJ90" s="90"/>
      <c r="CK90" s="90"/>
      <c r="CL90" s="90"/>
      <c r="CM90" s="90"/>
      <c r="CN90" s="90"/>
      <c r="CO90" s="90"/>
      <c r="CP90" s="90"/>
      <c r="CQ90" s="90"/>
      <c r="CR90" s="90"/>
      <c r="CS90" s="90"/>
      <c r="CT90" s="90"/>
      <c r="CU90" s="90"/>
      <c r="CV90" s="90"/>
      <c r="CW90" s="90"/>
      <c r="CX90" s="90"/>
      <c r="CY90" s="90"/>
      <c r="CZ90" s="90"/>
      <c r="DA90" s="90"/>
      <c r="DB90" s="90"/>
    </row>
    <row r="91" spans="1:106" s="54" customFormat="1" ht="18">
      <c r="A91" s="80" t="s">
        <v>70</v>
      </c>
      <c r="B91" s="81" t="s">
        <v>71</v>
      </c>
      <c r="C91" s="81">
        <v>1193100002</v>
      </c>
      <c r="D91" s="82" t="s">
        <v>244</v>
      </c>
      <c r="E91" s="83" t="s">
        <v>245</v>
      </c>
      <c r="F91" s="84" t="s">
        <v>81</v>
      </c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84"/>
      <c r="BC91" s="84"/>
      <c r="BD91" s="84"/>
      <c r="BE91" s="84"/>
      <c r="BF91" s="84"/>
      <c r="BG91" s="84"/>
      <c r="BH91" s="84"/>
      <c r="BI91" s="84"/>
      <c r="BJ91" s="84"/>
      <c r="BK91" s="84"/>
      <c r="BL91" s="84"/>
      <c r="BM91" s="84"/>
      <c r="BN91" s="84"/>
      <c r="BO91" s="84"/>
      <c r="BP91" s="84"/>
      <c r="BQ91" s="84"/>
      <c r="BR91" s="84"/>
      <c r="BS91" s="84"/>
      <c r="BT91" s="90"/>
      <c r="BU91" s="90"/>
      <c r="BV91" s="90"/>
      <c r="BW91" s="90"/>
      <c r="BX91" s="90"/>
      <c r="BY91" s="90"/>
      <c r="BZ91" s="90"/>
      <c r="CA91" s="90"/>
      <c r="CB91" s="90"/>
      <c r="CC91" s="90"/>
      <c r="CD91" s="90"/>
      <c r="CE91" s="90"/>
      <c r="CF91" s="90"/>
      <c r="CG91" s="90"/>
      <c r="CH91" s="90"/>
      <c r="CI91" s="90"/>
      <c r="CJ91" s="90"/>
      <c r="CK91" s="90"/>
      <c r="CL91" s="90"/>
      <c r="CM91" s="90"/>
      <c r="CN91" s="90"/>
      <c r="CO91" s="90"/>
      <c r="CP91" s="90"/>
      <c r="CQ91" s="90"/>
      <c r="CR91" s="90"/>
      <c r="CS91" s="90"/>
      <c r="CT91" s="90"/>
      <c r="CU91" s="90"/>
      <c r="CV91" s="90"/>
      <c r="CW91" s="90"/>
      <c r="CX91" s="90"/>
      <c r="CY91" s="90"/>
      <c r="CZ91" s="90"/>
      <c r="DA91" s="90"/>
      <c r="DB91" s="90"/>
    </row>
    <row r="92" spans="1:106" s="54" customFormat="1" ht="18">
      <c r="A92" s="80" t="s">
        <v>70</v>
      </c>
      <c r="B92" s="81" t="s">
        <v>71</v>
      </c>
      <c r="C92" s="81">
        <v>1193100002</v>
      </c>
      <c r="D92" s="82" t="s">
        <v>246</v>
      </c>
      <c r="E92" s="83" t="s">
        <v>247</v>
      </c>
      <c r="F92" s="84" t="s">
        <v>74</v>
      </c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  <c r="BA92" s="84"/>
      <c r="BB92" s="84"/>
      <c r="BC92" s="84"/>
      <c r="BD92" s="84"/>
      <c r="BE92" s="84"/>
      <c r="BF92" s="84"/>
      <c r="BG92" s="84"/>
      <c r="BH92" s="84"/>
      <c r="BI92" s="84"/>
      <c r="BJ92" s="84"/>
      <c r="BK92" s="84"/>
      <c r="BL92" s="84"/>
      <c r="BM92" s="84"/>
      <c r="BN92" s="84"/>
      <c r="BO92" s="84"/>
      <c r="BP92" s="84"/>
      <c r="BQ92" s="84"/>
      <c r="BR92" s="84"/>
      <c r="BS92" s="84"/>
      <c r="BT92" s="90"/>
      <c r="BU92" s="90"/>
      <c r="BV92" s="90"/>
      <c r="BW92" s="90"/>
      <c r="BX92" s="90"/>
      <c r="BY92" s="90"/>
      <c r="BZ92" s="90"/>
      <c r="CA92" s="90"/>
      <c r="CB92" s="90"/>
      <c r="CC92" s="90"/>
      <c r="CD92" s="90"/>
      <c r="CE92" s="90"/>
      <c r="CF92" s="90"/>
      <c r="CG92" s="90"/>
      <c r="CH92" s="90"/>
      <c r="CI92" s="90"/>
      <c r="CJ92" s="90"/>
      <c r="CK92" s="90"/>
      <c r="CL92" s="90"/>
      <c r="CM92" s="90"/>
      <c r="CN92" s="90"/>
      <c r="CO92" s="90"/>
      <c r="CP92" s="90"/>
      <c r="CQ92" s="90"/>
      <c r="CR92" s="90"/>
      <c r="CS92" s="90"/>
      <c r="CT92" s="90"/>
      <c r="CU92" s="90"/>
      <c r="CV92" s="90"/>
      <c r="CW92" s="90"/>
      <c r="CX92" s="90"/>
      <c r="CY92" s="90"/>
      <c r="CZ92" s="90"/>
      <c r="DA92" s="90"/>
      <c r="DB92" s="90"/>
    </row>
    <row r="93" spans="1:106" s="54" customFormat="1" ht="18">
      <c r="A93" s="80" t="s">
        <v>70</v>
      </c>
      <c r="B93" s="81" t="s">
        <v>71</v>
      </c>
      <c r="C93" s="81">
        <v>1193100002</v>
      </c>
      <c r="D93" s="82" t="s">
        <v>248</v>
      </c>
      <c r="E93" s="83" t="s">
        <v>249</v>
      </c>
      <c r="F93" s="84" t="s">
        <v>81</v>
      </c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4"/>
      <c r="BE93" s="84"/>
      <c r="BF93" s="84"/>
      <c r="BG93" s="84"/>
      <c r="BH93" s="84"/>
      <c r="BI93" s="84"/>
      <c r="BJ93" s="84"/>
      <c r="BK93" s="84"/>
      <c r="BL93" s="84"/>
      <c r="BM93" s="84"/>
      <c r="BN93" s="84"/>
      <c r="BO93" s="84"/>
      <c r="BP93" s="84"/>
      <c r="BQ93" s="84"/>
      <c r="BR93" s="84"/>
      <c r="BS93" s="84"/>
      <c r="BT93" s="90"/>
      <c r="BU93" s="90"/>
      <c r="BV93" s="90"/>
      <c r="BW93" s="90"/>
      <c r="BX93" s="90"/>
      <c r="BY93" s="90"/>
      <c r="BZ93" s="90"/>
      <c r="CA93" s="90"/>
      <c r="CB93" s="90"/>
      <c r="CC93" s="90"/>
      <c r="CD93" s="90"/>
      <c r="CE93" s="90"/>
      <c r="CF93" s="90"/>
      <c r="CG93" s="90"/>
      <c r="CH93" s="90"/>
      <c r="CI93" s="90"/>
      <c r="CJ93" s="90"/>
      <c r="CK93" s="90"/>
      <c r="CL93" s="90"/>
      <c r="CM93" s="90"/>
      <c r="CN93" s="90"/>
      <c r="CO93" s="90"/>
      <c r="CP93" s="90"/>
      <c r="CQ93" s="90"/>
      <c r="CR93" s="90"/>
      <c r="CS93" s="90"/>
      <c r="CT93" s="90"/>
      <c r="CU93" s="90"/>
      <c r="CV93" s="90"/>
      <c r="CW93" s="90"/>
      <c r="CX93" s="90"/>
      <c r="CY93" s="90"/>
      <c r="CZ93" s="90"/>
      <c r="DA93" s="90"/>
      <c r="DB93" s="90"/>
    </row>
    <row r="94" spans="1:106" s="54" customFormat="1" ht="18">
      <c r="A94" s="80" t="s">
        <v>70</v>
      </c>
      <c r="B94" s="81" t="s">
        <v>71</v>
      </c>
      <c r="C94" s="81">
        <v>1193100002</v>
      </c>
      <c r="D94" s="82" t="s">
        <v>250</v>
      </c>
      <c r="E94" s="83" t="s">
        <v>251</v>
      </c>
      <c r="F94" s="84" t="s">
        <v>74</v>
      </c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84"/>
      <c r="BC94" s="84"/>
      <c r="BD94" s="84"/>
      <c r="BE94" s="84"/>
      <c r="BF94" s="84"/>
      <c r="BG94" s="84"/>
      <c r="BH94" s="84"/>
      <c r="BI94" s="84"/>
      <c r="BJ94" s="84"/>
      <c r="BK94" s="84"/>
      <c r="BL94" s="84"/>
      <c r="BM94" s="84"/>
      <c r="BN94" s="84"/>
      <c r="BO94" s="84"/>
      <c r="BP94" s="84"/>
      <c r="BQ94" s="84"/>
      <c r="BR94" s="84"/>
      <c r="BS94" s="84"/>
      <c r="BT94" s="90"/>
      <c r="BU94" s="90"/>
      <c r="BV94" s="90"/>
      <c r="BW94" s="90"/>
      <c r="BX94" s="90"/>
      <c r="BY94" s="90"/>
      <c r="BZ94" s="90"/>
      <c r="CA94" s="90"/>
      <c r="CB94" s="90"/>
      <c r="CC94" s="90"/>
      <c r="CD94" s="90"/>
      <c r="CE94" s="90"/>
      <c r="CF94" s="90"/>
      <c r="CG94" s="90"/>
      <c r="CH94" s="90"/>
      <c r="CI94" s="90"/>
      <c r="CJ94" s="90"/>
      <c r="CK94" s="90"/>
      <c r="CL94" s="90"/>
      <c r="CM94" s="90"/>
      <c r="CN94" s="90"/>
      <c r="CO94" s="90"/>
      <c r="CP94" s="90"/>
      <c r="CQ94" s="90"/>
      <c r="CR94" s="90"/>
      <c r="CS94" s="90"/>
      <c r="CT94" s="90"/>
      <c r="CU94" s="90"/>
      <c r="CV94" s="90"/>
      <c r="CW94" s="90"/>
      <c r="CX94" s="90"/>
      <c r="CY94" s="90"/>
      <c r="CZ94" s="90"/>
      <c r="DA94" s="90"/>
      <c r="DB94" s="90"/>
    </row>
    <row r="95" spans="1:106" s="54" customFormat="1" ht="18">
      <c r="A95" s="80" t="s">
        <v>70</v>
      </c>
      <c r="B95" s="81" t="s">
        <v>71</v>
      </c>
      <c r="C95" s="81">
        <v>1193100002</v>
      </c>
      <c r="D95" s="82" t="s">
        <v>252</v>
      </c>
      <c r="E95" s="83" t="s">
        <v>253</v>
      </c>
      <c r="F95" s="84" t="s">
        <v>74</v>
      </c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84"/>
      <c r="BN95" s="84"/>
      <c r="BO95" s="84"/>
      <c r="BP95" s="84"/>
      <c r="BQ95" s="84"/>
      <c r="BR95" s="84"/>
      <c r="BS95" s="84"/>
      <c r="BT95" s="90"/>
      <c r="BU95" s="90"/>
      <c r="BV95" s="90"/>
      <c r="BW95" s="90"/>
      <c r="BX95" s="90"/>
      <c r="BY95" s="90"/>
      <c r="BZ95" s="90"/>
      <c r="CA95" s="90"/>
      <c r="CB95" s="90"/>
      <c r="CC95" s="90"/>
      <c r="CD95" s="90"/>
      <c r="CE95" s="90"/>
      <c r="CF95" s="90"/>
      <c r="CG95" s="90"/>
      <c r="CH95" s="90"/>
      <c r="CI95" s="90"/>
      <c r="CJ95" s="90"/>
      <c r="CK95" s="90"/>
      <c r="CL95" s="90"/>
      <c r="CM95" s="90"/>
      <c r="CN95" s="90"/>
      <c r="CO95" s="90"/>
      <c r="CP95" s="90"/>
      <c r="CQ95" s="90"/>
      <c r="CR95" s="90"/>
      <c r="CS95" s="90"/>
      <c r="CT95" s="90"/>
      <c r="CU95" s="90"/>
      <c r="CV95" s="90"/>
      <c r="CW95" s="90"/>
      <c r="CX95" s="90"/>
      <c r="CY95" s="90"/>
      <c r="CZ95" s="90"/>
      <c r="DA95" s="90"/>
      <c r="DB95" s="90"/>
    </row>
    <row r="96" spans="1:106" s="54" customFormat="1" ht="18">
      <c r="A96" s="80" t="s">
        <v>70</v>
      </c>
      <c r="B96" s="81" t="s">
        <v>71</v>
      </c>
      <c r="C96" s="81">
        <v>1193100002</v>
      </c>
      <c r="D96" s="82" t="s">
        <v>254</v>
      </c>
      <c r="E96" s="83" t="s">
        <v>255</v>
      </c>
      <c r="F96" s="84" t="s">
        <v>81</v>
      </c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84"/>
      <c r="BP96" s="84"/>
      <c r="BQ96" s="84"/>
      <c r="BR96" s="84"/>
      <c r="BS96" s="84"/>
      <c r="BT96" s="90"/>
      <c r="BU96" s="90"/>
      <c r="BV96" s="90"/>
      <c r="BW96" s="90"/>
      <c r="BX96" s="90"/>
      <c r="BY96" s="90"/>
      <c r="BZ96" s="90"/>
      <c r="CA96" s="90"/>
      <c r="CB96" s="90"/>
      <c r="CC96" s="90"/>
      <c r="CD96" s="90"/>
      <c r="CE96" s="90"/>
      <c r="CF96" s="90"/>
      <c r="CG96" s="90"/>
      <c r="CH96" s="90"/>
      <c r="CI96" s="90"/>
      <c r="CJ96" s="90"/>
      <c r="CK96" s="90"/>
      <c r="CL96" s="90"/>
      <c r="CM96" s="90"/>
      <c r="CN96" s="90"/>
      <c r="CO96" s="90"/>
      <c r="CP96" s="90"/>
      <c r="CQ96" s="90"/>
      <c r="CR96" s="90"/>
      <c r="CS96" s="90"/>
      <c r="CT96" s="90"/>
      <c r="CU96" s="90"/>
      <c r="CV96" s="90"/>
      <c r="CW96" s="90"/>
      <c r="CX96" s="90"/>
      <c r="CY96" s="90"/>
      <c r="CZ96" s="90"/>
      <c r="DA96" s="90"/>
      <c r="DB96" s="90"/>
    </row>
    <row r="97" spans="1:106" s="54" customFormat="1" ht="18">
      <c r="A97" s="80" t="s">
        <v>70</v>
      </c>
      <c r="B97" s="81" t="s">
        <v>71</v>
      </c>
      <c r="C97" s="81">
        <v>1193100002</v>
      </c>
      <c r="D97" s="82" t="s">
        <v>256</v>
      </c>
      <c r="E97" s="83" t="s">
        <v>257</v>
      </c>
      <c r="F97" s="84" t="s">
        <v>74</v>
      </c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84"/>
      <c r="BC97" s="84"/>
      <c r="BD97" s="84"/>
      <c r="BE97" s="84"/>
      <c r="BF97" s="84"/>
      <c r="BG97" s="84"/>
      <c r="BH97" s="84"/>
      <c r="BI97" s="84"/>
      <c r="BJ97" s="84"/>
      <c r="BK97" s="84"/>
      <c r="BL97" s="84"/>
      <c r="BM97" s="84"/>
      <c r="BN97" s="84"/>
      <c r="BO97" s="84"/>
      <c r="BP97" s="84"/>
      <c r="BQ97" s="84"/>
      <c r="BR97" s="84"/>
      <c r="BS97" s="84"/>
      <c r="BT97" s="90"/>
      <c r="BU97" s="90"/>
      <c r="BV97" s="90"/>
      <c r="BW97" s="90"/>
      <c r="BX97" s="90"/>
      <c r="BY97" s="90"/>
      <c r="BZ97" s="90"/>
      <c r="CA97" s="90"/>
      <c r="CB97" s="90"/>
      <c r="CC97" s="90"/>
      <c r="CD97" s="90"/>
      <c r="CE97" s="90"/>
      <c r="CF97" s="90"/>
      <c r="CG97" s="90"/>
      <c r="CH97" s="90"/>
      <c r="CI97" s="90"/>
      <c r="CJ97" s="90"/>
      <c r="CK97" s="90"/>
      <c r="CL97" s="90"/>
      <c r="CM97" s="90"/>
      <c r="CN97" s="90"/>
      <c r="CO97" s="90"/>
      <c r="CP97" s="90"/>
      <c r="CQ97" s="90"/>
      <c r="CR97" s="90"/>
      <c r="CS97" s="90"/>
      <c r="CT97" s="90"/>
      <c r="CU97" s="90"/>
      <c r="CV97" s="90"/>
      <c r="CW97" s="90"/>
      <c r="CX97" s="90"/>
      <c r="CY97" s="90"/>
      <c r="CZ97" s="90"/>
      <c r="DA97" s="90"/>
      <c r="DB97" s="90"/>
    </row>
    <row r="98" spans="1:106" s="54" customFormat="1" ht="18">
      <c r="A98" s="80" t="s">
        <v>70</v>
      </c>
      <c r="B98" s="81" t="s">
        <v>71</v>
      </c>
      <c r="C98" s="81">
        <v>1193100002</v>
      </c>
      <c r="D98" s="82" t="s">
        <v>258</v>
      </c>
      <c r="E98" s="83" t="s">
        <v>259</v>
      </c>
      <c r="F98" s="84" t="s">
        <v>81</v>
      </c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  <c r="BA98" s="84"/>
      <c r="BB98" s="84"/>
      <c r="BC98" s="84"/>
      <c r="BD98" s="84"/>
      <c r="BE98" s="84"/>
      <c r="BF98" s="84"/>
      <c r="BG98" s="84"/>
      <c r="BH98" s="84"/>
      <c r="BI98" s="84"/>
      <c r="BJ98" s="84"/>
      <c r="BK98" s="84"/>
      <c r="BL98" s="84"/>
      <c r="BM98" s="84"/>
      <c r="BN98" s="84"/>
      <c r="BO98" s="84"/>
      <c r="BP98" s="84"/>
      <c r="BQ98" s="84"/>
      <c r="BR98" s="84"/>
      <c r="BS98" s="84"/>
      <c r="BT98" s="90"/>
      <c r="BU98" s="90"/>
      <c r="BV98" s="90"/>
      <c r="BW98" s="90"/>
      <c r="BX98" s="90"/>
      <c r="BY98" s="90"/>
      <c r="BZ98" s="90"/>
      <c r="CA98" s="90"/>
      <c r="CB98" s="90"/>
      <c r="CC98" s="90"/>
      <c r="CD98" s="90"/>
      <c r="CE98" s="90"/>
      <c r="CF98" s="90"/>
      <c r="CG98" s="90"/>
      <c r="CH98" s="90"/>
      <c r="CI98" s="90"/>
      <c r="CJ98" s="90"/>
      <c r="CK98" s="90"/>
      <c r="CL98" s="90"/>
      <c r="CM98" s="90"/>
      <c r="CN98" s="90"/>
      <c r="CO98" s="90"/>
      <c r="CP98" s="90"/>
      <c r="CQ98" s="90"/>
      <c r="CR98" s="90"/>
      <c r="CS98" s="90"/>
      <c r="CT98" s="90"/>
      <c r="CU98" s="90"/>
      <c r="CV98" s="90"/>
      <c r="CW98" s="90"/>
      <c r="CX98" s="90"/>
      <c r="CY98" s="90"/>
      <c r="CZ98" s="90"/>
      <c r="DA98" s="90"/>
      <c r="DB98" s="90"/>
    </row>
    <row r="99" spans="1:106" s="54" customFormat="1" ht="18">
      <c r="A99" s="80" t="s">
        <v>70</v>
      </c>
      <c r="B99" s="81" t="s">
        <v>71</v>
      </c>
      <c r="C99" s="81">
        <v>1193100002</v>
      </c>
      <c r="D99" s="82" t="s">
        <v>260</v>
      </c>
      <c r="E99" s="83" t="s">
        <v>261</v>
      </c>
      <c r="F99" s="84" t="s">
        <v>74</v>
      </c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  <c r="AY99" s="84"/>
      <c r="AZ99" s="84"/>
      <c r="BA99" s="84"/>
      <c r="BB99" s="84"/>
      <c r="BC99" s="84"/>
      <c r="BD99" s="84"/>
      <c r="BE99" s="84"/>
      <c r="BF99" s="84"/>
      <c r="BG99" s="84"/>
      <c r="BH99" s="84"/>
      <c r="BI99" s="84"/>
      <c r="BJ99" s="84"/>
      <c r="BK99" s="84"/>
      <c r="BL99" s="84"/>
      <c r="BM99" s="84"/>
      <c r="BN99" s="84"/>
      <c r="BO99" s="84"/>
      <c r="BP99" s="84"/>
      <c r="BQ99" s="84"/>
      <c r="BR99" s="84"/>
      <c r="BS99" s="84"/>
      <c r="BT99" s="90"/>
      <c r="BU99" s="90"/>
      <c r="BV99" s="90"/>
      <c r="BW99" s="90"/>
      <c r="BX99" s="90"/>
      <c r="BY99" s="90"/>
      <c r="BZ99" s="90"/>
      <c r="CA99" s="90"/>
      <c r="CB99" s="90"/>
      <c r="CC99" s="90"/>
      <c r="CD99" s="90"/>
      <c r="CE99" s="90"/>
      <c r="CF99" s="90"/>
      <c r="CG99" s="90"/>
      <c r="CH99" s="90"/>
      <c r="CI99" s="90"/>
      <c r="CJ99" s="90"/>
      <c r="CK99" s="90"/>
      <c r="CL99" s="90"/>
      <c r="CM99" s="90"/>
      <c r="CN99" s="90"/>
      <c r="CO99" s="90"/>
      <c r="CP99" s="90"/>
      <c r="CQ99" s="90"/>
      <c r="CR99" s="90"/>
      <c r="CS99" s="90"/>
      <c r="CT99" s="90"/>
      <c r="CU99" s="90"/>
      <c r="CV99" s="90"/>
      <c r="CW99" s="90"/>
      <c r="CX99" s="90"/>
      <c r="CY99" s="90"/>
      <c r="CZ99" s="90"/>
      <c r="DA99" s="90"/>
      <c r="DB99" s="90"/>
    </row>
    <row r="100" spans="1:106" s="54" customFormat="1" ht="18">
      <c r="A100" s="80" t="s">
        <v>70</v>
      </c>
      <c r="B100" s="81" t="s">
        <v>71</v>
      </c>
      <c r="C100" s="81">
        <v>1193100002</v>
      </c>
      <c r="D100" s="82" t="s">
        <v>262</v>
      </c>
      <c r="E100" s="83" t="s">
        <v>263</v>
      </c>
      <c r="F100" s="84" t="s">
        <v>74</v>
      </c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84"/>
      <c r="BC100" s="84"/>
      <c r="BD100" s="84"/>
      <c r="BE100" s="84"/>
      <c r="BF100" s="84"/>
      <c r="BG100" s="84"/>
      <c r="BH100" s="84"/>
      <c r="BI100" s="84"/>
      <c r="BJ100" s="84"/>
      <c r="BK100" s="84"/>
      <c r="BL100" s="84"/>
      <c r="BM100" s="84"/>
      <c r="BN100" s="84"/>
      <c r="BO100" s="84"/>
      <c r="BP100" s="84"/>
      <c r="BQ100" s="84"/>
      <c r="BR100" s="84"/>
      <c r="BS100" s="84"/>
      <c r="BT100" s="90"/>
      <c r="BU100" s="90"/>
      <c r="BV100" s="90"/>
      <c r="BW100" s="90"/>
      <c r="BX100" s="90"/>
      <c r="BY100" s="90"/>
      <c r="BZ100" s="90"/>
      <c r="CA100" s="90"/>
      <c r="CB100" s="90"/>
      <c r="CC100" s="90"/>
      <c r="CD100" s="90"/>
      <c r="CE100" s="90"/>
      <c r="CF100" s="90"/>
      <c r="CG100" s="90"/>
      <c r="CH100" s="90"/>
      <c r="CI100" s="90"/>
      <c r="CJ100" s="90"/>
      <c r="CK100" s="90"/>
      <c r="CL100" s="90"/>
      <c r="CM100" s="90"/>
      <c r="CN100" s="90"/>
      <c r="CO100" s="90"/>
      <c r="CP100" s="90"/>
      <c r="CQ100" s="90"/>
      <c r="CR100" s="90"/>
      <c r="CS100" s="90"/>
      <c r="CT100" s="90"/>
      <c r="CU100" s="90"/>
      <c r="CV100" s="90"/>
      <c r="CW100" s="90"/>
      <c r="CX100" s="90"/>
      <c r="CY100" s="90"/>
      <c r="CZ100" s="90"/>
      <c r="DA100" s="90"/>
      <c r="DB100" s="90"/>
    </row>
    <row r="101" spans="1:106" s="54" customFormat="1" ht="18">
      <c r="A101" s="80" t="s">
        <v>70</v>
      </c>
      <c r="B101" s="81" t="s">
        <v>71</v>
      </c>
      <c r="C101" s="81">
        <v>1193100002</v>
      </c>
      <c r="D101" s="82" t="s">
        <v>264</v>
      </c>
      <c r="E101" s="83" t="s">
        <v>265</v>
      </c>
      <c r="F101" s="84" t="s">
        <v>81</v>
      </c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84"/>
      <c r="BC101" s="84"/>
      <c r="BD101" s="84"/>
      <c r="BE101" s="84"/>
      <c r="BF101" s="84"/>
      <c r="BG101" s="84"/>
      <c r="BH101" s="84"/>
      <c r="BI101" s="84"/>
      <c r="BJ101" s="84"/>
      <c r="BK101" s="84"/>
      <c r="BL101" s="84"/>
      <c r="BM101" s="84"/>
      <c r="BN101" s="84"/>
      <c r="BO101" s="84"/>
      <c r="BP101" s="84"/>
      <c r="BQ101" s="84"/>
      <c r="BR101" s="84"/>
      <c r="BS101" s="84"/>
      <c r="BT101" s="90"/>
      <c r="BU101" s="90"/>
      <c r="BV101" s="90"/>
      <c r="BW101" s="90"/>
      <c r="BX101" s="90"/>
      <c r="BY101" s="90"/>
      <c r="BZ101" s="90"/>
      <c r="CA101" s="90"/>
      <c r="CB101" s="90"/>
      <c r="CC101" s="90"/>
      <c r="CD101" s="90"/>
      <c r="CE101" s="90"/>
      <c r="CF101" s="90"/>
      <c r="CG101" s="90"/>
      <c r="CH101" s="90"/>
      <c r="CI101" s="90"/>
      <c r="CJ101" s="90"/>
      <c r="CK101" s="90"/>
      <c r="CL101" s="90"/>
      <c r="CM101" s="90"/>
      <c r="CN101" s="90"/>
      <c r="CO101" s="90"/>
      <c r="CP101" s="90"/>
      <c r="CQ101" s="90"/>
      <c r="CR101" s="90"/>
      <c r="CS101" s="90"/>
      <c r="CT101" s="90"/>
      <c r="CU101" s="90"/>
      <c r="CV101" s="90"/>
      <c r="CW101" s="90"/>
      <c r="CX101" s="90"/>
      <c r="CY101" s="90"/>
      <c r="CZ101" s="90"/>
      <c r="DA101" s="90"/>
      <c r="DB101" s="90"/>
    </row>
    <row r="102" spans="1:106" s="54" customFormat="1" ht="18">
      <c r="A102" s="80" t="s">
        <v>70</v>
      </c>
      <c r="B102" s="81" t="s">
        <v>71</v>
      </c>
      <c r="C102" s="81">
        <v>1193100002</v>
      </c>
      <c r="D102" s="82" t="s">
        <v>266</v>
      </c>
      <c r="E102" s="83" t="s">
        <v>267</v>
      </c>
      <c r="F102" s="84" t="s">
        <v>81</v>
      </c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84"/>
      <c r="BC102" s="84"/>
      <c r="BD102" s="84"/>
      <c r="BE102" s="84"/>
      <c r="BF102" s="84"/>
      <c r="BG102" s="84"/>
      <c r="BH102" s="84"/>
      <c r="BI102" s="84"/>
      <c r="BJ102" s="84"/>
      <c r="BK102" s="84"/>
      <c r="BL102" s="84"/>
      <c r="BM102" s="84"/>
      <c r="BN102" s="84"/>
      <c r="BO102" s="84"/>
      <c r="BP102" s="84"/>
      <c r="BQ102" s="84"/>
      <c r="BR102" s="84"/>
      <c r="BS102" s="84"/>
      <c r="BT102" s="90"/>
      <c r="BU102" s="90"/>
      <c r="BV102" s="90"/>
      <c r="BW102" s="90"/>
      <c r="BX102" s="90"/>
      <c r="BY102" s="90"/>
      <c r="BZ102" s="90"/>
      <c r="CA102" s="90"/>
      <c r="CB102" s="90"/>
      <c r="CC102" s="90"/>
      <c r="CD102" s="90"/>
      <c r="CE102" s="90"/>
      <c r="CF102" s="90"/>
      <c r="CG102" s="90"/>
      <c r="CH102" s="90"/>
      <c r="CI102" s="90"/>
      <c r="CJ102" s="90"/>
      <c r="CK102" s="90"/>
      <c r="CL102" s="90"/>
      <c r="CM102" s="90"/>
      <c r="CN102" s="90"/>
      <c r="CO102" s="90"/>
      <c r="CP102" s="90"/>
      <c r="CQ102" s="90"/>
      <c r="CR102" s="90"/>
      <c r="CS102" s="90"/>
      <c r="CT102" s="90"/>
      <c r="CU102" s="90"/>
      <c r="CV102" s="90"/>
      <c r="CW102" s="90"/>
      <c r="CX102" s="90"/>
      <c r="CY102" s="90"/>
      <c r="CZ102" s="90"/>
      <c r="DA102" s="90"/>
      <c r="DB102" s="90"/>
    </row>
    <row r="103" spans="1:106" s="54" customFormat="1" ht="18">
      <c r="A103" s="80" t="s">
        <v>70</v>
      </c>
      <c r="B103" s="81" t="s">
        <v>71</v>
      </c>
      <c r="C103" s="81">
        <v>1193100002</v>
      </c>
      <c r="D103" s="82" t="s">
        <v>268</v>
      </c>
      <c r="E103" s="83" t="s">
        <v>269</v>
      </c>
      <c r="F103" s="84" t="s">
        <v>74</v>
      </c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84"/>
      <c r="BC103" s="84"/>
      <c r="BD103" s="84"/>
      <c r="BE103" s="84"/>
      <c r="BF103" s="84"/>
      <c r="BG103" s="84"/>
      <c r="BH103" s="84"/>
      <c r="BI103" s="84"/>
      <c r="BJ103" s="84"/>
      <c r="BK103" s="84"/>
      <c r="BL103" s="84"/>
      <c r="BM103" s="84"/>
      <c r="BN103" s="84"/>
      <c r="BO103" s="84"/>
      <c r="BP103" s="84"/>
      <c r="BQ103" s="84"/>
      <c r="BR103" s="84"/>
      <c r="BS103" s="84"/>
      <c r="BT103" s="90"/>
      <c r="BU103" s="90"/>
      <c r="BV103" s="90"/>
      <c r="BW103" s="90"/>
      <c r="BX103" s="90"/>
      <c r="BY103" s="90"/>
      <c r="BZ103" s="90"/>
      <c r="CA103" s="90"/>
      <c r="CB103" s="90"/>
      <c r="CC103" s="90"/>
      <c r="CD103" s="90"/>
      <c r="CE103" s="90"/>
      <c r="CF103" s="90"/>
      <c r="CG103" s="90"/>
      <c r="CH103" s="90"/>
      <c r="CI103" s="90"/>
      <c r="CJ103" s="90"/>
      <c r="CK103" s="90"/>
      <c r="CL103" s="90"/>
      <c r="CM103" s="90"/>
      <c r="CN103" s="90"/>
      <c r="CO103" s="90"/>
      <c r="CP103" s="90"/>
      <c r="CQ103" s="90"/>
      <c r="CR103" s="90"/>
      <c r="CS103" s="90"/>
      <c r="CT103" s="90"/>
      <c r="CU103" s="90"/>
      <c r="CV103" s="90"/>
      <c r="CW103" s="90"/>
      <c r="CX103" s="90"/>
      <c r="CY103" s="90"/>
      <c r="CZ103" s="90"/>
      <c r="DA103" s="90"/>
      <c r="DB103" s="90"/>
    </row>
    <row r="104" spans="1:106" s="54" customFormat="1" ht="18">
      <c r="A104" s="80" t="s">
        <v>70</v>
      </c>
      <c r="B104" s="81" t="s">
        <v>71</v>
      </c>
      <c r="C104" s="81">
        <v>1193100002</v>
      </c>
      <c r="D104" s="82" t="s">
        <v>270</v>
      </c>
      <c r="E104" s="83" t="s">
        <v>271</v>
      </c>
      <c r="F104" s="84" t="s">
        <v>81</v>
      </c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4"/>
      <c r="BH104" s="84"/>
      <c r="BI104" s="84"/>
      <c r="BJ104" s="84"/>
      <c r="BK104" s="84"/>
      <c r="BL104" s="84"/>
      <c r="BM104" s="84"/>
      <c r="BN104" s="84"/>
      <c r="BO104" s="84"/>
      <c r="BP104" s="84"/>
      <c r="BQ104" s="84"/>
      <c r="BR104" s="84"/>
      <c r="BS104" s="84"/>
      <c r="BT104" s="90"/>
      <c r="BU104" s="90"/>
      <c r="BV104" s="90"/>
      <c r="BW104" s="90"/>
      <c r="BX104" s="90"/>
      <c r="BY104" s="90"/>
      <c r="BZ104" s="90"/>
      <c r="CA104" s="90"/>
      <c r="CB104" s="90"/>
      <c r="CC104" s="90"/>
      <c r="CD104" s="90"/>
      <c r="CE104" s="90"/>
      <c r="CF104" s="90"/>
      <c r="CG104" s="90"/>
      <c r="CH104" s="90"/>
      <c r="CI104" s="90"/>
      <c r="CJ104" s="90"/>
      <c r="CK104" s="90"/>
      <c r="CL104" s="90"/>
      <c r="CM104" s="90"/>
      <c r="CN104" s="90"/>
      <c r="CO104" s="90"/>
      <c r="CP104" s="90"/>
      <c r="CQ104" s="90"/>
      <c r="CR104" s="90"/>
      <c r="CS104" s="90"/>
      <c r="CT104" s="90"/>
      <c r="CU104" s="90"/>
      <c r="CV104" s="90"/>
      <c r="CW104" s="90"/>
      <c r="CX104" s="90"/>
      <c r="CY104" s="90"/>
      <c r="CZ104" s="90"/>
      <c r="DA104" s="90"/>
      <c r="DB104" s="90"/>
    </row>
    <row r="105" spans="1:106" s="54" customFormat="1" ht="18">
      <c r="A105" s="80" t="s">
        <v>70</v>
      </c>
      <c r="B105" s="81" t="s">
        <v>71</v>
      </c>
      <c r="C105" s="81">
        <v>1193100002</v>
      </c>
      <c r="D105" s="82" t="s">
        <v>272</v>
      </c>
      <c r="E105" s="83" t="s">
        <v>273</v>
      </c>
      <c r="F105" s="84" t="s">
        <v>74</v>
      </c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84"/>
      <c r="BC105" s="84"/>
      <c r="BD105" s="84"/>
      <c r="BE105" s="84"/>
      <c r="BF105" s="84"/>
      <c r="BG105" s="84"/>
      <c r="BH105" s="84"/>
      <c r="BI105" s="84"/>
      <c r="BJ105" s="84"/>
      <c r="BK105" s="84"/>
      <c r="BL105" s="84"/>
      <c r="BM105" s="84"/>
      <c r="BN105" s="84"/>
      <c r="BO105" s="84"/>
      <c r="BP105" s="84"/>
      <c r="BQ105" s="84"/>
      <c r="BR105" s="84"/>
      <c r="BS105" s="84"/>
      <c r="BT105" s="90"/>
      <c r="BU105" s="90"/>
      <c r="BV105" s="90"/>
      <c r="BW105" s="90"/>
      <c r="BX105" s="90"/>
      <c r="BY105" s="90"/>
      <c r="BZ105" s="90"/>
      <c r="CA105" s="90"/>
      <c r="CB105" s="90"/>
      <c r="CC105" s="90"/>
      <c r="CD105" s="90"/>
      <c r="CE105" s="90"/>
      <c r="CF105" s="90"/>
      <c r="CG105" s="90"/>
      <c r="CH105" s="90"/>
      <c r="CI105" s="90"/>
      <c r="CJ105" s="90"/>
      <c r="CK105" s="90"/>
      <c r="CL105" s="90"/>
      <c r="CM105" s="90"/>
      <c r="CN105" s="90"/>
      <c r="CO105" s="90"/>
      <c r="CP105" s="90"/>
      <c r="CQ105" s="90"/>
      <c r="CR105" s="90"/>
      <c r="CS105" s="90"/>
      <c r="CT105" s="90"/>
      <c r="CU105" s="90"/>
      <c r="CV105" s="90"/>
      <c r="CW105" s="90"/>
      <c r="CX105" s="90"/>
      <c r="CY105" s="90"/>
      <c r="CZ105" s="90"/>
      <c r="DA105" s="90"/>
      <c r="DB105" s="90"/>
    </row>
    <row r="106" spans="1:106" s="54" customFormat="1" ht="18">
      <c r="A106" s="80" t="s">
        <v>70</v>
      </c>
      <c r="B106" s="81" t="s">
        <v>71</v>
      </c>
      <c r="C106" s="81">
        <v>1193100002</v>
      </c>
      <c r="D106" s="82" t="s">
        <v>274</v>
      </c>
      <c r="E106" s="83" t="s">
        <v>275</v>
      </c>
      <c r="F106" s="84" t="s">
        <v>74</v>
      </c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84"/>
      <c r="BC106" s="84"/>
      <c r="BD106" s="84"/>
      <c r="BE106" s="84"/>
      <c r="BF106" s="84"/>
      <c r="BG106" s="84"/>
      <c r="BH106" s="84"/>
      <c r="BI106" s="84"/>
      <c r="BJ106" s="84"/>
      <c r="BK106" s="84"/>
      <c r="BL106" s="84"/>
      <c r="BM106" s="84"/>
      <c r="BN106" s="84"/>
      <c r="BO106" s="84"/>
      <c r="BP106" s="84"/>
      <c r="BQ106" s="84"/>
      <c r="BR106" s="84"/>
      <c r="BS106" s="84"/>
      <c r="BT106" s="90"/>
      <c r="BU106" s="90"/>
      <c r="BV106" s="90"/>
      <c r="BW106" s="90"/>
      <c r="BX106" s="90"/>
      <c r="BY106" s="90"/>
      <c r="BZ106" s="90"/>
      <c r="CA106" s="90"/>
      <c r="CB106" s="90"/>
      <c r="CC106" s="90"/>
      <c r="CD106" s="90"/>
      <c r="CE106" s="90"/>
      <c r="CF106" s="90"/>
      <c r="CG106" s="90"/>
      <c r="CH106" s="90"/>
      <c r="CI106" s="90"/>
      <c r="CJ106" s="90"/>
      <c r="CK106" s="90"/>
      <c r="CL106" s="90"/>
      <c r="CM106" s="90"/>
      <c r="CN106" s="90"/>
      <c r="CO106" s="90"/>
      <c r="CP106" s="90"/>
      <c r="CQ106" s="90"/>
      <c r="CR106" s="90"/>
      <c r="CS106" s="90"/>
      <c r="CT106" s="90"/>
      <c r="CU106" s="90"/>
      <c r="CV106" s="90"/>
      <c r="CW106" s="90"/>
      <c r="CX106" s="90"/>
      <c r="CY106" s="90"/>
      <c r="CZ106" s="90"/>
      <c r="DA106" s="90"/>
      <c r="DB106" s="90"/>
    </row>
    <row r="107" spans="1:106" s="54" customFormat="1" ht="18">
      <c r="A107" s="80" t="s">
        <v>70</v>
      </c>
      <c r="B107" s="81" t="s">
        <v>71</v>
      </c>
      <c r="C107" s="81">
        <v>1193100002</v>
      </c>
      <c r="D107" s="82" t="s">
        <v>276</v>
      </c>
      <c r="E107" s="83" t="s">
        <v>277</v>
      </c>
      <c r="F107" s="84" t="s">
        <v>81</v>
      </c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84"/>
      <c r="BC107" s="84"/>
      <c r="BD107" s="84"/>
      <c r="BE107" s="84"/>
      <c r="BF107" s="84"/>
      <c r="BG107" s="84"/>
      <c r="BH107" s="84"/>
      <c r="BI107" s="84"/>
      <c r="BJ107" s="84"/>
      <c r="BK107" s="84"/>
      <c r="BL107" s="84"/>
      <c r="BM107" s="84"/>
      <c r="BN107" s="84"/>
      <c r="BO107" s="84"/>
      <c r="BP107" s="84"/>
      <c r="BQ107" s="84"/>
      <c r="BR107" s="84"/>
      <c r="BS107" s="84"/>
      <c r="BT107" s="90"/>
      <c r="BU107" s="90"/>
      <c r="BV107" s="90"/>
      <c r="BW107" s="90"/>
      <c r="BX107" s="90"/>
      <c r="BY107" s="90"/>
      <c r="BZ107" s="90"/>
      <c r="CA107" s="90"/>
      <c r="CB107" s="90"/>
      <c r="CC107" s="90"/>
      <c r="CD107" s="90"/>
      <c r="CE107" s="90"/>
      <c r="CF107" s="90"/>
      <c r="CG107" s="90"/>
      <c r="CH107" s="90"/>
      <c r="CI107" s="90"/>
      <c r="CJ107" s="90"/>
      <c r="CK107" s="90"/>
      <c r="CL107" s="90"/>
      <c r="CM107" s="90"/>
      <c r="CN107" s="90"/>
      <c r="CO107" s="90"/>
      <c r="CP107" s="90"/>
      <c r="CQ107" s="90"/>
      <c r="CR107" s="90"/>
      <c r="CS107" s="90"/>
      <c r="CT107" s="90"/>
      <c r="CU107" s="90"/>
      <c r="CV107" s="90"/>
      <c r="CW107" s="90"/>
      <c r="CX107" s="90"/>
      <c r="CY107" s="90"/>
      <c r="CZ107" s="90"/>
      <c r="DA107" s="90"/>
      <c r="DB107" s="90"/>
    </row>
    <row r="108" spans="1:106" s="54" customFormat="1" ht="18">
      <c r="A108" s="80" t="s">
        <v>70</v>
      </c>
      <c r="B108" s="81" t="s">
        <v>71</v>
      </c>
      <c r="C108" s="81">
        <v>1193100002</v>
      </c>
      <c r="D108" s="82" t="s">
        <v>278</v>
      </c>
      <c r="E108" s="83" t="s">
        <v>279</v>
      </c>
      <c r="F108" s="84" t="s">
        <v>81</v>
      </c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4"/>
      <c r="BE108" s="84"/>
      <c r="BF108" s="84"/>
      <c r="BG108" s="84"/>
      <c r="BH108" s="84"/>
      <c r="BI108" s="84"/>
      <c r="BJ108" s="84"/>
      <c r="BK108" s="84"/>
      <c r="BL108" s="84"/>
      <c r="BM108" s="84"/>
      <c r="BN108" s="84"/>
      <c r="BO108" s="84"/>
      <c r="BP108" s="84"/>
      <c r="BQ108" s="84"/>
      <c r="BR108" s="84"/>
      <c r="BS108" s="84"/>
      <c r="BT108" s="90"/>
      <c r="BU108" s="90"/>
      <c r="BV108" s="90"/>
      <c r="BW108" s="90"/>
      <c r="BX108" s="90"/>
      <c r="BY108" s="90"/>
      <c r="BZ108" s="90"/>
      <c r="CA108" s="90"/>
      <c r="CB108" s="90"/>
      <c r="CC108" s="90"/>
      <c r="CD108" s="90"/>
      <c r="CE108" s="90"/>
      <c r="CF108" s="90"/>
      <c r="CG108" s="90"/>
      <c r="CH108" s="90"/>
      <c r="CI108" s="90"/>
      <c r="CJ108" s="90"/>
      <c r="CK108" s="90"/>
      <c r="CL108" s="90"/>
      <c r="CM108" s="90"/>
      <c r="CN108" s="90"/>
      <c r="CO108" s="90"/>
      <c r="CP108" s="90"/>
      <c r="CQ108" s="90"/>
      <c r="CR108" s="90"/>
      <c r="CS108" s="90"/>
      <c r="CT108" s="90"/>
      <c r="CU108" s="90"/>
      <c r="CV108" s="90"/>
      <c r="CW108" s="90"/>
      <c r="CX108" s="90"/>
      <c r="CY108" s="90"/>
      <c r="CZ108" s="90"/>
      <c r="DA108" s="90"/>
      <c r="DB108" s="90"/>
    </row>
    <row r="109" spans="1:106" s="54" customFormat="1" ht="18">
      <c r="A109" s="80" t="s">
        <v>70</v>
      </c>
      <c r="B109" s="81" t="s">
        <v>71</v>
      </c>
      <c r="C109" s="81">
        <v>1193100002</v>
      </c>
      <c r="D109" s="82" t="s">
        <v>280</v>
      </c>
      <c r="E109" s="83" t="s">
        <v>281</v>
      </c>
      <c r="F109" s="84" t="s">
        <v>81</v>
      </c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84"/>
      <c r="BC109" s="84"/>
      <c r="BD109" s="84"/>
      <c r="BE109" s="84"/>
      <c r="BF109" s="84"/>
      <c r="BG109" s="84"/>
      <c r="BH109" s="84"/>
      <c r="BI109" s="84"/>
      <c r="BJ109" s="84"/>
      <c r="BK109" s="84"/>
      <c r="BL109" s="84"/>
      <c r="BM109" s="84"/>
      <c r="BN109" s="84"/>
      <c r="BO109" s="84"/>
      <c r="BP109" s="84"/>
      <c r="BQ109" s="84"/>
      <c r="BR109" s="84"/>
      <c r="BS109" s="84"/>
      <c r="BT109" s="90"/>
      <c r="BU109" s="90"/>
      <c r="BV109" s="90"/>
      <c r="BW109" s="90"/>
      <c r="BX109" s="90"/>
      <c r="BY109" s="90"/>
      <c r="BZ109" s="90"/>
      <c r="CA109" s="90"/>
      <c r="CB109" s="90"/>
      <c r="CC109" s="90"/>
      <c r="CD109" s="90"/>
      <c r="CE109" s="90"/>
      <c r="CF109" s="90"/>
      <c r="CG109" s="90"/>
      <c r="CH109" s="90"/>
      <c r="CI109" s="90"/>
      <c r="CJ109" s="90"/>
      <c r="CK109" s="90"/>
      <c r="CL109" s="90"/>
      <c r="CM109" s="90"/>
      <c r="CN109" s="90"/>
      <c r="CO109" s="90"/>
      <c r="CP109" s="90"/>
      <c r="CQ109" s="90"/>
      <c r="CR109" s="90"/>
      <c r="CS109" s="90"/>
      <c r="CT109" s="90"/>
      <c r="CU109" s="90"/>
      <c r="CV109" s="90"/>
      <c r="CW109" s="90"/>
      <c r="CX109" s="90"/>
      <c r="CY109" s="90"/>
      <c r="CZ109" s="90"/>
      <c r="DA109" s="90"/>
      <c r="DB109" s="90"/>
    </row>
    <row r="110" spans="1:106" s="54" customFormat="1" ht="18">
      <c r="A110" s="80" t="s">
        <v>70</v>
      </c>
      <c r="B110" s="81" t="s">
        <v>71</v>
      </c>
      <c r="C110" s="81">
        <v>1193100002</v>
      </c>
      <c r="D110" s="82" t="s">
        <v>282</v>
      </c>
      <c r="E110" s="83" t="s">
        <v>283</v>
      </c>
      <c r="F110" s="84" t="s">
        <v>74</v>
      </c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84"/>
      <c r="BC110" s="84"/>
      <c r="BD110" s="84"/>
      <c r="BE110" s="84"/>
      <c r="BF110" s="84"/>
      <c r="BG110" s="84"/>
      <c r="BH110" s="84"/>
      <c r="BI110" s="84"/>
      <c r="BJ110" s="84"/>
      <c r="BK110" s="84"/>
      <c r="BL110" s="84"/>
      <c r="BM110" s="84"/>
      <c r="BN110" s="84"/>
      <c r="BO110" s="84"/>
      <c r="BP110" s="84"/>
      <c r="BQ110" s="84"/>
      <c r="BR110" s="84"/>
      <c r="BS110" s="84"/>
      <c r="BT110" s="90"/>
      <c r="BU110" s="90"/>
      <c r="BV110" s="90"/>
      <c r="BW110" s="90"/>
      <c r="BX110" s="90"/>
      <c r="BY110" s="90"/>
      <c r="BZ110" s="90"/>
      <c r="CA110" s="90"/>
      <c r="CB110" s="90"/>
      <c r="CC110" s="90"/>
      <c r="CD110" s="90"/>
      <c r="CE110" s="90"/>
      <c r="CF110" s="90"/>
      <c r="CG110" s="90"/>
      <c r="CH110" s="90"/>
      <c r="CI110" s="90"/>
      <c r="CJ110" s="90"/>
      <c r="CK110" s="90"/>
      <c r="CL110" s="90"/>
      <c r="CM110" s="90"/>
      <c r="CN110" s="90"/>
      <c r="CO110" s="90"/>
      <c r="CP110" s="90"/>
      <c r="CQ110" s="90"/>
      <c r="CR110" s="90"/>
      <c r="CS110" s="90"/>
      <c r="CT110" s="90"/>
      <c r="CU110" s="90"/>
      <c r="CV110" s="90"/>
      <c r="CW110" s="90"/>
      <c r="CX110" s="90"/>
      <c r="CY110" s="90"/>
      <c r="CZ110" s="90"/>
      <c r="DA110" s="90"/>
      <c r="DB110" s="90"/>
    </row>
    <row r="111" spans="1:106" s="54" customFormat="1" ht="18">
      <c r="A111" s="80" t="s">
        <v>70</v>
      </c>
      <c r="B111" s="81" t="s">
        <v>71</v>
      </c>
      <c r="C111" s="81">
        <v>1193100002</v>
      </c>
      <c r="D111" s="82" t="s">
        <v>284</v>
      </c>
      <c r="E111" s="83" t="s">
        <v>285</v>
      </c>
      <c r="F111" s="84" t="s">
        <v>81</v>
      </c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84"/>
      <c r="BG111" s="84"/>
      <c r="BH111" s="84"/>
      <c r="BI111" s="84"/>
      <c r="BJ111" s="84"/>
      <c r="BK111" s="84"/>
      <c r="BL111" s="84"/>
      <c r="BM111" s="84"/>
      <c r="BN111" s="84"/>
      <c r="BO111" s="84"/>
      <c r="BP111" s="84"/>
      <c r="BQ111" s="84"/>
      <c r="BR111" s="84"/>
      <c r="BS111" s="84"/>
      <c r="BT111" s="90"/>
      <c r="BU111" s="90"/>
      <c r="BV111" s="90"/>
      <c r="BW111" s="90"/>
      <c r="BX111" s="90"/>
      <c r="BY111" s="90"/>
      <c r="BZ111" s="90"/>
      <c r="CA111" s="90"/>
      <c r="CB111" s="90"/>
      <c r="CC111" s="90"/>
      <c r="CD111" s="90"/>
      <c r="CE111" s="90"/>
      <c r="CF111" s="90"/>
      <c r="CG111" s="90"/>
      <c r="CH111" s="90"/>
      <c r="CI111" s="90"/>
      <c r="CJ111" s="90"/>
      <c r="CK111" s="90"/>
      <c r="CL111" s="90"/>
      <c r="CM111" s="90"/>
      <c r="CN111" s="90"/>
      <c r="CO111" s="90"/>
      <c r="CP111" s="90"/>
      <c r="CQ111" s="90"/>
      <c r="CR111" s="90"/>
      <c r="CS111" s="90"/>
      <c r="CT111" s="90"/>
      <c r="CU111" s="90"/>
      <c r="CV111" s="90"/>
      <c r="CW111" s="90"/>
      <c r="CX111" s="90"/>
      <c r="CY111" s="90"/>
      <c r="CZ111" s="90"/>
      <c r="DA111" s="90"/>
      <c r="DB111" s="90"/>
    </row>
    <row r="112" spans="1:106" s="54" customFormat="1" ht="18">
      <c r="A112" s="80" t="s">
        <v>70</v>
      </c>
      <c r="B112" s="81" t="s">
        <v>71</v>
      </c>
      <c r="C112" s="81">
        <v>1193100002</v>
      </c>
      <c r="D112" s="82" t="s">
        <v>286</v>
      </c>
      <c r="E112" s="83" t="s">
        <v>287</v>
      </c>
      <c r="F112" s="84" t="s">
        <v>74</v>
      </c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/>
      <c r="BS112" s="84"/>
      <c r="BT112" s="90"/>
      <c r="BU112" s="90"/>
      <c r="BV112" s="90"/>
      <c r="BW112" s="90"/>
      <c r="BX112" s="90"/>
      <c r="BY112" s="90"/>
      <c r="BZ112" s="90"/>
      <c r="CA112" s="90"/>
      <c r="CB112" s="90"/>
      <c r="CC112" s="90"/>
      <c r="CD112" s="90"/>
      <c r="CE112" s="90"/>
      <c r="CF112" s="90"/>
      <c r="CG112" s="90"/>
      <c r="CH112" s="90"/>
      <c r="CI112" s="90"/>
      <c r="CJ112" s="90"/>
      <c r="CK112" s="90"/>
      <c r="CL112" s="90"/>
      <c r="CM112" s="90"/>
      <c r="CN112" s="90"/>
      <c r="CO112" s="90"/>
      <c r="CP112" s="90"/>
      <c r="CQ112" s="90"/>
      <c r="CR112" s="90"/>
      <c r="CS112" s="90"/>
      <c r="CT112" s="90"/>
      <c r="CU112" s="90"/>
      <c r="CV112" s="90"/>
      <c r="CW112" s="90"/>
      <c r="CX112" s="90"/>
      <c r="CY112" s="90"/>
      <c r="CZ112" s="90"/>
      <c r="DA112" s="90"/>
      <c r="DB112" s="90"/>
    </row>
    <row r="113" spans="1:106" s="54" customFormat="1" ht="18">
      <c r="A113" s="80" t="s">
        <v>70</v>
      </c>
      <c r="B113" s="81" t="s">
        <v>71</v>
      </c>
      <c r="C113" s="81">
        <v>1193100002</v>
      </c>
      <c r="D113" s="82" t="s">
        <v>288</v>
      </c>
      <c r="E113" s="83" t="s">
        <v>289</v>
      </c>
      <c r="F113" s="84" t="s">
        <v>74</v>
      </c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90"/>
      <c r="BU113" s="90"/>
      <c r="BV113" s="90"/>
      <c r="BW113" s="90"/>
      <c r="BX113" s="90"/>
      <c r="BY113" s="90"/>
      <c r="BZ113" s="90"/>
      <c r="CA113" s="90"/>
      <c r="CB113" s="90"/>
      <c r="CC113" s="90"/>
      <c r="CD113" s="90"/>
      <c r="CE113" s="90"/>
      <c r="CF113" s="90"/>
      <c r="CG113" s="90"/>
      <c r="CH113" s="90"/>
      <c r="CI113" s="90"/>
      <c r="CJ113" s="90"/>
      <c r="CK113" s="90"/>
      <c r="CL113" s="90"/>
      <c r="CM113" s="90"/>
      <c r="CN113" s="90"/>
      <c r="CO113" s="90"/>
      <c r="CP113" s="90"/>
      <c r="CQ113" s="90"/>
      <c r="CR113" s="90"/>
      <c r="CS113" s="90"/>
      <c r="CT113" s="90"/>
      <c r="CU113" s="90"/>
      <c r="CV113" s="90"/>
      <c r="CW113" s="90"/>
      <c r="CX113" s="90"/>
      <c r="CY113" s="90"/>
      <c r="CZ113" s="90"/>
      <c r="DA113" s="90"/>
      <c r="DB113" s="90"/>
    </row>
    <row r="114" spans="1:106" s="54" customFormat="1" ht="18">
      <c r="A114" s="80" t="s">
        <v>70</v>
      </c>
      <c r="B114" s="81" t="s">
        <v>71</v>
      </c>
      <c r="C114" s="81">
        <v>1193100002</v>
      </c>
      <c r="D114" s="82" t="s">
        <v>290</v>
      </c>
      <c r="E114" s="83" t="s">
        <v>291</v>
      </c>
      <c r="F114" s="84" t="s">
        <v>74</v>
      </c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84"/>
      <c r="BC114" s="84"/>
      <c r="BD114" s="84"/>
      <c r="BE114" s="84"/>
      <c r="BF114" s="84"/>
      <c r="BG114" s="84"/>
      <c r="BH114" s="84"/>
      <c r="BI114" s="84"/>
      <c r="BJ114" s="84"/>
      <c r="BK114" s="84"/>
      <c r="BL114" s="84"/>
      <c r="BM114" s="84"/>
      <c r="BN114" s="84"/>
      <c r="BO114" s="84"/>
      <c r="BP114" s="84"/>
      <c r="BQ114" s="84"/>
      <c r="BR114" s="84"/>
      <c r="BS114" s="84"/>
      <c r="BT114" s="90"/>
      <c r="BU114" s="90"/>
      <c r="BV114" s="90"/>
      <c r="BW114" s="90"/>
      <c r="BX114" s="90"/>
      <c r="BY114" s="90"/>
      <c r="BZ114" s="90"/>
      <c r="CA114" s="90"/>
      <c r="CB114" s="90"/>
      <c r="CC114" s="90"/>
      <c r="CD114" s="90"/>
      <c r="CE114" s="90"/>
      <c r="CF114" s="90"/>
      <c r="CG114" s="90"/>
      <c r="CH114" s="90"/>
      <c r="CI114" s="90"/>
      <c r="CJ114" s="90"/>
      <c r="CK114" s="90"/>
      <c r="CL114" s="90"/>
      <c r="CM114" s="90"/>
      <c r="CN114" s="90"/>
      <c r="CO114" s="90"/>
      <c r="CP114" s="90"/>
      <c r="CQ114" s="90"/>
      <c r="CR114" s="90"/>
      <c r="CS114" s="90"/>
      <c r="CT114" s="90"/>
      <c r="CU114" s="90"/>
      <c r="CV114" s="90"/>
      <c r="CW114" s="90"/>
      <c r="CX114" s="90"/>
      <c r="CY114" s="90"/>
      <c r="CZ114" s="90"/>
      <c r="DA114" s="90"/>
      <c r="DB114" s="90"/>
    </row>
    <row r="115" spans="1:106" s="54" customFormat="1" ht="18">
      <c r="A115" s="80" t="s">
        <v>70</v>
      </c>
      <c r="B115" s="81" t="s">
        <v>71</v>
      </c>
      <c r="C115" s="81">
        <v>1193100002</v>
      </c>
      <c r="D115" s="82" t="s">
        <v>292</v>
      </c>
      <c r="E115" s="83" t="s">
        <v>293</v>
      </c>
      <c r="F115" s="84" t="s">
        <v>74</v>
      </c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  <c r="BH115" s="84"/>
      <c r="BI115" s="84"/>
      <c r="BJ115" s="84"/>
      <c r="BK115" s="84"/>
      <c r="BL115" s="84"/>
      <c r="BM115" s="84"/>
      <c r="BN115" s="84"/>
      <c r="BO115" s="84"/>
      <c r="BP115" s="84"/>
      <c r="BQ115" s="84"/>
      <c r="BR115" s="84"/>
      <c r="BS115" s="84"/>
      <c r="BT115" s="90"/>
      <c r="BU115" s="90"/>
      <c r="BV115" s="90"/>
      <c r="BW115" s="90"/>
      <c r="BX115" s="90"/>
      <c r="BY115" s="90"/>
      <c r="BZ115" s="90"/>
      <c r="CA115" s="90"/>
      <c r="CB115" s="90"/>
      <c r="CC115" s="90"/>
      <c r="CD115" s="90"/>
      <c r="CE115" s="90"/>
      <c r="CF115" s="90"/>
      <c r="CG115" s="90"/>
      <c r="CH115" s="90"/>
      <c r="CI115" s="90"/>
      <c r="CJ115" s="90"/>
      <c r="CK115" s="90"/>
      <c r="CL115" s="90"/>
      <c r="CM115" s="90"/>
      <c r="CN115" s="90"/>
      <c r="CO115" s="90"/>
      <c r="CP115" s="90"/>
      <c r="CQ115" s="90"/>
      <c r="CR115" s="90"/>
      <c r="CS115" s="90"/>
      <c r="CT115" s="90"/>
      <c r="CU115" s="90"/>
      <c r="CV115" s="90"/>
      <c r="CW115" s="90"/>
      <c r="CX115" s="90"/>
      <c r="CY115" s="90"/>
      <c r="CZ115" s="90"/>
      <c r="DA115" s="90"/>
      <c r="DB115" s="90"/>
    </row>
    <row r="116" spans="1:106" s="54" customFormat="1" ht="18">
      <c r="A116" s="80" t="s">
        <v>70</v>
      </c>
      <c r="B116" s="81" t="s">
        <v>71</v>
      </c>
      <c r="C116" s="81">
        <v>1193100002</v>
      </c>
      <c r="D116" s="82" t="s">
        <v>294</v>
      </c>
      <c r="E116" s="83" t="s">
        <v>295</v>
      </c>
      <c r="F116" s="84" t="s">
        <v>81</v>
      </c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84"/>
      <c r="BC116" s="84"/>
      <c r="BD116" s="84"/>
      <c r="BE116" s="84"/>
      <c r="BF116" s="84"/>
      <c r="BG116" s="84"/>
      <c r="BH116" s="84"/>
      <c r="BI116" s="84"/>
      <c r="BJ116" s="84"/>
      <c r="BK116" s="84"/>
      <c r="BL116" s="84"/>
      <c r="BM116" s="84"/>
      <c r="BN116" s="84"/>
      <c r="BO116" s="84"/>
      <c r="BP116" s="84"/>
      <c r="BQ116" s="84"/>
      <c r="BR116" s="84"/>
      <c r="BS116" s="84"/>
      <c r="BT116" s="90"/>
      <c r="BU116" s="90"/>
      <c r="BV116" s="90"/>
      <c r="BW116" s="90"/>
      <c r="BX116" s="90"/>
      <c r="BY116" s="90"/>
      <c r="BZ116" s="90"/>
      <c r="CA116" s="90"/>
      <c r="CB116" s="90"/>
      <c r="CC116" s="90"/>
      <c r="CD116" s="90"/>
      <c r="CE116" s="90"/>
      <c r="CF116" s="90"/>
      <c r="CG116" s="90"/>
      <c r="CH116" s="90"/>
      <c r="CI116" s="90"/>
      <c r="CJ116" s="90"/>
      <c r="CK116" s="90"/>
      <c r="CL116" s="90"/>
      <c r="CM116" s="90"/>
      <c r="CN116" s="90"/>
      <c r="CO116" s="90"/>
      <c r="CP116" s="90"/>
      <c r="CQ116" s="90"/>
      <c r="CR116" s="90"/>
      <c r="CS116" s="90"/>
      <c r="CT116" s="90"/>
      <c r="CU116" s="90"/>
      <c r="CV116" s="90"/>
      <c r="CW116" s="90"/>
      <c r="CX116" s="90"/>
      <c r="CY116" s="90"/>
      <c r="CZ116" s="90"/>
      <c r="DA116" s="90"/>
      <c r="DB116" s="90"/>
    </row>
    <row r="117" spans="1:106" s="54" customFormat="1" ht="18">
      <c r="A117" s="80" t="s">
        <v>70</v>
      </c>
      <c r="B117" s="81" t="s">
        <v>71</v>
      </c>
      <c r="C117" s="81">
        <v>1193100002</v>
      </c>
      <c r="D117" s="82" t="s">
        <v>296</v>
      </c>
      <c r="E117" s="83" t="s">
        <v>297</v>
      </c>
      <c r="F117" s="84" t="s">
        <v>81</v>
      </c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  <c r="BB117" s="84"/>
      <c r="BC117" s="84"/>
      <c r="BD117" s="84"/>
      <c r="BE117" s="84"/>
      <c r="BF117" s="84"/>
      <c r="BG117" s="84"/>
      <c r="BH117" s="84"/>
      <c r="BI117" s="84"/>
      <c r="BJ117" s="84"/>
      <c r="BK117" s="84"/>
      <c r="BL117" s="84"/>
      <c r="BM117" s="84"/>
      <c r="BN117" s="84"/>
      <c r="BO117" s="84"/>
      <c r="BP117" s="84"/>
      <c r="BQ117" s="84"/>
      <c r="BR117" s="84"/>
      <c r="BS117" s="84"/>
      <c r="BT117" s="90"/>
      <c r="BU117" s="90"/>
      <c r="BV117" s="90"/>
      <c r="BW117" s="90"/>
      <c r="BX117" s="90"/>
      <c r="BY117" s="90"/>
      <c r="BZ117" s="90"/>
      <c r="CA117" s="90"/>
      <c r="CB117" s="90"/>
      <c r="CC117" s="90"/>
      <c r="CD117" s="90"/>
      <c r="CE117" s="90"/>
      <c r="CF117" s="90"/>
      <c r="CG117" s="90"/>
      <c r="CH117" s="90"/>
      <c r="CI117" s="90"/>
      <c r="CJ117" s="90"/>
      <c r="CK117" s="90"/>
      <c r="CL117" s="90"/>
      <c r="CM117" s="90"/>
      <c r="CN117" s="90"/>
      <c r="CO117" s="90"/>
      <c r="CP117" s="90"/>
      <c r="CQ117" s="90"/>
      <c r="CR117" s="90"/>
      <c r="CS117" s="90"/>
      <c r="CT117" s="90"/>
      <c r="CU117" s="90"/>
      <c r="CV117" s="90"/>
      <c r="CW117" s="90"/>
      <c r="CX117" s="90"/>
      <c r="CY117" s="90"/>
      <c r="CZ117" s="90"/>
      <c r="DA117" s="90"/>
      <c r="DB117" s="90"/>
    </row>
    <row r="118" spans="1:106" s="54" customFormat="1" ht="18">
      <c r="A118" s="80" t="s">
        <v>70</v>
      </c>
      <c r="B118" s="81" t="s">
        <v>71</v>
      </c>
      <c r="C118" s="81">
        <v>1193100002</v>
      </c>
      <c r="D118" s="82" t="s">
        <v>298</v>
      </c>
      <c r="E118" s="83" t="s">
        <v>299</v>
      </c>
      <c r="F118" s="84" t="s">
        <v>74</v>
      </c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  <c r="BQ118" s="84"/>
      <c r="BR118" s="84"/>
      <c r="BS118" s="84"/>
      <c r="BT118" s="90"/>
      <c r="BU118" s="90"/>
      <c r="BV118" s="90"/>
      <c r="BW118" s="90"/>
      <c r="BX118" s="90"/>
      <c r="BY118" s="90"/>
      <c r="BZ118" s="90"/>
      <c r="CA118" s="90"/>
      <c r="CB118" s="90"/>
      <c r="CC118" s="90"/>
      <c r="CD118" s="90"/>
      <c r="CE118" s="90"/>
      <c r="CF118" s="90"/>
      <c r="CG118" s="90"/>
      <c r="CH118" s="90"/>
      <c r="CI118" s="90"/>
      <c r="CJ118" s="90"/>
      <c r="CK118" s="90"/>
      <c r="CL118" s="90"/>
      <c r="CM118" s="90"/>
      <c r="CN118" s="90"/>
      <c r="CO118" s="90"/>
      <c r="CP118" s="90"/>
      <c r="CQ118" s="90"/>
      <c r="CR118" s="90"/>
      <c r="CS118" s="90"/>
      <c r="CT118" s="90"/>
      <c r="CU118" s="90"/>
      <c r="CV118" s="90"/>
      <c r="CW118" s="90"/>
      <c r="CX118" s="90"/>
      <c r="CY118" s="90"/>
      <c r="CZ118" s="90"/>
      <c r="DA118" s="90"/>
      <c r="DB118" s="90"/>
    </row>
    <row r="119" spans="1:106" s="54" customFormat="1" ht="18">
      <c r="A119" s="80" t="s">
        <v>70</v>
      </c>
      <c r="B119" s="81" t="s">
        <v>71</v>
      </c>
      <c r="C119" s="81">
        <v>1193100002</v>
      </c>
      <c r="D119" s="82" t="s">
        <v>300</v>
      </c>
      <c r="E119" s="83" t="s">
        <v>301</v>
      </c>
      <c r="F119" s="84" t="s">
        <v>74</v>
      </c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/>
      <c r="BS119" s="84"/>
      <c r="BT119" s="90"/>
      <c r="BU119" s="90"/>
      <c r="BV119" s="90"/>
      <c r="BW119" s="90"/>
      <c r="BX119" s="90"/>
      <c r="BY119" s="90"/>
      <c r="BZ119" s="90"/>
      <c r="CA119" s="90"/>
      <c r="CB119" s="90"/>
      <c r="CC119" s="90"/>
      <c r="CD119" s="90"/>
      <c r="CE119" s="90"/>
      <c r="CF119" s="90"/>
      <c r="CG119" s="90"/>
      <c r="CH119" s="90"/>
      <c r="CI119" s="90"/>
      <c r="CJ119" s="90"/>
      <c r="CK119" s="90"/>
      <c r="CL119" s="90"/>
      <c r="CM119" s="90"/>
      <c r="CN119" s="90"/>
      <c r="CO119" s="90"/>
      <c r="CP119" s="90"/>
      <c r="CQ119" s="90"/>
      <c r="CR119" s="90"/>
      <c r="CS119" s="90"/>
      <c r="CT119" s="90"/>
      <c r="CU119" s="90"/>
      <c r="CV119" s="90"/>
      <c r="CW119" s="90"/>
      <c r="CX119" s="90"/>
      <c r="CY119" s="90"/>
      <c r="CZ119" s="90"/>
      <c r="DA119" s="90"/>
      <c r="DB119" s="90"/>
    </row>
    <row r="120" spans="1:106" s="54" customFormat="1" ht="18">
      <c r="A120" s="80" t="s">
        <v>70</v>
      </c>
      <c r="B120" s="81" t="s">
        <v>71</v>
      </c>
      <c r="C120" s="81">
        <v>1193100002</v>
      </c>
      <c r="D120" s="82" t="s">
        <v>302</v>
      </c>
      <c r="E120" s="83" t="s">
        <v>303</v>
      </c>
      <c r="F120" s="84" t="s">
        <v>81</v>
      </c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  <c r="BI120" s="84"/>
      <c r="BJ120" s="84"/>
      <c r="BK120" s="84"/>
      <c r="BL120" s="84"/>
      <c r="BM120" s="84"/>
      <c r="BN120" s="84"/>
      <c r="BO120" s="84"/>
      <c r="BP120" s="84"/>
      <c r="BQ120" s="84"/>
      <c r="BR120" s="84"/>
      <c r="BS120" s="84"/>
      <c r="BT120" s="90"/>
      <c r="BU120" s="90"/>
      <c r="BV120" s="90"/>
      <c r="BW120" s="90"/>
      <c r="BX120" s="90"/>
      <c r="BY120" s="90"/>
      <c r="BZ120" s="90"/>
      <c r="CA120" s="90"/>
      <c r="CB120" s="90"/>
      <c r="CC120" s="90"/>
      <c r="CD120" s="90"/>
      <c r="CE120" s="90"/>
      <c r="CF120" s="90"/>
      <c r="CG120" s="90"/>
      <c r="CH120" s="90"/>
      <c r="CI120" s="90"/>
      <c r="CJ120" s="90"/>
      <c r="CK120" s="90"/>
      <c r="CL120" s="90"/>
      <c r="CM120" s="90"/>
      <c r="CN120" s="90"/>
      <c r="CO120" s="90"/>
      <c r="CP120" s="90"/>
      <c r="CQ120" s="90"/>
      <c r="CR120" s="90"/>
      <c r="CS120" s="90"/>
      <c r="CT120" s="90"/>
      <c r="CU120" s="90"/>
      <c r="CV120" s="90"/>
      <c r="CW120" s="90"/>
      <c r="CX120" s="90"/>
      <c r="CY120" s="90"/>
      <c r="CZ120" s="90"/>
      <c r="DA120" s="90"/>
      <c r="DB120" s="90"/>
    </row>
    <row r="121" spans="1:106" s="54" customFormat="1" ht="18">
      <c r="A121" s="80" t="s">
        <v>70</v>
      </c>
      <c r="B121" s="81" t="s">
        <v>71</v>
      </c>
      <c r="C121" s="81">
        <v>1193100002</v>
      </c>
      <c r="D121" s="82" t="s">
        <v>304</v>
      </c>
      <c r="E121" s="83" t="s">
        <v>305</v>
      </c>
      <c r="F121" s="84" t="s">
        <v>81</v>
      </c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  <c r="BH121" s="84"/>
      <c r="BI121" s="84"/>
      <c r="BJ121" s="84"/>
      <c r="BK121" s="84"/>
      <c r="BL121" s="84"/>
      <c r="BM121" s="84"/>
      <c r="BN121" s="84"/>
      <c r="BO121" s="84"/>
      <c r="BP121" s="84"/>
      <c r="BQ121" s="84"/>
      <c r="BR121" s="84"/>
      <c r="BS121" s="84"/>
      <c r="BT121" s="90"/>
      <c r="BU121" s="90"/>
      <c r="BV121" s="90"/>
      <c r="BW121" s="90"/>
      <c r="BX121" s="90"/>
      <c r="BY121" s="90"/>
      <c r="BZ121" s="90"/>
      <c r="CA121" s="90"/>
      <c r="CB121" s="90"/>
      <c r="CC121" s="90"/>
      <c r="CD121" s="90"/>
      <c r="CE121" s="90"/>
      <c r="CF121" s="90"/>
      <c r="CG121" s="90"/>
      <c r="CH121" s="90"/>
      <c r="CI121" s="90"/>
      <c r="CJ121" s="90"/>
      <c r="CK121" s="90"/>
      <c r="CL121" s="90"/>
      <c r="CM121" s="90"/>
      <c r="CN121" s="90"/>
      <c r="CO121" s="90"/>
      <c r="CP121" s="90"/>
      <c r="CQ121" s="90"/>
      <c r="CR121" s="90"/>
      <c r="CS121" s="90"/>
      <c r="CT121" s="90"/>
      <c r="CU121" s="90"/>
      <c r="CV121" s="90"/>
      <c r="CW121" s="90"/>
      <c r="CX121" s="90"/>
      <c r="CY121" s="90"/>
      <c r="CZ121" s="90"/>
      <c r="DA121" s="90"/>
      <c r="DB121" s="90"/>
    </row>
    <row r="122" spans="1:106" s="54" customFormat="1" ht="18">
      <c r="A122" s="80" t="s">
        <v>70</v>
      </c>
      <c r="B122" s="81" t="s">
        <v>71</v>
      </c>
      <c r="C122" s="81">
        <v>1193100002</v>
      </c>
      <c r="D122" s="82" t="s">
        <v>306</v>
      </c>
      <c r="E122" s="83" t="s">
        <v>307</v>
      </c>
      <c r="F122" s="84" t="s">
        <v>74</v>
      </c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4"/>
      <c r="BI122" s="84"/>
      <c r="BJ122" s="84"/>
      <c r="BK122" s="84"/>
      <c r="BL122" s="84"/>
      <c r="BM122" s="84"/>
      <c r="BN122" s="84"/>
      <c r="BO122" s="84"/>
      <c r="BP122" s="84"/>
      <c r="BQ122" s="84"/>
      <c r="BR122" s="84"/>
      <c r="BS122" s="84"/>
      <c r="BT122" s="90"/>
      <c r="BU122" s="90"/>
      <c r="BV122" s="90"/>
      <c r="BW122" s="90"/>
      <c r="BX122" s="90"/>
      <c r="BY122" s="90"/>
      <c r="BZ122" s="90"/>
      <c r="CA122" s="90"/>
      <c r="CB122" s="90"/>
      <c r="CC122" s="90"/>
      <c r="CD122" s="90"/>
      <c r="CE122" s="90"/>
      <c r="CF122" s="90"/>
      <c r="CG122" s="90"/>
      <c r="CH122" s="90"/>
      <c r="CI122" s="90"/>
      <c r="CJ122" s="90"/>
      <c r="CK122" s="90"/>
      <c r="CL122" s="90"/>
      <c r="CM122" s="90"/>
      <c r="CN122" s="90"/>
      <c r="CO122" s="90"/>
      <c r="CP122" s="90"/>
      <c r="CQ122" s="90"/>
      <c r="CR122" s="90"/>
      <c r="CS122" s="90"/>
      <c r="CT122" s="90"/>
      <c r="CU122" s="90"/>
      <c r="CV122" s="90"/>
      <c r="CW122" s="90"/>
      <c r="CX122" s="90"/>
      <c r="CY122" s="90"/>
      <c r="CZ122" s="90"/>
      <c r="DA122" s="90"/>
      <c r="DB122" s="90"/>
    </row>
    <row r="123" spans="1:106" s="54" customFormat="1" ht="18">
      <c r="A123" s="80" t="s">
        <v>70</v>
      </c>
      <c r="B123" s="81" t="s">
        <v>71</v>
      </c>
      <c r="C123" s="81">
        <v>1193100002</v>
      </c>
      <c r="D123" s="82" t="s">
        <v>308</v>
      </c>
      <c r="E123" s="83" t="s">
        <v>309</v>
      </c>
      <c r="F123" s="84" t="s">
        <v>74</v>
      </c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4"/>
      <c r="BR123" s="84"/>
      <c r="BS123" s="84"/>
      <c r="BT123" s="90"/>
      <c r="BU123" s="90"/>
      <c r="BV123" s="90"/>
      <c r="BW123" s="90"/>
      <c r="BX123" s="90"/>
      <c r="BY123" s="90"/>
      <c r="BZ123" s="90"/>
      <c r="CA123" s="90"/>
      <c r="CB123" s="90"/>
      <c r="CC123" s="90"/>
      <c r="CD123" s="90"/>
      <c r="CE123" s="90"/>
      <c r="CF123" s="90"/>
      <c r="CG123" s="90"/>
      <c r="CH123" s="90"/>
      <c r="CI123" s="90"/>
      <c r="CJ123" s="90"/>
      <c r="CK123" s="90"/>
      <c r="CL123" s="90"/>
      <c r="CM123" s="90"/>
      <c r="CN123" s="90"/>
      <c r="CO123" s="90"/>
      <c r="CP123" s="90"/>
      <c r="CQ123" s="90"/>
      <c r="CR123" s="90"/>
      <c r="CS123" s="90"/>
      <c r="CT123" s="90"/>
      <c r="CU123" s="90"/>
      <c r="CV123" s="90"/>
      <c r="CW123" s="90"/>
      <c r="CX123" s="90"/>
      <c r="CY123" s="90"/>
      <c r="CZ123" s="90"/>
      <c r="DA123" s="90"/>
      <c r="DB123" s="90"/>
    </row>
    <row r="124" spans="1:106" s="54" customFormat="1" ht="18">
      <c r="A124" s="80" t="s">
        <v>70</v>
      </c>
      <c r="B124" s="81" t="s">
        <v>71</v>
      </c>
      <c r="C124" s="81">
        <v>1193100002</v>
      </c>
      <c r="D124" s="82" t="s">
        <v>310</v>
      </c>
      <c r="E124" s="83" t="s">
        <v>311</v>
      </c>
      <c r="F124" s="84" t="s">
        <v>74</v>
      </c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  <c r="BS124" s="84"/>
      <c r="BT124" s="90"/>
      <c r="BU124" s="90"/>
      <c r="BV124" s="90"/>
      <c r="BW124" s="90"/>
      <c r="BX124" s="90"/>
      <c r="BY124" s="90"/>
      <c r="BZ124" s="90"/>
      <c r="CA124" s="90"/>
      <c r="CB124" s="90"/>
      <c r="CC124" s="90"/>
      <c r="CD124" s="90"/>
      <c r="CE124" s="90"/>
      <c r="CF124" s="90"/>
      <c r="CG124" s="90"/>
      <c r="CH124" s="90"/>
      <c r="CI124" s="90"/>
      <c r="CJ124" s="90"/>
      <c r="CK124" s="90"/>
      <c r="CL124" s="90"/>
      <c r="CM124" s="90"/>
      <c r="CN124" s="90"/>
      <c r="CO124" s="90"/>
      <c r="CP124" s="90"/>
      <c r="CQ124" s="90"/>
      <c r="CR124" s="90"/>
      <c r="CS124" s="90"/>
      <c r="CT124" s="90"/>
      <c r="CU124" s="90"/>
      <c r="CV124" s="90"/>
      <c r="CW124" s="90"/>
      <c r="CX124" s="90"/>
      <c r="CY124" s="90"/>
      <c r="CZ124" s="90"/>
      <c r="DA124" s="90"/>
      <c r="DB124" s="90"/>
    </row>
    <row r="125" spans="1:106" s="54" customFormat="1" ht="18">
      <c r="A125" s="80" t="s">
        <v>70</v>
      </c>
      <c r="B125" s="81" t="s">
        <v>71</v>
      </c>
      <c r="C125" s="81">
        <v>1193100002</v>
      </c>
      <c r="D125" s="82" t="s">
        <v>312</v>
      </c>
      <c r="E125" s="83" t="s">
        <v>313</v>
      </c>
      <c r="F125" s="84" t="s">
        <v>74</v>
      </c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84"/>
      <c r="BC125" s="84"/>
      <c r="BD125" s="84"/>
      <c r="BE125" s="84"/>
      <c r="BF125" s="84"/>
      <c r="BG125" s="84"/>
      <c r="BH125" s="84"/>
      <c r="BI125" s="84"/>
      <c r="BJ125" s="84"/>
      <c r="BK125" s="84"/>
      <c r="BL125" s="84"/>
      <c r="BM125" s="84"/>
      <c r="BN125" s="84"/>
      <c r="BO125" s="84"/>
      <c r="BP125" s="84"/>
      <c r="BQ125" s="84"/>
      <c r="BR125" s="84"/>
      <c r="BS125" s="84"/>
      <c r="BT125" s="90"/>
      <c r="BU125" s="90"/>
      <c r="BV125" s="90"/>
      <c r="BW125" s="90"/>
      <c r="BX125" s="90"/>
      <c r="BY125" s="90"/>
      <c r="BZ125" s="90"/>
      <c r="CA125" s="90"/>
      <c r="CB125" s="90"/>
      <c r="CC125" s="90"/>
      <c r="CD125" s="90"/>
      <c r="CE125" s="90"/>
      <c r="CF125" s="90"/>
      <c r="CG125" s="90"/>
      <c r="CH125" s="90"/>
      <c r="CI125" s="90"/>
      <c r="CJ125" s="90"/>
      <c r="CK125" s="90"/>
      <c r="CL125" s="90"/>
      <c r="CM125" s="90"/>
      <c r="CN125" s="90"/>
      <c r="CO125" s="90"/>
      <c r="CP125" s="90"/>
      <c r="CQ125" s="90"/>
      <c r="CR125" s="90"/>
      <c r="CS125" s="90"/>
      <c r="CT125" s="90"/>
      <c r="CU125" s="90"/>
      <c r="CV125" s="90"/>
      <c r="CW125" s="90"/>
      <c r="CX125" s="90"/>
      <c r="CY125" s="90"/>
      <c r="CZ125" s="90"/>
      <c r="DA125" s="90"/>
      <c r="DB125" s="90"/>
    </row>
    <row r="126" spans="1:106" s="54" customFormat="1" ht="18">
      <c r="A126" s="80" t="s">
        <v>70</v>
      </c>
      <c r="B126" s="81" t="s">
        <v>71</v>
      </c>
      <c r="C126" s="81">
        <v>1193100002</v>
      </c>
      <c r="D126" s="82" t="s">
        <v>314</v>
      </c>
      <c r="E126" s="83" t="s">
        <v>315</v>
      </c>
      <c r="F126" s="84" t="s">
        <v>81</v>
      </c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84"/>
      <c r="BC126" s="84"/>
      <c r="BD126" s="84"/>
      <c r="BE126" s="84"/>
      <c r="BF126" s="84"/>
      <c r="BG126" s="84"/>
      <c r="BH126" s="84"/>
      <c r="BI126" s="84"/>
      <c r="BJ126" s="84"/>
      <c r="BK126" s="84"/>
      <c r="BL126" s="84"/>
      <c r="BM126" s="84"/>
      <c r="BN126" s="84"/>
      <c r="BO126" s="84"/>
      <c r="BP126" s="84"/>
      <c r="BQ126" s="84"/>
      <c r="BR126" s="84"/>
      <c r="BS126" s="84"/>
      <c r="BT126" s="90"/>
      <c r="BU126" s="90"/>
      <c r="BV126" s="90"/>
      <c r="BW126" s="90"/>
      <c r="BX126" s="90"/>
      <c r="BY126" s="90"/>
      <c r="BZ126" s="90"/>
      <c r="CA126" s="90"/>
      <c r="CB126" s="90"/>
      <c r="CC126" s="90"/>
      <c r="CD126" s="90"/>
      <c r="CE126" s="90"/>
      <c r="CF126" s="90"/>
      <c r="CG126" s="90"/>
      <c r="CH126" s="90"/>
      <c r="CI126" s="90"/>
      <c r="CJ126" s="90"/>
      <c r="CK126" s="90"/>
      <c r="CL126" s="90"/>
      <c r="CM126" s="90"/>
      <c r="CN126" s="90"/>
      <c r="CO126" s="90"/>
      <c r="CP126" s="90"/>
      <c r="CQ126" s="90"/>
      <c r="CR126" s="90"/>
      <c r="CS126" s="90"/>
      <c r="CT126" s="90"/>
      <c r="CU126" s="90"/>
      <c r="CV126" s="90"/>
      <c r="CW126" s="90"/>
      <c r="CX126" s="90"/>
      <c r="CY126" s="90"/>
      <c r="CZ126" s="90"/>
      <c r="DA126" s="90"/>
      <c r="DB126" s="90"/>
    </row>
    <row r="127" spans="1:106" s="54" customFormat="1" ht="18">
      <c r="A127" s="80" t="s">
        <v>70</v>
      </c>
      <c r="B127" s="81" t="s">
        <v>71</v>
      </c>
      <c r="C127" s="81">
        <v>1193100002</v>
      </c>
      <c r="D127" s="82" t="s">
        <v>316</v>
      </c>
      <c r="E127" s="83" t="s">
        <v>317</v>
      </c>
      <c r="F127" s="84" t="s">
        <v>74</v>
      </c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84"/>
      <c r="BC127" s="84"/>
      <c r="BD127" s="84"/>
      <c r="BE127" s="84"/>
      <c r="BF127" s="84"/>
      <c r="BG127" s="84"/>
      <c r="BH127" s="84"/>
      <c r="BI127" s="84"/>
      <c r="BJ127" s="84"/>
      <c r="BK127" s="84"/>
      <c r="BL127" s="84"/>
      <c r="BM127" s="84"/>
      <c r="BN127" s="84"/>
      <c r="BO127" s="84"/>
      <c r="BP127" s="84"/>
      <c r="BQ127" s="84"/>
      <c r="BR127" s="84"/>
      <c r="BS127" s="84"/>
      <c r="BT127" s="90"/>
      <c r="BU127" s="90"/>
      <c r="BV127" s="90"/>
      <c r="BW127" s="90"/>
      <c r="BX127" s="90"/>
      <c r="BY127" s="90"/>
      <c r="BZ127" s="90"/>
      <c r="CA127" s="90"/>
      <c r="CB127" s="90"/>
      <c r="CC127" s="90"/>
      <c r="CD127" s="90"/>
      <c r="CE127" s="90"/>
      <c r="CF127" s="90"/>
      <c r="CG127" s="90"/>
      <c r="CH127" s="90"/>
      <c r="CI127" s="90"/>
      <c r="CJ127" s="90"/>
      <c r="CK127" s="90"/>
      <c r="CL127" s="90"/>
      <c r="CM127" s="90"/>
      <c r="CN127" s="90"/>
      <c r="CO127" s="90"/>
      <c r="CP127" s="90"/>
      <c r="CQ127" s="90"/>
      <c r="CR127" s="90"/>
      <c r="CS127" s="90"/>
      <c r="CT127" s="90"/>
      <c r="CU127" s="90"/>
      <c r="CV127" s="90"/>
      <c r="CW127" s="90"/>
      <c r="CX127" s="90"/>
      <c r="CY127" s="90"/>
      <c r="CZ127" s="90"/>
      <c r="DA127" s="90"/>
      <c r="DB127" s="90"/>
    </row>
    <row r="128" spans="1:106" s="54" customFormat="1" ht="18">
      <c r="A128" s="80" t="s">
        <v>70</v>
      </c>
      <c r="B128" s="81" t="s">
        <v>71</v>
      </c>
      <c r="C128" s="81">
        <v>1193100002</v>
      </c>
      <c r="D128" s="82" t="s">
        <v>318</v>
      </c>
      <c r="E128" s="83" t="s">
        <v>319</v>
      </c>
      <c r="F128" s="84" t="s">
        <v>74</v>
      </c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84"/>
      <c r="BC128" s="84"/>
      <c r="BD128" s="84"/>
      <c r="BE128" s="84"/>
      <c r="BF128" s="84"/>
      <c r="BG128" s="84"/>
      <c r="BH128" s="84"/>
      <c r="BI128" s="84"/>
      <c r="BJ128" s="84"/>
      <c r="BK128" s="84"/>
      <c r="BL128" s="84"/>
      <c r="BM128" s="84"/>
      <c r="BN128" s="84"/>
      <c r="BO128" s="84"/>
      <c r="BP128" s="84"/>
      <c r="BQ128" s="84"/>
      <c r="BR128" s="84"/>
      <c r="BS128" s="84"/>
      <c r="BT128" s="90"/>
      <c r="BU128" s="90"/>
      <c r="BV128" s="90"/>
      <c r="BW128" s="90"/>
      <c r="BX128" s="90"/>
      <c r="BY128" s="90"/>
      <c r="BZ128" s="90"/>
      <c r="CA128" s="90"/>
      <c r="CB128" s="90"/>
      <c r="CC128" s="90"/>
      <c r="CD128" s="90"/>
      <c r="CE128" s="90"/>
      <c r="CF128" s="90"/>
      <c r="CG128" s="90"/>
      <c r="CH128" s="90"/>
      <c r="CI128" s="90"/>
      <c r="CJ128" s="90"/>
      <c r="CK128" s="90"/>
      <c r="CL128" s="90"/>
      <c r="CM128" s="90"/>
      <c r="CN128" s="90"/>
      <c r="CO128" s="90"/>
      <c r="CP128" s="90"/>
      <c r="CQ128" s="90"/>
      <c r="CR128" s="90"/>
      <c r="CS128" s="90"/>
      <c r="CT128" s="90"/>
      <c r="CU128" s="90"/>
      <c r="CV128" s="90"/>
      <c r="CW128" s="90"/>
      <c r="CX128" s="90"/>
      <c r="CY128" s="90"/>
      <c r="CZ128" s="90"/>
      <c r="DA128" s="90"/>
      <c r="DB128" s="90"/>
    </row>
    <row r="129" spans="1:106" s="54" customFormat="1" ht="18">
      <c r="A129" s="80" t="s">
        <v>70</v>
      </c>
      <c r="B129" s="81" t="s">
        <v>71</v>
      </c>
      <c r="C129" s="81">
        <v>1193100002</v>
      </c>
      <c r="D129" s="82" t="s">
        <v>320</v>
      </c>
      <c r="E129" s="83" t="s">
        <v>321</v>
      </c>
      <c r="F129" s="84" t="s">
        <v>74</v>
      </c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84"/>
      <c r="BC129" s="84"/>
      <c r="BD129" s="84"/>
      <c r="BE129" s="84"/>
      <c r="BF129" s="84"/>
      <c r="BG129" s="84"/>
      <c r="BH129" s="84"/>
      <c r="BI129" s="84"/>
      <c r="BJ129" s="84"/>
      <c r="BK129" s="84"/>
      <c r="BL129" s="84"/>
      <c r="BM129" s="84"/>
      <c r="BN129" s="84"/>
      <c r="BO129" s="84"/>
      <c r="BP129" s="84"/>
      <c r="BQ129" s="84"/>
      <c r="BR129" s="84"/>
      <c r="BS129" s="84"/>
      <c r="BT129" s="90"/>
      <c r="BU129" s="90"/>
      <c r="BV129" s="90"/>
      <c r="BW129" s="90"/>
      <c r="BX129" s="90"/>
      <c r="BY129" s="90"/>
      <c r="BZ129" s="90"/>
      <c r="CA129" s="90"/>
      <c r="CB129" s="90"/>
      <c r="CC129" s="90"/>
      <c r="CD129" s="90"/>
      <c r="CE129" s="90"/>
      <c r="CF129" s="90"/>
      <c r="CG129" s="90"/>
      <c r="CH129" s="90"/>
      <c r="CI129" s="90"/>
      <c r="CJ129" s="90"/>
      <c r="CK129" s="90"/>
      <c r="CL129" s="90"/>
      <c r="CM129" s="90"/>
      <c r="CN129" s="90"/>
      <c r="CO129" s="90"/>
      <c r="CP129" s="90"/>
      <c r="CQ129" s="90"/>
      <c r="CR129" s="90"/>
      <c r="CS129" s="90"/>
      <c r="CT129" s="90"/>
      <c r="CU129" s="90"/>
      <c r="CV129" s="90"/>
      <c r="CW129" s="90"/>
      <c r="CX129" s="90"/>
      <c r="CY129" s="90"/>
      <c r="CZ129" s="90"/>
      <c r="DA129" s="90"/>
      <c r="DB129" s="90"/>
    </row>
    <row r="130" spans="1:106" s="54" customFormat="1" ht="18">
      <c r="A130" s="80" t="s">
        <v>70</v>
      </c>
      <c r="B130" s="81" t="s">
        <v>71</v>
      </c>
      <c r="C130" s="81">
        <v>1193100002</v>
      </c>
      <c r="D130" s="82" t="s">
        <v>322</v>
      </c>
      <c r="E130" s="83" t="s">
        <v>323</v>
      </c>
      <c r="F130" s="84" t="s">
        <v>74</v>
      </c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84"/>
      <c r="BC130" s="84"/>
      <c r="BD130" s="84"/>
      <c r="BE130" s="84"/>
      <c r="BF130" s="84"/>
      <c r="BG130" s="84"/>
      <c r="BH130" s="84"/>
      <c r="BI130" s="84"/>
      <c r="BJ130" s="84"/>
      <c r="BK130" s="84"/>
      <c r="BL130" s="84"/>
      <c r="BM130" s="84"/>
      <c r="BN130" s="84"/>
      <c r="BO130" s="84"/>
      <c r="BP130" s="84"/>
      <c r="BQ130" s="84"/>
      <c r="BR130" s="84"/>
      <c r="BS130" s="84"/>
      <c r="BT130" s="90"/>
      <c r="BU130" s="90"/>
      <c r="BV130" s="90"/>
      <c r="BW130" s="90"/>
      <c r="BX130" s="90"/>
      <c r="BY130" s="90"/>
      <c r="BZ130" s="90"/>
      <c r="CA130" s="90"/>
      <c r="CB130" s="90"/>
      <c r="CC130" s="90"/>
      <c r="CD130" s="90"/>
      <c r="CE130" s="90"/>
      <c r="CF130" s="90"/>
      <c r="CG130" s="90"/>
      <c r="CH130" s="90"/>
      <c r="CI130" s="90"/>
      <c r="CJ130" s="90"/>
      <c r="CK130" s="90"/>
      <c r="CL130" s="90"/>
      <c r="CM130" s="90"/>
      <c r="CN130" s="90"/>
      <c r="CO130" s="90"/>
      <c r="CP130" s="90"/>
      <c r="CQ130" s="90"/>
      <c r="CR130" s="90"/>
      <c r="CS130" s="90"/>
      <c r="CT130" s="90"/>
      <c r="CU130" s="90"/>
      <c r="CV130" s="90"/>
      <c r="CW130" s="90"/>
      <c r="CX130" s="90"/>
      <c r="CY130" s="90"/>
      <c r="CZ130" s="90"/>
      <c r="DA130" s="90"/>
      <c r="DB130" s="90"/>
    </row>
    <row r="131" spans="1:106" s="54" customFormat="1" ht="18">
      <c r="A131" s="80" t="s">
        <v>70</v>
      </c>
      <c r="B131" s="81" t="s">
        <v>71</v>
      </c>
      <c r="C131" s="81">
        <v>1193100002</v>
      </c>
      <c r="D131" s="82" t="s">
        <v>324</v>
      </c>
      <c r="E131" s="83" t="s">
        <v>325</v>
      </c>
      <c r="F131" s="84" t="s">
        <v>81</v>
      </c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84"/>
      <c r="BC131" s="84"/>
      <c r="BD131" s="84"/>
      <c r="BE131" s="84"/>
      <c r="BF131" s="84"/>
      <c r="BG131" s="84"/>
      <c r="BH131" s="84"/>
      <c r="BI131" s="84"/>
      <c r="BJ131" s="84"/>
      <c r="BK131" s="84"/>
      <c r="BL131" s="84"/>
      <c r="BM131" s="84"/>
      <c r="BN131" s="84"/>
      <c r="BO131" s="84"/>
      <c r="BP131" s="84"/>
      <c r="BQ131" s="84"/>
      <c r="BR131" s="84"/>
      <c r="BS131" s="84"/>
      <c r="BT131" s="90"/>
      <c r="BU131" s="90"/>
      <c r="BV131" s="90"/>
      <c r="BW131" s="90"/>
      <c r="BX131" s="90"/>
      <c r="BY131" s="90"/>
      <c r="BZ131" s="90"/>
      <c r="CA131" s="90"/>
      <c r="CB131" s="90"/>
      <c r="CC131" s="90"/>
      <c r="CD131" s="90"/>
      <c r="CE131" s="90"/>
      <c r="CF131" s="90"/>
      <c r="CG131" s="90"/>
      <c r="CH131" s="90"/>
      <c r="CI131" s="90"/>
      <c r="CJ131" s="90"/>
      <c r="CK131" s="90"/>
      <c r="CL131" s="90"/>
      <c r="CM131" s="90"/>
      <c r="CN131" s="90"/>
      <c r="CO131" s="90"/>
      <c r="CP131" s="90"/>
      <c r="CQ131" s="90"/>
      <c r="CR131" s="90"/>
      <c r="CS131" s="90"/>
      <c r="CT131" s="90"/>
      <c r="CU131" s="90"/>
      <c r="CV131" s="90"/>
      <c r="CW131" s="90"/>
      <c r="CX131" s="90"/>
      <c r="CY131" s="90"/>
      <c r="CZ131" s="90"/>
      <c r="DA131" s="90"/>
      <c r="DB131" s="90"/>
    </row>
    <row r="132" spans="1:106" s="54" customFormat="1" ht="18">
      <c r="A132" s="80" t="s">
        <v>70</v>
      </c>
      <c r="B132" s="81" t="s">
        <v>71</v>
      </c>
      <c r="C132" s="81">
        <v>1193100002</v>
      </c>
      <c r="D132" s="82" t="s">
        <v>326</v>
      </c>
      <c r="E132" s="83" t="s">
        <v>327</v>
      </c>
      <c r="F132" s="84" t="s">
        <v>81</v>
      </c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84"/>
      <c r="BC132" s="84"/>
      <c r="BD132" s="84"/>
      <c r="BE132" s="84"/>
      <c r="BF132" s="84"/>
      <c r="BG132" s="84"/>
      <c r="BH132" s="84"/>
      <c r="BI132" s="84"/>
      <c r="BJ132" s="84"/>
      <c r="BK132" s="84"/>
      <c r="BL132" s="84"/>
      <c r="BM132" s="84"/>
      <c r="BN132" s="84"/>
      <c r="BO132" s="84"/>
      <c r="BP132" s="84"/>
      <c r="BQ132" s="84"/>
      <c r="BR132" s="84"/>
      <c r="BS132" s="84"/>
      <c r="BT132" s="90"/>
      <c r="BU132" s="90"/>
      <c r="BV132" s="90"/>
      <c r="BW132" s="90"/>
      <c r="BX132" s="90"/>
      <c r="BY132" s="90"/>
      <c r="BZ132" s="90"/>
      <c r="CA132" s="90"/>
      <c r="CB132" s="90"/>
      <c r="CC132" s="90"/>
      <c r="CD132" s="90"/>
      <c r="CE132" s="90"/>
      <c r="CF132" s="90"/>
      <c r="CG132" s="90"/>
      <c r="CH132" s="90"/>
      <c r="CI132" s="90"/>
      <c r="CJ132" s="90"/>
      <c r="CK132" s="90"/>
      <c r="CL132" s="90"/>
      <c r="CM132" s="90"/>
      <c r="CN132" s="90"/>
      <c r="CO132" s="90"/>
      <c r="CP132" s="90"/>
      <c r="CQ132" s="90"/>
      <c r="CR132" s="90"/>
      <c r="CS132" s="90"/>
      <c r="CT132" s="90"/>
      <c r="CU132" s="90"/>
      <c r="CV132" s="90"/>
      <c r="CW132" s="90"/>
      <c r="CX132" s="90"/>
      <c r="CY132" s="90"/>
      <c r="CZ132" s="90"/>
      <c r="DA132" s="90"/>
      <c r="DB132" s="90"/>
    </row>
    <row r="133" spans="1:106" s="54" customFormat="1" ht="18">
      <c r="A133" s="80" t="s">
        <v>70</v>
      </c>
      <c r="B133" s="81" t="s">
        <v>71</v>
      </c>
      <c r="C133" s="81">
        <v>1193100002</v>
      </c>
      <c r="D133" s="82" t="s">
        <v>328</v>
      </c>
      <c r="E133" s="83" t="s">
        <v>329</v>
      </c>
      <c r="F133" s="84" t="s">
        <v>81</v>
      </c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84"/>
      <c r="BC133" s="84"/>
      <c r="BD133" s="84"/>
      <c r="BE133" s="84"/>
      <c r="BF133" s="84"/>
      <c r="BG133" s="84"/>
      <c r="BH133" s="84"/>
      <c r="BI133" s="84"/>
      <c r="BJ133" s="84"/>
      <c r="BK133" s="84"/>
      <c r="BL133" s="84"/>
      <c r="BM133" s="84"/>
      <c r="BN133" s="84"/>
      <c r="BO133" s="84"/>
      <c r="BP133" s="84"/>
      <c r="BQ133" s="84"/>
      <c r="BR133" s="84"/>
      <c r="BS133" s="84"/>
      <c r="BT133" s="90"/>
      <c r="BU133" s="90"/>
      <c r="BV133" s="90"/>
      <c r="BW133" s="90"/>
      <c r="BX133" s="90"/>
      <c r="BY133" s="90"/>
      <c r="BZ133" s="90"/>
      <c r="CA133" s="90"/>
      <c r="CB133" s="90"/>
      <c r="CC133" s="90"/>
      <c r="CD133" s="90"/>
      <c r="CE133" s="90"/>
      <c r="CF133" s="90"/>
      <c r="CG133" s="90"/>
      <c r="CH133" s="90"/>
      <c r="CI133" s="90"/>
      <c r="CJ133" s="90"/>
      <c r="CK133" s="90"/>
      <c r="CL133" s="90"/>
      <c r="CM133" s="90"/>
      <c r="CN133" s="90"/>
      <c r="CO133" s="90"/>
      <c r="CP133" s="90"/>
      <c r="CQ133" s="90"/>
      <c r="CR133" s="90"/>
      <c r="CS133" s="90"/>
      <c r="CT133" s="90"/>
      <c r="CU133" s="90"/>
      <c r="CV133" s="90"/>
      <c r="CW133" s="90"/>
      <c r="CX133" s="90"/>
      <c r="CY133" s="90"/>
      <c r="CZ133" s="90"/>
      <c r="DA133" s="90"/>
      <c r="DB133" s="90"/>
    </row>
    <row r="134" spans="1:106" s="54" customFormat="1" ht="18">
      <c r="A134" s="80" t="s">
        <v>70</v>
      </c>
      <c r="B134" s="81" t="s">
        <v>71</v>
      </c>
      <c r="C134" s="81">
        <v>1193100002</v>
      </c>
      <c r="D134" s="82" t="s">
        <v>330</v>
      </c>
      <c r="E134" s="83" t="s">
        <v>331</v>
      </c>
      <c r="F134" s="84" t="s">
        <v>74</v>
      </c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84"/>
      <c r="BC134" s="84"/>
      <c r="BD134" s="84"/>
      <c r="BE134" s="84"/>
      <c r="BF134" s="84"/>
      <c r="BG134" s="84"/>
      <c r="BH134" s="84"/>
      <c r="BI134" s="84"/>
      <c r="BJ134" s="84"/>
      <c r="BK134" s="84"/>
      <c r="BL134" s="84"/>
      <c r="BM134" s="84"/>
      <c r="BN134" s="84"/>
      <c r="BO134" s="84"/>
      <c r="BP134" s="84"/>
      <c r="BQ134" s="84"/>
      <c r="BR134" s="84"/>
      <c r="BS134" s="84"/>
      <c r="BT134" s="90"/>
      <c r="BU134" s="90"/>
      <c r="BV134" s="90"/>
      <c r="BW134" s="90"/>
      <c r="BX134" s="90"/>
      <c r="BY134" s="90"/>
      <c r="BZ134" s="90"/>
      <c r="CA134" s="90"/>
      <c r="CB134" s="90"/>
      <c r="CC134" s="90"/>
      <c r="CD134" s="90"/>
      <c r="CE134" s="90"/>
      <c r="CF134" s="90"/>
      <c r="CG134" s="90"/>
      <c r="CH134" s="90"/>
      <c r="CI134" s="90"/>
      <c r="CJ134" s="90"/>
      <c r="CK134" s="90"/>
      <c r="CL134" s="90"/>
      <c r="CM134" s="90"/>
      <c r="CN134" s="90"/>
      <c r="CO134" s="90"/>
      <c r="CP134" s="90"/>
      <c r="CQ134" s="90"/>
      <c r="CR134" s="90"/>
      <c r="CS134" s="90"/>
      <c r="CT134" s="90"/>
      <c r="CU134" s="90"/>
      <c r="CV134" s="90"/>
      <c r="CW134" s="90"/>
      <c r="CX134" s="90"/>
      <c r="CY134" s="90"/>
      <c r="CZ134" s="90"/>
      <c r="DA134" s="90"/>
      <c r="DB134" s="90"/>
    </row>
    <row r="135" spans="1:106" s="54" customFormat="1" ht="18">
      <c r="A135" s="80" t="s">
        <v>70</v>
      </c>
      <c r="B135" s="81" t="s">
        <v>71</v>
      </c>
      <c r="C135" s="81">
        <v>1193100002</v>
      </c>
      <c r="D135" s="82" t="s">
        <v>332</v>
      </c>
      <c r="E135" s="83" t="s">
        <v>333</v>
      </c>
      <c r="F135" s="84" t="s">
        <v>74</v>
      </c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84"/>
      <c r="BC135" s="84"/>
      <c r="BD135" s="84"/>
      <c r="BE135" s="84"/>
      <c r="BF135" s="84"/>
      <c r="BG135" s="84"/>
      <c r="BH135" s="84"/>
      <c r="BI135" s="84"/>
      <c r="BJ135" s="84"/>
      <c r="BK135" s="84"/>
      <c r="BL135" s="84"/>
      <c r="BM135" s="84"/>
      <c r="BN135" s="84"/>
      <c r="BO135" s="84"/>
      <c r="BP135" s="84"/>
      <c r="BQ135" s="84"/>
      <c r="BR135" s="84"/>
      <c r="BS135" s="84"/>
      <c r="BT135" s="90"/>
      <c r="BU135" s="90"/>
      <c r="BV135" s="90"/>
      <c r="BW135" s="90"/>
      <c r="BX135" s="90"/>
      <c r="BY135" s="90"/>
      <c r="BZ135" s="90"/>
      <c r="CA135" s="90"/>
      <c r="CB135" s="90"/>
      <c r="CC135" s="90"/>
      <c r="CD135" s="90"/>
      <c r="CE135" s="90"/>
      <c r="CF135" s="90"/>
      <c r="CG135" s="90"/>
      <c r="CH135" s="90"/>
      <c r="CI135" s="90"/>
      <c r="CJ135" s="90"/>
      <c r="CK135" s="90"/>
      <c r="CL135" s="90"/>
      <c r="CM135" s="90"/>
      <c r="CN135" s="90"/>
      <c r="CO135" s="90"/>
      <c r="CP135" s="90"/>
      <c r="CQ135" s="90"/>
      <c r="CR135" s="90"/>
      <c r="CS135" s="90"/>
      <c r="CT135" s="90"/>
      <c r="CU135" s="90"/>
      <c r="CV135" s="90"/>
      <c r="CW135" s="90"/>
      <c r="CX135" s="90"/>
      <c r="CY135" s="90"/>
      <c r="CZ135" s="90"/>
      <c r="DA135" s="90"/>
      <c r="DB135" s="90"/>
    </row>
    <row r="136" spans="1:106" s="54" customFormat="1" ht="18">
      <c r="A136" s="80" t="s">
        <v>70</v>
      </c>
      <c r="B136" s="81" t="s">
        <v>71</v>
      </c>
      <c r="C136" s="81">
        <v>1193100002</v>
      </c>
      <c r="D136" s="82" t="s">
        <v>334</v>
      </c>
      <c r="E136" s="83" t="s">
        <v>335</v>
      </c>
      <c r="F136" s="84" t="s">
        <v>81</v>
      </c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84"/>
      <c r="BC136" s="84"/>
      <c r="BD136" s="84"/>
      <c r="BE136" s="84"/>
      <c r="BF136" s="84"/>
      <c r="BG136" s="84"/>
      <c r="BH136" s="84"/>
      <c r="BI136" s="84"/>
      <c r="BJ136" s="84"/>
      <c r="BK136" s="84"/>
      <c r="BL136" s="84"/>
      <c r="BM136" s="84"/>
      <c r="BN136" s="84"/>
      <c r="BO136" s="84"/>
      <c r="BP136" s="84"/>
      <c r="BQ136" s="84"/>
      <c r="BR136" s="84"/>
      <c r="BS136" s="84"/>
      <c r="BT136" s="90"/>
      <c r="BU136" s="90"/>
      <c r="BV136" s="90"/>
      <c r="BW136" s="90"/>
      <c r="BX136" s="90"/>
      <c r="BY136" s="90"/>
      <c r="BZ136" s="90"/>
      <c r="CA136" s="90"/>
      <c r="CB136" s="90"/>
      <c r="CC136" s="90"/>
      <c r="CD136" s="90"/>
      <c r="CE136" s="90"/>
      <c r="CF136" s="90"/>
      <c r="CG136" s="90"/>
      <c r="CH136" s="90"/>
      <c r="CI136" s="90"/>
      <c r="CJ136" s="90"/>
      <c r="CK136" s="90"/>
      <c r="CL136" s="90"/>
      <c r="CM136" s="90"/>
      <c r="CN136" s="90"/>
      <c r="CO136" s="90"/>
      <c r="CP136" s="90"/>
      <c r="CQ136" s="90"/>
      <c r="CR136" s="90"/>
      <c r="CS136" s="90"/>
      <c r="CT136" s="90"/>
      <c r="CU136" s="90"/>
      <c r="CV136" s="90"/>
      <c r="CW136" s="90"/>
      <c r="CX136" s="90"/>
      <c r="CY136" s="90"/>
      <c r="CZ136" s="90"/>
      <c r="DA136" s="90"/>
      <c r="DB136" s="90"/>
    </row>
    <row r="137" spans="1:106" s="54" customFormat="1" ht="18">
      <c r="A137" s="80" t="s">
        <v>70</v>
      </c>
      <c r="B137" s="81" t="s">
        <v>71</v>
      </c>
      <c r="C137" s="81">
        <v>1193100002</v>
      </c>
      <c r="D137" s="82" t="s">
        <v>336</v>
      </c>
      <c r="E137" s="83" t="s">
        <v>337</v>
      </c>
      <c r="F137" s="84" t="s">
        <v>81</v>
      </c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84"/>
      <c r="BC137" s="84"/>
      <c r="BD137" s="84"/>
      <c r="BE137" s="84"/>
      <c r="BF137" s="84"/>
      <c r="BG137" s="84"/>
      <c r="BH137" s="84"/>
      <c r="BI137" s="84"/>
      <c r="BJ137" s="84"/>
      <c r="BK137" s="84"/>
      <c r="BL137" s="84"/>
      <c r="BM137" s="84"/>
      <c r="BN137" s="84"/>
      <c r="BO137" s="84"/>
      <c r="BP137" s="84"/>
      <c r="BQ137" s="84"/>
      <c r="BR137" s="84"/>
      <c r="BS137" s="84"/>
      <c r="BT137" s="90"/>
      <c r="BU137" s="90"/>
      <c r="BV137" s="90"/>
      <c r="BW137" s="90"/>
      <c r="BX137" s="90"/>
      <c r="BY137" s="90"/>
      <c r="BZ137" s="90"/>
      <c r="CA137" s="90"/>
      <c r="CB137" s="90"/>
      <c r="CC137" s="90"/>
      <c r="CD137" s="90"/>
      <c r="CE137" s="90"/>
      <c r="CF137" s="90"/>
      <c r="CG137" s="90"/>
      <c r="CH137" s="90"/>
      <c r="CI137" s="90"/>
      <c r="CJ137" s="90"/>
      <c r="CK137" s="90"/>
      <c r="CL137" s="90"/>
      <c r="CM137" s="90"/>
      <c r="CN137" s="90"/>
      <c r="CO137" s="90"/>
      <c r="CP137" s="90"/>
      <c r="CQ137" s="90"/>
      <c r="CR137" s="90"/>
      <c r="CS137" s="90"/>
      <c r="CT137" s="90"/>
      <c r="CU137" s="90"/>
      <c r="CV137" s="90"/>
      <c r="CW137" s="90"/>
      <c r="CX137" s="90"/>
      <c r="CY137" s="90"/>
      <c r="CZ137" s="90"/>
      <c r="DA137" s="90"/>
      <c r="DB137" s="90"/>
    </row>
    <row r="138" spans="1:106" s="54" customFormat="1" ht="18">
      <c r="A138" s="80" t="s">
        <v>70</v>
      </c>
      <c r="B138" s="81" t="s">
        <v>71</v>
      </c>
      <c r="C138" s="81">
        <v>1193100002</v>
      </c>
      <c r="D138" s="82" t="s">
        <v>338</v>
      </c>
      <c r="E138" s="83" t="s">
        <v>339</v>
      </c>
      <c r="F138" s="84" t="s">
        <v>74</v>
      </c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84"/>
      <c r="BC138" s="84"/>
      <c r="BD138" s="84"/>
      <c r="BE138" s="84"/>
      <c r="BF138" s="84"/>
      <c r="BG138" s="84"/>
      <c r="BH138" s="84"/>
      <c r="BI138" s="84"/>
      <c r="BJ138" s="84"/>
      <c r="BK138" s="84"/>
      <c r="BL138" s="84"/>
      <c r="BM138" s="84"/>
      <c r="BN138" s="84"/>
      <c r="BO138" s="84"/>
      <c r="BP138" s="84"/>
      <c r="BQ138" s="84"/>
      <c r="BR138" s="84"/>
      <c r="BS138" s="84"/>
      <c r="BT138" s="90"/>
      <c r="BU138" s="90"/>
      <c r="BV138" s="90"/>
      <c r="BW138" s="90"/>
      <c r="BX138" s="90"/>
      <c r="BY138" s="90"/>
      <c r="BZ138" s="90"/>
      <c r="CA138" s="90"/>
      <c r="CB138" s="90"/>
      <c r="CC138" s="90"/>
      <c r="CD138" s="90"/>
      <c r="CE138" s="90"/>
      <c r="CF138" s="90"/>
      <c r="CG138" s="90"/>
      <c r="CH138" s="90"/>
      <c r="CI138" s="90"/>
      <c r="CJ138" s="90"/>
      <c r="CK138" s="90"/>
      <c r="CL138" s="90"/>
      <c r="CM138" s="90"/>
      <c r="CN138" s="90"/>
      <c r="CO138" s="90"/>
      <c r="CP138" s="90"/>
      <c r="CQ138" s="90"/>
      <c r="CR138" s="90"/>
      <c r="CS138" s="90"/>
      <c r="CT138" s="90"/>
      <c r="CU138" s="90"/>
      <c r="CV138" s="90"/>
      <c r="CW138" s="90"/>
      <c r="CX138" s="90"/>
      <c r="CY138" s="90"/>
      <c r="CZ138" s="90"/>
      <c r="DA138" s="90"/>
      <c r="DB138" s="90"/>
    </row>
    <row r="139" spans="1:106" s="54" customFormat="1" ht="18">
      <c r="A139" s="80" t="s">
        <v>70</v>
      </c>
      <c r="B139" s="81" t="s">
        <v>71</v>
      </c>
      <c r="C139" s="81">
        <v>1193100002</v>
      </c>
      <c r="D139" s="82" t="s">
        <v>340</v>
      </c>
      <c r="E139" s="83" t="s">
        <v>341</v>
      </c>
      <c r="F139" s="84" t="s">
        <v>81</v>
      </c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  <c r="BA139" s="84"/>
      <c r="BB139" s="84"/>
      <c r="BC139" s="84"/>
      <c r="BD139" s="84"/>
      <c r="BE139" s="84"/>
      <c r="BF139" s="84"/>
      <c r="BG139" s="84"/>
      <c r="BH139" s="84"/>
      <c r="BI139" s="84"/>
      <c r="BJ139" s="84"/>
      <c r="BK139" s="84"/>
      <c r="BL139" s="84"/>
      <c r="BM139" s="84"/>
      <c r="BN139" s="84"/>
      <c r="BO139" s="84"/>
      <c r="BP139" s="84"/>
      <c r="BQ139" s="84"/>
      <c r="BR139" s="84"/>
      <c r="BS139" s="84"/>
      <c r="BT139" s="90"/>
      <c r="BU139" s="90"/>
      <c r="BV139" s="90"/>
      <c r="BW139" s="90"/>
      <c r="BX139" s="90"/>
      <c r="BY139" s="90"/>
      <c r="BZ139" s="90"/>
      <c r="CA139" s="90"/>
      <c r="CB139" s="90"/>
      <c r="CC139" s="90"/>
      <c r="CD139" s="90"/>
      <c r="CE139" s="90"/>
      <c r="CF139" s="90"/>
      <c r="CG139" s="90"/>
      <c r="CH139" s="90"/>
      <c r="CI139" s="90"/>
      <c r="CJ139" s="90"/>
      <c r="CK139" s="90"/>
      <c r="CL139" s="90"/>
      <c r="CM139" s="90"/>
      <c r="CN139" s="90"/>
      <c r="CO139" s="90"/>
      <c r="CP139" s="90"/>
      <c r="CQ139" s="90"/>
      <c r="CR139" s="90"/>
      <c r="CS139" s="90"/>
      <c r="CT139" s="90"/>
      <c r="CU139" s="90"/>
      <c r="CV139" s="90"/>
      <c r="CW139" s="90"/>
      <c r="CX139" s="90"/>
      <c r="CY139" s="90"/>
      <c r="CZ139" s="90"/>
      <c r="DA139" s="90"/>
      <c r="DB139" s="90"/>
    </row>
    <row r="140" spans="1:106" s="54" customFormat="1" ht="18">
      <c r="A140" s="80" t="s">
        <v>70</v>
      </c>
      <c r="B140" s="81" t="s">
        <v>71</v>
      </c>
      <c r="C140" s="81">
        <v>1193100002</v>
      </c>
      <c r="D140" s="82" t="s">
        <v>342</v>
      </c>
      <c r="E140" s="83" t="s">
        <v>343</v>
      </c>
      <c r="F140" s="84" t="s">
        <v>74</v>
      </c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  <c r="BA140" s="84"/>
      <c r="BB140" s="84"/>
      <c r="BC140" s="84"/>
      <c r="BD140" s="84"/>
      <c r="BE140" s="84"/>
      <c r="BF140" s="84"/>
      <c r="BG140" s="84"/>
      <c r="BH140" s="84"/>
      <c r="BI140" s="84"/>
      <c r="BJ140" s="84"/>
      <c r="BK140" s="84"/>
      <c r="BL140" s="84"/>
      <c r="BM140" s="84"/>
      <c r="BN140" s="84"/>
      <c r="BO140" s="84"/>
      <c r="BP140" s="84"/>
      <c r="BQ140" s="84"/>
      <c r="BR140" s="84"/>
      <c r="BS140" s="84"/>
      <c r="BT140" s="90"/>
      <c r="BU140" s="90"/>
      <c r="BV140" s="90"/>
      <c r="BW140" s="90"/>
      <c r="BX140" s="90"/>
      <c r="BY140" s="90"/>
      <c r="BZ140" s="90"/>
      <c r="CA140" s="90"/>
      <c r="CB140" s="90"/>
      <c r="CC140" s="90"/>
      <c r="CD140" s="90"/>
      <c r="CE140" s="90"/>
      <c r="CF140" s="90"/>
      <c r="CG140" s="90"/>
      <c r="CH140" s="90"/>
      <c r="CI140" s="90"/>
      <c r="CJ140" s="90"/>
      <c r="CK140" s="90"/>
      <c r="CL140" s="90"/>
      <c r="CM140" s="90"/>
      <c r="CN140" s="90"/>
      <c r="CO140" s="90"/>
      <c r="CP140" s="90"/>
      <c r="CQ140" s="90"/>
      <c r="CR140" s="90"/>
      <c r="CS140" s="90"/>
      <c r="CT140" s="90"/>
      <c r="CU140" s="90"/>
      <c r="CV140" s="90"/>
      <c r="CW140" s="90"/>
      <c r="CX140" s="90"/>
      <c r="CY140" s="90"/>
      <c r="CZ140" s="90"/>
      <c r="DA140" s="90"/>
      <c r="DB140" s="90"/>
    </row>
    <row r="141" spans="1:106" s="54" customFormat="1" ht="18">
      <c r="A141" s="80" t="s">
        <v>70</v>
      </c>
      <c r="B141" s="81" t="s">
        <v>71</v>
      </c>
      <c r="C141" s="81">
        <v>1193100002</v>
      </c>
      <c r="D141" s="82" t="s">
        <v>344</v>
      </c>
      <c r="E141" s="83" t="s">
        <v>345</v>
      </c>
      <c r="F141" s="84" t="s">
        <v>74</v>
      </c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84"/>
      <c r="BC141" s="84"/>
      <c r="BD141" s="84"/>
      <c r="BE141" s="84"/>
      <c r="BF141" s="84"/>
      <c r="BG141" s="84"/>
      <c r="BH141" s="84"/>
      <c r="BI141" s="84"/>
      <c r="BJ141" s="84"/>
      <c r="BK141" s="84"/>
      <c r="BL141" s="84"/>
      <c r="BM141" s="84"/>
      <c r="BN141" s="84"/>
      <c r="BO141" s="84"/>
      <c r="BP141" s="84"/>
      <c r="BQ141" s="84"/>
      <c r="BR141" s="84"/>
      <c r="BS141" s="84"/>
      <c r="BT141" s="90"/>
      <c r="BU141" s="90"/>
      <c r="BV141" s="90"/>
      <c r="BW141" s="90"/>
      <c r="BX141" s="90"/>
      <c r="BY141" s="90"/>
      <c r="BZ141" s="90"/>
      <c r="CA141" s="90"/>
      <c r="CB141" s="90"/>
      <c r="CC141" s="90"/>
      <c r="CD141" s="90"/>
      <c r="CE141" s="90"/>
      <c r="CF141" s="90"/>
      <c r="CG141" s="90"/>
      <c r="CH141" s="90"/>
      <c r="CI141" s="90"/>
      <c r="CJ141" s="90"/>
      <c r="CK141" s="90"/>
      <c r="CL141" s="90"/>
      <c r="CM141" s="90"/>
      <c r="CN141" s="90"/>
      <c r="CO141" s="90"/>
      <c r="CP141" s="90"/>
      <c r="CQ141" s="90"/>
      <c r="CR141" s="90"/>
      <c r="CS141" s="90"/>
      <c r="CT141" s="90"/>
      <c r="CU141" s="90"/>
      <c r="CV141" s="90"/>
      <c r="CW141" s="90"/>
      <c r="CX141" s="90"/>
      <c r="CY141" s="90"/>
      <c r="CZ141" s="90"/>
      <c r="DA141" s="90"/>
      <c r="DB141" s="90"/>
    </row>
    <row r="142" spans="1:106" s="54" customFormat="1" ht="18">
      <c r="A142" s="80" t="s">
        <v>70</v>
      </c>
      <c r="B142" s="81" t="s">
        <v>71</v>
      </c>
      <c r="C142" s="81">
        <v>1193100002</v>
      </c>
      <c r="D142" s="82" t="s">
        <v>346</v>
      </c>
      <c r="E142" s="83" t="s">
        <v>347</v>
      </c>
      <c r="F142" s="84" t="s">
        <v>81</v>
      </c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84"/>
      <c r="BC142" s="84"/>
      <c r="BD142" s="84"/>
      <c r="BE142" s="84"/>
      <c r="BF142" s="84"/>
      <c r="BG142" s="84"/>
      <c r="BH142" s="84"/>
      <c r="BI142" s="84"/>
      <c r="BJ142" s="84"/>
      <c r="BK142" s="84"/>
      <c r="BL142" s="84"/>
      <c r="BM142" s="84"/>
      <c r="BN142" s="84"/>
      <c r="BO142" s="84"/>
      <c r="BP142" s="84"/>
      <c r="BQ142" s="84"/>
      <c r="BR142" s="84"/>
      <c r="BS142" s="84"/>
      <c r="BT142" s="90"/>
      <c r="BU142" s="90"/>
      <c r="BV142" s="90"/>
      <c r="BW142" s="90"/>
      <c r="BX142" s="90"/>
      <c r="BY142" s="90"/>
      <c r="BZ142" s="90"/>
      <c r="CA142" s="90"/>
      <c r="CB142" s="90"/>
      <c r="CC142" s="90"/>
      <c r="CD142" s="90"/>
      <c r="CE142" s="90"/>
      <c r="CF142" s="90"/>
      <c r="CG142" s="90"/>
      <c r="CH142" s="90"/>
      <c r="CI142" s="90"/>
      <c r="CJ142" s="90"/>
      <c r="CK142" s="90"/>
      <c r="CL142" s="90"/>
      <c r="CM142" s="90"/>
      <c r="CN142" s="90"/>
      <c r="CO142" s="90"/>
      <c r="CP142" s="90"/>
      <c r="CQ142" s="90"/>
      <c r="CR142" s="90"/>
      <c r="CS142" s="90"/>
      <c r="CT142" s="90"/>
      <c r="CU142" s="90"/>
      <c r="CV142" s="90"/>
      <c r="CW142" s="90"/>
      <c r="CX142" s="90"/>
      <c r="CY142" s="90"/>
      <c r="CZ142" s="90"/>
      <c r="DA142" s="90"/>
      <c r="DB142" s="90"/>
    </row>
  </sheetData>
  <mergeCells count="10">
    <mergeCell ref="CI3:DI3"/>
    <mergeCell ref="E3:E5"/>
    <mergeCell ref="F3:F5"/>
    <mergeCell ref="A1:AT1"/>
    <mergeCell ref="G3:AT3"/>
    <mergeCell ref="A2:F2"/>
    <mergeCell ref="A3:A5"/>
    <mergeCell ref="B3:B5"/>
    <mergeCell ref="C3:C5"/>
    <mergeCell ref="D3:D5"/>
  </mergeCells>
  <dataValidations count="5">
    <dataValidation type="whole" allowBlank="1" showInputMessage="1" showErrorMessage="1" errorTitle="กรอกข้อมูลผิด" error="กรอกคะแนนผิด คะแนนที่ถูกตือ 0, 2, 4" sqref="AB143:AB1048576 AB1:AB5">
      <formula1>0</formula1>
      <formula2>4</formula2>
    </dataValidation>
    <dataValidation type="whole" allowBlank="1" showInputMessage="1" showErrorMessage="1" errorTitle="กรอกคะแนนผิด" error="กรอกคะแนนผิด คะแนนที่ถูกคือ 0, 2, 4" sqref="AP143:AR1048576 AP1:AR5 AD1:AD5 AD143:AD1048576">
      <formula1>0</formula1>
      <formula2>4</formula2>
    </dataValidation>
    <dataValidation type="decimal" allowBlank="1" showInputMessage="1" showErrorMessage="1" errorTitle="กรอกคะแนนผิด" error="กรอกคะแนนผิด คะแนนที่ถูก คือ 0, 3.5, 7" sqref="AS1:AT5 AS143:AT1048576">
      <formula1>0</formula1>
      <formula2>7</formula2>
    </dataValidation>
    <dataValidation type="decimal" allowBlank="1" showInputMessage="1" showErrorMessage="1" errorTitle="กรอกคะแนนผิด" error="กรอกคะแนนผิด คะแนนที่ถูกคือ 0, 0.5, 0.75, 1, 1.25, 1.5, 1.75, 2,...,8" sqref="AY6:AY142">
      <formula1>0</formula1>
      <formula2>8</formula2>
    </dataValidation>
    <dataValidation type="whole" allowBlank="1" showInputMessage="1" showErrorMessage="1" errorTitle="กรอกข้อมูลผิด" error="กรอกคะแนนผิด คะแนนที่ถูก คือ 0, 3" sqref="AR6:AX142">
      <formula1>0</formula1>
      <formula2>3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"/>
  <sheetViews>
    <sheetView topLeftCell="A13" zoomScale="115" zoomScaleNormal="115" workbookViewId="0">
      <selection activeCell="I11" sqref="I11"/>
    </sheetView>
  </sheetViews>
  <sheetFormatPr defaultRowHeight="14.25"/>
  <cols>
    <col min="1" max="1" width="40.875" customWidth="1"/>
    <col min="2" max="3" width="7.375" customWidth="1"/>
    <col min="4" max="4" width="7.125" customWidth="1"/>
    <col min="5" max="6" width="7.25" customWidth="1"/>
    <col min="7" max="7" width="10.875" customWidth="1"/>
    <col min="8" max="8" width="9.75" customWidth="1"/>
    <col min="9" max="9" width="8.625" customWidth="1"/>
    <col min="10" max="10" width="7.375" customWidth="1"/>
    <col min="11" max="11" width="6.125" customWidth="1"/>
    <col min="12" max="12" width="6.375" customWidth="1"/>
    <col min="13" max="13" width="7.75" customWidth="1"/>
  </cols>
  <sheetData>
    <row r="1" spans="1:13" ht="57" customHeight="1">
      <c r="A1" s="78" t="s">
        <v>35</v>
      </c>
      <c r="B1" s="79"/>
      <c r="C1" s="79"/>
      <c r="D1" s="79"/>
      <c r="E1" s="79"/>
      <c r="F1" s="79"/>
      <c r="G1" s="79"/>
      <c r="H1" s="79"/>
      <c r="I1" s="79"/>
      <c r="J1" s="79"/>
      <c r="K1" s="67"/>
      <c r="L1" s="67"/>
      <c r="M1" s="67"/>
    </row>
    <row r="2" spans="1:13" ht="15.75" customHeight="1">
      <c r="A2" s="66"/>
      <c r="B2" s="67"/>
      <c r="C2" s="67"/>
      <c r="D2" s="67"/>
      <c r="E2" s="67"/>
      <c r="F2" s="67"/>
      <c r="K2" s="67"/>
      <c r="L2" s="67"/>
      <c r="M2" s="67"/>
    </row>
    <row r="3" spans="1:13" ht="21.2" customHeight="1">
      <c r="A3" s="66" t="s">
        <v>29</v>
      </c>
      <c r="B3" s="67"/>
      <c r="C3" s="67"/>
      <c r="D3" s="67"/>
      <c r="E3" s="67"/>
      <c r="F3" s="67"/>
      <c r="G3" s="68" t="s">
        <v>33</v>
      </c>
      <c r="H3" s="67"/>
      <c r="I3" s="67"/>
      <c r="J3" s="67"/>
      <c r="K3" s="67"/>
      <c r="L3" s="67"/>
      <c r="M3" s="67"/>
    </row>
    <row r="4" spans="1:13" ht="21.2" customHeight="1">
      <c r="A4" s="66" t="s">
        <v>30</v>
      </c>
      <c r="B4" s="67"/>
      <c r="C4" s="67"/>
      <c r="D4" s="67"/>
      <c r="E4" s="67"/>
      <c r="F4" s="67"/>
      <c r="G4" s="68" t="s">
        <v>31</v>
      </c>
      <c r="H4" s="67"/>
      <c r="I4" s="67"/>
      <c r="J4" s="67"/>
      <c r="K4" s="67"/>
      <c r="L4" s="67"/>
      <c r="M4" s="67"/>
    </row>
    <row r="5" spans="1:13" ht="10.5" customHeight="1"/>
    <row r="6" spans="1:13" ht="24.75" customHeight="1">
      <c r="A6" s="77" t="s">
        <v>16</v>
      </c>
      <c r="B6" s="77" t="s">
        <v>17</v>
      </c>
      <c r="C6" s="77" t="s">
        <v>18</v>
      </c>
      <c r="D6" s="77" t="s">
        <v>19</v>
      </c>
      <c r="E6" s="77" t="s">
        <v>20</v>
      </c>
      <c r="F6" s="77" t="s">
        <v>21</v>
      </c>
      <c r="G6" s="69" t="s">
        <v>32</v>
      </c>
      <c r="H6" s="71" t="s">
        <v>22</v>
      </c>
      <c r="I6" s="73" t="s">
        <v>23</v>
      </c>
      <c r="J6" s="74" t="s">
        <v>24</v>
      </c>
      <c r="K6" s="75"/>
      <c r="L6" s="75"/>
      <c r="M6" s="76"/>
    </row>
    <row r="7" spans="1:13" ht="24.75" customHeight="1">
      <c r="A7" s="72"/>
      <c r="B7" s="72"/>
      <c r="C7" s="72"/>
      <c r="D7" s="72"/>
      <c r="E7" s="72"/>
      <c r="F7" s="72"/>
      <c r="G7" s="70"/>
      <c r="H7" s="72"/>
      <c r="I7" s="72"/>
      <c r="J7" s="20" t="s">
        <v>25</v>
      </c>
      <c r="K7" s="21" t="s">
        <v>26</v>
      </c>
      <c r="L7" s="21" t="s">
        <v>27</v>
      </c>
      <c r="M7" s="21" t="s">
        <v>28</v>
      </c>
    </row>
    <row r="8" spans="1:13" ht="18.75" customHeight="1">
      <c r="A8" s="34" t="s">
        <v>34</v>
      </c>
      <c r="B8" s="35">
        <v>15</v>
      </c>
      <c r="C8" s="35">
        <v>100</v>
      </c>
      <c r="D8" s="36">
        <f>MIN(sci!DH6:DH20)</f>
        <v>0</v>
      </c>
      <c r="E8" s="36">
        <f>MAX(sci!DH6:DH20)</f>
        <v>0</v>
      </c>
      <c r="F8" s="37" t="e">
        <f>AVERAGE(sci!DH6:DH20)</f>
        <v>#DIV/0!</v>
      </c>
      <c r="G8" s="37" t="e">
        <f ca="1">_xlfn.STDEV.P(sci!DH6:DH20)</f>
        <v>#NAME?</v>
      </c>
      <c r="H8" s="37" t="e">
        <f>(F8/C8)*100</f>
        <v>#DIV/0!</v>
      </c>
      <c r="I8" s="37" t="e">
        <f ca="1">(G8/F8)*100</f>
        <v>#NAME?</v>
      </c>
      <c r="J8" s="37">
        <f>(COUNTIF(sci!DI6:DI20,"ปรับปรุง")/B8)*100</f>
        <v>0</v>
      </c>
      <c r="K8" s="37">
        <f>(COUNTIF(sci!DI6:DI20,"พอใช้")/B8)*100</f>
        <v>0</v>
      </c>
      <c r="L8" s="37">
        <f>(COUNTIF(sci!DI6:DI20,"ดี")/B8)*100</f>
        <v>0</v>
      </c>
      <c r="M8" s="37">
        <f>(COUNTIF(sci!DI6:DI20,"ดีมาก")/B8)*100</f>
        <v>0</v>
      </c>
    </row>
    <row r="9" spans="1:13" s="52" customFormat="1" ht="18.75" customHeight="1">
      <c r="A9" s="22" t="s">
        <v>36</v>
      </c>
      <c r="B9" s="23">
        <v>15</v>
      </c>
      <c r="C9" s="23">
        <v>16</v>
      </c>
      <c r="D9" s="24">
        <f>MIN(sci!CT6:CT20)</f>
        <v>0</v>
      </c>
      <c r="E9" s="24">
        <f>MAX(sci!CT6:CT20)</f>
        <v>0</v>
      </c>
      <c r="F9" s="25" t="e">
        <f>AVERAGE(sci!CT6:CT20)</f>
        <v>#DIV/0!</v>
      </c>
      <c r="G9" s="25" t="e">
        <f ca="1">_xlfn.STDEV.P(sci!CT6:CT20)</f>
        <v>#NAME?</v>
      </c>
      <c r="H9" s="37" t="e">
        <f>(F9/C9)*100</f>
        <v>#DIV/0!</v>
      </c>
      <c r="I9" s="37" t="e">
        <f ca="1">(G9/F9)*100</f>
        <v>#NAME?</v>
      </c>
      <c r="J9" s="25">
        <f>(COUNTIF(sci!CU6:CU20,"ปรับปรุง")/B9)*100</f>
        <v>0</v>
      </c>
      <c r="K9" s="25">
        <f>(COUNTIF(sci!CU6:CU20,"พอใช้")/B9)*100</f>
        <v>0</v>
      </c>
      <c r="L9" s="25">
        <f>(COUNTIF(sci!CU6:CU20,"ดี")/B9)*100</f>
        <v>0</v>
      </c>
      <c r="M9" s="25">
        <f>(COUNTIF(sci!CU6:CU20,"ดีมาก")/B9)*100</f>
        <v>0</v>
      </c>
    </row>
    <row r="10" spans="1:13" ht="18.75" customHeight="1">
      <c r="A10" s="26" t="s">
        <v>37</v>
      </c>
      <c r="B10" s="27">
        <v>15</v>
      </c>
      <c r="C10" s="27">
        <v>10</v>
      </c>
      <c r="D10" s="28">
        <f>MIN(sci!CI6:CI20)</f>
        <v>0</v>
      </c>
      <c r="E10" s="28">
        <f>MAX(sci!CI6:CI20)</f>
        <v>0</v>
      </c>
      <c r="F10" s="29" t="e">
        <f>AVERAGE(sci!CI6:CI20)</f>
        <v>#DIV/0!</v>
      </c>
      <c r="G10" s="29" t="e">
        <f ca="1">_xlfn.STDEV.P(sci!CI6:CI20)</f>
        <v>#NAME?</v>
      </c>
      <c r="H10" s="29" t="e">
        <f t="shared" ref="H10:H16" si="0">(F10/C10)*100</f>
        <v>#DIV/0!</v>
      </c>
      <c r="I10" s="29" t="e">
        <f t="shared" ref="I10:I16" ca="1" si="1">(G10/F10)*100</f>
        <v>#NAME?</v>
      </c>
      <c r="J10" s="29"/>
      <c r="K10" s="29"/>
      <c r="L10" s="29"/>
      <c r="M10" s="29"/>
    </row>
    <row r="11" spans="1:13" ht="18.75" customHeight="1">
      <c r="A11" s="26" t="s">
        <v>38</v>
      </c>
      <c r="B11" s="27">
        <v>15</v>
      </c>
      <c r="C11" s="27">
        <v>6</v>
      </c>
      <c r="D11" s="28">
        <f>MIN(sci!CJ6:CJ20)</f>
        <v>0</v>
      </c>
      <c r="E11" s="28">
        <f>MAX(sci!CJ6:CJ20)</f>
        <v>0</v>
      </c>
      <c r="F11" s="29" t="e">
        <f>AVERAGE(sci!CJ6:CJ20)</f>
        <v>#DIV/0!</v>
      </c>
      <c r="G11" s="29" t="e">
        <f ca="1">_xlfn.STDEV.P(sci!CJ6:CJ20)</f>
        <v>#NAME?</v>
      </c>
      <c r="H11" s="29" t="e">
        <f t="shared" si="0"/>
        <v>#DIV/0!</v>
      </c>
      <c r="I11" s="29" t="e">
        <f t="shared" ca="1" si="1"/>
        <v>#NAME?</v>
      </c>
      <c r="J11" s="29"/>
      <c r="K11" s="29"/>
      <c r="L11" s="29"/>
      <c r="M11" s="29"/>
    </row>
    <row r="12" spans="1:13" s="52" customFormat="1" ht="18.75" customHeight="1">
      <c r="A12" s="22" t="s">
        <v>39</v>
      </c>
      <c r="B12" s="23">
        <v>15</v>
      </c>
      <c r="C12" s="23">
        <v>8</v>
      </c>
      <c r="D12" s="24">
        <f>MIN(sci!CV6:CV20)</f>
        <v>0</v>
      </c>
      <c r="E12" s="24">
        <f>MAX(sci!CV6:CV20)</f>
        <v>0</v>
      </c>
      <c r="F12" s="25" t="e">
        <f>AVERAGE(sci!CV6:CV20)</f>
        <v>#DIV/0!</v>
      </c>
      <c r="G12" s="25" t="e">
        <f ca="1">_xlfn.STDEV.P(sci!CV6:CV20)</f>
        <v>#NAME?</v>
      </c>
      <c r="H12" s="25" t="e">
        <f t="shared" si="0"/>
        <v>#DIV/0!</v>
      </c>
      <c r="I12" s="25" t="e">
        <f t="shared" ca="1" si="1"/>
        <v>#NAME?</v>
      </c>
      <c r="J12" s="25">
        <f>(COUNTIF(sci!CW6:CW20,"ปรับปรุง")/B12)*100</f>
        <v>0</v>
      </c>
      <c r="K12" s="25">
        <f>(COUNTIF(sci!CW6:CW20,"พอใช้")/B12)*100</f>
        <v>0</v>
      </c>
      <c r="L12" s="25">
        <f>(COUNTIF(sci!CW6:CW20,"ดี")/B12)*100</f>
        <v>0</v>
      </c>
      <c r="M12" s="25">
        <f>(COUNTIF(sci!CW6:CW20,"ดีมาก")/B12)*100</f>
        <v>0</v>
      </c>
    </row>
    <row r="13" spans="1:13" ht="18.75" customHeight="1">
      <c r="A13" s="26" t="s">
        <v>40</v>
      </c>
      <c r="B13" s="27">
        <v>15</v>
      </c>
      <c r="C13" s="27">
        <v>6</v>
      </c>
      <c r="D13" s="28">
        <f>MIN(sci!CK6:CK20)</f>
        <v>0</v>
      </c>
      <c r="E13" s="28">
        <f>MAX(sci!CK6:CK20)</f>
        <v>0</v>
      </c>
      <c r="F13" s="29" t="e">
        <f>AVERAGE(sci!CK6:CK20)</f>
        <v>#DIV/0!</v>
      </c>
      <c r="G13" s="29" t="e">
        <f ca="1">_xlfn.STDEV.P(sci!CK6:CK20)</f>
        <v>#NAME?</v>
      </c>
      <c r="H13" s="29" t="e">
        <f t="shared" si="0"/>
        <v>#DIV/0!</v>
      </c>
      <c r="I13" s="29" t="e">
        <f t="shared" ca="1" si="1"/>
        <v>#NAME?</v>
      </c>
      <c r="J13" s="29"/>
      <c r="K13" s="29"/>
      <c r="L13" s="29"/>
      <c r="M13" s="29"/>
    </row>
    <row r="14" spans="1:13" ht="18.75" customHeight="1">
      <c r="A14" s="30" t="s">
        <v>41</v>
      </c>
      <c r="B14" s="31">
        <v>15</v>
      </c>
      <c r="C14" s="31">
        <v>2</v>
      </c>
      <c r="D14" s="32">
        <f>MIN(sci!CL6:CL20)</f>
        <v>0</v>
      </c>
      <c r="E14" s="32">
        <f>MAX(sci!CL6:CL20)</f>
        <v>0</v>
      </c>
      <c r="F14" s="33" t="e">
        <f>AVERAGE(sci!CL6:CL20)</f>
        <v>#DIV/0!</v>
      </c>
      <c r="G14" s="33" t="e">
        <f ca="1">_xlfn.STDEV.P(sci!CL6:CL20)</f>
        <v>#NAME?</v>
      </c>
      <c r="H14" s="33" t="e">
        <f t="shared" si="0"/>
        <v>#DIV/0!</v>
      </c>
      <c r="I14" s="33" t="e">
        <f t="shared" ca="1" si="1"/>
        <v>#NAME?</v>
      </c>
      <c r="J14" s="33"/>
      <c r="K14" s="33"/>
      <c r="L14" s="33"/>
      <c r="M14" s="33"/>
    </row>
    <row r="15" spans="1:13" s="52" customFormat="1" ht="18.75" customHeight="1">
      <c r="A15" s="22" t="s">
        <v>42</v>
      </c>
      <c r="B15" s="23">
        <v>15</v>
      </c>
      <c r="C15" s="23">
        <v>22</v>
      </c>
      <c r="D15" s="24">
        <f>MIN(sci!CX6:CX20)</f>
        <v>0</v>
      </c>
      <c r="E15" s="24">
        <f>MAX(sci!CX6:CX20)</f>
        <v>0</v>
      </c>
      <c r="F15" s="25" t="e">
        <f>AVERAGE(sci!CX6:CX20)</f>
        <v>#DIV/0!</v>
      </c>
      <c r="G15" s="25" t="e">
        <f ca="1">_xlfn.STDEV.P(sci!CX6:CX20)</f>
        <v>#NAME?</v>
      </c>
      <c r="H15" s="25" t="e">
        <f t="shared" si="0"/>
        <v>#DIV/0!</v>
      </c>
      <c r="I15" s="25" t="e">
        <f t="shared" ca="1" si="1"/>
        <v>#NAME?</v>
      </c>
      <c r="J15" s="25">
        <f>(COUNTIF(sci!CY6:CY20,"ปรับปรุง")/B15)*100</f>
        <v>0</v>
      </c>
      <c r="K15" s="25">
        <f>(COUNTIF(sci!CY6:CY20,"พอใช้")/B15)*100</f>
        <v>0</v>
      </c>
      <c r="L15" s="25">
        <f>(COUNTIF(sci!CY6:CY20,"ดี")/B15)*100</f>
        <v>0</v>
      </c>
      <c r="M15" s="25">
        <f>(COUNTIF(sci!CY6:CY20,"ดีมาก")/B15)*100</f>
        <v>0</v>
      </c>
    </row>
    <row r="16" spans="1:13" ht="18.75" customHeight="1">
      <c r="A16" s="26" t="s">
        <v>43</v>
      </c>
      <c r="B16" s="27">
        <v>15</v>
      </c>
      <c r="C16" s="27">
        <v>12</v>
      </c>
      <c r="D16" s="28">
        <f>MIN(sci!CM6:CM20)</f>
        <v>0</v>
      </c>
      <c r="E16" s="28">
        <f>MAX(sci!CM6:CM20)</f>
        <v>0</v>
      </c>
      <c r="F16" s="29" t="e">
        <f>AVERAGE(sci!CM6:CM20)</f>
        <v>#DIV/0!</v>
      </c>
      <c r="G16" s="29" t="e">
        <f ca="1">_xlfn.STDEV.P(sci!CM6:CM20)</f>
        <v>#NAME?</v>
      </c>
      <c r="H16" s="29" t="e">
        <f t="shared" si="0"/>
        <v>#DIV/0!</v>
      </c>
      <c r="I16" s="29" t="e">
        <f t="shared" ca="1" si="1"/>
        <v>#NAME?</v>
      </c>
      <c r="J16" s="29"/>
      <c r="K16" s="29"/>
      <c r="L16" s="29"/>
      <c r="M16" s="29"/>
    </row>
    <row r="17" spans="1:13" ht="18.75" customHeight="1">
      <c r="A17" s="30" t="s">
        <v>44</v>
      </c>
      <c r="B17" s="48">
        <v>15</v>
      </c>
      <c r="C17" s="27">
        <v>10</v>
      </c>
      <c r="D17" s="28">
        <f>MIN(sci!CN6:CN20)</f>
        <v>0</v>
      </c>
      <c r="E17" s="28">
        <f>MAX(sci!CN6:CN20)</f>
        <v>0</v>
      </c>
      <c r="F17" s="29" t="e">
        <f>AVERAGE(sci!CN6:CN20)</f>
        <v>#DIV/0!</v>
      </c>
      <c r="G17" s="29" t="e">
        <f ca="1">_xlfn.STDEV.P(sci!CN6:CN20)</f>
        <v>#NAME?</v>
      </c>
      <c r="H17" s="29" t="e">
        <f t="shared" ref="H17:H18" si="2">(F17/C17)*100</f>
        <v>#DIV/0!</v>
      </c>
      <c r="I17" s="29" t="e">
        <f t="shared" ref="I17:I18" ca="1" si="3">(G17/F17)*100</f>
        <v>#NAME?</v>
      </c>
      <c r="J17" s="48"/>
      <c r="K17" s="48"/>
      <c r="L17" s="48"/>
      <c r="M17" s="48"/>
    </row>
    <row r="18" spans="1:13" s="52" customFormat="1" ht="18.75" customHeight="1">
      <c r="A18" s="22" t="s">
        <v>45</v>
      </c>
      <c r="B18" s="53">
        <v>15</v>
      </c>
      <c r="C18" s="23">
        <v>10</v>
      </c>
      <c r="D18" s="24">
        <f>MIN(sci!CZ6:CZ23)</f>
        <v>0</v>
      </c>
      <c r="E18" s="24">
        <f>MAX(sci!CZ6:CZ23)</f>
        <v>0</v>
      </c>
      <c r="F18" s="25" t="e">
        <f>AVERAGE(sci!CZ6:CZ23)</f>
        <v>#DIV/0!</v>
      </c>
      <c r="G18" s="25" t="e">
        <f ca="1">_xlfn.STDEV.P(sci!CZ6:CZ23)</f>
        <v>#NAME?</v>
      </c>
      <c r="H18" s="25" t="e">
        <f t="shared" si="2"/>
        <v>#DIV/0!</v>
      </c>
      <c r="I18" s="25" t="e">
        <f t="shared" ca="1" si="3"/>
        <v>#NAME?</v>
      </c>
      <c r="J18" s="25">
        <f>(COUNTIF(sci!DA6:DA20,"ปรับปรุง")/B18)*100</f>
        <v>0</v>
      </c>
      <c r="K18" s="25">
        <f>(COUNTIF(sci!DA6:DA20,"พอใช้")/B18)*100</f>
        <v>0</v>
      </c>
      <c r="L18" s="25">
        <f>(COUNTIF(sci!DA6:DA20,"ดี")/B18)*100</f>
        <v>0</v>
      </c>
      <c r="M18" s="25">
        <f>(COUNTIF(sci!DA6:DA20,"ดีมาก")/B18)*100</f>
        <v>0</v>
      </c>
    </row>
    <row r="19" spans="1:13" ht="18.75" customHeight="1">
      <c r="A19" s="26" t="s">
        <v>46</v>
      </c>
      <c r="B19" s="49">
        <v>15</v>
      </c>
      <c r="C19" s="27">
        <v>6</v>
      </c>
      <c r="D19" s="28">
        <f>MIN(sci!CO6:CO20)</f>
        <v>0</v>
      </c>
      <c r="E19" s="28">
        <f>MAX(sci!CO6:CO20)</f>
        <v>0</v>
      </c>
      <c r="F19" s="29" t="e">
        <f>AVERAGE(sci!CO6:CO20)</f>
        <v>#DIV/0!</v>
      </c>
      <c r="G19" s="29" t="e">
        <f ca="1">_xlfn.STDEV.P(sci!CO6:CO20)</f>
        <v>#NAME?</v>
      </c>
      <c r="H19" s="29" t="e">
        <f>(F16/C16)*100</f>
        <v>#DIV/0!</v>
      </c>
      <c r="I19" s="29" t="e">
        <f ca="1">(G16/F16)*100</f>
        <v>#NAME?</v>
      </c>
      <c r="J19" s="29"/>
      <c r="K19" s="29"/>
      <c r="L19" s="29"/>
      <c r="M19" s="29"/>
    </row>
    <row r="20" spans="1:13" ht="18.75" customHeight="1">
      <c r="A20" s="30" t="s">
        <v>47</v>
      </c>
      <c r="B20" s="48">
        <v>15</v>
      </c>
      <c r="C20" s="31">
        <v>4</v>
      </c>
      <c r="D20" s="32">
        <f>MIN(sci!CP6:CP20)</f>
        <v>0</v>
      </c>
      <c r="E20" s="32">
        <f>MAX(sci!CP6:CP20)</f>
        <v>0</v>
      </c>
      <c r="F20" s="33" t="e">
        <f>AVERAGE(sci!CP6:CP20)</f>
        <v>#DIV/0!</v>
      </c>
      <c r="G20" s="33" t="e">
        <f ca="1">_xlfn.STDEV.P(sci!CP6:CP20)</f>
        <v>#NAME?</v>
      </c>
      <c r="H20" s="33" t="e">
        <f t="shared" ref="H20:H26" si="4">(F20/C20)*100</f>
        <v>#DIV/0!</v>
      </c>
      <c r="I20" s="33" t="e">
        <f t="shared" ref="I20:I26" ca="1" si="5">(G20/F20)*100</f>
        <v>#NAME?</v>
      </c>
      <c r="J20" s="48"/>
      <c r="K20" s="48"/>
      <c r="L20" s="48"/>
      <c r="M20" s="48"/>
    </row>
    <row r="21" spans="1:13" s="52" customFormat="1" ht="18.75" customHeight="1">
      <c r="A21" s="22" t="s">
        <v>48</v>
      </c>
      <c r="B21" s="53">
        <v>15</v>
      </c>
      <c r="C21" s="23">
        <v>23</v>
      </c>
      <c r="D21" s="24">
        <f>MIN(sci!DB6:DB20)</f>
        <v>0</v>
      </c>
      <c r="E21" s="24">
        <f>MAX(sci!DB6:DB20)</f>
        <v>0</v>
      </c>
      <c r="F21" s="25" t="e">
        <f>AVERAGE(sci!DB6:DB20)</f>
        <v>#DIV/0!</v>
      </c>
      <c r="G21" s="25" t="e">
        <f ca="1">_xlfn.STDEV.P(sci!DB6:DB20)</f>
        <v>#NAME?</v>
      </c>
      <c r="H21" s="25" t="e">
        <f t="shared" si="4"/>
        <v>#DIV/0!</v>
      </c>
      <c r="I21" s="25" t="e">
        <f t="shared" ca="1" si="5"/>
        <v>#NAME?</v>
      </c>
      <c r="J21" s="25">
        <f>(COUNTIF(sci!DC6:DC20,"ปรับปรุง")/B21)*100</f>
        <v>0</v>
      </c>
      <c r="K21" s="25">
        <f>(COUNTIF(sci!DC6:DC20,"พอใช้")/B21)*100</f>
        <v>0</v>
      </c>
      <c r="L21" s="25">
        <f>(COUNTIF(sci!DC6:DC20,"ดี")/B21)*100</f>
        <v>0</v>
      </c>
      <c r="M21" s="25">
        <f>(COUNTIF(sci!DC6:DC20,"ดีมาก")/B21)*100</f>
        <v>0</v>
      </c>
    </row>
    <row r="22" spans="1:13" ht="18.75" customHeight="1">
      <c r="A22" s="30" t="s">
        <v>49</v>
      </c>
      <c r="B22" s="48">
        <v>15</v>
      </c>
      <c r="C22" s="31">
        <v>23</v>
      </c>
      <c r="D22" s="32">
        <f>MIN(sci!CQ6:CQ20)</f>
        <v>0</v>
      </c>
      <c r="E22" s="32">
        <f>MAX(sci!CQ6:CQ20)</f>
        <v>0</v>
      </c>
      <c r="F22" s="33" t="e">
        <f>AVERAGE(sci!CQ6:CQ20)</f>
        <v>#DIV/0!</v>
      </c>
      <c r="G22" s="33" t="e">
        <f ca="1">_xlfn.STDEV.P(sci!CQ6:CQ20)</f>
        <v>#NAME?</v>
      </c>
      <c r="H22" s="33" t="e">
        <f t="shared" si="4"/>
        <v>#DIV/0!</v>
      </c>
      <c r="I22" s="33" t="e">
        <f t="shared" ca="1" si="5"/>
        <v>#NAME?</v>
      </c>
      <c r="J22" s="33"/>
      <c r="K22" s="33"/>
      <c r="L22" s="33"/>
      <c r="M22" s="33"/>
    </row>
    <row r="23" spans="1:13" s="52" customFormat="1" ht="18.75" customHeight="1">
      <c r="A23" s="22" t="s">
        <v>50</v>
      </c>
      <c r="B23" s="53">
        <v>15</v>
      </c>
      <c r="C23" s="23">
        <v>17</v>
      </c>
      <c r="D23" s="24">
        <f>MIN(sci!DD6:DD20)</f>
        <v>0</v>
      </c>
      <c r="E23" s="24">
        <f>MAX(sci!DD6:DD20)</f>
        <v>0</v>
      </c>
      <c r="F23" s="25" t="e">
        <f>AVERAGE(sci!DD6:DD20)</f>
        <v>#DIV/0!</v>
      </c>
      <c r="G23" s="25" t="e">
        <f ca="1">_xlfn.STDEV.P(sci!DD6:DD20)</f>
        <v>#NAME?</v>
      </c>
      <c r="H23" s="25" t="e">
        <f t="shared" si="4"/>
        <v>#DIV/0!</v>
      </c>
      <c r="I23" s="25" t="e">
        <f t="shared" ca="1" si="5"/>
        <v>#NAME?</v>
      </c>
      <c r="J23" s="25">
        <f>(COUNTIF(sci!DE6:DE20,"ปรับปรุง")/B23)*100</f>
        <v>0</v>
      </c>
      <c r="K23" s="25">
        <f>(COUNTIF(sci!DE6:DE20,"พอใช้")/B23)*100</f>
        <v>0</v>
      </c>
      <c r="L23" s="25">
        <f>(COUNTIF(sci!DE6:DE20,"ดี")/B23)*100</f>
        <v>0</v>
      </c>
      <c r="M23" s="25">
        <f>(COUNTIF(sci!DE6:DE20,"ดีมาก")/B23)*100</f>
        <v>0</v>
      </c>
    </row>
    <row r="24" spans="1:13" ht="18.75" customHeight="1">
      <c r="A24" s="30" t="s">
        <v>51</v>
      </c>
      <c r="B24" s="48">
        <v>15</v>
      </c>
      <c r="C24" s="31">
        <v>17</v>
      </c>
      <c r="D24" s="32">
        <f>MIN(sci!CR6:CR20)</f>
        <v>0</v>
      </c>
      <c r="E24" s="32">
        <f>MAX(sci!CR6:CR20)</f>
        <v>0</v>
      </c>
      <c r="F24" s="33" t="e">
        <f>AVERAGE(sci!CR6:CR20)</f>
        <v>#DIV/0!</v>
      </c>
      <c r="G24" s="33" t="e">
        <f ca="1">_xlfn.STDEV.P(sci!CR6:CR20)</f>
        <v>#NAME?</v>
      </c>
      <c r="H24" s="33" t="e">
        <f t="shared" si="4"/>
        <v>#DIV/0!</v>
      </c>
      <c r="I24" s="33" t="e">
        <f t="shared" ca="1" si="5"/>
        <v>#NAME?</v>
      </c>
      <c r="J24" s="33"/>
      <c r="K24" s="33"/>
      <c r="L24" s="33"/>
      <c r="M24" s="33"/>
    </row>
    <row r="25" spans="1:13" s="52" customFormat="1" ht="18.75" customHeight="1">
      <c r="A25" s="22" t="s">
        <v>52</v>
      </c>
      <c r="B25" s="53">
        <v>15</v>
      </c>
      <c r="C25" s="23">
        <v>4</v>
      </c>
      <c r="D25" s="24">
        <f>MIN(sci!DF6:DF22)</f>
        <v>0</v>
      </c>
      <c r="E25" s="24">
        <f>MAX(sci!DF6:DF22)</f>
        <v>0</v>
      </c>
      <c r="F25" s="25" t="e">
        <f>AVERAGE(sci!DF6:DF22)</f>
        <v>#DIV/0!</v>
      </c>
      <c r="G25" s="25" t="e">
        <f ca="1">_xlfn.STDEV.P(sci!DF6:DF22)</f>
        <v>#NAME?</v>
      </c>
      <c r="H25" s="25" t="e">
        <f t="shared" si="4"/>
        <v>#DIV/0!</v>
      </c>
      <c r="I25" s="25" t="e">
        <f t="shared" ca="1" si="5"/>
        <v>#NAME?</v>
      </c>
      <c r="J25" s="25">
        <f>(COUNTIF(sci!DG6:DG20,"ปรับปรุง")/B25)*100</f>
        <v>0</v>
      </c>
      <c r="K25" s="25">
        <f>(COUNTIF(sci!DG6:DG20,"พอใช้")/B25)*100</f>
        <v>0</v>
      </c>
      <c r="L25" s="25">
        <f>(COUNTIF(sci!DG6:DG20,"ดี")/B25)*100</f>
        <v>0</v>
      </c>
      <c r="M25" s="25">
        <f>(COUNTIF(sci!DG6:DG20,"ดีมาก")/B25)*100</f>
        <v>0</v>
      </c>
    </row>
    <row r="26" spans="1:13" ht="18.75" customHeight="1">
      <c r="A26" s="30" t="s">
        <v>53</v>
      </c>
      <c r="B26" s="48">
        <v>15</v>
      </c>
      <c r="C26" s="31">
        <v>4</v>
      </c>
      <c r="D26" s="32">
        <f>MIN(sci!CS6:CS20)</f>
        <v>0</v>
      </c>
      <c r="E26" s="32">
        <f>MAX(sci!CS6:CS20)</f>
        <v>0</v>
      </c>
      <c r="F26" s="33" t="e">
        <f>AVERAGE(sci!CS6:CS20)</f>
        <v>#DIV/0!</v>
      </c>
      <c r="G26" s="33" t="e">
        <f ca="1">_xlfn.STDEV.P(sci!CS6:CS20)</f>
        <v>#NAME?</v>
      </c>
      <c r="H26" s="33" t="e">
        <f t="shared" si="4"/>
        <v>#DIV/0!</v>
      </c>
      <c r="I26" s="33" t="e">
        <f t="shared" ca="1" si="5"/>
        <v>#NAME?</v>
      </c>
      <c r="J26" s="33"/>
      <c r="K26" s="33"/>
      <c r="L26" s="33"/>
      <c r="M26" s="33"/>
    </row>
  </sheetData>
  <mergeCells count="17">
    <mergeCell ref="A1:J1"/>
    <mergeCell ref="K1:M2"/>
    <mergeCell ref="A2:F2"/>
    <mergeCell ref="A3:F3"/>
    <mergeCell ref="G3:M3"/>
    <mergeCell ref="A4:F4"/>
    <mergeCell ref="G4:M4"/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</mergeCells>
  <pageMargins left="0.7" right="0.51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sci</vt:lpstr>
      <vt:lpstr>รายงานวิทย์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itd</cp:lastModifiedBy>
  <cp:lastPrinted>2017-11-03T08:42:43Z</cp:lastPrinted>
  <dcterms:created xsi:type="dcterms:W3CDTF">2017-10-27T03:40:44Z</dcterms:created>
  <dcterms:modified xsi:type="dcterms:W3CDTF">2018-01-05T08:02:48Z</dcterms:modified>
</cp:coreProperties>
</file>