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g" sheetId="1" r:id="rId1"/>
    <sheet name="แปลผล eng" sheetId="7" r:id="rId2"/>
  </sheets>
  <calcPr calcId="124519"/>
</workbook>
</file>

<file path=xl/calcChain.xml><?xml version="1.0" encoding="utf-8"?>
<calcChain xmlns="http://schemas.openxmlformats.org/spreadsheetml/2006/main">
  <c r="CK5" i="1"/>
  <c r="CJ5"/>
  <c r="CH5"/>
  <c r="CE5"/>
  <c r="CD5"/>
  <c r="CC5"/>
  <c r="CA5"/>
  <c r="BY5"/>
  <c r="BZ5"/>
  <c r="BW5"/>
  <c r="BV5"/>
  <c r="BU5"/>
  <c r="BT5"/>
  <c r="BS5"/>
  <c r="BR5"/>
  <c r="BQ5"/>
  <c r="BP5"/>
  <c r="BN5"/>
  <c r="BM5"/>
  <c r="BK5"/>
  <c r="BJ5"/>
  <c r="BH5"/>
  <c r="BE5"/>
  <c r="BD5"/>
  <c r="BC5"/>
  <c r="BB5"/>
  <c r="BA5"/>
  <c r="CL5"/>
  <c r="CI5"/>
  <c r="CG5"/>
  <c r="CF5"/>
  <c r="CB5"/>
  <c r="BX5"/>
  <c r="BO5"/>
  <c r="BL5"/>
  <c r="BI5"/>
  <c r="BG5"/>
  <c r="BF5"/>
  <c r="CT5" l="1"/>
  <c r="CS5"/>
  <c r="CR5"/>
  <c r="CQ5"/>
  <c r="CP5"/>
  <c r="CO5"/>
  <c r="CN5"/>
  <c r="CM5"/>
  <c r="CZ5"/>
  <c r="DE5" s="1"/>
  <c r="DF5" s="1"/>
  <c r="CY5"/>
  <c r="CX5"/>
  <c r="CW5"/>
  <c r="CV5"/>
  <c r="CU5"/>
  <c r="DG5" l="1"/>
  <c r="DH5" s="1"/>
  <c r="DA5"/>
  <c r="DB5" s="1"/>
  <c r="DC5"/>
  <c r="DD5" s="1"/>
  <c r="F17" i="7" l="1"/>
  <c r="H17" s="1"/>
  <c r="E17"/>
  <c r="D17"/>
  <c r="F15"/>
  <c r="H15" s="1"/>
  <c r="E15"/>
  <c r="D15"/>
  <c r="F14"/>
  <c r="H14" s="1"/>
  <c r="E14"/>
  <c r="D14"/>
  <c r="M16"/>
  <c r="L16"/>
  <c r="K16"/>
  <c r="J16"/>
  <c r="F16"/>
  <c r="H16" s="1"/>
  <c r="E16"/>
  <c r="D16"/>
  <c r="M13"/>
  <c r="L13"/>
  <c r="K13"/>
  <c r="J13"/>
  <c r="F13"/>
  <c r="H13" s="1"/>
  <c r="E13"/>
  <c r="D13"/>
  <c r="F12"/>
  <c r="H12" s="1"/>
  <c r="E12"/>
  <c r="D12"/>
  <c r="F11"/>
  <c r="H11" s="1"/>
  <c r="E11"/>
  <c r="D11"/>
  <c r="F10"/>
  <c r="H10" s="1"/>
  <c r="E10"/>
  <c r="D10"/>
  <c r="M9"/>
  <c r="L9"/>
  <c r="K9"/>
  <c r="J9"/>
  <c r="F9"/>
  <c r="H9" s="1"/>
  <c r="E9"/>
  <c r="D9"/>
  <c r="J8"/>
  <c r="K8"/>
  <c r="L8"/>
  <c r="M8"/>
  <c r="F8"/>
  <c r="H8" s="1"/>
  <c r="E8"/>
  <c r="G17"/>
  <c r="G14"/>
  <c r="G13"/>
  <c r="G11"/>
  <c r="G9"/>
  <c r="G16"/>
  <c r="G12"/>
  <c r="G10"/>
  <c r="G8"/>
  <c r="G15"/>
  <c r="I16" l="1"/>
  <c r="I13"/>
  <c r="I9"/>
  <c r="I11"/>
  <c r="I15"/>
  <c r="I10"/>
  <c r="I14"/>
  <c r="I8"/>
  <c r="I12"/>
  <c r="I17"/>
  <c r="D8" l="1"/>
</calcChain>
</file>

<file path=xl/sharedStrings.xml><?xml version="1.0" encoding="utf-8"?>
<sst xmlns="http://schemas.openxmlformats.org/spreadsheetml/2006/main" count="740" uniqueCount="330">
  <si>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</si>
  <si>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</si>
  <si>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</si>
  <si>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</si>
  <si>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</si>
  <si>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</si>
  <si>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</si>
  <si>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</si>
  <si>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</si>
  <si>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</si>
  <si>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ต1.1</t>
  </si>
  <si>
    <t>ต1.2</t>
  </si>
  <si>
    <t>ต1.3</t>
  </si>
  <si>
    <t>ต2.1</t>
  </si>
  <si>
    <t>ต2.2</t>
  </si>
  <si>
    <t>ต4.1</t>
  </si>
  <si>
    <t>รวม</t>
  </si>
  <si>
    <t>แปลผล</t>
  </si>
  <si>
    <t>สาระ1</t>
  </si>
  <si>
    <t>สาระ2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</si>
  <si>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</si>
  <si>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</si>
  <si>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</si>
  <si>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</si>
  <si>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</si>
  <si>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</si>
  <si>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</si>
  <si>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</si>
  <si>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</si>
  <si>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</si>
  <si>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</si>
  <si>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</si>
  <si>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</si>
  <si>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</si>
  <si>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</si>
  <si>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มฐ ต 1.1</t>
  </si>
  <si>
    <t>มฐ ต 1.2</t>
  </si>
  <si>
    <t>มฐ ต 1.3</t>
  </si>
  <si>
    <t>มฐ ต 2.1</t>
  </si>
  <si>
    <t>มฐ ต 2.2</t>
  </si>
  <si>
    <t>มฐ ต 4.1</t>
  </si>
  <si>
    <t>ภาษาอังกฤษ</t>
  </si>
  <si>
    <t>สาระที่ 1 ภาษาเพื่อการสื่อสาร</t>
  </si>
  <si>
    <t>สาระที่ 2  ภาษาและวัฒนธรรม</t>
  </si>
  <si>
    <t>สาระที่ 4 ภาษากับความสัมพันธ์กับชุมชนและโลก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</si>
  <si>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</si>
  <si>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</si>
  <si>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</si>
  <si>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</si>
  <si>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กลุ่มสาระการเรียนรู้ภาษาต่างประเทศ (ภาษาอังกฤษ) ระดับชั้นประถมศึกษาปีที่ 6  </t>
  </si>
  <si>
    <t>สาระ4</t>
  </si>
  <si>
    <t>สำนักงานเขตพื้นที่การศึกษา.....................................................................</t>
  </si>
  <si>
    <t>สำนักงานเขตพื้นที่การศึกษาประถมศึกษาพัทลุง เขต 1</t>
  </si>
  <si>
    <t>ขนาดใหญ่</t>
  </si>
  <si>
    <t>เด็กหญิง ภควรรณ  ยะสุข</t>
  </si>
  <si>
    <t>1939900594401</t>
  </si>
  <si>
    <t>หญิง</t>
  </si>
  <si>
    <t>เด็กหญิง จุฑารัตน์  เกตุชู</t>
  </si>
  <si>
    <t>1939900606710</t>
  </si>
  <si>
    <t>เด็กหญิง กุลนิดา  เพชรวา</t>
  </si>
  <si>
    <t>1939900604351</t>
  </si>
  <si>
    <t>เด็กชาย วิศรุต  ชูเปีย</t>
  </si>
  <si>
    <t>1939900605632</t>
  </si>
  <si>
    <t>ชาย</t>
  </si>
  <si>
    <t>เด็กหญิง สุดารัตน์  ทองเกตุ</t>
  </si>
  <si>
    <t>1939900615719</t>
  </si>
  <si>
    <t>เด็กหญิง สุชาดา  สงจันทร์</t>
  </si>
  <si>
    <t>1939900596676</t>
  </si>
  <si>
    <t>เด็กหญิง ชลธิชา  ชนะชัย</t>
  </si>
  <si>
    <t>1939900598831</t>
  </si>
  <si>
    <t>เด็กหญิง ธิษณ์ทอันน์  พลายแก้ว</t>
  </si>
  <si>
    <t>1939900614941</t>
  </si>
  <si>
    <t>เด็กชาย กิตติศักดิ์  มากจันทร์</t>
  </si>
  <si>
    <t>1939900597893</t>
  </si>
  <si>
    <t>เด็กชาย อัครพงค์  บุญพร้อม</t>
  </si>
  <si>
    <t>1939900592191</t>
  </si>
  <si>
    <t>เด็กหญิง ปิยาภรณ์  เนียมขาว</t>
  </si>
  <si>
    <t>1939900595386</t>
  </si>
  <si>
    <t>เด็กชาย ศุภวิชญ์  ขาวผ่อง</t>
  </si>
  <si>
    <t>1939500034352</t>
  </si>
  <si>
    <t>เด็กชาย ปฏิญญา  จีนสวัสดิ์</t>
  </si>
  <si>
    <t>1939900580320</t>
  </si>
  <si>
    <t>เด็กหญิง พิทยารัตน์  บัวตุม</t>
  </si>
  <si>
    <t>1939900578368</t>
  </si>
  <si>
    <t>เด็กหญิง กุลนภัสส์  ชูเซ่ง</t>
  </si>
  <si>
    <t>1939900599080</t>
  </si>
  <si>
    <t>เด็กหญิง จนัญญา  สมบูรณ์</t>
  </si>
  <si>
    <t>1939500038609</t>
  </si>
  <si>
    <t>เด็กหญิง วณิชชา  เริ่มศรี</t>
  </si>
  <si>
    <t>1939900602650</t>
  </si>
  <si>
    <t>เด็กชาย กษิดิ์เดช  สังเมียน</t>
  </si>
  <si>
    <t>1939900589980</t>
  </si>
  <si>
    <t>เด็กหญิง สุธิมา  ประทักษากุล</t>
  </si>
  <si>
    <t>1939900565380</t>
  </si>
  <si>
    <t>เด็กชาย กณิศ  ใสสะอาด</t>
  </si>
  <si>
    <t>1939900594061</t>
  </si>
  <si>
    <t>เด็กชาย จีรวัฒน์  ศรีอ่อน</t>
  </si>
  <si>
    <t>1939900591534</t>
  </si>
  <si>
    <t>เด็กชาย สิรภพ  เพชรดำ</t>
  </si>
  <si>
    <t>1139600306114</t>
  </si>
  <si>
    <t>เด็กชาย กิตติภูมิ  แสนแก้ว</t>
  </si>
  <si>
    <t>1939900635426</t>
  </si>
  <si>
    <t>เด็กหญิง ศิรินทิพย์  ยอนรัมย์</t>
  </si>
  <si>
    <t>1104300797797</t>
  </si>
  <si>
    <t>เด็กหญิง กัลยารัตน์  บุญนิตย์</t>
  </si>
  <si>
    <t>1901201068096</t>
  </si>
  <si>
    <t>เด็กหญิง เกวลี  แก้วโขง</t>
  </si>
  <si>
    <t>1939800023925</t>
  </si>
  <si>
    <t>เด็กชาย วิภาส  มุณีพรหม</t>
  </si>
  <si>
    <t>1939900596927</t>
  </si>
  <si>
    <t>เด็กชาย วิศวะ  มาสวัสดิ์</t>
  </si>
  <si>
    <t>1939900584741</t>
  </si>
  <si>
    <t>เด็กชาย นพดล  เต็มพุฒิ</t>
  </si>
  <si>
    <t>1939900581849</t>
  </si>
  <si>
    <t>เด็กหญิง พิมพ์อัปสร  จีนเมือง</t>
  </si>
  <si>
    <t>1939900600436</t>
  </si>
  <si>
    <t>เด็กหญิง นภาดล  ศรีอินทร์</t>
  </si>
  <si>
    <t>1939900590368</t>
  </si>
  <si>
    <t>เด็กหญิง มานิตา  ชูช่วย</t>
  </si>
  <si>
    <t>1939900577264</t>
  </si>
  <si>
    <t>เด็กชาย ธนภัทร  หนูวงค์</t>
  </si>
  <si>
    <t>1939900586018</t>
  </si>
  <si>
    <t>เด็กหญิง ธนพร  เครือแก้ว</t>
  </si>
  <si>
    <t>1229901143264</t>
  </si>
  <si>
    <t>เด็กหญิง ณิชาภา  สร้อยสุวรรณ</t>
  </si>
  <si>
    <t>1939900601041</t>
  </si>
  <si>
    <t>เด็กชาย ธีรศักดิ์  พรหมแก้ว</t>
  </si>
  <si>
    <t>1939900608402</t>
  </si>
  <si>
    <t>เด็กชาย ปรมี  เหมาะมาศ</t>
  </si>
  <si>
    <t>1909802941140</t>
  </si>
  <si>
    <t>เด็กชาย อธิวัฒน์  หมาเพ็ง</t>
  </si>
  <si>
    <t>1910300170190</t>
  </si>
  <si>
    <t>เด็กหญิง รุ่งปริฉัตร  เสียงแผ้ว</t>
  </si>
  <si>
    <t>1939900608879</t>
  </si>
  <si>
    <t>เด็กหญิง นันทิกานต์  สุกใส</t>
  </si>
  <si>
    <t>1931001078306</t>
  </si>
  <si>
    <t>เด็กชาย พงศ์ศิริ  จุลพูน</t>
  </si>
  <si>
    <t>1929901051002</t>
  </si>
  <si>
    <t>เด็กชาย อิทธิพัฒน์  ศรีจันทร์</t>
  </si>
  <si>
    <t>1839901872767</t>
  </si>
  <si>
    <t>เด็กหญิง ณิชภัทร  หนูฤทธิ์</t>
  </si>
  <si>
    <t>1939900622821</t>
  </si>
  <si>
    <t>เด็กชาย ปฏิภาณ   มากมี</t>
  </si>
  <si>
    <t>1939900601882</t>
  </si>
  <si>
    <t>เด็กชาย ทัฐชานนท์  เหล็มหมาด</t>
  </si>
  <si>
    <t>1939900622944</t>
  </si>
  <si>
    <t>เด็กชาย ธนกฤต  หนูคง</t>
  </si>
  <si>
    <t>1939300010921</t>
  </si>
  <si>
    <t>เด็กหญิง อัลวารีย์  ยีหวังกอง</t>
  </si>
  <si>
    <t>1939900606221</t>
  </si>
  <si>
    <t>เด็กชาย ศิริพงศ์  บัวแก้ว</t>
  </si>
  <si>
    <t>1939900611527</t>
  </si>
  <si>
    <t>เด็กชาย ฐิตากร  มุขตา</t>
  </si>
  <si>
    <t>1100201833180</t>
  </si>
  <si>
    <t>เด็กหญิง พรพิมล  เกื้อเม่ง</t>
  </si>
  <si>
    <t>1939900601874</t>
  </si>
  <si>
    <t>เด็กหญิง ณัฐณิชา  จันทรัศมี</t>
  </si>
  <si>
    <t>1939900600631</t>
  </si>
  <si>
    <t>เด็กหญิง ยอดชีวัน  วิสูตรธนาวิทย์</t>
  </si>
  <si>
    <t>1939900607121</t>
  </si>
  <si>
    <t>เด็กหญิง ปาริฉัตร  เกลี้ยงคำหมอ</t>
  </si>
  <si>
    <t>1939900590911</t>
  </si>
  <si>
    <t>เด็กชาย พงศ์กร  บุญยก</t>
  </si>
  <si>
    <t>1919900429133</t>
  </si>
  <si>
    <t>เด็กชาย สกลวรรธน์  โสดแก้ว</t>
  </si>
  <si>
    <t>1939900605357</t>
  </si>
  <si>
    <t>เด็กชาย วรพงศ์  เสมาทอง</t>
  </si>
  <si>
    <t>1939900606183</t>
  </si>
  <si>
    <t>เด็กชาย นนทพัทธ์  นวลจันทร์</t>
  </si>
  <si>
    <t>1939900613830</t>
  </si>
  <si>
    <t>เด็กหญิง ธนพร  เกื้อเม่ง</t>
  </si>
  <si>
    <t>1939900605390</t>
  </si>
  <si>
    <t>เด็กชาย ภัทรกร  ขาวเชื้อ</t>
  </si>
  <si>
    <t>1939900599331</t>
  </si>
  <si>
    <t>เด็กหญิง กุลธิดา  ศรีคงแก้ว</t>
  </si>
  <si>
    <t>1939900588631</t>
  </si>
  <si>
    <t>เด็กหญิง ณิชนันท์  แขกกาฬ</t>
  </si>
  <si>
    <t>1939900607082</t>
  </si>
  <si>
    <t>เด็กหญิง จิรพรรณ  บุญแสง</t>
  </si>
  <si>
    <t>1939900569768</t>
  </si>
  <si>
    <t>เด็กหญิง ณัฐนิชา  อ่อนดำ</t>
  </si>
  <si>
    <t>1939900627822</t>
  </si>
  <si>
    <t>เด็กชาย กิตติพงศ์  สินสุพันธ์</t>
  </si>
  <si>
    <t>1939900599527</t>
  </si>
  <si>
    <t>เด็กหญิง อรอุมา  สมมาตร</t>
  </si>
  <si>
    <t>1939900588941</t>
  </si>
  <si>
    <t>เด็กหญิง ภัทราภรณ์  เพชรชู</t>
  </si>
  <si>
    <t>1939900589076</t>
  </si>
  <si>
    <t>เด็กหญิง ภัสอร  ภักดีจิตร</t>
  </si>
  <si>
    <t>1669800349211</t>
  </si>
  <si>
    <t>เด็กชาย ธันวา  จงรัตน์</t>
  </si>
  <si>
    <t>1900101528809</t>
  </si>
  <si>
    <t>เด็กหญิง ประพิณพร  มุสิกัณฑ์</t>
  </si>
  <si>
    <t>1939900589963</t>
  </si>
  <si>
    <t>เด็กหญิง ปูริดา  หนูช่วย</t>
  </si>
  <si>
    <t>1939900589653</t>
  </si>
  <si>
    <t>เด็กหญิง รสิตา  เศียรอุ่น</t>
  </si>
  <si>
    <t>1939900621557</t>
  </si>
  <si>
    <t>เด็กชาย ภูริวัฒน์  ปักษีสิงห์</t>
  </si>
  <si>
    <t>1939900599438</t>
  </si>
  <si>
    <t>เด็กชาย พีรพัฒน์  พรรณราย</t>
  </si>
  <si>
    <t>1929901068720</t>
  </si>
  <si>
    <t>เด็กหญิง สุภาวดี  พรหมเดช</t>
  </si>
  <si>
    <t>1939900583191</t>
  </si>
  <si>
    <t>เด็กชาย วิชญะ  ฤทธิรัตน์</t>
  </si>
  <si>
    <t>1939900577698</t>
  </si>
  <si>
    <t>เด็กชาย ศักดินันท์  แขกทอง</t>
  </si>
  <si>
    <t>1939900616995</t>
  </si>
  <si>
    <t>เด็กชาย ณัชพล  เกื้อหนู</t>
  </si>
  <si>
    <t>1939900612892</t>
  </si>
  <si>
    <t>เด็กหญิง ชนันท์ญา  หนูวงค์</t>
  </si>
  <si>
    <t>1939900621468</t>
  </si>
  <si>
    <t>เด็กชาย ชานนท์  แก้วสุวรรณ</t>
  </si>
  <si>
    <t>1909803042831</t>
  </si>
  <si>
    <t>เด็กหญิง คณิศร  หนูศิริ</t>
  </si>
  <si>
    <t>1939900587642</t>
  </si>
  <si>
    <t>เด็กหญิง นภสร  หลีวิจิตร</t>
  </si>
  <si>
    <t>1939900624505</t>
  </si>
  <si>
    <t>เด็กชาย ภูดิศ  พรหมจันทร์</t>
  </si>
  <si>
    <t>1819900519559</t>
  </si>
  <si>
    <t>เด็กชาย รพีพัฒน์  ปาทาพันธ์</t>
  </si>
  <si>
    <t>1439600062794</t>
  </si>
  <si>
    <t>เด็กชาย จิรทีปต์  ศรีสิริกิต</t>
  </si>
  <si>
    <t>1969500345884</t>
  </si>
  <si>
    <t>เด็กหญิง ปิยะวรรณ  ห้องฉาย</t>
  </si>
  <si>
    <t>1939900597265</t>
  </si>
  <si>
    <t>เด็กชาย วิศรุต  ราชสงค์</t>
  </si>
  <si>
    <t>1939900607741</t>
  </si>
  <si>
    <t>เด็กหญิง ธนพร  ไชยโยธา</t>
  </si>
  <si>
    <t>1910600146618</t>
  </si>
  <si>
    <t>เด็กชาย ภาณุวัฒน์  หมื่นคลิ้ง</t>
  </si>
  <si>
    <t>1939900600533</t>
  </si>
  <si>
    <t>เด็กหญิง จิราพร  โพพิพัฒน์</t>
  </si>
  <si>
    <t>1149900929915</t>
  </si>
  <si>
    <t>เด็กหญิง อันดามัน  บำเพ็ญ</t>
  </si>
  <si>
    <t>1939900602471</t>
  </si>
  <si>
    <t>เด็กชาย ภูริพัฒน์  หม่อมท่า</t>
  </si>
  <si>
    <t>1839901841551</t>
  </si>
  <si>
    <t>เด็กหญิง ชุติมา  อรุณรัตน์</t>
  </si>
  <si>
    <t>1839901880964</t>
  </si>
  <si>
    <t>เด็กชาย ศรัณ  หวันตาหลา</t>
  </si>
  <si>
    <t>1910501218173</t>
  </si>
  <si>
    <t>เด็กหญิง วริศรา  ขวัญขำ</t>
  </si>
  <si>
    <t>1939900581491</t>
  </si>
  <si>
    <t>เด็กหญิง กันติชา  หนูเสน</t>
  </si>
  <si>
    <t>1939900618297</t>
  </si>
  <si>
    <t>เด็กชาย กาจบัณฑิต  พรหมสกุล</t>
  </si>
  <si>
    <t>1939900600037</t>
  </si>
  <si>
    <t>เด็กชาย เนติวัฒน์  พูลช่วย</t>
  </si>
  <si>
    <t>1939900609913</t>
  </si>
  <si>
    <t>เด็กหญิง ตะวัน  เพ็งเจริญ</t>
  </si>
  <si>
    <t>1939900617398</t>
  </si>
  <si>
    <t>เด็กชาย สิทธิโชค  พลดี</t>
  </si>
  <si>
    <t>1929901070473</t>
  </si>
  <si>
    <t>เด็กหญิง กันฐภรณ์  เกื้อคลัง</t>
  </si>
  <si>
    <t>1939900602790</t>
  </si>
  <si>
    <t>เด็กหญิง สุภาวดี  ยกแก้ว</t>
  </si>
  <si>
    <t>1939900619412</t>
  </si>
  <si>
    <t>เด็กชาย ภาคิน  ณ นคร</t>
  </si>
  <si>
    <t>1100201868285</t>
  </si>
  <si>
    <t>เด็กชาย คฑาวุฒิ  เยาว์ดำ</t>
  </si>
  <si>
    <t>1103703970437</t>
  </si>
  <si>
    <t>เด็กชาย ปริพัฒน์  เผ่าชู</t>
  </si>
  <si>
    <t>1939900579674</t>
  </si>
  <si>
    <t>เด็กหญิง ธันยพร  เพชรกำเนิด</t>
  </si>
  <si>
    <t>1939900611055</t>
  </si>
  <si>
    <t>เด็กชาย กิตติกร  ขุนปราบ</t>
  </si>
  <si>
    <t>1939900611225</t>
  </si>
  <si>
    <t>เด็กหญิง อศิรวรรณ  ไชยศรี</t>
  </si>
  <si>
    <t>1939900578562</t>
  </si>
  <si>
    <t>เด็กหญิง ทิพวรรณ  ขุนปราบ</t>
  </si>
  <si>
    <t>1939900580681</t>
  </si>
  <si>
    <t>เด็กหญิง ศศิวรรณ  กาญจนพันธ์ุ</t>
  </si>
  <si>
    <t>1939900613228</t>
  </si>
  <si>
    <t>เด็กหญิง ฐิติกานต์  หมวดสังข์</t>
  </si>
  <si>
    <t>1939900592433</t>
  </si>
  <si>
    <t>เด็กชาย กฤษดา  เนียมไหม่</t>
  </si>
  <si>
    <t>1939900595718</t>
  </si>
  <si>
    <t>เด็กชาย อริญชัย  ต่ำว่าองค์</t>
  </si>
  <si>
    <t>1939900605331</t>
  </si>
  <si>
    <t>เด็กหญิง ณัฐธิดา  ลิ้นหลง</t>
  </si>
  <si>
    <t>1939900624262</t>
  </si>
  <si>
    <t>เด็กหญิง ประกายวรรณ  โรจนรัตน์</t>
  </si>
  <si>
    <t>1939500038374</t>
  </si>
  <si>
    <t>เด็กชาย ณัฐวุฒิ  ท้าวสกุล</t>
  </si>
  <si>
    <t>1939900596102</t>
  </si>
  <si>
    <t>เด็กชาย อภิวัฒน์  จุมี</t>
  </si>
  <si>
    <t>1939500037602</t>
  </si>
  <si>
    <t>เด็กหญิง กรรณิการ์  เอียดเฉลิม</t>
  </si>
  <si>
    <t>1939900605594</t>
  </si>
  <si>
    <t>เด็กหญิง ประดับดาว  ทองอินทร์</t>
  </si>
  <si>
    <t>1959900956427</t>
  </si>
  <si>
    <t>เด็กหญิง พิมพ์ลภัส  ทองทรัพย์</t>
  </si>
  <si>
    <t>1939900616928</t>
  </si>
  <si>
    <t>เด็กหญิง ศิริวรรณ  แซ่โค้ว</t>
  </si>
  <si>
    <t>1939900593618</t>
  </si>
  <si>
    <t>เด็กชาย นันทภูมิ  ฤทธิวงค์</t>
  </si>
  <si>
    <t>1939900601696</t>
  </si>
  <si>
    <t>เด็กหญิง ณฐมน  บัวเนียม</t>
  </si>
  <si>
    <t>1939900632257</t>
  </si>
  <si>
    <t>เด็กหญิง ยุวดี  สังข์สาป</t>
  </si>
  <si>
    <t>1939900609832</t>
  </si>
  <si>
    <t>เด็กหญิง จิรภิญญา  แก้วหนู</t>
  </si>
  <si>
    <t>1931001079167</t>
  </si>
  <si>
    <t>เด็กหญิง ณัฏฐณิชา  หนูคง</t>
  </si>
  <si>
    <t>1939900593260</t>
  </si>
  <si>
    <t>เด็กชาย พีรเดช  เลื่อนราม</t>
  </si>
  <si>
    <t>1939900584945</t>
  </si>
  <si>
    <t>เด็กชาย จิรายุ  ศรีรอด</t>
  </si>
  <si>
    <t>1939900637682</t>
  </si>
  <si>
    <t>เด็กชาย ชนะภัทร  คล้ายฉิม</t>
  </si>
  <si>
    <t>1939900613392</t>
  </si>
  <si>
    <t>เด็กหญิง ศศิลักษณ์  เรืองพุทธ</t>
  </si>
  <si>
    <t>1939900619650</t>
  </si>
  <si>
    <t>เด็กหญิง จุฬาลักษณ์    ชายเกลี้ยง</t>
  </si>
  <si>
    <t>1939900590112</t>
  </si>
  <si>
    <t>เด็กชาย จาตุรณ  ชินดำรงทรัพย์</t>
  </si>
  <si>
    <t>1939900582233</t>
  </si>
  <si>
    <t>เด็กชาย กฤตวิทย์  พงศาปาน</t>
  </si>
  <si>
    <t>1939900576365</t>
  </si>
  <si>
    <t>เด็กหญิง รัฐธิรา  คำทัศน์</t>
  </si>
  <si>
    <t>1939900601114</t>
  </si>
  <si>
    <t>เด็กชาย ยศธน  ชะโลทร</t>
  </si>
  <si>
    <t>1931001078284</t>
  </si>
  <si>
    <t>เด็กหญิง ชุติมา  โพธิ์แสง</t>
  </si>
  <si>
    <t>1939900600509</t>
  </si>
  <si>
    <t>เด็กหญิง ปวีณ์ธิดา  สุขเนียม</t>
  </si>
  <si>
    <t>1939800022767</t>
  </si>
  <si>
    <t>เด็กชาย ชวดล  สังข์จรูญ</t>
  </si>
  <si>
    <t>1939900582942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</si>
</sst>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3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6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8" xfId="0" applyFont="1" applyBorder="1" applyAlignment="1" applyProtection="1">
      <alignment horizontal="center" vertical="top" wrapText="1" readingOrder="1"/>
      <protection locked="0"/>
    </xf>
    <xf numFmtId="187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11" fillId="0" borderId="1" xfId="0" applyFont="1" applyBorder="1"/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142"/>
  <sheetViews>
    <sheetView tabSelected="1" zoomScale="130" zoomScaleNormal="130" workbookViewId="0">
      <selection activeCell="A6" sqref="A6:XFD142"/>
    </sheetView>
  </sheetViews>
  <sheetFormatPr defaultColWidth="9.125" defaultRowHeight="16.5"/>
  <cols>
    <col min="1" max="1" width="33.37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2" width="4.875" style="12" customWidth="1"/>
    <col min="73" max="98" width="4.875" style="1" customWidth="1"/>
    <col min="99" max="104" width="4.75" style="1" customWidth="1"/>
    <col min="105" max="111" width="7" style="1" customWidth="1"/>
    <col min="112" max="16384" width="9.125" style="1"/>
  </cols>
  <sheetData>
    <row r="1" spans="1:112" ht="2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</row>
    <row r="2" spans="1:112" ht="21">
      <c r="A2" s="73" t="s">
        <v>7</v>
      </c>
      <c r="B2" s="73"/>
      <c r="C2" s="73"/>
      <c r="D2" s="73"/>
      <c r="E2" s="73"/>
      <c r="F2" s="73"/>
      <c r="G2" s="6" t="s">
        <v>8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7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8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spans="1:112" ht="21">
      <c r="A3" s="74" t="s">
        <v>0</v>
      </c>
      <c r="B3" s="68" t="s">
        <v>1</v>
      </c>
      <c r="C3" s="68" t="s">
        <v>2</v>
      </c>
      <c r="D3" s="74" t="s">
        <v>3</v>
      </c>
      <c r="E3" s="68" t="s">
        <v>4</v>
      </c>
      <c r="F3" s="68" t="s">
        <v>5</v>
      </c>
      <c r="G3" s="71" t="s">
        <v>6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11" t="s">
        <v>21</v>
      </c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6"/>
      <c r="CU3" s="65" t="s">
        <v>20</v>
      </c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7"/>
    </row>
    <row r="4" spans="1:112" s="10" customFormat="1" ht="21">
      <c r="A4" s="75"/>
      <c r="B4" s="69"/>
      <c r="C4" s="69"/>
      <c r="D4" s="75"/>
      <c r="E4" s="69"/>
      <c r="F4" s="69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31.1</v>
      </c>
      <c r="AL4" s="9">
        <v>31.2</v>
      </c>
      <c r="AM4" s="9">
        <v>31.3</v>
      </c>
      <c r="AN4" s="9">
        <v>31.4</v>
      </c>
      <c r="AO4" s="9">
        <v>32.1</v>
      </c>
      <c r="AP4" s="9">
        <v>32.200000000000003</v>
      </c>
      <c r="AQ4" s="9">
        <v>32.299999999999997</v>
      </c>
      <c r="AR4" s="9">
        <v>32.4</v>
      </c>
      <c r="AS4" s="9">
        <v>33</v>
      </c>
      <c r="AT4" s="9">
        <v>34</v>
      </c>
      <c r="AU4" s="9">
        <v>35</v>
      </c>
      <c r="AV4" s="9">
        <v>36</v>
      </c>
      <c r="AW4" s="9">
        <v>37</v>
      </c>
      <c r="AX4" s="9">
        <v>38</v>
      </c>
      <c r="AY4" s="9">
        <v>39</v>
      </c>
      <c r="AZ4" s="9">
        <v>40</v>
      </c>
      <c r="BA4" s="3">
        <v>1</v>
      </c>
      <c r="BB4" s="3">
        <v>2</v>
      </c>
      <c r="BC4" s="3">
        <v>3</v>
      </c>
      <c r="BD4" s="3">
        <v>4</v>
      </c>
      <c r="BE4" s="3">
        <v>5</v>
      </c>
      <c r="BF4" s="3">
        <v>6</v>
      </c>
      <c r="BG4" s="3">
        <v>7</v>
      </c>
      <c r="BH4" s="3">
        <v>8</v>
      </c>
      <c r="BI4" s="3">
        <v>9</v>
      </c>
      <c r="BJ4" s="3">
        <v>10</v>
      </c>
      <c r="BK4" s="3">
        <v>11</v>
      </c>
      <c r="BL4" s="3">
        <v>12</v>
      </c>
      <c r="BM4" s="3">
        <v>13</v>
      </c>
      <c r="BN4" s="3">
        <v>14</v>
      </c>
      <c r="BO4" s="3">
        <v>15</v>
      </c>
      <c r="BP4" s="3">
        <v>16</v>
      </c>
      <c r="BQ4" s="3">
        <v>17</v>
      </c>
      <c r="BR4" s="3">
        <v>18</v>
      </c>
      <c r="BS4" s="3">
        <v>19</v>
      </c>
      <c r="BT4" s="3">
        <v>20</v>
      </c>
      <c r="BU4" s="3">
        <v>21</v>
      </c>
      <c r="BV4" s="3">
        <v>22</v>
      </c>
      <c r="BW4" s="3">
        <v>23</v>
      </c>
      <c r="BX4" s="3">
        <v>24</v>
      </c>
      <c r="BY4" s="3">
        <v>25</v>
      </c>
      <c r="BZ4" s="3">
        <v>26</v>
      </c>
      <c r="CA4" s="3">
        <v>27</v>
      </c>
      <c r="CB4" s="3">
        <v>28</v>
      </c>
      <c r="CC4" s="3">
        <v>29</v>
      </c>
      <c r="CD4" s="3">
        <v>30</v>
      </c>
      <c r="CE4" s="3">
        <v>31.1</v>
      </c>
      <c r="CF4" s="3">
        <v>31.2</v>
      </c>
      <c r="CG4" s="3">
        <v>31.3</v>
      </c>
      <c r="CH4" s="3">
        <v>31.4</v>
      </c>
      <c r="CI4" s="3">
        <v>32.1</v>
      </c>
      <c r="CJ4" s="3">
        <v>32.200000000000003</v>
      </c>
      <c r="CK4" s="3">
        <v>32.299999999999997</v>
      </c>
      <c r="CL4" s="3">
        <v>32.4</v>
      </c>
      <c r="CM4" s="3">
        <v>33</v>
      </c>
      <c r="CN4" s="3">
        <v>34</v>
      </c>
      <c r="CO4" s="3">
        <v>35</v>
      </c>
      <c r="CP4" s="3">
        <v>36</v>
      </c>
      <c r="CQ4" s="3">
        <v>37</v>
      </c>
      <c r="CR4" s="3">
        <v>38</v>
      </c>
      <c r="CS4" s="3">
        <v>39</v>
      </c>
      <c r="CT4" s="3">
        <v>40</v>
      </c>
      <c r="CU4" s="14" t="s">
        <v>10</v>
      </c>
      <c r="CV4" s="18" t="s">
        <v>11</v>
      </c>
      <c r="CW4" s="18" t="s">
        <v>12</v>
      </c>
      <c r="CX4" s="18" t="s">
        <v>13</v>
      </c>
      <c r="CY4" s="18" t="s">
        <v>14</v>
      </c>
      <c r="CZ4" s="18" t="s">
        <v>15</v>
      </c>
      <c r="DA4" s="18" t="s">
        <v>18</v>
      </c>
      <c r="DB4" s="18" t="s">
        <v>17</v>
      </c>
      <c r="DC4" s="18" t="s">
        <v>19</v>
      </c>
      <c r="DD4" s="18" t="s">
        <v>17</v>
      </c>
      <c r="DE4" s="18" t="s">
        <v>50</v>
      </c>
      <c r="DF4" s="18" t="s">
        <v>17</v>
      </c>
      <c r="DG4" s="18" t="s">
        <v>16</v>
      </c>
      <c r="DH4" s="18" t="s">
        <v>17</v>
      </c>
    </row>
    <row r="5" spans="1:112" ht="23.25">
      <c r="A5" s="75"/>
      <c r="B5" s="69"/>
      <c r="C5" s="69"/>
      <c r="D5" s="75"/>
      <c r="E5" s="69"/>
      <c r="F5" s="69"/>
      <c r="G5" s="43">
        <v>2</v>
      </c>
      <c r="H5" s="43">
        <v>2</v>
      </c>
      <c r="I5" s="43">
        <v>4</v>
      </c>
      <c r="J5" s="43">
        <v>3</v>
      </c>
      <c r="K5" s="43">
        <v>4</v>
      </c>
      <c r="L5" s="43">
        <v>1</v>
      </c>
      <c r="M5" s="43">
        <v>1</v>
      </c>
      <c r="N5" s="43">
        <v>4</v>
      </c>
      <c r="O5" s="43">
        <v>1</v>
      </c>
      <c r="P5" s="43">
        <v>3</v>
      </c>
      <c r="Q5" s="43">
        <v>2</v>
      </c>
      <c r="R5" s="43">
        <v>1</v>
      </c>
      <c r="S5" s="43">
        <v>4</v>
      </c>
      <c r="T5" s="43">
        <v>2</v>
      </c>
      <c r="U5" s="43">
        <v>1</v>
      </c>
      <c r="V5" s="43">
        <v>4</v>
      </c>
      <c r="W5" s="43">
        <v>2</v>
      </c>
      <c r="X5" s="43">
        <v>4</v>
      </c>
      <c r="Y5" s="43">
        <v>3</v>
      </c>
      <c r="Z5" s="43">
        <v>2</v>
      </c>
      <c r="AA5" s="43">
        <v>3</v>
      </c>
      <c r="AB5" s="43">
        <v>3</v>
      </c>
      <c r="AC5" s="43">
        <v>4</v>
      </c>
      <c r="AD5" s="43">
        <v>1</v>
      </c>
      <c r="AE5" s="43">
        <v>4</v>
      </c>
      <c r="AF5" s="43">
        <v>3</v>
      </c>
      <c r="AG5" s="43">
        <v>2</v>
      </c>
      <c r="AH5" s="43">
        <v>1</v>
      </c>
      <c r="AI5" s="43">
        <v>3</v>
      </c>
      <c r="AJ5" s="43">
        <v>2</v>
      </c>
      <c r="AK5" s="44">
        <v>2</v>
      </c>
      <c r="AL5" s="44">
        <v>1</v>
      </c>
      <c r="AM5" s="44">
        <v>1</v>
      </c>
      <c r="AN5" s="44">
        <v>2</v>
      </c>
      <c r="AO5" s="44">
        <v>1</v>
      </c>
      <c r="AP5" s="44">
        <v>2</v>
      </c>
      <c r="AQ5" s="44">
        <v>2</v>
      </c>
      <c r="AR5" s="44">
        <v>1</v>
      </c>
      <c r="AS5" s="45">
        <v>3</v>
      </c>
      <c r="AT5" s="45">
        <v>3</v>
      </c>
      <c r="AU5" s="45">
        <v>3</v>
      </c>
      <c r="AV5" s="45">
        <v>3</v>
      </c>
      <c r="AW5" s="45">
        <v>3</v>
      </c>
      <c r="AX5" s="45">
        <v>3</v>
      </c>
      <c r="AY5" s="45">
        <v>3</v>
      </c>
      <c r="AZ5" s="46">
        <v>3</v>
      </c>
      <c r="BA5" s="47">
        <f>IF(G5=2,2,0)</f>
        <v>2</v>
      </c>
      <c r="BB5" s="47">
        <f>IF(H5=2,2,0)</f>
        <v>2</v>
      </c>
      <c r="BC5" s="47">
        <f>IF(I5=4,2,0)</f>
        <v>2</v>
      </c>
      <c r="BD5" s="47">
        <f>IF(J5=3,2,0)</f>
        <v>2</v>
      </c>
      <c r="BE5" s="47">
        <f>IF(K5=4,2,0)</f>
        <v>2</v>
      </c>
      <c r="BF5" s="47">
        <f t="shared" ref="BF5:CB5" si="0">IF(L5=1,2,0)</f>
        <v>2</v>
      </c>
      <c r="BG5" s="47">
        <f t="shared" si="0"/>
        <v>2</v>
      </c>
      <c r="BH5" s="47">
        <f>IF(N5=4,2,0)</f>
        <v>2</v>
      </c>
      <c r="BI5" s="47">
        <f t="shared" si="0"/>
        <v>2</v>
      </c>
      <c r="BJ5" s="47">
        <f>IF(P5=3,2,0)</f>
        <v>2</v>
      </c>
      <c r="BK5" s="47">
        <f>IF(Q5=2,2,0)</f>
        <v>2</v>
      </c>
      <c r="BL5" s="47">
        <f t="shared" si="0"/>
        <v>2</v>
      </c>
      <c r="BM5" s="47">
        <f>IF(S5=4,2,0)</f>
        <v>2</v>
      </c>
      <c r="BN5" s="47">
        <f>IF(T5=2,2,0)</f>
        <v>2</v>
      </c>
      <c r="BO5" s="47">
        <f t="shared" si="0"/>
        <v>2</v>
      </c>
      <c r="BP5" s="47">
        <f>IF(V5=4,2,0)</f>
        <v>2</v>
      </c>
      <c r="BQ5" s="47">
        <f>IF(W5=2,2,0)</f>
        <v>2</v>
      </c>
      <c r="BR5" s="47">
        <f>IF(X5=4,2,0)</f>
        <v>2</v>
      </c>
      <c r="BS5" s="47">
        <f>IF(Y5=3,2,0)</f>
        <v>2</v>
      </c>
      <c r="BT5" s="47">
        <f>IF(Z5=2,2,0)</f>
        <v>2</v>
      </c>
      <c r="BU5" s="47">
        <f>IF(AA5=3,2,0)</f>
        <v>2</v>
      </c>
      <c r="BV5" s="47">
        <f>IF(AB5=3,2,0)</f>
        <v>2</v>
      </c>
      <c r="BW5" s="47">
        <f>IF(AC5=4,2,0)</f>
        <v>2</v>
      </c>
      <c r="BX5" s="47">
        <f t="shared" si="0"/>
        <v>2</v>
      </c>
      <c r="BY5" s="47">
        <f>IF(AE5=4,2,0)</f>
        <v>2</v>
      </c>
      <c r="BZ5" s="47">
        <f>IF(AF5=3,2,0)</f>
        <v>2</v>
      </c>
      <c r="CA5" s="47">
        <f>IF(AG5=2,2,0)</f>
        <v>2</v>
      </c>
      <c r="CB5" s="47">
        <f t="shared" si="0"/>
        <v>2</v>
      </c>
      <c r="CC5" s="47">
        <f>IF(AI5=3,2,0)</f>
        <v>2</v>
      </c>
      <c r="CD5" s="47">
        <f>IF(AJ5=2,2,0)</f>
        <v>2</v>
      </c>
      <c r="CE5" s="47">
        <f>IF(AK5=2,2,0)</f>
        <v>2</v>
      </c>
      <c r="CF5" s="47">
        <f t="shared" ref="CF5" si="1">IF(AL5=1,2,0)</f>
        <v>2</v>
      </c>
      <c r="CG5" s="47">
        <f t="shared" ref="CG5" si="2">IF(AM5=1,2,0)</f>
        <v>2</v>
      </c>
      <c r="CH5" s="47">
        <f>IF(AN5=2,2,0)</f>
        <v>2</v>
      </c>
      <c r="CI5" s="47">
        <f t="shared" ref="CI5" si="3">IF(AO5=1,2,0)</f>
        <v>2</v>
      </c>
      <c r="CJ5" s="47">
        <f>IF(AP5=2,2,0)</f>
        <v>2</v>
      </c>
      <c r="CK5" s="47">
        <f>IF(AQ5=2,2,0)</f>
        <v>2</v>
      </c>
      <c r="CL5" s="47">
        <f t="shared" ref="CL5" si="4">IF(AR5=1,2,0)</f>
        <v>2</v>
      </c>
      <c r="CM5" s="47">
        <f>AS5</f>
        <v>3</v>
      </c>
      <c r="CN5" s="47">
        <f t="shared" ref="CN5" si="5">AT5</f>
        <v>3</v>
      </c>
      <c r="CO5" s="47">
        <f t="shared" ref="CO5" si="6">AU5</f>
        <v>3</v>
      </c>
      <c r="CP5" s="47">
        <f t="shared" ref="CP5" si="7">AV5</f>
        <v>3</v>
      </c>
      <c r="CQ5" s="47">
        <f t="shared" ref="CQ5" si="8">AW5</f>
        <v>3</v>
      </c>
      <c r="CR5" s="47">
        <f t="shared" ref="CR5" si="9">AX5</f>
        <v>3</v>
      </c>
      <c r="CS5" s="47">
        <f t="shared" ref="CS5" si="10">AY5</f>
        <v>3</v>
      </c>
      <c r="CT5" s="47">
        <f t="shared" ref="CT5" si="11">AZ5</f>
        <v>3</v>
      </c>
      <c r="CU5" s="48">
        <f>BA5+BB5+BC5+BD5+BE5+BF5+BG5+CE5+CF5+CG5+CH5+CM5</f>
        <v>25</v>
      </c>
      <c r="CV5" s="49">
        <f>BH5+BI5+BJ5+BK5+BL5+BM5+BN5+BO5+BP5+BQ5+CN5+CO5+CP5</f>
        <v>29</v>
      </c>
      <c r="CW5" s="48">
        <f>BR5+BS5+BT5+BU5+BV5+BW5+CI5+CJ5+CK5+CL5+CQ5+CR5</f>
        <v>26</v>
      </c>
      <c r="CX5" s="48">
        <f>BX5+BY5+BZ5+CS5</f>
        <v>9</v>
      </c>
      <c r="CY5" s="48">
        <f>CA5+CB5+CC5</f>
        <v>6</v>
      </c>
      <c r="CZ5" s="48">
        <f>CD5+CT5</f>
        <v>5</v>
      </c>
      <c r="DA5" s="50">
        <f>CU5+CV5+CW5</f>
        <v>80</v>
      </c>
      <c r="DB5" s="51" t="str">
        <f>IF(DA5&lt;20,"ปรับปรุง",IF(DA5&lt;40,"พอใช้",IF(DA5&lt;60,"ดี",IF(DA5&gt;=60,"ดีมาก"))))</f>
        <v>ดีมาก</v>
      </c>
      <c r="DC5" s="52">
        <f>CX5+CY5</f>
        <v>15</v>
      </c>
      <c r="DD5" s="51" t="str">
        <f>IF(DC5&lt;3.75,"ปรับปรุง",IF(DC5&lt;7.5,"พอใช้",IF(DC5&lt;11.25,"ดี",IF(DC5&gt;=11.25,"ดีมาก"))))</f>
        <v>ดีมาก</v>
      </c>
      <c r="DE5" s="52">
        <f>CZ5</f>
        <v>5</v>
      </c>
      <c r="DF5" s="51" t="str">
        <f>IF(DE5&lt;1.25,"ปรับปรุง",IF(DE5&lt;2.5,"พอใช้",IF(DE5&lt;3.75,"ดี",IF(DE5&gt;=3.75,"ดีมาก"))))</f>
        <v>ดีมาก</v>
      </c>
      <c r="DG5" s="52">
        <f>SUM(CU5:CZ5)</f>
        <v>100</v>
      </c>
      <c r="DH5" s="53" t="str">
        <f>IF(DG5&lt;25,"ปรับปรุง",IF(DG5&lt;50,"พอใช้",IF(DG5&lt;75,"ดี",IF(DG5&gt;=75,"ดีมาก"))))</f>
        <v>ดีมาก</v>
      </c>
    </row>
    <row r="6" spans="1:112" s="62" customFormat="1" ht="23.25">
      <c r="A6" s="54" t="s">
        <v>52</v>
      </c>
      <c r="B6" s="55" t="s">
        <v>53</v>
      </c>
      <c r="C6" s="55">
        <v>1193100002</v>
      </c>
      <c r="D6" s="56" t="s">
        <v>54</v>
      </c>
      <c r="E6" s="57" t="s">
        <v>55</v>
      </c>
      <c r="F6" s="55" t="s">
        <v>56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60"/>
      <c r="CT6" s="61"/>
      <c r="CU6" s="60"/>
      <c r="CV6" s="61"/>
      <c r="CW6" s="60"/>
      <c r="CX6" s="60"/>
      <c r="CY6" s="61"/>
      <c r="CZ6" s="61"/>
      <c r="DA6" s="61"/>
      <c r="DB6" s="60"/>
    </row>
    <row r="7" spans="1:112" s="63" customFormat="1" ht="18">
      <c r="A7" s="54" t="s">
        <v>52</v>
      </c>
      <c r="B7" s="55" t="s">
        <v>53</v>
      </c>
      <c r="C7" s="55">
        <v>1193100002</v>
      </c>
      <c r="D7" s="56" t="s">
        <v>57</v>
      </c>
      <c r="E7" s="57" t="s">
        <v>58</v>
      </c>
      <c r="F7" s="55" t="s">
        <v>56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60"/>
      <c r="CT7" s="61"/>
      <c r="CU7" s="60"/>
      <c r="CV7" s="61"/>
      <c r="CW7" s="60"/>
      <c r="CX7" s="60"/>
      <c r="CY7" s="61"/>
      <c r="CZ7" s="61"/>
      <c r="DA7" s="61"/>
      <c r="DB7" s="60"/>
    </row>
    <row r="8" spans="1:112" s="63" customFormat="1" ht="18">
      <c r="A8" s="54" t="s">
        <v>52</v>
      </c>
      <c r="B8" s="55" t="s">
        <v>53</v>
      </c>
      <c r="C8" s="55">
        <v>1193100002</v>
      </c>
      <c r="D8" s="56" t="s">
        <v>59</v>
      </c>
      <c r="E8" s="57" t="s">
        <v>60</v>
      </c>
      <c r="F8" s="55" t="s">
        <v>56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60"/>
      <c r="CT8" s="61"/>
      <c r="CU8" s="60"/>
      <c r="CV8" s="61"/>
      <c r="CW8" s="60"/>
      <c r="CX8" s="60"/>
      <c r="CY8" s="61"/>
      <c r="CZ8" s="61"/>
      <c r="DA8" s="61"/>
      <c r="DB8" s="60"/>
    </row>
    <row r="9" spans="1:112" s="63" customFormat="1" ht="18">
      <c r="A9" s="54" t="s">
        <v>52</v>
      </c>
      <c r="B9" s="55" t="s">
        <v>53</v>
      </c>
      <c r="C9" s="55">
        <v>1193100002</v>
      </c>
      <c r="D9" s="56" t="s">
        <v>61</v>
      </c>
      <c r="E9" s="57" t="s">
        <v>62</v>
      </c>
      <c r="F9" s="55" t="s">
        <v>63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60"/>
      <c r="CT9" s="61"/>
      <c r="CU9" s="60"/>
      <c r="CV9" s="61"/>
      <c r="CW9" s="60"/>
      <c r="CX9" s="60"/>
      <c r="CY9" s="61"/>
      <c r="CZ9" s="61"/>
      <c r="DA9" s="61"/>
      <c r="DB9" s="60"/>
    </row>
    <row r="10" spans="1:112" s="63" customFormat="1" ht="18">
      <c r="A10" s="54" t="s">
        <v>52</v>
      </c>
      <c r="B10" s="55" t="s">
        <v>53</v>
      </c>
      <c r="C10" s="55">
        <v>1193100002</v>
      </c>
      <c r="D10" s="56" t="s">
        <v>64</v>
      </c>
      <c r="E10" s="57" t="s">
        <v>65</v>
      </c>
      <c r="F10" s="55" t="s">
        <v>56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60"/>
      <c r="CT10" s="61"/>
      <c r="CU10" s="60"/>
      <c r="CV10" s="61"/>
      <c r="CW10" s="60"/>
      <c r="CX10" s="60"/>
      <c r="CY10" s="61"/>
      <c r="CZ10" s="61"/>
      <c r="DA10" s="61"/>
      <c r="DB10" s="60"/>
    </row>
    <row r="11" spans="1:112" s="63" customFormat="1" ht="18">
      <c r="A11" s="54" t="s">
        <v>52</v>
      </c>
      <c r="B11" s="55" t="s">
        <v>53</v>
      </c>
      <c r="C11" s="55">
        <v>1193100002</v>
      </c>
      <c r="D11" s="56" t="s">
        <v>66</v>
      </c>
      <c r="E11" s="57" t="s">
        <v>67</v>
      </c>
      <c r="F11" s="55" t="s">
        <v>56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60"/>
      <c r="CT11" s="61"/>
      <c r="CU11" s="60"/>
      <c r="CV11" s="61"/>
      <c r="CW11" s="60"/>
      <c r="CX11" s="60"/>
      <c r="CY11" s="61"/>
      <c r="CZ11" s="61"/>
      <c r="DA11" s="61"/>
      <c r="DB11" s="60"/>
    </row>
    <row r="12" spans="1:112" s="63" customFormat="1" ht="18">
      <c r="A12" s="54" t="s">
        <v>52</v>
      </c>
      <c r="B12" s="55" t="s">
        <v>53</v>
      </c>
      <c r="C12" s="55">
        <v>1193100002</v>
      </c>
      <c r="D12" s="56" t="s">
        <v>68</v>
      </c>
      <c r="E12" s="57" t="s">
        <v>69</v>
      </c>
      <c r="F12" s="55" t="s">
        <v>56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60"/>
      <c r="CT12" s="61"/>
      <c r="CU12" s="60"/>
      <c r="CV12" s="61"/>
      <c r="CW12" s="60"/>
      <c r="CX12" s="60"/>
      <c r="CY12" s="61"/>
      <c r="CZ12" s="61"/>
      <c r="DA12" s="61"/>
      <c r="DB12" s="60"/>
    </row>
    <row r="13" spans="1:112" s="63" customFormat="1" ht="18">
      <c r="A13" s="54" t="s">
        <v>52</v>
      </c>
      <c r="B13" s="55" t="s">
        <v>53</v>
      </c>
      <c r="C13" s="55">
        <v>1193100002</v>
      </c>
      <c r="D13" s="56" t="s">
        <v>70</v>
      </c>
      <c r="E13" s="57" t="s">
        <v>71</v>
      </c>
      <c r="F13" s="55" t="s">
        <v>56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60"/>
      <c r="CT13" s="61"/>
      <c r="CU13" s="60"/>
      <c r="CV13" s="61"/>
      <c r="CW13" s="60"/>
      <c r="CX13" s="60"/>
      <c r="CY13" s="61"/>
      <c r="CZ13" s="61"/>
      <c r="DA13" s="61"/>
      <c r="DB13" s="60"/>
    </row>
    <row r="14" spans="1:112" s="63" customFormat="1" ht="18">
      <c r="A14" s="54" t="s">
        <v>52</v>
      </c>
      <c r="B14" s="55" t="s">
        <v>53</v>
      </c>
      <c r="C14" s="55">
        <v>1193100002</v>
      </c>
      <c r="D14" s="56" t="s">
        <v>72</v>
      </c>
      <c r="E14" s="57" t="s">
        <v>73</v>
      </c>
      <c r="F14" s="55" t="s">
        <v>63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60"/>
      <c r="CT14" s="61"/>
      <c r="CU14" s="60"/>
      <c r="CV14" s="61"/>
      <c r="CW14" s="60"/>
      <c r="CX14" s="60"/>
      <c r="CY14" s="61"/>
      <c r="CZ14" s="61"/>
      <c r="DA14" s="61"/>
      <c r="DB14" s="60"/>
    </row>
    <row r="15" spans="1:112" s="63" customFormat="1" ht="18">
      <c r="A15" s="54" t="s">
        <v>52</v>
      </c>
      <c r="B15" s="55" t="s">
        <v>53</v>
      </c>
      <c r="C15" s="55">
        <v>1193100002</v>
      </c>
      <c r="D15" s="56" t="s">
        <v>74</v>
      </c>
      <c r="E15" s="57" t="s">
        <v>75</v>
      </c>
      <c r="F15" s="55" t="s">
        <v>63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60"/>
      <c r="CT15" s="61"/>
      <c r="CU15" s="60"/>
      <c r="CV15" s="61"/>
      <c r="CW15" s="60"/>
      <c r="CX15" s="60"/>
      <c r="CY15" s="61"/>
      <c r="CZ15" s="61"/>
      <c r="DA15" s="61"/>
      <c r="DB15" s="60"/>
    </row>
    <row r="16" spans="1:112" s="63" customFormat="1" ht="18">
      <c r="A16" s="54" t="s">
        <v>52</v>
      </c>
      <c r="B16" s="55" t="s">
        <v>53</v>
      </c>
      <c r="C16" s="55">
        <v>1193100002</v>
      </c>
      <c r="D16" s="56" t="s">
        <v>76</v>
      </c>
      <c r="E16" s="57" t="s">
        <v>77</v>
      </c>
      <c r="F16" s="55" t="s">
        <v>56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61"/>
      <c r="CU16" s="60"/>
      <c r="CV16" s="61"/>
      <c r="CW16" s="60"/>
      <c r="CX16" s="60"/>
      <c r="CY16" s="61"/>
      <c r="CZ16" s="61"/>
      <c r="DA16" s="61"/>
      <c r="DB16" s="60"/>
    </row>
    <row r="17" spans="1:106" s="63" customFormat="1" ht="18">
      <c r="A17" s="54" t="s">
        <v>52</v>
      </c>
      <c r="B17" s="55" t="s">
        <v>53</v>
      </c>
      <c r="C17" s="55">
        <v>1193100002</v>
      </c>
      <c r="D17" s="56" t="s">
        <v>78</v>
      </c>
      <c r="E17" s="57" t="s">
        <v>79</v>
      </c>
      <c r="F17" s="55" t="s">
        <v>63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61"/>
      <c r="CU17" s="60"/>
      <c r="CV17" s="61"/>
      <c r="CW17" s="60"/>
      <c r="CX17" s="60"/>
      <c r="CY17" s="61"/>
      <c r="CZ17" s="61"/>
      <c r="DA17" s="61"/>
      <c r="DB17" s="60"/>
    </row>
    <row r="18" spans="1:106" s="63" customFormat="1" ht="18">
      <c r="A18" s="54" t="s">
        <v>52</v>
      </c>
      <c r="B18" s="55" t="s">
        <v>53</v>
      </c>
      <c r="C18" s="55">
        <v>1193100002</v>
      </c>
      <c r="D18" s="56" t="s">
        <v>80</v>
      </c>
      <c r="E18" s="57" t="s">
        <v>81</v>
      </c>
      <c r="F18" s="55" t="s">
        <v>63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61"/>
      <c r="CU18" s="60"/>
      <c r="CV18" s="61"/>
      <c r="CW18" s="60"/>
      <c r="CX18" s="60"/>
      <c r="CY18" s="61"/>
      <c r="CZ18" s="61"/>
      <c r="DA18" s="61"/>
      <c r="DB18" s="60"/>
    </row>
    <row r="19" spans="1:106" s="63" customFormat="1" ht="18">
      <c r="A19" s="54" t="s">
        <v>52</v>
      </c>
      <c r="B19" s="55" t="s">
        <v>53</v>
      </c>
      <c r="C19" s="55">
        <v>1193100002</v>
      </c>
      <c r="D19" s="56" t="s">
        <v>82</v>
      </c>
      <c r="E19" s="57" t="s">
        <v>83</v>
      </c>
      <c r="F19" s="55" t="s">
        <v>56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61"/>
      <c r="CU19" s="60"/>
      <c r="CV19" s="61"/>
      <c r="CW19" s="60"/>
      <c r="CX19" s="60"/>
      <c r="CY19" s="61"/>
      <c r="CZ19" s="61"/>
      <c r="DA19" s="61"/>
      <c r="DB19" s="60"/>
    </row>
    <row r="20" spans="1:106" s="63" customFormat="1" ht="18">
      <c r="A20" s="54" t="s">
        <v>52</v>
      </c>
      <c r="B20" s="55" t="s">
        <v>53</v>
      </c>
      <c r="C20" s="55">
        <v>1193100002</v>
      </c>
      <c r="D20" s="56" t="s">
        <v>84</v>
      </c>
      <c r="E20" s="57" t="s">
        <v>85</v>
      </c>
      <c r="F20" s="55" t="s">
        <v>56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60"/>
      <c r="CT20" s="61"/>
      <c r="CU20" s="60"/>
      <c r="CV20" s="61"/>
      <c r="CW20" s="60"/>
      <c r="CX20" s="60"/>
      <c r="CY20" s="61"/>
      <c r="CZ20" s="61"/>
      <c r="DA20" s="61"/>
      <c r="DB20" s="60"/>
    </row>
    <row r="21" spans="1:106" ht="18">
      <c r="A21" s="54" t="s">
        <v>52</v>
      </c>
      <c r="B21" s="55" t="s">
        <v>53</v>
      </c>
      <c r="C21" s="55">
        <v>1193100002</v>
      </c>
      <c r="D21" s="56" t="s">
        <v>86</v>
      </c>
      <c r="E21" s="57" t="s">
        <v>87</v>
      </c>
      <c r="F21" s="55" t="s">
        <v>56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</row>
    <row r="22" spans="1:106" ht="18">
      <c r="A22" s="54" t="s">
        <v>52</v>
      </c>
      <c r="B22" s="55" t="s">
        <v>53</v>
      </c>
      <c r="C22" s="55">
        <v>1193100002</v>
      </c>
      <c r="D22" s="56" t="s">
        <v>88</v>
      </c>
      <c r="E22" s="57" t="s">
        <v>89</v>
      </c>
      <c r="F22" s="55" t="s">
        <v>56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</row>
    <row r="23" spans="1:106" ht="18">
      <c r="A23" s="54" t="s">
        <v>52</v>
      </c>
      <c r="B23" s="55" t="s">
        <v>53</v>
      </c>
      <c r="C23" s="55">
        <v>1193100002</v>
      </c>
      <c r="D23" s="56" t="s">
        <v>90</v>
      </c>
      <c r="E23" s="57" t="s">
        <v>91</v>
      </c>
      <c r="F23" s="55" t="s">
        <v>63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</row>
    <row r="24" spans="1:106" ht="18">
      <c r="A24" s="54" t="s">
        <v>52</v>
      </c>
      <c r="B24" s="55" t="s">
        <v>53</v>
      </c>
      <c r="C24" s="55">
        <v>1193100002</v>
      </c>
      <c r="D24" s="56" t="s">
        <v>92</v>
      </c>
      <c r="E24" s="57" t="s">
        <v>93</v>
      </c>
      <c r="F24" s="55" t="s">
        <v>56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</row>
    <row r="25" spans="1:106" ht="18">
      <c r="A25" s="54" t="s">
        <v>52</v>
      </c>
      <c r="B25" s="55" t="s">
        <v>53</v>
      </c>
      <c r="C25" s="55">
        <v>1193100002</v>
      </c>
      <c r="D25" s="56" t="s">
        <v>94</v>
      </c>
      <c r="E25" s="57" t="s">
        <v>95</v>
      </c>
      <c r="F25" s="55" t="s">
        <v>63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</row>
    <row r="26" spans="1:106" ht="18">
      <c r="A26" s="54" t="s">
        <v>52</v>
      </c>
      <c r="B26" s="55" t="s">
        <v>53</v>
      </c>
      <c r="C26" s="55">
        <v>1193100002</v>
      </c>
      <c r="D26" s="56" t="s">
        <v>96</v>
      </c>
      <c r="E26" s="57" t="s">
        <v>97</v>
      </c>
      <c r="F26" s="55" t="s">
        <v>63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</row>
    <row r="27" spans="1:106" ht="18">
      <c r="A27" s="54" t="s">
        <v>52</v>
      </c>
      <c r="B27" s="55" t="s">
        <v>53</v>
      </c>
      <c r="C27" s="55">
        <v>1193100002</v>
      </c>
      <c r="D27" s="56" t="s">
        <v>98</v>
      </c>
      <c r="E27" s="57" t="s">
        <v>99</v>
      </c>
      <c r="F27" s="55" t="s">
        <v>63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</row>
    <row r="28" spans="1:106" ht="18">
      <c r="A28" s="54" t="s">
        <v>52</v>
      </c>
      <c r="B28" s="55" t="s">
        <v>53</v>
      </c>
      <c r="C28" s="55">
        <v>1193100002</v>
      </c>
      <c r="D28" s="56" t="s">
        <v>100</v>
      </c>
      <c r="E28" s="57" t="s">
        <v>101</v>
      </c>
      <c r="F28" s="55" t="s">
        <v>63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</row>
    <row r="29" spans="1:106" ht="18">
      <c r="A29" s="54" t="s">
        <v>52</v>
      </c>
      <c r="B29" s="55" t="s">
        <v>53</v>
      </c>
      <c r="C29" s="55">
        <v>1193100002</v>
      </c>
      <c r="D29" s="56" t="s">
        <v>102</v>
      </c>
      <c r="E29" s="57" t="s">
        <v>103</v>
      </c>
      <c r="F29" s="55" t="s">
        <v>56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</row>
    <row r="30" spans="1:106" ht="18">
      <c r="A30" s="54" t="s">
        <v>52</v>
      </c>
      <c r="B30" s="55" t="s">
        <v>53</v>
      </c>
      <c r="C30" s="55">
        <v>1193100002</v>
      </c>
      <c r="D30" s="56" t="s">
        <v>104</v>
      </c>
      <c r="E30" s="57" t="s">
        <v>105</v>
      </c>
      <c r="F30" s="55" t="s">
        <v>56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</row>
    <row r="31" spans="1:106" ht="18">
      <c r="A31" s="54" t="s">
        <v>52</v>
      </c>
      <c r="B31" s="55" t="s">
        <v>53</v>
      </c>
      <c r="C31" s="55">
        <v>1193100002</v>
      </c>
      <c r="D31" s="56" t="s">
        <v>106</v>
      </c>
      <c r="E31" s="57" t="s">
        <v>107</v>
      </c>
      <c r="F31" s="55" t="s">
        <v>56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</row>
    <row r="32" spans="1:106" ht="18">
      <c r="A32" s="54" t="s">
        <v>52</v>
      </c>
      <c r="B32" s="55" t="s">
        <v>53</v>
      </c>
      <c r="C32" s="55">
        <v>1193100002</v>
      </c>
      <c r="D32" s="56" t="s">
        <v>108</v>
      </c>
      <c r="E32" s="57" t="s">
        <v>109</v>
      </c>
      <c r="F32" s="55" t="s">
        <v>63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</row>
    <row r="33" spans="1:106" ht="18">
      <c r="A33" s="54" t="s">
        <v>52</v>
      </c>
      <c r="B33" s="55" t="s">
        <v>53</v>
      </c>
      <c r="C33" s="55">
        <v>1193100002</v>
      </c>
      <c r="D33" s="56" t="s">
        <v>110</v>
      </c>
      <c r="E33" s="57" t="s">
        <v>111</v>
      </c>
      <c r="F33" s="55" t="s">
        <v>63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</row>
    <row r="34" spans="1:106" ht="18">
      <c r="A34" s="54" t="s">
        <v>52</v>
      </c>
      <c r="B34" s="55" t="s">
        <v>53</v>
      </c>
      <c r="C34" s="55">
        <v>1193100002</v>
      </c>
      <c r="D34" s="56" t="s">
        <v>112</v>
      </c>
      <c r="E34" s="57" t="s">
        <v>113</v>
      </c>
      <c r="F34" s="55" t="s">
        <v>63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</row>
    <row r="35" spans="1:106" ht="18">
      <c r="A35" s="54" t="s">
        <v>52</v>
      </c>
      <c r="B35" s="55" t="s">
        <v>53</v>
      </c>
      <c r="C35" s="55">
        <v>1193100002</v>
      </c>
      <c r="D35" s="56" t="s">
        <v>114</v>
      </c>
      <c r="E35" s="57" t="s">
        <v>115</v>
      </c>
      <c r="F35" s="58" t="s">
        <v>56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</row>
    <row r="36" spans="1:106" ht="18">
      <c r="A36" s="54" t="s">
        <v>52</v>
      </c>
      <c r="B36" s="55" t="s">
        <v>53</v>
      </c>
      <c r="C36" s="55">
        <v>1193100002</v>
      </c>
      <c r="D36" s="56" t="s">
        <v>116</v>
      </c>
      <c r="E36" s="57" t="s">
        <v>117</v>
      </c>
      <c r="F36" s="58" t="s">
        <v>56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</row>
    <row r="37" spans="1:106" ht="18">
      <c r="A37" s="54" t="s">
        <v>52</v>
      </c>
      <c r="B37" s="55" t="s">
        <v>53</v>
      </c>
      <c r="C37" s="55">
        <v>1193100002</v>
      </c>
      <c r="D37" s="56" t="s">
        <v>118</v>
      </c>
      <c r="E37" s="57" t="s">
        <v>119</v>
      </c>
      <c r="F37" s="58" t="s">
        <v>56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</row>
    <row r="38" spans="1:106" ht="18">
      <c r="A38" s="54" t="s">
        <v>52</v>
      </c>
      <c r="B38" s="55" t="s">
        <v>53</v>
      </c>
      <c r="C38" s="55">
        <v>1193100002</v>
      </c>
      <c r="D38" s="56" t="s">
        <v>120</v>
      </c>
      <c r="E38" s="57" t="s">
        <v>121</v>
      </c>
      <c r="F38" s="55" t="s">
        <v>63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</row>
    <row r="39" spans="1:106" ht="18">
      <c r="A39" s="54" t="s">
        <v>52</v>
      </c>
      <c r="B39" s="55" t="s">
        <v>53</v>
      </c>
      <c r="C39" s="55">
        <v>1193100002</v>
      </c>
      <c r="D39" s="56" t="s">
        <v>122</v>
      </c>
      <c r="E39" s="57" t="s">
        <v>123</v>
      </c>
      <c r="F39" s="58" t="s">
        <v>56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</row>
    <row r="40" spans="1:106" ht="18">
      <c r="A40" s="54" t="s">
        <v>52</v>
      </c>
      <c r="B40" s="55" t="s">
        <v>53</v>
      </c>
      <c r="C40" s="55">
        <v>1193100002</v>
      </c>
      <c r="D40" s="56" t="s">
        <v>124</v>
      </c>
      <c r="E40" s="57" t="s">
        <v>125</v>
      </c>
      <c r="F40" s="58" t="s">
        <v>56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</row>
    <row r="41" spans="1:106" ht="18">
      <c r="A41" s="54" t="s">
        <v>52</v>
      </c>
      <c r="B41" s="55" t="s">
        <v>53</v>
      </c>
      <c r="C41" s="55">
        <v>1193100002</v>
      </c>
      <c r="D41" s="56" t="s">
        <v>126</v>
      </c>
      <c r="E41" s="57" t="s">
        <v>127</v>
      </c>
      <c r="F41" s="58" t="s">
        <v>63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</row>
    <row r="42" spans="1:106" ht="18">
      <c r="A42" s="54" t="s">
        <v>52</v>
      </c>
      <c r="B42" s="55" t="s">
        <v>53</v>
      </c>
      <c r="C42" s="55">
        <v>1193100002</v>
      </c>
      <c r="D42" s="56" t="s">
        <v>128</v>
      </c>
      <c r="E42" s="57" t="s">
        <v>129</v>
      </c>
      <c r="F42" s="58" t="s">
        <v>63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</row>
    <row r="43" spans="1:106" ht="18">
      <c r="A43" s="54" t="s">
        <v>52</v>
      </c>
      <c r="B43" s="55" t="s">
        <v>53</v>
      </c>
      <c r="C43" s="55">
        <v>1193100002</v>
      </c>
      <c r="D43" s="56" t="s">
        <v>130</v>
      </c>
      <c r="E43" s="57" t="s">
        <v>131</v>
      </c>
      <c r="F43" s="58" t="s">
        <v>63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</row>
    <row r="44" spans="1:106" ht="18">
      <c r="A44" s="54" t="s">
        <v>52</v>
      </c>
      <c r="B44" s="55" t="s">
        <v>53</v>
      </c>
      <c r="C44" s="55">
        <v>1193100002</v>
      </c>
      <c r="D44" s="56" t="s">
        <v>132</v>
      </c>
      <c r="E44" s="57" t="s">
        <v>133</v>
      </c>
      <c r="F44" s="58" t="s">
        <v>56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</row>
    <row r="45" spans="1:106" ht="18">
      <c r="A45" s="54" t="s">
        <v>52</v>
      </c>
      <c r="B45" s="55" t="s">
        <v>53</v>
      </c>
      <c r="C45" s="55">
        <v>1193100002</v>
      </c>
      <c r="D45" s="56" t="s">
        <v>134</v>
      </c>
      <c r="E45" s="57" t="s">
        <v>135</v>
      </c>
      <c r="F45" s="58" t="s">
        <v>56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</row>
    <row r="46" spans="1:106" ht="18">
      <c r="A46" s="54" t="s">
        <v>52</v>
      </c>
      <c r="B46" s="55" t="s">
        <v>53</v>
      </c>
      <c r="C46" s="55">
        <v>1193100002</v>
      </c>
      <c r="D46" s="56" t="s">
        <v>136</v>
      </c>
      <c r="E46" s="57" t="s">
        <v>137</v>
      </c>
      <c r="F46" s="58" t="s">
        <v>63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</row>
    <row r="47" spans="1:106" ht="18">
      <c r="A47" s="54" t="s">
        <v>52</v>
      </c>
      <c r="B47" s="55" t="s">
        <v>53</v>
      </c>
      <c r="C47" s="55">
        <v>1193100002</v>
      </c>
      <c r="D47" s="56" t="s">
        <v>138</v>
      </c>
      <c r="E47" s="57" t="s">
        <v>139</v>
      </c>
      <c r="F47" s="58" t="s">
        <v>63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</row>
    <row r="48" spans="1:106" ht="18">
      <c r="A48" s="54" t="s">
        <v>52</v>
      </c>
      <c r="B48" s="55" t="s">
        <v>53</v>
      </c>
      <c r="C48" s="55">
        <v>1193100002</v>
      </c>
      <c r="D48" s="56" t="s">
        <v>140</v>
      </c>
      <c r="E48" s="57" t="s">
        <v>141</v>
      </c>
      <c r="F48" s="58" t="s">
        <v>56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</row>
    <row r="49" spans="1:106" ht="18">
      <c r="A49" s="54" t="s">
        <v>52</v>
      </c>
      <c r="B49" s="55" t="s">
        <v>53</v>
      </c>
      <c r="C49" s="55">
        <v>1193100002</v>
      </c>
      <c r="D49" s="56" t="s">
        <v>142</v>
      </c>
      <c r="E49" s="57" t="s">
        <v>143</v>
      </c>
      <c r="F49" s="58" t="s">
        <v>63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</row>
    <row r="50" spans="1:106" ht="18">
      <c r="A50" s="54" t="s">
        <v>52</v>
      </c>
      <c r="B50" s="55" t="s">
        <v>53</v>
      </c>
      <c r="C50" s="55">
        <v>1193100002</v>
      </c>
      <c r="D50" s="56" t="s">
        <v>144</v>
      </c>
      <c r="E50" s="57" t="s">
        <v>145</v>
      </c>
      <c r="F50" s="58" t="s">
        <v>63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</row>
    <row r="51" spans="1:106" ht="18">
      <c r="A51" s="54" t="s">
        <v>52</v>
      </c>
      <c r="B51" s="55" t="s">
        <v>53</v>
      </c>
      <c r="C51" s="55">
        <v>1193100002</v>
      </c>
      <c r="D51" s="56" t="s">
        <v>146</v>
      </c>
      <c r="E51" s="57" t="s">
        <v>147</v>
      </c>
      <c r="F51" s="58" t="s">
        <v>63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</row>
    <row r="52" spans="1:106" ht="18">
      <c r="A52" s="54" t="s">
        <v>52</v>
      </c>
      <c r="B52" s="55" t="s">
        <v>53</v>
      </c>
      <c r="C52" s="55">
        <v>1193100002</v>
      </c>
      <c r="D52" s="56" t="s">
        <v>148</v>
      </c>
      <c r="E52" s="57" t="s">
        <v>149</v>
      </c>
      <c r="F52" s="58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</row>
    <row r="53" spans="1:106" ht="18">
      <c r="A53" s="54" t="s">
        <v>52</v>
      </c>
      <c r="B53" s="55" t="s">
        <v>53</v>
      </c>
      <c r="C53" s="55">
        <v>1193100002</v>
      </c>
      <c r="D53" s="56" t="s">
        <v>150</v>
      </c>
      <c r="E53" s="57" t="s">
        <v>151</v>
      </c>
      <c r="F53" s="58" t="s">
        <v>63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</row>
    <row r="54" spans="1:106" ht="18">
      <c r="A54" s="54" t="s">
        <v>52</v>
      </c>
      <c r="B54" s="55" t="s">
        <v>53</v>
      </c>
      <c r="C54" s="55">
        <v>1193100002</v>
      </c>
      <c r="D54" s="56" t="s">
        <v>152</v>
      </c>
      <c r="E54" s="57" t="s">
        <v>153</v>
      </c>
      <c r="F54" s="58" t="s">
        <v>63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</row>
    <row r="55" spans="1:106" ht="18">
      <c r="A55" s="54" t="s">
        <v>52</v>
      </c>
      <c r="B55" s="55" t="s">
        <v>53</v>
      </c>
      <c r="C55" s="55">
        <v>1193100002</v>
      </c>
      <c r="D55" s="56" t="s">
        <v>154</v>
      </c>
      <c r="E55" s="57" t="s">
        <v>155</v>
      </c>
      <c r="F55" s="58" t="s">
        <v>56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</row>
    <row r="56" spans="1:106" ht="18">
      <c r="A56" s="54" t="s">
        <v>52</v>
      </c>
      <c r="B56" s="55" t="s">
        <v>53</v>
      </c>
      <c r="C56" s="55">
        <v>1193100002</v>
      </c>
      <c r="D56" s="56" t="s">
        <v>156</v>
      </c>
      <c r="E56" s="57" t="s">
        <v>157</v>
      </c>
      <c r="F56" s="58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</row>
    <row r="57" spans="1:106" ht="18">
      <c r="A57" s="54" t="s">
        <v>52</v>
      </c>
      <c r="B57" s="55" t="s">
        <v>53</v>
      </c>
      <c r="C57" s="55">
        <v>1193100002</v>
      </c>
      <c r="D57" s="56" t="s">
        <v>158</v>
      </c>
      <c r="E57" s="57" t="s">
        <v>159</v>
      </c>
      <c r="F57" s="58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</row>
    <row r="58" spans="1:106" ht="18">
      <c r="A58" s="54" t="s">
        <v>52</v>
      </c>
      <c r="B58" s="55" t="s">
        <v>53</v>
      </c>
      <c r="C58" s="55">
        <v>1193100002</v>
      </c>
      <c r="D58" s="56" t="s">
        <v>160</v>
      </c>
      <c r="E58" s="57" t="s">
        <v>161</v>
      </c>
      <c r="F58" s="58" t="s">
        <v>56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</row>
    <row r="59" spans="1:106" ht="18">
      <c r="A59" s="54" t="s">
        <v>52</v>
      </c>
      <c r="B59" s="55" t="s">
        <v>53</v>
      </c>
      <c r="C59" s="55">
        <v>1193100002</v>
      </c>
      <c r="D59" s="56" t="s">
        <v>162</v>
      </c>
      <c r="E59" s="57" t="s">
        <v>163</v>
      </c>
      <c r="F59" s="58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</row>
    <row r="60" spans="1:106" ht="18">
      <c r="A60" s="54" t="s">
        <v>52</v>
      </c>
      <c r="B60" s="55" t="s">
        <v>53</v>
      </c>
      <c r="C60" s="55">
        <v>1193100002</v>
      </c>
      <c r="D60" s="56" t="s">
        <v>164</v>
      </c>
      <c r="E60" s="57" t="s">
        <v>165</v>
      </c>
      <c r="F60" s="58" t="s">
        <v>63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</row>
    <row r="61" spans="1:106" ht="18">
      <c r="A61" s="54" t="s">
        <v>52</v>
      </c>
      <c r="B61" s="55" t="s">
        <v>53</v>
      </c>
      <c r="C61" s="55">
        <v>1193100002</v>
      </c>
      <c r="D61" s="56" t="s">
        <v>166</v>
      </c>
      <c r="E61" s="57" t="s">
        <v>167</v>
      </c>
      <c r="F61" s="58" t="s">
        <v>63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</row>
    <row r="62" spans="1:106" ht="18">
      <c r="A62" s="54" t="s">
        <v>52</v>
      </c>
      <c r="B62" s="55" t="s">
        <v>53</v>
      </c>
      <c r="C62" s="55">
        <v>1193100002</v>
      </c>
      <c r="D62" s="56" t="s">
        <v>168</v>
      </c>
      <c r="E62" s="57" t="s">
        <v>169</v>
      </c>
      <c r="F62" s="58" t="s">
        <v>63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</row>
    <row r="63" spans="1:106" ht="18">
      <c r="A63" s="54" t="s">
        <v>52</v>
      </c>
      <c r="B63" s="55" t="s">
        <v>53</v>
      </c>
      <c r="C63" s="55">
        <v>1193100002</v>
      </c>
      <c r="D63" s="56" t="s">
        <v>170</v>
      </c>
      <c r="E63" s="57" t="s">
        <v>171</v>
      </c>
      <c r="F63" s="58" t="s">
        <v>56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</row>
    <row r="64" spans="1:106" ht="18">
      <c r="A64" s="54" t="s">
        <v>52</v>
      </c>
      <c r="B64" s="55" t="s">
        <v>53</v>
      </c>
      <c r="C64" s="55">
        <v>1193100002</v>
      </c>
      <c r="D64" s="56" t="s">
        <v>172</v>
      </c>
      <c r="E64" s="57" t="s">
        <v>173</v>
      </c>
      <c r="F64" s="58" t="s">
        <v>63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</row>
    <row r="65" spans="1:106" ht="18">
      <c r="A65" s="54" t="s">
        <v>52</v>
      </c>
      <c r="B65" s="55" t="s">
        <v>53</v>
      </c>
      <c r="C65" s="55">
        <v>1193100002</v>
      </c>
      <c r="D65" s="56" t="s">
        <v>174</v>
      </c>
      <c r="E65" s="57" t="s">
        <v>175</v>
      </c>
      <c r="F65" s="58" t="s">
        <v>56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</row>
    <row r="66" spans="1:106" ht="18">
      <c r="A66" s="54" t="s">
        <v>52</v>
      </c>
      <c r="B66" s="55" t="s">
        <v>53</v>
      </c>
      <c r="C66" s="55">
        <v>1193100002</v>
      </c>
      <c r="D66" s="56" t="s">
        <v>176</v>
      </c>
      <c r="E66" s="57" t="s">
        <v>177</v>
      </c>
      <c r="F66" s="58" t="s">
        <v>56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</row>
    <row r="67" spans="1:106" ht="18">
      <c r="A67" s="54" t="s">
        <v>52</v>
      </c>
      <c r="B67" s="55" t="s">
        <v>53</v>
      </c>
      <c r="C67" s="55">
        <v>1193100002</v>
      </c>
      <c r="D67" s="56" t="s">
        <v>178</v>
      </c>
      <c r="E67" s="57" t="s">
        <v>179</v>
      </c>
      <c r="F67" s="58" t="s">
        <v>56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</row>
    <row r="68" spans="1:106" ht="18">
      <c r="A68" s="54" t="s">
        <v>52</v>
      </c>
      <c r="B68" s="55" t="s">
        <v>53</v>
      </c>
      <c r="C68" s="55">
        <v>1193100002</v>
      </c>
      <c r="D68" s="56" t="s">
        <v>180</v>
      </c>
      <c r="E68" s="57" t="s">
        <v>181</v>
      </c>
      <c r="F68" s="58" t="s">
        <v>56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</row>
    <row r="69" spans="1:106" ht="18">
      <c r="A69" s="54" t="s">
        <v>52</v>
      </c>
      <c r="B69" s="55" t="s">
        <v>53</v>
      </c>
      <c r="C69" s="55">
        <v>1193100002</v>
      </c>
      <c r="D69" s="56" t="s">
        <v>182</v>
      </c>
      <c r="E69" s="57" t="s">
        <v>183</v>
      </c>
      <c r="F69" s="58" t="s">
        <v>63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</row>
    <row r="70" spans="1:106" ht="18">
      <c r="A70" s="54" t="s">
        <v>52</v>
      </c>
      <c r="B70" s="55" t="s">
        <v>53</v>
      </c>
      <c r="C70" s="55">
        <v>1193100002</v>
      </c>
      <c r="D70" s="56" t="s">
        <v>184</v>
      </c>
      <c r="E70" s="57" t="s">
        <v>185</v>
      </c>
      <c r="F70" s="58" t="s">
        <v>56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</row>
    <row r="71" spans="1:106" ht="18">
      <c r="A71" s="54" t="s">
        <v>52</v>
      </c>
      <c r="B71" s="55" t="s">
        <v>53</v>
      </c>
      <c r="C71" s="55">
        <v>1193100002</v>
      </c>
      <c r="D71" s="56" t="s">
        <v>186</v>
      </c>
      <c r="E71" s="57" t="s">
        <v>187</v>
      </c>
      <c r="F71" s="58" t="s">
        <v>56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</row>
    <row r="72" spans="1:106" ht="18">
      <c r="A72" s="54" t="s">
        <v>52</v>
      </c>
      <c r="B72" s="55" t="s">
        <v>53</v>
      </c>
      <c r="C72" s="55">
        <v>1193100002</v>
      </c>
      <c r="D72" s="56" t="s">
        <v>188</v>
      </c>
      <c r="E72" s="57" t="s">
        <v>189</v>
      </c>
      <c r="F72" s="58" t="s">
        <v>56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</row>
    <row r="73" spans="1:106" ht="18">
      <c r="A73" s="54" t="s">
        <v>52</v>
      </c>
      <c r="B73" s="55" t="s">
        <v>53</v>
      </c>
      <c r="C73" s="55">
        <v>1193100002</v>
      </c>
      <c r="D73" s="56" t="s">
        <v>190</v>
      </c>
      <c r="E73" s="57" t="s">
        <v>191</v>
      </c>
      <c r="F73" s="58" t="s">
        <v>63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</row>
    <row r="74" spans="1:106" ht="18">
      <c r="A74" s="54" t="s">
        <v>52</v>
      </c>
      <c r="B74" s="55" t="s">
        <v>53</v>
      </c>
      <c r="C74" s="55">
        <v>1193100002</v>
      </c>
      <c r="D74" s="56" t="s">
        <v>192</v>
      </c>
      <c r="E74" s="57" t="s">
        <v>193</v>
      </c>
      <c r="F74" s="58" t="s">
        <v>56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</row>
    <row r="75" spans="1:106" ht="18">
      <c r="A75" s="54" t="s">
        <v>52</v>
      </c>
      <c r="B75" s="55" t="s">
        <v>53</v>
      </c>
      <c r="C75" s="55">
        <v>1193100002</v>
      </c>
      <c r="D75" s="56" t="s">
        <v>194</v>
      </c>
      <c r="E75" s="57" t="s">
        <v>195</v>
      </c>
      <c r="F75" s="58" t="s">
        <v>56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</row>
    <row r="76" spans="1:106" ht="18">
      <c r="A76" s="54" t="s">
        <v>52</v>
      </c>
      <c r="B76" s="55" t="s">
        <v>53</v>
      </c>
      <c r="C76" s="55">
        <v>1193100002</v>
      </c>
      <c r="D76" s="56" t="s">
        <v>196</v>
      </c>
      <c r="E76" s="57" t="s">
        <v>197</v>
      </c>
      <c r="F76" s="58" t="s">
        <v>56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</row>
    <row r="77" spans="1:106" ht="18">
      <c r="A77" s="54" t="s">
        <v>52</v>
      </c>
      <c r="B77" s="55" t="s">
        <v>53</v>
      </c>
      <c r="C77" s="55">
        <v>1193100002</v>
      </c>
      <c r="D77" s="56" t="s">
        <v>198</v>
      </c>
      <c r="E77" s="57" t="s">
        <v>199</v>
      </c>
      <c r="F77" s="58" t="s">
        <v>63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</row>
    <row r="78" spans="1:106" ht="18">
      <c r="A78" s="54" t="s">
        <v>52</v>
      </c>
      <c r="B78" s="55" t="s">
        <v>53</v>
      </c>
      <c r="C78" s="55">
        <v>1193100002</v>
      </c>
      <c r="D78" s="56" t="s">
        <v>200</v>
      </c>
      <c r="E78" s="57" t="s">
        <v>201</v>
      </c>
      <c r="F78" s="58" t="s">
        <v>63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</row>
    <row r="79" spans="1:106" ht="18">
      <c r="A79" s="54" t="s">
        <v>52</v>
      </c>
      <c r="B79" s="55" t="s">
        <v>53</v>
      </c>
      <c r="C79" s="55">
        <v>1193100002</v>
      </c>
      <c r="D79" s="56" t="s">
        <v>202</v>
      </c>
      <c r="E79" s="57" t="s">
        <v>203</v>
      </c>
      <c r="F79" s="58" t="s">
        <v>56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</row>
    <row r="80" spans="1:106" ht="18">
      <c r="A80" s="54" t="s">
        <v>52</v>
      </c>
      <c r="B80" s="55" t="s">
        <v>53</v>
      </c>
      <c r="C80" s="55">
        <v>1193100002</v>
      </c>
      <c r="D80" s="56" t="s">
        <v>204</v>
      </c>
      <c r="E80" s="57" t="s">
        <v>205</v>
      </c>
      <c r="F80" s="58" t="s">
        <v>63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</row>
    <row r="81" spans="1:106" ht="18">
      <c r="A81" s="54" t="s">
        <v>52</v>
      </c>
      <c r="B81" s="55" t="s">
        <v>53</v>
      </c>
      <c r="C81" s="55">
        <v>1193100002</v>
      </c>
      <c r="D81" s="56" t="s">
        <v>206</v>
      </c>
      <c r="E81" s="57" t="s">
        <v>207</v>
      </c>
      <c r="F81" s="58" t="s">
        <v>63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</row>
    <row r="82" spans="1:106" ht="18">
      <c r="A82" s="54" t="s">
        <v>52</v>
      </c>
      <c r="B82" s="55" t="s">
        <v>53</v>
      </c>
      <c r="C82" s="55">
        <v>1193100002</v>
      </c>
      <c r="D82" s="56" t="s">
        <v>208</v>
      </c>
      <c r="E82" s="57" t="s">
        <v>209</v>
      </c>
      <c r="F82" s="58" t="s">
        <v>63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</row>
    <row r="83" spans="1:106" ht="18">
      <c r="A83" s="54" t="s">
        <v>52</v>
      </c>
      <c r="B83" s="55" t="s">
        <v>53</v>
      </c>
      <c r="C83" s="55">
        <v>1193100002</v>
      </c>
      <c r="D83" s="56" t="s">
        <v>210</v>
      </c>
      <c r="E83" s="57" t="s">
        <v>211</v>
      </c>
      <c r="F83" s="58" t="s">
        <v>56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</row>
    <row r="84" spans="1:106" ht="18">
      <c r="A84" s="54" t="s">
        <v>52</v>
      </c>
      <c r="B84" s="55" t="s">
        <v>53</v>
      </c>
      <c r="C84" s="55">
        <v>1193100002</v>
      </c>
      <c r="D84" s="56" t="s">
        <v>212</v>
      </c>
      <c r="E84" s="57" t="s">
        <v>213</v>
      </c>
      <c r="F84" s="58" t="s">
        <v>63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</row>
    <row r="85" spans="1:106" ht="18">
      <c r="A85" s="54" t="s">
        <v>52</v>
      </c>
      <c r="B85" s="55" t="s">
        <v>53</v>
      </c>
      <c r="C85" s="55">
        <v>1193100002</v>
      </c>
      <c r="D85" s="56" t="s">
        <v>214</v>
      </c>
      <c r="E85" s="57" t="s">
        <v>215</v>
      </c>
      <c r="F85" s="58" t="s">
        <v>56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</row>
    <row r="86" spans="1:106" ht="18">
      <c r="A86" s="54" t="s">
        <v>52</v>
      </c>
      <c r="B86" s="55" t="s">
        <v>53</v>
      </c>
      <c r="C86" s="55">
        <v>1193100002</v>
      </c>
      <c r="D86" s="56" t="s">
        <v>216</v>
      </c>
      <c r="E86" s="57" t="s">
        <v>217</v>
      </c>
      <c r="F86" s="58" t="s">
        <v>56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</row>
    <row r="87" spans="1:106" ht="18">
      <c r="A87" s="54" t="s">
        <v>52</v>
      </c>
      <c r="B87" s="55" t="s">
        <v>53</v>
      </c>
      <c r="C87" s="55">
        <v>1193100002</v>
      </c>
      <c r="D87" s="56" t="s">
        <v>218</v>
      </c>
      <c r="E87" s="57" t="s">
        <v>219</v>
      </c>
      <c r="F87" s="58" t="s">
        <v>63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</row>
    <row r="88" spans="1:106" ht="18">
      <c r="A88" s="54" t="s">
        <v>52</v>
      </c>
      <c r="B88" s="55" t="s">
        <v>53</v>
      </c>
      <c r="C88" s="55">
        <v>1193100002</v>
      </c>
      <c r="D88" s="56" t="s">
        <v>220</v>
      </c>
      <c r="E88" s="57" t="s">
        <v>221</v>
      </c>
      <c r="F88" s="58" t="s">
        <v>63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</row>
    <row r="89" spans="1:106" ht="18">
      <c r="A89" s="54" t="s">
        <v>52</v>
      </c>
      <c r="B89" s="55" t="s">
        <v>53</v>
      </c>
      <c r="C89" s="55">
        <v>1193100002</v>
      </c>
      <c r="D89" s="56" t="s">
        <v>222</v>
      </c>
      <c r="E89" s="57" t="s">
        <v>223</v>
      </c>
      <c r="F89" s="58" t="s">
        <v>63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</row>
    <row r="90" spans="1:106" ht="18">
      <c r="A90" s="54" t="s">
        <v>52</v>
      </c>
      <c r="B90" s="55" t="s">
        <v>53</v>
      </c>
      <c r="C90" s="55">
        <v>1193100002</v>
      </c>
      <c r="D90" s="56" t="s">
        <v>224</v>
      </c>
      <c r="E90" s="57" t="s">
        <v>225</v>
      </c>
      <c r="F90" s="58" t="s">
        <v>56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</row>
    <row r="91" spans="1:106" ht="18">
      <c r="A91" s="54" t="s">
        <v>52</v>
      </c>
      <c r="B91" s="55" t="s">
        <v>53</v>
      </c>
      <c r="C91" s="55">
        <v>1193100002</v>
      </c>
      <c r="D91" s="56" t="s">
        <v>226</v>
      </c>
      <c r="E91" s="57" t="s">
        <v>227</v>
      </c>
      <c r="F91" s="58" t="s">
        <v>63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</row>
    <row r="92" spans="1:106" ht="18">
      <c r="A92" s="54" t="s">
        <v>52</v>
      </c>
      <c r="B92" s="55" t="s">
        <v>53</v>
      </c>
      <c r="C92" s="55">
        <v>1193100002</v>
      </c>
      <c r="D92" s="56" t="s">
        <v>228</v>
      </c>
      <c r="E92" s="57" t="s">
        <v>229</v>
      </c>
      <c r="F92" s="58" t="s">
        <v>56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</row>
    <row r="93" spans="1:106" ht="18">
      <c r="A93" s="54" t="s">
        <v>52</v>
      </c>
      <c r="B93" s="55" t="s">
        <v>53</v>
      </c>
      <c r="C93" s="55">
        <v>1193100002</v>
      </c>
      <c r="D93" s="56" t="s">
        <v>230</v>
      </c>
      <c r="E93" s="57" t="s">
        <v>231</v>
      </c>
      <c r="F93" s="58" t="s">
        <v>63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</row>
    <row r="94" spans="1:106" ht="18">
      <c r="A94" s="54" t="s">
        <v>52</v>
      </c>
      <c r="B94" s="55" t="s">
        <v>53</v>
      </c>
      <c r="C94" s="55">
        <v>1193100002</v>
      </c>
      <c r="D94" s="56" t="s">
        <v>232</v>
      </c>
      <c r="E94" s="57" t="s">
        <v>233</v>
      </c>
      <c r="F94" s="58" t="s">
        <v>56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</row>
    <row r="95" spans="1:106" ht="18">
      <c r="A95" s="54" t="s">
        <v>52</v>
      </c>
      <c r="B95" s="55" t="s">
        <v>53</v>
      </c>
      <c r="C95" s="55">
        <v>1193100002</v>
      </c>
      <c r="D95" s="56" t="s">
        <v>234</v>
      </c>
      <c r="E95" s="57" t="s">
        <v>235</v>
      </c>
      <c r="F95" s="58" t="s">
        <v>56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</row>
    <row r="96" spans="1:106" ht="18">
      <c r="A96" s="54" t="s">
        <v>52</v>
      </c>
      <c r="B96" s="55" t="s">
        <v>53</v>
      </c>
      <c r="C96" s="55">
        <v>1193100002</v>
      </c>
      <c r="D96" s="56" t="s">
        <v>236</v>
      </c>
      <c r="E96" s="57" t="s">
        <v>237</v>
      </c>
      <c r="F96" s="58" t="s">
        <v>63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</row>
    <row r="97" spans="1:106" ht="18">
      <c r="A97" s="54" t="s">
        <v>52</v>
      </c>
      <c r="B97" s="55" t="s">
        <v>53</v>
      </c>
      <c r="C97" s="55">
        <v>1193100002</v>
      </c>
      <c r="D97" s="56" t="s">
        <v>238</v>
      </c>
      <c r="E97" s="57" t="s">
        <v>239</v>
      </c>
      <c r="F97" s="58" t="s">
        <v>56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</row>
    <row r="98" spans="1:106" ht="18">
      <c r="A98" s="54" t="s">
        <v>52</v>
      </c>
      <c r="B98" s="55" t="s">
        <v>53</v>
      </c>
      <c r="C98" s="55">
        <v>1193100002</v>
      </c>
      <c r="D98" s="56" t="s">
        <v>240</v>
      </c>
      <c r="E98" s="57" t="s">
        <v>241</v>
      </c>
      <c r="F98" s="58" t="s">
        <v>63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</row>
    <row r="99" spans="1:106" ht="18">
      <c r="A99" s="54" t="s">
        <v>52</v>
      </c>
      <c r="B99" s="55" t="s">
        <v>53</v>
      </c>
      <c r="C99" s="55">
        <v>1193100002</v>
      </c>
      <c r="D99" s="56" t="s">
        <v>242</v>
      </c>
      <c r="E99" s="57" t="s">
        <v>243</v>
      </c>
      <c r="F99" s="58" t="s">
        <v>56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</row>
    <row r="100" spans="1:106" ht="18">
      <c r="A100" s="54" t="s">
        <v>52</v>
      </c>
      <c r="B100" s="55" t="s">
        <v>53</v>
      </c>
      <c r="C100" s="55">
        <v>1193100002</v>
      </c>
      <c r="D100" s="56" t="s">
        <v>244</v>
      </c>
      <c r="E100" s="57" t="s">
        <v>245</v>
      </c>
      <c r="F100" s="58" t="s">
        <v>56</v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</row>
    <row r="101" spans="1:106" ht="18">
      <c r="A101" s="54" t="s">
        <v>52</v>
      </c>
      <c r="B101" s="55" t="s">
        <v>53</v>
      </c>
      <c r="C101" s="55">
        <v>1193100002</v>
      </c>
      <c r="D101" s="56" t="s">
        <v>246</v>
      </c>
      <c r="E101" s="57" t="s">
        <v>247</v>
      </c>
      <c r="F101" s="58" t="s">
        <v>63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</row>
    <row r="102" spans="1:106" ht="18">
      <c r="A102" s="54" t="s">
        <v>52</v>
      </c>
      <c r="B102" s="55" t="s">
        <v>53</v>
      </c>
      <c r="C102" s="55">
        <v>1193100002</v>
      </c>
      <c r="D102" s="56" t="s">
        <v>248</v>
      </c>
      <c r="E102" s="57" t="s">
        <v>249</v>
      </c>
      <c r="F102" s="58" t="s">
        <v>63</v>
      </c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</row>
    <row r="103" spans="1:106" ht="18">
      <c r="A103" s="54" t="s">
        <v>52</v>
      </c>
      <c r="B103" s="55" t="s">
        <v>53</v>
      </c>
      <c r="C103" s="55">
        <v>1193100002</v>
      </c>
      <c r="D103" s="56" t="s">
        <v>250</v>
      </c>
      <c r="E103" s="57" t="s">
        <v>251</v>
      </c>
      <c r="F103" s="58" t="s">
        <v>56</v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</row>
    <row r="104" spans="1:106" ht="18">
      <c r="A104" s="54" t="s">
        <v>52</v>
      </c>
      <c r="B104" s="55" t="s">
        <v>53</v>
      </c>
      <c r="C104" s="55">
        <v>1193100002</v>
      </c>
      <c r="D104" s="56" t="s">
        <v>252</v>
      </c>
      <c r="E104" s="57" t="s">
        <v>253</v>
      </c>
      <c r="F104" s="58" t="s">
        <v>63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</row>
    <row r="105" spans="1:106" ht="18">
      <c r="A105" s="54" t="s">
        <v>52</v>
      </c>
      <c r="B105" s="55" t="s">
        <v>53</v>
      </c>
      <c r="C105" s="55">
        <v>1193100002</v>
      </c>
      <c r="D105" s="56" t="s">
        <v>254</v>
      </c>
      <c r="E105" s="57" t="s">
        <v>255</v>
      </c>
      <c r="F105" s="58" t="s">
        <v>56</v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</row>
    <row r="106" spans="1:106" ht="18">
      <c r="A106" s="54" t="s">
        <v>52</v>
      </c>
      <c r="B106" s="55" t="s">
        <v>53</v>
      </c>
      <c r="C106" s="55">
        <v>1193100002</v>
      </c>
      <c r="D106" s="56" t="s">
        <v>256</v>
      </c>
      <c r="E106" s="57" t="s">
        <v>257</v>
      </c>
      <c r="F106" s="58" t="s">
        <v>56</v>
      </c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</row>
    <row r="107" spans="1:106" ht="18">
      <c r="A107" s="54" t="s">
        <v>52</v>
      </c>
      <c r="B107" s="55" t="s">
        <v>53</v>
      </c>
      <c r="C107" s="55">
        <v>1193100002</v>
      </c>
      <c r="D107" s="56" t="s">
        <v>258</v>
      </c>
      <c r="E107" s="57" t="s">
        <v>259</v>
      </c>
      <c r="F107" s="58" t="s">
        <v>63</v>
      </c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</row>
    <row r="108" spans="1:106" ht="18">
      <c r="A108" s="54" t="s">
        <v>52</v>
      </c>
      <c r="B108" s="55" t="s">
        <v>53</v>
      </c>
      <c r="C108" s="55">
        <v>1193100002</v>
      </c>
      <c r="D108" s="56" t="s">
        <v>260</v>
      </c>
      <c r="E108" s="57" t="s">
        <v>261</v>
      </c>
      <c r="F108" s="58" t="s">
        <v>63</v>
      </c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</row>
    <row r="109" spans="1:106" ht="18">
      <c r="A109" s="54" t="s">
        <v>52</v>
      </c>
      <c r="B109" s="55" t="s">
        <v>53</v>
      </c>
      <c r="C109" s="55">
        <v>1193100002</v>
      </c>
      <c r="D109" s="56" t="s">
        <v>262</v>
      </c>
      <c r="E109" s="57" t="s">
        <v>263</v>
      </c>
      <c r="F109" s="58" t="s">
        <v>63</v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</row>
    <row r="110" spans="1:106" ht="18">
      <c r="A110" s="54" t="s">
        <v>52</v>
      </c>
      <c r="B110" s="55" t="s">
        <v>53</v>
      </c>
      <c r="C110" s="55">
        <v>1193100002</v>
      </c>
      <c r="D110" s="56" t="s">
        <v>264</v>
      </c>
      <c r="E110" s="57" t="s">
        <v>265</v>
      </c>
      <c r="F110" s="58" t="s">
        <v>56</v>
      </c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</row>
    <row r="111" spans="1:106" ht="18">
      <c r="A111" s="54" t="s">
        <v>52</v>
      </c>
      <c r="B111" s="55" t="s">
        <v>53</v>
      </c>
      <c r="C111" s="55">
        <v>1193100002</v>
      </c>
      <c r="D111" s="56" t="s">
        <v>266</v>
      </c>
      <c r="E111" s="57" t="s">
        <v>267</v>
      </c>
      <c r="F111" s="58" t="s">
        <v>63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</row>
    <row r="112" spans="1:106" ht="18">
      <c r="A112" s="54" t="s">
        <v>52</v>
      </c>
      <c r="B112" s="55" t="s">
        <v>53</v>
      </c>
      <c r="C112" s="55">
        <v>1193100002</v>
      </c>
      <c r="D112" s="56" t="s">
        <v>268</v>
      </c>
      <c r="E112" s="57" t="s">
        <v>269</v>
      </c>
      <c r="F112" s="58" t="s">
        <v>56</v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</row>
    <row r="113" spans="1:106" ht="18">
      <c r="A113" s="54" t="s">
        <v>52</v>
      </c>
      <c r="B113" s="55" t="s">
        <v>53</v>
      </c>
      <c r="C113" s="55">
        <v>1193100002</v>
      </c>
      <c r="D113" s="56" t="s">
        <v>270</v>
      </c>
      <c r="E113" s="57" t="s">
        <v>271</v>
      </c>
      <c r="F113" s="58" t="s">
        <v>56</v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</row>
    <row r="114" spans="1:106" ht="18">
      <c r="A114" s="54" t="s">
        <v>52</v>
      </c>
      <c r="B114" s="55" t="s">
        <v>53</v>
      </c>
      <c r="C114" s="55">
        <v>1193100002</v>
      </c>
      <c r="D114" s="56" t="s">
        <v>272</v>
      </c>
      <c r="E114" s="57" t="s">
        <v>273</v>
      </c>
      <c r="F114" s="58" t="s">
        <v>56</v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</row>
    <row r="115" spans="1:106" ht="18">
      <c r="A115" s="54" t="s">
        <v>52</v>
      </c>
      <c r="B115" s="55" t="s">
        <v>53</v>
      </c>
      <c r="C115" s="55">
        <v>1193100002</v>
      </c>
      <c r="D115" s="56" t="s">
        <v>274</v>
      </c>
      <c r="E115" s="57" t="s">
        <v>275</v>
      </c>
      <c r="F115" s="58" t="s">
        <v>56</v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</row>
    <row r="116" spans="1:106" ht="18">
      <c r="A116" s="54" t="s">
        <v>52</v>
      </c>
      <c r="B116" s="55" t="s">
        <v>53</v>
      </c>
      <c r="C116" s="55">
        <v>1193100002</v>
      </c>
      <c r="D116" s="56" t="s">
        <v>276</v>
      </c>
      <c r="E116" s="57" t="s">
        <v>277</v>
      </c>
      <c r="F116" s="58" t="s">
        <v>63</v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</row>
    <row r="117" spans="1:106" ht="18">
      <c r="A117" s="54" t="s">
        <v>52</v>
      </c>
      <c r="B117" s="55" t="s">
        <v>53</v>
      </c>
      <c r="C117" s="55">
        <v>1193100002</v>
      </c>
      <c r="D117" s="56" t="s">
        <v>278</v>
      </c>
      <c r="E117" s="57" t="s">
        <v>279</v>
      </c>
      <c r="F117" s="58" t="s">
        <v>63</v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</row>
    <row r="118" spans="1:106" ht="18">
      <c r="A118" s="54" t="s">
        <v>52</v>
      </c>
      <c r="B118" s="55" t="s">
        <v>53</v>
      </c>
      <c r="C118" s="55">
        <v>1193100002</v>
      </c>
      <c r="D118" s="56" t="s">
        <v>280</v>
      </c>
      <c r="E118" s="57" t="s">
        <v>281</v>
      </c>
      <c r="F118" s="58" t="s">
        <v>56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</row>
    <row r="119" spans="1:106" ht="18">
      <c r="A119" s="54" t="s">
        <v>52</v>
      </c>
      <c r="B119" s="55" t="s">
        <v>53</v>
      </c>
      <c r="C119" s="55">
        <v>1193100002</v>
      </c>
      <c r="D119" s="56" t="s">
        <v>282</v>
      </c>
      <c r="E119" s="57" t="s">
        <v>283</v>
      </c>
      <c r="F119" s="58" t="s">
        <v>56</v>
      </c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</row>
    <row r="120" spans="1:106" ht="18">
      <c r="A120" s="54" t="s">
        <v>52</v>
      </c>
      <c r="B120" s="55" t="s">
        <v>53</v>
      </c>
      <c r="C120" s="55">
        <v>1193100002</v>
      </c>
      <c r="D120" s="56" t="s">
        <v>284</v>
      </c>
      <c r="E120" s="57" t="s">
        <v>285</v>
      </c>
      <c r="F120" s="58" t="s">
        <v>63</v>
      </c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</row>
    <row r="121" spans="1:106" ht="18">
      <c r="A121" s="54" t="s">
        <v>52</v>
      </c>
      <c r="B121" s="55" t="s">
        <v>53</v>
      </c>
      <c r="C121" s="55">
        <v>1193100002</v>
      </c>
      <c r="D121" s="56" t="s">
        <v>286</v>
      </c>
      <c r="E121" s="57" t="s">
        <v>287</v>
      </c>
      <c r="F121" s="58" t="s">
        <v>63</v>
      </c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</row>
    <row r="122" spans="1:106" ht="18">
      <c r="A122" s="54" t="s">
        <v>52</v>
      </c>
      <c r="B122" s="55" t="s">
        <v>53</v>
      </c>
      <c r="C122" s="55">
        <v>1193100002</v>
      </c>
      <c r="D122" s="56" t="s">
        <v>288</v>
      </c>
      <c r="E122" s="57" t="s">
        <v>289</v>
      </c>
      <c r="F122" s="58" t="s">
        <v>56</v>
      </c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</row>
    <row r="123" spans="1:106" ht="18">
      <c r="A123" s="54" t="s">
        <v>52</v>
      </c>
      <c r="B123" s="55" t="s">
        <v>53</v>
      </c>
      <c r="C123" s="55">
        <v>1193100002</v>
      </c>
      <c r="D123" s="56" t="s">
        <v>290</v>
      </c>
      <c r="E123" s="57" t="s">
        <v>291</v>
      </c>
      <c r="F123" s="58" t="s">
        <v>56</v>
      </c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</row>
    <row r="124" spans="1:106" ht="18">
      <c r="A124" s="54" t="s">
        <v>52</v>
      </c>
      <c r="B124" s="55" t="s">
        <v>53</v>
      </c>
      <c r="C124" s="55">
        <v>1193100002</v>
      </c>
      <c r="D124" s="56" t="s">
        <v>292</v>
      </c>
      <c r="E124" s="57" t="s">
        <v>293</v>
      </c>
      <c r="F124" s="58" t="s">
        <v>56</v>
      </c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</row>
    <row r="125" spans="1:106" ht="18">
      <c r="A125" s="54" t="s">
        <v>52</v>
      </c>
      <c r="B125" s="55" t="s">
        <v>53</v>
      </c>
      <c r="C125" s="55">
        <v>1193100002</v>
      </c>
      <c r="D125" s="56" t="s">
        <v>294</v>
      </c>
      <c r="E125" s="57" t="s">
        <v>295</v>
      </c>
      <c r="F125" s="58" t="s">
        <v>56</v>
      </c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</row>
    <row r="126" spans="1:106" ht="18">
      <c r="A126" s="54" t="s">
        <v>52</v>
      </c>
      <c r="B126" s="55" t="s">
        <v>53</v>
      </c>
      <c r="C126" s="55">
        <v>1193100002</v>
      </c>
      <c r="D126" s="56" t="s">
        <v>296</v>
      </c>
      <c r="E126" s="57" t="s">
        <v>297</v>
      </c>
      <c r="F126" s="58" t="s">
        <v>63</v>
      </c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</row>
    <row r="127" spans="1:106" ht="18">
      <c r="A127" s="54" t="s">
        <v>52</v>
      </c>
      <c r="B127" s="55" t="s">
        <v>53</v>
      </c>
      <c r="C127" s="55">
        <v>1193100002</v>
      </c>
      <c r="D127" s="56" t="s">
        <v>298</v>
      </c>
      <c r="E127" s="57" t="s">
        <v>299</v>
      </c>
      <c r="F127" s="58" t="s">
        <v>56</v>
      </c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</row>
    <row r="128" spans="1:106" ht="18">
      <c r="A128" s="54" t="s">
        <v>52</v>
      </c>
      <c r="B128" s="55" t="s">
        <v>53</v>
      </c>
      <c r="C128" s="55">
        <v>1193100002</v>
      </c>
      <c r="D128" s="56" t="s">
        <v>300</v>
      </c>
      <c r="E128" s="57" t="s">
        <v>301</v>
      </c>
      <c r="F128" s="58" t="s">
        <v>56</v>
      </c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</row>
    <row r="129" spans="1:106" ht="18">
      <c r="A129" s="54" t="s">
        <v>52</v>
      </c>
      <c r="B129" s="55" t="s">
        <v>53</v>
      </c>
      <c r="C129" s="55">
        <v>1193100002</v>
      </c>
      <c r="D129" s="56" t="s">
        <v>302</v>
      </c>
      <c r="E129" s="57" t="s">
        <v>303</v>
      </c>
      <c r="F129" s="58" t="s">
        <v>56</v>
      </c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</row>
    <row r="130" spans="1:106" ht="18">
      <c r="A130" s="54" t="s">
        <v>52</v>
      </c>
      <c r="B130" s="55" t="s">
        <v>53</v>
      </c>
      <c r="C130" s="55">
        <v>1193100002</v>
      </c>
      <c r="D130" s="56" t="s">
        <v>304</v>
      </c>
      <c r="E130" s="57" t="s">
        <v>305</v>
      </c>
      <c r="F130" s="58" t="s">
        <v>56</v>
      </c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</row>
    <row r="131" spans="1:106" ht="18">
      <c r="A131" s="54" t="s">
        <v>52</v>
      </c>
      <c r="B131" s="55" t="s">
        <v>53</v>
      </c>
      <c r="C131" s="55">
        <v>1193100002</v>
      </c>
      <c r="D131" s="56" t="s">
        <v>306</v>
      </c>
      <c r="E131" s="57" t="s">
        <v>307</v>
      </c>
      <c r="F131" s="58" t="s">
        <v>63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</row>
    <row r="132" spans="1:106" ht="18">
      <c r="A132" s="54" t="s">
        <v>52</v>
      </c>
      <c r="B132" s="55" t="s">
        <v>53</v>
      </c>
      <c r="C132" s="55">
        <v>1193100002</v>
      </c>
      <c r="D132" s="56" t="s">
        <v>308</v>
      </c>
      <c r="E132" s="57" t="s">
        <v>309</v>
      </c>
      <c r="F132" s="58" t="s">
        <v>63</v>
      </c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</row>
    <row r="133" spans="1:106" ht="18">
      <c r="A133" s="54" t="s">
        <v>52</v>
      </c>
      <c r="B133" s="55" t="s">
        <v>53</v>
      </c>
      <c r="C133" s="55">
        <v>1193100002</v>
      </c>
      <c r="D133" s="56" t="s">
        <v>310</v>
      </c>
      <c r="E133" s="57" t="s">
        <v>311</v>
      </c>
      <c r="F133" s="58" t="s">
        <v>63</v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</row>
    <row r="134" spans="1:106" ht="18">
      <c r="A134" s="54" t="s">
        <v>52</v>
      </c>
      <c r="B134" s="55" t="s">
        <v>53</v>
      </c>
      <c r="C134" s="55">
        <v>1193100002</v>
      </c>
      <c r="D134" s="56" t="s">
        <v>312</v>
      </c>
      <c r="E134" s="57" t="s">
        <v>313</v>
      </c>
      <c r="F134" s="58" t="s">
        <v>56</v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</row>
    <row r="135" spans="1:106" ht="18">
      <c r="A135" s="54" t="s">
        <v>52</v>
      </c>
      <c r="B135" s="55" t="s">
        <v>53</v>
      </c>
      <c r="C135" s="55">
        <v>1193100002</v>
      </c>
      <c r="D135" s="56" t="s">
        <v>314</v>
      </c>
      <c r="E135" s="57" t="s">
        <v>315</v>
      </c>
      <c r="F135" s="58" t="s">
        <v>56</v>
      </c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</row>
    <row r="136" spans="1:106" ht="18">
      <c r="A136" s="54" t="s">
        <v>52</v>
      </c>
      <c r="B136" s="55" t="s">
        <v>53</v>
      </c>
      <c r="C136" s="55">
        <v>1193100002</v>
      </c>
      <c r="D136" s="56" t="s">
        <v>316</v>
      </c>
      <c r="E136" s="57" t="s">
        <v>317</v>
      </c>
      <c r="F136" s="58" t="s">
        <v>63</v>
      </c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</row>
    <row r="137" spans="1:106" ht="18">
      <c r="A137" s="54" t="s">
        <v>52</v>
      </c>
      <c r="B137" s="55" t="s">
        <v>53</v>
      </c>
      <c r="C137" s="55">
        <v>1193100002</v>
      </c>
      <c r="D137" s="56" t="s">
        <v>318</v>
      </c>
      <c r="E137" s="57" t="s">
        <v>319</v>
      </c>
      <c r="F137" s="58" t="s">
        <v>63</v>
      </c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</row>
    <row r="138" spans="1:106" ht="18">
      <c r="A138" s="54" t="s">
        <v>52</v>
      </c>
      <c r="B138" s="55" t="s">
        <v>53</v>
      </c>
      <c r="C138" s="55">
        <v>1193100002</v>
      </c>
      <c r="D138" s="56" t="s">
        <v>320</v>
      </c>
      <c r="E138" s="57" t="s">
        <v>321</v>
      </c>
      <c r="F138" s="58" t="s">
        <v>56</v>
      </c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</row>
    <row r="139" spans="1:106" ht="18">
      <c r="A139" s="54" t="s">
        <v>52</v>
      </c>
      <c r="B139" s="55" t="s">
        <v>53</v>
      </c>
      <c r="C139" s="55">
        <v>1193100002</v>
      </c>
      <c r="D139" s="56" t="s">
        <v>322</v>
      </c>
      <c r="E139" s="57" t="s">
        <v>323</v>
      </c>
      <c r="F139" s="58" t="s">
        <v>63</v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</row>
    <row r="140" spans="1:106" ht="18">
      <c r="A140" s="54" t="s">
        <v>52</v>
      </c>
      <c r="B140" s="55" t="s">
        <v>53</v>
      </c>
      <c r="C140" s="55">
        <v>1193100002</v>
      </c>
      <c r="D140" s="56" t="s">
        <v>324</v>
      </c>
      <c r="E140" s="57" t="s">
        <v>325</v>
      </c>
      <c r="F140" s="58" t="s">
        <v>56</v>
      </c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</row>
    <row r="141" spans="1:106" ht="18">
      <c r="A141" s="54" t="s">
        <v>52</v>
      </c>
      <c r="B141" s="55" t="s">
        <v>53</v>
      </c>
      <c r="C141" s="55">
        <v>1193100002</v>
      </c>
      <c r="D141" s="56" t="s">
        <v>326</v>
      </c>
      <c r="E141" s="57" t="s">
        <v>327</v>
      </c>
      <c r="F141" s="58" t="s">
        <v>56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</row>
    <row r="142" spans="1:106" ht="18">
      <c r="A142" s="54" t="s">
        <v>52</v>
      </c>
      <c r="B142" s="55" t="s">
        <v>53</v>
      </c>
      <c r="C142" s="55">
        <v>1193100002</v>
      </c>
      <c r="D142" s="56" t="s">
        <v>328</v>
      </c>
      <c r="E142" s="57" t="s">
        <v>329</v>
      </c>
      <c r="F142" s="58" t="s">
        <v>63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</row>
  </sheetData>
  <mergeCells count="10">
    <mergeCell ref="CU3:DH3"/>
    <mergeCell ref="E3:E5"/>
    <mergeCell ref="F3:F5"/>
    <mergeCell ref="A1:AZ1"/>
    <mergeCell ref="G3:AZ3"/>
    <mergeCell ref="A2:F2"/>
    <mergeCell ref="A3:A5"/>
    <mergeCell ref="B3:B5"/>
    <mergeCell ref="C3:C5"/>
    <mergeCell ref="D3:D5"/>
  </mergeCells>
  <dataValidations count="4">
    <dataValidation type="decimal" allowBlank="1" showInputMessage="1" showErrorMessage="1" errorTitle="กรอกคะแนนผิด" error="คะแนนที่เป็นไปได้ 0 , 1.5  หรือ 3 เท่านั้น" sqref="AS1:AZ5 AS143:AZ1048576">
      <formula1>0</formula1>
      <formula2>3</formula2>
    </dataValidation>
    <dataValidation type="decimal" allowBlank="1" showInputMessage="1" showErrorMessage="1" errorTitle="กรอกข้อมูลผิด" error="กรอกคะแนนผิด คะแนนที่ถูก คือ 0 , 1.5 , 3" sqref="CM1:CT5 CM143:CT1048576">
      <formula1>0</formula1>
      <formula2>3</formula2>
    </dataValidation>
    <dataValidation type="whole" allowBlank="1" showInputMessage="1" showErrorMessage="1" errorTitle="กรอกข้อมูลผิด" error="กรอกคะแนนผิด คะแนนที่ถูก คือ 0, 3" sqref="AR6:AX142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6:AY142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opLeftCell="A13" zoomScale="115" zoomScaleNormal="115" workbookViewId="0">
      <selection activeCell="E16" sqref="E16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2" customHeight="1">
      <c r="A2" s="78"/>
      <c r="B2" s="77"/>
      <c r="C2" s="77"/>
      <c r="D2" s="77"/>
      <c r="E2" s="77"/>
      <c r="F2" s="77"/>
      <c r="K2" s="77"/>
      <c r="L2" s="77"/>
      <c r="M2" s="77"/>
    </row>
    <row r="3" spans="1:13" ht="21.2" customHeight="1">
      <c r="A3" s="78" t="s">
        <v>45</v>
      </c>
      <c r="B3" s="77"/>
      <c r="C3" s="77"/>
      <c r="D3" s="77"/>
      <c r="E3" s="77"/>
      <c r="F3" s="77"/>
      <c r="G3" s="79" t="s">
        <v>48</v>
      </c>
      <c r="H3" s="77"/>
      <c r="I3" s="77"/>
      <c r="J3" s="77"/>
      <c r="K3" s="77"/>
      <c r="L3" s="77"/>
      <c r="M3" s="77"/>
    </row>
    <row r="4" spans="1:13" ht="21.2" customHeight="1">
      <c r="A4" s="78" t="s">
        <v>46</v>
      </c>
      <c r="B4" s="77"/>
      <c r="C4" s="77"/>
      <c r="D4" s="77"/>
      <c r="E4" s="77"/>
      <c r="F4" s="77"/>
      <c r="G4" s="79" t="s">
        <v>51</v>
      </c>
      <c r="H4" s="77"/>
      <c r="I4" s="77"/>
      <c r="J4" s="77"/>
      <c r="K4" s="77"/>
      <c r="L4" s="77"/>
      <c r="M4" s="77"/>
    </row>
    <row r="6" spans="1:13" ht="24" customHeight="1">
      <c r="A6" s="88" t="s">
        <v>22</v>
      </c>
      <c r="B6" s="88" t="s">
        <v>23</v>
      </c>
      <c r="C6" s="88" t="s">
        <v>24</v>
      </c>
      <c r="D6" s="88" t="s">
        <v>25</v>
      </c>
      <c r="E6" s="88" t="s">
        <v>26</v>
      </c>
      <c r="F6" s="88" t="s">
        <v>27</v>
      </c>
      <c r="G6" s="80" t="s">
        <v>47</v>
      </c>
      <c r="H6" s="82" t="s">
        <v>28</v>
      </c>
      <c r="I6" s="84" t="s">
        <v>29</v>
      </c>
      <c r="J6" s="85" t="s">
        <v>30</v>
      </c>
      <c r="K6" s="86"/>
      <c r="L6" s="86"/>
      <c r="M6" s="87"/>
    </row>
    <row r="7" spans="1:13" ht="30" customHeight="1">
      <c r="A7" s="83"/>
      <c r="B7" s="83"/>
      <c r="C7" s="83"/>
      <c r="D7" s="83"/>
      <c r="E7" s="83"/>
      <c r="F7" s="83"/>
      <c r="G7" s="81"/>
      <c r="H7" s="83"/>
      <c r="I7" s="83"/>
      <c r="J7" s="21" t="s">
        <v>31</v>
      </c>
      <c r="K7" s="22" t="s">
        <v>32</v>
      </c>
      <c r="L7" s="22" t="s">
        <v>33</v>
      </c>
      <c r="M7" s="22" t="s">
        <v>34</v>
      </c>
    </row>
    <row r="8" spans="1:13" ht="27" customHeight="1">
      <c r="A8" s="35" t="s">
        <v>41</v>
      </c>
      <c r="B8" s="36">
        <v>15</v>
      </c>
      <c r="C8" s="36">
        <v>100</v>
      </c>
      <c r="D8" s="37">
        <f>MIN(eng!DG6:DG20)</f>
        <v>0</v>
      </c>
      <c r="E8" s="37">
        <f>MAX(eng!DG6:DG20)</f>
        <v>0</v>
      </c>
      <c r="F8" s="38" t="e">
        <f>AVERAGE(eng!DG6:DG20)</f>
        <v>#DIV/0!</v>
      </c>
      <c r="G8" s="38" t="e">
        <f ca="1">_xlfn.STDEV.P(eng!DG6:DG20)</f>
        <v>#NAME?</v>
      </c>
      <c r="H8" s="38" t="e">
        <f>(F8/C8)*100</f>
        <v>#DIV/0!</v>
      </c>
      <c r="I8" s="38" t="e">
        <f ca="1">(G8/F8)*100</f>
        <v>#NAME?</v>
      </c>
      <c r="J8" s="38">
        <f>(COUNTIF(eng!DH6:DH20,"ปรับปรุง")/B8)*100</f>
        <v>0</v>
      </c>
      <c r="K8" s="38">
        <f>(COUNTIF(eng!DH6:DH20,"พอใช้")/B8)*100</f>
        <v>0</v>
      </c>
      <c r="L8" s="38">
        <f>(COUNTIF(eng!DH6:DH20,"ดี")/B8)*100</f>
        <v>0</v>
      </c>
      <c r="M8" s="38">
        <f>(COUNTIF(eng!DH6:DH20,"ดีมาก")/B8)*100</f>
        <v>0</v>
      </c>
    </row>
    <row r="9" spans="1:13" ht="27" customHeight="1">
      <c r="A9" s="23" t="s">
        <v>42</v>
      </c>
      <c r="B9" s="24">
        <v>15</v>
      </c>
      <c r="C9" s="24">
        <v>80</v>
      </c>
      <c r="D9" s="25">
        <f>MIN(eng!DA6:DA20)</f>
        <v>0</v>
      </c>
      <c r="E9" s="25">
        <f>MAX(eng!DA6:DA20)</f>
        <v>0</v>
      </c>
      <c r="F9" s="26" t="e">
        <f>AVERAGE(eng!DA6:DA20)</f>
        <v>#DIV/0!</v>
      </c>
      <c r="G9" s="26" t="e">
        <f ca="1">_xlfn.STDEV.P(eng!DA6:DA20)</f>
        <v>#NAME?</v>
      </c>
      <c r="H9" s="26" t="e">
        <f t="shared" ref="H9:H17" si="0">(F9/C9)*100</f>
        <v>#DIV/0!</v>
      </c>
      <c r="I9" s="26" t="e">
        <f t="shared" ref="I9:I17" ca="1" si="1">(G9/F9)*100</f>
        <v>#NAME?</v>
      </c>
      <c r="J9" s="26">
        <f>(COUNTIF(eng!DB6:DB20,"ปรับปรุง")/B9)*100</f>
        <v>0</v>
      </c>
      <c r="K9" s="26">
        <f>(COUNTIF(eng!DB6:DB20,"พอใช้")/B9)*100</f>
        <v>0</v>
      </c>
      <c r="L9" s="26">
        <f>(COUNTIF(eng!DB6:DB20,"ดี")/B9)*100</f>
        <v>0</v>
      </c>
      <c r="M9" s="26">
        <f>(COUNTIF(eng!DB6:DB20,"ดีมาก")/B9)*100</f>
        <v>0</v>
      </c>
    </row>
    <row r="10" spans="1:13" ht="27" customHeight="1">
      <c r="A10" s="27" t="s">
        <v>35</v>
      </c>
      <c r="B10" s="28">
        <v>15</v>
      </c>
      <c r="C10" s="28">
        <v>25</v>
      </c>
      <c r="D10" s="29">
        <f>MIN(eng!CU6:CU20)</f>
        <v>0</v>
      </c>
      <c r="E10" s="29">
        <f>MAX(eng!CU6:CU20)</f>
        <v>0</v>
      </c>
      <c r="F10" s="30" t="e">
        <f>AVERAGE(eng!CU6:CU20)</f>
        <v>#DIV/0!</v>
      </c>
      <c r="G10" s="30" t="e">
        <f ca="1">_xlfn.STDEV.P(eng!CU6:CU20)</f>
        <v>#NAME?</v>
      </c>
      <c r="H10" s="30" t="e">
        <f t="shared" si="0"/>
        <v>#DIV/0!</v>
      </c>
      <c r="I10" s="30" t="e">
        <f t="shared" ca="1" si="1"/>
        <v>#NAME?</v>
      </c>
      <c r="J10" s="30"/>
      <c r="K10" s="30"/>
      <c r="L10" s="30"/>
      <c r="M10" s="30"/>
    </row>
    <row r="11" spans="1:13" ht="27" customHeight="1">
      <c r="A11" s="27" t="s">
        <v>36</v>
      </c>
      <c r="B11" s="28">
        <v>15</v>
      </c>
      <c r="C11" s="28">
        <v>29</v>
      </c>
      <c r="D11" s="29">
        <f>MIN(eng!CV6:CV20)</f>
        <v>0</v>
      </c>
      <c r="E11" s="29">
        <f>MAX(eng!CV6:CV20)</f>
        <v>0</v>
      </c>
      <c r="F11" s="30" t="e">
        <f>AVERAGE(eng!CV6:CV20)</f>
        <v>#DIV/0!</v>
      </c>
      <c r="G11" s="30" t="e">
        <f ca="1">_xlfn.STDEV.P(eng!CV6:CV20)</f>
        <v>#NAME?</v>
      </c>
      <c r="H11" s="30" t="e">
        <f t="shared" si="0"/>
        <v>#DIV/0!</v>
      </c>
      <c r="I11" s="30" t="e">
        <f t="shared" ca="1" si="1"/>
        <v>#NAME?</v>
      </c>
      <c r="J11" s="30"/>
      <c r="K11" s="30"/>
      <c r="L11" s="30"/>
      <c r="M11" s="30"/>
    </row>
    <row r="12" spans="1:13" ht="27" customHeight="1">
      <c r="A12" s="31" t="s">
        <v>37</v>
      </c>
      <c r="B12" s="32">
        <v>15</v>
      </c>
      <c r="C12" s="32">
        <v>26</v>
      </c>
      <c r="D12" s="33">
        <f>MIN(eng!CW6:CW20)</f>
        <v>0</v>
      </c>
      <c r="E12" s="33">
        <f>MAX(eng!CW6:CW20)</f>
        <v>0</v>
      </c>
      <c r="F12" s="34" t="e">
        <f>AVERAGE(eng!CW6:CW20)</f>
        <v>#DIV/0!</v>
      </c>
      <c r="G12" s="34" t="e">
        <f ca="1">_xlfn.STDEV.P(eng!CW6:CW20)</f>
        <v>#NAME?</v>
      </c>
      <c r="H12" s="34" t="e">
        <f t="shared" si="0"/>
        <v>#DIV/0!</v>
      </c>
      <c r="I12" s="34" t="e">
        <f t="shared" ca="1" si="1"/>
        <v>#NAME?</v>
      </c>
      <c r="J12" s="34"/>
      <c r="K12" s="34"/>
      <c r="L12" s="34"/>
      <c r="M12" s="34"/>
    </row>
    <row r="13" spans="1:13" ht="27" customHeight="1">
      <c r="A13" s="23" t="s">
        <v>43</v>
      </c>
      <c r="B13" s="24">
        <v>15</v>
      </c>
      <c r="C13" s="24">
        <v>15</v>
      </c>
      <c r="D13" s="25">
        <f>MIN(eng!DC6:DC20)</f>
        <v>0</v>
      </c>
      <c r="E13" s="25">
        <f>MAX(eng!DC6:DC20)</f>
        <v>0</v>
      </c>
      <c r="F13" s="26" t="e">
        <f>AVERAGE(eng!DC6:DC20)</f>
        <v>#DIV/0!</v>
      </c>
      <c r="G13" s="26" t="e">
        <f ca="1">_xlfn.STDEV.P(eng!DC6:DC20)</f>
        <v>#NAME?</v>
      </c>
      <c r="H13" s="26" t="e">
        <f t="shared" si="0"/>
        <v>#DIV/0!</v>
      </c>
      <c r="I13" s="26" t="e">
        <f t="shared" ca="1" si="1"/>
        <v>#NAME?</v>
      </c>
      <c r="J13" s="26">
        <f>(COUNTIF(eng!DD6:DD20,"ปรับปรุง")/B13)*100</f>
        <v>0</v>
      </c>
      <c r="K13" s="26">
        <f>(COUNTIF(eng!DD6:DD20,"พอใช้")/B13)*100</f>
        <v>0</v>
      </c>
      <c r="L13" s="26">
        <f>(COUNTIF(eng!DD6:DD20,"ดี")/B13)*100</f>
        <v>0</v>
      </c>
      <c r="M13" s="26">
        <f>(COUNTIF(eng!DD6:DD20,"ดีมาก")/B13)*100</f>
        <v>0</v>
      </c>
    </row>
    <row r="14" spans="1:13" ht="27" customHeight="1">
      <c r="A14" s="27" t="s">
        <v>38</v>
      </c>
      <c r="B14" s="28">
        <v>15</v>
      </c>
      <c r="C14" s="28">
        <v>9</v>
      </c>
      <c r="D14" s="29">
        <f>MIN(eng!CX6:CX20)</f>
        <v>0</v>
      </c>
      <c r="E14" s="29">
        <f>MAX(eng!CX6:CX20)</f>
        <v>0</v>
      </c>
      <c r="F14" s="30" t="e">
        <f>AVERAGE(eng!CX6:CX20)</f>
        <v>#DIV/0!</v>
      </c>
      <c r="G14" s="30" t="e">
        <f ca="1">_xlfn.STDEV.P(eng!CX6:CX20)</f>
        <v>#NAME?</v>
      </c>
      <c r="H14" s="30" t="e">
        <f t="shared" si="0"/>
        <v>#DIV/0!</v>
      </c>
      <c r="I14" s="30" t="e">
        <f t="shared" ca="1" si="1"/>
        <v>#NAME?</v>
      </c>
      <c r="J14" s="30"/>
      <c r="K14" s="30"/>
      <c r="L14" s="30"/>
      <c r="M14" s="30"/>
    </row>
    <row r="15" spans="1:13" ht="27" customHeight="1">
      <c r="A15" s="31" t="s">
        <v>39</v>
      </c>
      <c r="B15" s="32">
        <v>15</v>
      </c>
      <c r="C15" s="32">
        <v>6</v>
      </c>
      <c r="D15" s="33">
        <f>MIN(eng!CY6:CY20)</f>
        <v>0</v>
      </c>
      <c r="E15" s="33">
        <f>MAX(eng!CY6:CY20)</f>
        <v>0</v>
      </c>
      <c r="F15" s="34" t="e">
        <f>AVERAGE(eng!CY6:CY20)</f>
        <v>#DIV/0!</v>
      </c>
      <c r="G15" s="34" t="e">
        <f ca="1">_xlfn.STDEV.P(eng!CY6:CY20)</f>
        <v>#NAME?</v>
      </c>
      <c r="H15" s="34" t="e">
        <f t="shared" si="0"/>
        <v>#DIV/0!</v>
      </c>
      <c r="I15" s="34" t="e">
        <f t="shared" ca="1" si="1"/>
        <v>#NAME?</v>
      </c>
      <c r="J15" s="34"/>
      <c r="K15" s="34"/>
      <c r="L15" s="34"/>
      <c r="M15" s="34"/>
    </row>
    <row r="16" spans="1:13" ht="27" customHeight="1">
      <c r="A16" s="39" t="s">
        <v>44</v>
      </c>
      <c r="B16" s="40">
        <v>15</v>
      </c>
      <c r="C16" s="40">
        <v>5</v>
      </c>
      <c r="D16" s="41">
        <f>MIN(eng!DE6:DE20)</f>
        <v>0</v>
      </c>
      <c r="E16" s="41">
        <f>MAX(eng!DE6:DE20)</f>
        <v>0</v>
      </c>
      <c r="F16" s="42" t="e">
        <f>AVERAGE(eng!DE6:DE20)</f>
        <v>#DIV/0!</v>
      </c>
      <c r="G16" s="42" t="e">
        <f ca="1">_xlfn.STDEV.P(eng!DE6:DE20)</f>
        <v>#NAME?</v>
      </c>
      <c r="H16" s="42" t="e">
        <f t="shared" si="0"/>
        <v>#DIV/0!</v>
      </c>
      <c r="I16" s="42" t="e">
        <f t="shared" ca="1" si="1"/>
        <v>#NAME?</v>
      </c>
      <c r="J16" s="42">
        <f>(COUNTIF(eng!DF6:DF20,"ปรับปรุง")/B16)*100</f>
        <v>0</v>
      </c>
      <c r="K16" s="42">
        <f>(COUNTIF(eng!DF6:DF20,"พอใช้")/B16)*100</f>
        <v>0</v>
      </c>
      <c r="L16" s="42">
        <f>(COUNTIF(eng!DF6:DF20,"ดี")/B16)*100</f>
        <v>0</v>
      </c>
      <c r="M16" s="42">
        <f>(COUNTIF(eng!DF6:DF20,"ดีมาก")/B16)*100</f>
        <v>0</v>
      </c>
    </row>
    <row r="17" spans="1:13" ht="27" customHeight="1">
      <c r="A17" s="31" t="s">
        <v>40</v>
      </c>
      <c r="B17" s="32">
        <v>15</v>
      </c>
      <c r="C17" s="32">
        <v>5</v>
      </c>
      <c r="D17" s="33">
        <f>MIN(eng!CZ6:CZ20)</f>
        <v>0</v>
      </c>
      <c r="E17" s="33">
        <f>MAX(eng!CZ6:CZ20)</f>
        <v>0</v>
      </c>
      <c r="F17" s="34" t="e">
        <f>AVERAGE(eng!CZ6:CZ20)</f>
        <v>#DIV/0!</v>
      </c>
      <c r="G17" s="34" t="e">
        <f ca="1">_xlfn.STDEV.P(eng!CZ6:CZ20)</f>
        <v>#NAME?</v>
      </c>
      <c r="H17" s="34" t="e">
        <f t="shared" si="0"/>
        <v>#DIV/0!</v>
      </c>
      <c r="I17" s="34" t="e">
        <f t="shared" ca="1" si="1"/>
        <v>#NAME?</v>
      </c>
      <c r="J17" s="34"/>
      <c r="K17" s="34"/>
      <c r="L17" s="34"/>
      <c r="M17" s="34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eng</vt:lpstr>
      <vt:lpstr>แปลผล 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2017-11-22T19:15:37Z</cp:lastPrinted>
  <dcterms:created xsi:type="dcterms:W3CDTF">2017-10-27T03:40:44Z</dcterms:created>
  <dcterms:modified xsi:type="dcterms:W3CDTF">2018-01-05T08:02:58Z</dcterms:modified>
</cp:coreProperties>
</file>