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th" sheetId="1" r:id="rId1"/>
    <sheet name="รายงานคณิต" sheetId="7" r:id="rId2"/>
  </sheets>
  <calcPr calcId="124519"/>
</workbook>
</file>

<file path=xl/calcChain.xml><?xml version="1.0" encoding="utf-8"?>
<calcChain xmlns="http://schemas.openxmlformats.org/spreadsheetml/2006/main">
  <c r="DH5" i="1"/>
  <c r="CH5"/>
  <c r="CG5"/>
  <c r="CC5"/>
  <c r="CA5"/>
  <c r="BZ5"/>
  <c r="BX5"/>
  <c r="BW5"/>
  <c r="BV5"/>
  <c r="BS5"/>
  <c r="BQ5"/>
  <c r="CV5" s="1"/>
  <c r="CI5"/>
  <c r="CF5"/>
  <c r="CE5"/>
  <c r="CD5"/>
  <c r="CB5"/>
  <c r="BY5"/>
  <c r="BU5"/>
  <c r="BT5"/>
  <c r="BR5"/>
  <c r="BP5"/>
  <c r="CU5"/>
  <c r="CT5"/>
  <c r="CS5"/>
  <c r="BO5"/>
  <c r="BM5"/>
  <c r="BL5"/>
  <c r="BK5"/>
  <c r="BJ5"/>
  <c r="BI5"/>
  <c r="BH5"/>
  <c r="BG5"/>
  <c r="BF5"/>
  <c r="BE5"/>
  <c r="BD5"/>
  <c r="BC5"/>
  <c r="BB5"/>
  <c r="BA5"/>
  <c r="AZ5"/>
  <c r="BN5"/>
  <c r="F18" i="7" l="1"/>
  <c r="E18"/>
  <c r="D18"/>
  <c r="F17"/>
  <c r="E17"/>
  <c r="D17"/>
  <c r="F21"/>
  <c r="E21"/>
  <c r="D21"/>
  <c r="F20"/>
  <c r="E20"/>
  <c r="D20"/>
  <c r="F24"/>
  <c r="E24"/>
  <c r="D24"/>
  <c r="F23"/>
  <c r="E23"/>
  <c r="D23"/>
  <c r="F26"/>
  <c r="H26" s="1"/>
  <c r="E26"/>
  <c r="D26"/>
  <c r="F12"/>
  <c r="E12"/>
  <c r="D12"/>
  <c r="H12"/>
  <c r="F11"/>
  <c r="E11"/>
  <c r="D11"/>
  <c r="M19"/>
  <c r="L19"/>
  <c r="K19"/>
  <c r="J19"/>
  <c r="F19"/>
  <c r="E19"/>
  <c r="D19"/>
  <c r="F22"/>
  <c r="E22"/>
  <c r="D22"/>
  <c r="M22"/>
  <c r="L22"/>
  <c r="K22"/>
  <c r="J22"/>
  <c r="M25"/>
  <c r="L25"/>
  <c r="K25"/>
  <c r="J25"/>
  <c r="F25"/>
  <c r="E25"/>
  <c r="D25"/>
  <c r="G12"/>
  <c r="G18"/>
  <c r="G17"/>
  <c r="G21"/>
  <c r="G20"/>
  <c r="G24"/>
  <c r="G23"/>
  <c r="G26"/>
  <c r="G11"/>
  <c r="G19"/>
  <c r="G22"/>
  <c r="G25"/>
  <c r="I12" l="1"/>
  <c r="I26"/>
  <c r="DP5" i="1"/>
  <c r="DO5"/>
  <c r="DD5"/>
  <c r="H25" i="7" l="1"/>
  <c r="CJ5" i="1"/>
  <c r="I25" i="7" l="1"/>
  <c r="CZ5" i="1"/>
  <c r="CW5"/>
  <c r="DG5" s="1"/>
  <c r="DC5" l="1"/>
  <c r="DB5"/>
  <c r="CX5"/>
  <c r="DA5"/>
  <c r="DK5" s="1"/>
  <c r="DL5" s="1"/>
  <c r="CY5"/>
  <c r="H23" i="7"/>
  <c r="H22"/>
  <c r="H21"/>
  <c r="H20"/>
  <c r="H19"/>
  <c r="H18"/>
  <c r="H17"/>
  <c r="DM5" i="1" l="1"/>
  <c r="DN5" s="1"/>
  <c r="DI5"/>
  <c r="DJ5" s="1"/>
  <c r="I17" i="7"/>
  <c r="I20"/>
  <c r="I19"/>
  <c r="I22"/>
  <c r="I23"/>
  <c r="I18"/>
  <c r="I21"/>
  <c r="I24"/>
  <c r="H24"/>
  <c r="CR5" i="1"/>
  <c r="CQ5"/>
  <c r="CP5"/>
  <c r="CO5"/>
  <c r="CN5"/>
  <c r="CM5"/>
  <c r="CL5"/>
  <c r="CK5"/>
  <c r="DE5" s="1"/>
  <c r="DF5" s="1"/>
  <c r="DQ5" l="1"/>
  <c r="DR5" s="1"/>
  <c r="H11" i="7"/>
  <c r="F15"/>
  <c r="H15" s="1"/>
  <c r="E15"/>
  <c r="D15"/>
  <c r="F14"/>
  <c r="H14" s="1"/>
  <c r="E14"/>
  <c r="D14"/>
  <c r="M16"/>
  <c r="L16"/>
  <c r="K16"/>
  <c r="J16"/>
  <c r="F16"/>
  <c r="H16" s="1"/>
  <c r="E16"/>
  <c r="D16"/>
  <c r="M13"/>
  <c r="L13"/>
  <c r="K13"/>
  <c r="J13"/>
  <c r="F13"/>
  <c r="H13" s="1"/>
  <c r="E13"/>
  <c r="D13"/>
  <c r="F10"/>
  <c r="H10" s="1"/>
  <c r="E10"/>
  <c r="D10"/>
  <c r="M9"/>
  <c r="L9"/>
  <c r="K9"/>
  <c r="J9"/>
  <c r="F9"/>
  <c r="H9" s="1"/>
  <c r="E9"/>
  <c r="D9"/>
  <c r="J8"/>
  <c r="K8"/>
  <c r="L8"/>
  <c r="M8"/>
  <c r="F8"/>
  <c r="H8" s="1"/>
  <c r="E8"/>
  <c r="G15"/>
  <c r="G14"/>
  <c r="G16"/>
  <c r="G13"/>
  <c r="G10"/>
  <c r="G9"/>
  <c r="G8"/>
  <c r="I11" l="1"/>
  <c r="I16"/>
  <c r="I13"/>
  <c r="I9"/>
  <c r="I15"/>
  <c r="I10"/>
  <c r="I14"/>
  <c r="I8"/>
  <c r="D8" l="1"/>
</calcChain>
</file>

<file path=xl/sharedStrings.xml><?xml version="1.0" encoding="utf-8"?>
<sst xmlns="http://schemas.openxmlformats.org/spreadsheetml/2006/main" count="976" uniqueCount="434">
  <si>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</si>
  <si>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</si>
  <si>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</si>
  <si>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</si>
  <si>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</si>
  <si>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</si>
  <si>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</si>
  <si>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</si>
  <si>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</si>
  <si>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</si>
  <si>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</si>
  <si>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</si>
  <si>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</si>
  <si>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</si>
  <si>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</si>
  <si>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</si>
  <si>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</si>
  <si>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</si>
  <si>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</si>
  <si>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</si>
  <si>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</si>
  <si>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</si>
  <si>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</si>
  <si>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</si>
  <si>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</si>
  <si>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</si>
  <si>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</si>
  <si>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</si>
  <si>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</si>
  <si>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</si>
  <si>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</si>
  <si>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</si>
  <si>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</si>
  <si>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</si>
  <si>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สาระที่ 1 จำนวนและการดำเนินการ</t>
  </si>
  <si>
    <t>มฐ ค 1.1</t>
  </si>
  <si>
    <t>มฐ ค 1.2</t>
  </si>
  <si>
    <t>มฐ ค 1.4</t>
  </si>
  <si>
    <t>สาระที่ 2  การวัด</t>
  </si>
  <si>
    <t>มฐ ค 2.1</t>
  </si>
  <si>
    <t>มฐ ค 2.2</t>
  </si>
  <si>
    <t>สาระที่ 3 เรขาคณิต</t>
  </si>
  <si>
    <t>มฐ ค 3.2</t>
  </si>
  <si>
    <t>มฐ ค 3.1</t>
  </si>
  <si>
    <t>สาระที่ 4 พีชคณิต</t>
  </si>
  <si>
    <t>มฐ ค 4.1</t>
  </si>
  <si>
    <t>มฐ ค 4.2</t>
  </si>
  <si>
    <t>สาระที่ 5 การวิเคราะห์ข้อมูลและความน่าจำเป็น</t>
  </si>
  <si>
    <t>มฐ ค 5.1</t>
  </si>
  <si>
    <t>มฐ ค 5.2</t>
  </si>
  <si>
    <t>ค 2.1</t>
  </si>
  <si>
    <t>ค 2.2</t>
  </si>
  <si>
    <t>ค 1.1</t>
  </si>
  <si>
    <t>ค 1.2</t>
  </si>
  <si>
    <t>ค 1.4</t>
  </si>
  <si>
    <t>ค 3.1</t>
  </si>
  <si>
    <t>ค 3.2</t>
  </si>
  <si>
    <t>ค 4.1</t>
  </si>
  <si>
    <t>ค 4.2</t>
  </si>
  <si>
    <t>ค 5.1</t>
  </si>
  <si>
    <t>ค 5.2</t>
  </si>
  <si>
    <t>สาระ4</t>
  </si>
  <si>
    <t>สาระ5</t>
  </si>
  <si>
    <t>ค 6.1</t>
  </si>
  <si>
    <t>สาระ6</t>
  </si>
  <si>
    <t>มฐ ค 6.1</t>
  </si>
  <si>
    <t>สาระที่ 6 ทักษะและกระบวนการทางคณิตศาสตร์</t>
  </si>
  <si>
    <t>คณิตศาสตร์</t>
  </si>
  <si>
    <t>สำนักงานเขตพื้นที่การศึกษา.....................................................................</t>
  </si>
  <si>
    <t>รายงานผลการประเมิน Pre O-NET ปีการศึกษา 2560
กลุ่มสาระการเรียนรู้คณิตศาสตร์ ระดับชั้นมัธยมศึกษาปีที่ 3</t>
  </si>
  <si>
    <t>สำนักงานเขตพื้นที่การศึกษาประถมศึกษาพัทลุง เขต 1</t>
  </si>
  <si>
    <t>ขนาดใหญ่</t>
  </si>
  <si>
    <t>เด็กหญิง ธิตินันท์  ร้อยแก้ว</t>
  </si>
  <si>
    <t>1939900482999</t>
  </si>
  <si>
    <t>เด็กหญิง วิภาวนี  บัวจุด</t>
  </si>
  <si>
    <t>1939900486242</t>
  </si>
  <si>
    <t>เด็กหญิง อัญชนากร  เต็มราม</t>
  </si>
  <si>
    <t>1939900481500</t>
  </si>
  <si>
    <t>เด็กหญิง เขมวรรณ  รักจุ้ย</t>
  </si>
  <si>
    <t>1939900503066</t>
  </si>
  <si>
    <t>เด็กชาย กรวิชญ์  อ่อนทอง</t>
  </si>
  <si>
    <t>1939900508602</t>
  </si>
  <si>
    <t>เด็กชาย ศุภกร  กันทะ</t>
  </si>
  <si>
    <t>1560301388389</t>
  </si>
  <si>
    <t>นางสาว สนิตา  ชูช่วย</t>
  </si>
  <si>
    <t>1939500005611</t>
  </si>
  <si>
    <t>เด็กชาย ศุภชัย  ฤทธิรัตน์</t>
  </si>
  <si>
    <t>1959900800851</t>
  </si>
  <si>
    <t>เด็กหญิง วรรณศิริ  รามเอียด</t>
  </si>
  <si>
    <t>1939900495993</t>
  </si>
  <si>
    <t>เด็กหญิง กรกนก  มะโนปลื้ม</t>
  </si>
  <si>
    <t>1959900787544</t>
  </si>
  <si>
    <t>เด็กชาย ศรัณย์  เพชรสุทธิ์</t>
  </si>
  <si>
    <t>1939900490541</t>
  </si>
  <si>
    <t>นางสาว ศศิประภา  ทรัพย์มาก</t>
  </si>
  <si>
    <t>1939900476115</t>
  </si>
  <si>
    <t>นางสาว สาวิตรี  แสงชัญ</t>
  </si>
  <si>
    <t>1209601327980</t>
  </si>
  <si>
    <t>เด็กหญิง อมราพร  ขุนทา</t>
  </si>
  <si>
    <t>1939900489365</t>
  </si>
  <si>
    <t>เด็กหญิง ชลลดา  เตียวอานันต์</t>
  </si>
  <si>
    <t>1939900518497</t>
  </si>
  <si>
    <t>เด็กหญิง คฑาทิพย์  ทองอุบล</t>
  </si>
  <si>
    <t>1939900491831</t>
  </si>
  <si>
    <t>เด็กหญิง อลิศรา  เนียมแทน</t>
  </si>
  <si>
    <t>1939900494237</t>
  </si>
  <si>
    <t>เด็กหญิง ลลิตภัทร  ช่วยขำ</t>
  </si>
  <si>
    <t>1209601406685</t>
  </si>
  <si>
    <t>เด็กหญิง นภสร  เศรษฐสุข</t>
  </si>
  <si>
    <t>1939900491874</t>
  </si>
  <si>
    <t>เด็กชาย วรชิต  ชูเผือก</t>
  </si>
  <si>
    <t>1939900488342</t>
  </si>
  <si>
    <t>เด็กชาย ธีระกานต์  ทองเกตุ</t>
  </si>
  <si>
    <t>1939900485556</t>
  </si>
  <si>
    <t>นางสาว ภัทรสุดา  โสมกุล</t>
  </si>
  <si>
    <t>1939900470222</t>
  </si>
  <si>
    <t>นางสาว ภัทรนันท์  จ่าวิสูตร</t>
  </si>
  <si>
    <t>1939900479840</t>
  </si>
  <si>
    <t>เด็กหญิง ชุติมา  นวลศรี</t>
  </si>
  <si>
    <t>1900101426151</t>
  </si>
  <si>
    <t>เด็กชาย กุมภ์พิจิก   สุขรัตน์</t>
  </si>
  <si>
    <t>1939900480201</t>
  </si>
  <si>
    <t>เด็กหญิง วิชญาดา  อั้นเต้ง</t>
  </si>
  <si>
    <t>1939900493958</t>
  </si>
  <si>
    <t>เด็กหญิง นิรชา  ทองขวิด</t>
  </si>
  <si>
    <t>1929900836472</t>
  </si>
  <si>
    <t>นางสาว จุฑาทิพย์  เทพภักดี</t>
  </si>
  <si>
    <t>1939900477634</t>
  </si>
  <si>
    <t>เด็กชาย กฤษฎา  บุญช่วย</t>
  </si>
  <si>
    <t>1939900487176</t>
  </si>
  <si>
    <t>เด็กหญิง ปภาณิน  ศรีใส</t>
  </si>
  <si>
    <t>1939900491165</t>
  </si>
  <si>
    <t>นาย ภูวดล  บำเพ็ญ</t>
  </si>
  <si>
    <t>1939900473248</t>
  </si>
  <si>
    <t>เด็กชาย กิตตินันท์  ชูเกื้อ</t>
  </si>
  <si>
    <t>1939900482476</t>
  </si>
  <si>
    <t>เด็กชาย วีระชัย  มีมุสิทธิ์</t>
  </si>
  <si>
    <t>1939900485548</t>
  </si>
  <si>
    <t>เด็กชาย ทวีสิทธิ์  บุญรอด</t>
  </si>
  <si>
    <t>1939900482671</t>
  </si>
  <si>
    <t>เด็กชาย ณัฐพล  ดำเรือง</t>
  </si>
  <si>
    <t>1939900486234</t>
  </si>
  <si>
    <t>นาย นพชัย  นิ่มนุ้ย</t>
  </si>
  <si>
    <t>1939900470672</t>
  </si>
  <si>
    <t>นาย ธัญพิสิษฐ์  สงนุ้ย</t>
  </si>
  <si>
    <t>1939500006464</t>
  </si>
  <si>
    <t>เด็กชาย บุญธวัช  พาหุรัตน์</t>
  </si>
  <si>
    <t>1939900492013</t>
  </si>
  <si>
    <t>เด็กชาย ธีระวิช  พลด้วง</t>
  </si>
  <si>
    <t>1939900482883</t>
  </si>
  <si>
    <t>นาย ธนกฤต  สุบรรณน้อย</t>
  </si>
  <si>
    <t>1959900772148</t>
  </si>
  <si>
    <t>เด็กชาย ธีรพัฒน์  หนูยก</t>
  </si>
  <si>
    <t>1939900502876</t>
  </si>
  <si>
    <t>เด็กชาย กันต์  รัชพันธ์</t>
  </si>
  <si>
    <t>1489900450676</t>
  </si>
  <si>
    <t>เด็กชาย สุมิทธาโชค  แซ่ภู่</t>
  </si>
  <si>
    <t>1939900483782</t>
  </si>
  <si>
    <t>นาย ธนกฤต  ปานเพชร</t>
  </si>
  <si>
    <t>1939900472829</t>
  </si>
  <si>
    <t>เด็กชาย อติวัธน์  พรหมจันทร์</t>
  </si>
  <si>
    <t>1939900485246</t>
  </si>
  <si>
    <t>เด็กชาย นรวิชญ์  สังเมียน</t>
  </si>
  <si>
    <t>1939900494687</t>
  </si>
  <si>
    <t>นางสาว อมรรัตน์  ช่วยนาเขตร์</t>
  </si>
  <si>
    <t>1841401116346</t>
  </si>
  <si>
    <t>เด็กหญิง รัชฏา  ชูดำ</t>
  </si>
  <si>
    <t>1939900483294</t>
  </si>
  <si>
    <t>เด็กหญิง อรจิรา  ธรรมพิทักษ์</t>
  </si>
  <si>
    <t>1900601175328</t>
  </si>
  <si>
    <t>นาย ปฏิพัทธ์  ทองรัตน์</t>
  </si>
  <si>
    <t>1939900477499</t>
  </si>
  <si>
    <t>เด็กชาย จิรพัฒน์  เพ็งเล็ง</t>
  </si>
  <si>
    <t>1839900695101</t>
  </si>
  <si>
    <t>เด็กหญิง ทาริกา  สังข์ติ้น</t>
  </si>
  <si>
    <t>1939900513053</t>
  </si>
  <si>
    <t>เด็กหญิง น้ำทิพย์  นิ่มโอ</t>
  </si>
  <si>
    <t>1939900486315</t>
  </si>
  <si>
    <t>เด็กหญิง สโรชา  พุทธศุกร์</t>
  </si>
  <si>
    <t>1939900480627</t>
  </si>
  <si>
    <t>นางสาว ปลื้ม  ดำแก้ว</t>
  </si>
  <si>
    <t>1103703423215</t>
  </si>
  <si>
    <t>นางสาว ชุติมา  ก่อเกื้อ</t>
  </si>
  <si>
    <t>1939900474899</t>
  </si>
  <si>
    <t>เด็กหญิง รัตติกาล  สังข์ทิพย์</t>
  </si>
  <si>
    <t>1939900497333</t>
  </si>
  <si>
    <t>เด็กหญิง วราภรณ์  หมีแดง</t>
  </si>
  <si>
    <t>1931001070640</t>
  </si>
  <si>
    <t>นางสาว ณัฐกานต์  ชูเกื้อ</t>
  </si>
  <si>
    <t>1939900473922</t>
  </si>
  <si>
    <t>เด็กชาย ธราธร  เต็มพุฒิ</t>
  </si>
  <si>
    <t>1939900494041</t>
  </si>
  <si>
    <t>เด็กชาย อภิรัฐ  เกตุหนู</t>
  </si>
  <si>
    <t>1939500009251</t>
  </si>
  <si>
    <t>เด็กหญิง สิริพร  สิทธิเม่ง</t>
  </si>
  <si>
    <t>1939900500962</t>
  </si>
  <si>
    <t>นาย ฐาปกรณ์  สิงห์โตแก้ว</t>
  </si>
  <si>
    <t>1939900468295</t>
  </si>
  <si>
    <t>เด็กชาย กิตติภพ  ศิริมนตรี</t>
  </si>
  <si>
    <t>1939800003908</t>
  </si>
  <si>
    <t>เด็กชาย ชนชยา  สมแก้ว</t>
  </si>
  <si>
    <t>1939900490380</t>
  </si>
  <si>
    <t>เด็กชาย เกรียงไกร  เวชรังษีกุล</t>
  </si>
  <si>
    <t>1939900489926</t>
  </si>
  <si>
    <t>นาย ณัฐวุฒิ  บัวจุด</t>
  </si>
  <si>
    <t>1939900475259</t>
  </si>
  <si>
    <t>เด็กชาย สุรเดช  ไชยเดช</t>
  </si>
  <si>
    <t>1939900497945</t>
  </si>
  <si>
    <t>เด็กชาย อดินันท์  ตู้คำภา</t>
  </si>
  <si>
    <t>1939900486358</t>
  </si>
  <si>
    <t>นาย เมธี  รักษาพล</t>
  </si>
  <si>
    <t>1939900474716</t>
  </si>
  <si>
    <t>เด็กชาย ธนาวุฒิ  เกตุชู</t>
  </si>
  <si>
    <t>1939900490941</t>
  </si>
  <si>
    <t>เด็กชาย สันต์ภพ  แสงสุด</t>
  </si>
  <si>
    <t>1939900484380</t>
  </si>
  <si>
    <t>นาย ฐิติวัส  ปัญจสุวรรณ์</t>
  </si>
  <si>
    <t>1939900473388</t>
  </si>
  <si>
    <t>นาย ธนวัฒน์  หนูประดิษฐ์</t>
  </si>
  <si>
    <t>1939900469518</t>
  </si>
  <si>
    <t>เด็กชาย อรรถชัย  มากคำ</t>
  </si>
  <si>
    <t>1939900501683</t>
  </si>
  <si>
    <t>เด็กชาย ศุภกร  สมุหะเสนีโต</t>
  </si>
  <si>
    <t>1939900481071</t>
  </si>
  <si>
    <t>เด็กชาย ศุทธวีร์  วิเศษสันติศิริ</t>
  </si>
  <si>
    <t>1939900493486</t>
  </si>
  <si>
    <t>นางสาว ตรีรัตน์  คำผาย</t>
  </si>
  <si>
    <t>1939900473281</t>
  </si>
  <si>
    <t>นางสาว จินตพร  แทนหนู</t>
  </si>
  <si>
    <t>1939900471008</t>
  </si>
  <si>
    <t>เด็กหญิง สุทธินันท์  จันทร์สม</t>
  </si>
  <si>
    <t>1930700054685</t>
  </si>
  <si>
    <t>เด็กหญิง เมธาวี  หนูเพชร</t>
  </si>
  <si>
    <t>1939900487257</t>
  </si>
  <si>
    <t>เด็กหญิง อรไพลิน  กันทะจันทร์</t>
  </si>
  <si>
    <t>1738700067221</t>
  </si>
  <si>
    <t>เด็กหญิง ติยาภัทร  ชุมแก่น</t>
  </si>
  <si>
    <t>1939900501021</t>
  </si>
  <si>
    <t>นางสาว มณีนุช  เกื้อสกุล</t>
  </si>
  <si>
    <t>1939900474449</t>
  </si>
  <si>
    <t>เด็กหญิง อธิชา  หนูแจ่ม</t>
  </si>
  <si>
    <t>1939900502761</t>
  </si>
  <si>
    <t>เด็กหญิง ภัทรดา  พรหมทอง</t>
  </si>
  <si>
    <t>1939900492081</t>
  </si>
  <si>
    <t>เด็กหญิง อรุณอันดา  อย่างดี</t>
  </si>
  <si>
    <t>1920400204401</t>
  </si>
  <si>
    <t>เด็กหญิง มัทนพร  หนูนวล</t>
  </si>
  <si>
    <t>1939800003894</t>
  </si>
  <si>
    <t>เด็กหญิง ชมพูนุท  หนูดำ</t>
  </si>
  <si>
    <t>1939900496531</t>
  </si>
  <si>
    <t>เด็กหญิง สุภาวดี  เปียคล้าย</t>
  </si>
  <si>
    <t>1939500008645</t>
  </si>
  <si>
    <t>เด็กหญิง กิตติมา  รัตนานุกูล</t>
  </si>
  <si>
    <t>1939900486811</t>
  </si>
  <si>
    <t>เด็กหญิง ณิชาภัทร  สิทธิศักดิ์</t>
  </si>
  <si>
    <t>1939500010208</t>
  </si>
  <si>
    <t>เด็กหญิง อาริยา  โพธิสิม</t>
  </si>
  <si>
    <t>1102003385115</t>
  </si>
  <si>
    <t>เด็กหญิง ชฎาพร  อ่อนทอง</t>
  </si>
  <si>
    <t>1939600004641</t>
  </si>
  <si>
    <t>เด็กหญิง สริตา  รักสกุล</t>
  </si>
  <si>
    <t>1939500009633</t>
  </si>
  <si>
    <t>เด็กชาย อมรินทร์  แสนแก้ว</t>
  </si>
  <si>
    <t>1909802716537</t>
  </si>
  <si>
    <t>เด็กชาย คณิศร  เปลี่ยนอร่าม</t>
  </si>
  <si>
    <t>1939900501446</t>
  </si>
  <si>
    <t>เด็กหญิง ขนิษฐา  ไชยวรณ์</t>
  </si>
  <si>
    <t>1900101386401</t>
  </si>
  <si>
    <t>เด็กหญิง ประภาพรรณ  นิลมาก</t>
  </si>
  <si>
    <t>1939900487826</t>
  </si>
  <si>
    <t>นาย กิตติธัช  อินฉ่ำ</t>
  </si>
  <si>
    <t>1939900479629</t>
  </si>
  <si>
    <t>นาย ณัฐวุฒิ  วงศ์วานิช</t>
  </si>
  <si>
    <t>1939900477065</t>
  </si>
  <si>
    <t>เด็กหญิง อาลิสา  ปลุกกระโทก</t>
  </si>
  <si>
    <t>1939900490151</t>
  </si>
  <si>
    <t>เด็กหญิง อาทิตยา  ขุนรอง</t>
  </si>
  <si>
    <t>1939900492129</t>
  </si>
  <si>
    <t>เด็กหญิง ฐานิยา  นวลกริ่ม</t>
  </si>
  <si>
    <t>1939900500776</t>
  </si>
  <si>
    <t>เด็กหญิง ปนัสยา  หนูชุม</t>
  </si>
  <si>
    <t>1939900495241</t>
  </si>
  <si>
    <t>เด็กชาย อลงกรณ์  บุญพร้อม</t>
  </si>
  <si>
    <t>1100801462581</t>
  </si>
  <si>
    <t>เด็กชาย บุรีกาญจน์  ทองบุรี</t>
  </si>
  <si>
    <t>1909802672882</t>
  </si>
  <si>
    <t>เด็กชาย ทินภัทร  อุ้ยสวัสดิ์</t>
  </si>
  <si>
    <t>1139600178621</t>
  </si>
  <si>
    <t>เด็กหญิง จารุวรรณ  หนูแก้ว</t>
  </si>
  <si>
    <t>1939900483103</t>
  </si>
  <si>
    <t>นาย พัชระ  ขาวโปง</t>
  </si>
  <si>
    <t>1931001068653</t>
  </si>
  <si>
    <t>เด็กหญิง วราภรณ์  ด้วงรัตน์</t>
  </si>
  <si>
    <t>1939900492765</t>
  </si>
  <si>
    <t>เด็กหญิง กมลชนก  โรจนรัตน์</t>
  </si>
  <si>
    <t>1939900502094</t>
  </si>
  <si>
    <t>เด็กชาย ชยุตพงศ์  สังข์ฉิม</t>
  </si>
  <si>
    <t>1939900500334</t>
  </si>
  <si>
    <t>เด็กชาย อัมรินทร์  กระจ่างรส</t>
  </si>
  <si>
    <t>1900101393849</t>
  </si>
  <si>
    <t>นาย ชุติมันต์  อัณฑยานนท์</t>
  </si>
  <si>
    <t>1939900470061</t>
  </si>
  <si>
    <t>เด็กชาย พงษ์พิศาล  โรจนรัตน์</t>
  </si>
  <si>
    <t>1939900493273</t>
  </si>
  <si>
    <t>เด็กชาย คฑาวุธ  ช่วยเมือง</t>
  </si>
  <si>
    <t>1939900514661</t>
  </si>
  <si>
    <t>เด็กชาย อภิวัฒน์  เตียวอนันต์</t>
  </si>
  <si>
    <t>1939900512740</t>
  </si>
  <si>
    <t>เด็กชาย ณัฐพล  สุขแก้ว</t>
  </si>
  <si>
    <t>1939800003002</t>
  </si>
  <si>
    <t>เด็กชาย ฐานิศร  จันทร์สังข์</t>
  </si>
  <si>
    <t>1939900486617</t>
  </si>
  <si>
    <t>เด็กชาย พงศธร  มัชยา</t>
  </si>
  <si>
    <t>1939900492234</t>
  </si>
  <si>
    <t>เด็กหญิง จุฑามณี  บุญนะ</t>
  </si>
  <si>
    <t>1939900485165</t>
  </si>
  <si>
    <t>นางสาว นิรชร  ทองขวิด</t>
  </si>
  <si>
    <t>1929900836464</t>
  </si>
  <si>
    <t>นางสาว ภัณฑิรา   อุมา</t>
  </si>
  <si>
    <t>1909802623318</t>
  </si>
  <si>
    <t>เด็กหญิง จุฬาลักษณ์  แซ่ภู่</t>
  </si>
  <si>
    <t>2939900022538</t>
  </si>
  <si>
    <t>เด็กหญิง ชนิตา  กาฬจันโท</t>
  </si>
  <si>
    <t>1931001071816</t>
  </si>
  <si>
    <t>เด็กหญิง อรวรรณ  สุขศรี</t>
  </si>
  <si>
    <t>1939900507380</t>
  </si>
  <si>
    <t>เด็กหญิง อุษา  อินทนุ</t>
  </si>
  <si>
    <t>1939900510038</t>
  </si>
  <si>
    <t>เด็กหญิง สุนิสา  สุวรรณพันชู</t>
  </si>
  <si>
    <t>1718800024248</t>
  </si>
  <si>
    <t>เด็กหญิง พรรวสา  โพธิ์รอด</t>
  </si>
  <si>
    <t>1939900487966</t>
  </si>
  <si>
    <t>เด็กหญิง มุทิตา  เง่าซุ้น</t>
  </si>
  <si>
    <t>1939900486561</t>
  </si>
  <si>
    <t>เด็กหญิง รุจิรา  รสเจริญ</t>
  </si>
  <si>
    <t>1859900275684</t>
  </si>
  <si>
    <t>เด็กหญิง สไบทิพย์  รองเดช</t>
  </si>
  <si>
    <t>1939900491190</t>
  </si>
  <si>
    <t>เด็กหญิง ธมลฤทัย  เพชรกาศ</t>
  </si>
  <si>
    <t>1939900480511</t>
  </si>
  <si>
    <t>นาย ปฎิพล  หนูจันทร์</t>
  </si>
  <si>
    <t>1939900474660</t>
  </si>
  <si>
    <t>เด็กหญิง สุทัตตา  แก้วเศษ</t>
  </si>
  <si>
    <t>1939900486773</t>
  </si>
  <si>
    <t>เด็กหญิง ชนชนินาถ  พรหมแก้ว</t>
  </si>
  <si>
    <t>1939500011085</t>
  </si>
  <si>
    <t>นางสาว ณิชาภัทร  ศักดิ์หวาน</t>
  </si>
  <si>
    <t>1939900474767</t>
  </si>
  <si>
    <t>เด็กชาย ณัฐวุฒิ  เชืองยาง</t>
  </si>
  <si>
    <t>1939900497694</t>
  </si>
  <si>
    <t>เด็กหญิง ทิฆัมพร  ชูบัวขาว</t>
  </si>
  <si>
    <t>1939900506014</t>
  </si>
  <si>
    <t>เด็กหญิง ธันย์ชนก  ยิ้มหวาน</t>
  </si>
  <si>
    <t>1939900489039</t>
  </si>
  <si>
    <t>เด็กชาย วรวิช  แป้นแก้ว</t>
  </si>
  <si>
    <t>1939900491157</t>
  </si>
  <si>
    <t>นางสาว พิมพร  ปานสุข</t>
  </si>
  <si>
    <t>1939900478061</t>
  </si>
  <si>
    <t>เด็กชาย กิติภูมิ  เพ็งระวะ</t>
  </si>
  <si>
    <t>1939900512537</t>
  </si>
  <si>
    <t>เด็กหญิง นงนภัส  วรรณภักดี</t>
  </si>
  <si>
    <t>1939900507215</t>
  </si>
  <si>
    <t>เด็กหญิง ณัฐชยาภา  โพธิ์ทอง</t>
  </si>
  <si>
    <t>1104300522356</t>
  </si>
  <si>
    <t>เด็กหญิง นวรัตน์  หนูวัน</t>
  </si>
  <si>
    <t>1839901734208</t>
  </si>
  <si>
    <t>เด็กหญิง สุธาสินี  เพชรกาฬ</t>
  </si>
  <si>
    <t>1939900488334</t>
  </si>
  <si>
    <t>เด็กชาย ชัยพร  บัวสมุย</t>
  </si>
  <si>
    <t>1849300011333</t>
  </si>
  <si>
    <t>เด็กชาย ภูมินทร์  หนองห้าง</t>
  </si>
  <si>
    <t>1959900796063</t>
  </si>
  <si>
    <t>นางสาว เนตรชนก  ไชยสุวรรณ์</t>
  </si>
  <si>
    <t>1959900758404</t>
  </si>
  <si>
    <t>เด็กหญิง อภิสรา  แกล้วทนงค์</t>
  </si>
  <si>
    <t>1939900505549</t>
  </si>
  <si>
    <t>เด็กหญิง จิรัชยา  สุภเพียร</t>
  </si>
  <si>
    <t>1939900483235</t>
  </si>
  <si>
    <t>เด็กหญิง กฤติยาณี  จันทร์บ่อแก้ว</t>
  </si>
  <si>
    <t>1578000006611</t>
  </si>
  <si>
    <t>นาย บูรพา  พิลาภรณ์</t>
  </si>
  <si>
    <t>1939900460324</t>
  </si>
  <si>
    <t>เด็กชาย ธนวัฒน์  อ่อนแก้ว</t>
  </si>
  <si>
    <t>1939900500130</t>
  </si>
  <si>
    <t>เด็กชาย เมธี  แก้วไข่</t>
  </si>
  <si>
    <t>1939500011697</t>
  </si>
  <si>
    <t>นาย พีระพล  เอียดเลื่อน</t>
  </si>
  <si>
    <t>1939900479190</t>
  </si>
  <si>
    <t>เด็กชาย ธวัชชัย  ปลอดนุ้ย</t>
  </si>
  <si>
    <t>1939900490878</t>
  </si>
  <si>
    <t>นาย ทินกร  สุทธิดาจันทร์</t>
  </si>
  <si>
    <t>1930200101544</t>
  </si>
  <si>
    <t>นาย อดิศักดิ์  น้อยหรำ</t>
  </si>
  <si>
    <t>1939500006995</t>
  </si>
  <si>
    <t>เด็กชาย กิตติธัช  ทองแก้ว</t>
  </si>
  <si>
    <t>1939900486749</t>
  </si>
  <si>
    <t>เด็กชาย ภาคภูมิ  คงศรีทอง</t>
  </si>
  <si>
    <t>1939500009773</t>
  </si>
  <si>
    <t>เด็กชาย นภัสกร  อินทร์ศรี</t>
  </si>
  <si>
    <t>1939900487729</t>
  </si>
  <si>
    <t>เด็กชาย กิตติพงศ์  อินทะสะระ</t>
  </si>
  <si>
    <t>1909802666068</t>
  </si>
  <si>
    <t>เด็กชาย เรวัตร  สรรเสริญ</t>
  </si>
  <si>
    <t>1939900495497</t>
  </si>
  <si>
    <t>เด็กชาย ณัฐพงษ์  สว่างรัตน์</t>
  </si>
  <si>
    <t>1939900484461</t>
  </si>
  <si>
    <t>เด็กชาย ธนภัทร  เอียดสกุล</t>
  </si>
  <si>
    <t>1939900490622</t>
  </si>
  <si>
    <t>นางสาว กัลยรัตน์  รัตนมุณี</t>
  </si>
  <si>
    <t>1939900476204</t>
  </si>
  <si>
    <t>นางสาว ธนัชพร  บุญยัง</t>
  </si>
  <si>
    <t>1939900474104</t>
  </si>
  <si>
    <t>เด็กหญิง ธนัญญา  หนูเรือง</t>
  </si>
  <si>
    <t>1104300530391</t>
  </si>
  <si>
    <t>เด็กหญิง กัญญาณัฐ  เดชวารี</t>
  </si>
  <si>
    <t>1939900486269</t>
  </si>
  <si>
    <t>นางสาว วรรณิสา  เผือกแสง</t>
  </si>
  <si>
    <t>1939900476166</t>
  </si>
  <si>
    <t>เด็กหญิง กัญญณัฐ  รัตนชุม</t>
  </si>
  <si>
    <t>1939900494440</t>
  </si>
  <si>
    <t>เด็กหญิง ศุภิสรา  แข็งฉลาด</t>
  </si>
  <si>
    <t>1939900494318</t>
  </si>
  <si>
    <t>นางสาว สุนทรีลักษณ์  ภักดี</t>
  </si>
  <si>
    <t>1939900474651</t>
  </si>
  <si>
    <t>นางสาว ขวัญจิรา  แสงหิรัญ</t>
  </si>
  <si>
    <t>1939900475241</t>
  </si>
  <si>
    <t>เด็กหญิง สุทธิญาดา  เพชรรักษ์</t>
  </si>
  <si>
    <t>1939900491777</t>
  </si>
  <si>
    <t>เด็กหญิง พิชามญชุ์  ลายขวะ</t>
  </si>
  <si>
    <t>1969800278940</t>
  </si>
  <si>
    <t>เด็กชาย เสฎฐวุฒิ  ภิรมรักษ์</t>
  </si>
  <si>
    <t>1939900483537</t>
  </si>
  <si>
    <t>หญิง</t>
  </si>
  <si>
    <t>ชาย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</si>
</sst>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4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187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8" xfId="0" applyFont="1" applyBorder="1" applyAlignment="1" applyProtection="1">
      <alignment horizontal="left" vertical="top" wrapText="1" readingOrder="1"/>
      <protection locked="0"/>
    </xf>
    <xf numFmtId="0" fontId="9" fillId="0" borderId="18" xfId="0" applyFont="1" applyBorder="1" applyAlignment="1" applyProtection="1">
      <alignment horizontal="center" vertical="top" wrapText="1" readingOrder="1"/>
      <protection locked="0"/>
    </xf>
    <xf numFmtId="187" fontId="9" fillId="0" borderId="18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8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/>
    <xf numFmtId="1" fontId="2" fillId="2" borderId="2" xfId="0" applyNumberFormat="1" applyFont="1" applyFill="1" applyBorder="1" applyAlignment="1">
      <alignment horizontal="center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7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11" fillId="0" borderId="19" xfId="0" applyFont="1" applyBorder="1" applyProtection="1">
      <protection locked="0"/>
    </xf>
    <xf numFmtId="1" fontId="11" fillId="0" borderId="19" xfId="0" applyNumberFormat="1" applyFont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center" vertical="top"/>
    </xf>
    <xf numFmtId="1" fontId="13" fillId="0" borderId="19" xfId="0" applyNumberFormat="1" applyFont="1" applyFill="1" applyBorder="1" applyAlignment="1" applyProtection="1">
      <alignment horizontal="center"/>
      <protection locked="0"/>
    </xf>
    <xf numFmtId="0" fontId="13" fillId="0" borderId="1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2</xdr:row>
      <xdr:rowOff>60464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185"/>
  <sheetViews>
    <sheetView tabSelected="1" zoomScale="130" zoomScaleNormal="130" workbookViewId="0">
      <selection activeCell="I8" sqref="I8"/>
    </sheetView>
  </sheetViews>
  <sheetFormatPr defaultColWidth="9.125" defaultRowHeight="16.5"/>
  <cols>
    <col min="1" max="1" width="33.375" style="1" customWidth="1"/>
    <col min="2" max="2" width="12.375" style="1" customWidth="1"/>
    <col min="3" max="3" width="12.625" style="1" customWidth="1"/>
    <col min="4" max="4" width="20.5" style="1" customWidth="1"/>
    <col min="5" max="5" width="17.625" style="1" customWidth="1"/>
    <col min="6" max="6" width="7.25" style="1" customWidth="1"/>
    <col min="7" max="74" width="4.875" style="12" customWidth="1"/>
    <col min="75" max="96" width="4.875" style="1" customWidth="1"/>
    <col min="97" max="108" width="4.75" style="1" customWidth="1"/>
    <col min="109" max="122" width="7" style="1" customWidth="1"/>
    <col min="123" max="16384" width="9.125" style="1"/>
  </cols>
  <sheetData>
    <row r="1" spans="1:122" ht="2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5"/>
    </row>
    <row r="2" spans="1:122" ht="21">
      <c r="A2" s="63" t="s">
        <v>7</v>
      </c>
      <c r="B2" s="63"/>
      <c r="C2" s="63"/>
      <c r="D2" s="63"/>
      <c r="E2" s="63"/>
      <c r="F2" s="63"/>
      <c r="G2" s="6" t="s">
        <v>8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7" t="s">
        <v>9</v>
      </c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8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</row>
    <row r="3" spans="1:122" ht="21">
      <c r="A3" s="64" t="s">
        <v>0</v>
      </c>
      <c r="B3" s="58" t="s">
        <v>1</v>
      </c>
      <c r="C3" s="58" t="s">
        <v>2</v>
      </c>
      <c r="D3" s="64" t="s">
        <v>3</v>
      </c>
      <c r="E3" s="58" t="s">
        <v>4</v>
      </c>
      <c r="F3" s="58" t="s">
        <v>5</v>
      </c>
      <c r="G3" s="61" t="s">
        <v>6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10" t="s">
        <v>16</v>
      </c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6"/>
      <c r="CS3" s="55" t="s">
        <v>15</v>
      </c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7"/>
    </row>
    <row r="4" spans="1:122" ht="21">
      <c r="A4" s="65"/>
      <c r="B4" s="59"/>
      <c r="C4" s="59"/>
      <c r="D4" s="65"/>
      <c r="E4" s="59"/>
      <c r="F4" s="59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17.100000000000001</v>
      </c>
      <c r="X4" s="9">
        <v>17.2</v>
      </c>
      <c r="Y4" s="9">
        <v>17.3</v>
      </c>
      <c r="Z4" s="9">
        <v>17.399999999999999</v>
      </c>
      <c r="AA4" s="9">
        <v>18.100000000000001</v>
      </c>
      <c r="AB4" s="9">
        <v>18.2</v>
      </c>
      <c r="AC4" s="9">
        <v>18.3</v>
      </c>
      <c r="AD4" s="9">
        <v>18.399999999999999</v>
      </c>
      <c r="AE4" s="9">
        <v>19.100000000000001</v>
      </c>
      <c r="AF4" s="9">
        <v>19.2</v>
      </c>
      <c r="AG4" s="9">
        <v>19.3</v>
      </c>
      <c r="AH4" s="9">
        <v>19.399999999999999</v>
      </c>
      <c r="AI4" s="9">
        <v>20.100000000000001</v>
      </c>
      <c r="AJ4" s="9">
        <v>20.2</v>
      </c>
      <c r="AK4" s="9">
        <v>20.3</v>
      </c>
      <c r="AL4" s="9">
        <v>20.399999999999999</v>
      </c>
      <c r="AM4" s="9">
        <v>21.2</v>
      </c>
      <c r="AN4" s="9">
        <v>21.2</v>
      </c>
      <c r="AO4" s="9">
        <v>21.3</v>
      </c>
      <c r="AP4" s="9">
        <v>21.4</v>
      </c>
      <c r="AQ4" s="9">
        <v>22</v>
      </c>
      <c r="AR4" s="9">
        <v>23</v>
      </c>
      <c r="AS4" s="9">
        <v>24</v>
      </c>
      <c r="AT4" s="9">
        <v>25</v>
      </c>
      <c r="AU4" s="9">
        <v>26</v>
      </c>
      <c r="AV4" s="9">
        <v>27</v>
      </c>
      <c r="AW4" s="9">
        <v>28</v>
      </c>
      <c r="AX4" s="9">
        <v>29</v>
      </c>
      <c r="AY4" s="9">
        <v>30</v>
      </c>
      <c r="AZ4" s="3">
        <v>1</v>
      </c>
      <c r="BA4" s="3">
        <v>2</v>
      </c>
      <c r="BB4" s="3">
        <v>3</v>
      </c>
      <c r="BC4" s="3">
        <v>4</v>
      </c>
      <c r="BD4" s="3">
        <v>5</v>
      </c>
      <c r="BE4" s="3">
        <v>6</v>
      </c>
      <c r="BF4" s="3">
        <v>7</v>
      </c>
      <c r="BG4" s="3">
        <v>8</v>
      </c>
      <c r="BH4" s="3">
        <v>9</v>
      </c>
      <c r="BI4" s="3">
        <v>10</v>
      </c>
      <c r="BJ4" s="3">
        <v>11</v>
      </c>
      <c r="BK4" s="3">
        <v>12</v>
      </c>
      <c r="BL4" s="3">
        <v>13</v>
      </c>
      <c r="BM4" s="3">
        <v>14</v>
      </c>
      <c r="BN4" s="3">
        <v>15</v>
      </c>
      <c r="BO4" s="3">
        <v>16</v>
      </c>
      <c r="BP4" s="3">
        <v>17.100000000000001</v>
      </c>
      <c r="BQ4" s="3">
        <v>17.2</v>
      </c>
      <c r="BR4" s="3">
        <v>17.3</v>
      </c>
      <c r="BS4" s="3">
        <v>17.399999999999999</v>
      </c>
      <c r="BT4" s="3">
        <v>18.100000000000001</v>
      </c>
      <c r="BU4" s="3">
        <v>18.2</v>
      </c>
      <c r="BV4" s="3">
        <v>18.3</v>
      </c>
      <c r="BW4" s="3">
        <v>18.399999999999999</v>
      </c>
      <c r="BX4" s="3">
        <v>19.100000000000001</v>
      </c>
      <c r="BY4" s="3">
        <v>19.2</v>
      </c>
      <c r="BZ4" s="3">
        <v>19.3</v>
      </c>
      <c r="CA4" s="3">
        <v>19.399999999999999</v>
      </c>
      <c r="CB4" s="3">
        <v>20.100000000000001</v>
      </c>
      <c r="CC4" s="3">
        <v>20.2</v>
      </c>
      <c r="CD4" s="3">
        <v>20.3</v>
      </c>
      <c r="CE4" s="3">
        <v>20.399999999999999</v>
      </c>
      <c r="CF4" s="3">
        <v>21.1</v>
      </c>
      <c r="CG4" s="3">
        <v>21.2</v>
      </c>
      <c r="CH4" s="3">
        <v>21.3</v>
      </c>
      <c r="CI4" s="3">
        <v>21.4</v>
      </c>
      <c r="CJ4" s="3">
        <v>22</v>
      </c>
      <c r="CK4" s="3">
        <v>23</v>
      </c>
      <c r="CL4" s="3">
        <v>24</v>
      </c>
      <c r="CM4" s="3">
        <v>25</v>
      </c>
      <c r="CN4" s="3">
        <v>26</v>
      </c>
      <c r="CO4" s="3">
        <v>27</v>
      </c>
      <c r="CP4" s="3">
        <v>28</v>
      </c>
      <c r="CQ4" s="3">
        <v>29</v>
      </c>
      <c r="CR4" s="3">
        <v>30</v>
      </c>
      <c r="CS4" s="14" t="s">
        <v>52</v>
      </c>
      <c r="CT4" s="18" t="s">
        <v>53</v>
      </c>
      <c r="CU4" s="18" t="s">
        <v>54</v>
      </c>
      <c r="CV4" s="18" t="s">
        <v>50</v>
      </c>
      <c r="CW4" s="18" t="s">
        <v>51</v>
      </c>
      <c r="CX4" s="18" t="s">
        <v>55</v>
      </c>
      <c r="CY4" s="18" t="s">
        <v>56</v>
      </c>
      <c r="CZ4" s="18" t="s">
        <v>57</v>
      </c>
      <c r="DA4" s="18" t="s">
        <v>58</v>
      </c>
      <c r="DB4" s="18" t="s">
        <v>59</v>
      </c>
      <c r="DC4" s="18" t="s">
        <v>60</v>
      </c>
      <c r="DD4" s="18" t="s">
        <v>63</v>
      </c>
      <c r="DE4" s="18" t="s">
        <v>12</v>
      </c>
      <c r="DF4" s="18" t="s">
        <v>11</v>
      </c>
      <c r="DG4" s="18" t="s">
        <v>13</v>
      </c>
      <c r="DH4" s="18" t="s">
        <v>11</v>
      </c>
      <c r="DI4" s="18" t="s">
        <v>14</v>
      </c>
      <c r="DJ4" s="18" t="s">
        <v>11</v>
      </c>
      <c r="DK4" s="18" t="s">
        <v>61</v>
      </c>
      <c r="DL4" s="18" t="s">
        <v>11</v>
      </c>
      <c r="DM4" s="18" t="s">
        <v>62</v>
      </c>
      <c r="DN4" s="18" t="s">
        <v>11</v>
      </c>
      <c r="DO4" s="18" t="s">
        <v>64</v>
      </c>
      <c r="DP4" s="18" t="s">
        <v>11</v>
      </c>
      <c r="DQ4" s="18" t="s">
        <v>10</v>
      </c>
      <c r="DR4" s="18" t="s">
        <v>11</v>
      </c>
    </row>
    <row r="5" spans="1:122" ht="23.25">
      <c r="A5" s="65"/>
      <c r="B5" s="59"/>
      <c r="C5" s="59"/>
      <c r="D5" s="65"/>
      <c r="E5" s="59"/>
      <c r="F5" s="59"/>
      <c r="G5" s="43">
        <v>3</v>
      </c>
      <c r="H5" s="43">
        <v>4</v>
      </c>
      <c r="I5" s="43">
        <v>4</v>
      </c>
      <c r="J5" s="43">
        <v>4</v>
      </c>
      <c r="K5" s="43">
        <v>2</v>
      </c>
      <c r="L5" s="43">
        <v>4</v>
      </c>
      <c r="M5" s="43">
        <v>4</v>
      </c>
      <c r="N5" s="43">
        <v>3</v>
      </c>
      <c r="O5" s="43">
        <v>3</v>
      </c>
      <c r="P5" s="43">
        <v>4</v>
      </c>
      <c r="Q5" s="43">
        <v>2</v>
      </c>
      <c r="R5" s="43">
        <v>4</v>
      </c>
      <c r="S5" s="43">
        <v>2</v>
      </c>
      <c r="T5" s="43">
        <v>3</v>
      </c>
      <c r="U5" s="43">
        <v>1</v>
      </c>
      <c r="V5" s="43">
        <v>2</v>
      </c>
      <c r="W5" s="54">
        <v>2</v>
      </c>
      <c r="X5" s="54">
        <v>1</v>
      </c>
      <c r="Y5" s="54">
        <v>2</v>
      </c>
      <c r="Z5" s="54">
        <v>1</v>
      </c>
      <c r="AA5" s="54">
        <v>2</v>
      </c>
      <c r="AB5" s="54">
        <v>2</v>
      </c>
      <c r="AC5" s="54">
        <v>1</v>
      </c>
      <c r="AD5" s="54">
        <v>1</v>
      </c>
      <c r="AE5" s="54">
        <v>1</v>
      </c>
      <c r="AF5" s="54">
        <v>2</v>
      </c>
      <c r="AG5" s="54">
        <v>1</v>
      </c>
      <c r="AH5" s="54">
        <v>1</v>
      </c>
      <c r="AI5" s="54">
        <v>2</v>
      </c>
      <c r="AJ5" s="54">
        <v>1</v>
      </c>
      <c r="AK5" s="54">
        <v>2</v>
      </c>
      <c r="AL5" s="54">
        <v>2</v>
      </c>
      <c r="AM5" s="54">
        <v>2</v>
      </c>
      <c r="AN5" s="54">
        <v>1</v>
      </c>
      <c r="AO5" s="54">
        <v>1</v>
      </c>
      <c r="AP5" s="54">
        <v>2</v>
      </c>
      <c r="AQ5" s="52">
        <v>3</v>
      </c>
      <c r="AR5" s="52">
        <v>3</v>
      </c>
      <c r="AS5" s="52">
        <v>3</v>
      </c>
      <c r="AT5" s="52">
        <v>3</v>
      </c>
      <c r="AU5" s="52">
        <v>3</v>
      </c>
      <c r="AV5" s="52">
        <v>3</v>
      </c>
      <c r="AW5" s="52">
        <v>3</v>
      </c>
      <c r="AX5" s="52">
        <v>3</v>
      </c>
      <c r="AY5" s="53">
        <v>8</v>
      </c>
      <c r="AZ5" s="44">
        <f>IF(G5=3,3,0)</f>
        <v>3</v>
      </c>
      <c r="BA5" s="44">
        <f>IF(H5=4,3,0)</f>
        <v>3</v>
      </c>
      <c r="BB5" s="44">
        <f>IF(I5=4,3,0)</f>
        <v>3</v>
      </c>
      <c r="BC5" s="44">
        <f>IF(J5=4,3,0)</f>
        <v>3</v>
      </c>
      <c r="BD5" s="44">
        <f>IF(K5=2,3,0)</f>
        <v>3</v>
      </c>
      <c r="BE5" s="44">
        <f>IF(L5=4,3,0)</f>
        <v>3</v>
      </c>
      <c r="BF5" s="44">
        <f>IF(M5=4,3,0)</f>
        <v>3</v>
      </c>
      <c r="BG5" s="44">
        <f>IF(N5=3,3,0)</f>
        <v>3</v>
      </c>
      <c r="BH5" s="44">
        <f>IF(O5=3,3,0)</f>
        <v>3</v>
      </c>
      <c r="BI5" s="44">
        <f>IF(P5=4,3,0)</f>
        <v>3</v>
      </c>
      <c r="BJ5" s="44">
        <f>IF(Q5=2,3,0)</f>
        <v>3</v>
      </c>
      <c r="BK5" s="44">
        <f>IF(R5=4,3,0)</f>
        <v>3</v>
      </c>
      <c r="BL5" s="44">
        <f>IF(S5=2,3,0)</f>
        <v>3</v>
      </c>
      <c r="BM5" s="44">
        <f>IF(T5=3,3,0)</f>
        <v>3</v>
      </c>
      <c r="BN5" s="44">
        <f t="shared" ref="BN5" si="0">IF(U5=1,3,0)</f>
        <v>3</v>
      </c>
      <c r="BO5" s="44">
        <f>IF(V5=2,3,0)</f>
        <v>3</v>
      </c>
      <c r="BP5" s="44">
        <f>IF(W5=2,1,0)</f>
        <v>1</v>
      </c>
      <c r="BQ5" s="44">
        <f>IF(X5=1,1,0)</f>
        <v>1</v>
      </c>
      <c r="BR5" s="44">
        <f t="shared" ref="BR5:CI5" si="1">IF(Y5=2,1,0)</f>
        <v>1</v>
      </c>
      <c r="BS5" s="44">
        <f>IF(Z5=1,1,0)</f>
        <v>1</v>
      </c>
      <c r="BT5" s="44">
        <f t="shared" si="1"/>
        <v>1</v>
      </c>
      <c r="BU5" s="44">
        <f t="shared" si="1"/>
        <v>1</v>
      </c>
      <c r="BV5" s="44">
        <f t="shared" ref="BV5:BX5" si="2">IF(AC5=1,1,0)</f>
        <v>1</v>
      </c>
      <c r="BW5" s="44">
        <f t="shared" si="2"/>
        <v>1</v>
      </c>
      <c r="BX5" s="44">
        <f t="shared" si="2"/>
        <v>1</v>
      </c>
      <c r="BY5" s="44">
        <f t="shared" si="1"/>
        <v>1</v>
      </c>
      <c r="BZ5" s="44">
        <f t="shared" ref="BZ5:CA5" si="3">IF(AG5=1,1,0)</f>
        <v>1</v>
      </c>
      <c r="CA5" s="44">
        <f t="shared" si="3"/>
        <v>1</v>
      </c>
      <c r="CB5" s="44">
        <f t="shared" si="1"/>
        <v>1</v>
      </c>
      <c r="CC5" s="44">
        <f>IF(AJ5=1,1,0)</f>
        <v>1</v>
      </c>
      <c r="CD5" s="44">
        <f t="shared" si="1"/>
        <v>1</v>
      </c>
      <c r="CE5" s="44">
        <f t="shared" si="1"/>
        <v>1</v>
      </c>
      <c r="CF5" s="44">
        <f t="shared" si="1"/>
        <v>1</v>
      </c>
      <c r="CG5" s="44">
        <f t="shared" ref="CG5:CH5" si="4">IF(AN5=1,1,0)</f>
        <v>1</v>
      </c>
      <c r="CH5" s="44">
        <f t="shared" si="4"/>
        <v>1</v>
      </c>
      <c r="CI5" s="44">
        <f t="shared" si="1"/>
        <v>1</v>
      </c>
      <c r="CJ5" s="44">
        <f>AQ5</f>
        <v>3</v>
      </c>
      <c r="CK5" s="44">
        <f>AR5</f>
        <v>3</v>
      </c>
      <c r="CL5" s="44">
        <f t="shared" ref="CL5" si="5">AS5</f>
        <v>3</v>
      </c>
      <c r="CM5" s="44">
        <f t="shared" ref="CM5" si="6">AT5</f>
        <v>3</v>
      </c>
      <c r="CN5" s="44">
        <f t="shared" ref="CN5" si="7">AU5</f>
        <v>3</v>
      </c>
      <c r="CO5" s="44">
        <f t="shared" ref="CO5" si="8">AV5</f>
        <v>3</v>
      </c>
      <c r="CP5" s="44">
        <f t="shared" ref="CP5" si="9">AW5</f>
        <v>3</v>
      </c>
      <c r="CQ5" s="44">
        <f t="shared" ref="CQ5" si="10">AX5</f>
        <v>3</v>
      </c>
      <c r="CR5" s="44">
        <f t="shared" ref="CR5" si="11">AY5</f>
        <v>8</v>
      </c>
      <c r="CS5" s="45">
        <f>AZ5+BA5+CJ5</f>
        <v>9</v>
      </c>
      <c r="CT5" s="46">
        <f>BB5+CK5+CL5</f>
        <v>9</v>
      </c>
      <c r="CU5" s="46">
        <f>BC5</f>
        <v>3</v>
      </c>
      <c r="CV5" s="45">
        <f>BP5+BQ5+BR5+BS5+CM5</f>
        <v>7</v>
      </c>
      <c r="CW5" s="45">
        <f>BD5+CN5</f>
        <v>6</v>
      </c>
      <c r="CX5" s="45">
        <f>BE5+BT5+BU5+BV5+BW5</f>
        <v>7</v>
      </c>
      <c r="CY5" s="45">
        <f>BF5+BG5+BH5+BI5+BX5+BY5+BZ5+CA5</f>
        <v>16</v>
      </c>
      <c r="CZ5" s="46">
        <f>BJ5</f>
        <v>3</v>
      </c>
      <c r="DA5" s="45">
        <f>BK5+BL5+BM5+BN5+CO5+CP5+CQ5</f>
        <v>21</v>
      </c>
      <c r="DB5" s="45">
        <f>BO5+CB5+CC5+CD5+CE5</f>
        <v>7</v>
      </c>
      <c r="DC5" s="45">
        <f>CF5+CG5+CH5+CI5</f>
        <v>4</v>
      </c>
      <c r="DD5" s="47">
        <f>CR5</f>
        <v>8</v>
      </c>
      <c r="DE5" s="47">
        <f>SUM(CS5:CU5)</f>
        <v>21</v>
      </c>
      <c r="DF5" s="48" t="str">
        <f>IF(DE5&lt;5.25,"ปรับปรุง",IF(DE5&lt;10.5,"พอใช้",IF(DE5&lt;15.75,"ดี",IF(DE5&gt;=15.75,"ดีมาก"))))</f>
        <v>ดีมาก</v>
      </c>
      <c r="DG5" s="48">
        <f>CV5+CW5</f>
        <v>13</v>
      </c>
      <c r="DH5" s="48" t="str">
        <f>IF(DG5&lt;3.25,"ปรับปรุง",IF(DG5&lt;6.5,"พอใช้",IF(DG5&lt;9.75,"ดี",IF(DG5&gt;=9.75,"ดีมาก"))))</f>
        <v>ดีมาก</v>
      </c>
      <c r="DI5" s="48">
        <f>CX5+CY5</f>
        <v>23</v>
      </c>
      <c r="DJ5" s="48" t="str">
        <f>IF(DI5&lt;5.75,"ปรับปรุง",IF(DI5&lt;11.5,"พอใช้",IF(DI5&lt;17.25,"ดี",IF(DI5&gt;=17.25,"ดีมาก"))))</f>
        <v>ดีมาก</v>
      </c>
      <c r="DK5" s="48">
        <f>CZ5+DA5</f>
        <v>24</v>
      </c>
      <c r="DL5" s="48" t="str">
        <f>IF(DK5&lt;6,"ปรับปรุง",IF(DK5&lt;12,"พอใช้",IF(DK5&lt;18,"ดี",IF(DK5&gt;=18,"ดีมาก"))))</f>
        <v>ดีมาก</v>
      </c>
      <c r="DM5" s="48">
        <f>DB5+DC5</f>
        <v>11</v>
      </c>
      <c r="DN5" s="48" t="str">
        <f>IF(DM5&lt;2.75,"ปรับปรุง",IF(DM5&lt;5.5,"พอใช้",IF(DM5&lt;8.25,"ดี",IF(DM5&gt;=8.25,"ดีมาก"))))</f>
        <v>ดีมาก</v>
      </c>
      <c r="DO5" s="51">
        <f>DD5</f>
        <v>8</v>
      </c>
      <c r="DP5" s="48" t="str">
        <f>IF(DO5&lt;2,"ปรับปรุง",IF(DO5&lt;4,"พอใช้",IF(DO5&lt;6,"ดี",IF(DO5&gt;=6,"ดีมาก"))))</f>
        <v>ดีมาก</v>
      </c>
      <c r="DQ5" s="48">
        <f>SUM(CS5:DD5)</f>
        <v>100</v>
      </c>
      <c r="DR5" s="49" t="str">
        <f>IF(DQ5&lt;25,"ปรับปรุง",IF(DQ5&lt;50,"พอใช้",IF(DQ5&lt;75,"ดี",IF(DQ5&gt;=75,"ดีมาก"))))</f>
        <v>ดีมาก</v>
      </c>
    </row>
    <row r="6" spans="1:122" s="11" customFormat="1" ht="23.25">
      <c r="A6" s="79" t="s">
        <v>70</v>
      </c>
      <c r="B6" s="80" t="s">
        <v>71</v>
      </c>
      <c r="C6" s="80">
        <v>1193100002</v>
      </c>
      <c r="D6" s="81" t="s">
        <v>72</v>
      </c>
      <c r="E6" s="82" t="s">
        <v>73</v>
      </c>
      <c r="F6" s="83" t="s">
        <v>432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5"/>
      <c r="CT6" s="87"/>
      <c r="CU6" s="87"/>
      <c r="CV6" s="85"/>
      <c r="CW6" s="85"/>
      <c r="CX6" s="85"/>
      <c r="CY6" s="85"/>
      <c r="CZ6" s="87"/>
      <c r="DA6" s="85"/>
      <c r="DB6" s="85"/>
      <c r="DC6" s="85"/>
      <c r="DD6" s="88"/>
      <c r="DE6" s="88"/>
      <c r="DF6" s="89"/>
      <c r="DG6" s="89"/>
      <c r="DH6" s="89"/>
      <c r="DI6" s="89"/>
      <c r="DJ6" s="89"/>
      <c r="DK6" s="89"/>
      <c r="DL6" s="89"/>
      <c r="DM6" s="89"/>
      <c r="DN6" s="89"/>
      <c r="DO6" s="90"/>
      <c r="DP6" s="89"/>
      <c r="DQ6" s="89"/>
      <c r="DR6" s="91"/>
    </row>
    <row r="7" spans="1:122" ht="23.25">
      <c r="A7" s="79" t="s">
        <v>70</v>
      </c>
      <c r="B7" s="80" t="s">
        <v>71</v>
      </c>
      <c r="C7" s="80">
        <v>1193100002</v>
      </c>
      <c r="D7" s="81" t="s">
        <v>74</v>
      </c>
      <c r="E7" s="82" t="s">
        <v>75</v>
      </c>
      <c r="F7" s="83" t="s">
        <v>432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5"/>
      <c r="CT7" s="87"/>
      <c r="CU7" s="87"/>
      <c r="CV7" s="85"/>
      <c r="CW7" s="85"/>
      <c r="CX7" s="85"/>
      <c r="CY7" s="85"/>
      <c r="CZ7" s="87"/>
      <c r="DA7" s="85"/>
      <c r="DB7" s="85"/>
      <c r="DC7" s="85"/>
      <c r="DD7" s="88"/>
      <c r="DE7" s="88"/>
      <c r="DF7" s="89"/>
      <c r="DG7" s="89"/>
      <c r="DH7" s="89"/>
      <c r="DI7" s="89"/>
      <c r="DJ7" s="89"/>
      <c r="DK7" s="89"/>
      <c r="DL7" s="89"/>
      <c r="DM7" s="89"/>
      <c r="DN7" s="89"/>
      <c r="DO7" s="90"/>
      <c r="DP7" s="89"/>
      <c r="DQ7" s="89"/>
      <c r="DR7" s="91"/>
    </row>
    <row r="8" spans="1:122" ht="23.25">
      <c r="A8" s="79" t="s">
        <v>70</v>
      </c>
      <c r="B8" s="80" t="s">
        <v>71</v>
      </c>
      <c r="C8" s="80">
        <v>1193100002</v>
      </c>
      <c r="D8" s="81" t="s">
        <v>76</v>
      </c>
      <c r="E8" s="82" t="s">
        <v>77</v>
      </c>
      <c r="F8" s="83" t="s">
        <v>432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5"/>
      <c r="CT8" s="87"/>
      <c r="CU8" s="87"/>
      <c r="CV8" s="85"/>
      <c r="CW8" s="85"/>
      <c r="CX8" s="85"/>
      <c r="CY8" s="85"/>
      <c r="CZ8" s="87"/>
      <c r="DA8" s="85"/>
      <c r="DB8" s="85"/>
      <c r="DC8" s="85"/>
      <c r="DD8" s="88"/>
      <c r="DE8" s="88"/>
      <c r="DF8" s="89"/>
      <c r="DG8" s="89"/>
      <c r="DH8" s="89"/>
      <c r="DI8" s="89"/>
      <c r="DJ8" s="89"/>
      <c r="DK8" s="89"/>
      <c r="DL8" s="89"/>
      <c r="DM8" s="89"/>
      <c r="DN8" s="89"/>
      <c r="DO8" s="90"/>
      <c r="DP8" s="89"/>
      <c r="DQ8" s="89"/>
      <c r="DR8" s="91"/>
    </row>
    <row r="9" spans="1:122" ht="23.25">
      <c r="A9" s="79" t="s">
        <v>70</v>
      </c>
      <c r="B9" s="80" t="s">
        <v>71</v>
      </c>
      <c r="C9" s="80">
        <v>1193100002</v>
      </c>
      <c r="D9" s="81" t="s">
        <v>78</v>
      </c>
      <c r="E9" s="82" t="s">
        <v>79</v>
      </c>
      <c r="F9" s="83" t="s">
        <v>432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5"/>
      <c r="CT9" s="87"/>
      <c r="CU9" s="87"/>
      <c r="CV9" s="85"/>
      <c r="CW9" s="85"/>
      <c r="CX9" s="85"/>
      <c r="CY9" s="85"/>
      <c r="CZ9" s="87"/>
      <c r="DA9" s="85"/>
      <c r="DB9" s="85"/>
      <c r="DC9" s="85"/>
      <c r="DD9" s="88"/>
      <c r="DE9" s="88"/>
      <c r="DF9" s="89"/>
      <c r="DG9" s="89"/>
      <c r="DH9" s="89"/>
      <c r="DI9" s="89"/>
      <c r="DJ9" s="89"/>
      <c r="DK9" s="89"/>
      <c r="DL9" s="89"/>
      <c r="DM9" s="89"/>
      <c r="DN9" s="89"/>
      <c r="DO9" s="90"/>
      <c r="DP9" s="89"/>
      <c r="DQ9" s="89"/>
      <c r="DR9" s="91"/>
    </row>
    <row r="10" spans="1:122" ht="23.25">
      <c r="A10" s="79" t="s">
        <v>70</v>
      </c>
      <c r="B10" s="80" t="s">
        <v>71</v>
      </c>
      <c r="C10" s="80">
        <v>1193100002</v>
      </c>
      <c r="D10" s="81" t="s">
        <v>80</v>
      </c>
      <c r="E10" s="82" t="s">
        <v>81</v>
      </c>
      <c r="F10" s="83" t="s">
        <v>432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5"/>
      <c r="CT10" s="87"/>
      <c r="CU10" s="87"/>
      <c r="CV10" s="85"/>
      <c r="CW10" s="85"/>
      <c r="CX10" s="85"/>
      <c r="CY10" s="85"/>
      <c r="CZ10" s="87"/>
      <c r="DA10" s="85"/>
      <c r="DB10" s="85"/>
      <c r="DC10" s="85"/>
      <c r="DD10" s="88"/>
      <c r="DE10" s="88"/>
      <c r="DF10" s="89"/>
      <c r="DG10" s="89"/>
      <c r="DH10" s="89"/>
      <c r="DI10" s="89"/>
      <c r="DJ10" s="89"/>
      <c r="DK10" s="89"/>
      <c r="DL10" s="89"/>
      <c r="DM10" s="89"/>
      <c r="DN10" s="89"/>
      <c r="DO10" s="90"/>
      <c r="DP10" s="89"/>
      <c r="DQ10" s="89"/>
      <c r="DR10" s="91"/>
    </row>
    <row r="11" spans="1:122" ht="23.25">
      <c r="A11" s="79" t="s">
        <v>70</v>
      </c>
      <c r="B11" s="80" t="s">
        <v>71</v>
      </c>
      <c r="C11" s="80">
        <v>1193100002</v>
      </c>
      <c r="D11" s="81" t="s">
        <v>82</v>
      </c>
      <c r="E11" s="82" t="s">
        <v>83</v>
      </c>
      <c r="F11" s="83" t="s">
        <v>433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5"/>
      <c r="CT11" s="87"/>
      <c r="CU11" s="87"/>
      <c r="CV11" s="85"/>
      <c r="CW11" s="85"/>
      <c r="CX11" s="85"/>
      <c r="CY11" s="85"/>
      <c r="CZ11" s="87"/>
      <c r="DA11" s="85"/>
      <c r="DB11" s="85"/>
      <c r="DC11" s="85"/>
      <c r="DD11" s="88"/>
      <c r="DE11" s="88"/>
      <c r="DF11" s="89"/>
      <c r="DG11" s="89"/>
      <c r="DH11" s="89"/>
      <c r="DI11" s="89"/>
      <c r="DJ11" s="89"/>
      <c r="DK11" s="89"/>
      <c r="DL11" s="89"/>
      <c r="DM11" s="89"/>
      <c r="DN11" s="89"/>
      <c r="DO11" s="90"/>
      <c r="DP11" s="89"/>
      <c r="DQ11" s="89"/>
      <c r="DR11" s="91"/>
    </row>
    <row r="12" spans="1:122" ht="23.25">
      <c r="A12" s="79" t="s">
        <v>70</v>
      </c>
      <c r="B12" s="80" t="s">
        <v>71</v>
      </c>
      <c r="C12" s="80">
        <v>1193100002</v>
      </c>
      <c r="D12" s="81" t="s">
        <v>84</v>
      </c>
      <c r="E12" s="82" t="s">
        <v>85</v>
      </c>
      <c r="F12" s="83" t="s">
        <v>432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5"/>
      <c r="CT12" s="87"/>
      <c r="CU12" s="87"/>
      <c r="CV12" s="85"/>
      <c r="CW12" s="85"/>
      <c r="CX12" s="85"/>
      <c r="CY12" s="85"/>
      <c r="CZ12" s="87"/>
      <c r="DA12" s="85"/>
      <c r="DB12" s="85"/>
      <c r="DC12" s="85"/>
      <c r="DD12" s="88"/>
      <c r="DE12" s="88"/>
      <c r="DF12" s="89"/>
      <c r="DG12" s="89"/>
      <c r="DH12" s="89"/>
      <c r="DI12" s="89"/>
      <c r="DJ12" s="89"/>
      <c r="DK12" s="89"/>
      <c r="DL12" s="89"/>
      <c r="DM12" s="89"/>
      <c r="DN12" s="89"/>
      <c r="DO12" s="90"/>
      <c r="DP12" s="89"/>
      <c r="DQ12" s="89"/>
      <c r="DR12" s="91"/>
    </row>
    <row r="13" spans="1:122" ht="23.25">
      <c r="A13" s="79" t="s">
        <v>70</v>
      </c>
      <c r="B13" s="80" t="s">
        <v>71</v>
      </c>
      <c r="C13" s="80">
        <v>1193100002</v>
      </c>
      <c r="D13" s="81" t="s">
        <v>86</v>
      </c>
      <c r="E13" s="82" t="s">
        <v>87</v>
      </c>
      <c r="F13" s="83" t="s">
        <v>433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5"/>
      <c r="CT13" s="87"/>
      <c r="CU13" s="87"/>
      <c r="CV13" s="85"/>
      <c r="CW13" s="85"/>
      <c r="CX13" s="85"/>
      <c r="CY13" s="85"/>
      <c r="CZ13" s="87"/>
      <c r="DA13" s="85"/>
      <c r="DB13" s="85"/>
      <c r="DC13" s="85"/>
      <c r="DD13" s="88"/>
      <c r="DE13" s="88"/>
      <c r="DF13" s="89"/>
      <c r="DG13" s="89"/>
      <c r="DH13" s="89"/>
      <c r="DI13" s="89"/>
      <c r="DJ13" s="89"/>
      <c r="DK13" s="89"/>
      <c r="DL13" s="89"/>
      <c r="DM13" s="89"/>
      <c r="DN13" s="89"/>
      <c r="DO13" s="90"/>
      <c r="DP13" s="89"/>
      <c r="DQ13" s="89"/>
      <c r="DR13" s="91"/>
    </row>
    <row r="14" spans="1:122" ht="23.25">
      <c r="A14" s="79" t="s">
        <v>70</v>
      </c>
      <c r="B14" s="80" t="s">
        <v>71</v>
      </c>
      <c r="C14" s="80">
        <v>1193100002</v>
      </c>
      <c r="D14" s="81" t="s">
        <v>88</v>
      </c>
      <c r="E14" s="82" t="s">
        <v>89</v>
      </c>
      <c r="F14" s="83" t="s">
        <v>432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5"/>
      <c r="CT14" s="87"/>
      <c r="CU14" s="87"/>
      <c r="CV14" s="85"/>
      <c r="CW14" s="85"/>
      <c r="CX14" s="85"/>
      <c r="CY14" s="85"/>
      <c r="CZ14" s="87"/>
      <c r="DA14" s="85"/>
      <c r="DB14" s="85"/>
      <c r="DC14" s="85"/>
      <c r="DD14" s="88"/>
      <c r="DE14" s="88"/>
      <c r="DF14" s="89"/>
      <c r="DG14" s="89"/>
      <c r="DH14" s="89"/>
      <c r="DI14" s="89"/>
      <c r="DJ14" s="89"/>
      <c r="DK14" s="89"/>
      <c r="DL14" s="89"/>
      <c r="DM14" s="89"/>
      <c r="DN14" s="89"/>
      <c r="DO14" s="90"/>
      <c r="DP14" s="89"/>
      <c r="DQ14" s="89"/>
      <c r="DR14" s="91"/>
    </row>
    <row r="15" spans="1:122" ht="23.25">
      <c r="A15" s="79" t="s">
        <v>70</v>
      </c>
      <c r="B15" s="80" t="s">
        <v>71</v>
      </c>
      <c r="C15" s="80">
        <v>1193100002</v>
      </c>
      <c r="D15" s="81" t="s">
        <v>90</v>
      </c>
      <c r="E15" s="82" t="s">
        <v>91</v>
      </c>
      <c r="F15" s="83" t="s">
        <v>432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5"/>
      <c r="CT15" s="87"/>
      <c r="CU15" s="87"/>
      <c r="CV15" s="85"/>
      <c r="CW15" s="85"/>
      <c r="CX15" s="85"/>
      <c r="CY15" s="85"/>
      <c r="CZ15" s="87"/>
      <c r="DA15" s="85"/>
      <c r="DB15" s="85"/>
      <c r="DC15" s="85"/>
      <c r="DD15" s="88"/>
      <c r="DE15" s="88"/>
      <c r="DF15" s="89"/>
      <c r="DG15" s="89"/>
      <c r="DH15" s="89"/>
      <c r="DI15" s="89"/>
      <c r="DJ15" s="89"/>
      <c r="DK15" s="89"/>
      <c r="DL15" s="89"/>
      <c r="DM15" s="89"/>
      <c r="DN15" s="89"/>
      <c r="DO15" s="90"/>
      <c r="DP15" s="89"/>
      <c r="DQ15" s="89"/>
      <c r="DR15" s="91"/>
    </row>
    <row r="16" spans="1:122" ht="23.25">
      <c r="A16" s="79" t="s">
        <v>70</v>
      </c>
      <c r="B16" s="80" t="s">
        <v>71</v>
      </c>
      <c r="C16" s="80">
        <v>1193100002</v>
      </c>
      <c r="D16" s="81" t="s">
        <v>92</v>
      </c>
      <c r="E16" s="82" t="s">
        <v>93</v>
      </c>
      <c r="F16" s="83" t="s">
        <v>433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5"/>
      <c r="CT16" s="87"/>
      <c r="CU16" s="87"/>
      <c r="CV16" s="85"/>
      <c r="CW16" s="85"/>
      <c r="CX16" s="85"/>
      <c r="CY16" s="85"/>
      <c r="CZ16" s="87"/>
      <c r="DA16" s="85"/>
      <c r="DB16" s="85"/>
      <c r="DC16" s="85"/>
      <c r="DD16" s="88"/>
      <c r="DE16" s="88"/>
      <c r="DF16" s="89"/>
      <c r="DG16" s="89"/>
      <c r="DH16" s="89"/>
      <c r="DI16" s="89"/>
      <c r="DJ16" s="89"/>
      <c r="DK16" s="89"/>
      <c r="DL16" s="89"/>
      <c r="DM16" s="89"/>
      <c r="DN16" s="89"/>
      <c r="DO16" s="90"/>
      <c r="DP16" s="89"/>
      <c r="DQ16" s="89"/>
      <c r="DR16" s="91"/>
    </row>
    <row r="17" spans="1:122" ht="23.25">
      <c r="A17" s="79" t="s">
        <v>70</v>
      </c>
      <c r="B17" s="80" t="s">
        <v>71</v>
      </c>
      <c r="C17" s="80">
        <v>1193100002</v>
      </c>
      <c r="D17" s="81" t="s">
        <v>94</v>
      </c>
      <c r="E17" s="82" t="s">
        <v>95</v>
      </c>
      <c r="F17" s="83" t="s">
        <v>432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5"/>
      <c r="CT17" s="87"/>
      <c r="CU17" s="87"/>
      <c r="CV17" s="85"/>
      <c r="CW17" s="85"/>
      <c r="CX17" s="85"/>
      <c r="CY17" s="85"/>
      <c r="CZ17" s="87"/>
      <c r="DA17" s="85"/>
      <c r="DB17" s="85"/>
      <c r="DC17" s="85"/>
      <c r="DD17" s="88"/>
      <c r="DE17" s="88"/>
      <c r="DF17" s="89"/>
      <c r="DG17" s="89"/>
      <c r="DH17" s="89"/>
      <c r="DI17" s="89"/>
      <c r="DJ17" s="89"/>
      <c r="DK17" s="89"/>
      <c r="DL17" s="89"/>
      <c r="DM17" s="89"/>
      <c r="DN17" s="89"/>
      <c r="DO17" s="90"/>
      <c r="DP17" s="89"/>
      <c r="DQ17" s="89"/>
      <c r="DR17" s="91"/>
    </row>
    <row r="18" spans="1:122" ht="23.25">
      <c r="A18" s="79" t="s">
        <v>70</v>
      </c>
      <c r="B18" s="80" t="s">
        <v>71</v>
      </c>
      <c r="C18" s="80">
        <v>1193100002</v>
      </c>
      <c r="D18" s="81" t="s">
        <v>96</v>
      </c>
      <c r="E18" s="82" t="s">
        <v>97</v>
      </c>
      <c r="F18" s="83" t="s">
        <v>432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5"/>
      <c r="CT18" s="87"/>
      <c r="CU18" s="87"/>
      <c r="CV18" s="85"/>
      <c r="CW18" s="85"/>
      <c r="CX18" s="85"/>
      <c r="CY18" s="85"/>
      <c r="CZ18" s="87"/>
      <c r="DA18" s="85"/>
      <c r="DB18" s="85"/>
      <c r="DC18" s="85"/>
      <c r="DD18" s="88"/>
      <c r="DE18" s="88"/>
      <c r="DF18" s="89"/>
      <c r="DG18" s="89"/>
      <c r="DH18" s="89"/>
      <c r="DI18" s="89"/>
      <c r="DJ18" s="89"/>
      <c r="DK18" s="89"/>
      <c r="DL18" s="89"/>
      <c r="DM18" s="89"/>
      <c r="DN18" s="89"/>
      <c r="DO18" s="90"/>
      <c r="DP18" s="89"/>
      <c r="DQ18" s="89"/>
      <c r="DR18" s="91"/>
    </row>
    <row r="19" spans="1:122" ht="23.25">
      <c r="A19" s="79" t="s">
        <v>70</v>
      </c>
      <c r="B19" s="80" t="s">
        <v>71</v>
      </c>
      <c r="C19" s="80">
        <v>1193100002</v>
      </c>
      <c r="D19" s="81" t="s">
        <v>98</v>
      </c>
      <c r="E19" s="82" t="s">
        <v>99</v>
      </c>
      <c r="F19" s="83" t="s">
        <v>432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5"/>
      <c r="CT19" s="87"/>
      <c r="CU19" s="87"/>
      <c r="CV19" s="85"/>
      <c r="CW19" s="85"/>
      <c r="CX19" s="85"/>
      <c r="CY19" s="85"/>
      <c r="CZ19" s="87"/>
      <c r="DA19" s="85"/>
      <c r="DB19" s="85"/>
      <c r="DC19" s="85"/>
      <c r="DD19" s="88"/>
      <c r="DE19" s="88"/>
      <c r="DF19" s="89"/>
      <c r="DG19" s="89"/>
      <c r="DH19" s="89"/>
      <c r="DI19" s="89"/>
      <c r="DJ19" s="89"/>
      <c r="DK19" s="89"/>
      <c r="DL19" s="89"/>
      <c r="DM19" s="89"/>
      <c r="DN19" s="89"/>
      <c r="DO19" s="90"/>
      <c r="DP19" s="89"/>
      <c r="DQ19" s="89"/>
      <c r="DR19" s="91"/>
    </row>
    <row r="20" spans="1:122" ht="23.25">
      <c r="A20" s="79" t="s">
        <v>70</v>
      </c>
      <c r="B20" s="80" t="s">
        <v>71</v>
      </c>
      <c r="C20" s="80">
        <v>1193100002</v>
      </c>
      <c r="D20" s="81" t="s">
        <v>100</v>
      </c>
      <c r="E20" s="82" t="s">
        <v>101</v>
      </c>
      <c r="F20" s="83" t="s">
        <v>432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5"/>
      <c r="CT20" s="87"/>
      <c r="CU20" s="87"/>
      <c r="CV20" s="85"/>
      <c r="CW20" s="85"/>
      <c r="CX20" s="85"/>
      <c r="CY20" s="85"/>
      <c r="CZ20" s="87"/>
      <c r="DA20" s="85"/>
      <c r="DB20" s="85"/>
      <c r="DC20" s="85"/>
      <c r="DD20" s="88"/>
      <c r="DE20" s="88"/>
      <c r="DF20" s="89"/>
      <c r="DG20" s="89"/>
      <c r="DH20" s="89"/>
      <c r="DI20" s="89"/>
      <c r="DJ20" s="89"/>
      <c r="DK20" s="89"/>
      <c r="DL20" s="89"/>
      <c r="DM20" s="89"/>
      <c r="DN20" s="89"/>
      <c r="DO20" s="90"/>
      <c r="DP20" s="89"/>
      <c r="DQ20" s="89"/>
      <c r="DR20" s="91"/>
    </row>
    <row r="21" spans="1:122" ht="19.5">
      <c r="A21" s="79" t="s">
        <v>70</v>
      </c>
      <c r="B21" s="80" t="s">
        <v>71</v>
      </c>
      <c r="C21" s="80">
        <v>1193100002</v>
      </c>
      <c r="D21" s="81" t="s">
        <v>102</v>
      </c>
      <c r="E21" s="82" t="s">
        <v>103</v>
      </c>
      <c r="F21" s="84" t="s">
        <v>432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</row>
    <row r="22" spans="1:122" ht="19.5">
      <c r="A22" s="79" t="s">
        <v>70</v>
      </c>
      <c r="B22" s="80" t="s">
        <v>71</v>
      </c>
      <c r="C22" s="80">
        <v>1193100002</v>
      </c>
      <c r="D22" s="81" t="s">
        <v>104</v>
      </c>
      <c r="E22" s="82" t="s">
        <v>105</v>
      </c>
      <c r="F22" s="84" t="s">
        <v>432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</row>
    <row r="23" spans="1:122" ht="19.5">
      <c r="A23" s="79" t="s">
        <v>70</v>
      </c>
      <c r="B23" s="80" t="s">
        <v>71</v>
      </c>
      <c r="C23" s="80">
        <v>1193100002</v>
      </c>
      <c r="D23" s="81" t="s">
        <v>106</v>
      </c>
      <c r="E23" s="82" t="s">
        <v>107</v>
      </c>
      <c r="F23" s="84" t="s">
        <v>432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</row>
    <row r="24" spans="1:122" ht="19.5">
      <c r="A24" s="79" t="s">
        <v>70</v>
      </c>
      <c r="B24" s="80" t="s">
        <v>71</v>
      </c>
      <c r="C24" s="80">
        <v>1193100002</v>
      </c>
      <c r="D24" s="81" t="s">
        <v>108</v>
      </c>
      <c r="E24" s="82" t="s">
        <v>109</v>
      </c>
      <c r="F24" s="84" t="s">
        <v>432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</row>
    <row r="25" spans="1:122" ht="19.5">
      <c r="A25" s="79" t="s">
        <v>70</v>
      </c>
      <c r="B25" s="80" t="s">
        <v>71</v>
      </c>
      <c r="C25" s="80">
        <v>1193100002</v>
      </c>
      <c r="D25" s="81" t="s">
        <v>110</v>
      </c>
      <c r="E25" s="82" t="s">
        <v>111</v>
      </c>
      <c r="F25" s="84" t="s">
        <v>433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</row>
    <row r="26" spans="1:122" ht="19.5">
      <c r="A26" s="79" t="s">
        <v>70</v>
      </c>
      <c r="B26" s="80" t="s">
        <v>71</v>
      </c>
      <c r="C26" s="80">
        <v>1193100002</v>
      </c>
      <c r="D26" s="81" t="s">
        <v>112</v>
      </c>
      <c r="E26" s="82" t="s">
        <v>113</v>
      </c>
      <c r="F26" s="84" t="s">
        <v>433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</row>
    <row r="27" spans="1:122" ht="19.5">
      <c r="A27" s="79" t="s">
        <v>70</v>
      </c>
      <c r="B27" s="80" t="s">
        <v>71</v>
      </c>
      <c r="C27" s="80">
        <v>1193100002</v>
      </c>
      <c r="D27" s="81" t="s">
        <v>114</v>
      </c>
      <c r="E27" s="82" t="s">
        <v>115</v>
      </c>
      <c r="F27" s="84" t="s">
        <v>432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</row>
    <row r="28" spans="1:122" ht="19.5">
      <c r="A28" s="79" t="s">
        <v>70</v>
      </c>
      <c r="B28" s="80" t="s">
        <v>71</v>
      </c>
      <c r="C28" s="80">
        <v>1193100002</v>
      </c>
      <c r="D28" s="81" t="s">
        <v>116</v>
      </c>
      <c r="E28" s="82" t="s">
        <v>117</v>
      </c>
      <c r="F28" s="84" t="s">
        <v>432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</row>
    <row r="29" spans="1:122" ht="19.5">
      <c r="A29" s="79" t="s">
        <v>70</v>
      </c>
      <c r="B29" s="80" t="s">
        <v>71</v>
      </c>
      <c r="C29" s="80">
        <v>1193100002</v>
      </c>
      <c r="D29" s="81" t="s">
        <v>118</v>
      </c>
      <c r="E29" s="82" t="s">
        <v>119</v>
      </c>
      <c r="F29" s="84" t="s">
        <v>432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</row>
    <row r="30" spans="1:122" ht="19.5">
      <c r="A30" s="79" t="s">
        <v>70</v>
      </c>
      <c r="B30" s="80" t="s">
        <v>71</v>
      </c>
      <c r="C30" s="80">
        <v>1193100002</v>
      </c>
      <c r="D30" s="81" t="s">
        <v>120</v>
      </c>
      <c r="E30" s="82" t="s">
        <v>121</v>
      </c>
      <c r="F30" s="84" t="s">
        <v>433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</row>
    <row r="31" spans="1:122" ht="19.5">
      <c r="A31" s="79" t="s">
        <v>70</v>
      </c>
      <c r="B31" s="80" t="s">
        <v>71</v>
      </c>
      <c r="C31" s="80">
        <v>1193100002</v>
      </c>
      <c r="D31" s="81" t="s">
        <v>122</v>
      </c>
      <c r="E31" s="82" t="s">
        <v>123</v>
      </c>
      <c r="F31" s="84" t="s">
        <v>432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</row>
    <row r="32" spans="1:122" ht="19.5">
      <c r="A32" s="79" t="s">
        <v>70</v>
      </c>
      <c r="B32" s="80" t="s">
        <v>71</v>
      </c>
      <c r="C32" s="80">
        <v>1193100002</v>
      </c>
      <c r="D32" s="81" t="s">
        <v>124</v>
      </c>
      <c r="E32" s="82" t="s">
        <v>125</v>
      </c>
      <c r="F32" s="84" t="s">
        <v>432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</row>
    <row r="33" spans="1:122" ht="19.5">
      <c r="A33" s="79" t="s">
        <v>70</v>
      </c>
      <c r="B33" s="80" t="s">
        <v>71</v>
      </c>
      <c r="C33" s="80">
        <v>1193100002</v>
      </c>
      <c r="D33" s="81" t="s">
        <v>126</v>
      </c>
      <c r="E33" s="82" t="s">
        <v>127</v>
      </c>
      <c r="F33" s="84" t="s">
        <v>432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</row>
    <row r="34" spans="1:122" ht="19.5">
      <c r="A34" s="79" t="s">
        <v>70</v>
      </c>
      <c r="B34" s="80" t="s">
        <v>71</v>
      </c>
      <c r="C34" s="80">
        <v>1193100002</v>
      </c>
      <c r="D34" s="81" t="s">
        <v>128</v>
      </c>
      <c r="E34" s="82" t="s">
        <v>129</v>
      </c>
      <c r="F34" s="84" t="s">
        <v>433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</row>
    <row r="35" spans="1:122" ht="19.5">
      <c r="A35" s="79" t="s">
        <v>70</v>
      </c>
      <c r="B35" s="80" t="s">
        <v>71</v>
      </c>
      <c r="C35" s="80">
        <v>1193100002</v>
      </c>
      <c r="D35" s="81" t="s">
        <v>130</v>
      </c>
      <c r="E35" s="82" t="s">
        <v>131</v>
      </c>
      <c r="F35" s="84" t="s">
        <v>432</v>
      </c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</row>
    <row r="36" spans="1:122" ht="19.5">
      <c r="A36" s="79" t="s">
        <v>70</v>
      </c>
      <c r="B36" s="80" t="s">
        <v>71</v>
      </c>
      <c r="C36" s="80">
        <v>1193100002</v>
      </c>
      <c r="D36" s="81" t="s">
        <v>132</v>
      </c>
      <c r="E36" s="82" t="s">
        <v>133</v>
      </c>
      <c r="F36" s="84" t="s">
        <v>433</v>
      </c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</row>
    <row r="37" spans="1:122" ht="19.5">
      <c r="A37" s="79" t="s">
        <v>70</v>
      </c>
      <c r="B37" s="80" t="s">
        <v>71</v>
      </c>
      <c r="C37" s="80">
        <v>1193100002</v>
      </c>
      <c r="D37" s="81" t="s">
        <v>134</v>
      </c>
      <c r="E37" s="82" t="s">
        <v>135</v>
      </c>
      <c r="F37" s="84" t="s">
        <v>433</v>
      </c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</row>
    <row r="38" spans="1:122" ht="19.5">
      <c r="A38" s="79" t="s">
        <v>70</v>
      </c>
      <c r="B38" s="80" t="s">
        <v>71</v>
      </c>
      <c r="C38" s="80">
        <v>1193100002</v>
      </c>
      <c r="D38" s="81" t="s">
        <v>136</v>
      </c>
      <c r="E38" s="82" t="s">
        <v>137</v>
      </c>
      <c r="F38" s="84" t="s">
        <v>433</v>
      </c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</row>
    <row r="39" spans="1:122" ht="19.5">
      <c r="A39" s="79" t="s">
        <v>70</v>
      </c>
      <c r="B39" s="80" t="s">
        <v>71</v>
      </c>
      <c r="C39" s="80">
        <v>1193100002</v>
      </c>
      <c r="D39" s="81" t="s">
        <v>138</v>
      </c>
      <c r="E39" s="82" t="s">
        <v>139</v>
      </c>
      <c r="F39" s="84" t="s">
        <v>433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</row>
    <row r="40" spans="1:122" ht="19.5">
      <c r="A40" s="79" t="s">
        <v>70</v>
      </c>
      <c r="B40" s="80" t="s">
        <v>71</v>
      </c>
      <c r="C40" s="80">
        <v>1193100002</v>
      </c>
      <c r="D40" s="81" t="s">
        <v>140</v>
      </c>
      <c r="E40" s="82" t="s">
        <v>141</v>
      </c>
      <c r="F40" s="84" t="s">
        <v>433</v>
      </c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</row>
    <row r="41" spans="1:122" ht="19.5">
      <c r="A41" s="79" t="s">
        <v>70</v>
      </c>
      <c r="B41" s="80" t="s">
        <v>71</v>
      </c>
      <c r="C41" s="80">
        <v>1193100002</v>
      </c>
      <c r="D41" s="81" t="s">
        <v>142</v>
      </c>
      <c r="E41" s="82" t="s">
        <v>143</v>
      </c>
      <c r="F41" s="84" t="s">
        <v>433</v>
      </c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</row>
    <row r="42" spans="1:122" ht="19.5">
      <c r="A42" s="79" t="s">
        <v>70</v>
      </c>
      <c r="B42" s="80" t="s">
        <v>71</v>
      </c>
      <c r="C42" s="80">
        <v>1193100002</v>
      </c>
      <c r="D42" s="81" t="s">
        <v>144</v>
      </c>
      <c r="E42" s="82" t="s">
        <v>145</v>
      </c>
      <c r="F42" s="84" t="s">
        <v>433</v>
      </c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</row>
    <row r="43" spans="1:122" ht="19.5">
      <c r="A43" s="79" t="s">
        <v>70</v>
      </c>
      <c r="B43" s="80" t="s">
        <v>71</v>
      </c>
      <c r="C43" s="80">
        <v>1193100002</v>
      </c>
      <c r="D43" s="81" t="s">
        <v>146</v>
      </c>
      <c r="E43" s="82" t="s">
        <v>147</v>
      </c>
      <c r="F43" s="84" t="s">
        <v>433</v>
      </c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</row>
    <row r="44" spans="1:122" ht="19.5">
      <c r="A44" s="79" t="s">
        <v>70</v>
      </c>
      <c r="B44" s="80" t="s">
        <v>71</v>
      </c>
      <c r="C44" s="80">
        <v>1193100002</v>
      </c>
      <c r="D44" s="81" t="s">
        <v>148</v>
      </c>
      <c r="E44" s="82" t="s">
        <v>149</v>
      </c>
      <c r="F44" s="84" t="s">
        <v>433</v>
      </c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</row>
    <row r="45" spans="1:122" ht="19.5">
      <c r="A45" s="79" t="s">
        <v>70</v>
      </c>
      <c r="B45" s="80" t="s">
        <v>71</v>
      </c>
      <c r="C45" s="80">
        <v>1193100002</v>
      </c>
      <c r="D45" s="81" t="s">
        <v>150</v>
      </c>
      <c r="E45" s="82" t="s">
        <v>151</v>
      </c>
      <c r="F45" s="84" t="s">
        <v>433</v>
      </c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</row>
    <row r="46" spans="1:122" ht="19.5">
      <c r="A46" s="79" t="s">
        <v>70</v>
      </c>
      <c r="B46" s="80" t="s">
        <v>71</v>
      </c>
      <c r="C46" s="80">
        <v>1193100002</v>
      </c>
      <c r="D46" s="81" t="s">
        <v>152</v>
      </c>
      <c r="E46" s="82" t="s">
        <v>153</v>
      </c>
      <c r="F46" s="84" t="s">
        <v>433</v>
      </c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</row>
    <row r="47" spans="1:122" ht="19.5">
      <c r="A47" s="79" t="s">
        <v>70</v>
      </c>
      <c r="B47" s="80" t="s">
        <v>71</v>
      </c>
      <c r="C47" s="80">
        <v>1193100002</v>
      </c>
      <c r="D47" s="81" t="s">
        <v>154</v>
      </c>
      <c r="E47" s="82" t="s">
        <v>155</v>
      </c>
      <c r="F47" s="84" t="s">
        <v>433</v>
      </c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</row>
    <row r="48" spans="1:122" ht="19.5">
      <c r="A48" s="79" t="s">
        <v>70</v>
      </c>
      <c r="B48" s="80" t="s">
        <v>71</v>
      </c>
      <c r="C48" s="80">
        <v>1193100002</v>
      </c>
      <c r="D48" s="81" t="s">
        <v>156</v>
      </c>
      <c r="E48" s="82" t="s">
        <v>157</v>
      </c>
      <c r="F48" s="84" t="s">
        <v>433</v>
      </c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</row>
    <row r="49" spans="1:122" ht="19.5">
      <c r="A49" s="79" t="s">
        <v>70</v>
      </c>
      <c r="B49" s="80" t="s">
        <v>71</v>
      </c>
      <c r="C49" s="80">
        <v>1193100002</v>
      </c>
      <c r="D49" s="81" t="s">
        <v>158</v>
      </c>
      <c r="E49" s="82" t="s">
        <v>159</v>
      </c>
      <c r="F49" s="84" t="s">
        <v>433</v>
      </c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</row>
    <row r="50" spans="1:122" ht="19.5">
      <c r="A50" s="79" t="s">
        <v>70</v>
      </c>
      <c r="B50" s="80" t="s">
        <v>71</v>
      </c>
      <c r="C50" s="80">
        <v>1193100002</v>
      </c>
      <c r="D50" s="81" t="s">
        <v>160</v>
      </c>
      <c r="E50" s="82" t="s">
        <v>161</v>
      </c>
      <c r="F50" s="84" t="s">
        <v>433</v>
      </c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</row>
    <row r="51" spans="1:122" ht="19.5">
      <c r="A51" s="79" t="s">
        <v>70</v>
      </c>
      <c r="B51" s="80" t="s">
        <v>71</v>
      </c>
      <c r="C51" s="80">
        <v>1193100002</v>
      </c>
      <c r="D51" s="81" t="s">
        <v>162</v>
      </c>
      <c r="E51" s="82" t="s">
        <v>163</v>
      </c>
      <c r="F51" s="84" t="s">
        <v>433</v>
      </c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</row>
    <row r="52" spans="1:122" ht="19.5">
      <c r="A52" s="79" t="s">
        <v>70</v>
      </c>
      <c r="B52" s="80" t="s">
        <v>71</v>
      </c>
      <c r="C52" s="80">
        <v>1193100002</v>
      </c>
      <c r="D52" s="81" t="s">
        <v>164</v>
      </c>
      <c r="E52" s="82" t="s">
        <v>165</v>
      </c>
      <c r="F52" s="84" t="s">
        <v>432</v>
      </c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</row>
    <row r="53" spans="1:122" ht="19.5">
      <c r="A53" s="79" t="s">
        <v>70</v>
      </c>
      <c r="B53" s="80" t="s">
        <v>71</v>
      </c>
      <c r="C53" s="80">
        <v>1193100002</v>
      </c>
      <c r="D53" s="81" t="s">
        <v>166</v>
      </c>
      <c r="E53" s="82" t="s">
        <v>167</v>
      </c>
      <c r="F53" s="84" t="s">
        <v>432</v>
      </c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</row>
    <row r="54" spans="1:122" ht="19.5">
      <c r="A54" s="79" t="s">
        <v>70</v>
      </c>
      <c r="B54" s="80" t="s">
        <v>71</v>
      </c>
      <c r="C54" s="80">
        <v>1193100002</v>
      </c>
      <c r="D54" s="81" t="s">
        <v>168</v>
      </c>
      <c r="E54" s="82" t="s">
        <v>169</v>
      </c>
      <c r="F54" s="84" t="s">
        <v>432</v>
      </c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</row>
    <row r="55" spans="1:122" ht="19.5">
      <c r="A55" s="79" t="s">
        <v>70</v>
      </c>
      <c r="B55" s="80" t="s">
        <v>71</v>
      </c>
      <c r="C55" s="80">
        <v>1193100002</v>
      </c>
      <c r="D55" s="81" t="s">
        <v>170</v>
      </c>
      <c r="E55" s="82" t="s">
        <v>171</v>
      </c>
      <c r="F55" s="84" t="s">
        <v>433</v>
      </c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</row>
    <row r="56" spans="1:122" ht="19.5">
      <c r="A56" s="79" t="s">
        <v>70</v>
      </c>
      <c r="B56" s="80" t="s">
        <v>71</v>
      </c>
      <c r="C56" s="80">
        <v>1193100002</v>
      </c>
      <c r="D56" s="81" t="s">
        <v>172</v>
      </c>
      <c r="E56" s="82" t="s">
        <v>173</v>
      </c>
      <c r="F56" s="84" t="s">
        <v>433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</row>
    <row r="57" spans="1:122" ht="19.5">
      <c r="A57" s="79" t="s">
        <v>70</v>
      </c>
      <c r="B57" s="80" t="s">
        <v>71</v>
      </c>
      <c r="C57" s="80">
        <v>1193100002</v>
      </c>
      <c r="D57" s="81" t="s">
        <v>174</v>
      </c>
      <c r="E57" s="82" t="s">
        <v>175</v>
      </c>
      <c r="F57" s="84" t="s">
        <v>432</v>
      </c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</row>
    <row r="58" spans="1:122" ht="19.5">
      <c r="A58" s="79" t="s">
        <v>70</v>
      </c>
      <c r="B58" s="80" t="s">
        <v>71</v>
      </c>
      <c r="C58" s="80">
        <v>1193100002</v>
      </c>
      <c r="D58" s="81" t="s">
        <v>176</v>
      </c>
      <c r="E58" s="82" t="s">
        <v>177</v>
      </c>
      <c r="F58" s="84" t="s">
        <v>432</v>
      </c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</row>
    <row r="59" spans="1:122" ht="19.5">
      <c r="A59" s="79" t="s">
        <v>70</v>
      </c>
      <c r="B59" s="80" t="s">
        <v>71</v>
      </c>
      <c r="C59" s="80">
        <v>1193100002</v>
      </c>
      <c r="D59" s="81" t="s">
        <v>178</v>
      </c>
      <c r="E59" s="82" t="s">
        <v>179</v>
      </c>
      <c r="F59" s="84" t="s">
        <v>432</v>
      </c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</row>
    <row r="60" spans="1:122" ht="19.5">
      <c r="A60" s="79" t="s">
        <v>70</v>
      </c>
      <c r="B60" s="80" t="s">
        <v>71</v>
      </c>
      <c r="C60" s="80">
        <v>1193100002</v>
      </c>
      <c r="D60" s="81" t="s">
        <v>180</v>
      </c>
      <c r="E60" s="82" t="s">
        <v>181</v>
      </c>
      <c r="F60" s="84" t="s">
        <v>432</v>
      </c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</row>
    <row r="61" spans="1:122" ht="19.5">
      <c r="A61" s="79" t="s">
        <v>70</v>
      </c>
      <c r="B61" s="80" t="s">
        <v>71</v>
      </c>
      <c r="C61" s="80">
        <v>1193100002</v>
      </c>
      <c r="D61" s="81" t="s">
        <v>182</v>
      </c>
      <c r="E61" s="82" t="s">
        <v>183</v>
      </c>
      <c r="F61" s="84" t="s">
        <v>432</v>
      </c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</row>
    <row r="62" spans="1:122" ht="19.5">
      <c r="A62" s="79" t="s">
        <v>70</v>
      </c>
      <c r="B62" s="80" t="s">
        <v>71</v>
      </c>
      <c r="C62" s="80">
        <v>1193100002</v>
      </c>
      <c r="D62" s="81" t="s">
        <v>184</v>
      </c>
      <c r="E62" s="82" t="s">
        <v>185</v>
      </c>
      <c r="F62" s="84" t="s">
        <v>432</v>
      </c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</row>
    <row r="63" spans="1:122" ht="19.5">
      <c r="A63" s="79" t="s">
        <v>70</v>
      </c>
      <c r="B63" s="80" t="s">
        <v>71</v>
      </c>
      <c r="C63" s="80">
        <v>1193100002</v>
      </c>
      <c r="D63" s="81" t="s">
        <v>186</v>
      </c>
      <c r="E63" s="82" t="s">
        <v>187</v>
      </c>
      <c r="F63" s="84" t="s">
        <v>432</v>
      </c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</row>
    <row r="64" spans="1:122" ht="19.5">
      <c r="A64" s="79" t="s">
        <v>70</v>
      </c>
      <c r="B64" s="80" t="s">
        <v>71</v>
      </c>
      <c r="C64" s="80">
        <v>1193100002</v>
      </c>
      <c r="D64" s="81" t="s">
        <v>188</v>
      </c>
      <c r="E64" s="82" t="s">
        <v>189</v>
      </c>
      <c r="F64" s="84" t="s">
        <v>432</v>
      </c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</row>
    <row r="65" spans="1:122" ht="19.5">
      <c r="A65" s="79" t="s">
        <v>70</v>
      </c>
      <c r="B65" s="80" t="s">
        <v>71</v>
      </c>
      <c r="C65" s="80">
        <v>1193100002</v>
      </c>
      <c r="D65" s="81" t="s">
        <v>190</v>
      </c>
      <c r="E65" s="82" t="s">
        <v>191</v>
      </c>
      <c r="F65" s="84" t="s">
        <v>433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</row>
    <row r="66" spans="1:122" ht="19.5">
      <c r="A66" s="79" t="s">
        <v>70</v>
      </c>
      <c r="B66" s="80" t="s">
        <v>71</v>
      </c>
      <c r="C66" s="80">
        <v>1193100002</v>
      </c>
      <c r="D66" s="81" t="s">
        <v>192</v>
      </c>
      <c r="E66" s="82" t="s">
        <v>193</v>
      </c>
      <c r="F66" s="84" t="s">
        <v>433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</row>
    <row r="67" spans="1:122" ht="19.5">
      <c r="A67" s="79" t="s">
        <v>70</v>
      </c>
      <c r="B67" s="80" t="s">
        <v>71</v>
      </c>
      <c r="C67" s="80">
        <v>1193100002</v>
      </c>
      <c r="D67" s="81" t="s">
        <v>194</v>
      </c>
      <c r="E67" s="82" t="s">
        <v>195</v>
      </c>
      <c r="F67" s="84" t="s">
        <v>432</v>
      </c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</row>
    <row r="68" spans="1:122" ht="19.5">
      <c r="A68" s="79" t="s">
        <v>70</v>
      </c>
      <c r="B68" s="80" t="s">
        <v>71</v>
      </c>
      <c r="C68" s="80">
        <v>1193100002</v>
      </c>
      <c r="D68" s="81" t="s">
        <v>196</v>
      </c>
      <c r="E68" s="82" t="s">
        <v>197</v>
      </c>
      <c r="F68" s="84" t="s">
        <v>433</v>
      </c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</row>
    <row r="69" spans="1:122" ht="19.5">
      <c r="A69" s="79" t="s">
        <v>70</v>
      </c>
      <c r="B69" s="80" t="s">
        <v>71</v>
      </c>
      <c r="C69" s="80">
        <v>1193100002</v>
      </c>
      <c r="D69" s="81" t="s">
        <v>198</v>
      </c>
      <c r="E69" s="82" t="s">
        <v>199</v>
      </c>
      <c r="F69" s="84" t="s">
        <v>433</v>
      </c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</row>
    <row r="70" spans="1:122" ht="19.5">
      <c r="A70" s="79" t="s">
        <v>70</v>
      </c>
      <c r="B70" s="80" t="s">
        <v>71</v>
      </c>
      <c r="C70" s="80">
        <v>1193100002</v>
      </c>
      <c r="D70" s="81" t="s">
        <v>200</v>
      </c>
      <c r="E70" s="82" t="s">
        <v>201</v>
      </c>
      <c r="F70" s="84" t="s">
        <v>433</v>
      </c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</row>
    <row r="71" spans="1:122" ht="19.5">
      <c r="A71" s="79" t="s">
        <v>70</v>
      </c>
      <c r="B71" s="80" t="s">
        <v>71</v>
      </c>
      <c r="C71" s="80">
        <v>1193100002</v>
      </c>
      <c r="D71" s="81" t="s">
        <v>202</v>
      </c>
      <c r="E71" s="82" t="s">
        <v>203</v>
      </c>
      <c r="F71" s="84" t="s">
        <v>433</v>
      </c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</row>
    <row r="72" spans="1:122" ht="19.5">
      <c r="A72" s="79" t="s">
        <v>70</v>
      </c>
      <c r="B72" s="80" t="s">
        <v>71</v>
      </c>
      <c r="C72" s="80">
        <v>1193100002</v>
      </c>
      <c r="D72" s="81" t="s">
        <v>204</v>
      </c>
      <c r="E72" s="82" t="s">
        <v>205</v>
      </c>
      <c r="F72" s="84" t="s">
        <v>433</v>
      </c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</row>
    <row r="73" spans="1:122" ht="19.5">
      <c r="A73" s="79" t="s">
        <v>70</v>
      </c>
      <c r="B73" s="80" t="s">
        <v>71</v>
      </c>
      <c r="C73" s="80">
        <v>1193100002</v>
      </c>
      <c r="D73" s="81" t="s">
        <v>206</v>
      </c>
      <c r="E73" s="82" t="s">
        <v>207</v>
      </c>
      <c r="F73" s="84" t="s">
        <v>433</v>
      </c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</row>
    <row r="74" spans="1:122" ht="19.5">
      <c r="A74" s="79" t="s">
        <v>70</v>
      </c>
      <c r="B74" s="80" t="s">
        <v>71</v>
      </c>
      <c r="C74" s="80">
        <v>1193100002</v>
      </c>
      <c r="D74" s="81" t="s">
        <v>208</v>
      </c>
      <c r="E74" s="82" t="s">
        <v>209</v>
      </c>
      <c r="F74" s="84" t="s">
        <v>433</v>
      </c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</row>
    <row r="75" spans="1:122" ht="19.5">
      <c r="A75" s="79" t="s">
        <v>70</v>
      </c>
      <c r="B75" s="80" t="s">
        <v>71</v>
      </c>
      <c r="C75" s="80">
        <v>1193100002</v>
      </c>
      <c r="D75" s="81" t="s">
        <v>210</v>
      </c>
      <c r="E75" s="82" t="s">
        <v>211</v>
      </c>
      <c r="F75" s="84" t="s">
        <v>433</v>
      </c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</row>
    <row r="76" spans="1:122" ht="19.5">
      <c r="A76" s="79" t="s">
        <v>70</v>
      </c>
      <c r="B76" s="80" t="s">
        <v>71</v>
      </c>
      <c r="C76" s="80">
        <v>1193100002</v>
      </c>
      <c r="D76" s="81" t="s">
        <v>212</v>
      </c>
      <c r="E76" s="82" t="s">
        <v>213</v>
      </c>
      <c r="F76" s="84" t="s">
        <v>433</v>
      </c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</row>
    <row r="77" spans="1:122" ht="19.5">
      <c r="A77" s="79" t="s">
        <v>70</v>
      </c>
      <c r="B77" s="80" t="s">
        <v>71</v>
      </c>
      <c r="C77" s="80">
        <v>1193100002</v>
      </c>
      <c r="D77" s="81" t="s">
        <v>214</v>
      </c>
      <c r="E77" s="82" t="s">
        <v>215</v>
      </c>
      <c r="F77" s="84" t="s">
        <v>433</v>
      </c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</row>
    <row r="78" spans="1:122" ht="19.5">
      <c r="A78" s="79" t="s">
        <v>70</v>
      </c>
      <c r="B78" s="80" t="s">
        <v>71</v>
      </c>
      <c r="C78" s="80">
        <v>1193100002</v>
      </c>
      <c r="D78" s="81" t="s">
        <v>216</v>
      </c>
      <c r="E78" s="82" t="s">
        <v>217</v>
      </c>
      <c r="F78" s="84" t="s">
        <v>433</v>
      </c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</row>
    <row r="79" spans="1:122" ht="19.5">
      <c r="A79" s="79" t="s">
        <v>70</v>
      </c>
      <c r="B79" s="80" t="s">
        <v>71</v>
      </c>
      <c r="C79" s="80">
        <v>1193100002</v>
      </c>
      <c r="D79" s="81" t="s">
        <v>218</v>
      </c>
      <c r="E79" s="82" t="s">
        <v>219</v>
      </c>
      <c r="F79" s="84" t="s">
        <v>433</v>
      </c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</row>
    <row r="80" spans="1:122" ht="19.5">
      <c r="A80" s="79" t="s">
        <v>70</v>
      </c>
      <c r="B80" s="80" t="s">
        <v>71</v>
      </c>
      <c r="C80" s="80">
        <v>1193100002</v>
      </c>
      <c r="D80" s="81" t="s">
        <v>220</v>
      </c>
      <c r="E80" s="82" t="s">
        <v>221</v>
      </c>
      <c r="F80" s="84" t="s">
        <v>433</v>
      </c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  <c r="DR80" s="93"/>
    </row>
    <row r="81" spans="1:122" ht="19.5">
      <c r="A81" s="79" t="s">
        <v>70</v>
      </c>
      <c r="B81" s="80" t="s">
        <v>71</v>
      </c>
      <c r="C81" s="80">
        <v>1193100002</v>
      </c>
      <c r="D81" s="81" t="s">
        <v>222</v>
      </c>
      <c r="E81" s="82" t="s">
        <v>223</v>
      </c>
      <c r="F81" s="84" t="s">
        <v>433</v>
      </c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</row>
    <row r="82" spans="1:122" ht="19.5">
      <c r="A82" s="79" t="s">
        <v>70</v>
      </c>
      <c r="B82" s="80" t="s">
        <v>71</v>
      </c>
      <c r="C82" s="80">
        <v>1193100002</v>
      </c>
      <c r="D82" s="81" t="s">
        <v>224</v>
      </c>
      <c r="E82" s="82" t="s">
        <v>225</v>
      </c>
      <c r="F82" s="84" t="s">
        <v>433</v>
      </c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</row>
    <row r="83" spans="1:122" ht="19.5">
      <c r="A83" s="79" t="s">
        <v>70</v>
      </c>
      <c r="B83" s="80" t="s">
        <v>71</v>
      </c>
      <c r="C83" s="80">
        <v>1193100002</v>
      </c>
      <c r="D83" s="81" t="s">
        <v>226</v>
      </c>
      <c r="E83" s="82" t="s">
        <v>227</v>
      </c>
      <c r="F83" s="84" t="s">
        <v>432</v>
      </c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</row>
    <row r="84" spans="1:122" ht="19.5">
      <c r="A84" s="79" t="s">
        <v>70</v>
      </c>
      <c r="B84" s="80" t="s">
        <v>71</v>
      </c>
      <c r="C84" s="80">
        <v>1193100002</v>
      </c>
      <c r="D84" s="81" t="s">
        <v>228</v>
      </c>
      <c r="E84" s="82" t="s">
        <v>229</v>
      </c>
      <c r="F84" s="84" t="s">
        <v>432</v>
      </c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</row>
    <row r="85" spans="1:122" ht="19.5">
      <c r="A85" s="79" t="s">
        <v>70</v>
      </c>
      <c r="B85" s="80" t="s">
        <v>71</v>
      </c>
      <c r="C85" s="80">
        <v>1193100002</v>
      </c>
      <c r="D85" s="81" t="s">
        <v>230</v>
      </c>
      <c r="E85" s="82" t="s">
        <v>231</v>
      </c>
      <c r="F85" s="84" t="s">
        <v>432</v>
      </c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</row>
    <row r="86" spans="1:122" ht="19.5">
      <c r="A86" s="79" t="s">
        <v>70</v>
      </c>
      <c r="B86" s="80" t="s">
        <v>71</v>
      </c>
      <c r="C86" s="80">
        <v>1193100002</v>
      </c>
      <c r="D86" s="81" t="s">
        <v>232</v>
      </c>
      <c r="E86" s="82" t="s">
        <v>233</v>
      </c>
      <c r="F86" s="84" t="s">
        <v>432</v>
      </c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</row>
    <row r="87" spans="1:122" ht="19.5">
      <c r="A87" s="79" t="s">
        <v>70</v>
      </c>
      <c r="B87" s="80" t="s">
        <v>71</v>
      </c>
      <c r="C87" s="80">
        <v>1193100002</v>
      </c>
      <c r="D87" s="81" t="s">
        <v>234</v>
      </c>
      <c r="E87" s="82" t="s">
        <v>235</v>
      </c>
      <c r="F87" s="84" t="s">
        <v>432</v>
      </c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</row>
    <row r="88" spans="1:122" ht="19.5">
      <c r="A88" s="79" t="s">
        <v>70</v>
      </c>
      <c r="B88" s="80" t="s">
        <v>71</v>
      </c>
      <c r="C88" s="80">
        <v>1193100002</v>
      </c>
      <c r="D88" s="81" t="s">
        <v>236</v>
      </c>
      <c r="E88" s="82" t="s">
        <v>237</v>
      </c>
      <c r="F88" s="84" t="s">
        <v>432</v>
      </c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</row>
    <row r="89" spans="1:122" ht="19.5">
      <c r="A89" s="79" t="s">
        <v>70</v>
      </c>
      <c r="B89" s="80" t="s">
        <v>71</v>
      </c>
      <c r="C89" s="80">
        <v>1193100002</v>
      </c>
      <c r="D89" s="81" t="s">
        <v>238</v>
      </c>
      <c r="E89" s="82" t="s">
        <v>239</v>
      </c>
      <c r="F89" s="84" t="s">
        <v>432</v>
      </c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</row>
    <row r="90" spans="1:122" ht="19.5">
      <c r="A90" s="79" t="s">
        <v>70</v>
      </c>
      <c r="B90" s="80" t="s">
        <v>71</v>
      </c>
      <c r="C90" s="80">
        <v>1193100002</v>
      </c>
      <c r="D90" s="81" t="s">
        <v>240</v>
      </c>
      <c r="E90" s="82" t="s">
        <v>241</v>
      </c>
      <c r="F90" s="84" t="s">
        <v>432</v>
      </c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</row>
    <row r="91" spans="1:122" ht="19.5">
      <c r="A91" s="79" t="s">
        <v>70</v>
      </c>
      <c r="B91" s="80" t="s">
        <v>71</v>
      </c>
      <c r="C91" s="80">
        <v>1193100002</v>
      </c>
      <c r="D91" s="81" t="s">
        <v>242</v>
      </c>
      <c r="E91" s="82" t="s">
        <v>243</v>
      </c>
      <c r="F91" s="84" t="s">
        <v>432</v>
      </c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</row>
    <row r="92" spans="1:122" ht="19.5">
      <c r="A92" s="79" t="s">
        <v>70</v>
      </c>
      <c r="B92" s="80" t="s">
        <v>71</v>
      </c>
      <c r="C92" s="80">
        <v>1193100002</v>
      </c>
      <c r="D92" s="81" t="s">
        <v>244</v>
      </c>
      <c r="E92" s="82" t="s">
        <v>245</v>
      </c>
      <c r="F92" s="84" t="s">
        <v>432</v>
      </c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</row>
    <row r="93" spans="1:122" ht="19.5">
      <c r="A93" s="79" t="s">
        <v>70</v>
      </c>
      <c r="B93" s="80" t="s">
        <v>71</v>
      </c>
      <c r="C93" s="80">
        <v>1193100002</v>
      </c>
      <c r="D93" s="81" t="s">
        <v>246</v>
      </c>
      <c r="E93" s="82" t="s">
        <v>247</v>
      </c>
      <c r="F93" s="84" t="s">
        <v>432</v>
      </c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</row>
    <row r="94" spans="1:122" ht="19.5">
      <c r="A94" s="79" t="s">
        <v>70</v>
      </c>
      <c r="B94" s="80" t="s">
        <v>71</v>
      </c>
      <c r="C94" s="80">
        <v>1193100002</v>
      </c>
      <c r="D94" s="81" t="s">
        <v>248</v>
      </c>
      <c r="E94" s="82" t="s">
        <v>249</v>
      </c>
      <c r="F94" s="84" t="s">
        <v>432</v>
      </c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</row>
    <row r="95" spans="1:122" ht="19.5">
      <c r="A95" s="79" t="s">
        <v>70</v>
      </c>
      <c r="B95" s="80" t="s">
        <v>71</v>
      </c>
      <c r="C95" s="80">
        <v>1193100002</v>
      </c>
      <c r="D95" s="81" t="s">
        <v>250</v>
      </c>
      <c r="E95" s="82" t="s">
        <v>251</v>
      </c>
      <c r="F95" s="84" t="s">
        <v>432</v>
      </c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</row>
    <row r="96" spans="1:122" ht="19.5">
      <c r="A96" s="79" t="s">
        <v>70</v>
      </c>
      <c r="B96" s="80" t="s">
        <v>71</v>
      </c>
      <c r="C96" s="80">
        <v>1193100002</v>
      </c>
      <c r="D96" s="81" t="s">
        <v>252</v>
      </c>
      <c r="E96" s="82" t="s">
        <v>253</v>
      </c>
      <c r="F96" s="84" t="s">
        <v>432</v>
      </c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  <c r="DQ96" s="93"/>
      <c r="DR96" s="93"/>
    </row>
    <row r="97" spans="1:122" ht="19.5">
      <c r="A97" s="79" t="s">
        <v>70</v>
      </c>
      <c r="B97" s="80" t="s">
        <v>71</v>
      </c>
      <c r="C97" s="80">
        <v>1193100002</v>
      </c>
      <c r="D97" s="81" t="s">
        <v>254</v>
      </c>
      <c r="E97" s="82" t="s">
        <v>255</v>
      </c>
      <c r="F97" s="84" t="s">
        <v>432</v>
      </c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</row>
    <row r="98" spans="1:122" ht="19.5">
      <c r="A98" s="79" t="s">
        <v>70</v>
      </c>
      <c r="B98" s="80" t="s">
        <v>71</v>
      </c>
      <c r="C98" s="80">
        <v>1193100002</v>
      </c>
      <c r="D98" s="81" t="s">
        <v>256</v>
      </c>
      <c r="E98" s="82" t="s">
        <v>257</v>
      </c>
      <c r="F98" s="84" t="s">
        <v>432</v>
      </c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</row>
    <row r="99" spans="1:122" ht="19.5">
      <c r="A99" s="79" t="s">
        <v>70</v>
      </c>
      <c r="B99" s="80" t="s">
        <v>71</v>
      </c>
      <c r="C99" s="80">
        <v>1193100002</v>
      </c>
      <c r="D99" s="81" t="s">
        <v>258</v>
      </c>
      <c r="E99" s="82" t="s">
        <v>259</v>
      </c>
      <c r="F99" s="84" t="s">
        <v>432</v>
      </c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</row>
    <row r="100" spans="1:122" ht="19.5">
      <c r="A100" s="79" t="s">
        <v>70</v>
      </c>
      <c r="B100" s="80" t="s">
        <v>71</v>
      </c>
      <c r="C100" s="80">
        <v>1193100002</v>
      </c>
      <c r="D100" s="81" t="s">
        <v>260</v>
      </c>
      <c r="E100" s="82" t="s">
        <v>261</v>
      </c>
      <c r="F100" s="84" t="s">
        <v>432</v>
      </c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</row>
    <row r="101" spans="1:122" ht="19.5">
      <c r="A101" s="79" t="s">
        <v>70</v>
      </c>
      <c r="B101" s="80" t="s">
        <v>71</v>
      </c>
      <c r="C101" s="80">
        <v>1193100002</v>
      </c>
      <c r="D101" s="81" t="s">
        <v>262</v>
      </c>
      <c r="E101" s="82" t="s">
        <v>263</v>
      </c>
      <c r="F101" s="84" t="s">
        <v>433</v>
      </c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</row>
    <row r="102" spans="1:122" ht="19.5">
      <c r="A102" s="79" t="s">
        <v>70</v>
      </c>
      <c r="B102" s="80" t="s">
        <v>71</v>
      </c>
      <c r="C102" s="80">
        <v>1193100002</v>
      </c>
      <c r="D102" s="81" t="s">
        <v>264</v>
      </c>
      <c r="E102" s="82" t="s">
        <v>265</v>
      </c>
      <c r="F102" s="84" t="s">
        <v>433</v>
      </c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</row>
    <row r="103" spans="1:122" ht="19.5">
      <c r="A103" s="79" t="s">
        <v>70</v>
      </c>
      <c r="B103" s="80" t="s">
        <v>71</v>
      </c>
      <c r="C103" s="80">
        <v>1193100002</v>
      </c>
      <c r="D103" s="81" t="s">
        <v>266</v>
      </c>
      <c r="E103" s="82" t="s">
        <v>267</v>
      </c>
      <c r="F103" s="84" t="s">
        <v>432</v>
      </c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</row>
    <row r="104" spans="1:122" ht="19.5">
      <c r="A104" s="79" t="s">
        <v>70</v>
      </c>
      <c r="B104" s="80" t="s">
        <v>71</v>
      </c>
      <c r="C104" s="80">
        <v>1193100002</v>
      </c>
      <c r="D104" s="81" t="s">
        <v>268</v>
      </c>
      <c r="E104" s="82" t="s">
        <v>269</v>
      </c>
      <c r="F104" s="84" t="s">
        <v>432</v>
      </c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</row>
    <row r="105" spans="1:122" ht="19.5">
      <c r="A105" s="79" t="s">
        <v>70</v>
      </c>
      <c r="B105" s="80" t="s">
        <v>71</v>
      </c>
      <c r="C105" s="80">
        <v>1193100002</v>
      </c>
      <c r="D105" s="81" t="s">
        <v>270</v>
      </c>
      <c r="E105" s="82" t="s">
        <v>271</v>
      </c>
      <c r="F105" s="84" t="s">
        <v>433</v>
      </c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</row>
    <row r="106" spans="1:122" ht="19.5">
      <c r="A106" s="79" t="s">
        <v>70</v>
      </c>
      <c r="B106" s="80" t="s">
        <v>71</v>
      </c>
      <c r="C106" s="80">
        <v>1193100002</v>
      </c>
      <c r="D106" s="81" t="s">
        <v>272</v>
      </c>
      <c r="E106" s="82" t="s">
        <v>273</v>
      </c>
      <c r="F106" s="84" t="s">
        <v>433</v>
      </c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  <c r="DR106" s="93"/>
    </row>
    <row r="107" spans="1:122" ht="19.5">
      <c r="A107" s="79" t="s">
        <v>70</v>
      </c>
      <c r="B107" s="80" t="s">
        <v>71</v>
      </c>
      <c r="C107" s="80">
        <v>1193100002</v>
      </c>
      <c r="D107" s="81" t="s">
        <v>274</v>
      </c>
      <c r="E107" s="82" t="s">
        <v>275</v>
      </c>
      <c r="F107" s="84" t="s">
        <v>432</v>
      </c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  <c r="DL107" s="93"/>
      <c r="DM107" s="93"/>
      <c r="DN107" s="93"/>
      <c r="DO107" s="93"/>
      <c r="DP107" s="93"/>
      <c r="DQ107" s="93"/>
      <c r="DR107" s="93"/>
    </row>
    <row r="108" spans="1:122" ht="19.5">
      <c r="A108" s="79" t="s">
        <v>70</v>
      </c>
      <c r="B108" s="80" t="s">
        <v>71</v>
      </c>
      <c r="C108" s="80">
        <v>1193100002</v>
      </c>
      <c r="D108" s="81" t="s">
        <v>276</v>
      </c>
      <c r="E108" s="82" t="s">
        <v>277</v>
      </c>
      <c r="F108" s="84" t="s">
        <v>432</v>
      </c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  <c r="DL108" s="93"/>
      <c r="DM108" s="93"/>
      <c r="DN108" s="93"/>
      <c r="DO108" s="93"/>
      <c r="DP108" s="93"/>
      <c r="DQ108" s="93"/>
      <c r="DR108" s="93"/>
    </row>
    <row r="109" spans="1:122" ht="19.5">
      <c r="A109" s="79" t="s">
        <v>70</v>
      </c>
      <c r="B109" s="80" t="s">
        <v>71</v>
      </c>
      <c r="C109" s="80">
        <v>1193100002</v>
      </c>
      <c r="D109" s="81" t="s">
        <v>278</v>
      </c>
      <c r="E109" s="82" t="s">
        <v>279</v>
      </c>
      <c r="F109" s="84" t="s">
        <v>432</v>
      </c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  <c r="DR109" s="93"/>
    </row>
    <row r="110" spans="1:122" ht="19.5">
      <c r="A110" s="79" t="s">
        <v>70</v>
      </c>
      <c r="B110" s="80" t="s">
        <v>71</v>
      </c>
      <c r="C110" s="80">
        <v>1193100002</v>
      </c>
      <c r="D110" s="81" t="s">
        <v>280</v>
      </c>
      <c r="E110" s="82" t="s">
        <v>281</v>
      </c>
      <c r="F110" s="84" t="s">
        <v>432</v>
      </c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  <c r="DR110" s="93"/>
    </row>
    <row r="111" spans="1:122" ht="19.5">
      <c r="A111" s="79" t="s">
        <v>70</v>
      </c>
      <c r="B111" s="80" t="s">
        <v>71</v>
      </c>
      <c r="C111" s="80">
        <v>1193100002</v>
      </c>
      <c r="D111" s="81" t="s">
        <v>282</v>
      </c>
      <c r="E111" s="82" t="s">
        <v>283</v>
      </c>
      <c r="F111" s="84" t="s">
        <v>433</v>
      </c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  <c r="DL111" s="93"/>
      <c r="DM111" s="93"/>
      <c r="DN111" s="93"/>
      <c r="DO111" s="93"/>
      <c r="DP111" s="93"/>
      <c r="DQ111" s="93"/>
      <c r="DR111" s="93"/>
    </row>
    <row r="112" spans="1:122" ht="19.5">
      <c r="A112" s="79" t="s">
        <v>70</v>
      </c>
      <c r="B112" s="80" t="s">
        <v>71</v>
      </c>
      <c r="C112" s="80">
        <v>1193100002</v>
      </c>
      <c r="D112" s="81" t="s">
        <v>284</v>
      </c>
      <c r="E112" s="82" t="s">
        <v>285</v>
      </c>
      <c r="F112" s="84" t="s">
        <v>433</v>
      </c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  <c r="DR112" s="93"/>
    </row>
    <row r="113" spans="1:122" ht="19.5">
      <c r="A113" s="79" t="s">
        <v>70</v>
      </c>
      <c r="B113" s="80" t="s">
        <v>71</v>
      </c>
      <c r="C113" s="80">
        <v>1193100002</v>
      </c>
      <c r="D113" s="81" t="s">
        <v>286</v>
      </c>
      <c r="E113" s="82" t="s">
        <v>287</v>
      </c>
      <c r="F113" s="84" t="s">
        <v>433</v>
      </c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  <c r="DL113" s="93"/>
      <c r="DM113" s="93"/>
      <c r="DN113" s="93"/>
      <c r="DO113" s="93"/>
      <c r="DP113" s="93"/>
      <c r="DQ113" s="93"/>
      <c r="DR113" s="93"/>
    </row>
    <row r="114" spans="1:122" ht="19.5">
      <c r="A114" s="79" t="s">
        <v>70</v>
      </c>
      <c r="B114" s="80" t="s">
        <v>71</v>
      </c>
      <c r="C114" s="80">
        <v>1193100002</v>
      </c>
      <c r="D114" s="81" t="s">
        <v>288</v>
      </c>
      <c r="E114" s="82" t="s">
        <v>289</v>
      </c>
      <c r="F114" s="84" t="s">
        <v>432</v>
      </c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  <c r="DL114" s="93"/>
      <c r="DM114" s="93"/>
      <c r="DN114" s="93"/>
      <c r="DO114" s="93"/>
      <c r="DP114" s="93"/>
      <c r="DQ114" s="93"/>
      <c r="DR114" s="93"/>
    </row>
    <row r="115" spans="1:122" ht="19.5">
      <c r="A115" s="79" t="s">
        <v>70</v>
      </c>
      <c r="B115" s="80" t="s">
        <v>71</v>
      </c>
      <c r="C115" s="80">
        <v>1193100002</v>
      </c>
      <c r="D115" s="81" t="s">
        <v>290</v>
      </c>
      <c r="E115" s="82" t="s">
        <v>291</v>
      </c>
      <c r="F115" s="84" t="s">
        <v>433</v>
      </c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</row>
    <row r="116" spans="1:122" ht="19.5">
      <c r="A116" s="79" t="s">
        <v>70</v>
      </c>
      <c r="B116" s="80" t="s">
        <v>71</v>
      </c>
      <c r="C116" s="80">
        <v>1193100002</v>
      </c>
      <c r="D116" s="81" t="s">
        <v>292</v>
      </c>
      <c r="E116" s="82" t="s">
        <v>293</v>
      </c>
      <c r="F116" s="84" t="s">
        <v>432</v>
      </c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93"/>
      <c r="DR116" s="93"/>
    </row>
    <row r="117" spans="1:122" ht="19.5">
      <c r="A117" s="79" t="s">
        <v>70</v>
      </c>
      <c r="B117" s="80" t="s">
        <v>71</v>
      </c>
      <c r="C117" s="80">
        <v>1193100002</v>
      </c>
      <c r="D117" s="81" t="s">
        <v>294</v>
      </c>
      <c r="E117" s="82" t="s">
        <v>295</v>
      </c>
      <c r="F117" s="84" t="s">
        <v>432</v>
      </c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</row>
    <row r="118" spans="1:122" ht="19.5">
      <c r="A118" s="79" t="s">
        <v>70</v>
      </c>
      <c r="B118" s="80" t="s">
        <v>71</v>
      </c>
      <c r="C118" s="80">
        <v>1193100002</v>
      </c>
      <c r="D118" s="81" t="s">
        <v>296</v>
      </c>
      <c r="E118" s="82" t="s">
        <v>297</v>
      </c>
      <c r="F118" s="84" t="s">
        <v>433</v>
      </c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</row>
    <row r="119" spans="1:122" ht="19.5">
      <c r="A119" s="79" t="s">
        <v>70</v>
      </c>
      <c r="B119" s="80" t="s">
        <v>71</v>
      </c>
      <c r="C119" s="80">
        <v>1193100002</v>
      </c>
      <c r="D119" s="81" t="s">
        <v>298</v>
      </c>
      <c r="E119" s="82" t="s">
        <v>299</v>
      </c>
      <c r="F119" s="84" t="s">
        <v>433</v>
      </c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</row>
    <row r="120" spans="1:122" ht="19.5">
      <c r="A120" s="79" t="s">
        <v>70</v>
      </c>
      <c r="B120" s="80" t="s">
        <v>71</v>
      </c>
      <c r="C120" s="80">
        <v>1193100002</v>
      </c>
      <c r="D120" s="81" t="s">
        <v>300</v>
      </c>
      <c r="E120" s="82" t="s">
        <v>301</v>
      </c>
      <c r="F120" s="84" t="s">
        <v>433</v>
      </c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</row>
    <row r="121" spans="1:122" ht="19.5">
      <c r="A121" s="79" t="s">
        <v>70</v>
      </c>
      <c r="B121" s="80" t="s">
        <v>71</v>
      </c>
      <c r="C121" s="80">
        <v>1193100002</v>
      </c>
      <c r="D121" s="81" t="s">
        <v>302</v>
      </c>
      <c r="E121" s="82" t="s">
        <v>303</v>
      </c>
      <c r="F121" s="84" t="s">
        <v>433</v>
      </c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</row>
    <row r="122" spans="1:122" ht="19.5">
      <c r="A122" s="79" t="s">
        <v>70</v>
      </c>
      <c r="B122" s="80" t="s">
        <v>71</v>
      </c>
      <c r="C122" s="80">
        <v>1193100002</v>
      </c>
      <c r="D122" s="81" t="s">
        <v>304</v>
      </c>
      <c r="E122" s="82" t="s">
        <v>305</v>
      </c>
      <c r="F122" s="84" t="s">
        <v>433</v>
      </c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</row>
    <row r="123" spans="1:122" ht="19.5">
      <c r="A123" s="79" t="s">
        <v>70</v>
      </c>
      <c r="B123" s="80" t="s">
        <v>71</v>
      </c>
      <c r="C123" s="80">
        <v>1193100002</v>
      </c>
      <c r="D123" s="81" t="s">
        <v>306</v>
      </c>
      <c r="E123" s="82" t="s">
        <v>307</v>
      </c>
      <c r="F123" s="84" t="s">
        <v>433</v>
      </c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  <c r="DJ123" s="93"/>
      <c r="DK123" s="93"/>
      <c r="DL123" s="93"/>
      <c r="DM123" s="93"/>
      <c r="DN123" s="93"/>
      <c r="DO123" s="93"/>
      <c r="DP123" s="93"/>
      <c r="DQ123" s="93"/>
      <c r="DR123" s="93"/>
    </row>
    <row r="124" spans="1:122" ht="19.5">
      <c r="A124" s="79" t="s">
        <v>70</v>
      </c>
      <c r="B124" s="80" t="s">
        <v>71</v>
      </c>
      <c r="C124" s="80">
        <v>1193100002</v>
      </c>
      <c r="D124" s="81" t="s">
        <v>308</v>
      </c>
      <c r="E124" s="82" t="s">
        <v>309</v>
      </c>
      <c r="F124" s="84" t="s">
        <v>433</v>
      </c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  <c r="DL124" s="93"/>
      <c r="DM124" s="93"/>
      <c r="DN124" s="93"/>
      <c r="DO124" s="93"/>
      <c r="DP124" s="93"/>
      <c r="DQ124" s="93"/>
      <c r="DR124" s="93"/>
    </row>
    <row r="125" spans="1:122" ht="19.5">
      <c r="A125" s="79" t="s">
        <v>70</v>
      </c>
      <c r="B125" s="80" t="s">
        <v>71</v>
      </c>
      <c r="C125" s="80">
        <v>1193100002</v>
      </c>
      <c r="D125" s="81" t="s">
        <v>310</v>
      </c>
      <c r="E125" s="82" t="s">
        <v>311</v>
      </c>
      <c r="F125" s="84" t="s">
        <v>433</v>
      </c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  <c r="DL125" s="93"/>
      <c r="DM125" s="93"/>
      <c r="DN125" s="93"/>
      <c r="DO125" s="93"/>
      <c r="DP125" s="93"/>
      <c r="DQ125" s="93"/>
      <c r="DR125" s="93"/>
    </row>
    <row r="126" spans="1:122" ht="19.5">
      <c r="A126" s="79" t="s">
        <v>70</v>
      </c>
      <c r="B126" s="80" t="s">
        <v>71</v>
      </c>
      <c r="C126" s="80">
        <v>1193100002</v>
      </c>
      <c r="D126" s="81" t="s">
        <v>312</v>
      </c>
      <c r="E126" s="82" t="s">
        <v>313</v>
      </c>
      <c r="F126" s="84" t="s">
        <v>433</v>
      </c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  <c r="DL126" s="93"/>
      <c r="DM126" s="93"/>
      <c r="DN126" s="93"/>
      <c r="DO126" s="93"/>
      <c r="DP126" s="93"/>
      <c r="DQ126" s="93"/>
      <c r="DR126" s="93"/>
    </row>
    <row r="127" spans="1:122" ht="19.5">
      <c r="A127" s="79" t="s">
        <v>70</v>
      </c>
      <c r="B127" s="80" t="s">
        <v>71</v>
      </c>
      <c r="C127" s="80">
        <v>1193100002</v>
      </c>
      <c r="D127" s="81" t="s">
        <v>314</v>
      </c>
      <c r="E127" s="82" t="s">
        <v>315</v>
      </c>
      <c r="F127" s="84" t="s">
        <v>432</v>
      </c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  <c r="DL127" s="93"/>
      <c r="DM127" s="93"/>
      <c r="DN127" s="93"/>
      <c r="DO127" s="93"/>
      <c r="DP127" s="93"/>
      <c r="DQ127" s="93"/>
      <c r="DR127" s="93"/>
    </row>
    <row r="128" spans="1:122" ht="19.5">
      <c r="A128" s="79" t="s">
        <v>70</v>
      </c>
      <c r="B128" s="80" t="s">
        <v>71</v>
      </c>
      <c r="C128" s="80">
        <v>1193100002</v>
      </c>
      <c r="D128" s="81" t="s">
        <v>316</v>
      </c>
      <c r="E128" s="82" t="s">
        <v>317</v>
      </c>
      <c r="F128" s="84" t="s">
        <v>432</v>
      </c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  <c r="BV128" s="92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  <c r="DL128" s="93"/>
      <c r="DM128" s="93"/>
      <c r="DN128" s="93"/>
      <c r="DO128" s="93"/>
      <c r="DP128" s="93"/>
      <c r="DQ128" s="93"/>
      <c r="DR128" s="93"/>
    </row>
    <row r="129" spans="1:122" ht="19.5">
      <c r="A129" s="79" t="s">
        <v>70</v>
      </c>
      <c r="B129" s="80" t="s">
        <v>71</v>
      </c>
      <c r="C129" s="80">
        <v>1193100002</v>
      </c>
      <c r="D129" s="81" t="s">
        <v>318</v>
      </c>
      <c r="E129" s="82" t="s">
        <v>319</v>
      </c>
      <c r="F129" s="84" t="s">
        <v>432</v>
      </c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  <c r="DL129" s="93"/>
      <c r="DM129" s="93"/>
      <c r="DN129" s="93"/>
      <c r="DO129" s="93"/>
      <c r="DP129" s="93"/>
      <c r="DQ129" s="93"/>
      <c r="DR129" s="93"/>
    </row>
    <row r="130" spans="1:122" ht="19.5">
      <c r="A130" s="79" t="s">
        <v>70</v>
      </c>
      <c r="B130" s="80" t="s">
        <v>71</v>
      </c>
      <c r="C130" s="80">
        <v>1193100002</v>
      </c>
      <c r="D130" s="81" t="s">
        <v>320</v>
      </c>
      <c r="E130" s="82" t="s">
        <v>321</v>
      </c>
      <c r="F130" s="84" t="s">
        <v>432</v>
      </c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  <c r="DL130" s="93"/>
      <c r="DM130" s="93"/>
      <c r="DN130" s="93"/>
      <c r="DO130" s="93"/>
      <c r="DP130" s="93"/>
      <c r="DQ130" s="93"/>
      <c r="DR130" s="93"/>
    </row>
    <row r="131" spans="1:122" ht="19.5">
      <c r="A131" s="79" t="s">
        <v>70</v>
      </c>
      <c r="B131" s="80" t="s">
        <v>71</v>
      </c>
      <c r="C131" s="80">
        <v>1193100002</v>
      </c>
      <c r="D131" s="81" t="s">
        <v>322</v>
      </c>
      <c r="E131" s="82" t="s">
        <v>323</v>
      </c>
      <c r="F131" s="84" t="s">
        <v>432</v>
      </c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  <c r="DL131" s="93"/>
      <c r="DM131" s="93"/>
      <c r="DN131" s="93"/>
      <c r="DO131" s="93"/>
      <c r="DP131" s="93"/>
      <c r="DQ131" s="93"/>
      <c r="DR131" s="93"/>
    </row>
    <row r="132" spans="1:122" ht="19.5">
      <c r="A132" s="79" t="s">
        <v>70</v>
      </c>
      <c r="B132" s="80" t="s">
        <v>71</v>
      </c>
      <c r="C132" s="80">
        <v>1193100002</v>
      </c>
      <c r="D132" s="81" t="s">
        <v>324</v>
      </c>
      <c r="E132" s="82" t="s">
        <v>325</v>
      </c>
      <c r="F132" s="84" t="s">
        <v>432</v>
      </c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  <c r="DL132" s="93"/>
      <c r="DM132" s="93"/>
      <c r="DN132" s="93"/>
      <c r="DO132" s="93"/>
      <c r="DP132" s="93"/>
      <c r="DQ132" s="93"/>
      <c r="DR132" s="93"/>
    </row>
    <row r="133" spans="1:122" ht="19.5">
      <c r="A133" s="79" t="s">
        <v>70</v>
      </c>
      <c r="B133" s="80" t="s">
        <v>71</v>
      </c>
      <c r="C133" s="80">
        <v>1193100002</v>
      </c>
      <c r="D133" s="81" t="s">
        <v>326</v>
      </c>
      <c r="E133" s="82" t="s">
        <v>327</v>
      </c>
      <c r="F133" s="84" t="s">
        <v>432</v>
      </c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  <c r="DL133" s="93"/>
      <c r="DM133" s="93"/>
      <c r="DN133" s="93"/>
      <c r="DO133" s="93"/>
      <c r="DP133" s="93"/>
      <c r="DQ133" s="93"/>
      <c r="DR133" s="93"/>
    </row>
    <row r="134" spans="1:122" ht="19.5">
      <c r="A134" s="79" t="s">
        <v>70</v>
      </c>
      <c r="B134" s="80" t="s">
        <v>71</v>
      </c>
      <c r="C134" s="80">
        <v>1193100002</v>
      </c>
      <c r="D134" s="81" t="s">
        <v>328</v>
      </c>
      <c r="E134" s="82" t="s">
        <v>329</v>
      </c>
      <c r="F134" s="84" t="s">
        <v>432</v>
      </c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  <c r="DJ134" s="93"/>
      <c r="DK134" s="93"/>
      <c r="DL134" s="93"/>
      <c r="DM134" s="93"/>
      <c r="DN134" s="93"/>
      <c r="DO134" s="93"/>
      <c r="DP134" s="93"/>
      <c r="DQ134" s="93"/>
      <c r="DR134" s="93"/>
    </row>
    <row r="135" spans="1:122" ht="19.5">
      <c r="A135" s="79" t="s">
        <v>70</v>
      </c>
      <c r="B135" s="80" t="s">
        <v>71</v>
      </c>
      <c r="C135" s="80">
        <v>1193100002</v>
      </c>
      <c r="D135" s="81" t="s">
        <v>330</v>
      </c>
      <c r="E135" s="82" t="s">
        <v>331</v>
      </c>
      <c r="F135" s="84" t="s">
        <v>432</v>
      </c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  <c r="BV135" s="92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  <c r="DL135" s="93"/>
      <c r="DM135" s="93"/>
      <c r="DN135" s="93"/>
      <c r="DO135" s="93"/>
      <c r="DP135" s="93"/>
      <c r="DQ135" s="93"/>
      <c r="DR135" s="93"/>
    </row>
    <row r="136" spans="1:122" ht="19.5">
      <c r="A136" s="79" t="s">
        <v>70</v>
      </c>
      <c r="B136" s="80" t="s">
        <v>71</v>
      </c>
      <c r="C136" s="80">
        <v>1193100002</v>
      </c>
      <c r="D136" s="81" t="s">
        <v>332</v>
      </c>
      <c r="E136" s="82" t="s">
        <v>333</v>
      </c>
      <c r="F136" s="84" t="s">
        <v>432</v>
      </c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</row>
    <row r="137" spans="1:122" ht="19.5">
      <c r="A137" s="79" t="s">
        <v>70</v>
      </c>
      <c r="B137" s="80" t="s">
        <v>71</v>
      </c>
      <c r="C137" s="80">
        <v>1193100002</v>
      </c>
      <c r="D137" s="81" t="s">
        <v>334</v>
      </c>
      <c r="E137" s="82" t="s">
        <v>335</v>
      </c>
      <c r="F137" s="84" t="s">
        <v>432</v>
      </c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  <c r="DL137" s="93"/>
      <c r="DM137" s="93"/>
      <c r="DN137" s="93"/>
      <c r="DO137" s="93"/>
      <c r="DP137" s="93"/>
      <c r="DQ137" s="93"/>
      <c r="DR137" s="93"/>
    </row>
    <row r="138" spans="1:122" ht="19.5">
      <c r="A138" s="79" t="s">
        <v>70</v>
      </c>
      <c r="B138" s="80" t="s">
        <v>71</v>
      </c>
      <c r="C138" s="80">
        <v>1193100002</v>
      </c>
      <c r="D138" s="81" t="s">
        <v>336</v>
      </c>
      <c r="E138" s="82" t="s">
        <v>337</v>
      </c>
      <c r="F138" s="84" t="s">
        <v>432</v>
      </c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  <c r="BV138" s="92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  <c r="DL138" s="93"/>
      <c r="DM138" s="93"/>
      <c r="DN138" s="93"/>
      <c r="DO138" s="93"/>
      <c r="DP138" s="93"/>
      <c r="DQ138" s="93"/>
      <c r="DR138" s="93"/>
    </row>
    <row r="139" spans="1:122" ht="19.5">
      <c r="A139" s="79" t="s">
        <v>70</v>
      </c>
      <c r="B139" s="80" t="s">
        <v>71</v>
      </c>
      <c r="C139" s="80">
        <v>1193100002</v>
      </c>
      <c r="D139" s="81" t="s">
        <v>338</v>
      </c>
      <c r="E139" s="82" t="s">
        <v>339</v>
      </c>
      <c r="F139" s="84" t="s">
        <v>432</v>
      </c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  <c r="DL139" s="93"/>
      <c r="DM139" s="93"/>
      <c r="DN139" s="93"/>
      <c r="DO139" s="93"/>
      <c r="DP139" s="93"/>
      <c r="DQ139" s="93"/>
      <c r="DR139" s="93"/>
    </row>
    <row r="140" spans="1:122" ht="19.5">
      <c r="A140" s="79" t="s">
        <v>70</v>
      </c>
      <c r="B140" s="80" t="s">
        <v>71</v>
      </c>
      <c r="C140" s="80">
        <v>1193100002</v>
      </c>
      <c r="D140" s="81" t="s">
        <v>340</v>
      </c>
      <c r="E140" s="82" t="s">
        <v>341</v>
      </c>
      <c r="F140" s="84" t="s">
        <v>433</v>
      </c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93"/>
      <c r="DP140" s="93"/>
      <c r="DQ140" s="93"/>
      <c r="DR140" s="93"/>
    </row>
    <row r="141" spans="1:122" ht="19.5">
      <c r="A141" s="79" t="s">
        <v>70</v>
      </c>
      <c r="B141" s="80" t="s">
        <v>71</v>
      </c>
      <c r="C141" s="80">
        <v>1193100002</v>
      </c>
      <c r="D141" s="81" t="s">
        <v>342</v>
      </c>
      <c r="E141" s="82" t="s">
        <v>343</v>
      </c>
      <c r="F141" s="84" t="s">
        <v>432</v>
      </c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  <c r="DL141" s="93"/>
      <c r="DM141" s="93"/>
      <c r="DN141" s="93"/>
      <c r="DO141" s="93"/>
      <c r="DP141" s="93"/>
      <c r="DQ141" s="93"/>
      <c r="DR141" s="93"/>
    </row>
    <row r="142" spans="1:122" ht="19.5">
      <c r="A142" s="79" t="s">
        <v>70</v>
      </c>
      <c r="B142" s="80" t="s">
        <v>71</v>
      </c>
      <c r="C142" s="80">
        <v>1193100002</v>
      </c>
      <c r="D142" s="81" t="s">
        <v>344</v>
      </c>
      <c r="E142" s="82" t="s">
        <v>345</v>
      </c>
      <c r="F142" s="84" t="s">
        <v>432</v>
      </c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  <c r="DL142" s="93"/>
      <c r="DM142" s="93"/>
      <c r="DN142" s="93"/>
      <c r="DO142" s="93"/>
      <c r="DP142" s="93"/>
      <c r="DQ142" s="93"/>
      <c r="DR142" s="93"/>
    </row>
    <row r="143" spans="1:122" ht="19.5">
      <c r="A143" s="79" t="s">
        <v>70</v>
      </c>
      <c r="B143" s="80" t="s">
        <v>71</v>
      </c>
      <c r="C143" s="80">
        <v>1193100002</v>
      </c>
      <c r="D143" s="81" t="s">
        <v>346</v>
      </c>
      <c r="E143" s="82" t="s">
        <v>347</v>
      </c>
      <c r="F143" s="84" t="s">
        <v>432</v>
      </c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  <c r="DL143" s="93"/>
      <c r="DM143" s="93"/>
      <c r="DN143" s="93"/>
      <c r="DO143" s="93"/>
      <c r="DP143" s="93"/>
      <c r="DQ143" s="93"/>
      <c r="DR143" s="93"/>
    </row>
    <row r="144" spans="1:122" ht="19.5">
      <c r="A144" s="79" t="s">
        <v>70</v>
      </c>
      <c r="B144" s="80" t="s">
        <v>71</v>
      </c>
      <c r="C144" s="80">
        <v>1193100002</v>
      </c>
      <c r="D144" s="81" t="s">
        <v>348</v>
      </c>
      <c r="E144" s="82" t="s">
        <v>349</v>
      </c>
      <c r="F144" s="84" t="s">
        <v>433</v>
      </c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  <c r="DL144" s="93"/>
      <c r="DM144" s="93"/>
      <c r="DN144" s="93"/>
      <c r="DO144" s="93"/>
      <c r="DP144" s="93"/>
      <c r="DQ144" s="93"/>
      <c r="DR144" s="93"/>
    </row>
    <row r="145" spans="1:122" ht="19.5">
      <c r="A145" s="79" t="s">
        <v>70</v>
      </c>
      <c r="B145" s="80" t="s">
        <v>71</v>
      </c>
      <c r="C145" s="80">
        <v>1193100002</v>
      </c>
      <c r="D145" s="81" t="s">
        <v>350</v>
      </c>
      <c r="E145" s="82" t="s">
        <v>351</v>
      </c>
      <c r="F145" s="84" t="s">
        <v>432</v>
      </c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93"/>
      <c r="CU145" s="93"/>
      <c r="CV145" s="93"/>
      <c r="CW145" s="93"/>
      <c r="CX145" s="93"/>
      <c r="CY145" s="93"/>
      <c r="CZ145" s="93"/>
      <c r="DA145" s="93"/>
      <c r="DB145" s="93"/>
      <c r="DC145" s="93"/>
      <c r="DD145" s="93"/>
      <c r="DE145" s="93"/>
      <c r="DF145" s="93"/>
      <c r="DG145" s="93"/>
      <c r="DH145" s="93"/>
      <c r="DI145" s="93"/>
      <c r="DJ145" s="93"/>
      <c r="DK145" s="93"/>
      <c r="DL145" s="93"/>
      <c r="DM145" s="93"/>
      <c r="DN145" s="93"/>
      <c r="DO145" s="93"/>
      <c r="DP145" s="93"/>
      <c r="DQ145" s="93"/>
      <c r="DR145" s="93"/>
    </row>
    <row r="146" spans="1:122" ht="19.5">
      <c r="A146" s="79" t="s">
        <v>70</v>
      </c>
      <c r="B146" s="80" t="s">
        <v>71</v>
      </c>
      <c r="C146" s="80">
        <v>1193100002</v>
      </c>
      <c r="D146" s="81" t="s">
        <v>352</v>
      </c>
      <c r="E146" s="82" t="s">
        <v>353</v>
      </c>
      <c r="F146" s="84" t="s">
        <v>432</v>
      </c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  <c r="DJ146" s="93"/>
      <c r="DK146" s="93"/>
      <c r="DL146" s="93"/>
      <c r="DM146" s="93"/>
      <c r="DN146" s="93"/>
      <c r="DO146" s="93"/>
      <c r="DP146" s="93"/>
      <c r="DQ146" s="93"/>
      <c r="DR146" s="93"/>
    </row>
    <row r="147" spans="1:122" ht="19.5">
      <c r="A147" s="79" t="s">
        <v>70</v>
      </c>
      <c r="B147" s="80" t="s">
        <v>71</v>
      </c>
      <c r="C147" s="80">
        <v>1193100002</v>
      </c>
      <c r="D147" s="81" t="s">
        <v>354</v>
      </c>
      <c r="E147" s="82" t="s">
        <v>355</v>
      </c>
      <c r="F147" s="84" t="s">
        <v>433</v>
      </c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93"/>
      <c r="CU147" s="93"/>
      <c r="CV147" s="93"/>
      <c r="CW147" s="93"/>
      <c r="CX147" s="93"/>
      <c r="CY147" s="93"/>
      <c r="CZ147" s="93"/>
      <c r="DA147" s="93"/>
      <c r="DB147" s="93"/>
      <c r="DC147" s="93"/>
      <c r="DD147" s="93"/>
      <c r="DE147" s="93"/>
      <c r="DF147" s="93"/>
      <c r="DG147" s="93"/>
      <c r="DH147" s="93"/>
      <c r="DI147" s="93"/>
      <c r="DJ147" s="93"/>
      <c r="DK147" s="93"/>
      <c r="DL147" s="93"/>
      <c r="DM147" s="93"/>
      <c r="DN147" s="93"/>
      <c r="DO147" s="93"/>
      <c r="DP147" s="93"/>
      <c r="DQ147" s="93"/>
      <c r="DR147" s="93"/>
    </row>
    <row r="148" spans="1:122" ht="19.5">
      <c r="A148" s="79" t="s">
        <v>70</v>
      </c>
      <c r="B148" s="80" t="s">
        <v>71</v>
      </c>
      <c r="C148" s="80">
        <v>1193100002</v>
      </c>
      <c r="D148" s="81" t="s">
        <v>356</v>
      </c>
      <c r="E148" s="82" t="s">
        <v>357</v>
      </c>
      <c r="F148" s="84" t="s">
        <v>432</v>
      </c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  <c r="BV148" s="92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93"/>
      <c r="CX148" s="93"/>
      <c r="CY148" s="93"/>
      <c r="CZ148" s="93"/>
      <c r="DA148" s="93"/>
      <c r="DB148" s="93"/>
      <c r="DC148" s="93"/>
      <c r="DD148" s="93"/>
      <c r="DE148" s="93"/>
      <c r="DF148" s="93"/>
      <c r="DG148" s="93"/>
      <c r="DH148" s="93"/>
      <c r="DI148" s="93"/>
      <c r="DJ148" s="93"/>
      <c r="DK148" s="93"/>
      <c r="DL148" s="93"/>
      <c r="DM148" s="93"/>
      <c r="DN148" s="93"/>
      <c r="DO148" s="93"/>
      <c r="DP148" s="93"/>
      <c r="DQ148" s="93"/>
      <c r="DR148" s="93"/>
    </row>
    <row r="149" spans="1:122" ht="19.5">
      <c r="A149" s="79" t="s">
        <v>70</v>
      </c>
      <c r="B149" s="80" t="s">
        <v>71</v>
      </c>
      <c r="C149" s="80">
        <v>1193100002</v>
      </c>
      <c r="D149" s="81" t="s">
        <v>358</v>
      </c>
      <c r="E149" s="82" t="s">
        <v>359</v>
      </c>
      <c r="F149" s="84" t="s">
        <v>433</v>
      </c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  <c r="BV149" s="92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  <c r="DJ149" s="93"/>
      <c r="DK149" s="93"/>
      <c r="DL149" s="93"/>
      <c r="DM149" s="93"/>
      <c r="DN149" s="93"/>
      <c r="DO149" s="93"/>
      <c r="DP149" s="93"/>
      <c r="DQ149" s="93"/>
      <c r="DR149" s="93"/>
    </row>
    <row r="150" spans="1:122" ht="19.5">
      <c r="A150" s="79" t="s">
        <v>70</v>
      </c>
      <c r="B150" s="80" t="s">
        <v>71</v>
      </c>
      <c r="C150" s="80">
        <v>1193100002</v>
      </c>
      <c r="D150" s="81" t="s">
        <v>360</v>
      </c>
      <c r="E150" s="82" t="s">
        <v>361</v>
      </c>
      <c r="F150" s="84" t="s">
        <v>432</v>
      </c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  <c r="BV150" s="92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  <c r="DJ150" s="93"/>
      <c r="DK150" s="93"/>
      <c r="DL150" s="93"/>
      <c r="DM150" s="93"/>
      <c r="DN150" s="93"/>
      <c r="DO150" s="93"/>
      <c r="DP150" s="93"/>
      <c r="DQ150" s="93"/>
      <c r="DR150" s="93"/>
    </row>
    <row r="151" spans="1:122" ht="19.5">
      <c r="A151" s="79" t="s">
        <v>70</v>
      </c>
      <c r="B151" s="80" t="s">
        <v>71</v>
      </c>
      <c r="C151" s="80">
        <v>1193100002</v>
      </c>
      <c r="D151" s="81" t="s">
        <v>362</v>
      </c>
      <c r="E151" s="82" t="s">
        <v>363</v>
      </c>
      <c r="F151" s="84" t="s">
        <v>432</v>
      </c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2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93"/>
      <c r="CU151" s="93"/>
      <c r="CV151" s="93"/>
      <c r="CW151" s="93"/>
      <c r="CX151" s="93"/>
      <c r="CY151" s="93"/>
      <c r="CZ151" s="93"/>
      <c r="DA151" s="93"/>
      <c r="DB151" s="93"/>
      <c r="DC151" s="93"/>
      <c r="DD151" s="93"/>
      <c r="DE151" s="93"/>
      <c r="DF151" s="93"/>
      <c r="DG151" s="93"/>
      <c r="DH151" s="93"/>
      <c r="DI151" s="93"/>
      <c r="DJ151" s="93"/>
      <c r="DK151" s="93"/>
      <c r="DL151" s="93"/>
      <c r="DM151" s="93"/>
      <c r="DN151" s="93"/>
      <c r="DO151" s="93"/>
      <c r="DP151" s="93"/>
      <c r="DQ151" s="93"/>
      <c r="DR151" s="93"/>
    </row>
    <row r="152" spans="1:122" ht="19.5">
      <c r="A152" s="79" t="s">
        <v>70</v>
      </c>
      <c r="B152" s="80" t="s">
        <v>71</v>
      </c>
      <c r="C152" s="80">
        <v>1193100002</v>
      </c>
      <c r="D152" s="81" t="s">
        <v>364</v>
      </c>
      <c r="E152" s="82" t="s">
        <v>365</v>
      </c>
      <c r="F152" s="84" t="s">
        <v>432</v>
      </c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  <c r="BV152" s="92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3"/>
      <c r="CK152" s="93"/>
      <c r="CL152" s="93"/>
      <c r="CM152" s="93"/>
      <c r="CN152" s="93"/>
      <c r="CO152" s="93"/>
      <c r="CP152" s="93"/>
      <c r="CQ152" s="93"/>
      <c r="CR152" s="93"/>
      <c r="CS152" s="93"/>
      <c r="CT152" s="93"/>
      <c r="CU152" s="93"/>
      <c r="CV152" s="93"/>
      <c r="CW152" s="93"/>
      <c r="CX152" s="93"/>
      <c r="CY152" s="93"/>
      <c r="CZ152" s="93"/>
      <c r="DA152" s="93"/>
      <c r="DB152" s="93"/>
      <c r="DC152" s="93"/>
      <c r="DD152" s="93"/>
      <c r="DE152" s="93"/>
      <c r="DF152" s="93"/>
      <c r="DG152" s="93"/>
      <c r="DH152" s="93"/>
      <c r="DI152" s="93"/>
      <c r="DJ152" s="93"/>
      <c r="DK152" s="93"/>
      <c r="DL152" s="93"/>
      <c r="DM152" s="93"/>
      <c r="DN152" s="93"/>
      <c r="DO152" s="93"/>
      <c r="DP152" s="93"/>
      <c r="DQ152" s="93"/>
      <c r="DR152" s="93"/>
    </row>
    <row r="153" spans="1:122" ht="19.5">
      <c r="A153" s="79" t="s">
        <v>70</v>
      </c>
      <c r="B153" s="80" t="s">
        <v>71</v>
      </c>
      <c r="C153" s="80">
        <v>1193100002</v>
      </c>
      <c r="D153" s="81" t="s">
        <v>366</v>
      </c>
      <c r="E153" s="82" t="s">
        <v>367</v>
      </c>
      <c r="F153" s="84" t="s">
        <v>432</v>
      </c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  <c r="BV153" s="92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</row>
    <row r="154" spans="1:122" ht="19.5">
      <c r="A154" s="79" t="s">
        <v>70</v>
      </c>
      <c r="B154" s="80" t="s">
        <v>71</v>
      </c>
      <c r="C154" s="80">
        <v>1193100002</v>
      </c>
      <c r="D154" s="81" t="s">
        <v>368</v>
      </c>
      <c r="E154" s="82" t="s">
        <v>369</v>
      </c>
      <c r="F154" s="84" t="s">
        <v>433</v>
      </c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  <c r="BV154" s="92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93"/>
      <c r="DO154" s="93"/>
      <c r="DP154" s="93"/>
      <c r="DQ154" s="93"/>
      <c r="DR154" s="93"/>
    </row>
    <row r="155" spans="1:122" ht="19.5">
      <c r="A155" s="79" t="s">
        <v>70</v>
      </c>
      <c r="B155" s="80" t="s">
        <v>71</v>
      </c>
      <c r="C155" s="80">
        <v>1193100002</v>
      </c>
      <c r="D155" s="81" t="s">
        <v>370</v>
      </c>
      <c r="E155" s="82" t="s">
        <v>371</v>
      </c>
      <c r="F155" s="84" t="s">
        <v>433</v>
      </c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  <c r="BV155" s="92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  <c r="DJ155" s="93"/>
      <c r="DK155" s="93"/>
      <c r="DL155" s="93"/>
      <c r="DM155" s="93"/>
      <c r="DN155" s="93"/>
      <c r="DO155" s="93"/>
      <c r="DP155" s="93"/>
      <c r="DQ155" s="93"/>
      <c r="DR155" s="93"/>
    </row>
    <row r="156" spans="1:122" ht="19.5">
      <c r="A156" s="79" t="s">
        <v>70</v>
      </c>
      <c r="B156" s="80" t="s">
        <v>71</v>
      </c>
      <c r="C156" s="80">
        <v>1193100002</v>
      </c>
      <c r="D156" s="81" t="s">
        <v>372</v>
      </c>
      <c r="E156" s="82" t="s">
        <v>373</v>
      </c>
      <c r="F156" s="84" t="s">
        <v>432</v>
      </c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  <c r="BV156" s="92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93"/>
      <c r="CU156" s="93"/>
      <c r="CV156" s="93"/>
      <c r="CW156" s="93"/>
      <c r="CX156" s="93"/>
      <c r="CY156" s="93"/>
      <c r="CZ156" s="93"/>
      <c r="DA156" s="93"/>
      <c r="DB156" s="93"/>
      <c r="DC156" s="93"/>
      <c r="DD156" s="93"/>
      <c r="DE156" s="93"/>
      <c r="DF156" s="93"/>
      <c r="DG156" s="93"/>
      <c r="DH156" s="93"/>
      <c r="DI156" s="93"/>
      <c r="DJ156" s="93"/>
      <c r="DK156" s="93"/>
      <c r="DL156" s="93"/>
      <c r="DM156" s="93"/>
      <c r="DN156" s="93"/>
      <c r="DO156" s="93"/>
      <c r="DP156" s="93"/>
      <c r="DQ156" s="93"/>
      <c r="DR156" s="93"/>
    </row>
    <row r="157" spans="1:122" ht="19.5">
      <c r="A157" s="79" t="s">
        <v>70</v>
      </c>
      <c r="B157" s="80" t="s">
        <v>71</v>
      </c>
      <c r="C157" s="80">
        <v>1193100002</v>
      </c>
      <c r="D157" s="81" t="s">
        <v>374</v>
      </c>
      <c r="E157" s="82" t="s">
        <v>375</v>
      </c>
      <c r="F157" s="84" t="s">
        <v>432</v>
      </c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92"/>
      <c r="BV157" s="92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  <c r="DR157" s="93"/>
    </row>
    <row r="158" spans="1:122" ht="19.5">
      <c r="A158" s="79" t="s">
        <v>70</v>
      </c>
      <c r="B158" s="80" t="s">
        <v>71</v>
      </c>
      <c r="C158" s="80">
        <v>1193100002</v>
      </c>
      <c r="D158" s="81" t="s">
        <v>376</v>
      </c>
      <c r="E158" s="82" t="s">
        <v>377</v>
      </c>
      <c r="F158" s="84" t="s">
        <v>432</v>
      </c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  <c r="BV158" s="92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93"/>
      <c r="CU158" s="93"/>
      <c r="CV158" s="93"/>
      <c r="CW158" s="93"/>
      <c r="CX158" s="93"/>
      <c r="CY158" s="93"/>
      <c r="CZ158" s="93"/>
      <c r="DA158" s="93"/>
      <c r="DB158" s="93"/>
      <c r="DC158" s="93"/>
      <c r="DD158" s="93"/>
      <c r="DE158" s="93"/>
      <c r="DF158" s="93"/>
      <c r="DG158" s="93"/>
      <c r="DH158" s="93"/>
      <c r="DI158" s="93"/>
      <c r="DJ158" s="93"/>
      <c r="DK158" s="93"/>
      <c r="DL158" s="93"/>
      <c r="DM158" s="93"/>
      <c r="DN158" s="93"/>
      <c r="DO158" s="93"/>
      <c r="DP158" s="93"/>
      <c r="DQ158" s="93"/>
      <c r="DR158" s="93"/>
    </row>
    <row r="159" spans="1:122" ht="19.5">
      <c r="A159" s="79" t="s">
        <v>70</v>
      </c>
      <c r="B159" s="80" t="s">
        <v>71</v>
      </c>
      <c r="C159" s="80">
        <v>1193100002</v>
      </c>
      <c r="D159" s="81" t="s">
        <v>378</v>
      </c>
      <c r="E159" s="82" t="s">
        <v>379</v>
      </c>
      <c r="F159" s="84" t="s">
        <v>432</v>
      </c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  <c r="BV159" s="92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3"/>
      <c r="CV159" s="93"/>
      <c r="CW159" s="93"/>
      <c r="CX159" s="93"/>
      <c r="CY159" s="93"/>
      <c r="CZ159" s="93"/>
      <c r="DA159" s="93"/>
      <c r="DB159" s="93"/>
      <c r="DC159" s="93"/>
      <c r="DD159" s="93"/>
      <c r="DE159" s="93"/>
      <c r="DF159" s="93"/>
      <c r="DG159" s="93"/>
      <c r="DH159" s="93"/>
      <c r="DI159" s="93"/>
      <c r="DJ159" s="93"/>
      <c r="DK159" s="93"/>
      <c r="DL159" s="93"/>
      <c r="DM159" s="93"/>
      <c r="DN159" s="93"/>
      <c r="DO159" s="93"/>
      <c r="DP159" s="93"/>
      <c r="DQ159" s="93"/>
      <c r="DR159" s="93"/>
    </row>
    <row r="160" spans="1:122" ht="19.5">
      <c r="A160" s="79" t="s">
        <v>70</v>
      </c>
      <c r="B160" s="80" t="s">
        <v>71</v>
      </c>
      <c r="C160" s="80">
        <v>1193100002</v>
      </c>
      <c r="D160" s="81" t="s">
        <v>380</v>
      </c>
      <c r="E160" s="82" t="s">
        <v>381</v>
      </c>
      <c r="F160" s="84" t="s">
        <v>433</v>
      </c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  <c r="BV160" s="92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  <c r="DJ160" s="93"/>
      <c r="DK160" s="93"/>
      <c r="DL160" s="93"/>
      <c r="DM160" s="93"/>
      <c r="DN160" s="93"/>
      <c r="DO160" s="93"/>
      <c r="DP160" s="93"/>
      <c r="DQ160" s="93"/>
      <c r="DR160" s="93"/>
    </row>
    <row r="161" spans="1:122" ht="19.5">
      <c r="A161" s="79" t="s">
        <v>70</v>
      </c>
      <c r="B161" s="80" t="s">
        <v>71</v>
      </c>
      <c r="C161" s="80">
        <v>1193100002</v>
      </c>
      <c r="D161" s="81" t="s">
        <v>382</v>
      </c>
      <c r="E161" s="82" t="s">
        <v>383</v>
      </c>
      <c r="F161" s="84" t="s">
        <v>433</v>
      </c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  <c r="BV161" s="92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  <c r="DJ161" s="93"/>
      <c r="DK161" s="93"/>
      <c r="DL161" s="93"/>
      <c r="DM161" s="93"/>
      <c r="DN161" s="93"/>
      <c r="DO161" s="93"/>
      <c r="DP161" s="93"/>
      <c r="DQ161" s="93"/>
      <c r="DR161" s="93"/>
    </row>
    <row r="162" spans="1:122" ht="19.5">
      <c r="A162" s="79" t="s">
        <v>70</v>
      </c>
      <c r="B162" s="80" t="s">
        <v>71</v>
      </c>
      <c r="C162" s="80">
        <v>1193100002</v>
      </c>
      <c r="D162" s="81" t="s">
        <v>384</v>
      </c>
      <c r="E162" s="82" t="s">
        <v>385</v>
      </c>
      <c r="F162" s="84" t="s">
        <v>433</v>
      </c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  <c r="BV162" s="92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  <c r="DH162" s="93"/>
      <c r="DI162" s="93"/>
      <c r="DJ162" s="93"/>
      <c r="DK162" s="93"/>
      <c r="DL162" s="93"/>
      <c r="DM162" s="93"/>
      <c r="DN162" s="93"/>
      <c r="DO162" s="93"/>
      <c r="DP162" s="93"/>
      <c r="DQ162" s="93"/>
      <c r="DR162" s="93"/>
    </row>
    <row r="163" spans="1:122" ht="19.5">
      <c r="A163" s="79" t="s">
        <v>70</v>
      </c>
      <c r="B163" s="80" t="s">
        <v>71</v>
      </c>
      <c r="C163" s="80">
        <v>1193100002</v>
      </c>
      <c r="D163" s="81" t="s">
        <v>386</v>
      </c>
      <c r="E163" s="82" t="s">
        <v>387</v>
      </c>
      <c r="F163" s="84" t="s">
        <v>433</v>
      </c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  <c r="BV163" s="92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  <c r="DH163" s="93"/>
      <c r="DI163" s="93"/>
      <c r="DJ163" s="93"/>
      <c r="DK163" s="93"/>
      <c r="DL163" s="93"/>
      <c r="DM163" s="93"/>
      <c r="DN163" s="93"/>
      <c r="DO163" s="93"/>
      <c r="DP163" s="93"/>
      <c r="DQ163" s="93"/>
      <c r="DR163" s="93"/>
    </row>
    <row r="164" spans="1:122" ht="19.5">
      <c r="A164" s="79" t="s">
        <v>70</v>
      </c>
      <c r="B164" s="80" t="s">
        <v>71</v>
      </c>
      <c r="C164" s="80">
        <v>1193100002</v>
      </c>
      <c r="D164" s="81" t="s">
        <v>388</v>
      </c>
      <c r="E164" s="82" t="s">
        <v>389</v>
      </c>
      <c r="F164" s="84" t="s">
        <v>433</v>
      </c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  <c r="BM164" s="92"/>
      <c r="BN164" s="92"/>
      <c r="BO164" s="92"/>
      <c r="BP164" s="92"/>
      <c r="BQ164" s="92"/>
      <c r="BR164" s="92"/>
      <c r="BS164" s="92"/>
      <c r="BT164" s="92"/>
      <c r="BU164" s="92"/>
      <c r="BV164" s="92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  <c r="DH164" s="93"/>
      <c r="DI164" s="93"/>
      <c r="DJ164" s="93"/>
      <c r="DK164" s="93"/>
      <c r="DL164" s="93"/>
      <c r="DM164" s="93"/>
      <c r="DN164" s="93"/>
      <c r="DO164" s="93"/>
      <c r="DP164" s="93"/>
      <c r="DQ164" s="93"/>
      <c r="DR164" s="93"/>
    </row>
    <row r="165" spans="1:122" ht="19.5">
      <c r="A165" s="79" t="s">
        <v>70</v>
      </c>
      <c r="B165" s="80" t="s">
        <v>71</v>
      </c>
      <c r="C165" s="80">
        <v>1193100002</v>
      </c>
      <c r="D165" s="81" t="s">
        <v>390</v>
      </c>
      <c r="E165" s="82" t="s">
        <v>391</v>
      </c>
      <c r="F165" s="84" t="s">
        <v>433</v>
      </c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  <c r="BV165" s="92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  <c r="DH165" s="93"/>
      <c r="DI165" s="93"/>
      <c r="DJ165" s="93"/>
      <c r="DK165" s="93"/>
      <c r="DL165" s="93"/>
      <c r="DM165" s="93"/>
      <c r="DN165" s="93"/>
      <c r="DO165" s="93"/>
      <c r="DP165" s="93"/>
      <c r="DQ165" s="93"/>
      <c r="DR165" s="93"/>
    </row>
    <row r="166" spans="1:122" ht="19.5">
      <c r="A166" s="79" t="s">
        <v>70</v>
      </c>
      <c r="B166" s="80" t="s">
        <v>71</v>
      </c>
      <c r="C166" s="80">
        <v>1193100002</v>
      </c>
      <c r="D166" s="81" t="s">
        <v>392</v>
      </c>
      <c r="E166" s="82" t="s">
        <v>393</v>
      </c>
      <c r="F166" s="84" t="s">
        <v>433</v>
      </c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  <c r="DH166" s="93"/>
      <c r="DI166" s="93"/>
      <c r="DJ166" s="93"/>
      <c r="DK166" s="93"/>
      <c r="DL166" s="93"/>
      <c r="DM166" s="93"/>
      <c r="DN166" s="93"/>
      <c r="DO166" s="93"/>
      <c r="DP166" s="93"/>
      <c r="DQ166" s="93"/>
      <c r="DR166" s="93"/>
    </row>
    <row r="167" spans="1:122" ht="19.5">
      <c r="A167" s="79" t="s">
        <v>70</v>
      </c>
      <c r="B167" s="80" t="s">
        <v>71</v>
      </c>
      <c r="C167" s="80">
        <v>1193100002</v>
      </c>
      <c r="D167" s="81" t="s">
        <v>394</v>
      </c>
      <c r="E167" s="82" t="s">
        <v>395</v>
      </c>
      <c r="F167" s="84" t="s">
        <v>433</v>
      </c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  <c r="BH167" s="92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  <c r="BV167" s="92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  <c r="DJ167" s="93"/>
      <c r="DK167" s="93"/>
      <c r="DL167" s="93"/>
      <c r="DM167" s="93"/>
      <c r="DN167" s="93"/>
      <c r="DO167" s="93"/>
      <c r="DP167" s="93"/>
      <c r="DQ167" s="93"/>
      <c r="DR167" s="93"/>
    </row>
    <row r="168" spans="1:122" ht="19.5">
      <c r="A168" s="79" t="s">
        <v>70</v>
      </c>
      <c r="B168" s="80" t="s">
        <v>71</v>
      </c>
      <c r="C168" s="80">
        <v>1193100002</v>
      </c>
      <c r="D168" s="81" t="s">
        <v>396</v>
      </c>
      <c r="E168" s="82" t="s">
        <v>397</v>
      </c>
      <c r="F168" s="84" t="s">
        <v>433</v>
      </c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  <c r="BV168" s="92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  <c r="DJ168" s="93"/>
      <c r="DK168" s="93"/>
      <c r="DL168" s="93"/>
      <c r="DM168" s="93"/>
      <c r="DN168" s="93"/>
      <c r="DO168" s="93"/>
      <c r="DP168" s="93"/>
      <c r="DQ168" s="93"/>
      <c r="DR168" s="93"/>
    </row>
    <row r="169" spans="1:122" ht="19.5">
      <c r="A169" s="79" t="s">
        <v>70</v>
      </c>
      <c r="B169" s="80" t="s">
        <v>71</v>
      </c>
      <c r="C169" s="80">
        <v>1193100002</v>
      </c>
      <c r="D169" s="81" t="s">
        <v>398</v>
      </c>
      <c r="E169" s="82" t="s">
        <v>399</v>
      </c>
      <c r="F169" s="84" t="s">
        <v>433</v>
      </c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  <c r="DH169" s="93"/>
      <c r="DI169" s="93"/>
      <c r="DJ169" s="93"/>
      <c r="DK169" s="93"/>
      <c r="DL169" s="93"/>
      <c r="DM169" s="93"/>
      <c r="DN169" s="93"/>
      <c r="DO169" s="93"/>
      <c r="DP169" s="93"/>
      <c r="DQ169" s="93"/>
      <c r="DR169" s="93"/>
    </row>
    <row r="170" spans="1:122" ht="19.5">
      <c r="A170" s="79" t="s">
        <v>70</v>
      </c>
      <c r="B170" s="80" t="s">
        <v>71</v>
      </c>
      <c r="C170" s="80">
        <v>1193100002</v>
      </c>
      <c r="D170" s="81" t="s">
        <v>400</v>
      </c>
      <c r="E170" s="82" t="s">
        <v>401</v>
      </c>
      <c r="F170" s="84" t="s">
        <v>433</v>
      </c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  <c r="BV170" s="92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93"/>
      <c r="DM170" s="93"/>
      <c r="DN170" s="93"/>
      <c r="DO170" s="93"/>
      <c r="DP170" s="93"/>
      <c r="DQ170" s="93"/>
      <c r="DR170" s="93"/>
    </row>
    <row r="171" spans="1:122" ht="19.5">
      <c r="A171" s="79" t="s">
        <v>70</v>
      </c>
      <c r="B171" s="80" t="s">
        <v>71</v>
      </c>
      <c r="C171" s="80">
        <v>1193100002</v>
      </c>
      <c r="D171" s="81" t="s">
        <v>402</v>
      </c>
      <c r="E171" s="82" t="s">
        <v>403</v>
      </c>
      <c r="F171" s="84" t="s">
        <v>433</v>
      </c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  <c r="DH171" s="93"/>
      <c r="DI171" s="93"/>
      <c r="DJ171" s="93"/>
      <c r="DK171" s="93"/>
      <c r="DL171" s="93"/>
      <c r="DM171" s="93"/>
      <c r="DN171" s="93"/>
      <c r="DO171" s="93"/>
      <c r="DP171" s="93"/>
      <c r="DQ171" s="93"/>
      <c r="DR171" s="93"/>
    </row>
    <row r="172" spans="1:122" ht="19.5">
      <c r="A172" s="79" t="s">
        <v>70</v>
      </c>
      <c r="B172" s="80" t="s">
        <v>71</v>
      </c>
      <c r="C172" s="80">
        <v>1193100002</v>
      </c>
      <c r="D172" s="81" t="s">
        <v>404</v>
      </c>
      <c r="E172" s="82" t="s">
        <v>405</v>
      </c>
      <c r="F172" s="84" t="s">
        <v>433</v>
      </c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  <c r="DH172" s="93"/>
      <c r="DI172" s="93"/>
      <c r="DJ172" s="93"/>
      <c r="DK172" s="93"/>
      <c r="DL172" s="93"/>
      <c r="DM172" s="93"/>
      <c r="DN172" s="93"/>
      <c r="DO172" s="93"/>
      <c r="DP172" s="93"/>
      <c r="DQ172" s="93"/>
      <c r="DR172" s="93"/>
    </row>
    <row r="173" spans="1:122" ht="19.5">
      <c r="A173" s="79" t="s">
        <v>70</v>
      </c>
      <c r="B173" s="80" t="s">
        <v>71</v>
      </c>
      <c r="C173" s="80">
        <v>1193100002</v>
      </c>
      <c r="D173" s="81" t="s">
        <v>406</v>
      </c>
      <c r="E173" s="82" t="s">
        <v>407</v>
      </c>
      <c r="F173" s="84" t="s">
        <v>433</v>
      </c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  <c r="DH173" s="93"/>
      <c r="DI173" s="93"/>
      <c r="DJ173" s="93"/>
      <c r="DK173" s="93"/>
      <c r="DL173" s="93"/>
      <c r="DM173" s="93"/>
      <c r="DN173" s="93"/>
      <c r="DO173" s="93"/>
      <c r="DP173" s="93"/>
      <c r="DQ173" s="93"/>
      <c r="DR173" s="93"/>
    </row>
    <row r="174" spans="1:122" ht="19.5">
      <c r="A174" s="79" t="s">
        <v>70</v>
      </c>
      <c r="B174" s="80" t="s">
        <v>71</v>
      </c>
      <c r="C174" s="80">
        <v>1193100002</v>
      </c>
      <c r="D174" s="81" t="s">
        <v>408</v>
      </c>
      <c r="E174" s="82" t="s">
        <v>409</v>
      </c>
      <c r="F174" s="84" t="s">
        <v>432</v>
      </c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93"/>
      <c r="DF174" s="93"/>
      <c r="DG174" s="93"/>
      <c r="DH174" s="93"/>
      <c r="DI174" s="93"/>
      <c r="DJ174" s="93"/>
      <c r="DK174" s="93"/>
      <c r="DL174" s="93"/>
      <c r="DM174" s="93"/>
      <c r="DN174" s="93"/>
      <c r="DO174" s="93"/>
      <c r="DP174" s="93"/>
      <c r="DQ174" s="93"/>
      <c r="DR174" s="93"/>
    </row>
    <row r="175" spans="1:122" ht="19.5">
      <c r="A175" s="79" t="s">
        <v>70</v>
      </c>
      <c r="B175" s="80" t="s">
        <v>71</v>
      </c>
      <c r="C175" s="80">
        <v>1193100002</v>
      </c>
      <c r="D175" s="81" t="s">
        <v>410</v>
      </c>
      <c r="E175" s="82" t="s">
        <v>411</v>
      </c>
      <c r="F175" s="84" t="s">
        <v>432</v>
      </c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  <c r="BV175" s="92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93"/>
      <c r="DF175" s="93"/>
      <c r="DG175" s="93"/>
      <c r="DH175" s="93"/>
      <c r="DI175" s="93"/>
      <c r="DJ175" s="93"/>
      <c r="DK175" s="93"/>
      <c r="DL175" s="93"/>
      <c r="DM175" s="93"/>
      <c r="DN175" s="93"/>
      <c r="DO175" s="93"/>
      <c r="DP175" s="93"/>
      <c r="DQ175" s="93"/>
      <c r="DR175" s="93"/>
    </row>
    <row r="176" spans="1:122" ht="19.5">
      <c r="A176" s="79" t="s">
        <v>70</v>
      </c>
      <c r="B176" s="80" t="s">
        <v>71</v>
      </c>
      <c r="C176" s="80">
        <v>1193100002</v>
      </c>
      <c r="D176" s="81" t="s">
        <v>412</v>
      </c>
      <c r="E176" s="82" t="s">
        <v>413</v>
      </c>
      <c r="F176" s="84" t="s">
        <v>432</v>
      </c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</row>
    <row r="177" spans="1:122" ht="19.5">
      <c r="A177" s="79" t="s">
        <v>70</v>
      </c>
      <c r="B177" s="80" t="s">
        <v>71</v>
      </c>
      <c r="C177" s="80">
        <v>1193100002</v>
      </c>
      <c r="D177" s="81" t="s">
        <v>414</v>
      </c>
      <c r="E177" s="82" t="s">
        <v>415</v>
      </c>
      <c r="F177" s="84" t="s">
        <v>432</v>
      </c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</row>
    <row r="178" spans="1:122" ht="19.5">
      <c r="A178" s="79" t="s">
        <v>70</v>
      </c>
      <c r="B178" s="80" t="s">
        <v>71</v>
      </c>
      <c r="C178" s="80">
        <v>1193100002</v>
      </c>
      <c r="D178" s="81" t="s">
        <v>416</v>
      </c>
      <c r="E178" s="82" t="s">
        <v>417</v>
      </c>
      <c r="F178" s="84" t="s">
        <v>432</v>
      </c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3"/>
      <c r="DE178" s="93"/>
      <c r="DF178" s="93"/>
      <c r="DG178" s="93"/>
      <c r="DH178" s="93"/>
      <c r="DI178" s="93"/>
      <c r="DJ178" s="93"/>
      <c r="DK178" s="93"/>
      <c r="DL178" s="93"/>
      <c r="DM178" s="93"/>
      <c r="DN178" s="93"/>
      <c r="DO178" s="93"/>
      <c r="DP178" s="93"/>
      <c r="DQ178" s="93"/>
      <c r="DR178" s="93"/>
    </row>
    <row r="179" spans="1:122" ht="19.5">
      <c r="A179" s="79" t="s">
        <v>70</v>
      </c>
      <c r="B179" s="80" t="s">
        <v>71</v>
      </c>
      <c r="C179" s="80">
        <v>1193100002</v>
      </c>
      <c r="D179" s="81" t="s">
        <v>418</v>
      </c>
      <c r="E179" s="82" t="s">
        <v>419</v>
      </c>
      <c r="F179" s="84" t="s">
        <v>432</v>
      </c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  <c r="DH179" s="93"/>
      <c r="DI179" s="93"/>
      <c r="DJ179" s="93"/>
      <c r="DK179" s="93"/>
      <c r="DL179" s="93"/>
      <c r="DM179" s="93"/>
      <c r="DN179" s="93"/>
      <c r="DO179" s="93"/>
      <c r="DP179" s="93"/>
      <c r="DQ179" s="93"/>
      <c r="DR179" s="93"/>
    </row>
    <row r="180" spans="1:122" ht="19.5">
      <c r="A180" s="79" t="s">
        <v>70</v>
      </c>
      <c r="B180" s="80" t="s">
        <v>71</v>
      </c>
      <c r="C180" s="80">
        <v>1193100002</v>
      </c>
      <c r="D180" s="81" t="s">
        <v>420</v>
      </c>
      <c r="E180" s="82" t="s">
        <v>421</v>
      </c>
      <c r="F180" s="84" t="s">
        <v>432</v>
      </c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  <c r="BJ180" s="92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  <c r="BV180" s="92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  <c r="DJ180" s="93"/>
      <c r="DK180" s="93"/>
      <c r="DL180" s="93"/>
      <c r="DM180" s="93"/>
      <c r="DN180" s="93"/>
      <c r="DO180" s="93"/>
      <c r="DP180" s="93"/>
      <c r="DQ180" s="93"/>
      <c r="DR180" s="93"/>
    </row>
    <row r="181" spans="1:122" ht="19.5">
      <c r="A181" s="79" t="s">
        <v>70</v>
      </c>
      <c r="B181" s="80" t="s">
        <v>71</v>
      </c>
      <c r="C181" s="80">
        <v>1193100002</v>
      </c>
      <c r="D181" s="81" t="s">
        <v>422</v>
      </c>
      <c r="E181" s="82" t="s">
        <v>423</v>
      </c>
      <c r="F181" s="84" t="s">
        <v>432</v>
      </c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  <c r="BV181" s="92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  <c r="DJ181" s="93"/>
      <c r="DK181" s="93"/>
      <c r="DL181" s="93"/>
      <c r="DM181" s="93"/>
      <c r="DN181" s="93"/>
      <c r="DO181" s="93"/>
      <c r="DP181" s="93"/>
      <c r="DQ181" s="93"/>
      <c r="DR181" s="93"/>
    </row>
    <row r="182" spans="1:122" ht="19.5">
      <c r="A182" s="79" t="s">
        <v>70</v>
      </c>
      <c r="B182" s="80" t="s">
        <v>71</v>
      </c>
      <c r="C182" s="80">
        <v>1193100002</v>
      </c>
      <c r="D182" s="81" t="s">
        <v>424</v>
      </c>
      <c r="E182" s="82" t="s">
        <v>425</v>
      </c>
      <c r="F182" s="84" t="s">
        <v>432</v>
      </c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  <c r="BV182" s="92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  <c r="DH182" s="93"/>
      <c r="DI182" s="93"/>
      <c r="DJ182" s="93"/>
      <c r="DK182" s="93"/>
      <c r="DL182" s="93"/>
      <c r="DM182" s="93"/>
      <c r="DN182" s="93"/>
      <c r="DO182" s="93"/>
      <c r="DP182" s="93"/>
      <c r="DQ182" s="93"/>
      <c r="DR182" s="93"/>
    </row>
    <row r="183" spans="1:122" ht="19.5">
      <c r="A183" s="79" t="s">
        <v>70</v>
      </c>
      <c r="B183" s="80" t="s">
        <v>71</v>
      </c>
      <c r="C183" s="80">
        <v>1193100002</v>
      </c>
      <c r="D183" s="81" t="s">
        <v>426</v>
      </c>
      <c r="E183" s="82" t="s">
        <v>427</v>
      </c>
      <c r="F183" s="84" t="s">
        <v>432</v>
      </c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  <c r="BV183" s="92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93"/>
      <c r="CU183" s="93"/>
      <c r="CV183" s="93"/>
      <c r="CW183" s="93"/>
      <c r="CX183" s="93"/>
      <c r="CY183" s="93"/>
      <c r="CZ183" s="93"/>
      <c r="DA183" s="93"/>
      <c r="DB183" s="93"/>
      <c r="DC183" s="93"/>
      <c r="DD183" s="93"/>
      <c r="DE183" s="93"/>
      <c r="DF183" s="93"/>
      <c r="DG183" s="93"/>
      <c r="DH183" s="93"/>
      <c r="DI183" s="93"/>
      <c r="DJ183" s="93"/>
      <c r="DK183" s="93"/>
      <c r="DL183" s="93"/>
      <c r="DM183" s="93"/>
      <c r="DN183" s="93"/>
      <c r="DO183" s="93"/>
      <c r="DP183" s="93"/>
      <c r="DQ183" s="93"/>
      <c r="DR183" s="93"/>
    </row>
    <row r="184" spans="1:122" ht="19.5">
      <c r="A184" s="79" t="s">
        <v>70</v>
      </c>
      <c r="B184" s="80" t="s">
        <v>71</v>
      </c>
      <c r="C184" s="80">
        <v>1193100002</v>
      </c>
      <c r="D184" s="81" t="s">
        <v>428</v>
      </c>
      <c r="E184" s="82" t="s">
        <v>429</v>
      </c>
      <c r="F184" s="84" t="s">
        <v>432</v>
      </c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3"/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93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93"/>
      <c r="CU184" s="93"/>
      <c r="CV184" s="93"/>
      <c r="CW184" s="93"/>
      <c r="CX184" s="93"/>
      <c r="CY184" s="93"/>
      <c r="CZ184" s="93"/>
      <c r="DA184" s="93"/>
      <c r="DB184" s="93"/>
      <c r="DC184" s="93"/>
      <c r="DD184" s="93"/>
      <c r="DE184" s="93"/>
      <c r="DF184" s="93"/>
      <c r="DG184" s="93"/>
      <c r="DH184" s="93"/>
      <c r="DI184" s="93"/>
      <c r="DJ184" s="93"/>
      <c r="DK184" s="93"/>
      <c r="DL184" s="93"/>
      <c r="DM184" s="93"/>
      <c r="DN184" s="93"/>
      <c r="DO184" s="93"/>
      <c r="DP184" s="93"/>
      <c r="DQ184" s="93"/>
      <c r="DR184" s="93"/>
    </row>
    <row r="185" spans="1:122" ht="19.5">
      <c r="A185" s="79" t="s">
        <v>70</v>
      </c>
      <c r="B185" s="80" t="s">
        <v>71</v>
      </c>
      <c r="C185" s="80">
        <v>1193100002</v>
      </c>
      <c r="D185" s="81" t="s">
        <v>430</v>
      </c>
      <c r="E185" s="82" t="s">
        <v>431</v>
      </c>
      <c r="F185" s="84" t="s">
        <v>433</v>
      </c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  <c r="BH185" s="92"/>
      <c r="BI185" s="92"/>
      <c r="BJ185" s="92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  <c r="BV185" s="92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3"/>
      <c r="DE185" s="93"/>
      <c r="DF185" s="93"/>
      <c r="DG185" s="93"/>
      <c r="DH185" s="93"/>
      <c r="DI185" s="93"/>
      <c r="DJ185" s="93"/>
      <c r="DK185" s="93"/>
      <c r="DL185" s="93"/>
      <c r="DM185" s="93"/>
      <c r="DN185" s="93"/>
      <c r="DO185" s="93"/>
      <c r="DP185" s="93"/>
      <c r="DQ185" s="93"/>
      <c r="DR185" s="93"/>
    </row>
  </sheetData>
  <mergeCells count="10">
    <mergeCell ref="CS3:DR3"/>
    <mergeCell ref="E3:E5"/>
    <mergeCell ref="F3:F5"/>
    <mergeCell ref="A1:AY1"/>
    <mergeCell ref="G3:AY3"/>
    <mergeCell ref="A2:F2"/>
    <mergeCell ref="A3:A5"/>
    <mergeCell ref="B3:B5"/>
    <mergeCell ref="C3:C5"/>
    <mergeCell ref="D3:D5"/>
  </mergeCells>
  <dataValidations count="2">
    <dataValidation type="whole" allowBlank="1" showInputMessage="1" showErrorMessage="1" errorTitle="กรอกคะแนนผิด" error="กรอกคะแนนผิด คะแนนที่ถูกคือ 0, 3" sqref="AQ1:AX1048576">
      <formula1>0</formula1>
      <formula2>3</formula2>
    </dataValidation>
    <dataValidation type="whole" allowBlank="1" showInputMessage="1" showErrorMessage="1" errorTitle="กรอกคะแนนผิด" error="กรอกคะแนนผิด คะแนนที่ถูก คือ 0, 1, 2, 3...8" sqref="AY1:AY1048576">
      <formula1>0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16" zoomScale="115" zoomScaleNormal="115" workbookViewId="0">
      <selection activeCell="A5" sqref="A5"/>
    </sheetView>
  </sheetViews>
  <sheetFormatPr defaultRowHeight="14.25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0" customHeight="1">
      <c r="A1" s="66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1.2" customHeight="1">
      <c r="A2" s="68"/>
      <c r="B2" s="67"/>
      <c r="C2" s="67"/>
      <c r="D2" s="67"/>
      <c r="E2" s="67"/>
      <c r="F2" s="67"/>
      <c r="K2" s="67"/>
      <c r="L2" s="67"/>
      <c r="M2" s="67"/>
    </row>
    <row r="3" spans="1:13" ht="21.2" customHeight="1">
      <c r="A3" s="68" t="s">
        <v>30</v>
      </c>
      <c r="B3" s="67"/>
      <c r="C3" s="67"/>
      <c r="D3" s="67"/>
      <c r="E3" s="67"/>
      <c r="F3" s="67"/>
      <c r="G3" s="69" t="s">
        <v>33</v>
      </c>
      <c r="H3" s="67"/>
      <c r="I3" s="67"/>
      <c r="J3" s="67"/>
      <c r="K3" s="67"/>
      <c r="L3" s="67"/>
      <c r="M3" s="67"/>
    </row>
    <row r="4" spans="1:13" ht="21.2" customHeight="1">
      <c r="A4" s="68" t="s">
        <v>31</v>
      </c>
      <c r="B4" s="67"/>
      <c r="C4" s="67"/>
      <c r="D4" s="67"/>
      <c r="E4" s="67"/>
      <c r="F4" s="67"/>
      <c r="G4" s="69" t="s">
        <v>68</v>
      </c>
      <c r="H4" s="67"/>
      <c r="I4" s="67"/>
      <c r="J4" s="67"/>
      <c r="K4" s="67"/>
      <c r="L4" s="67"/>
      <c r="M4" s="67"/>
    </row>
    <row r="6" spans="1:13" ht="28.5" customHeight="1">
      <c r="A6" s="78" t="s">
        <v>17</v>
      </c>
      <c r="B6" s="78" t="s">
        <v>18</v>
      </c>
      <c r="C6" s="78" t="s">
        <v>19</v>
      </c>
      <c r="D6" s="78" t="s">
        <v>20</v>
      </c>
      <c r="E6" s="78" t="s">
        <v>21</v>
      </c>
      <c r="F6" s="78" t="s">
        <v>22</v>
      </c>
      <c r="G6" s="70" t="s">
        <v>32</v>
      </c>
      <c r="H6" s="72" t="s">
        <v>23</v>
      </c>
      <c r="I6" s="74" t="s">
        <v>24</v>
      </c>
      <c r="J6" s="75" t="s">
        <v>25</v>
      </c>
      <c r="K6" s="76"/>
      <c r="L6" s="76"/>
      <c r="M6" s="77"/>
    </row>
    <row r="7" spans="1:13" ht="28.5" customHeight="1">
      <c r="A7" s="73"/>
      <c r="B7" s="73"/>
      <c r="C7" s="73"/>
      <c r="D7" s="73"/>
      <c r="E7" s="73"/>
      <c r="F7" s="73"/>
      <c r="G7" s="71"/>
      <c r="H7" s="73"/>
      <c r="I7" s="73"/>
      <c r="J7" s="21" t="s">
        <v>26</v>
      </c>
      <c r="K7" s="22" t="s">
        <v>27</v>
      </c>
      <c r="L7" s="22" t="s">
        <v>28</v>
      </c>
      <c r="M7" s="22" t="s">
        <v>29</v>
      </c>
    </row>
    <row r="8" spans="1:13" ht="20.25" customHeight="1">
      <c r="A8" s="35" t="s">
        <v>67</v>
      </c>
      <c r="B8" s="36">
        <v>15</v>
      </c>
      <c r="C8" s="36">
        <v>100</v>
      </c>
      <c r="D8" s="37">
        <f>MIN(math!DQ6:DQ20)</f>
        <v>0</v>
      </c>
      <c r="E8" s="37">
        <f>MAX(math!DQ6:DQ20)</f>
        <v>0</v>
      </c>
      <c r="F8" s="38" t="e">
        <f>AVERAGE(math!DQ6:DQ20)</f>
        <v>#DIV/0!</v>
      </c>
      <c r="G8" s="38" t="e">
        <f ca="1">_xlfn.STDEV.P(math!DQ6:DQ20)</f>
        <v>#NAME?</v>
      </c>
      <c r="H8" s="38" t="e">
        <f>(F8/C8)*100</f>
        <v>#DIV/0!</v>
      </c>
      <c r="I8" s="38" t="e">
        <f ca="1">(G8/F8)*100</f>
        <v>#NAME?</v>
      </c>
      <c r="J8" s="38">
        <f>(COUNTIF(math!DR6:DR20,"ปรับปรุง")/B8)*100</f>
        <v>0</v>
      </c>
      <c r="K8" s="38">
        <f>(COUNTIF(math!DR6:DR20,"พอใช้")/B8)*100</f>
        <v>0</v>
      </c>
      <c r="L8" s="38">
        <f>(COUNTIF(math!DR6:DR20,"ดี")/B8)*100</f>
        <v>0</v>
      </c>
      <c r="M8" s="38">
        <f>(COUNTIF(math!DR6:DR20,"ดีมาก")/B8)*100</f>
        <v>0</v>
      </c>
    </row>
    <row r="9" spans="1:13" ht="20.25" customHeight="1">
      <c r="A9" s="23" t="s">
        <v>34</v>
      </c>
      <c r="B9" s="24">
        <v>15</v>
      </c>
      <c r="C9" s="24">
        <v>21</v>
      </c>
      <c r="D9" s="25">
        <f>MIN(math!DE6:DE20)</f>
        <v>0</v>
      </c>
      <c r="E9" s="25">
        <f>MAX(math!DE6:DE20)</f>
        <v>0</v>
      </c>
      <c r="F9" s="26" t="e">
        <f>AVERAGE(math!DE6:DE20)</f>
        <v>#DIV/0!</v>
      </c>
      <c r="G9" s="26" t="e">
        <f ca="1">_xlfn.STDEV.P(math!DE6:DE20)</f>
        <v>#NAME?</v>
      </c>
      <c r="H9" s="26" t="e">
        <f t="shared" ref="H9:H16" si="0">(F9/C9)*100</f>
        <v>#DIV/0!</v>
      </c>
      <c r="I9" s="26" t="e">
        <f t="shared" ref="I9:I16" ca="1" si="1">(G9/F9)*100</f>
        <v>#NAME?</v>
      </c>
      <c r="J9" s="26">
        <f>(COUNTIF(math!DF6:DF20,"ปรับปรุง")/B9)*100</f>
        <v>0</v>
      </c>
      <c r="K9" s="26">
        <f>(COUNTIF(math!DF6:DF20,"พอใช้")/B9)*100</f>
        <v>0</v>
      </c>
      <c r="L9" s="26">
        <f>(COUNTIF(math!DF6:DF20,"ดี")/B9)*100</f>
        <v>0</v>
      </c>
      <c r="M9" s="26">
        <f>(COUNTIF(math!DF6:DF20,"ดีมาก")/B9)*100</f>
        <v>0</v>
      </c>
    </row>
    <row r="10" spans="1:13" ht="20.25" customHeight="1">
      <c r="A10" s="27" t="s">
        <v>35</v>
      </c>
      <c r="B10" s="28">
        <v>15</v>
      </c>
      <c r="C10" s="28">
        <v>9</v>
      </c>
      <c r="D10" s="29">
        <f>MIN(math!CS6:CS20)</f>
        <v>0</v>
      </c>
      <c r="E10" s="29">
        <f>MAX(math!CS6:CS20)</f>
        <v>0</v>
      </c>
      <c r="F10" s="30" t="e">
        <f>AVERAGE(math!CS6:CS20)</f>
        <v>#DIV/0!</v>
      </c>
      <c r="G10" s="30" t="e">
        <f ca="1">_xlfn.STDEV.P(math!CS6:CS20)</f>
        <v>#NAME?</v>
      </c>
      <c r="H10" s="30" t="e">
        <f t="shared" si="0"/>
        <v>#DIV/0!</v>
      </c>
      <c r="I10" s="30" t="e">
        <f t="shared" ca="1" si="1"/>
        <v>#NAME?</v>
      </c>
      <c r="J10" s="30"/>
      <c r="K10" s="30"/>
      <c r="L10" s="30"/>
      <c r="M10" s="30"/>
    </row>
    <row r="11" spans="1:13" s="50" customFormat="1" ht="20.25" customHeight="1">
      <c r="A11" s="27" t="s">
        <v>36</v>
      </c>
      <c r="B11" s="28">
        <v>15</v>
      </c>
      <c r="C11" s="28">
        <v>9</v>
      </c>
      <c r="D11" s="29">
        <f>MIN(math!CT6:CT20)</f>
        <v>0</v>
      </c>
      <c r="E11" s="29">
        <f>MAX(math!CT6:CT20)</f>
        <v>0</v>
      </c>
      <c r="F11" s="30" t="e">
        <f>AVERAGE(math!CT6:CT20)</f>
        <v>#DIV/0!</v>
      </c>
      <c r="G11" s="30" t="e">
        <f ca="1">_xlfn.STDEV.P(math!CT6:CT20)</f>
        <v>#NAME?</v>
      </c>
      <c r="H11" s="30" t="e">
        <f t="shared" ref="H11" si="2">(F11/C11)*100</f>
        <v>#DIV/0!</v>
      </c>
      <c r="I11" s="30" t="e">
        <f t="shared" ref="I11" ca="1" si="3">(G11/F11)*100</f>
        <v>#NAME?</v>
      </c>
      <c r="J11" s="30"/>
      <c r="K11" s="30"/>
      <c r="L11" s="30"/>
      <c r="M11" s="30"/>
    </row>
    <row r="12" spans="1:13" ht="20.25" customHeight="1">
      <c r="A12" s="31" t="s">
        <v>37</v>
      </c>
      <c r="B12" s="32">
        <v>15</v>
      </c>
      <c r="C12" s="32">
        <v>3</v>
      </c>
      <c r="D12" s="29">
        <f>MIN(math!CU6:CU20)</f>
        <v>0</v>
      </c>
      <c r="E12" s="29">
        <f>MAX(math!CU6:CU20)</f>
        <v>0</v>
      </c>
      <c r="F12" s="30" t="e">
        <f>AVERAGE(math!CU6:CU20)</f>
        <v>#DIV/0!</v>
      </c>
      <c r="G12" s="30" t="e">
        <f ca="1">_xlfn.STDEV.P(math!CU6:CU20)</f>
        <v>#NAME?</v>
      </c>
      <c r="H12" s="30" t="e">
        <f t="shared" ref="H12" si="4">(F12/C12)*100</f>
        <v>#DIV/0!</v>
      </c>
      <c r="I12" s="30" t="e">
        <f t="shared" ref="I12" ca="1" si="5">(G12/F12)*100</f>
        <v>#NAME?</v>
      </c>
      <c r="J12" s="34"/>
      <c r="K12" s="34"/>
      <c r="L12" s="34"/>
      <c r="M12" s="34"/>
    </row>
    <row r="13" spans="1:13" ht="20.25" customHeight="1">
      <c r="A13" s="23" t="s">
        <v>38</v>
      </c>
      <c r="B13" s="24">
        <v>15</v>
      </c>
      <c r="C13" s="24">
        <v>13</v>
      </c>
      <c r="D13" s="25">
        <f>MIN(math!DG6:DG20)</f>
        <v>0</v>
      </c>
      <c r="E13" s="25">
        <f>MAX(math!DG6:DG20)</f>
        <v>0</v>
      </c>
      <c r="F13" s="26" t="e">
        <f>AVERAGE(math!DG6:DG20)</f>
        <v>#DIV/0!</v>
      </c>
      <c r="G13" s="26" t="e">
        <f ca="1">_xlfn.STDEV.P(math!DG6:DG20)</f>
        <v>#NAME?</v>
      </c>
      <c r="H13" s="26" t="e">
        <f t="shared" si="0"/>
        <v>#DIV/0!</v>
      </c>
      <c r="I13" s="26" t="e">
        <f t="shared" ca="1" si="1"/>
        <v>#NAME?</v>
      </c>
      <c r="J13" s="26">
        <f>(COUNTIF(math!DH6:DH20,"ปรับปรุง")/B13)*100</f>
        <v>0</v>
      </c>
      <c r="K13" s="26">
        <f>(COUNTIF(math!DH6:DH20,"พอใช้")/B13)*100</f>
        <v>0</v>
      </c>
      <c r="L13" s="26">
        <f>(COUNTIF(math!DH6:DH20,"ดี")/B13)*100</f>
        <v>0</v>
      </c>
      <c r="M13" s="26">
        <f>(COUNTIF(math!DH6:DH20,"ดีมาก")/B13)*100</f>
        <v>0</v>
      </c>
    </row>
    <row r="14" spans="1:13" ht="20.25" customHeight="1">
      <c r="A14" s="27" t="s">
        <v>39</v>
      </c>
      <c r="B14" s="28">
        <v>15</v>
      </c>
      <c r="C14" s="28">
        <v>7</v>
      </c>
      <c r="D14" s="29">
        <f>MIN(math!CV6:CV20)</f>
        <v>0</v>
      </c>
      <c r="E14" s="29">
        <f>MAX(math!CV6:CV20)</f>
        <v>0</v>
      </c>
      <c r="F14" s="30" t="e">
        <f>AVERAGE(math!CV6:CV20)</f>
        <v>#DIV/0!</v>
      </c>
      <c r="G14" s="30" t="e">
        <f ca="1">_xlfn.STDEV.P(math!CV6:CV20)</f>
        <v>#NAME?</v>
      </c>
      <c r="H14" s="30" t="e">
        <f t="shared" si="0"/>
        <v>#DIV/0!</v>
      </c>
      <c r="I14" s="30" t="e">
        <f t="shared" ca="1" si="1"/>
        <v>#NAME?</v>
      </c>
      <c r="J14" s="30"/>
      <c r="K14" s="30"/>
      <c r="L14" s="30"/>
      <c r="M14" s="30"/>
    </row>
    <row r="15" spans="1:13" ht="20.25" customHeight="1">
      <c r="A15" s="31" t="s">
        <v>40</v>
      </c>
      <c r="B15" s="32">
        <v>15</v>
      </c>
      <c r="C15" s="32">
        <v>6</v>
      </c>
      <c r="D15" s="33">
        <f>MIN(math!CW6:CW20)</f>
        <v>0</v>
      </c>
      <c r="E15" s="33">
        <f>MAX(math!CW6:CW20)</f>
        <v>0</v>
      </c>
      <c r="F15" s="34" t="e">
        <f>AVERAGE(math!CW6:CW20)</f>
        <v>#DIV/0!</v>
      </c>
      <c r="G15" s="34" t="e">
        <f ca="1">_xlfn.STDEV.P(math!CW6:CW20)</f>
        <v>#NAME?</v>
      </c>
      <c r="H15" s="34" t="e">
        <f t="shared" si="0"/>
        <v>#DIV/0!</v>
      </c>
      <c r="I15" s="34" t="e">
        <f t="shared" ca="1" si="1"/>
        <v>#NAME?</v>
      </c>
      <c r="J15" s="34"/>
      <c r="K15" s="34"/>
      <c r="L15" s="34"/>
      <c r="M15" s="34"/>
    </row>
    <row r="16" spans="1:13" ht="20.25" customHeight="1">
      <c r="A16" s="39" t="s">
        <v>41</v>
      </c>
      <c r="B16" s="40">
        <v>15</v>
      </c>
      <c r="C16" s="40">
        <v>23</v>
      </c>
      <c r="D16" s="41">
        <f>MIN(math!DI6:DI20)</f>
        <v>0</v>
      </c>
      <c r="E16" s="41">
        <f>MAX(math!DI6:DI20)</f>
        <v>0</v>
      </c>
      <c r="F16" s="42" t="e">
        <f>AVERAGE(math!DI6:DI20)</f>
        <v>#DIV/0!</v>
      </c>
      <c r="G16" s="42" t="e">
        <f ca="1">_xlfn.STDEV.P(math!DI6:DI20)</f>
        <v>#NAME?</v>
      </c>
      <c r="H16" s="42" t="e">
        <f t="shared" si="0"/>
        <v>#DIV/0!</v>
      </c>
      <c r="I16" s="42" t="e">
        <f t="shared" ca="1" si="1"/>
        <v>#NAME?</v>
      </c>
      <c r="J16" s="42">
        <f>(COUNTIF(math!DJ6:DJ20,"ปรับปรุง")/B16)*100</f>
        <v>0</v>
      </c>
      <c r="K16" s="42">
        <f>(COUNTIF(math!DJ6:DJ20,"พอใช้")/B16)*100</f>
        <v>0</v>
      </c>
      <c r="L16" s="42">
        <f>(COUNTIF(math!DJ6:DJ20,"ดี")/B16)*100</f>
        <v>0</v>
      </c>
      <c r="M16" s="42">
        <f>(COUNTIF(math!DJ6:DJ20,"ดีมาก")/B16)*100</f>
        <v>0</v>
      </c>
    </row>
    <row r="17" spans="1:13" ht="20.25" customHeight="1">
      <c r="A17" s="27" t="s">
        <v>43</v>
      </c>
      <c r="B17" s="28">
        <v>15</v>
      </c>
      <c r="C17" s="28">
        <v>7</v>
      </c>
      <c r="D17" s="29">
        <f>MIN(math!CX6:CX20)</f>
        <v>0</v>
      </c>
      <c r="E17" s="29">
        <f>MAX(math!CX6:CX20)</f>
        <v>0</v>
      </c>
      <c r="F17" s="30" t="e">
        <f>AVERAGE(math!CX6:CX20)</f>
        <v>#DIV/0!</v>
      </c>
      <c r="G17" s="30" t="e">
        <f ca="1">_xlfn.STDEV.P(math!CX6:CX20)</f>
        <v>#NAME?</v>
      </c>
      <c r="H17" s="30" t="e">
        <f t="shared" ref="H17:H19" si="6">(F17/C17)*100</f>
        <v>#DIV/0!</v>
      </c>
      <c r="I17" s="30" t="e">
        <f t="shared" ref="I17:I19" ca="1" si="7">(G17/F17)*100</f>
        <v>#NAME?</v>
      </c>
      <c r="J17" s="30"/>
      <c r="K17" s="30"/>
      <c r="L17" s="30"/>
      <c r="M17" s="30"/>
    </row>
    <row r="18" spans="1:13" ht="20.25" customHeight="1">
      <c r="A18" s="31" t="s">
        <v>42</v>
      </c>
      <c r="B18" s="32">
        <v>15</v>
      </c>
      <c r="C18" s="32">
        <v>16</v>
      </c>
      <c r="D18" s="33">
        <f>MIN(math!CY6:CY20)</f>
        <v>0</v>
      </c>
      <c r="E18" s="33">
        <f>MAX(math!CY6:CY20)</f>
        <v>0</v>
      </c>
      <c r="F18" s="34" t="e">
        <f>AVERAGE(math!CY6:CY20)</f>
        <v>#DIV/0!</v>
      </c>
      <c r="G18" s="34" t="e">
        <f ca="1">_xlfn.STDEV.P(math!CY6:CY20)</f>
        <v>#NAME?</v>
      </c>
      <c r="H18" s="34" t="e">
        <f t="shared" si="6"/>
        <v>#DIV/0!</v>
      </c>
      <c r="I18" s="34" t="e">
        <f t="shared" ca="1" si="7"/>
        <v>#NAME?</v>
      </c>
      <c r="J18" s="34"/>
      <c r="K18" s="34"/>
      <c r="L18" s="34"/>
      <c r="M18" s="34"/>
    </row>
    <row r="19" spans="1:13" ht="20.25" customHeight="1">
      <c r="A19" s="39" t="s">
        <v>44</v>
      </c>
      <c r="B19" s="40">
        <v>15</v>
      </c>
      <c r="C19" s="40">
        <v>24</v>
      </c>
      <c r="D19" s="41">
        <f>MIN(math!DK6:DK20)</f>
        <v>0</v>
      </c>
      <c r="E19" s="41">
        <f>MAX(math!DK6:DK20)</f>
        <v>0</v>
      </c>
      <c r="F19" s="42" t="e">
        <f>AVERAGE(math!DK6:DK20)</f>
        <v>#DIV/0!</v>
      </c>
      <c r="G19" s="42" t="e">
        <f ca="1">_xlfn.STDEV.P(math!DK6:DK20)</f>
        <v>#NAME?</v>
      </c>
      <c r="H19" s="42" t="e">
        <f t="shared" si="6"/>
        <v>#DIV/0!</v>
      </c>
      <c r="I19" s="42" t="e">
        <f t="shared" ca="1" si="7"/>
        <v>#NAME?</v>
      </c>
      <c r="J19" s="42">
        <f>(COUNTIF(math!DL6:DL20,"ปรับปรุง")/B16)*100</f>
        <v>0</v>
      </c>
      <c r="K19" s="42">
        <f>(COUNTIF(math!DL6:DL20,"พอใช้")/B16)*100</f>
        <v>0</v>
      </c>
      <c r="L19" s="42">
        <f>(COUNTIF(math!DL6:DL20,"ดี")/B16)*100</f>
        <v>0</v>
      </c>
      <c r="M19" s="42">
        <f>(COUNTIF(math!DL6:DL20,"ดีมาก")/B16)*100</f>
        <v>0</v>
      </c>
    </row>
    <row r="20" spans="1:13" ht="20.25" customHeight="1">
      <c r="A20" s="27" t="s">
        <v>45</v>
      </c>
      <c r="B20" s="28">
        <v>15</v>
      </c>
      <c r="C20" s="28">
        <v>3</v>
      </c>
      <c r="D20" s="29">
        <f>MIN(math!CZ6:CZ20)</f>
        <v>0</v>
      </c>
      <c r="E20" s="29">
        <f>MAX(math!CZ6:CZ20)</f>
        <v>0</v>
      </c>
      <c r="F20" s="30" t="e">
        <f>AVERAGE(math!CZ6:CZ20)</f>
        <v>#DIV/0!</v>
      </c>
      <c r="G20" s="30" t="e">
        <f ca="1">_xlfn.STDEV.P(math!CZ6:CZ20)</f>
        <v>#NAME?</v>
      </c>
      <c r="H20" s="30" t="e">
        <f t="shared" ref="H20:H22" si="8">(F20/C20)*100</f>
        <v>#DIV/0!</v>
      </c>
      <c r="I20" s="30" t="e">
        <f t="shared" ref="I20:I22" ca="1" si="9">(G20/F20)*100</f>
        <v>#NAME?</v>
      </c>
      <c r="J20" s="30"/>
      <c r="K20" s="30"/>
      <c r="L20" s="30"/>
      <c r="M20" s="30"/>
    </row>
    <row r="21" spans="1:13" ht="20.25" customHeight="1">
      <c r="A21" s="31" t="s">
        <v>46</v>
      </c>
      <c r="B21" s="32">
        <v>15</v>
      </c>
      <c r="C21" s="32">
        <v>21</v>
      </c>
      <c r="D21" s="33">
        <f>MIN(math!DA6:DA20)</f>
        <v>0</v>
      </c>
      <c r="E21" s="33">
        <f>MAX(math!DA6:DA20)</f>
        <v>0</v>
      </c>
      <c r="F21" s="34" t="e">
        <f>AVERAGE(math!DA6:DA20)</f>
        <v>#DIV/0!</v>
      </c>
      <c r="G21" s="34" t="e">
        <f ca="1">_xlfn.STDEV.P(math!DA6:DA20)</f>
        <v>#NAME?</v>
      </c>
      <c r="H21" s="34" t="e">
        <f t="shared" si="8"/>
        <v>#DIV/0!</v>
      </c>
      <c r="I21" s="34" t="e">
        <f t="shared" ca="1" si="9"/>
        <v>#NAME?</v>
      </c>
      <c r="J21" s="34"/>
      <c r="K21" s="34"/>
      <c r="L21" s="34"/>
      <c r="M21" s="34"/>
    </row>
    <row r="22" spans="1:13" ht="20.25" customHeight="1">
      <c r="A22" s="39" t="s">
        <v>47</v>
      </c>
      <c r="B22" s="40">
        <v>15</v>
      </c>
      <c r="C22" s="40">
        <v>11</v>
      </c>
      <c r="D22" s="41">
        <f>MIN(math!DM6:DM20)</f>
        <v>0</v>
      </c>
      <c r="E22" s="41">
        <f>MAX(math!DM6:DM20)</f>
        <v>0</v>
      </c>
      <c r="F22" s="42" t="e">
        <f>AVERAGE(math!DM6:DM20)</f>
        <v>#DIV/0!</v>
      </c>
      <c r="G22" s="42" t="e">
        <f ca="1">_xlfn.STDEV.P(math!DM6:DM20)</f>
        <v>#NAME?</v>
      </c>
      <c r="H22" s="42" t="e">
        <f t="shared" si="8"/>
        <v>#DIV/0!</v>
      </c>
      <c r="I22" s="42" t="e">
        <f t="shared" ca="1" si="9"/>
        <v>#NAME?</v>
      </c>
      <c r="J22" s="42">
        <f>(COUNTIF(math!DN6:DN20,"ปรับปรุง")/B22)*100</f>
        <v>0</v>
      </c>
      <c r="K22" s="42">
        <f>(COUNTIF(math!DN6:DN20,"พอใช้")/B22)*100</f>
        <v>0</v>
      </c>
      <c r="L22" s="42">
        <f>(COUNTIF(math!DN6:DN20,"ดี")/B22)*100</f>
        <v>0</v>
      </c>
      <c r="M22" s="42">
        <f>(COUNTIF(math!DN6:DN20,"ดีมาก")/B22)*100</f>
        <v>0</v>
      </c>
    </row>
    <row r="23" spans="1:13" ht="20.25" customHeight="1">
      <c r="A23" s="27" t="s">
        <v>48</v>
      </c>
      <c r="B23" s="28">
        <v>15</v>
      </c>
      <c r="C23" s="28">
        <v>7</v>
      </c>
      <c r="D23" s="29">
        <f>MIN(math!DB6:DB20)</f>
        <v>0</v>
      </c>
      <c r="E23" s="29">
        <f>MAX(math!DB6:DB20)</f>
        <v>0</v>
      </c>
      <c r="F23" s="30" t="e">
        <f>AVERAGE(math!DB6:DB20)</f>
        <v>#DIV/0!</v>
      </c>
      <c r="G23" s="30" t="e">
        <f ca="1">_xlfn.STDEV.P(math!DB6:DB20)</f>
        <v>#NAME?</v>
      </c>
      <c r="H23" s="30" t="e">
        <f t="shared" ref="H23:H25" si="10">(F23/C23)*100</f>
        <v>#DIV/0!</v>
      </c>
      <c r="I23" s="30" t="e">
        <f t="shared" ref="I23:I25" ca="1" si="11">(G23/F23)*100</f>
        <v>#NAME?</v>
      </c>
      <c r="J23" s="30"/>
      <c r="K23" s="30"/>
      <c r="L23" s="30"/>
      <c r="M23" s="30"/>
    </row>
    <row r="24" spans="1:13" ht="20.25" customHeight="1">
      <c r="A24" s="31" t="s">
        <v>49</v>
      </c>
      <c r="B24" s="32">
        <v>15</v>
      </c>
      <c r="C24" s="32">
        <v>4</v>
      </c>
      <c r="D24" s="33">
        <f>MIN(math!DC6:DC20)</f>
        <v>0</v>
      </c>
      <c r="E24" s="33">
        <f>MAX(math!DC6:DC20)</f>
        <v>0</v>
      </c>
      <c r="F24" s="34" t="e">
        <f>AVERAGE(math!DC6:DC20)</f>
        <v>#DIV/0!</v>
      </c>
      <c r="G24" s="34" t="e">
        <f ca="1">_xlfn.STDEV.P(math!DC6:DC20)</f>
        <v>#NAME?</v>
      </c>
      <c r="H24" s="34" t="e">
        <f t="shared" si="10"/>
        <v>#DIV/0!</v>
      </c>
      <c r="I24" s="34" t="e">
        <f t="shared" ca="1" si="11"/>
        <v>#NAME?</v>
      </c>
      <c r="J24" s="34"/>
      <c r="K24" s="34"/>
      <c r="L24" s="34"/>
      <c r="M24" s="34"/>
    </row>
    <row r="25" spans="1:13" ht="20.25" customHeight="1">
      <c r="A25" s="39" t="s">
        <v>66</v>
      </c>
      <c r="B25" s="40">
        <v>15</v>
      </c>
      <c r="C25" s="40">
        <v>8</v>
      </c>
      <c r="D25" s="41">
        <f>MIN(math!DO6:DO20)</f>
        <v>0</v>
      </c>
      <c r="E25" s="41">
        <f>MAX(math!DO6:DO20)</f>
        <v>0</v>
      </c>
      <c r="F25" s="42" t="e">
        <f>AVERAGE(math!DO6:DO20)</f>
        <v>#DIV/0!</v>
      </c>
      <c r="G25" s="42" t="e">
        <f ca="1">_xlfn.STDEV.P(math!DO6:DO20)</f>
        <v>#NAME?</v>
      </c>
      <c r="H25" s="42" t="e">
        <f t="shared" si="10"/>
        <v>#DIV/0!</v>
      </c>
      <c r="I25" s="42" t="e">
        <f t="shared" ca="1" si="11"/>
        <v>#NAME?</v>
      </c>
      <c r="J25" s="42">
        <f>(COUNTIF(math!DP6:DP20,"ปรับปรุง")/B25)*100</f>
        <v>0</v>
      </c>
      <c r="K25" s="42">
        <f>(COUNTIF(math!DP6:DP20,"พอใช้")/B25)*100</f>
        <v>0</v>
      </c>
      <c r="L25" s="42">
        <f>(COUNTIF(math!DP6:DP20,"ดี")/B25)*100</f>
        <v>0</v>
      </c>
      <c r="M25" s="42">
        <f>(COUNTIF(math!DP6:DP20,"ดีมาก")/B25)*100</f>
        <v>0</v>
      </c>
    </row>
    <row r="26" spans="1:13" ht="20.25" customHeight="1">
      <c r="A26" s="31" t="s">
        <v>65</v>
      </c>
      <c r="B26" s="32">
        <v>15</v>
      </c>
      <c r="C26" s="32">
        <v>8</v>
      </c>
      <c r="D26" s="33">
        <f>MIN(math!DD6:DD10)</f>
        <v>0</v>
      </c>
      <c r="E26" s="33">
        <f>MAX(math!DD6:DD10)</f>
        <v>0</v>
      </c>
      <c r="F26" s="34" t="e">
        <f>AVERAGE(math!DD6:DD10)</f>
        <v>#DIV/0!</v>
      </c>
      <c r="G26" s="34" t="e">
        <f ca="1">_xlfn.STDEV.P(math!DD6:DD10)</f>
        <v>#NAME?</v>
      </c>
      <c r="H26" s="34" t="e">
        <f t="shared" ref="H26" si="12">(F26/C26)*100</f>
        <v>#DIV/0!</v>
      </c>
      <c r="I26" s="34" t="e">
        <f t="shared" ref="I26" ca="1" si="13">(G26/F26)*100</f>
        <v>#NAME?</v>
      </c>
      <c r="J26" s="34"/>
      <c r="K26" s="34"/>
      <c r="L26" s="34"/>
      <c r="M26" s="34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27" bottom="0.19" header="0.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math</vt:lpstr>
      <vt:lpstr>รายงานคณิต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2017-11-22T18:25:12Z</cp:lastPrinted>
  <dcterms:created xsi:type="dcterms:W3CDTF">2017-10-27T03:40:44Z</dcterms:created>
  <dcterms:modified xsi:type="dcterms:W3CDTF">2018-01-15T01:46:06Z</dcterms:modified>
</cp:coreProperties>
</file>