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thai" sheetId="1" r:id="rId1"/>
    <sheet name="รายงานไทย" sheetId="7" r:id="rId2"/>
  </sheets>
  <calcPr calcId="124519"/>
</workbook>
</file>

<file path=xl/calcChain.xml><?xml version="1.0" encoding="utf-8"?>
<calcChain xmlns="http://schemas.openxmlformats.org/spreadsheetml/2006/main">
  <c r="BZ5" i="1"/>
  <c r="CY5" l="1"/>
  <c r="CX5"/>
  <c r="CW5"/>
  <c r="CV5"/>
  <c r="CU5" l="1"/>
  <c r="CQ5"/>
  <c r="CP5"/>
  <c r="CO5"/>
  <c r="CM5"/>
  <c r="CL5"/>
  <c r="CJ5"/>
  <c r="CI5"/>
  <c r="CH5"/>
  <c r="CF5"/>
  <c r="CD5"/>
  <c r="CC5"/>
  <c r="CA5"/>
  <c r="BY5"/>
  <c r="BX5"/>
  <c r="BW5"/>
  <c r="BV5"/>
  <c r="BU5"/>
  <c r="BT5"/>
  <c r="BS5"/>
  <c r="BR5"/>
  <c r="BQ5"/>
  <c r="BP5"/>
  <c r="BN5"/>
  <c r="BM5"/>
  <c r="BL5"/>
  <c r="BK5"/>
  <c r="BJ5"/>
  <c r="BI5"/>
  <c r="BH5"/>
  <c r="BG5"/>
  <c r="BF5"/>
  <c r="BE5"/>
  <c r="CT5"/>
  <c r="CS5"/>
  <c r="CR5"/>
  <c r="CN5"/>
  <c r="CK5"/>
  <c r="CG5"/>
  <c r="CE5"/>
  <c r="CB5"/>
  <c r="BO5"/>
  <c r="F13" i="7" l="1"/>
  <c r="M11"/>
  <c r="G13"/>
  <c r="G14"/>
  <c r="J11" l="1"/>
  <c r="K11"/>
  <c r="L11"/>
  <c r="F12"/>
  <c r="F11"/>
  <c r="DK5" i="1"/>
  <c r="DI5"/>
  <c r="DG5"/>
  <c r="DH5" s="1"/>
  <c r="DJ5" s="1"/>
  <c r="DL5" s="1"/>
  <c r="DB5"/>
  <c r="DC5" s="1"/>
  <c r="DA5"/>
  <c r="CZ5"/>
  <c r="DE5" s="1"/>
  <c r="DF5" s="1"/>
  <c r="DM5" l="1"/>
  <c r="DD5"/>
  <c r="F18" i="7"/>
  <c r="E18"/>
  <c r="D18"/>
  <c r="M17"/>
  <c r="L17"/>
  <c r="K17"/>
  <c r="J17"/>
  <c r="F17"/>
  <c r="E17"/>
  <c r="D17"/>
  <c r="F16"/>
  <c r="E16"/>
  <c r="D16"/>
  <c r="M15"/>
  <c r="L15"/>
  <c r="K15"/>
  <c r="J15"/>
  <c r="F15"/>
  <c r="E15"/>
  <c r="D15"/>
  <c r="F14"/>
  <c r="E14"/>
  <c r="D14"/>
  <c r="M13"/>
  <c r="L13"/>
  <c r="K13"/>
  <c r="J13"/>
  <c r="E13"/>
  <c r="D13"/>
  <c r="E12"/>
  <c r="D12"/>
  <c r="E11"/>
  <c r="D11"/>
  <c r="M9"/>
  <c r="L9"/>
  <c r="K9"/>
  <c r="J9"/>
  <c r="F9"/>
  <c r="E9"/>
  <c r="D9"/>
  <c r="G9"/>
  <c r="G18"/>
  <c r="G11"/>
  <c r="G15"/>
  <c r="G12"/>
  <c r="G16"/>
  <c r="G17"/>
  <c r="I18" l="1"/>
  <c r="H18"/>
  <c r="H17"/>
  <c r="I17" l="1"/>
  <c r="DN5" i="1" l="1"/>
  <c r="H16" i="7"/>
  <c r="H14"/>
  <c r="H15"/>
  <c r="H13"/>
  <c r="H12"/>
  <c r="H11"/>
  <c r="F10"/>
  <c r="H10" s="1"/>
  <c r="E10"/>
  <c r="D10"/>
  <c r="H9"/>
  <c r="J8"/>
  <c r="K8"/>
  <c r="L8"/>
  <c r="M8"/>
  <c r="F8"/>
  <c r="H8" s="1"/>
  <c r="E8"/>
  <c r="G8"/>
  <c r="G10"/>
  <c r="I15" l="1"/>
  <c r="I13"/>
  <c r="I9"/>
  <c r="I11"/>
  <c r="I10"/>
  <c r="I14"/>
  <c r="I8"/>
  <c r="I12"/>
  <c r="I16"/>
  <c r="D8" l="1"/>
</calcChain>
</file>

<file path=xl/sharedStrings.xml><?xml version="1.0" encoding="utf-8"?>
<sst xmlns="http://schemas.openxmlformats.org/spreadsheetml/2006/main" count="954" uniqueCount="413">
  <si>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</si>
  <si>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</si>
  <si>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</si>
  <si>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</si>
  <si>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</si>
  <si>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</si>
  <si>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</si>
  <si>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</si>
  <si>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</si>
  <si>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</si>
  <si>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</si>
  <si>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</si>
  <si>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</si>
  <si>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</si>
  <si>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</si>
  <si>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</si>
  <si>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</si>
  <si>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</si>
  <si>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</si>
  <si>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</si>
  <si>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</si>
  <si>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</si>
  <si>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</si>
  <si>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</si>
  <si>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</si>
  <si>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</si>
  <si>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</si>
  <si>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</si>
  <si>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</si>
  <si>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</si>
  <si>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</si>
  <si>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</si>
  <si>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>ภาษาไทย</t>
  </si>
  <si>
    <t>สาระที่ 1 การอ่าน</t>
  </si>
  <si>
    <t>มฐ ท 1.1</t>
  </si>
  <si>
    <t>สาระที่ 2  การเขียน</t>
  </si>
  <si>
    <t>มฐ ท 2.1</t>
  </si>
  <si>
    <t>สาระที่ 3 การฟัง การดู และการพูด</t>
  </si>
  <si>
    <t>มฐ ท 3.1</t>
  </si>
  <si>
    <t>มฐ ท 4.1</t>
  </si>
  <si>
    <t>สาระที่ 5 วรรณคดีและวรรณกรรม</t>
  </si>
  <si>
    <t>มฐ ท 5.1</t>
  </si>
  <si>
    <t>สาระ 1</t>
  </si>
  <si>
    <t>สาระ 2</t>
  </si>
  <si>
    <t>สาระ4</t>
  </si>
  <si>
    <t>สาระ5</t>
  </si>
  <si>
    <t>สาระที่ 4 หลักการใช้ภาษาไทย</t>
  </si>
  <si>
    <t>สำนักงานเขตพื้นที่การศึกษา.....................................................................</t>
  </si>
  <si>
    <t xml:space="preserve">รายงานผลการประเมิน Pre O-NET ปีการศึกษา 2560
กลุ่มสาระการเรียนรู้ภาษาไทย ระดับชั้นมัธยมศึกษาปีที่ 3 </t>
  </si>
  <si>
    <t>เด็กหญิง ธิตินันท์  ร้อยแก้ว</t>
  </si>
  <si>
    <t>เด็กหญิง วิภาวนี  บัวจุด</t>
  </si>
  <si>
    <t>เด็กหญิง อัญชนากร  เต็มราม</t>
  </si>
  <si>
    <t>เด็กหญิง เขมวรรณ  รักจุ้ย</t>
  </si>
  <si>
    <t>เด็กชาย กรวิชญ์  อ่อนทอง</t>
  </si>
  <si>
    <t>เด็กชาย ศุภกร  กันทะ</t>
  </si>
  <si>
    <t>นางสาว สนิตา  ชูช่วย</t>
  </si>
  <si>
    <t>เด็กชาย ศุภชัย  ฤทธิรัตน์</t>
  </si>
  <si>
    <t>เด็กหญิง วรรณศิริ  รามเอียด</t>
  </si>
  <si>
    <t>เด็กหญิง กรกนก  มะโนปลื้ม</t>
  </si>
  <si>
    <t>เด็กชาย ศรัณย์  เพชรสุทธิ์</t>
  </si>
  <si>
    <t>นางสาว ศศิประภา  ทรัพย์มาก</t>
  </si>
  <si>
    <t>นางสาว สาวิตรี  แสงชัญ</t>
  </si>
  <si>
    <t>เด็กหญิง อมราพร  ขุนทา</t>
  </si>
  <si>
    <t>เด็กหญิง ชลลดา  เตียวอานันต์</t>
  </si>
  <si>
    <t>เด็กหญิง คฑาทิพย์  ทองอุบล</t>
  </si>
  <si>
    <t>เด็กหญิง อลิศรา  เนียมแทน</t>
  </si>
  <si>
    <t>เด็กหญิง ลลิตภัทร  ช่วยขำ</t>
  </si>
  <si>
    <t>เด็กหญิง นภสร  เศรษฐสุข</t>
  </si>
  <si>
    <t>เด็กชาย วรชิต  ชูเผือก</t>
  </si>
  <si>
    <t>เด็กชาย ธีระกานต์  ทองเกตุ</t>
  </si>
  <si>
    <t>นางสาว ภัทรสุดา  โสมกุล</t>
  </si>
  <si>
    <t>นางสาว ภัทรนันท์  จ่าวิสูตร</t>
  </si>
  <si>
    <t>เด็กหญิง ชุติมา  นวลศรี</t>
  </si>
  <si>
    <t>เด็กชาย กุมภ์พิจิก   สุขรัตน์</t>
  </si>
  <si>
    <t>เด็กหญิง วิชญาดา  อั้นเต้ง</t>
  </si>
  <si>
    <t>เด็กหญิง นิรชา  ทองขวิด</t>
  </si>
  <si>
    <t>นางสาว จุฑาทิพย์  เทพภักดี</t>
  </si>
  <si>
    <t>เด็กชาย กฤษฎา  บุญช่วย</t>
  </si>
  <si>
    <t>เด็กหญิง ปภาณิน  ศรีใส</t>
  </si>
  <si>
    <t>นาย ภูวดล  บำเพ็ญ</t>
  </si>
  <si>
    <t>เด็กชาย กิตตินันท์  ชูเกื้อ</t>
  </si>
  <si>
    <t>เด็กชาย วีระชัย  มีมุสิทธิ์</t>
  </si>
  <si>
    <t>เด็กชาย ทวีสิทธิ์  บุญรอด</t>
  </si>
  <si>
    <t>เด็กชาย ณัฐพล  ดำเรือง</t>
  </si>
  <si>
    <t>นาย นพชัย  นิ่มนุ้ย</t>
  </si>
  <si>
    <t>นาย ธัญพิสิษฐ์  สงนุ้ย</t>
  </si>
  <si>
    <t>เด็กชาย บุญธวัช  พาหุรัตน์</t>
  </si>
  <si>
    <t>เด็กชาย ธีระวิช  พลด้วง</t>
  </si>
  <si>
    <t>นาย ธนกฤต  สุบรรณน้อย</t>
  </si>
  <si>
    <t>เด็กชาย ธีรพัฒน์  หนูยก</t>
  </si>
  <si>
    <t>เด็กชาย กันต์  รัชพันธ์</t>
  </si>
  <si>
    <t>เด็กชาย สุมิทธาโชค  แซ่ภู่</t>
  </si>
  <si>
    <t>นาย ธนกฤต  ปานเพชร</t>
  </si>
  <si>
    <t>เด็กชาย อติวัธน์  พรหมจันทร์</t>
  </si>
  <si>
    <t>เด็กชาย นรวิชญ์  สังเมียน</t>
  </si>
  <si>
    <t>นางสาว อมรรัตน์  ช่วยนาเขตร์</t>
  </si>
  <si>
    <t>เด็กหญิง รัชฏา  ชูดำ</t>
  </si>
  <si>
    <t>เด็กหญิง อรจิรา  ธรรมพิทักษ์</t>
  </si>
  <si>
    <t>นาย ปฏิพัทธ์  ทองรัตน์</t>
  </si>
  <si>
    <t>เด็กชาย จิรพัฒน์  เพ็งเล็ง</t>
  </si>
  <si>
    <t>เด็กหญิง ทาริกา  สังข์ติ้น</t>
  </si>
  <si>
    <t>เด็กหญิง น้ำทิพย์  นิ่มโอ</t>
  </si>
  <si>
    <t>เด็กหญิง สโรชา  พุทธศุกร์</t>
  </si>
  <si>
    <t>นางสาว ปลื้ม  ดำแก้ว</t>
  </si>
  <si>
    <t>นางสาว ชุติมา  ก่อเกื้อ</t>
  </si>
  <si>
    <t>เด็กหญิง รัตติกาล  สังข์ทิพย์</t>
  </si>
  <si>
    <t>เด็กหญิง วราภรณ์  หมีแดง</t>
  </si>
  <si>
    <t>นางสาว ณัฐกานต์  ชูเกื้อ</t>
  </si>
  <si>
    <t>เด็กชาย ธราธร  เต็มพุฒิ</t>
  </si>
  <si>
    <t>เด็กชาย อภิรัฐ  เกตุหนู</t>
  </si>
  <si>
    <t>เด็กหญิง สิริพร  สิทธิเม่ง</t>
  </si>
  <si>
    <t>นาย ฐาปกรณ์  สิงห์โตแก้ว</t>
  </si>
  <si>
    <t>เด็กชาย กิตติภพ  ศิริมนตรี</t>
  </si>
  <si>
    <t>เด็กชาย ชนชยา  สมแก้ว</t>
  </si>
  <si>
    <t>เด็กชาย เกรียงไกร  เวชรังษีกุล</t>
  </si>
  <si>
    <t>นาย ณัฐวุฒิ  บัวจุด</t>
  </si>
  <si>
    <t>เด็กชาย สุรเดช  ไชยเดช</t>
  </si>
  <si>
    <t>เด็กชาย อดินันท์  ตู้คำภา</t>
  </si>
  <si>
    <t>นาย เมธี  รักษาพล</t>
  </si>
  <si>
    <t>เด็กชาย ธนาวุฒิ  เกตุชู</t>
  </si>
  <si>
    <t>เด็กชาย สันต์ภพ  แสงสุด</t>
  </si>
  <si>
    <t>นาย ฐิติวัส  ปัญจสุวรรณ์</t>
  </si>
  <si>
    <t>นาย ธนวัฒน์  หนูประดิษฐ์</t>
  </si>
  <si>
    <t>เด็กชาย อรรถชัย  มากคำ</t>
  </si>
  <si>
    <t>เด็กชาย ศุภกร  สมุหะเสนีโต</t>
  </si>
  <si>
    <t>เด็กชาย ศุทธวีร์  วิเศษสันติศิริ</t>
  </si>
  <si>
    <t>นางสาว ตรีรัตน์  คำผาย</t>
  </si>
  <si>
    <t>นางสาว จินตพร  แทนหนู</t>
  </si>
  <si>
    <t>เด็กหญิง สุทธินันท์  จันทร์สม</t>
  </si>
  <si>
    <t>เด็กหญิง เมธาวี  หนูเพชร</t>
  </si>
  <si>
    <t>เด็กหญิง อรไพลิน  กันทะจันทร์</t>
  </si>
  <si>
    <t>เด็กหญิง ติยาภัทร  ชุมแก่น</t>
  </si>
  <si>
    <t>นางสาว มณีนุช  เกื้อสกุล</t>
  </si>
  <si>
    <t>เด็กหญิง อธิชา  หนูแจ่ม</t>
  </si>
  <si>
    <t>เด็กหญิง ภัทรดา  พรหมทอง</t>
  </si>
  <si>
    <t>เด็กหญิง อรุณอันดา  อย่างดี</t>
  </si>
  <si>
    <t>เด็กหญิง มัทนพร  หนูนวล</t>
  </si>
  <si>
    <t>เด็กหญิง ชมพูนุท  หนูดำ</t>
  </si>
  <si>
    <t>เด็กหญิง สุภาวดี  เปียคล้าย</t>
  </si>
  <si>
    <t>เด็กหญิง กิตติมา  รัตนานุกูล</t>
  </si>
  <si>
    <t>เด็กหญิง ณิชาภัทร  สิทธิศักดิ์</t>
  </si>
  <si>
    <t>เด็กหญิง อาริยา  โพธิสิม</t>
  </si>
  <si>
    <t>เด็กหญิง ชฎาพร  อ่อนทอง</t>
  </si>
  <si>
    <t>เด็กหญิง สริตา  รักสกุล</t>
  </si>
  <si>
    <t>เด็กชาย อมรินทร์  แสนแก้ว</t>
  </si>
  <si>
    <t>เด็กชาย คณิศร  เปลี่ยนอร่าม</t>
  </si>
  <si>
    <t>เด็กหญิง ขนิษฐา  ไชยวรณ์</t>
  </si>
  <si>
    <t>เด็กหญิง ประภาพรรณ  นิลมาก</t>
  </si>
  <si>
    <t>นาย กิตติธัช  อินฉ่ำ</t>
  </si>
  <si>
    <t>นาย ณัฐวุฒิ  วงศ์วานิช</t>
  </si>
  <si>
    <t>เด็กหญิง อาลิสา  ปลุกกระโทก</t>
  </si>
  <si>
    <t>เด็กหญิง อาทิตยา  ขุนรอง</t>
  </si>
  <si>
    <t>เด็กหญิง ฐานิยา  นวลกริ่ม</t>
  </si>
  <si>
    <t>เด็กหญิง ปนัสยา  หนูชุม</t>
  </si>
  <si>
    <t>เด็กชาย อลงกรณ์  บุญพร้อม</t>
  </si>
  <si>
    <t>เด็กชาย บุรีกาญจน์  ทองบุรี</t>
  </si>
  <si>
    <t>เด็กชาย ทินภัทร  อุ้ยสวัสดิ์</t>
  </si>
  <si>
    <t>เด็กหญิง จารุวรรณ  หนูแก้ว</t>
  </si>
  <si>
    <t>นาย พัชระ  ขาวโปง</t>
  </si>
  <si>
    <t>เด็กหญิง วราภรณ์  ด้วงรัตน์</t>
  </si>
  <si>
    <t>เด็กหญิง กมลชนก  โรจนรัตน์</t>
  </si>
  <si>
    <t>เด็กชาย ชยุตพงศ์  สังข์ฉิม</t>
  </si>
  <si>
    <t>เด็กชาย อัมรินทร์  กระจ่างรส</t>
  </si>
  <si>
    <t>นาย ชุติมันต์  อัณฑยานนท์</t>
  </si>
  <si>
    <t>เด็กชาย พงษ์พิศาล  โรจนรัตน์</t>
  </si>
  <si>
    <t>เด็กชาย คฑาวุธ  ช่วยเมือง</t>
  </si>
  <si>
    <t>เด็กชาย อภิวัฒน์  เตียวอนันต์</t>
  </si>
  <si>
    <t>เด็กชาย ณัฐพล  สุขแก้ว</t>
  </si>
  <si>
    <t>เด็กชาย ฐานิศร  จันทร์สังข์</t>
  </si>
  <si>
    <t>เด็กชาย พงศธร  มัชยา</t>
  </si>
  <si>
    <t>เด็กหญิง จุฑามณี  บุญนะ</t>
  </si>
  <si>
    <t>นางสาว นิรชร  ทองขวิด</t>
  </si>
  <si>
    <t>นางสาว ภัณฑิรา   อุมา</t>
  </si>
  <si>
    <t>เด็กหญิง จุฬาลักษณ์  แซ่ภู่</t>
  </si>
  <si>
    <t>เด็กหญิง ชนิตา  กาฬจันโท</t>
  </si>
  <si>
    <t>เด็กหญิง อรวรรณ  สุขศรี</t>
  </si>
  <si>
    <t>เด็กหญิง อุษา  อินทนุ</t>
  </si>
  <si>
    <t>เด็กหญิง สุนิสา  สุวรรณพันชู</t>
  </si>
  <si>
    <t>เด็กหญิง พรรวสา  โพธิ์รอด</t>
  </si>
  <si>
    <t>เด็กหญิง มุทิตา  เง่าซุ้น</t>
  </si>
  <si>
    <t>เด็กหญิง รุจิรา  รสเจริญ</t>
  </si>
  <si>
    <t>เด็กหญิง สไบทิพย์  รองเดช</t>
  </si>
  <si>
    <t>เด็กหญิง ธมลฤทัย  เพชรกาศ</t>
  </si>
  <si>
    <t>นาย ปฎิพล  หนูจันทร์</t>
  </si>
  <si>
    <t>เด็กหญิง สุทัตตา  แก้วเศษ</t>
  </si>
  <si>
    <t>เด็กหญิง ชนชนินาถ  พรหมแก้ว</t>
  </si>
  <si>
    <t>นางสาว ณิชาภัทร  ศักดิ์หวาน</t>
  </si>
  <si>
    <t>เด็กชาย ณัฐวุฒิ  เชืองยาง</t>
  </si>
  <si>
    <t>เด็กหญิง ทิฆัมพร  ชูบัวขาว</t>
  </si>
  <si>
    <t>เด็กหญิง ธันย์ชนก  ยิ้มหวาน</t>
  </si>
  <si>
    <t>เด็กชาย วรวิช  แป้นแก้ว</t>
  </si>
  <si>
    <t>นางสาว พิมพร  ปานสุข</t>
  </si>
  <si>
    <t>เด็กชาย กิติภูมิ  เพ็งระวะ</t>
  </si>
  <si>
    <t>เด็กหญิง นงนภัส  วรรณภักดี</t>
  </si>
  <si>
    <t>เด็กหญิง ณัฐชยาภา  โพธิ์ทอง</t>
  </si>
  <si>
    <t>เด็กหญิง นวรัตน์  หนูวัน</t>
  </si>
  <si>
    <t>เด็กหญิง สุธาสินี  เพชรกาฬ</t>
  </si>
  <si>
    <t>เด็กชาย ชัยพร  บัวสมุย</t>
  </si>
  <si>
    <t>เด็กชาย ภูมินทร์  หนองห้าง</t>
  </si>
  <si>
    <t>นางสาว เนตรชนก  ไชยสุวรรณ์</t>
  </si>
  <si>
    <t>เด็กหญิง อภิสรา  แกล้วทนงค์</t>
  </si>
  <si>
    <t>เด็กหญิง จิรัชยา  สุภเพียร</t>
  </si>
  <si>
    <t>เด็กหญิง กฤติยาณี  จันทร์บ่อแก้ว</t>
  </si>
  <si>
    <t>นาย บูรพา  พิลาภรณ์</t>
  </si>
  <si>
    <t>เด็กชาย ธนวัฒน์  อ่อนแก้ว</t>
  </si>
  <si>
    <t>เด็กชาย เมธี  แก้วไข่</t>
  </si>
  <si>
    <t>นาย พีระพล  เอียดเลื่อน</t>
  </si>
  <si>
    <t>นาย ทินกร  สุทธิดาจันทร์</t>
  </si>
  <si>
    <t>นาย อดิศักดิ์  น้อยหรำ</t>
  </si>
  <si>
    <t>เด็กชาย กิตติธัช  ทองแก้ว</t>
  </si>
  <si>
    <t>เด็กชาย ภาคภูมิ  คงศรีทอง</t>
  </si>
  <si>
    <t>เด็กชาย นภัสกร  อินทร์ศรี</t>
  </si>
  <si>
    <t>เด็กชาย กิตติพงศ์  อินทะสะระ</t>
  </si>
  <si>
    <t>เด็กชาย เรวัตร  สรรเสริญ</t>
  </si>
  <si>
    <t>เด็กชาย ณัฐพงษ์  สว่างรัตน์</t>
  </si>
  <si>
    <t>เด็กชาย ธนภัทร  เอียดสกุล</t>
  </si>
  <si>
    <t>นางสาว กัลยรัตน์  รัตนมุณี</t>
  </si>
  <si>
    <t>นางสาว ธนัชพร  บุญยัง</t>
  </si>
  <si>
    <t>เด็กหญิง ธนัญญา  หนูเรือง</t>
  </si>
  <si>
    <t>เด็กหญิง กัญญาณัฐ  เดชวารี</t>
  </si>
  <si>
    <t>นางสาว วรรณิสา  เผือกแสง</t>
  </si>
  <si>
    <t>เด็กหญิง กัญญณัฐ  รัตนชุม</t>
  </si>
  <si>
    <t>เด็กหญิง ศุภิสรา  แข็งฉลาด</t>
  </si>
  <si>
    <t>นางสาว สุนทรีลักษณ์  ภักดี</t>
  </si>
  <si>
    <t>นางสาว ขวัญจิรา  แสงหิรัญ</t>
  </si>
  <si>
    <t>เด็กหญิง สุทธิญาดา  เพชรรักษ์</t>
  </si>
  <si>
    <t>เด็กหญิง พิชามญชุ์  ลายขวะ</t>
  </si>
  <si>
    <t>เด็กชาย เสฎฐวุฒิ  ภิรมรักษ์</t>
  </si>
  <si>
    <t>1939900482999</t>
  </si>
  <si>
    <t>1939900486242</t>
  </si>
  <si>
    <t>1939900481500</t>
  </si>
  <si>
    <t>1939900503066</t>
  </si>
  <si>
    <t>1939900508602</t>
  </si>
  <si>
    <t>1560301388389</t>
  </si>
  <si>
    <t>1939500005611</t>
  </si>
  <si>
    <t>1959900800851</t>
  </si>
  <si>
    <t>1939900495993</t>
  </si>
  <si>
    <t>1959900787544</t>
  </si>
  <si>
    <t>1939900490541</t>
  </si>
  <si>
    <t>1939900476115</t>
  </si>
  <si>
    <t>1209601327980</t>
  </si>
  <si>
    <t>1939900489365</t>
  </si>
  <si>
    <t>1939900518497</t>
  </si>
  <si>
    <t>1939900491831</t>
  </si>
  <si>
    <t>1939900494237</t>
  </si>
  <si>
    <t>1209601406685</t>
  </si>
  <si>
    <t>1939900491874</t>
  </si>
  <si>
    <t>1939900488342</t>
  </si>
  <si>
    <t>1939900485556</t>
  </si>
  <si>
    <t>1939900470222</t>
  </si>
  <si>
    <t>1939900479840</t>
  </si>
  <si>
    <t>1900101426151</t>
  </si>
  <si>
    <t>1939900480201</t>
  </si>
  <si>
    <t>1939900493958</t>
  </si>
  <si>
    <t>1929900836472</t>
  </si>
  <si>
    <t>1939900477634</t>
  </si>
  <si>
    <t>1939900487176</t>
  </si>
  <si>
    <t>1939900491165</t>
  </si>
  <si>
    <t>1939900473248</t>
  </si>
  <si>
    <t>1939900482476</t>
  </si>
  <si>
    <t>1939900485548</t>
  </si>
  <si>
    <t>1939900482671</t>
  </si>
  <si>
    <t>1939900486234</t>
  </si>
  <si>
    <t>1939900470672</t>
  </si>
  <si>
    <t>1939500006464</t>
  </si>
  <si>
    <t>1939900492013</t>
  </si>
  <si>
    <t>1939900482883</t>
  </si>
  <si>
    <t>1959900772148</t>
  </si>
  <si>
    <t>1939900502876</t>
  </si>
  <si>
    <t>1489900450676</t>
  </si>
  <si>
    <t>1939900483782</t>
  </si>
  <si>
    <t>1939900472829</t>
  </si>
  <si>
    <t>1939900485246</t>
  </si>
  <si>
    <t>1939900494687</t>
  </si>
  <si>
    <t>1841401116346</t>
  </si>
  <si>
    <t>1939900483294</t>
  </si>
  <si>
    <t>1900601175328</t>
  </si>
  <si>
    <t>1939900477499</t>
  </si>
  <si>
    <t>1839900695101</t>
  </si>
  <si>
    <t>1939900513053</t>
  </si>
  <si>
    <t>1939900486315</t>
  </si>
  <si>
    <t>1939900480627</t>
  </si>
  <si>
    <t>1103703423215</t>
  </si>
  <si>
    <t>1939900474899</t>
  </si>
  <si>
    <t>1939900497333</t>
  </si>
  <si>
    <t>1931001070640</t>
  </si>
  <si>
    <t>1939900473922</t>
  </si>
  <si>
    <t>1939900494041</t>
  </si>
  <si>
    <t>1939500009251</t>
  </si>
  <si>
    <t>1939900500962</t>
  </si>
  <si>
    <t>1939900468295</t>
  </si>
  <si>
    <t>1939800003908</t>
  </si>
  <si>
    <t>1939900490380</t>
  </si>
  <si>
    <t>1939900489926</t>
  </si>
  <si>
    <t>1939900475259</t>
  </si>
  <si>
    <t>1939900497945</t>
  </si>
  <si>
    <t>1939900486358</t>
  </si>
  <si>
    <t>1939900474716</t>
  </si>
  <si>
    <t>1939900490941</t>
  </si>
  <si>
    <t>1939900484380</t>
  </si>
  <si>
    <t>1939900473388</t>
  </si>
  <si>
    <t>1939900469518</t>
  </si>
  <si>
    <t>1939900501683</t>
  </si>
  <si>
    <t>1939900481071</t>
  </si>
  <si>
    <t>1939900493486</t>
  </si>
  <si>
    <t>1939900473281</t>
  </si>
  <si>
    <t>1939900471008</t>
  </si>
  <si>
    <t>1930700054685</t>
  </si>
  <si>
    <t>1939900487257</t>
  </si>
  <si>
    <t>1738700067221</t>
  </si>
  <si>
    <t>1939900501021</t>
  </si>
  <si>
    <t>1939900474449</t>
  </si>
  <si>
    <t>1939900502761</t>
  </si>
  <si>
    <t>1939900492081</t>
  </si>
  <si>
    <t>1920400204401</t>
  </si>
  <si>
    <t>1939800003894</t>
  </si>
  <si>
    <t>1939900496531</t>
  </si>
  <si>
    <t>1939500008645</t>
  </si>
  <si>
    <t>1939900486811</t>
  </si>
  <si>
    <t>1939500010208</t>
  </si>
  <si>
    <t>1102003385115</t>
  </si>
  <si>
    <t>1939600004641</t>
  </si>
  <si>
    <t>1939500009633</t>
  </si>
  <si>
    <t>1909802716537</t>
  </si>
  <si>
    <t>1939900501446</t>
  </si>
  <si>
    <t>1900101386401</t>
  </si>
  <si>
    <t>1939900487826</t>
  </si>
  <si>
    <t>1939900479629</t>
  </si>
  <si>
    <t>1939900477065</t>
  </si>
  <si>
    <t>1939900490151</t>
  </si>
  <si>
    <t>1939900492129</t>
  </si>
  <si>
    <t>1939900500776</t>
  </si>
  <si>
    <t>1939900495241</t>
  </si>
  <si>
    <t>1100801462581</t>
  </si>
  <si>
    <t>1909802672882</t>
  </si>
  <si>
    <t>1139600178621</t>
  </si>
  <si>
    <t>1939900483103</t>
  </si>
  <si>
    <t>1931001068653</t>
  </si>
  <si>
    <t>1939900492765</t>
  </si>
  <si>
    <t>1939900502094</t>
  </si>
  <si>
    <t>1939900500334</t>
  </si>
  <si>
    <t>1900101393849</t>
  </si>
  <si>
    <t>1939900470061</t>
  </si>
  <si>
    <t>1939900493273</t>
  </si>
  <si>
    <t>1939900514661</t>
  </si>
  <si>
    <t>1939900512740</t>
  </si>
  <si>
    <t>1939800003002</t>
  </si>
  <si>
    <t>1939900486617</t>
  </si>
  <si>
    <t>1939900492234</t>
  </si>
  <si>
    <t>1939900485165</t>
  </si>
  <si>
    <t>1929900836464</t>
  </si>
  <si>
    <t>1909802623318</t>
  </si>
  <si>
    <t>2939900022538</t>
  </si>
  <si>
    <t>1931001071816</t>
  </si>
  <si>
    <t>1939900507380</t>
  </si>
  <si>
    <t>1939900510038</t>
  </si>
  <si>
    <t>1718800024248</t>
  </si>
  <si>
    <t>1939900487966</t>
  </si>
  <si>
    <t>1939900486561</t>
  </si>
  <si>
    <t>1859900275684</t>
  </si>
  <si>
    <t>1939900491190</t>
  </si>
  <si>
    <t>1939900480511</t>
  </si>
  <si>
    <t>1939900474660</t>
  </si>
  <si>
    <t>1939900486773</t>
  </si>
  <si>
    <t>1939500011085</t>
  </si>
  <si>
    <t>1939900474767</t>
  </si>
  <si>
    <t>1939900497694</t>
  </si>
  <si>
    <t>1939900506014</t>
  </si>
  <si>
    <t>1939900489039</t>
  </si>
  <si>
    <t>1939900491157</t>
  </si>
  <si>
    <t>1939900478061</t>
  </si>
  <si>
    <t>1939900512537</t>
  </si>
  <si>
    <t>1939900507215</t>
  </si>
  <si>
    <t>1104300522356</t>
  </si>
  <si>
    <t>1839901734208</t>
  </si>
  <si>
    <t>1939900488334</t>
  </si>
  <si>
    <t>1849300011333</t>
  </si>
  <si>
    <t>1959900796063</t>
  </si>
  <si>
    <t>1959900758404</t>
  </si>
  <si>
    <t>1939900505549</t>
  </si>
  <si>
    <t>1939900483235</t>
  </si>
  <si>
    <t>1578000006611</t>
  </si>
  <si>
    <t>1939900460324</t>
  </si>
  <si>
    <t>1939900500130</t>
  </si>
  <si>
    <t>1939500011697</t>
  </si>
  <si>
    <t>1939900479190</t>
  </si>
  <si>
    <t>1939900490878</t>
  </si>
  <si>
    <t>1930200101544</t>
  </si>
  <si>
    <t>1939500006995</t>
  </si>
  <si>
    <t>1939900486749</t>
  </si>
  <si>
    <t>1939500009773</t>
  </si>
  <si>
    <t>1939900487729</t>
  </si>
  <si>
    <t>1909802666068</t>
  </si>
  <si>
    <t>1939900495497</t>
  </si>
  <si>
    <t>1939900484461</t>
  </si>
  <si>
    <t>1939900490622</t>
  </si>
  <si>
    <t>1939900476204</t>
  </si>
  <si>
    <t>1939900474104</t>
  </si>
  <si>
    <t>1104300530391</t>
  </si>
  <si>
    <t>1939900486269</t>
  </si>
  <si>
    <t>1939900476166</t>
  </si>
  <si>
    <t>1939900494440</t>
  </si>
  <si>
    <t>1939900494318</t>
  </si>
  <si>
    <t>1939900474651</t>
  </si>
  <si>
    <t>1939900475241</t>
  </si>
  <si>
    <t>1939900491777</t>
  </si>
  <si>
    <t>1969800278940</t>
  </si>
  <si>
    <t>1939900483537</t>
  </si>
  <si>
    <t>สำนักงานเขตพื้นที่การศึกษาประถมศึกษาพัทลุง เขต 1</t>
  </si>
  <si>
    <t>ขนาดใหญ่</t>
  </si>
  <si>
    <t>หญิง</t>
  </si>
  <si>
    <t>ชาย</t>
  </si>
  <si>
    <t>เด็กชาย ธวัชชัย  ปลอดนุ้ย</t>
  </si>
</sst>
</file>

<file path=xl/styles.xml><?xml version="1.0" encoding="utf-8"?>
<styleSheet xmlns="http://schemas.openxmlformats.org/spreadsheetml/2006/main">
  <numFmts count="2">
    <numFmt numFmtId="187" formatCode="[$-10409]#,##0;\-#,##0"/>
    <numFmt numFmtId="188" formatCode="[$-10409]#,##0.00;\-#,##0.00"/>
  </numFmts>
  <fonts count="12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  <font>
      <b/>
      <sz val="14"/>
      <color theme="1"/>
      <name val="Tahoma"/>
      <family val="2"/>
      <scheme val="minor"/>
    </font>
    <font>
      <sz val="14"/>
      <color theme="1"/>
      <name val="TH SarabunPSK"/>
      <family val="2"/>
    </font>
    <font>
      <sz val="14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5" fillId="0" borderId="10" xfId="0" applyFont="1" applyBorder="1" applyAlignment="1" applyProtection="1">
      <alignment horizontal="center" vertical="center" wrapText="1" readingOrder="1"/>
      <protection locked="0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0" fontId="7" fillId="0" borderId="14" xfId="0" applyFont="1" applyBorder="1" applyAlignment="1" applyProtection="1">
      <alignment horizontal="left" vertical="top" wrapText="1" readingOrder="1"/>
      <protection locked="0"/>
    </xf>
    <xf numFmtId="0" fontId="7" fillId="0" borderId="14" xfId="0" applyFont="1" applyBorder="1" applyAlignment="1" applyProtection="1">
      <alignment horizontal="center" vertical="top" wrapText="1" readingOrder="1"/>
      <protection locked="0"/>
    </xf>
    <xf numFmtId="187" fontId="7" fillId="0" borderId="14" xfId="0" applyNumberFormat="1" applyFont="1" applyBorder="1" applyAlignment="1" applyProtection="1">
      <alignment horizontal="center" vertical="top" wrapText="1" readingOrder="1"/>
      <protection locked="0"/>
    </xf>
    <xf numFmtId="188" fontId="7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4" fillId="0" borderId="15" xfId="0" applyFont="1" applyBorder="1" applyAlignment="1" applyProtection="1">
      <alignment horizontal="left" vertical="top" wrapText="1" readingOrder="1"/>
      <protection locked="0"/>
    </xf>
    <xf numFmtId="0" fontId="4" fillId="0" borderId="15" xfId="0" applyFont="1" applyBorder="1" applyAlignment="1" applyProtection="1">
      <alignment horizontal="center" vertical="top" wrapText="1" readingOrder="1"/>
      <protection locked="0"/>
    </xf>
    <xf numFmtId="187" fontId="4" fillId="0" borderId="15" xfId="0" applyNumberFormat="1" applyFont="1" applyBorder="1" applyAlignment="1" applyProtection="1">
      <alignment horizontal="center" vertical="top" wrapText="1" readingOrder="1"/>
      <protection locked="0"/>
    </xf>
    <xf numFmtId="188" fontId="4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16" xfId="0" applyFont="1" applyBorder="1" applyAlignment="1" applyProtection="1">
      <alignment horizontal="left" vertical="top" wrapText="1" readingOrder="1"/>
      <protection locked="0"/>
    </xf>
    <xf numFmtId="0" fontId="7" fillId="0" borderId="16" xfId="0" applyFont="1" applyBorder="1" applyAlignment="1" applyProtection="1">
      <alignment horizontal="center" vertical="top" wrapText="1" readingOrder="1"/>
      <protection locked="0"/>
    </xf>
    <xf numFmtId="187" fontId="7" fillId="0" borderId="16" xfId="0" applyNumberFormat="1" applyFont="1" applyBorder="1" applyAlignment="1" applyProtection="1">
      <alignment horizontal="center" vertical="top" wrapText="1" readingOrder="1"/>
      <protection locked="0"/>
    </xf>
    <xf numFmtId="188" fontId="7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2" fillId="7" borderId="9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17" xfId="0" applyFont="1" applyFill="1" applyBorder="1" applyAlignment="1">
      <alignment horizontal="center"/>
    </xf>
    <xf numFmtId="1" fontId="2" fillId="0" borderId="17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/>
    <xf numFmtId="0" fontId="9" fillId="5" borderId="5" xfId="0" applyFont="1" applyFill="1" applyBorder="1" applyAlignment="1">
      <alignment horizontal="center"/>
    </xf>
    <xf numFmtId="0" fontId="2" fillId="2" borderId="0" xfId="0" applyFont="1" applyFill="1"/>
    <xf numFmtId="0" fontId="10" fillId="0" borderId="17" xfId="0" applyFont="1" applyBorder="1" applyProtection="1">
      <protection locked="0"/>
    </xf>
    <xf numFmtId="1" fontId="10" fillId="0" borderId="17" xfId="0" applyNumberFormat="1" applyFont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center" vertical="top"/>
    </xf>
    <xf numFmtId="1" fontId="10" fillId="0" borderId="17" xfId="0" applyNumberFormat="1" applyFont="1" applyFill="1" applyBorder="1" applyAlignment="1" applyProtection="1">
      <alignment horizontal="center"/>
      <protection locked="0"/>
    </xf>
    <xf numFmtId="0" fontId="10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0" fontId="2" fillId="0" borderId="0" xfId="0" applyFont="1" applyAlignment="1">
      <alignment horizontal="center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2" borderId="8" xfId="0" applyNumberFormat="1" applyFont="1" applyFill="1" applyBorder="1" applyAlignment="1" applyProtection="1">
      <alignment horizontal="left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4" fillId="0" borderId="0" xfId="0" applyFont="1" applyAlignment="1" applyProtection="1">
      <alignment horizontal="right" vertical="top" wrapText="1" readingOrder="1"/>
      <protection locked="0"/>
    </xf>
    <xf numFmtId="0" fontId="5" fillId="0" borderId="16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4" fillId="0" borderId="10" xfId="0" applyFont="1" applyBorder="1" applyAlignment="1" applyProtection="1">
      <alignment horizontal="center"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center" wrapText="1" readingOrder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447675</xdr:colOff>
      <xdr:row>1</xdr:row>
      <xdr:rowOff>209550</xdr:rowOff>
    </xdr:to>
    <xdr:pic>
      <xdr:nvPicPr>
        <xdr:cNvPr id="4" name="รูปภาพ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185"/>
  <sheetViews>
    <sheetView tabSelected="1" topLeftCell="AQ1" zoomScale="130" zoomScaleNormal="130" workbookViewId="0">
      <selection activeCell="F6" sqref="F6:F185"/>
    </sheetView>
  </sheetViews>
  <sheetFormatPr defaultColWidth="9.125" defaultRowHeight="18.75" customHeight="1"/>
  <cols>
    <col min="1" max="1" width="34.25" style="43" customWidth="1"/>
    <col min="2" max="2" width="11.375" style="43" customWidth="1"/>
    <col min="3" max="3" width="12.625" style="43" customWidth="1"/>
    <col min="4" max="4" width="23.125" style="43" customWidth="1"/>
    <col min="5" max="5" width="16.5" style="43" customWidth="1"/>
    <col min="6" max="6" width="7.25" style="54" customWidth="1"/>
    <col min="7" max="76" width="4.875" style="54" customWidth="1"/>
    <col min="77" max="106" width="4.875" style="43" customWidth="1"/>
    <col min="107" max="109" width="6.875" style="43" customWidth="1"/>
    <col min="110" max="117" width="7" style="43" customWidth="1"/>
    <col min="118" max="16384" width="9.125" style="43"/>
  </cols>
  <sheetData>
    <row r="1" spans="1:118" ht="18.7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4"/>
    </row>
    <row r="2" spans="1:118" ht="18.75" customHeight="1">
      <c r="A2" s="63" t="s">
        <v>7</v>
      </c>
      <c r="B2" s="63"/>
      <c r="C2" s="63"/>
      <c r="D2" s="63"/>
      <c r="E2" s="63"/>
      <c r="F2" s="63"/>
      <c r="G2" s="5" t="s">
        <v>8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6" t="s">
        <v>9</v>
      </c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7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</row>
    <row r="3" spans="1:118" ht="18.75" customHeight="1">
      <c r="A3" s="64" t="s">
        <v>0</v>
      </c>
      <c r="B3" s="58" t="s">
        <v>1</v>
      </c>
      <c r="C3" s="58" t="s">
        <v>2</v>
      </c>
      <c r="D3" s="64" t="s">
        <v>3</v>
      </c>
      <c r="E3" s="58" t="s">
        <v>4</v>
      </c>
      <c r="F3" s="58" t="s">
        <v>5</v>
      </c>
      <c r="G3" s="61" t="s">
        <v>6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9" t="s">
        <v>14</v>
      </c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2"/>
      <c r="DC3" s="55" t="s">
        <v>13</v>
      </c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7"/>
    </row>
    <row r="4" spans="1:118" ht="18.75" customHeight="1">
      <c r="A4" s="65"/>
      <c r="B4" s="59"/>
      <c r="C4" s="59"/>
      <c r="D4" s="65"/>
      <c r="E4" s="59"/>
      <c r="F4" s="59"/>
      <c r="G4" s="8">
        <v>1</v>
      </c>
      <c r="H4" s="8">
        <v>2</v>
      </c>
      <c r="I4" s="8">
        <v>3</v>
      </c>
      <c r="J4" s="8">
        <v>4</v>
      </c>
      <c r="K4" s="8">
        <v>5</v>
      </c>
      <c r="L4" s="8">
        <v>6</v>
      </c>
      <c r="M4" s="8">
        <v>7</v>
      </c>
      <c r="N4" s="8">
        <v>8</v>
      </c>
      <c r="O4" s="8">
        <v>9</v>
      </c>
      <c r="P4" s="8">
        <v>10</v>
      </c>
      <c r="Q4" s="8">
        <v>11</v>
      </c>
      <c r="R4" s="8">
        <v>12</v>
      </c>
      <c r="S4" s="8">
        <v>13</v>
      </c>
      <c r="T4" s="8">
        <v>14</v>
      </c>
      <c r="U4" s="8">
        <v>15</v>
      </c>
      <c r="V4" s="8">
        <v>16</v>
      </c>
      <c r="W4" s="8">
        <v>17</v>
      </c>
      <c r="X4" s="8">
        <v>18</v>
      </c>
      <c r="Y4" s="8">
        <v>19</v>
      </c>
      <c r="Z4" s="8">
        <v>20</v>
      </c>
      <c r="AA4" s="8">
        <v>21</v>
      </c>
      <c r="AB4" s="8">
        <v>22</v>
      </c>
      <c r="AC4" s="8">
        <v>23</v>
      </c>
      <c r="AD4" s="8">
        <v>24</v>
      </c>
      <c r="AE4" s="8">
        <v>25</v>
      </c>
      <c r="AF4" s="8">
        <v>26</v>
      </c>
      <c r="AG4" s="8">
        <v>27</v>
      </c>
      <c r="AH4" s="8">
        <v>28</v>
      </c>
      <c r="AI4" s="8">
        <v>29</v>
      </c>
      <c r="AJ4" s="8">
        <v>30</v>
      </c>
      <c r="AK4" s="8">
        <v>31</v>
      </c>
      <c r="AL4" s="8">
        <v>32.1</v>
      </c>
      <c r="AM4" s="8">
        <v>32.200000000000003</v>
      </c>
      <c r="AN4" s="8">
        <v>32.299999999999997</v>
      </c>
      <c r="AO4" s="8">
        <v>32.4</v>
      </c>
      <c r="AP4" s="8">
        <v>32.5</v>
      </c>
      <c r="AQ4" s="8">
        <v>33</v>
      </c>
      <c r="AR4" s="8">
        <v>34</v>
      </c>
      <c r="AS4" s="8">
        <v>35.1</v>
      </c>
      <c r="AT4" s="8">
        <v>35.200000000000003</v>
      </c>
      <c r="AU4" s="8">
        <v>35.299999999999997</v>
      </c>
      <c r="AV4" s="8">
        <v>35.4</v>
      </c>
      <c r="AW4" s="8">
        <v>35.5</v>
      </c>
      <c r="AX4" s="8">
        <v>36.1</v>
      </c>
      <c r="AY4" s="8">
        <v>36.200000000000003</v>
      </c>
      <c r="AZ4" s="8">
        <v>37.1</v>
      </c>
      <c r="BA4" s="8">
        <v>37.200000000000003</v>
      </c>
      <c r="BB4" s="8">
        <v>38</v>
      </c>
      <c r="BC4" s="8">
        <v>39</v>
      </c>
      <c r="BD4" s="8">
        <v>40</v>
      </c>
      <c r="BE4" s="2">
        <v>1</v>
      </c>
      <c r="BF4" s="2">
        <v>2</v>
      </c>
      <c r="BG4" s="2">
        <v>3</v>
      </c>
      <c r="BH4" s="2">
        <v>4</v>
      </c>
      <c r="BI4" s="2">
        <v>5</v>
      </c>
      <c r="BJ4" s="2">
        <v>6</v>
      </c>
      <c r="BK4" s="2">
        <v>7</v>
      </c>
      <c r="BL4" s="2">
        <v>8</v>
      </c>
      <c r="BM4" s="2">
        <v>9</v>
      </c>
      <c r="BN4" s="2">
        <v>10</v>
      </c>
      <c r="BO4" s="2">
        <v>11</v>
      </c>
      <c r="BP4" s="2">
        <v>12</v>
      </c>
      <c r="BQ4" s="2">
        <v>13</v>
      </c>
      <c r="BR4" s="2">
        <v>14</v>
      </c>
      <c r="BS4" s="2">
        <v>15</v>
      </c>
      <c r="BT4" s="2">
        <v>16</v>
      </c>
      <c r="BU4" s="2">
        <v>17</v>
      </c>
      <c r="BV4" s="2">
        <v>18</v>
      </c>
      <c r="BW4" s="2">
        <v>19</v>
      </c>
      <c r="BX4" s="2">
        <v>20</v>
      </c>
      <c r="BY4" s="2">
        <v>21</v>
      </c>
      <c r="BZ4" s="2">
        <v>22</v>
      </c>
      <c r="CA4" s="2">
        <v>23</v>
      </c>
      <c r="CB4" s="2">
        <v>24</v>
      </c>
      <c r="CC4" s="2">
        <v>25</v>
      </c>
      <c r="CD4" s="2">
        <v>26</v>
      </c>
      <c r="CE4" s="2">
        <v>27</v>
      </c>
      <c r="CF4" s="2">
        <v>28</v>
      </c>
      <c r="CG4" s="2">
        <v>29</v>
      </c>
      <c r="CH4" s="2">
        <v>30</v>
      </c>
      <c r="CI4" s="2">
        <v>31</v>
      </c>
      <c r="CJ4" s="2">
        <v>32.1</v>
      </c>
      <c r="CK4" s="2">
        <v>32.200000000000003</v>
      </c>
      <c r="CL4" s="2">
        <v>32.299999999999997</v>
      </c>
      <c r="CM4" s="2">
        <v>32.4</v>
      </c>
      <c r="CN4" s="2">
        <v>32.5</v>
      </c>
      <c r="CO4" s="2">
        <v>33</v>
      </c>
      <c r="CP4" s="2">
        <v>34</v>
      </c>
      <c r="CQ4" s="2">
        <v>35.1</v>
      </c>
      <c r="CR4" s="2">
        <v>35.200000000000003</v>
      </c>
      <c r="CS4" s="2">
        <v>35.299999999999997</v>
      </c>
      <c r="CT4" s="2">
        <v>35.4</v>
      </c>
      <c r="CU4" s="2">
        <v>35.5</v>
      </c>
      <c r="CV4" s="2">
        <v>36.1</v>
      </c>
      <c r="CW4" s="2">
        <v>36.200000000000003</v>
      </c>
      <c r="CX4" s="2">
        <v>37.1</v>
      </c>
      <c r="CY4" s="2">
        <v>37.200000000000003</v>
      </c>
      <c r="CZ4" s="2">
        <v>38</v>
      </c>
      <c r="DA4" s="2">
        <v>39</v>
      </c>
      <c r="DB4" s="2">
        <v>40</v>
      </c>
      <c r="DC4" s="10" t="s">
        <v>42</v>
      </c>
      <c r="DD4" s="14" t="s">
        <v>11</v>
      </c>
      <c r="DE4" s="14" t="s">
        <v>43</v>
      </c>
      <c r="DF4" s="14" t="s">
        <v>11</v>
      </c>
      <c r="DG4" s="14" t="s">
        <v>12</v>
      </c>
      <c r="DH4" s="14" t="s">
        <v>11</v>
      </c>
      <c r="DI4" s="14" t="s">
        <v>44</v>
      </c>
      <c r="DJ4" s="14" t="s">
        <v>11</v>
      </c>
      <c r="DK4" s="14" t="s">
        <v>45</v>
      </c>
      <c r="DL4" s="14" t="s">
        <v>11</v>
      </c>
      <c r="DM4" s="14" t="s">
        <v>10</v>
      </c>
      <c r="DN4" s="14" t="s">
        <v>11</v>
      </c>
    </row>
    <row r="5" spans="1:118" ht="18.75" customHeight="1">
      <c r="A5" s="65"/>
      <c r="B5" s="59"/>
      <c r="C5" s="59"/>
      <c r="D5" s="65"/>
      <c r="E5" s="59"/>
      <c r="F5" s="59"/>
      <c r="G5" s="30">
        <v>3</v>
      </c>
      <c r="H5" s="30">
        <v>3</v>
      </c>
      <c r="I5" s="30">
        <v>3</v>
      </c>
      <c r="J5" s="30">
        <v>2</v>
      </c>
      <c r="K5" s="30">
        <v>3</v>
      </c>
      <c r="L5" s="30">
        <v>4</v>
      </c>
      <c r="M5" s="30">
        <v>2</v>
      </c>
      <c r="N5" s="30">
        <v>3</v>
      </c>
      <c r="O5" s="30">
        <v>3</v>
      </c>
      <c r="P5" s="30">
        <v>4</v>
      </c>
      <c r="Q5" s="30">
        <v>1</v>
      </c>
      <c r="R5" s="30">
        <v>3</v>
      </c>
      <c r="S5" s="30">
        <v>4</v>
      </c>
      <c r="T5" s="30">
        <v>2</v>
      </c>
      <c r="U5" s="30">
        <v>2</v>
      </c>
      <c r="V5" s="30">
        <v>4</v>
      </c>
      <c r="W5" s="30">
        <v>2</v>
      </c>
      <c r="X5" s="30">
        <v>4</v>
      </c>
      <c r="Y5" s="30">
        <v>2</v>
      </c>
      <c r="Z5" s="30">
        <v>3</v>
      </c>
      <c r="AA5" s="30">
        <v>3</v>
      </c>
      <c r="AB5" s="30">
        <v>3</v>
      </c>
      <c r="AC5" s="30">
        <v>4</v>
      </c>
      <c r="AD5" s="30">
        <v>1</v>
      </c>
      <c r="AE5" s="30">
        <v>3</v>
      </c>
      <c r="AF5" s="30">
        <v>4</v>
      </c>
      <c r="AG5" s="30">
        <v>1</v>
      </c>
      <c r="AH5" s="30">
        <v>2</v>
      </c>
      <c r="AI5" s="30">
        <v>1</v>
      </c>
      <c r="AJ5" s="30">
        <v>3</v>
      </c>
      <c r="AK5" s="30">
        <v>4</v>
      </c>
      <c r="AL5" s="31">
        <v>2</v>
      </c>
      <c r="AM5" s="31">
        <v>1</v>
      </c>
      <c r="AN5" s="31">
        <v>2</v>
      </c>
      <c r="AO5" s="31">
        <v>2</v>
      </c>
      <c r="AP5" s="31">
        <v>1</v>
      </c>
      <c r="AQ5" s="30">
        <v>4</v>
      </c>
      <c r="AR5" s="30">
        <v>4</v>
      </c>
      <c r="AS5" s="31">
        <v>2</v>
      </c>
      <c r="AT5" s="31">
        <v>1</v>
      </c>
      <c r="AU5" s="31">
        <v>1</v>
      </c>
      <c r="AV5" s="31">
        <v>1</v>
      </c>
      <c r="AW5" s="31">
        <v>2</v>
      </c>
      <c r="AX5" s="36">
        <v>2</v>
      </c>
      <c r="AY5" s="36">
        <v>5</v>
      </c>
      <c r="AZ5" s="36">
        <v>1</v>
      </c>
      <c r="BA5" s="36">
        <v>4</v>
      </c>
      <c r="BB5" s="32">
        <v>5</v>
      </c>
      <c r="BC5" s="32">
        <v>5</v>
      </c>
      <c r="BD5" s="33">
        <v>6</v>
      </c>
      <c r="BE5" s="35">
        <f>IF(G5=3,2,0)</f>
        <v>2</v>
      </c>
      <c r="BF5" s="35">
        <f>IF(H5=3,2,0)</f>
        <v>2</v>
      </c>
      <c r="BG5" s="35">
        <f>IF(I5=3,2,0)</f>
        <v>2</v>
      </c>
      <c r="BH5" s="35">
        <f>IF(J5=2,2,0)</f>
        <v>2</v>
      </c>
      <c r="BI5" s="35">
        <f>IF(K5=3,2,0)</f>
        <v>2</v>
      </c>
      <c r="BJ5" s="35">
        <f>IF(L5=4,2,0)</f>
        <v>2</v>
      </c>
      <c r="BK5" s="35">
        <f>IF(M5=2,2,0)</f>
        <v>2</v>
      </c>
      <c r="BL5" s="35">
        <f>IF(N5=3,2,0)</f>
        <v>2</v>
      </c>
      <c r="BM5" s="35">
        <f>IF(O5=3,2,0)</f>
        <v>2</v>
      </c>
      <c r="BN5" s="35">
        <f>IF(P5=4,2,0)</f>
        <v>2</v>
      </c>
      <c r="BO5" s="35">
        <f t="shared" ref="BO5:CG5" si="0">IF(Q5=1,2,0)</f>
        <v>2</v>
      </c>
      <c r="BP5" s="35">
        <f>IF(R5=3,2,0)</f>
        <v>2</v>
      </c>
      <c r="BQ5" s="35">
        <f>IF(S5=4,2,0)</f>
        <v>2</v>
      </c>
      <c r="BR5" s="35">
        <f>IF(T5=2,2,0)</f>
        <v>2</v>
      </c>
      <c r="BS5" s="35">
        <f>IF(U5=2,2,0)</f>
        <v>2</v>
      </c>
      <c r="BT5" s="35">
        <f>IF(V5=4,2,0)</f>
        <v>2</v>
      </c>
      <c r="BU5" s="35">
        <f>IF(W5=2,2,0)</f>
        <v>2</v>
      </c>
      <c r="BV5" s="35">
        <f>IF(X5=4,2,0)</f>
        <v>2</v>
      </c>
      <c r="BW5" s="35">
        <f>IF(Y5=2,2,0)</f>
        <v>2</v>
      </c>
      <c r="BX5" s="35">
        <f>IF(Z5=3,2,0)</f>
        <v>2</v>
      </c>
      <c r="BY5" s="35">
        <f>IF(AA5=3,2,0)</f>
        <v>2</v>
      </c>
      <c r="BZ5" s="35">
        <f>IF(AB5=3,2,0)</f>
        <v>2</v>
      </c>
      <c r="CA5" s="35">
        <f>IF(AC5=4,2,0)</f>
        <v>2</v>
      </c>
      <c r="CB5" s="35">
        <f t="shared" si="0"/>
        <v>2</v>
      </c>
      <c r="CC5" s="35">
        <f>IF(AE5=3,2,0)</f>
        <v>2</v>
      </c>
      <c r="CD5" s="35">
        <f>IF(AF5=4,2,0)</f>
        <v>2</v>
      </c>
      <c r="CE5" s="35">
        <f t="shared" si="0"/>
        <v>2</v>
      </c>
      <c r="CF5" s="35">
        <f>IF(AH5=2,2,0)</f>
        <v>2</v>
      </c>
      <c r="CG5" s="35">
        <f t="shared" si="0"/>
        <v>2</v>
      </c>
      <c r="CH5" s="35">
        <f>IF(AJ5=3,2,0)</f>
        <v>2</v>
      </c>
      <c r="CI5" s="35">
        <f>IF(AK5=4,2,0)</f>
        <v>2</v>
      </c>
      <c r="CJ5" s="35">
        <f>IF(AL5=2,1,0)</f>
        <v>1</v>
      </c>
      <c r="CK5" s="35">
        <f>IF(AM5=1,1,0)</f>
        <v>1</v>
      </c>
      <c r="CL5" s="35">
        <f>IF(AN5=2,1,0)</f>
        <v>1</v>
      </c>
      <c r="CM5" s="35">
        <f>IF(AO5=2,1,0)</f>
        <v>1</v>
      </c>
      <c r="CN5" s="35">
        <f t="shared" ref="CN5" si="1">IF(AP5=1,1,0)</f>
        <v>1</v>
      </c>
      <c r="CO5" s="35">
        <f>IF(AQ5=4,2,0)</f>
        <v>2</v>
      </c>
      <c r="CP5" s="35">
        <f>IF(AR5=4,2,0)</f>
        <v>2</v>
      </c>
      <c r="CQ5" s="35">
        <f>IF(AS5=2,1,0)</f>
        <v>1</v>
      </c>
      <c r="CR5" s="35">
        <f t="shared" ref="CR5:CT5" si="2">IF(AT5=1,1,0)</f>
        <v>1</v>
      </c>
      <c r="CS5" s="35">
        <f t="shared" si="2"/>
        <v>1</v>
      </c>
      <c r="CT5" s="35">
        <f t="shared" si="2"/>
        <v>1</v>
      </c>
      <c r="CU5" s="35">
        <f>IF(AW5=2,1,0)</f>
        <v>1</v>
      </c>
      <c r="CV5" s="35">
        <f>IF(OR(AX5=2,AX5=5),2,0)</f>
        <v>2</v>
      </c>
      <c r="CW5" s="35">
        <f>IF(OR(AY5=2,AY5=5),2,0)</f>
        <v>2</v>
      </c>
      <c r="CX5" s="35">
        <f>IF(OR(AZ5=1,AZ5=4),2,0)</f>
        <v>2</v>
      </c>
      <c r="CY5" s="35">
        <f>IF(OR(BA5=1,BA5=4),2,0)</f>
        <v>2</v>
      </c>
      <c r="CZ5" s="35">
        <f>BB5</f>
        <v>5</v>
      </c>
      <c r="DA5" s="35">
        <f t="shared" ref="DA5:DB5" si="3">BC5</f>
        <v>5</v>
      </c>
      <c r="DB5" s="35">
        <f t="shared" si="3"/>
        <v>6</v>
      </c>
      <c r="DC5" s="34">
        <f>BE5+BF5+BG5+BH5+BI5+BJ5+BK5+CP5+CQ5+CR5+CS5+CT5+CU5+CV5+CW5+DB5</f>
        <v>31</v>
      </c>
      <c r="DD5" s="34" t="str">
        <f>IF(DC5&lt;7.75,"ปรับปรุง",IF(DC5&lt;15.5,"พอใช้",IF(DC5&lt;23.25,"ดี",IF(DC5&gt;=23.25,"ดีมาก"))))</f>
        <v>ดีมาก</v>
      </c>
      <c r="DE5" s="37">
        <f>BL5+BM5+BN5+BO5+BP5+CZ5+DA5</f>
        <v>20</v>
      </c>
      <c r="DF5" s="34" t="str">
        <f>IF(DE5&lt;5,"ปรับปรุง",IF(DE5&lt;10,"พอใช้",IF(DE5&lt;15,"ดี",IF(DE5&gt;=15,"ดีมาก"))))</f>
        <v>ดีมาก</v>
      </c>
      <c r="DG5" s="34">
        <f>BQ5+BR5+BS5+BT5</f>
        <v>8</v>
      </c>
      <c r="DH5" s="34" t="str">
        <f>IF(DG5&lt;2,"ปรับปรุง",IF(DG5&lt;4,"พอใช้",IF(DG5&lt;6,"ดี",IF(DG5&gt;=6,"ดีมาก"))))</f>
        <v>ดีมาก</v>
      </c>
      <c r="DI5" s="34">
        <f>BU5+BV5+BW5+BX5+BY5+BZ5+CA5+CB5+CC5+CD5+CE5</f>
        <v>22</v>
      </c>
      <c r="DJ5" s="34" t="str">
        <f>IF(DH5&lt;5.5,"ปรับปรุง",IF(DH5&lt;11,"พอใช้",IF(DH5&lt;16.5,"ดี",IF(DH5&gt;=16.5,"ดีมาก"))))</f>
        <v>ดีมาก</v>
      </c>
      <c r="DK5" s="34">
        <f>CF5+CG5+CH5+CI5+CJ5+CK5+CL5+CM5+CN5+CO5+CX5+CY5</f>
        <v>19</v>
      </c>
      <c r="DL5" s="34" t="str">
        <f>IF(DJ5&lt;4.75,"ปรับปรุง",IF(DJ5&lt;9.5,"พอใช้",IF(DJ5&lt;14.25,"ดี",IF(DJ5&gt;=14.25,"ดีมาก"))))</f>
        <v>ดีมาก</v>
      </c>
      <c r="DM5" s="37">
        <f>DC5+DE5+DG5+DI5+DK5</f>
        <v>100</v>
      </c>
      <c r="DN5" s="35" t="str">
        <f>IF(DM5&lt;25,"ปรับปรุง",IF(DM5&lt;50,"พอใช้",IF(DM5&lt;75,"ดี",IF(DM5&gt;=75,"ดีมาก"))))</f>
        <v>ดีมาก</v>
      </c>
    </row>
    <row r="6" spans="1:118" ht="18.75" customHeight="1">
      <c r="A6" s="46" t="s">
        <v>408</v>
      </c>
      <c r="B6" s="47" t="s">
        <v>409</v>
      </c>
      <c r="C6" s="47">
        <v>1193100002</v>
      </c>
      <c r="D6" s="48" t="s">
        <v>49</v>
      </c>
      <c r="E6" s="49" t="s">
        <v>228</v>
      </c>
      <c r="F6" s="50" t="s">
        <v>410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0"/>
      <c r="DD6" s="40"/>
      <c r="DE6" s="41"/>
      <c r="DF6" s="40"/>
      <c r="DG6" s="40"/>
      <c r="DH6" s="40"/>
      <c r="DI6" s="40"/>
      <c r="DJ6" s="40"/>
      <c r="DK6" s="40"/>
      <c r="DL6" s="40"/>
      <c r="DM6" s="41"/>
      <c r="DN6" s="42"/>
    </row>
    <row r="7" spans="1:118" ht="18.75" customHeight="1">
      <c r="A7" s="46" t="s">
        <v>408</v>
      </c>
      <c r="B7" s="47" t="s">
        <v>409</v>
      </c>
      <c r="C7" s="47">
        <v>1193100002</v>
      </c>
      <c r="D7" s="48" t="s">
        <v>50</v>
      </c>
      <c r="E7" s="49" t="s">
        <v>229</v>
      </c>
      <c r="F7" s="50" t="s">
        <v>410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0"/>
      <c r="DD7" s="40"/>
      <c r="DE7" s="41"/>
      <c r="DF7" s="40"/>
      <c r="DG7" s="40"/>
      <c r="DH7" s="40"/>
      <c r="DI7" s="40"/>
      <c r="DJ7" s="40"/>
      <c r="DK7" s="40"/>
      <c r="DL7" s="40"/>
      <c r="DM7" s="41"/>
      <c r="DN7" s="42"/>
    </row>
    <row r="8" spans="1:118" ht="18.75" customHeight="1">
      <c r="A8" s="46" t="s">
        <v>408</v>
      </c>
      <c r="B8" s="47" t="s">
        <v>409</v>
      </c>
      <c r="C8" s="47">
        <v>1193100002</v>
      </c>
      <c r="D8" s="48" t="s">
        <v>51</v>
      </c>
      <c r="E8" s="49" t="s">
        <v>230</v>
      </c>
      <c r="F8" s="50" t="s">
        <v>410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0"/>
      <c r="DD8" s="40"/>
      <c r="DE8" s="41"/>
      <c r="DF8" s="40"/>
      <c r="DG8" s="40"/>
      <c r="DH8" s="40"/>
      <c r="DI8" s="40"/>
      <c r="DJ8" s="40"/>
      <c r="DK8" s="40"/>
      <c r="DL8" s="40"/>
      <c r="DM8" s="41"/>
      <c r="DN8" s="42"/>
    </row>
    <row r="9" spans="1:118" ht="18.75" customHeight="1">
      <c r="A9" s="46" t="s">
        <v>408</v>
      </c>
      <c r="B9" s="47" t="s">
        <v>409</v>
      </c>
      <c r="C9" s="47">
        <v>1193100002</v>
      </c>
      <c r="D9" s="48" t="s">
        <v>52</v>
      </c>
      <c r="E9" s="49" t="s">
        <v>231</v>
      </c>
      <c r="F9" s="50" t="s">
        <v>410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0"/>
      <c r="DD9" s="40"/>
      <c r="DE9" s="41"/>
      <c r="DF9" s="40"/>
      <c r="DG9" s="40"/>
      <c r="DH9" s="40"/>
      <c r="DI9" s="40"/>
      <c r="DJ9" s="40"/>
      <c r="DK9" s="40"/>
      <c r="DL9" s="40"/>
      <c r="DM9" s="41"/>
      <c r="DN9" s="42"/>
    </row>
    <row r="10" spans="1:118" ht="18.75" customHeight="1">
      <c r="A10" s="46" t="s">
        <v>408</v>
      </c>
      <c r="B10" s="47" t="s">
        <v>409</v>
      </c>
      <c r="C10" s="47">
        <v>1193100002</v>
      </c>
      <c r="D10" s="48" t="s">
        <v>53</v>
      </c>
      <c r="E10" s="49" t="s">
        <v>232</v>
      </c>
      <c r="F10" s="50" t="s">
        <v>410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0"/>
      <c r="DD10" s="40"/>
      <c r="DE10" s="41"/>
      <c r="DF10" s="40"/>
      <c r="DG10" s="40"/>
      <c r="DH10" s="40"/>
      <c r="DI10" s="40"/>
      <c r="DJ10" s="40"/>
      <c r="DK10" s="40"/>
      <c r="DL10" s="40"/>
      <c r="DM10" s="41"/>
      <c r="DN10" s="42"/>
    </row>
    <row r="11" spans="1:118" ht="18.75" customHeight="1">
      <c r="A11" s="46" t="s">
        <v>408</v>
      </c>
      <c r="B11" s="47" t="s">
        <v>409</v>
      </c>
      <c r="C11" s="47">
        <v>1193100002</v>
      </c>
      <c r="D11" s="48" t="s">
        <v>54</v>
      </c>
      <c r="E11" s="49" t="s">
        <v>233</v>
      </c>
      <c r="F11" s="50" t="s">
        <v>411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0"/>
      <c r="DD11" s="40"/>
      <c r="DE11" s="41"/>
      <c r="DF11" s="40"/>
      <c r="DG11" s="40"/>
      <c r="DH11" s="40"/>
      <c r="DI11" s="40"/>
      <c r="DJ11" s="40"/>
      <c r="DK11" s="40"/>
      <c r="DL11" s="40"/>
      <c r="DM11" s="41"/>
      <c r="DN11" s="42"/>
    </row>
    <row r="12" spans="1:118" ht="18.75" customHeight="1">
      <c r="A12" s="46" t="s">
        <v>408</v>
      </c>
      <c r="B12" s="47" t="s">
        <v>409</v>
      </c>
      <c r="C12" s="47">
        <v>1193100002</v>
      </c>
      <c r="D12" s="48" t="s">
        <v>55</v>
      </c>
      <c r="E12" s="49" t="s">
        <v>234</v>
      </c>
      <c r="F12" s="50" t="s">
        <v>410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0"/>
      <c r="DD12" s="40"/>
      <c r="DE12" s="41"/>
      <c r="DF12" s="40"/>
      <c r="DG12" s="40"/>
      <c r="DH12" s="40"/>
      <c r="DI12" s="40"/>
      <c r="DJ12" s="40"/>
      <c r="DK12" s="40"/>
      <c r="DL12" s="40"/>
      <c r="DM12" s="41"/>
      <c r="DN12" s="42"/>
    </row>
    <row r="13" spans="1:118" ht="18.75" customHeight="1">
      <c r="A13" s="46" t="s">
        <v>408</v>
      </c>
      <c r="B13" s="47" t="s">
        <v>409</v>
      </c>
      <c r="C13" s="47">
        <v>1193100002</v>
      </c>
      <c r="D13" s="48" t="s">
        <v>56</v>
      </c>
      <c r="E13" s="49" t="s">
        <v>235</v>
      </c>
      <c r="F13" s="50" t="s">
        <v>411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0"/>
      <c r="DD13" s="40"/>
      <c r="DE13" s="41"/>
      <c r="DF13" s="40"/>
      <c r="DG13" s="40"/>
      <c r="DH13" s="40"/>
      <c r="DI13" s="40"/>
      <c r="DJ13" s="40"/>
      <c r="DK13" s="40"/>
      <c r="DL13" s="40"/>
      <c r="DM13" s="41"/>
      <c r="DN13" s="42"/>
    </row>
    <row r="14" spans="1:118" ht="18.75" customHeight="1">
      <c r="A14" s="46" t="s">
        <v>408</v>
      </c>
      <c r="B14" s="47" t="s">
        <v>409</v>
      </c>
      <c r="C14" s="47">
        <v>1193100002</v>
      </c>
      <c r="D14" s="48" t="s">
        <v>57</v>
      </c>
      <c r="E14" s="49" t="s">
        <v>236</v>
      </c>
      <c r="F14" s="50" t="s">
        <v>410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0"/>
      <c r="DD14" s="40"/>
      <c r="DE14" s="41"/>
      <c r="DF14" s="40"/>
      <c r="DG14" s="40"/>
      <c r="DH14" s="40"/>
      <c r="DI14" s="40"/>
      <c r="DJ14" s="40"/>
      <c r="DK14" s="40"/>
      <c r="DL14" s="40"/>
      <c r="DM14" s="41"/>
      <c r="DN14" s="42"/>
    </row>
    <row r="15" spans="1:118" ht="18.75" customHeight="1">
      <c r="A15" s="46" t="s">
        <v>408</v>
      </c>
      <c r="B15" s="47" t="s">
        <v>409</v>
      </c>
      <c r="C15" s="47">
        <v>1193100002</v>
      </c>
      <c r="D15" s="48" t="s">
        <v>58</v>
      </c>
      <c r="E15" s="49" t="s">
        <v>237</v>
      </c>
      <c r="F15" s="50" t="s">
        <v>410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0"/>
      <c r="DD15" s="40"/>
      <c r="DE15" s="41"/>
      <c r="DF15" s="40"/>
      <c r="DG15" s="40"/>
      <c r="DH15" s="40"/>
      <c r="DI15" s="40"/>
      <c r="DJ15" s="40"/>
      <c r="DK15" s="40"/>
      <c r="DL15" s="40"/>
      <c r="DM15" s="41"/>
      <c r="DN15" s="42"/>
    </row>
    <row r="16" spans="1:118" ht="18.75" customHeight="1">
      <c r="A16" s="46" t="s">
        <v>408</v>
      </c>
      <c r="B16" s="47" t="s">
        <v>409</v>
      </c>
      <c r="C16" s="47">
        <v>1193100002</v>
      </c>
      <c r="D16" s="48" t="s">
        <v>59</v>
      </c>
      <c r="E16" s="49" t="s">
        <v>238</v>
      </c>
      <c r="F16" s="50" t="s">
        <v>411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0"/>
      <c r="DD16" s="40"/>
      <c r="DE16" s="41"/>
      <c r="DF16" s="40"/>
      <c r="DG16" s="40"/>
      <c r="DH16" s="40"/>
      <c r="DI16" s="40"/>
      <c r="DJ16" s="40"/>
      <c r="DK16" s="40"/>
      <c r="DL16" s="40"/>
      <c r="DM16" s="41"/>
      <c r="DN16" s="42"/>
    </row>
    <row r="17" spans="1:118" ht="18.75" customHeight="1">
      <c r="A17" s="46" t="s">
        <v>408</v>
      </c>
      <c r="B17" s="47" t="s">
        <v>409</v>
      </c>
      <c r="C17" s="47">
        <v>1193100002</v>
      </c>
      <c r="D17" s="48" t="s">
        <v>60</v>
      </c>
      <c r="E17" s="49" t="s">
        <v>239</v>
      </c>
      <c r="F17" s="50" t="s">
        <v>410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0"/>
      <c r="DD17" s="40"/>
      <c r="DE17" s="41"/>
      <c r="DF17" s="40"/>
      <c r="DG17" s="40"/>
      <c r="DH17" s="40"/>
      <c r="DI17" s="40"/>
      <c r="DJ17" s="40"/>
      <c r="DK17" s="40"/>
      <c r="DL17" s="40"/>
      <c r="DM17" s="41"/>
      <c r="DN17" s="42"/>
    </row>
    <row r="18" spans="1:118" ht="18.75" customHeight="1">
      <c r="A18" s="46" t="s">
        <v>408</v>
      </c>
      <c r="B18" s="47" t="s">
        <v>409</v>
      </c>
      <c r="C18" s="47">
        <v>1193100002</v>
      </c>
      <c r="D18" s="48" t="s">
        <v>61</v>
      </c>
      <c r="E18" s="49" t="s">
        <v>240</v>
      </c>
      <c r="F18" s="50" t="s">
        <v>410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0"/>
      <c r="DD18" s="40"/>
      <c r="DE18" s="41"/>
      <c r="DF18" s="40"/>
      <c r="DG18" s="40"/>
      <c r="DH18" s="40"/>
      <c r="DI18" s="40"/>
      <c r="DJ18" s="40"/>
      <c r="DK18" s="40"/>
      <c r="DL18" s="40"/>
      <c r="DM18" s="41"/>
      <c r="DN18" s="42"/>
    </row>
    <row r="19" spans="1:118" ht="18.75" customHeight="1">
      <c r="A19" s="46" t="s">
        <v>408</v>
      </c>
      <c r="B19" s="47" t="s">
        <v>409</v>
      </c>
      <c r="C19" s="47">
        <v>1193100002</v>
      </c>
      <c r="D19" s="48" t="s">
        <v>62</v>
      </c>
      <c r="E19" s="49" t="s">
        <v>241</v>
      </c>
      <c r="F19" s="50" t="s">
        <v>410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0"/>
      <c r="DD19" s="40"/>
      <c r="DE19" s="41"/>
      <c r="DF19" s="40"/>
      <c r="DG19" s="40"/>
      <c r="DH19" s="40"/>
      <c r="DI19" s="40"/>
      <c r="DJ19" s="40"/>
      <c r="DK19" s="40"/>
      <c r="DL19" s="40"/>
      <c r="DM19" s="41"/>
      <c r="DN19" s="42"/>
    </row>
    <row r="20" spans="1:118" ht="18.75" customHeight="1">
      <c r="A20" s="46" t="s">
        <v>408</v>
      </c>
      <c r="B20" s="47" t="s">
        <v>409</v>
      </c>
      <c r="C20" s="47">
        <v>1193100002</v>
      </c>
      <c r="D20" s="48" t="s">
        <v>63</v>
      </c>
      <c r="E20" s="49" t="s">
        <v>242</v>
      </c>
      <c r="F20" s="50" t="s">
        <v>410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0"/>
      <c r="DD20" s="40"/>
      <c r="DE20" s="41"/>
      <c r="DF20" s="40"/>
      <c r="DG20" s="40"/>
      <c r="DH20" s="40"/>
      <c r="DI20" s="40"/>
      <c r="DJ20" s="40"/>
      <c r="DK20" s="40"/>
      <c r="DL20" s="40"/>
      <c r="DM20" s="41"/>
      <c r="DN20" s="42"/>
    </row>
    <row r="21" spans="1:118" ht="18.75" customHeight="1">
      <c r="A21" s="46" t="s">
        <v>408</v>
      </c>
      <c r="B21" s="47" t="s">
        <v>409</v>
      </c>
      <c r="C21" s="47">
        <v>1193100002</v>
      </c>
      <c r="D21" s="48" t="s">
        <v>64</v>
      </c>
      <c r="E21" s="49" t="s">
        <v>243</v>
      </c>
      <c r="F21" s="51" t="s">
        <v>410</v>
      </c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</row>
    <row r="22" spans="1:118" ht="18.75" customHeight="1">
      <c r="A22" s="46" t="s">
        <v>408</v>
      </c>
      <c r="B22" s="47" t="s">
        <v>409</v>
      </c>
      <c r="C22" s="47">
        <v>1193100002</v>
      </c>
      <c r="D22" s="48" t="s">
        <v>65</v>
      </c>
      <c r="E22" s="49" t="s">
        <v>244</v>
      </c>
      <c r="F22" s="51" t="s">
        <v>410</v>
      </c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</row>
    <row r="23" spans="1:118" ht="18.75" customHeight="1">
      <c r="A23" s="46" t="s">
        <v>408</v>
      </c>
      <c r="B23" s="47" t="s">
        <v>409</v>
      </c>
      <c r="C23" s="47">
        <v>1193100002</v>
      </c>
      <c r="D23" s="48" t="s">
        <v>66</v>
      </c>
      <c r="E23" s="49" t="s">
        <v>245</v>
      </c>
      <c r="F23" s="51" t="s">
        <v>410</v>
      </c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</row>
    <row r="24" spans="1:118" ht="18.75" customHeight="1">
      <c r="A24" s="46" t="s">
        <v>408</v>
      </c>
      <c r="B24" s="47" t="s">
        <v>409</v>
      </c>
      <c r="C24" s="47">
        <v>1193100002</v>
      </c>
      <c r="D24" s="48" t="s">
        <v>67</v>
      </c>
      <c r="E24" s="49" t="s">
        <v>246</v>
      </c>
      <c r="F24" s="51" t="s">
        <v>410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</row>
    <row r="25" spans="1:118" ht="18.75" customHeight="1">
      <c r="A25" s="46" t="s">
        <v>408</v>
      </c>
      <c r="B25" s="47" t="s">
        <v>409</v>
      </c>
      <c r="C25" s="47">
        <v>1193100002</v>
      </c>
      <c r="D25" s="48" t="s">
        <v>68</v>
      </c>
      <c r="E25" s="49" t="s">
        <v>247</v>
      </c>
      <c r="F25" s="51" t="s">
        <v>411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</row>
    <row r="26" spans="1:118" ht="18.75" customHeight="1">
      <c r="A26" s="46" t="s">
        <v>408</v>
      </c>
      <c r="B26" s="47" t="s">
        <v>409</v>
      </c>
      <c r="C26" s="47">
        <v>1193100002</v>
      </c>
      <c r="D26" s="48" t="s">
        <v>69</v>
      </c>
      <c r="E26" s="49" t="s">
        <v>248</v>
      </c>
      <c r="F26" s="51" t="s">
        <v>411</v>
      </c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</row>
    <row r="27" spans="1:118" ht="18.75" customHeight="1">
      <c r="A27" s="46" t="s">
        <v>408</v>
      </c>
      <c r="B27" s="47" t="s">
        <v>409</v>
      </c>
      <c r="C27" s="47">
        <v>1193100002</v>
      </c>
      <c r="D27" s="48" t="s">
        <v>70</v>
      </c>
      <c r="E27" s="49" t="s">
        <v>249</v>
      </c>
      <c r="F27" s="51" t="s">
        <v>410</v>
      </c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</row>
    <row r="28" spans="1:118" ht="18.75" customHeight="1">
      <c r="A28" s="46" t="s">
        <v>408</v>
      </c>
      <c r="B28" s="47" t="s">
        <v>409</v>
      </c>
      <c r="C28" s="47">
        <v>1193100002</v>
      </c>
      <c r="D28" s="48" t="s">
        <v>71</v>
      </c>
      <c r="E28" s="49" t="s">
        <v>250</v>
      </c>
      <c r="F28" s="51" t="s">
        <v>410</v>
      </c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</row>
    <row r="29" spans="1:118" ht="18.75" customHeight="1">
      <c r="A29" s="46" t="s">
        <v>408</v>
      </c>
      <c r="B29" s="47" t="s">
        <v>409</v>
      </c>
      <c r="C29" s="47">
        <v>1193100002</v>
      </c>
      <c r="D29" s="48" t="s">
        <v>72</v>
      </c>
      <c r="E29" s="49" t="s">
        <v>251</v>
      </c>
      <c r="F29" s="51" t="s">
        <v>410</v>
      </c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</row>
    <row r="30" spans="1:118" ht="18.75" customHeight="1">
      <c r="A30" s="46" t="s">
        <v>408</v>
      </c>
      <c r="B30" s="47" t="s">
        <v>409</v>
      </c>
      <c r="C30" s="47">
        <v>1193100002</v>
      </c>
      <c r="D30" s="48" t="s">
        <v>73</v>
      </c>
      <c r="E30" s="49" t="s">
        <v>252</v>
      </c>
      <c r="F30" s="51" t="s">
        <v>411</v>
      </c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</row>
    <row r="31" spans="1:118" ht="18.75" customHeight="1">
      <c r="A31" s="46" t="s">
        <v>408</v>
      </c>
      <c r="B31" s="47" t="s">
        <v>409</v>
      </c>
      <c r="C31" s="47">
        <v>1193100002</v>
      </c>
      <c r="D31" s="48" t="s">
        <v>74</v>
      </c>
      <c r="E31" s="49" t="s">
        <v>253</v>
      </c>
      <c r="F31" s="51" t="s">
        <v>410</v>
      </c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</row>
    <row r="32" spans="1:118" ht="18.75" customHeight="1">
      <c r="A32" s="46" t="s">
        <v>408</v>
      </c>
      <c r="B32" s="47" t="s">
        <v>409</v>
      </c>
      <c r="C32" s="47">
        <v>1193100002</v>
      </c>
      <c r="D32" s="48" t="s">
        <v>75</v>
      </c>
      <c r="E32" s="49" t="s">
        <v>254</v>
      </c>
      <c r="F32" s="51" t="s">
        <v>410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</row>
    <row r="33" spans="1:118" ht="18.75" customHeight="1">
      <c r="A33" s="46" t="s">
        <v>408</v>
      </c>
      <c r="B33" s="47" t="s">
        <v>409</v>
      </c>
      <c r="C33" s="47">
        <v>1193100002</v>
      </c>
      <c r="D33" s="48" t="s">
        <v>76</v>
      </c>
      <c r="E33" s="49" t="s">
        <v>255</v>
      </c>
      <c r="F33" s="51" t="s">
        <v>410</v>
      </c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</row>
    <row r="34" spans="1:118" ht="18.75" customHeight="1">
      <c r="A34" s="46" t="s">
        <v>408</v>
      </c>
      <c r="B34" s="47" t="s">
        <v>409</v>
      </c>
      <c r="C34" s="47">
        <v>1193100002</v>
      </c>
      <c r="D34" s="48" t="s">
        <v>77</v>
      </c>
      <c r="E34" s="49" t="s">
        <v>256</v>
      </c>
      <c r="F34" s="51" t="s">
        <v>411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</row>
    <row r="35" spans="1:118" ht="18.75" customHeight="1">
      <c r="A35" s="46" t="s">
        <v>408</v>
      </c>
      <c r="B35" s="47" t="s">
        <v>409</v>
      </c>
      <c r="C35" s="47">
        <v>1193100002</v>
      </c>
      <c r="D35" s="48" t="s">
        <v>78</v>
      </c>
      <c r="E35" s="49" t="s">
        <v>257</v>
      </c>
      <c r="F35" s="51" t="s">
        <v>410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</row>
    <row r="36" spans="1:118" ht="18.75" customHeight="1">
      <c r="A36" s="46" t="s">
        <v>408</v>
      </c>
      <c r="B36" s="47" t="s">
        <v>409</v>
      </c>
      <c r="C36" s="47">
        <v>1193100002</v>
      </c>
      <c r="D36" s="48" t="s">
        <v>79</v>
      </c>
      <c r="E36" s="49" t="s">
        <v>258</v>
      </c>
      <c r="F36" s="51" t="s">
        <v>411</v>
      </c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</row>
    <row r="37" spans="1:118" ht="18.75" customHeight="1">
      <c r="A37" s="46" t="s">
        <v>408</v>
      </c>
      <c r="B37" s="47" t="s">
        <v>409</v>
      </c>
      <c r="C37" s="47">
        <v>1193100002</v>
      </c>
      <c r="D37" s="48" t="s">
        <v>80</v>
      </c>
      <c r="E37" s="49" t="s">
        <v>259</v>
      </c>
      <c r="F37" s="51" t="s">
        <v>411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</row>
    <row r="38" spans="1:118" ht="18.75" customHeight="1">
      <c r="A38" s="46" t="s">
        <v>408</v>
      </c>
      <c r="B38" s="47" t="s">
        <v>409</v>
      </c>
      <c r="C38" s="47">
        <v>1193100002</v>
      </c>
      <c r="D38" s="48" t="s">
        <v>81</v>
      </c>
      <c r="E38" s="49" t="s">
        <v>260</v>
      </c>
      <c r="F38" s="51" t="s">
        <v>411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</row>
    <row r="39" spans="1:118" ht="18.75" customHeight="1">
      <c r="A39" s="46" t="s">
        <v>408</v>
      </c>
      <c r="B39" s="47" t="s">
        <v>409</v>
      </c>
      <c r="C39" s="47">
        <v>1193100002</v>
      </c>
      <c r="D39" s="48" t="s">
        <v>82</v>
      </c>
      <c r="E39" s="49" t="s">
        <v>261</v>
      </c>
      <c r="F39" s="51" t="s">
        <v>411</v>
      </c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</row>
    <row r="40" spans="1:118" ht="18.75" customHeight="1">
      <c r="A40" s="46" t="s">
        <v>408</v>
      </c>
      <c r="B40" s="47" t="s">
        <v>409</v>
      </c>
      <c r="C40" s="47">
        <v>1193100002</v>
      </c>
      <c r="D40" s="48" t="s">
        <v>83</v>
      </c>
      <c r="E40" s="49" t="s">
        <v>262</v>
      </c>
      <c r="F40" s="51" t="s">
        <v>411</v>
      </c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</row>
    <row r="41" spans="1:118" ht="18.75" customHeight="1">
      <c r="A41" s="46" t="s">
        <v>408</v>
      </c>
      <c r="B41" s="47" t="s">
        <v>409</v>
      </c>
      <c r="C41" s="47">
        <v>1193100002</v>
      </c>
      <c r="D41" s="48" t="s">
        <v>84</v>
      </c>
      <c r="E41" s="49" t="s">
        <v>263</v>
      </c>
      <c r="F41" s="51" t="s">
        <v>411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</row>
    <row r="42" spans="1:118" ht="18.75" customHeight="1">
      <c r="A42" s="46" t="s">
        <v>408</v>
      </c>
      <c r="B42" s="47" t="s">
        <v>409</v>
      </c>
      <c r="C42" s="47">
        <v>1193100002</v>
      </c>
      <c r="D42" s="48" t="s">
        <v>85</v>
      </c>
      <c r="E42" s="49" t="s">
        <v>264</v>
      </c>
      <c r="F42" s="51" t="s">
        <v>411</v>
      </c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</row>
    <row r="43" spans="1:118" ht="18.75" customHeight="1">
      <c r="A43" s="46" t="s">
        <v>408</v>
      </c>
      <c r="B43" s="47" t="s">
        <v>409</v>
      </c>
      <c r="C43" s="47">
        <v>1193100002</v>
      </c>
      <c r="D43" s="48" t="s">
        <v>86</v>
      </c>
      <c r="E43" s="49" t="s">
        <v>265</v>
      </c>
      <c r="F43" s="51" t="s">
        <v>411</v>
      </c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</row>
    <row r="44" spans="1:118" ht="18.75" customHeight="1">
      <c r="A44" s="46" t="s">
        <v>408</v>
      </c>
      <c r="B44" s="47" t="s">
        <v>409</v>
      </c>
      <c r="C44" s="47">
        <v>1193100002</v>
      </c>
      <c r="D44" s="48" t="s">
        <v>87</v>
      </c>
      <c r="E44" s="49" t="s">
        <v>266</v>
      </c>
      <c r="F44" s="51" t="s">
        <v>411</v>
      </c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</row>
    <row r="45" spans="1:118" ht="18.75" customHeight="1">
      <c r="A45" s="46" t="s">
        <v>408</v>
      </c>
      <c r="B45" s="47" t="s">
        <v>409</v>
      </c>
      <c r="C45" s="47">
        <v>1193100002</v>
      </c>
      <c r="D45" s="48" t="s">
        <v>88</v>
      </c>
      <c r="E45" s="49" t="s">
        <v>267</v>
      </c>
      <c r="F45" s="51" t="s">
        <v>411</v>
      </c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</row>
    <row r="46" spans="1:118" ht="18.75" customHeight="1">
      <c r="A46" s="46" t="s">
        <v>408</v>
      </c>
      <c r="B46" s="47" t="s">
        <v>409</v>
      </c>
      <c r="C46" s="47">
        <v>1193100002</v>
      </c>
      <c r="D46" s="48" t="s">
        <v>89</v>
      </c>
      <c r="E46" s="49" t="s">
        <v>268</v>
      </c>
      <c r="F46" s="51" t="s">
        <v>411</v>
      </c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</row>
    <row r="47" spans="1:118" ht="18.75" customHeight="1">
      <c r="A47" s="46" t="s">
        <v>408</v>
      </c>
      <c r="B47" s="47" t="s">
        <v>409</v>
      </c>
      <c r="C47" s="47">
        <v>1193100002</v>
      </c>
      <c r="D47" s="48" t="s">
        <v>90</v>
      </c>
      <c r="E47" s="49" t="s">
        <v>269</v>
      </c>
      <c r="F47" s="51" t="s">
        <v>411</v>
      </c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</row>
    <row r="48" spans="1:118" ht="18.75" customHeight="1">
      <c r="A48" s="46" t="s">
        <v>408</v>
      </c>
      <c r="B48" s="47" t="s">
        <v>409</v>
      </c>
      <c r="C48" s="47">
        <v>1193100002</v>
      </c>
      <c r="D48" s="48" t="s">
        <v>91</v>
      </c>
      <c r="E48" s="49" t="s">
        <v>270</v>
      </c>
      <c r="F48" s="51" t="s">
        <v>411</v>
      </c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</row>
    <row r="49" spans="1:118" ht="18.75" customHeight="1">
      <c r="A49" s="46" t="s">
        <v>408</v>
      </c>
      <c r="B49" s="47" t="s">
        <v>409</v>
      </c>
      <c r="C49" s="47">
        <v>1193100002</v>
      </c>
      <c r="D49" s="48" t="s">
        <v>92</v>
      </c>
      <c r="E49" s="49" t="s">
        <v>271</v>
      </c>
      <c r="F49" s="51" t="s">
        <v>411</v>
      </c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</row>
    <row r="50" spans="1:118" ht="18.75" customHeight="1">
      <c r="A50" s="46" t="s">
        <v>408</v>
      </c>
      <c r="B50" s="47" t="s">
        <v>409</v>
      </c>
      <c r="C50" s="47">
        <v>1193100002</v>
      </c>
      <c r="D50" s="48" t="s">
        <v>93</v>
      </c>
      <c r="E50" s="49" t="s">
        <v>272</v>
      </c>
      <c r="F50" s="51" t="s">
        <v>411</v>
      </c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</row>
    <row r="51" spans="1:118" ht="18.75" customHeight="1">
      <c r="A51" s="46" t="s">
        <v>408</v>
      </c>
      <c r="B51" s="47" t="s">
        <v>409</v>
      </c>
      <c r="C51" s="47">
        <v>1193100002</v>
      </c>
      <c r="D51" s="48" t="s">
        <v>94</v>
      </c>
      <c r="E51" s="49" t="s">
        <v>273</v>
      </c>
      <c r="F51" s="51" t="s">
        <v>411</v>
      </c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</row>
    <row r="52" spans="1:118" ht="18.75" customHeight="1">
      <c r="A52" s="46" t="s">
        <v>408</v>
      </c>
      <c r="B52" s="47" t="s">
        <v>409</v>
      </c>
      <c r="C52" s="47">
        <v>1193100002</v>
      </c>
      <c r="D52" s="48" t="s">
        <v>95</v>
      </c>
      <c r="E52" s="49" t="s">
        <v>274</v>
      </c>
      <c r="F52" s="51" t="s">
        <v>410</v>
      </c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</row>
    <row r="53" spans="1:118" ht="18.75" customHeight="1">
      <c r="A53" s="46" t="s">
        <v>408</v>
      </c>
      <c r="B53" s="47" t="s">
        <v>409</v>
      </c>
      <c r="C53" s="47">
        <v>1193100002</v>
      </c>
      <c r="D53" s="48" t="s">
        <v>96</v>
      </c>
      <c r="E53" s="49" t="s">
        <v>275</v>
      </c>
      <c r="F53" s="51" t="s">
        <v>410</v>
      </c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</row>
    <row r="54" spans="1:118" ht="18.75" customHeight="1">
      <c r="A54" s="46" t="s">
        <v>408</v>
      </c>
      <c r="B54" s="47" t="s">
        <v>409</v>
      </c>
      <c r="C54" s="47">
        <v>1193100002</v>
      </c>
      <c r="D54" s="48" t="s">
        <v>97</v>
      </c>
      <c r="E54" s="49" t="s">
        <v>276</v>
      </c>
      <c r="F54" s="51" t="s">
        <v>410</v>
      </c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</row>
    <row r="55" spans="1:118" ht="18.75" customHeight="1">
      <c r="A55" s="46" t="s">
        <v>408</v>
      </c>
      <c r="B55" s="47" t="s">
        <v>409</v>
      </c>
      <c r="C55" s="47">
        <v>1193100002</v>
      </c>
      <c r="D55" s="48" t="s">
        <v>98</v>
      </c>
      <c r="E55" s="49" t="s">
        <v>277</v>
      </c>
      <c r="F55" s="51" t="s">
        <v>411</v>
      </c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</row>
    <row r="56" spans="1:118" ht="18.75" customHeight="1">
      <c r="A56" s="46" t="s">
        <v>408</v>
      </c>
      <c r="B56" s="47" t="s">
        <v>409</v>
      </c>
      <c r="C56" s="47">
        <v>1193100002</v>
      </c>
      <c r="D56" s="48" t="s">
        <v>99</v>
      </c>
      <c r="E56" s="49" t="s">
        <v>278</v>
      </c>
      <c r="F56" s="51" t="s">
        <v>411</v>
      </c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</row>
    <row r="57" spans="1:118" ht="18.75" customHeight="1">
      <c r="A57" s="46" t="s">
        <v>408</v>
      </c>
      <c r="B57" s="47" t="s">
        <v>409</v>
      </c>
      <c r="C57" s="47">
        <v>1193100002</v>
      </c>
      <c r="D57" s="48" t="s">
        <v>100</v>
      </c>
      <c r="E57" s="49" t="s">
        <v>279</v>
      </c>
      <c r="F57" s="51" t="s">
        <v>410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</row>
    <row r="58" spans="1:118" ht="18.75" customHeight="1">
      <c r="A58" s="46" t="s">
        <v>408</v>
      </c>
      <c r="B58" s="47" t="s">
        <v>409</v>
      </c>
      <c r="C58" s="47">
        <v>1193100002</v>
      </c>
      <c r="D58" s="48" t="s">
        <v>101</v>
      </c>
      <c r="E58" s="49" t="s">
        <v>280</v>
      </c>
      <c r="F58" s="51" t="s">
        <v>410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</row>
    <row r="59" spans="1:118" ht="18.75" customHeight="1">
      <c r="A59" s="46" t="s">
        <v>408</v>
      </c>
      <c r="B59" s="47" t="s">
        <v>409</v>
      </c>
      <c r="C59" s="47">
        <v>1193100002</v>
      </c>
      <c r="D59" s="48" t="s">
        <v>102</v>
      </c>
      <c r="E59" s="49" t="s">
        <v>281</v>
      </c>
      <c r="F59" s="51" t="s">
        <v>410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</row>
    <row r="60" spans="1:118" ht="18.75" customHeight="1">
      <c r="A60" s="46" t="s">
        <v>408</v>
      </c>
      <c r="B60" s="47" t="s">
        <v>409</v>
      </c>
      <c r="C60" s="47">
        <v>1193100002</v>
      </c>
      <c r="D60" s="48" t="s">
        <v>103</v>
      </c>
      <c r="E60" s="49" t="s">
        <v>282</v>
      </c>
      <c r="F60" s="51" t="s">
        <v>410</v>
      </c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</row>
    <row r="61" spans="1:118" ht="18.75" customHeight="1">
      <c r="A61" s="46" t="s">
        <v>408</v>
      </c>
      <c r="B61" s="47" t="s">
        <v>409</v>
      </c>
      <c r="C61" s="47">
        <v>1193100002</v>
      </c>
      <c r="D61" s="48" t="s">
        <v>104</v>
      </c>
      <c r="E61" s="49" t="s">
        <v>283</v>
      </c>
      <c r="F61" s="51" t="s">
        <v>410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</row>
    <row r="62" spans="1:118" ht="18.75" customHeight="1">
      <c r="A62" s="46" t="s">
        <v>408</v>
      </c>
      <c r="B62" s="47" t="s">
        <v>409</v>
      </c>
      <c r="C62" s="47">
        <v>1193100002</v>
      </c>
      <c r="D62" s="48" t="s">
        <v>105</v>
      </c>
      <c r="E62" s="49" t="s">
        <v>284</v>
      </c>
      <c r="F62" s="51" t="s">
        <v>410</v>
      </c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</row>
    <row r="63" spans="1:118" ht="18.75" customHeight="1">
      <c r="A63" s="46" t="s">
        <v>408</v>
      </c>
      <c r="B63" s="47" t="s">
        <v>409</v>
      </c>
      <c r="C63" s="47">
        <v>1193100002</v>
      </c>
      <c r="D63" s="48" t="s">
        <v>106</v>
      </c>
      <c r="E63" s="49" t="s">
        <v>285</v>
      </c>
      <c r="F63" s="51" t="s">
        <v>410</v>
      </c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</row>
    <row r="64" spans="1:118" ht="18.75" customHeight="1">
      <c r="A64" s="46" t="s">
        <v>408</v>
      </c>
      <c r="B64" s="47" t="s">
        <v>409</v>
      </c>
      <c r="C64" s="47">
        <v>1193100002</v>
      </c>
      <c r="D64" s="48" t="s">
        <v>107</v>
      </c>
      <c r="E64" s="49" t="s">
        <v>286</v>
      </c>
      <c r="F64" s="51" t="s">
        <v>410</v>
      </c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</row>
    <row r="65" spans="1:118" ht="18.75" customHeight="1">
      <c r="A65" s="46" t="s">
        <v>408</v>
      </c>
      <c r="B65" s="47" t="s">
        <v>409</v>
      </c>
      <c r="C65" s="47">
        <v>1193100002</v>
      </c>
      <c r="D65" s="48" t="s">
        <v>108</v>
      </c>
      <c r="E65" s="49" t="s">
        <v>287</v>
      </c>
      <c r="F65" s="51" t="s">
        <v>411</v>
      </c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</row>
    <row r="66" spans="1:118" ht="18.75" customHeight="1">
      <c r="A66" s="46" t="s">
        <v>408</v>
      </c>
      <c r="B66" s="47" t="s">
        <v>409</v>
      </c>
      <c r="C66" s="47">
        <v>1193100002</v>
      </c>
      <c r="D66" s="48" t="s">
        <v>109</v>
      </c>
      <c r="E66" s="49" t="s">
        <v>288</v>
      </c>
      <c r="F66" s="51" t="s">
        <v>411</v>
      </c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</row>
    <row r="67" spans="1:118" ht="18.75" customHeight="1">
      <c r="A67" s="46" t="s">
        <v>408</v>
      </c>
      <c r="B67" s="47" t="s">
        <v>409</v>
      </c>
      <c r="C67" s="47">
        <v>1193100002</v>
      </c>
      <c r="D67" s="48" t="s">
        <v>110</v>
      </c>
      <c r="E67" s="49" t="s">
        <v>289</v>
      </c>
      <c r="F67" s="51" t="s">
        <v>410</v>
      </c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</row>
    <row r="68" spans="1:118" ht="18.75" customHeight="1">
      <c r="A68" s="46" t="s">
        <v>408</v>
      </c>
      <c r="B68" s="47" t="s">
        <v>409</v>
      </c>
      <c r="C68" s="47">
        <v>1193100002</v>
      </c>
      <c r="D68" s="48" t="s">
        <v>111</v>
      </c>
      <c r="E68" s="49" t="s">
        <v>290</v>
      </c>
      <c r="F68" s="51" t="s">
        <v>411</v>
      </c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</row>
    <row r="69" spans="1:118" ht="18.75" customHeight="1">
      <c r="A69" s="46" t="s">
        <v>408</v>
      </c>
      <c r="B69" s="47" t="s">
        <v>409</v>
      </c>
      <c r="C69" s="47">
        <v>1193100002</v>
      </c>
      <c r="D69" s="48" t="s">
        <v>112</v>
      </c>
      <c r="E69" s="49" t="s">
        <v>291</v>
      </c>
      <c r="F69" s="51" t="s">
        <v>411</v>
      </c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</row>
    <row r="70" spans="1:118" ht="18.75" customHeight="1">
      <c r="A70" s="46" t="s">
        <v>408</v>
      </c>
      <c r="B70" s="47" t="s">
        <v>409</v>
      </c>
      <c r="C70" s="47">
        <v>1193100002</v>
      </c>
      <c r="D70" s="48" t="s">
        <v>113</v>
      </c>
      <c r="E70" s="49" t="s">
        <v>292</v>
      </c>
      <c r="F70" s="51" t="s">
        <v>411</v>
      </c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</row>
    <row r="71" spans="1:118" ht="18.75" customHeight="1">
      <c r="A71" s="46" t="s">
        <v>408</v>
      </c>
      <c r="B71" s="47" t="s">
        <v>409</v>
      </c>
      <c r="C71" s="47">
        <v>1193100002</v>
      </c>
      <c r="D71" s="48" t="s">
        <v>114</v>
      </c>
      <c r="E71" s="49" t="s">
        <v>293</v>
      </c>
      <c r="F71" s="51" t="s">
        <v>411</v>
      </c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</row>
    <row r="72" spans="1:118" ht="18.75" customHeight="1">
      <c r="A72" s="46" t="s">
        <v>408</v>
      </c>
      <c r="B72" s="47" t="s">
        <v>409</v>
      </c>
      <c r="C72" s="47">
        <v>1193100002</v>
      </c>
      <c r="D72" s="48" t="s">
        <v>115</v>
      </c>
      <c r="E72" s="49" t="s">
        <v>294</v>
      </c>
      <c r="F72" s="51" t="s">
        <v>411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</row>
    <row r="73" spans="1:118" ht="18.75" customHeight="1">
      <c r="A73" s="46" t="s">
        <v>408</v>
      </c>
      <c r="B73" s="47" t="s">
        <v>409</v>
      </c>
      <c r="C73" s="47">
        <v>1193100002</v>
      </c>
      <c r="D73" s="48" t="s">
        <v>116</v>
      </c>
      <c r="E73" s="49" t="s">
        <v>295</v>
      </c>
      <c r="F73" s="51" t="s">
        <v>411</v>
      </c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</row>
    <row r="74" spans="1:118" ht="18.75" customHeight="1">
      <c r="A74" s="46" t="s">
        <v>408</v>
      </c>
      <c r="B74" s="47" t="s">
        <v>409</v>
      </c>
      <c r="C74" s="47">
        <v>1193100002</v>
      </c>
      <c r="D74" s="48" t="s">
        <v>117</v>
      </c>
      <c r="E74" s="49" t="s">
        <v>296</v>
      </c>
      <c r="F74" s="51" t="s">
        <v>411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</row>
    <row r="75" spans="1:118" ht="18.75" customHeight="1">
      <c r="A75" s="46" t="s">
        <v>408</v>
      </c>
      <c r="B75" s="47" t="s">
        <v>409</v>
      </c>
      <c r="C75" s="47">
        <v>1193100002</v>
      </c>
      <c r="D75" s="48" t="s">
        <v>118</v>
      </c>
      <c r="E75" s="49" t="s">
        <v>297</v>
      </c>
      <c r="F75" s="51" t="s">
        <v>411</v>
      </c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</row>
    <row r="76" spans="1:118" ht="18.75" customHeight="1">
      <c r="A76" s="46" t="s">
        <v>408</v>
      </c>
      <c r="B76" s="47" t="s">
        <v>409</v>
      </c>
      <c r="C76" s="47">
        <v>1193100002</v>
      </c>
      <c r="D76" s="48" t="s">
        <v>119</v>
      </c>
      <c r="E76" s="49" t="s">
        <v>298</v>
      </c>
      <c r="F76" s="51" t="s">
        <v>411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</row>
    <row r="77" spans="1:118" ht="18.75" customHeight="1">
      <c r="A77" s="46" t="s">
        <v>408</v>
      </c>
      <c r="B77" s="47" t="s">
        <v>409</v>
      </c>
      <c r="C77" s="47">
        <v>1193100002</v>
      </c>
      <c r="D77" s="48" t="s">
        <v>120</v>
      </c>
      <c r="E77" s="49" t="s">
        <v>299</v>
      </c>
      <c r="F77" s="51" t="s">
        <v>411</v>
      </c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</row>
    <row r="78" spans="1:118" ht="18.75" customHeight="1">
      <c r="A78" s="46" t="s">
        <v>408</v>
      </c>
      <c r="B78" s="47" t="s">
        <v>409</v>
      </c>
      <c r="C78" s="47">
        <v>1193100002</v>
      </c>
      <c r="D78" s="48" t="s">
        <v>121</v>
      </c>
      <c r="E78" s="49" t="s">
        <v>300</v>
      </c>
      <c r="F78" s="51" t="s">
        <v>411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</row>
    <row r="79" spans="1:118" ht="18.75" customHeight="1">
      <c r="A79" s="46" t="s">
        <v>408</v>
      </c>
      <c r="B79" s="47" t="s">
        <v>409</v>
      </c>
      <c r="C79" s="47">
        <v>1193100002</v>
      </c>
      <c r="D79" s="48" t="s">
        <v>122</v>
      </c>
      <c r="E79" s="49" t="s">
        <v>301</v>
      </c>
      <c r="F79" s="51" t="s">
        <v>411</v>
      </c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</row>
    <row r="80" spans="1:118" ht="18.75" customHeight="1">
      <c r="A80" s="46" t="s">
        <v>408</v>
      </c>
      <c r="B80" s="47" t="s">
        <v>409</v>
      </c>
      <c r="C80" s="47">
        <v>1193100002</v>
      </c>
      <c r="D80" s="48" t="s">
        <v>123</v>
      </c>
      <c r="E80" s="49" t="s">
        <v>302</v>
      </c>
      <c r="F80" s="51" t="s">
        <v>411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</row>
    <row r="81" spans="1:118" ht="18.75" customHeight="1">
      <c r="A81" s="46" t="s">
        <v>408</v>
      </c>
      <c r="B81" s="47" t="s">
        <v>409</v>
      </c>
      <c r="C81" s="47">
        <v>1193100002</v>
      </c>
      <c r="D81" s="48" t="s">
        <v>124</v>
      </c>
      <c r="E81" s="49" t="s">
        <v>303</v>
      </c>
      <c r="F81" s="51" t="s">
        <v>411</v>
      </c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</row>
    <row r="82" spans="1:118" ht="18.75" customHeight="1">
      <c r="A82" s="46" t="s">
        <v>408</v>
      </c>
      <c r="B82" s="47" t="s">
        <v>409</v>
      </c>
      <c r="C82" s="47">
        <v>1193100002</v>
      </c>
      <c r="D82" s="48" t="s">
        <v>125</v>
      </c>
      <c r="E82" s="49" t="s">
        <v>304</v>
      </c>
      <c r="F82" s="51" t="s">
        <v>411</v>
      </c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</row>
    <row r="83" spans="1:118" ht="18.75" customHeight="1">
      <c r="A83" s="46" t="s">
        <v>408</v>
      </c>
      <c r="B83" s="47" t="s">
        <v>409</v>
      </c>
      <c r="C83" s="47">
        <v>1193100002</v>
      </c>
      <c r="D83" s="48" t="s">
        <v>126</v>
      </c>
      <c r="E83" s="49" t="s">
        <v>305</v>
      </c>
      <c r="F83" s="51" t="s">
        <v>410</v>
      </c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</row>
    <row r="84" spans="1:118" ht="18.75" customHeight="1">
      <c r="A84" s="46" t="s">
        <v>408</v>
      </c>
      <c r="B84" s="47" t="s">
        <v>409</v>
      </c>
      <c r="C84" s="47">
        <v>1193100002</v>
      </c>
      <c r="D84" s="48" t="s">
        <v>127</v>
      </c>
      <c r="E84" s="49" t="s">
        <v>306</v>
      </c>
      <c r="F84" s="51" t="s">
        <v>410</v>
      </c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</row>
    <row r="85" spans="1:118" ht="18.75" customHeight="1">
      <c r="A85" s="46" t="s">
        <v>408</v>
      </c>
      <c r="B85" s="47" t="s">
        <v>409</v>
      </c>
      <c r="C85" s="47">
        <v>1193100002</v>
      </c>
      <c r="D85" s="48" t="s">
        <v>128</v>
      </c>
      <c r="E85" s="49" t="s">
        <v>307</v>
      </c>
      <c r="F85" s="51" t="s">
        <v>410</v>
      </c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</row>
    <row r="86" spans="1:118" ht="18.75" customHeight="1">
      <c r="A86" s="46" t="s">
        <v>408</v>
      </c>
      <c r="B86" s="47" t="s">
        <v>409</v>
      </c>
      <c r="C86" s="47">
        <v>1193100002</v>
      </c>
      <c r="D86" s="48" t="s">
        <v>129</v>
      </c>
      <c r="E86" s="49" t="s">
        <v>308</v>
      </c>
      <c r="F86" s="51" t="s">
        <v>410</v>
      </c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</row>
    <row r="87" spans="1:118" ht="18.75" customHeight="1">
      <c r="A87" s="46" t="s">
        <v>408</v>
      </c>
      <c r="B87" s="47" t="s">
        <v>409</v>
      </c>
      <c r="C87" s="47">
        <v>1193100002</v>
      </c>
      <c r="D87" s="48" t="s">
        <v>130</v>
      </c>
      <c r="E87" s="49" t="s">
        <v>309</v>
      </c>
      <c r="F87" s="51" t="s">
        <v>410</v>
      </c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</row>
    <row r="88" spans="1:118" ht="18.75" customHeight="1">
      <c r="A88" s="46" t="s">
        <v>408</v>
      </c>
      <c r="B88" s="47" t="s">
        <v>409</v>
      </c>
      <c r="C88" s="47">
        <v>1193100002</v>
      </c>
      <c r="D88" s="48" t="s">
        <v>131</v>
      </c>
      <c r="E88" s="49" t="s">
        <v>310</v>
      </c>
      <c r="F88" s="51" t="s">
        <v>410</v>
      </c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</row>
    <row r="89" spans="1:118" ht="18.75" customHeight="1">
      <c r="A89" s="46" t="s">
        <v>408</v>
      </c>
      <c r="B89" s="47" t="s">
        <v>409</v>
      </c>
      <c r="C89" s="47">
        <v>1193100002</v>
      </c>
      <c r="D89" s="48" t="s">
        <v>132</v>
      </c>
      <c r="E89" s="49" t="s">
        <v>311</v>
      </c>
      <c r="F89" s="51" t="s">
        <v>410</v>
      </c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</row>
    <row r="90" spans="1:118" ht="18.75" customHeight="1">
      <c r="A90" s="46" t="s">
        <v>408</v>
      </c>
      <c r="B90" s="47" t="s">
        <v>409</v>
      </c>
      <c r="C90" s="47">
        <v>1193100002</v>
      </c>
      <c r="D90" s="48" t="s">
        <v>133</v>
      </c>
      <c r="E90" s="49" t="s">
        <v>312</v>
      </c>
      <c r="F90" s="51" t="s">
        <v>410</v>
      </c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</row>
    <row r="91" spans="1:118" ht="18.75" customHeight="1">
      <c r="A91" s="46" t="s">
        <v>408</v>
      </c>
      <c r="B91" s="47" t="s">
        <v>409</v>
      </c>
      <c r="C91" s="47">
        <v>1193100002</v>
      </c>
      <c r="D91" s="48" t="s">
        <v>134</v>
      </c>
      <c r="E91" s="49" t="s">
        <v>313</v>
      </c>
      <c r="F91" s="51" t="s">
        <v>410</v>
      </c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</row>
    <row r="92" spans="1:118" ht="18.75" customHeight="1">
      <c r="A92" s="46" t="s">
        <v>408</v>
      </c>
      <c r="B92" s="47" t="s">
        <v>409</v>
      </c>
      <c r="C92" s="47">
        <v>1193100002</v>
      </c>
      <c r="D92" s="48" t="s">
        <v>135</v>
      </c>
      <c r="E92" s="49" t="s">
        <v>314</v>
      </c>
      <c r="F92" s="51" t="s">
        <v>410</v>
      </c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</row>
    <row r="93" spans="1:118" ht="18.75" customHeight="1">
      <c r="A93" s="46" t="s">
        <v>408</v>
      </c>
      <c r="B93" s="47" t="s">
        <v>409</v>
      </c>
      <c r="C93" s="47">
        <v>1193100002</v>
      </c>
      <c r="D93" s="48" t="s">
        <v>136</v>
      </c>
      <c r="E93" s="49" t="s">
        <v>315</v>
      </c>
      <c r="F93" s="51" t="s">
        <v>410</v>
      </c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</row>
    <row r="94" spans="1:118" ht="18.75" customHeight="1">
      <c r="A94" s="46" t="s">
        <v>408</v>
      </c>
      <c r="B94" s="47" t="s">
        <v>409</v>
      </c>
      <c r="C94" s="47">
        <v>1193100002</v>
      </c>
      <c r="D94" s="48" t="s">
        <v>137</v>
      </c>
      <c r="E94" s="49" t="s">
        <v>316</v>
      </c>
      <c r="F94" s="51" t="s">
        <v>410</v>
      </c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</row>
    <row r="95" spans="1:118" ht="18.75" customHeight="1">
      <c r="A95" s="46" t="s">
        <v>408</v>
      </c>
      <c r="B95" s="47" t="s">
        <v>409</v>
      </c>
      <c r="C95" s="47">
        <v>1193100002</v>
      </c>
      <c r="D95" s="48" t="s">
        <v>138</v>
      </c>
      <c r="E95" s="49" t="s">
        <v>317</v>
      </c>
      <c r="F95" s="51" t="s">
        <v>410</v>
      </c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</row>
    <row r="96" spans="1:118" ht="18.75" customHeight="1">
      <c r="A96" s="46" t="s">
        <v>408</v>
      </c>
      <c r="B96" s="47" t="s">
        <v>409</v>
      </c>
      <c r="C96" s="47">
        <v>1193100002</v>
      </c>
      <c r="D96" s="48" t="s">
        <v>139</v>
      </c>
      <c r="E96" s="49" t="s">
        <v>318</v>
      </c>
      <c r="F96" s="51" t="s">
        <v>410</v>
      </c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</row>
    <row r="97" spans="1:118" ht="18.75" customHeight="1">
      <c r="A97" s="46" t="s">
        <v>408</v>
      </c>
      <c r="B97" s="47" t="s">
        <v>409</v>
      </c>
      <c r="C97" s="47">
        <v>1193100002</v>
      </c>
      <c r="D97" s="48" t="s">
        <v>140</v>
      </c>
      <c r="E97" s="49" t="s">
        <v>319</v>
      </c>
      <c r="F97" s="51" t="s">
        <v>410</v>
      </c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</row>
    <row r="98" spans="1:118" ht="18.75" customHeight="1">
      <c r="A98" s="46" t="s">
        <v>408</v>
      </c>
      <c r="B98" s="47" t="s">
        <v>409</v>
      </c>
      <c r="C98" s="47">
        <v>1193100002</v>
      </c>
      <c r="D98" s="48" t="s">
        <v>141</v>
      </c>
      <c r="E98" s="49" t="s">
        <v>320</v>
      </c>
      <c r="F98" s="51" t="s">
        <v>410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</row>
    <row r="99" spans="1:118" ht="18.75" customHeight="1">
      <c r="A99" s="46" t="s">
        <v>408</v>
      </c>
      <c r="B99" s="47" t="s">
        <v>409</v>
      </c>
      <c r="C99" s="47">
        <v>1193100002</v>
      </c>
      <c r="D99" s="48" t="s">
        <v>142</v>
      </c>
      <c r="E99" s="49" t="s">
        <v>321</v>
      </c>
      <c r="F99" s="51" t="s">
        <v>410</v>
      </c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</row>
    <row r="100" spans="1:118" ht="18.75" customHeight="1">
      <c r="A100" s="46" t="s">
        <v>408</v>
      </c>
      <c r="B100" s="47" t="s">
        <v>409</v>
      </c>
      <c r="C100" s="47">
        <v>1193100002</v>
      </c>
      <c r="D100" s="48" t="s">
        <v>143</v>
      </c>
      <c r="E100" s="49" t="s">
        <v>322</v>
      </c>
      <c r="F100" s="51" t="s">
        <v>410</v>
      </c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</row>
    <row r="101" spans="1:118" ht="18.75" customHeight="1">
      <c r="A101" s="46" t="s">
        <v>408</v>
      </c>
      <c r="B101" s="47" t="s">
        <v>409</v>
      </c>
      <c r="C101" s="47">
        <v>1193100002</v>
      </c>
      <c r="D101" s="48" t="s">
        <v>144</v>
      </c>
      <c r="E101" s="49" t="s">
        <v>323</v>
      </c>
      <c r="F101" s="51" t="s">
        <v>411</v>
      </c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</row>
    <row r="102" spans="1:118" ht="18.75" customHeight="1">
      <c r="A102" s="46" t="s">
        <v>408</v>
      </c>
      <c r="B102" s="47" t="s">
        <v>409</v>
      </c>
      <c r="C102" s="47">
        <v>1193100002</v>
      </c>
      <c r="D102" s="48" t="s">
        <v>145</v>
      </c>
      <c r="E102" s="49" t="s">
        <v>324</v>
      </c>
      <c r="F102" s="51" t="s">
        <v>411</v>
      </c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</row>
    <row r="103" spans="1:118" ht="18.75" customHeight="1">
      <c r="A103" s="46" t="s">
        <v>408</v>
      </c>
      <c r="B103" s="47" t="s">
        <v>409</v>
      </c>
      <c r="C103" s="47">
        <v>1193100002</v>
      </c>
      <c r="D103" s="48" t="s">
        <v>146</v>
      </c>
      <c r="E103" s="49" t="s">
        <v>325</v>
      </c>
      <c r="F103" s="51" t="s">
        <v>410</v>
      </c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</row>
    <row r="104" spans="1:118" ht="18.75" customHeight="1">
      <c r="A104" s="46" t="s">
        <v>408</v>
      </c>
      <c r="B104" s="47" t="s">
        <v>409</v>
      </c>
      <c r="C104" s="47">
        <v>1193100002</v>
      </c>
      <c r="D104" s="48" t="s">
        <v>147</v>
      </c>
      <c r="E104" s="49" t="s">
        <v>326</v>
      </c>
      <c r="F104" s="51" t="s">
        <v>410</v>
      </c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</row>
    <row r="105" spans="1:118" ht="18.75" customHeight="1">
      <c r="A105" s="46" t="s">
        <v>408</v>
      </c>
      <c r="B105" s="47" t="s">
        <v>409</v>
      </c>
      <c r="C105" s="47">
        <v>1193100002</v>
      </c>
      <c r="D105" s="48" t="s">
        <v>148</v>
      </c>
      <c r="E105" s="49" t="s">
        <v>327</v>
      </c>
      <c r="F105" s="51" t="s">
        <v>411</v>
      </c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</row>
    <row r="106" spans="1:118" ht="18.75" customHeight="1">
      <c r="A106" s="46" t="s">
        <v>408</v>
      </c>
      <c r="B106" s="47" t="s">
        <v>409</v>
      </c>
      <c r="C106" s="47">
        <v>1193100002</v>
      </c>
      <c r="D106" s="48" t="s">
        <v>149</v>
      </c>
      <c r="E106" s="49" t="s">
        <v>328</v>
      </c>
      <c r="F106" s="51" t="s">
        <v>411</v>
      </c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</row>
    <row r="107" spans="1:118" ht="18.75" customHeight="1">
      <c r="A107" s="46" t="s">
        <v>408</v>
      </c>
      <c r="B107" s="47" t="s">
        <v>409</v>
      </c>
      <c r="C107" s="47">
        <v>1193100002</v>
      </c>
      <c r="D107" s="48" t="s">
        <v>150</v>
      </c>
      <c r="E107" s="49" t="s">
        <v>329</v>
      </c>
      <c r="F107" s="51" t="s">
        <v>410</v>
      </c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</row>
    <row r="108" spans="1:118" ht="18.75" customHeight="1">
      <c r="A108" s="46" t="s">
        <v>408</v>
      </c>
      <c r="B108" s="47" t="s">
        <v>409</v>
      </c>
      <c r="C108" s="47">
        <v>1193100002</v>
      </c>
      <c r="D108" s="48" t="s">
        <v>151</v>
      </c>
      <c r="E108" s="49" t="s">
        <v>330</v>
      </c>
      <c r="F108" s="51" t="s">
        <v>410</v>
      </c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</row>
    <row r="109" spans="1:118" ht="18.75" customHeight="1">
      <c r="A109" s="46" t="s">
        <v>408</v>
      </c>
      <c r="B109" s="47" t="s">
        <v>409</v>
      </c>
      <c r="C109" s="47">
        <v>1193100002</v>
      </c>
      <c r="D109" s="48" t="s">
        <v>152</v>
      </c>
      <c r="E109" s="49" t="s">
        <v>331</v>
      </c>
      <c r="F109" s="51" t="s">
        <v>410</v>
      </c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</row>
    <row r="110" spans="1:118" ht="18.75" customHeight="1">
      <c r="A110" s="46" t="s">
        <v>408</v>
      </c>
      <c r="B110" s="47" t="s">
        <v>409</v>
      </c>
      <c r="C110" s="47">
        <v>1193100002</v>
      </c>
      <c r="D110" s="48" t="s">
        <v>153</v>
      </c>
      <c r="E110" s="49" t="s">
        <v>332</v>
      </c>
      <c r="F110" s="51" t="s">
        <v>410</v>
      </c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</row>
    <row r="111" spans="1:118" ht="18.75" customHeight="1">
      <c r="A111" s="46" t="s">
        <v>408</v>
      </c>
      <c r="B111" s="47" t="s">
        <v>409</v>
      </c>
      <c r="C111" s="47">
        <v>1193100002</v>
      </c>
      <c r="D111" s="48" t="s">
        <v>154</v>
      </c>
      <c r="E111" s="49" t="s">
        <v>333</v>
      </c>
      <c r="F111" s="51" t="s">
        <v>411</v>
      </c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</row>
    <row r="112" spans="1:118" ht="18.75" customHeight="1">
      <c r="A112" s="46" t="s">
        <v>408</v>
      </c>
      <c r="B112" s="47" t="s">
        <v>409</v>
      </c>
      <c r="C112" s="47">
        <v>1193100002</v>
      </c>
      <c r="D112" s="48" t="s">
        <v>155</v>
      </c>
      <c r="E112" s="49" t="s">
        <v>334</v>
      </c>
      <c r="F112" s="51" t="s">
        <v>411</v>
      </c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</row>
    <row r="113" spans="1:118" ht="18.75" customHeight="1">
      <c r="A113" s="46" t="s">
        <v>408</v>
      </c>
      <c r="B113" s="47" t="s">
        <v>409</v>
      </c>
      <c r="C113" s="47">
        <v>1193100002</v>
      </c>
      <c r="D113" s="48" t="s">
        <v>156</v>
      </c>
      <c r="E113" s="49" t="s">
        <v>335</v>
      </c>
      <c r="F113" s="51" t="s">
        <v>411</v>
      </c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</row>
    <row r="114" spans="1:118" ht="18.75" customHeight="1">
      <c r="A114" s="46" t="s">
        <v>408</v>
      </c>
      <c r="B114" s="47" t="s">
        <v>409</v>
      </c>
      <c r="C114" s="47">
        <v>1193100002</v>
      </c>
      <c r="D114" s="48" t="s">
        <v>157</v>
      </c>
      <c r="E114" s="49" t="s">
        <v>336</v>
      </c>
      <c r="F114" s="51" t="s">
        <v>410</v>
      </c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</row>
    <row r="115" spans="1:118" ht="18.75" customHeight="1">
      <c r="A115" s="46" t="s">
        <v>408</v>
      </c>
      <c r="B115" s="47" t="s">
        <v>409</v>
      </c>
      <c r="C115" s="47">
        <v>1193100002</v>
      </c>
      <c r="D115" s="48" t="s">
        <v>158</v>
      </c>
      <c r="E115" s="49" t="s">
        <v>337</v>
      </c>
      <c r="F115" s="51" t="s">
        <v>411</v>
      </c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</row>
    <row r="116" spans="1:118" ht="18.75" customHeight="1">
      <c r="A116" s="46" t="s">
        <v>408</v>
      </c>
      <c r="B116" s="47" t="s">
        <v>409</v>
      </c>
      <c r="C116" s="47">
        <v>1193100002</v>
      </c>
      <c r="D116" s="48" t="s">
        <v>159</v>
      </c>
      <c r="E116" s="49" t="s">
        <v>338</v>
      </c>
      <c r="F116" s="51" t="s">
        <v>410</v>
      </c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</row>
    <row r="117" spans="1:118" ht="18.75" customHeight="1">
      <c r="A117" s="46" t="s">
        <v>408</v>
      </c>
      <c r="B117" s="47" t="s">
        <v>409</v>
      </c>
      <c r="C117" s="47">
        <v>1193100002</v>
      </c>
      <c r="D117" s="48" t="s">
        <v>160</v>
      </c>
      <c r="E117" s="49" t="s">
        <v>339</v>
      </c>
      <c r="F117" s="51" t="s">
        <v>410</v>
      </c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</row>
    <row r="118" spans="1:118" ht="18.75" customHeight="1">
      <c r="A118" s="46" t="s">
        <v>408</v>
      </c>
      <c r="B118" s="47" t="s">
        <v>409</v>
      </c>
      <c r="C118" s="47">
        <v>1193100002</v>
      </c>
      <c r="D118" s="48" t="s">
        <v>161</v>
      </c>
      <c r="E118" s="49" t="s">
        <v>340</v>
      </c>
      <c r="F118" s="51" t="s">
        <v>411</v>
      </c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</row>
    <row r="119" spans="1:118" ht="18.75" customHeight="1">
      <c r="A119" s="46" t="s">
        <v>408</v>
      </c>
      <c r="B119" s="47" t="s">
        <v>409</v>
      </c>
      <c r="C119" s="47">
        <v>1193100002</v>
      </c>
      <c r="D119" s="48" t="s">
        <v>162</v>
      </c>
      <c r="E119" s="49" t="s">
        <v>341</v>
      </c>
      <c r="F119" s="51" t="s">
        <v>411</v>
      </c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</row>
    <row r="120" spans="1:118" ht="18.75" customHeight="1">
      <c r="A120" s="46" t="s">
        <v>408</v>
      </c>
      <c r="B120" s="47" t="s">
        <v>409</v>
      </c>
      <c r="C120" s="47">
        <v>1193100002</v>
      </c>
      <c r="D120" s="48" t="s">
        <v>163</v>
      </c>
      <c r="E120" s="49" t="s">
        <v>342</v>
      </c>
      <c r="F120" s="51" t="s">
        <v>411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</row>
    <row r="121" spans="1:118" ht="18.75" customHeight="1">
      <c r="A121" s="46" t="s">
        <v>408</v>
      </c>
      <c r="B121" s="47" t="s">
        <v>409</v>
      </c>
      <c r="C121" s="47">
        <v>1193100002</v>
      </c>
      <c r="D121" s="48" t="s">
        <v>164</v>
      </c>
      <c r="E121" s="49" t="s">
        <v>343</v>
      </c>
      <c r="F121" s="51" t="s">
        <v>411</v>
      </c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</row>
    <row r="122" spans="1:118" ht="18.75" customHeight="1">
      <c r="A122" s="46" t="s">
        <v>408</v>
      </c>
      <c r="B122" s="47" t="s">
        <v>409</v>
      </c>
      <c r="C122" s="47">
        <v>1193100002</v>
      </c>
      <c r="D122" s="48" t="s">
        <v>165</v>
      </c>
      <c r="E122" s="49" t="s">
        <v>344</v>
      </c>
      <c r="F122" s="51" t="s">
        <v>411</v>
      </c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</row>
    <row r="123" spans="1:118" ht="18.75" customHeight="1">
      <c r="A123" s="46" t="s">
        <v>408</v>
      </c>
      <c r="B123" s="47" t="s">
        <v>409</v>
      </c>
      <c r="C123" s="47">
        <v>1193100002</v>
      </c>
      <c r="D123" s="48" t="s">
        <v>166</v>
      </c>
      <c r="E123" s="49" t="s">
        <v>345</v>
      </c>
      <c r="F123" s="51" t="s">
        <v>411</v>
      </c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</row>
    <row r="124" spans="1:118" ht="18.75" customHeight="1">
      <c r="A124" s="46" t="s">
        <v>408</v>
      </c>
      <c r="B124" s="47" t="s">
        <v>409</v>
      </c>
      <c r="C124" s="47">
        <v>1193100002</v>
      </c>
      <c r="D124" s="48" t="s">
        <v>167</v>
      </c>
      <c r="E124" s="49" t="s">
        <v>346</v>
      </c>
      <c r="F124" s="51" t="s">
        <v>411</v>
      </c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</row>
    <row r="125" spans="1:118" ht="18.75" customHeight="1">
      <c r="A125" s="46" t="s">
        <v>408</v>
      </c>
      <c r="B125" s="47" t="s">
        <v>409</v>
      </c>
      <c r="C125" s="47">
        <v>1193100002</v>
      </c>
      <c r="D125" s="48" t="s">
        <v>168</v>
      </c>
      <c r="E125" s="49" t="s">
        <v>347</v>
      </c>
      <c r="F125" s="51" t="s">
        <v>411</v>
      </c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</row>
    <row r="126" spans="1:118" ht="18.75" customHeight="1">
      <c r="A126" s="46" t="s">
        <v>408</v>
      </c>
      <c r="B126" s="47" t="s">
        <v>409</v>
      </c>
      <c r="C126" s="47">
        <v>1193100002</v>
      </c>
      <c r="D126" s="48" t="s">
        <v>169</v>
      </c>
      <c r="E126" s="49" t="s">
        <v>348</v>
      </c>
      <c r="F126" s="51" t="s">
        <v>411</v>
      </c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</row>
    <row r="127" spans="1:118" ht="18.75" customHeight="1">
      <c r="A127" s="46" t="s">
        <v>408</v>
      </c>
      <c r="B127" s="47" t="s">
        <v>409</v>
      </c>
      <c r="C127" s="47">
        <v>1193100002</v>
      </c>
      <c r="D127" s="48" t="s">
        <v>170</v>
      </c>
      <c r="E127" s="49" t="s">
        <v>349</v>
      </c>
      <c r="F127" s="51" t="s">
        <v>410</v>
      </c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</row>
    <row r="128" spans="1:118" ht="18.75" customHeight="1">
      <c r="A128" s="46" t="s">
        <v>408</v>
      </c>
      <c r="B128" s="47" t="s">
        <v>409</v>
      </c>
      <c r="C128" s="47">
        <v>1193100002</v>
      </c>
      <c r="D128" s="48" t="s">
        <v>171</v>
      </c>
      <c r="E128" s="49" t="s">
        <v>350</v>
      </c>
      <c r="F128" s="51" t="s">
        <v>410</v>
      </c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</row>
    <row r="129" spans="1:118" ht="18.75" customHeight="1">
      <c r="A129" s="46" t="s">
        <v>408</v>
      </c>
      <c r="B129" s="47" t="s">
        <v>409</v>
      </c>
      <c r="C129" s="47">
        <v>1193100002</v>
      </c>
      <c r="D129" s="48" t="s">
        <v>172</v>
      </c>
      <c r="E129" s="49" t="s">
        <v>351</v>
      </c>
      <c r="F129" s="51" t="s">
        <v>410</v>
      </c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</row>
    <row r="130" spans="1:118" ht="18.75" customHeight="1">
      <c r="A130" s="46" t="s">
        <v>408</v>
      </c>
      <c r="B130" s="47" t="s">
        <v>409</v>
      </c>
      <c r="C130" s="47">
        <v>1193100002</v>
      </c>
      <c r="D130" s="48" t="s">
        <v>173</v>
      </c>
      <c r="E130" s="49" t="s">
        <v>352</v>
      </c>
      <c r="F130" s="51" t="s">
        <v>410</v>
      </c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</row>
    <row r="131" spans="1:118" ht="18.75" customHeight="1">
      <c r="A131" s="46" t="s">
        <v>408</v>
      </c>
      <c r="B131" s="47" t="s">
        <v>409</v>
      </c>
      <c r="C131" s="47">
        <v>1193100002</v>
      </c>
      <c r="D131" s="48" t="s">
        <v>174</v>
      </c>
      <c r="E131" s="49" t="s">
        <v>353</v>
      </c>
      <c r="F131" s="51" t="s">
        <v>410</v>
      </c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</row>
    <row r="132" spans="1:118" ht="18.75" customHeight="1">
      <c r="A132" s="46" t="s">
        <v>408</v>
      </c>
      <c r="B132" s="47" t="s">
        <v>409</v>
      </c>
      <c r="C132" s="47">
        <v>1193100002</v>
      </c>
      <c r="D132" s="48" t="s">
        <v>175</v>
      </c>
      <c r="E132" s="49" t="s">
        <v>354</v>
      </c>
      <c r="F132" s="51" t="s">
        <v>410</v>
      </c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</row>
    <row r="133" spans="1:118" ht="18.75" customHeight="1">
      <c r="A133" s="46" t="s">
        <v>408</v>
      </c>
      <c r="B133" s="47" t="s">
        <v>409</v>
      </c>
      <c r="C133" s="47">
        <v>1193100002</v>
      </c>
      <c r="D133" s="48" t="s">
        <v>176</v>
      </c>
      <c r="E133" s="49" t="s">
        <v>355</v>
      </c>
      <c r="F133" s="51" t="s">
        <v>410</v>
      </c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</row>
    <row r="134" spans="1:118" ht="18.75" customHeight="1">
      <c r="A134" s="46" t="s">
        <v>408</v>
      </c>
      <c r="B134" s="47" t="s">
        <v>409</v>
      </c>
      <c r="C134" s="47">
        <v>1193100002</v>
      </c>
      <c r="D134" s="48" t="s">
        <v>177</v>
      </c>
      <c r="E134" s="49" t="s">
        <v>356</v>
      </c>
      <c r="F134" s="51" t="s">
        <v>410</v>
      </c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</row>
    <row r="135" spans="1:118" ht="18.75" customHeight="1">
      <c r="A135" s="46" t="s">
        <v>408</v>
      </c>
      <c r="B135" s="47" t="s">
        <v>409</v>
      </c>
      <c r="C135" s="47">
        <v>1193100002</v>
      </c>
      <c r="D135" s="48" t="s">
        <v>178</v>
      </c>
      <c r="E135" s="49" t="s">
        <v>357</v>
      </c>
      <c r="F135" s="51" t="s">
        <v>410</v>
      </c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</row>
    <row r="136" spans="1:118" ht="18.75" customHeight="1">
      <c r="A136" s="46" t="s">
        <v>408</v>
      </c>
      <c r="B136" s="47" t="s">
        <v>409</v>
      </c>
      <c r="C136" s="47">
        <v>1193100002</v>
      </c>
      <c r="D136" s="48" t="s">
        <v>179</v>
      </c>
      <c r="E136" s="49" t="s">
        <v>358</v>
      </c>
      <c r="F136" s="51" t="s">
        <v>410</v>
      </c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/>
      <c r="DN136" s="53"/>
    </row>
    <row r="137" spans="1:118" ht="18.75" customHeight="1">
      <c r="A137" s="46" t="s">
        <v>408</v>
      </c>
      <c r="B137" s="47" t="s">
        <v>409</v>
      </c>
      <c r="C137" s="47">
        <v>1193100002</v>
      </c>
      <c r="D137" s="48" t="s">
        <v>180</v>
      </c>
      <c r="E137" s="49" t="s">
        <v>359</v>
      </c>
      <c r="F137" s="51" t="s">
        <v>410</v>
      </c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</row>
    <row r="138" spans="1:118" ht="18.75" customHeight="1">
      <c r="A138" s="46" t="s">
        <v>408</v>
      </c>
      <c r="B138" s="47" t="s">
        <v>409</v>
      </c>
      <c r="C138" s="47">
        <v>1193100002</v>
      </c>
      <c r="D138" s="48" t="s">
        <v>181</v>
      </c>
      <c r="E138" s="49" t="s">
        <v>360</v>
      </c>
      <c r="F138" s="51" t="s">
        <v>410</v>
      </c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</row>
    <row r="139" spans="1:118" ht="18.75" customHeight="1">
      <c r="A139" s="46" t="s">
        <v>408</v>
      </c>
      <c r="B139" s="47" t="s">
        <v>409</v>
      </c>
      <c r="C139" s="47">
        <v>1193100002</v>
      </c>
      <c r="D139" s="48" t="s">
        <v>182</v>
      </c>
      <c r="E139" s="49" t="s">
        <v>361</v>
      </c>
      <c r="F139" s="51" t="s">
        <v>410</v>
      </c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</row>
    <row r="140" spans="1:118" ht="18.75" customHeight="1">
      <c r="A140" s="46" t="s">
        <v>408</v>
      </c>
      <c r="B140" s="47" t="s">
        <v>409</v>
      </c>
      <c r="C140" s="47">
        <v>1193100002</v>
      </c>
      <c r="D140" s="48" t="s">
        <v>183</v>
      </c>
      <c r="E140" s="49" t="s">
        <v>362</v>
      </c>
      <c r="F140" s="51" t="s">
        <v>411</v>
      </c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</row>
    <row r="141" spans="1:118" ht="18.75" customHeight="1">
      <c r="A141" s="46" t="s">
        <v>408</v>
      </c>
      <c r="B141" s="47" t="s">
        <v>409</v>
      </c>
      <c r="C141" s="47">
        <v>1193100002</v>
      </c>
      <c r="D141" s="48" t="s">
        <v>184</v>
      </c>
      <c r="E141" s="49" t="s">
        <v>363</v>
      </c>
      <c r="F141" s="51" t="s">
        <v>410</v>
      </c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</row>
    <row r="142" spans="1:118" ht="18.75" customHeight="1">
      <c r="A142" s="46" t="s">
        <v>408</v>
      </c>
      <c r="B142" s="47" t="s">
        <v>409</v>
      </c>
      <c r="C142" s="47">
        <v>1193100002</v>
      </c>
      <c r="D142" s="48" t="s">
        <v>185</v>
      </c>
      <c r="E142" s="49" t="s">
        <v>364</v>
      </c>
      <c r="F142" s="51" t="s">
        <v>410</v>
      </c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/>
      <c r="DL142" s="53"/>
      <c r="DM142" s="53"/>
      <c r="DN142" s="53"/>
    </row>
    <row r="143" spans="1:118" ht="18.75" customHeight="1">
      <c r="A143" s="46" t="s">
        <v>408</v>
      </c>
      <c r="B143" s="47" t="s">
        <v>409</v>
      </c>
      <c r="C143" s="47">
        <v>1193100002</v>
      </c>
      <c r="D143" s="48" t="s">
        <v>186</v>
      </c>
      <c r="E143" s="49" t="s">
        <v>365</v>
      </c>
      <c r="F143" s="51" t="s">
        <v>410</v>
      </c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</row>
    <row r="144" spans="1:118" ht="18.75" customHeight="1">
      <c r="A144" s="46" t="s">
        <v>408</v>
      </c>
      <c r="B144" s="47" t="s">
        <v>409</v>
      </c>
      <c r="C144" s="47">
        <v>1193100002</v>
      </c>
      <c r="D144" s="48" t="s">
        <v>187</v>
      </c>
      <c r="E144" s="49" t="s">
        <v>366</v>
      </c>
      <c r="F144" s="51" t="s">
        <v>411</v>
      </c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</row>
    <row r="145" spans="1:118" ht="18.75" customHeight="1">
      <c r="A145" s="46" t="s">
        <v>408</v>
      </c>
      <c r="B145" s="47" t="s">
        <v>409</v>
      </c>
      <c r="C145" s="47">
        <v>1193100002</v>
      </c>
      <c r="D145" s="48" t="s">
        <v>188</v>
      </c>
      <c r="E145" s="49" t="s">
        <v>367</v>
      </c>
      <c r="F145" s="51" t="s">
        <v>410</v>
      </c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</row>
    <row r="146" spans="1:118" ht="18.75" customHeight="1">
      <c r="A146" s="46" t="s">
        <v>408</v>
      </c>
      <c r="B146" s="47" t="s">
        <v>409</v>
      </c>
      <c r="C146" s="47">
        <v>1193100002</v>
      </c>
      <c r="D146" s="48" t="s">
        <v>189</v>
      </c>
      <c r="E146" s="49" t="s">
        <v>368</v>
      </c>
      <c r="F146" s="51" t="s">
        <v>410</v>
      </c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</row>
    <row r="147" spans="1:118" ht="18.75" customHeight="1">
      <c r="A147" s="46" t="s">
        <v>408</v>
      </c>
      <c r="B147" s="47" t="s">
        <v>409</v>
      </c>
      <c r="C147" s="47">
        <v>1193100002</v>
      </c>
      <c r="D147" s="48" t="s">
        <v>190</v>
      </c>
      <c r="E147" s="49" t="s">
        <v>369</v>
      </c>
      <c r="F147" s="51" t="s">
        <v>411</v>
      </c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</row>
    <row r="148" spans="1:118" ht="18.75" customHeight="1">
      <c r="A148" s="46" t="s">
        <v>408</v>
      </c>
      <c r="B148" s="47" t="s">
        <v>409</v>
      </c>
      <c r="C148" s="47">
        <v>1193100002</v>
      </c>
      <c r="D148" s="48" t="s">
        <v>191</v>
      </c>
      <c r="E148" s="49" t="s">
        <v>370</v>
      </c>
      <c r="F148" s="51" t="s">
        <v>410</v>
      </c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</row>
    <row r="149" spans="1:118" ht="18.75" customHeight="1">
      <c r="A149" s="46" t="s">
        <v>408</v>
      </c>
      <c r="B149" s="47" t="s">
        <v>409</v>
      </c>
      <c r="C149" s="47">
        <v>1193100002</v>
      </c>
      <c r="D149" s="48" t="s">
        <v>192</v>
      </c>
      <c r="E149" s="49" t="s">
        <v>371</v>
      </c>
      <c r="F149" s="51" t="s">
        <v>411</v>
      </c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</row>
    <row r="150" spans="1:118" ht="18.75" customHeight="1">
      <c r="A150" s="46" t="s">
        <v>408</v>
      </c>
      <c r="B150" s="47" t="s">
        <v>409</v>
      </c>
      <c r="C150" s="47">
        <v>1193100002</v>
      </c>
      <c r="D150" s="48" t="s">
        <v>193</v>
      </c>
      <c r="E150" s="49" t="s">
        <v>372</v>
      </c>
      <c r="F150" s="51" t="s">
        <v>410</v>
      </c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</row>
    <row r="151" spans="1:118" ht="18.75" customHeight="1">
      <c r="A151" s="46" t="s">
        <v>408</v>
      </c>
      <c r="B151" s="47" t="s">
        <v>409</v>
      </c>
      <c r="C151" s="47">
        <v>1193100002</v>
      </c>
      <c r="D151" s="48" t="s">
        <v>194</v>
      </c>
      <c r="E151" s="49" t="s">
        <v>373</v>
      </c>
      <c r="F151" s="51" t="s">
        <v>410</v>
      </c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</row>
    <row r="152" spans="1:118" ht="18.75" customHeight="1">
      <c r="A152" s="46" t="s">
        <v>408</v>
      </c>
      <c r="B152" s="47" t="s">
        <v>409</v>
      </c>
      <c r="C152" s="47">
        <v>1193100002</v>
      </c>
      <c r="D152" s="48" t="s">
        <v>195</v>
      </c>
      <c r="E152" s="49" t="s">
        <v>374</v>
      </c>
      <c r="F152" s="51" t="s">
        <v>410</v>
      </c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</row>
    <row r="153" spans="1:118" ht="18.75" customHeight="1">
      <c r="A153" s="46" t="s">
        <v>408</v>
      </c>
      <c r="B153" s="47" t="s">
        <v>409</v>
      </c>
      <c r="C153" s="47">
        <v>1193100002</v>
      </c>
      <c r="D153" s="48" t="s">
        <v>196</v>
      </c>
      <c r="E153" s="49" t="s">
        <v>375</v>
      </c>
      <c r="F153" s="51" t="s">
        <v>410</v>
      </c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</row>
    <row r="154" spans="1:118" ht="18.75" customHeight="1">
      <c r="A154" s="46" t="s">
        <v>408</v>
      </c>
      <c r="B154" s="47" t="s">
        <v>409</v>
      </c>
      <c r="C154" s="47">
        <v>1193100002</v>
      </c>
      <c r="D154" s="48" t="s">
        <v>197</v>
      </c>
      <c r="E154" s="49" t="s">
        <v>376</v>
      </c>
      <c r="F154" s="51" t="s">
        <v>411</v>
      </c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</row>
    <row r="155" spans="1:118" ht="18.75" customHeight="1">
      <c r="A155" s="46" t="s">
        <v>408</v>
      </c>
      <c r="B155" s="47" t="s">
        <v>409</v>
      </c>
      <c r="C155" s="47">
        <v>1193100002</v>
      </c>
      <c r="D155" s="48" t="s">
        <v>198</v>
      </c>
      <c r="E155" s="49" t="s">
        <v>377</v>
      </c>
      <c r="F155" s="51" t="s">
        <v>411</v>
      </c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</row>
    <row r="156" spans="1:118" ht="18.75" customHeight="1">
      <c r="A156" s="46" t="s">
        <v>408</v>
      </c>
      <c r="B156" s="47" t="s">
        <v>409</v>
      </c>
      <c r="C156" s="47">
        <v>1193100002</v>
      </c>
      <c r="D156" s="48" t="s">
        <v>199</v>
      </c>
      <c r="E156" s="49" t="s">
        <v>378</v>
      </c>
      <c r="F156" s="51" t="s">
        <v>410</v>
      </c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</row>
    <row r="157" spans="1:118" ht="18.75" customHeight="1">
      <c r="A157" s="46" t="s">
        <v>408</v>
      </c>
      <c r="B157" s="47" t="s">
        <v>409</v>
      </c>
      <c r="C157" s="47">
        <v>1193100002</v>
      </c>
      <c r="D157" s="48" t="s">
        <v>200</v>
      </c>
      <c r="E157" s="49" t="s">
        <v>379</v>
      </c>
      <c r="F157" s="51" t="s">
        <v>410</v>
      </c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</row>
    <row r="158" spans="1:118" ht="18.75" customHeight="1">
      <c r="A158" s="46" t="s">
        <v>408</v>
      </c>
      <c r="B158" s="47" t="s">
        <v>409</v>
      </c>
      <c r="C158" s="47">
        <v>1193100002</v>
      </c>
      <c r="D158" s="48" t="s">
        <v>201</v>
      </c>
      <c r="E158" s="49" t="s">
        <v>380</v>
      </c>
      <c r="F158" s="51" t="s">
        <v>410</v>
      </c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</row>
    <row r="159" spans="1:118" ht="18.75" customHeight="1">
      <c r="A159" s="46" t="s">
        <v>408</v>
      </c>
      <c r="B159" s="47" t="s">
        <v>409</v>
      </c>
      <c r="C159" s="47">
        <v>1193100002</v>
      </c>
      <c r="D159" s="48" t="s">
        <v>202</v>
      </c>
      <c r="E159" s="49" t="s">
        <v>381</v>
      </c>
      <c r="F159" s="51" t="s">
        <v>410</v>
      </c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</row>
    <row r="160" spans="1:118" ht="18.75" customHeight="1">
      <c r="A160" s="46" t="s">
        <v>408</v>
      </c>
      <c r="B160" s="47" t="s">
        <v>409</v>
      </c>
      <c r="C160" s="47">
        <v>1193100002</v>
      </c>
      <c r="D160" s="48" t="s">
        <v>203</v>
      </c>
      <c r="E160" s="49" t="s">
        <v>382</v>
      </c>
      <c r="F160" s="51" t="s">
        <v>411</v>
      </c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</row>
    <row r="161" spans="1:118" ht="18.75" customHeight="1">
      <c r="A161" s="46" t="s">
        <v>408</v>
      </c>
      <c r="B161" s="47" t="s">
        <v>409</v>
      </c>
      <c r="C161" s="47">
        <v>1193100002</v>
      </c>
      <c r="D161" s="48" t="s">
        <v>204</v>
      </c>
      <c r="E161" s="49" t="s">
        <v>383</v>
      </c>
      <c r="F161" s="51" t="s">
        <v>411</v>
      </c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</row>
    <row r="162" spans="1:118" ht="18.75" customHeight="1">
      <c r="A162" s="46" t="s">
        <v>408</v>
      </c>
      <c r="B162" s="47" t="s">
        <v>409</v>
      </c>
      <c r="C162" s="47">
        <v>1193100002</v>
      </c>
      <c r="D162" s="48" t="s">
        <v>205</v>
      </c>
      <c r="E162" s="49" t="s">
        <v>384</v>
      </c>
      <c r="F162" s="51" t="s">
        <v>411</v>
      </c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</row>
    <row r="163" spans="1:118" ht="18.75" customHeight="1">
      <c r="A163" s="46" t="s">
        <v>408</v>
      </c>
      <c r="B163" s="47" t="s">
        <v>409</v>
      </c>
      <c r="C163" s="47">
        <v>1193100002</v>
      </c>
      <c r="D163" s="48" t="s">
        <v>206</v>
      </c>
      <c r="E163" s="49" t="s">
        <v>385</v>
      </c>
      <c r="F163" s="51" t="s">
        <v>411</v>
      </c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</row>
    <row r="164" spans="1:118" ht="18.75" customHeight="1">
      <c r="A164" s="46" t="s">
        <v>408</v>
      </c>
      <c r="B164" s="47" t="s">
        <v>409</v>
      </c>
      <c r="C164" s="47">
        <v>1193100002</v>
      </c>
      <c r="D164" s="48" t="s">
        <v>412</v>
      </c>
      <c r="E164" s="49" t="s">
        <v>386</v>
      </c>
      <c r="F164" s="51" t="s">
        <v>411</v>
      </c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</row>
    <row r="165" spans="1:118" ht="18.75" customHeight="1">
      <c r="A165" s="46" t="s">
        <v>408</v>
      </c>
      <c r="B165" s="47" t="s">
        <v>409</v>
      </c>
      <c r="C165" s="47">
        <v>1193100002</v>
      </c>
      <c r="D165" s="48" t="s">
        <v>207</v>
      </c>
      <c r="E165" s="49" t="s">
        <v>387</v>
      </c>
      <c r="F165" s="51" t="s">
        <v>411</v>
      </c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</row>
    <row r="166" spans="1:118" ht="18.75" customHeight="1">
      <c r="A166" s="46" t="s">
        <v>408</v>
      </c>
      <c r="B166" s="47" t="s">
        <v>409</v>
      </c>
      <c r="C166" s="47">
        <v>1193100002</v>
      </c>
      <c r="D166" s="48" t="s">
        <v>208</v>
      </c>
      <c r="E166" s="49" t="s">
        <v>388</v>
      </c>
      <c r="F166" s="51" t="s">
        <v>411</v>
      </c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</row>
    <row r="167" spans="1:118" ht="18.75" customHeight="1">
      <c r="A167" s="46" t="s">
        <v>408</v>
      </c>
      <c r="B167" s="47" t="s">
        <v>409</v>
      </c>
      <c r="C167" s="47">
        <v>1193100002</v>
      </c>
      <c r="D167" s="48" t="s">
        <v>209</v>
      </c>
      <c r="E167" s="49" t="s">
        <v>389</v>
      </c>
      <c r="F167" s="51" t="s">
        <v>411</v>
      </c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</row>
    <row r="168" spans="1:118" ht="18.75" customHeight="1">
      <c r="A168" s="46" t="s">
        <v>408</v>
      </c>
      <c r="B168" s="47" t="s">
        <v>409</v>
      </c>
      <c r="C168" s="47">
        <v>1193100002</v>
      </c>
      <c r="D168" s="48" t="s">
        <v>210</v>
      </c>
      <c r="E168" s="49" t="s">
        <v>390</v>
      </c>
      <c r="F168" s="51" t="s">
        <v>411</v>
      </c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</row>
    <row r="169" spans="1:118" ht="18.75" customHeight="1">
      <c r="A169" s="46" t="s">
        <v>408</v>
      </c>
      <c r="B169" s="47" t="s">
        <v>409</v>
      </c>
      <c r="C169" s="47">
        <v>1193100002</v>
      </c>
      <c r="D169" s="48" t="s">
        <v>211</v>
      </c>
      <c r="E169" s="49" t="s">
        <v>391</v>
      </c>
      <c r="F169" s="51" t="s">
        <v>411</v>
      </c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</row>
    <row r="170" spans="1:118" ht="18.75" customHeight="1">
      <c r="A170" s="46" t="s">
        <v>408</v>
      </c>
      <c r="B170" s="47" t="s">
        <v>409</v>
      </c>
      <c r="C170" s="47">
        <v>1193100002</v>
      </c>
      <c r="D170" s="48" t="s">
        <v>212</v>
      </c>
      <c r="E170" s="49" t="s">
        <v>392</v>
      </c>
      <c r="F170" s="51" t="s">
        <v>411</v>
      </c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/>
      <c r="DN170" s="53"/>
    </row>
    <row r="171" spans="1:118" ht="18.75" customHeight="1">
      <c r="A171" s="46" t="s">
        <v>408</v>
      </c>
      <c r="B171" s="47" t="s">
        <v>409</v>
      </c>
      <c r="C171" s="47">
        <v>1193100002</v>
      </c>
      <c r="D171" s="48" t="s">
        <v>213</v>
      </c>
      <c r="E171" s="49" t="s">
        <v>393</v>
      </c>
      <c r="F171" s="51" t="s">
        <v>411</v>
      </c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</row>
    <row r="172" spans="1:118" ht="18.75" customHeight="1">
      <c r="A172" s="46" t="s">
        <v>408</v>
      </c>
      <c r="B172" s="47" t="s">
        <v>409</v>
      </c>
      <c r="C172" s="47">
        <v>1193100002</v>
      </c>
      <c r="D172" s="48" t="s">
        <v>214</v>
      </c>
      <c r="E172" s="49" t="s">
        <v>394</v>
      </c>
      <c r="F172" s="51" t="s">
        <v>411</v>
      </c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</row>
    <row r="173" spans="1:118" ht="18.75" customHeight="1">
      <c r="A173" s="46" t="s">
        <v>408</v>
      </c>
      <c r="B173" s="47" t="s">
        <v>409</v>
      </c>
      <c r="C173" s="47">
        <v>1193100002</v>
      </c>
      <c r="D173" s="48" t="s">
        <v>215</v>
      </c>
      <c r="E173" s="49" t="s">
        <v>395</v>
      </c>
      <c r="F173" s="51" t="s">
        <v>411</v>
      </c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U173" s="53"/>
      <c r="CV173" s="53"/>
      <c r="CW173" s="53"/>
      <c r="CX173" s="53"/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  <c r="DL173" s="53"/>
      <c r="DM173" s="53"/>
      <c r="DN173" s="53"/>
    </row>
    <row r="174" spans="1:118" ht="18.75" customHeight="1">
      <c r="A174" s="46" t="s">
        <v>408</v>
      </c>
      <c r="B174" s="47" t="s">
        <v>409</v>
      </c>
      <c r="C174" s="47">
        <v>1193100002</v>
      </c>
      <c r="D174" s="48" t="s">
        <v>216</v>
      </c>
      <c r="E174" s="49" t="s">
        <v>396</v>
      </c>
      <c r="F174" s="51" t="s">
        <v>410</v>
      </c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</row>
    <row r="175" spans="1:118" ht="18.75" customHeight="1">
      <c r="A175" s="46" t="s">
        <v>408</v>
      </c>
      <c r="B175" s="47" t="s">
        <v>409</v>
      </c>
      <c r="C175" s="47">
        <v>1193100002</v>
      </c>
      <c r="D175" s="48" t="s">
        <v>217</v>
      </c>
      <c r="E175" s="49" t="s">
        <v>397</v>
      </c>
      <c r="F175" s="51" t="s">
        <v>410</v>
      </c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</row>
    <row r="176" spans="1:118" ht="18.75" customHeight="1">
      <c r="A176" s="46" t="s">
        <v>408</v>
      </c>
      <c r="B176" s="47" t="s">
        <v>409</v>
      </c>
      <c r="C176" s="47">
        <v>1193100002</v>
      </c>
      <c r="D176" s="48" t="s">
        <v>218</v>
      </c>
      <c r="E176" s="49" t="s">
        <v>398</v>
      </c>
      <c r="F176" s="51" t="s">
        <v>410</v>
      </c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</row>
    <row r="177" spans="1:118" ht="18.75" customHeight="1">
      <c r="A177" s="46" t="s">
        <v>408</v>
      </c>
      <c r="B177" s="47" t="s">
        <v>409</v>
      </c>
      <c r="C177" s="47">
        <v>1193100002</v>
      </c>
      <c r="D177" s="48" t="s">
        <v>219</v>
      </c>
      <c r="E177" s="49" t="s">
        <v>399</v>
      </c>
      <c r="F177" s="51" t="s">
        <v>410</v>
      </c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</row>
    <row r="178" spans="1:118" ht="18.75" customHeight="1">
      <c r="A178" s="46" t="s">
        <v>408</v>
      </c>
      <c r="B178" s="47" t="s">
        <v>409</v>
      </c>
      <c r="C178" s="47">
        <v>1193100002</v>
      </c>
      <c r="D178" s="48" t="s">
        <v>220</v>
      </c>
      <c r="E178" s="49" t="s">
        <v>400</v>
      </c>
      <c r="F178" s="51" t="s">
        <v>410</v>
      </c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</row>
    <row r="179" spans="1:118" ht="18.75" customHeight="1">
      <c r="A179" s="46" t="s">
        <v>408</v>
      </c>
      <c r="B179" s="47" t="s">
        <v>409</v>
      </c>
      <c r="C179" s="47">
        <v>1193100002</v>
      </c>
      <c r="D179" s="48" t="s">
        <v>221</v>
      </c>
      <c r="E179" s="49" t="s">
        <v>401</v>
      </c>
      <c r="F179" s="51" t="s">
        <v>410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/>
      <c r="CV179" s="53"/>
      <c r="CW179" s="53"/>
      <c r="CX179" s="53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/>
      <c r="DN179" s="53"/>
    </row>
    <row r="180" spans="1:118" ht="18.75" customHeight="1">
      <c r="A180" s="46" t="s">
        <v>408</v>
      </c>
      <c r="B180" s="47" t="s">
        <v>409</v>
      </c>
      <c r="C180" s="47">
        <v>1193100002</v>
      </c>
      <c r="D180" s="48" t="s">
        <v>222</v>
      </c>
      <c r="E180" s="49" t="s">
        <v>402</v>
      </c>
      <c r="F180" s="51" t="s">
        <v>410</v>
      </c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  <c r="CQ180" s="53"/>
      <c r="CR180" s="53"/>
      <c r="CS180" s="53"/>
      <c r="CT180" s="53"/>
      <c r="CU180" s="53"/>
      <c r="CV180" s="53"/>
      <c r="CW180" s="53"/>
      <c r="CX180" s="53"/>
      <c r="CY180" s="53"/>
      <c r="CZ180" s="53"/>
      <c r="DA180" s="53"/>
      <c r="DB180" s="53"/>
      <c r="DC180" s="53"/>
      <c r="DD180" s="53"/>
      <c r="DE180" s="53"/>
      <c r="DF180" s="53"/>
      <c r="DG180" s="53"/>
      <c r="DH180" s="53"/>
      <c r="DI180" s="53"/>
      <c r="DJ180" s="53"/>
      <c r="DK180" s="53"/>
      <c r="DL180" s="53"/>
      <c r="DM180" s="53"/>
      <c r="DN180" s="53"/>
    </row>
    <row r="181" spans="1:118" ht="18.75" customHeight="1">
      <c r="A181" s="46" t="s">
        <v>408</v>
      </c>
      <c r="B181" s="47" t="s">
        <v>409</v>
      </c>
      <c r="C181" s="47">
        <v>1193100002</v>
      </c>
      <c r="D181" s="48" t="s">
        <v>223</v>
      </c>
      <c r="E181" s="49" t="s">
        <v>403</v>
      </c>
      <c r="F181" s="51" t="s">
        <v>410</v>
      </c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</row>
    <row r="182" spans="1:118" ht="18.75" customHeight="1">
      <c r="A182" s="46" t="s">
        <v>408</v>
      </c>
      <c r="B182" s="47" t="s">
        <v>409</v>
      </c>
      <c r="C182" s="47">
        <v>1193100002</v>
      </c>
      <c r="D182" s="48" t="s">
        <v>224</v>
      </c>
      <c r="E182" s="49" t="s">
        <v>404</v>
      </c>
      <c r="F182" s="51" t="s">
        <v>410</v>
      </c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</row>
    <row r="183" spans="1:118" ht="18.75" customHeight="1">
      <c r="A183" s="46" t="s">
        <v>408</v>
      </c>
      <c r="B183" s="47" t="s">
        <v>409</v>
      </c>
      <c r="C183" s="47">
        <v>1193100002</v>
      </c>
      <c r="D183" s="48" t="s">
        <v>225</v>
      </c>
      <c r="E183" s="49" t="s">
        <v>405</v>
      </c>
      <c r="F183" s="51" t="s">
        <v>410</v>
      </c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/>
      <c r="CV183" s="53"/>
      <c r="CW183" s="53"/>
      <c r="CX183" s="53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/>
      <c r="DN183" s="53"/>
    </row>
    <row r="184" spans="1:118" ht="18.75" customHeight="1">
      <c r="A184" s="46" t="s">
        <v>408</v>
      </c>
      <c r="B184" s="47" t="s">
        <v>409</v>
      </c>
      <c r="C184" s="47">
        <v>1193100002</v>
      </c>
      <c r="D184" s="48" t="s">
        <v>226</v>
      </c>
      <c r="E184" s="49" t="s">
        <v>406</v>
      </c>
      <c r="F184" s="51" t="s">
        <v>410</v>
      </c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</row>
    <row r="185" spans="1:118" ht="18.75" customHeight="1">
      <c r="A185" s="46" t="s">
        <v>408</v>
      </c>
      <c r="B185" s="47" t="s">
        <v>409</v>
      </c>
      <c r="C185" s="47">
        <v>1193100002</v>
      </c>
      <c r="D185" s="48" t="s">
        <v>227</v>
      </c>
      <c r="E185" s="49" t="s">
        <v>407</v>
      </c>
      <c r="F185" s="51" t="s">
        <v>411</v>
      </c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/>
      <c r="CV185" s="53"/>
      <c r="CW185" s="53"/>
      <c r="CX185" s="53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/>
      <c r="DN185" s="53"/>
    </row>
  </sheetData>
  <mergeCells count="10">
    <mergeCell ref="DC3:DN3"/>
    <mergeCell ref="E3:E5"/>
    <mergeCell ref="F3:F5"/>
    <mergeCell ref="A1:BD1"/>
    <mergeCell ref="G3:BD3"/>
    <mergeCell ref="A2:F2"/>
    <mergeCell ref="A3:A5"/>
    <mergeCell ref="B3:B5"/>
    <mergeCell ref="C3:C5"/>
    <mergeCell ref="D3:D5"/>
  </mergeCells>
  <dataValidations count="2">
    <dataValidation type="decimal" allowBlank="1" showInputMessage="1" showErrorMessage="1" errorTitle="กรอกข้อมูลผิด" error="กรอกคะแนนผิด คิดที่เป็นไปตามเกณฑ์ คือ 0, 2.5, 5" sqref="CZ1:DA1048576">
      <formula1>0</formula1>
      <formula2>5</formula2>
    </dataValidation>
    <dataValidation type="whole" allowBlank="1" showInputMessage="1" showErrorMessage="1" errorTitle="กรอกข้อมูลผิดพลาด" error="กรอกคะแนนผิด คะแนนตามเกณฑ์ คือ 0, 3, 6" sqref="DB1:DB1048576">
      <formula1>0</formula1>
      <formula2>6</formula2>
    </dataValidation>
  </dataValidations>
  <pageMargins left="0.7" right="0.7" top="0.75" bottom="0.75" header="0.3" footer="0.3"/>
  <pageSetup paperSize="9" orientation="portrait" r:id="rId1"/>
  <ignoredErrors>
    <ignoredError sqref="DE5 DK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topLeftCell="A7" zoomScale="115" zoomScaleNormal="115" workbookViewId="0">
      <selection activeCell="D18" sqref="D18"/>
    </sheetView>
  </sheetViews>
  <sheetFormatPr defaultRowHeight="14.25"/>
  <cols>
    <col min="1" max="1" width="39.125" customWidth="1"/>
    <col min="2" max="3" width="7.375" customWidth="1"/>
    <col min="4" max="4" width="7.125" customWidth="1"/>
    <col min="5" max="6" width="7.25" customWidth="1"/>
    <col min="7" max="7" width="10.875" customWidth="1"/>
    <col min="8" max="9" width="8.625" customWidth="1"/>
    <col min="10" max="10" width="7.375" customWidth="1"/>
    <col min="11" max="11" width="6.125" customWidth="1"/>
    <col min="12" max="12" width="6.375" customWidth="1"/>
    <col min="13" max="13" width="7.75" customWidth="1"/>
  </cols>
  <sheetData>
    <row r="1" spans="1:13" ht="69" customHeight="1">
      <c r="A1" s="78" t="s">
        <v>48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1.2" customHeight="1">
      <c r="A2" s="66"/>
      <c r="B2" s="67"/>
      <c r="C2" s="67"/>
      <c r="D2" s="67"/>
      <c r="E2" s="67"/>
      <c r="F2" s="67"/>
      <c r="K2" s="67"/>
      <c r="L2" s="67"/>
      <c r="M2" s="67"/>
    </row>
    <row r="3" spans="1:13" ht="21.2" customHeight="1">
      <c r="A3" s="66" t="s">
        <v>28</v>
      </c>
      <c r="B3" s="67"/>
      <c r="C3" s="67"/>
      <c r="D3" s="67"/>
      <c r="E3" s="67"/>
      <c r="F3" s="67"/>
      <c r="G3" s="68" t="s">
        <v>31</v>
      </c>
      <c r="H3" s="67"/>
      <c r="I3" s="67"/>
      <c r="J3" s="67"/>
      <c r="K3" s="67"/>
      <c r="L3" s="67"/>
      <c r="M3" s="67"/>
    </row>
    <row r="4" spans="1:13" ht="21.2" customHeight="1">
      <c r="A4" s="66" t="s">
        <v>29</v>
      </c>
      <c r="B4" s="67"/>
      <c r="C4" s="67"/>
      <c r="D4" s="67"/>
      <c r="E4" s="67"/>
      <c r="F4" s="67"/>
      <c r="G4" s="68" t="s">
        <v>47</v>
      </c>
      <c r="H4" s="67"/>
      <c r="I4" s="67"/>
      <c r="J4" s="67"/>
      <c r="K4" s="67"/>
      <c r="L4" s="67"/>
      <c r="M4" s="67"/>
    </row>
    <row r="6" spans="1:13" ht="29.25" customHeight="1">
      <c r="A6" s="77" t="s">
        <v>15</v>
      </c>
      <c r="B6" s="77" t="s">
        <v>16</v>
      </c>
      <c r="C6" s="77" t="s">
        <v>17</v>
      </c>
      <c r="D6" s="77" t="s">
        <v>18</v>
      </c>
      <c r="E6" s="77" t="s">
        <v>19</v>
      </c>
      <c r="F6" s="77" t="s">
        <v>20</v>
      </c>
      <c r="G6" s="69" t="s">
        <v>30</v>
      </c>
      <c r="H6" s="71" t="s">
        <v>21</v>
      </c>
      <c r="I6" s="73" t="s">
        <v>22</v>
      </c>
      <c r="J6" s="74" t="s">
        <v>23</v>
      </c>
      <c r="K6" s="75"/>
      <c r="L6" s="75"/>
      <c r="M6" s="76"/>
    </row>
    <row r="7" spans="1:13" ht="29.25" customHeight="1">
      <c r="A7" s="72"/>
      <c r="B7" s="72"/>
      <c r="C7" s="72"/>
      <c r="D7" s="72"/>
      <c r="E7" s="72"/>
      <c r="F7" s="72"/>
      <c r="G7" s="70"/>
      <c r="H7" s="72"/>
      <c r="I7" s="72"/>
      <c r="J7" s="16" t="s">
        <v>24</v>
      </c>
      <c r="K7" s="17" t="s">
        <v>25</v>
      </c>
      <c r="L7" s="17" t="s">
        <v>26</v>
      </c>
      <c r="M7" s="17" t="s">
        <v>27</v>
      </c>
    </row>
    <row r="8" spans="1:13" ht="27" customHeight="1">
      <c r="A8" s="26" t="s">
        <v>32</v>
      </c>
      <c r="B8" s="27">
        <v>15</v>
      </c>
      <c r="C8" s="27">
        <v>100</v>
      </c>
      <c r="D8" s="28">
        <f>MIN(thai!DM6:DM20)</f>
        <v>0</v>
      </c>
      <c r="E8" s="28">
        <f>MAX(thai!DM6:DM20)</f>
        <v>0</v>
      </c>
      <c r="F8" s="29" t="e">
        <f>AVERAGE(thai!DM6:DM20)</f>
        <v>#DIV/0!</v>
      </c>
      <c r="G8" s="29" t="e">
        <f ca="1">_xlfn.STDEV.P(thai!DM6:DM20)</f>
        <v>#NAME?</v>
      </c>
      <c r="H8" s="29" t="e">
        <f>(F8/C8)*100</f>
        <v>#DIV/0!</v>
      </c>
      <c r="I8" s="29" t="e">
        <f ca="1">(G8/F8)*100</f>
        <v>#NAME?</v>
      </c>
      <c r="J8" s="29">
        <f>(COUNTIF(thai!DN6:DN20,"ปรับปรุง")/B8)*100</f>
        <v>0</v>
      </c>
      <c r="K8" s="29">
        <f>(COUNTIF(thai!DN6:DN20,"พอใช้")/B8)*100</f>
        <v>0</v>
      </c>
      <c r="L8" s="29">
        <f>(COUNTIF(thai!DN6:DN20,"ดี")/B8)*100</f>
        <v>0</v>
      </c>
      <c r="M8" s="29">
        <f>(COUNTIF(thai!DN6:DN20,"ดีมาก")/B8)*100</f>
        <v>0</v>
      </c>
    </row>
    <row r="9" spans="1:13" s="39" customFormat="1" ht="27" customHeight="1">
      <c r="A9" s="18" t="s">
        <v>33</v>
      </c>
      <c r="B9" s="19">
        <v>15</v>
      </c>
      <c r="C9" s="19">
        <v>31</v>
      </c>
      <c r="D9" s="20">
        <f>MIN(thai!DC6:DC20)</f>
        <v>0</v>
      </c>
      <c r="E9" s="20">
        <f>MAX(thai!DC6:DC20)</f>
        <v>0</v>
      </c>
      <c r="F9" s="21" t="e">
        <f>AVERAGE(thai!DC6:DC20)</f>
        <v>#DIV/0!</v>
      </c>
      <c r="G9" s="21" t="e">
        <f ca="1">_xlfn.STDEV.P(thai!DC6:DC20)</f>
        <v>#NAME?</v>
      </c>
      <c r="H9" s="21" t="e">
        <f t="shared" ref="H9:H16" si="0">(F9/C9)*100</f>
        <v>#DIV/0!</v>
      </c>
      <c r="I9" s="21" t="e">
        <f t="shared" ref="I9:I16" ca="1" si="1">(G9/F9)*100</f>
        <v>#NAME?</v>
      </c>
      <c r="J9" s="21">
        <f>(COUNTIF(thai!DD6:DD20,"ปรับปรุง")/B9)*100</f>
        <v>0</v>
      </c>
      <c r="K9" s="21">
        <f>(COUNTIF(thai!DD6:DD20,"พอใช้")/B9)*100</f>
        <v>0</v>
      </c>
      <c r="L9" s="21">
        <f>(COUNTIF(thai!DD6:DD20,"ดี")/B9)*100</f>
        <v>0</v>
      </c>
      <c r="M9" s="21">
        <f>(COUNTIF(thai!DD6:DD20,"ดีมาก")/B9)*100</f>
        <v>0</v>
      </c>
    </row>
    <row r="10" spans="1:13" ht="27" customHeight="1">
      <c r="A10" s="22" t="s">
        <v>34</v>
      </c>
      <c r="B10" s="23">
        <v>15</v>
      </c>
      <c r="C10" s="23">
        <v>31</v>
      </c>
      <c r="D10" s="24">
        <f>MIN(thai!DC6:DC20)</f>
        <v>0</v>
      </c>
      <c r="E10" s="24">
        <f>MAX(thai!DC6:DC20)</f>
        <v>0</v>
      </c>
      <c r="F10" s="25" t="e">
        <f>AVERAGE(thai!DC6:DC20)</f>
        <v>#DIV/0!</v>
      </c>
      <c r="G10" s="25" t="e">
        <f ca="1">_xlfn.STDEV.P(thai!DC6:DC20)</f>
        <v>#NAME?</v>
      </c>
      <c r="H10" s="25" t="e">
        <f t="shared" si="0"/>
        <v>#DIV/0!</v>
      </c>
      <c r="I10" s="25" t="e">
        <f t="shared" ca="1" si="1"/>
        <v>#NAME?</v>
      </c>
      <c r="J10" s="25"/>
      <c r="K10" s="25"/>
      <c r="L10" s="25"/>
      <c r="M10" s="25"/>
    </row>
    <row r="11" spans="1:13" s="39" customFormat="1" ht="27" customHeight="1">
      <c r="A11" s="18" t="s">
        <v>35</v>
      </c>
      <c r="B11" s="19">
        <v>15</v>
      </c>
      <c r="C11" s="19">
        <v>20</v>
      </c>
      <c r="D11" s="20">
        <f>MIN(thai!DE6:DE20)</f>
        <v>0</v>
      </c>
      <c r="E11" s="20">
        <f>MAX(thai!DE6:DE20)</f>
        <v>0</v>
      </c>
      <c r="F11" s="21" t="e">
        <f>AVERAGE(thai!DE6:DE20)</f>
        <v>#DIV/0!</v>
      </c>
      <c r="G11" s="21" t="e">
        <f ca="1">_xlfn.STDEV.P(thai!DE6:DE20)</f>
        <v>#NAME?</v>
      </c>
      <c r="H11" s="21" t="e">
        <f t="shared" si="0"/>
        <v>#DIV/0!</v>
      </c>
      <c r="I11" s="21" t="e">
        <f t="shared" ca="1" si="1"/>
        <v>#NAME?</v>
      </c>
      <c r="J11" s="21">
        <f>(COUNTIF(thai!DF6:DF20,"ปรับปรุง")/B11)*100</f>
        <v>0</v>
      </c>
      <c r="K11" s="21">
        <f>(COUNTIF(thai!DF6:DF20,"พอใช้")/B11)*100</f>
        <v>0</v>
      </c>
      <c r="L11" s="21">
        <f>(COUNTIF(thai!DF6:DF20,"ดี")/B11)*100</f>
        <v>0</v>
      </c>
      <c r="M11" s="21">
        <f>(COUNTIF(thai!DF6:DF20,"ดีมาก")/B11)*100</f>
        <v>0</v>
      </c>
    </row>
    <row r="12" spans="1:13" ht="27" customHeight="1">
      <c r="A12" s="22" t="s">
        <v>36</v>
      </c>
      <c r="B12" s="23">
        <v>15</v>
      </c>
      <c r="C12" s="23">
        <v>20</v>
      </c>
      <c r="D12" s="24">
        <f>MIN(thai!DE6:DE20)</f>
        <v>0</v>
      </c>
      <c r="E12" s="24">
        <f>MAX(thai!DE6:DE20)</f>
        <v>0</v>
      </c>
      <c r="F12" s="25" t="e">
        <f>AVERAGE(thai!DE6:DE20)</f>
        <v>#DIV/0!</v>
      </c>
      <c r="G12" s="25" t="e">
        <f ca="1">_xlfn.STDEV.P(thai!DE6:DE20)</f>
        <v>#NAME?</v>
      </c>
      <c r="H12" s="25" t="e">
        <f t="shared" si="0"/>
        <v>#DIV/0!</v>
      </c>
      <c r="I12" s="25" t="e">
        <f t="shared" ca="1" si="1"/>
        <v>#NAME?</v>
      </c>
      <c r="J12" s="25"/>
      <c r="K12" s="25"/>
      <c r="L12" s="25"/>
      <c r="M12" s="25"/>
    </row>
    <row r="13" spans="1:13" s="39" customFormat="1" ht="27" customHeight="1">
      <c r="A13" s="18" t="s">
        <v>37</v>
      </c>
      <c r="B13" s="19">
        <v>15</v>
      </c>
      <c r="C13" s="19">
        <v>8</v>
      </c>
      <c r="D13" s="20">
        <f>MIN(thai!DG6:DG20)</f>
        <v>0</v>
      </c>
      <c r="E13" s="20">
        <f>MAX(thai!DG6:DG20)</f>
        <v>0</v>
      </c>
      <c r="F13" s="21" t="e">
        <f>AVERAGE(thai!DG6:DG20)</f>
        <v>#DIV/0!</v>
      </c>
      <c r="G13" s="21" t="e">
        <f ca="1">_xlfn.STDEV.P(thai!DG6:DG20)</f>
        <v>#NAME?</v>
      </c>
      <c r="H13" s="21" t="e">
        <f t="shared" si="0"/>
        <v>#DIV/0!</v>
      </c>
      <c r="I13" s="21" t="e">
        <f t="shared" ca="1" si="1"/>
        <v>#NAME?</v>
      </c>
      <c r="J13" s="21">
        <f>(COUNTIF(thai!DH6:DH20,"ปรับปรุง")/B13)*100</f>
        <v>0</v>
      </c>
      <c r="K13" s="21">
        <f>(COUNTIF(thai!DH6:DH20,"พอใช้")/B13)*100</f>
        <v>0</v>
      </c>
      <c r="L13" s="21">
        <f>(COUNTIF(thai!DH6:DH20,"ดี")/B13)*100</f>
        <v>0</v>
      </c>
      <c r="M13" s="21">
        <f>(COUNTIF(thai!DH6:DH20,"ดีมาก")/B13)*100</f>
        <v>0</v>
      </c>
    </row>
    <row r="14" spans="1:13" ht="27" customHeight="1">
      <c r="A14" s="22" t="s">
        <v>38</v>
      </c>
      <c r="B14" s="23">
        <v>15</v>
      </c>
      <c r="C14" s="23">
        <v>8</v>
      </c>
      <c r="D14" s="24">
        <f>MIN(thai!DG6:DG20)</f>
        <v>0</v>
      </c>
      <c r="E14" s="24">
        <f>MAX(thai!DG6:DG20)</f>
        <v>0</v>
      </c>
      <c r="F14" s="25" t="e">
        <f>AVERAGE(thai!DG6:DG20)</f>
        <v>#DIV/0!</v>
      </c>
      <c r="G14" s="25" t="e">
        <f ca="1">_xlfn.STDEV.P(thai!DG6:DG20)</f>
        <v>#NAME?</v>
      </c>
      <c r="H14" s="25" t="e">
        <f t="shared" si="0"/>
        <v>#DIV/0!</v>
      </c>
      <c r="I14" s="25" t="e">
        <f t="shared" ca="1" si="1"/>
        <v>#NAME?</v>
      </c>
      <c r="J14" s="25"/>
      <c r="K14" s="25"/>
      <c r="L14" s="25"/>
      <c r="M14" s="25"/>
    </row>
    <row r="15" spans="1:13" ht="27" customHeight="1">
      <c r="A15" s="18" t="s">
        <v>46</v>
      </c>
      <c r="B15" s="19">
        <v>15</v>
      </c>
      <c r="C15" s="19">
        <v>22</v>
      </c>
      <c r="D15" s="20">
        <f>MIN(thai!DI6:DI20)</f>
        <v>0</v>
      </c>
      <c r="E15" s="20">
        <f>MAX(thai!DI6:DI20)</f>
        <v>0</v>
      </c>
      <c r="F15" s="21" t="e">
        <f>AVERAGE(thai!DI6:DI20)</f>
        <v>#DIV/0!</v>
      </c>
      <c r="G15" s="21" t="e">
        <f ca="1">_xlfn.STDEV.P(thai!DI6:DI20)</f>
        <v>#NAME?</v>
      </c>
      <c r="H15" s="21" t="e">
        <f t="shared" si="0"/>
        <v>#DIV/0!</v>
      </c>
      <c r="I15" s="21" t="e">
        <f t="shared" ca="1" si="1"/>
        <v>#NAME?</v>
      </c>
      <c r="J15" s="21">
        <f>(COUNTIF(thai!DJ6:DJ20,"ปรับปรุง")/B15)*100</f>
        <v>0</v>
      </c>
      <c r="K15" s="21">
        <f>(COUNTIF(thai!DJ6:DJ20,"พอใช้")/B15)*100</f>
        <v>0</v>
      </c>
      <c r="L15" s="21">
        <f>(COUNTIF(thai!DJ6:DJ20,"ดี")/B15)*100</f>
        <v>0</v>
      </c>
      <c r="M15" s="21">
        <f>(COUNTIF(thai!DJ6:DJ20,"ดีมาก")/B15)*100</f>
        <v>0</v>
      </c>
    </row>
    <row r="16" spans="1:13" s="38" customFormat="1" ht="27" customHeight="1">
      <c r="A16" s="22" t="s">
        <v>39</v>
      </c>
      <c r="B16" s="23">
        <v>15</v>
      </c>
      <c r="C16" s="23">
        <v>22</v>
      </c>
      <c r="D16" s="24">
        <f>MIN(thai!DI6:DI20)</f>
        <v>0</v>
      </c>
      <c r="E16" s="24">
        <f>MAX(thai!DI6:DI20)</f>
        <v>0</v>
      </c>
      <c r="F16" s="25" t="e">
        <f>AVERAGE(thai!DI6:DI20)</f>
        <v>#DIV/0!</v>
      </c>
      <c r="G16" s="25" t="e">
        <f ca="1">_xlfn.STDEV.P(thai!DI6:DI20)</f>
        <v>#NAME?</v>
      </c>
      <c r="H16" s="25" t="e">
        <f t="shared" si="0"/>
        <v>#DIV/0!</v>
      </c>
      <c r="I16" s="25" t="e">
        <f t="shared" ca="1" si="1"/>
        <v>#NAME?</v>
      </c>
      <c r="J16" s="25"/>
      <c r="K16" s="25"/>
      <c r="L16" s="25"/>
      <c r="M16" s="25"/>
    </row>
    <row r="17" spans="1:13" ht="25.5" customHeight="1">
      <c r="A17" s="18" t="s">
        <v>40</v>
      </c>
      <c r="B17" s="19">
        <v>15</v>
      </c>
      <c r="C17" s="19">
        <v>19</v>
      </c>
      <c r="D17" s="20">
        <f>MIN(thai!DK6:DK20)</f>
        <v>0</v>
      </c>
      <c r="E17" s="20">
        <f>MAX(thai!DK6:DK20)</f>
        <v>0</v>
      </c>
      <c r="F17" s="21" t="e">
        <f>AVERAGE(thai!DK6:DK20)</f>
        <v>#DIV/0!</v>
      </c>
      <c r="G17" s="21" t="e">
        <f ca="1">_xlfn.STDEV.P(thai!DK6:DK20)</f>
        <v>#NAME?</v>
      </c>
      <c r="H17" s="21" t="e">
        <f t="shared" ref="H17:H18" si="2">(F17/C17)*100</f>
        <v>#DIV/0!</v>
      </c>
      <c r="I17" s="21" t="e">
        <f t="shared" ref="I17:I18" ca="1" si="3">(G17/F17)*100</f>
        <v>#NAME?</v>
      </c>
      <c r="J17" s="21">
        <f>(COUNTIF(thai!DL6:DL20,"ปรับปรุง")/B17)*100</f>
        <v>0</v>
      </c>
      <c r="K17" s="21">
        <f>(COUNTIF(thai!DL6:DL20,"พอใช้")/B17)*100</f>
        <v>0</v>
      </c>
      <c r="L17" s="21">
        <f>(COUNTIF(thai!DL6:DL20,"ดี")/B17)*100</f>
        <v>0</v>
      </c>
      <c r="M17" s="21">
        <f>(COUNTIF(thai!DL6:DL20,"ดีมาก")/B17)*100</f>
        <v>0</v>
      </c>
    </row>
    <row r="18" spans="1:13" s="38" customFormat="1" ht="25.5" customHeight="1">
      <c r="A18" s="22" t="s">
        <v>41</v>
      </c>
      <c r="B18" s="23">
        <v>15</v>
      </c>
      <c r="C18" s="23">
        <v>19</v>
      </c>
      <c r="D18" s="24">
        <f>MIN(thai!DK6:DK20)</f>
        <v>0</v>
      </c>
      <c r="E18" s="24">
        <f>MAX(thai!DK6:DK20)</f>
        <v>0</v>
      </c>
      <c r="F18" s="25" t="e">
        <f>AVERAGE(thai!DK6:DK20)</f>
        <v>#DIV/0!</v>
      </c>
      <c r="G18" s="25" t="e">
        <f ca="1">_xlfn.STDEV.P(thai!DK6:DK20)</f>
        <v>#NAME?</v>
      </c>
      <c r="H18" s="25" t="e">
        <f t="shared" si="2"/>
        <v>#DIV/0!</v>
      </c>
      <c r="I18" s="25" t="e">
        <f t="shared" ca="1" si="3"/>
        <v>#NAME?</v>
      </c>
      <c r="J18" s="25"/>
      <c r="K18" s="25"/>
      <c r="L18" s="25"/>
      <c r="M18" s="25"/>
    </row>
  </sheetData>
  <mergeCells count="17">
    <mergeCell ref="A1:J1"/>
    <mergeCell ref="K1:M2"/>
    <mergeCell ref="A2:F2"/>
    <mergeCell ref="A3:F3"/>
    <mergeCell ref="G3:M3"/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46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thai</vt:lpstr>
      <vt:lpstr>รายงานไทย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itd</cp:lastModifiedBy>
  <cp:lastPrinted>2018-01-05T07:33:44Z</cp:lastPrinted>
  <dcterms:created xsi:type="dcterms:W3CDTF">2017-10-27T03:40:44Z</dcterms:created>
  <dcterms:modified xsi:type="dcterms:W3CDTF">2018-01-15T07:41:10Z</dcterms:modified>
</cp:coreProperties>
</file>