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D:\"/>
    </mc:Choice>
  </mc:AlternateContent>
  <xr:revisionPtr revIDLastSave="0" documentId="13_ncr:1_{7090844A-197F-4CEC-893A-423F93EB0E61}" xr6:coauthVersionLast="45" xr6:coauthVersionMax="47" xr10:uidLastSave="{00000000-0000-0000-0000-000000000000}"/>
  <bookViews>
    <workbookView xWindow="-120" yWindow="-120" windowWidth="29040" windowHeight="15840" tabRatio="929" firstSheet="6" activeTab="13" xr2:uid="{E28D4311-9B31-4CE6-A0BA-07978C4F6092}"/>
  </bookViews>
  <sheets>
    <sheet name="ข้อมูลระดับโรงเรียน1" sheetId="5" state="hidden" r:id="rId1"/>
    <sheet name="ข้อมูลระดับโรงเรียน2" sheetId="14" state="hidden" r:id="rId2"/>
    <sheet name="คำนวณ" sheetId="16" state="hidden" r:id="rId3"/>
    <sheet name="รายงานระดับโรงเรียน2" sheetId="15" state="hidden" r:id="rId4"/>
    <sheet name="ข้อมูลส่งต่อ" sheetId="13" r:id="rId5"/>
    <sheet name="ข้อมูลทั่วไป" sheetId="1" r:id="rId6"/>
    <sheet name="ประเมินคุณลักษณะตามหลักสูตร" sheetId="2" r:id="rId7"/>
    <sheet name="ประเมินสมรรถนะตามหลักสูตร" sheetId="4" r:id="rId8"/>
    <sheet name="ประเมินคุณลักษณะเด็กสงขลา" sheetId="8" r:id="rId9"/>
    <sheet name="ประเมินสมรรถนะเด็กสงขลา" sheetId="10" r:id="rId10"/>
    <sheet name="รายงานคุณลักษณะตามหลักสูตร" sheetId="3" r:id="rId11"/>
    <sheet name="รายงานสมรรถนะตามหลักสูตร" sheetId="7" r:id="rId12"/>
    <sheet name="รายงานคุณลักษณะเด็กสงขลา" sheetId="9" r:id="rId13"/>
    <sheet name="รายงานสมรรถนะเด็กสงขลา" sheetId="11" r:id="rId1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 i="10" l="1"/>
  <c r="A1" i="8"/>
  <c r="D6" i="13"/>
  <c r="C90" i="11"/>
  <c r="B90" i="11"/>
  <c r="A90" i="11"/>
  <c r="C89" i="11"/>
  <c r="B89" i="11"/>
  <c r="A89" i="11"/>
  <c r="C88" i="11"/>
  <c r="B88" i="11"/>
  <c r="A88" i="11"/>
  <c r="C87" i="11"/>
  <c r="B87" i="11"/>
  <c r="A87" i="11"/>
  <c r="C86" i="11"/>
  <c r="B86" i="11"/>
  <c r="A86" i="11"/>
  <c r="C85" i="11"/>
  <c r="B85" i="11"/>
  <c r="A85" i="11"/>
  <c r="C84" i="11"/>
  <c r="B84" i="11"/>
  <c r="A84" i="11"/>
  <c r="C83" i="11"/>
  <c r="B83" i="11"/>
  <c r="A83" i="11"/>
  <c r="C82" i="11"/>
  <c r="B82" i="11"/>
  <c r="A82" i="11"/>
  <c r="C81" i="11"/>
  <c r="B81" i="11"/>
  <c r="A81" i="11"/>
  <c r="C80" i="11"/>
  <c r="B80" i="11"/>
  <c r="A80" i="11"/>
  <c r="C79" i="11"/>
  <c r="B79" i="11"/>
  <c r="A79" i="11"/>
  <c r="C78" i="11"/>
  <c r="B78" i="11"/>
  <c r="A78" i="11"/>
  <c r="C77" i="11"/>
  <c r="B77" i="11"/>
  <c r="A77" i="11"/>
  <c r="C76" i="11"/>
  <c r="B76" i="11"/>
  <c r="A76" i="11"/>
  <c r="C75" i="11"/>
  <c r="B75" i="11"/>
  <c r="A75" i="11"/>
  <c r="C74" i="11"/>
  <c r="B74" i="11"/>
  <c r="A74" i="11"/>
  <c r="C73" i="11"/>
  <c r="B73" i="11"/>
  <c r="A73" i="11"/>
  <c r="C72" i="11"/>
  <c r="B72" i="11"/>
  <c r="A72" i="11"/>
  <c r="C71" i="11"/>
  <c r="B71" i="11"/>
  <c r="A71" i="11"/>
  <c r="C70" i="11"/>
  <c r="B70" i="11"/>
  <c r="A70" i="11"/>
  <c r="C69" i="11"/>
  <c r="B69" i="11"/>
  <c r="A69" i="11"/>
  <c r="C68" i="11"/>
  <c r="B68" i="11"/>
  <c r="A68" i="11"/>
  <c r="C67" i="11"/>
  <c r="B67" i="11"/>
  <c r="A67" i="11"/>
  <c r="C66" i="11"/>
  <c r="B66" i="11"/>
  <c r="A66" i="11"/>
  <c r="C65" i="11"/>
  <c r="B65" i="11"/>
  <c r="A65" i="11"/>
  <c r="C64" i="11"/>
  <c r="B64" i="11"/>
  <c r="A64" i="11"/>
  <c r="C63" i="11"/>
  <c r="B63" i="11"/>
  <c r="A63" i="11"/>
  <c r="C62" i="11"/>
  <c r="B62" i="11"/>
  <c r="A62" i="11"/>
  <c r="C61" i="11"/>
  <c r="B61" i="11"/>
  <c r="A61" i="11"/>
  <c r="C60" i="11"/>
  <c r="B60" i="11"/>
  <c r="A60" i="11"/>
  <c r="C59" i="11"/>
  <c r="B59" i="11"/>
  <c r="A59" i="11"/>
  <c r="C58" i="11"/>
  <c r="B58" i="11"/>
  <c r="A58" i="11"/>
  <c r="C57" i="11"/>
  <c r="B57" i="11"/>
  <c r="A57" i="11"/>
  <c r="C56" i="11"/>
  <c r="B56" i="11"/>
  <c r="A56" i="11"/>
  <c r="C55" i="11"/>
  <c r="B55" i="11"/>
  <c r="A55" i="11"/>
  <c r="C54" i="11"/>
  <c r="B54" i="11"/>
  <c r="A54" i="11"/>
  <c r="C53" i="11"/>
  <c r="B53" i="11"/>
  <c r="A53" i="11"/>
  <c r="C52" i="11"/>
  <c r="B52" i="11"/>
  <c r="A52" i="11"/>
  <c r="C51" i="11"/>
  <c r="B51" i="11"/>
  <c r="A51" i="11"/>
  <c r="C50" i="11"/>
  <c r="B50" i="11"/>
  <c r="A50" i="11"/>
  <c r="C48" i="11"/>
  <c r="B48" i="11"/>
  <c r="A48" i="11"/>
  <c r="C91" i="9"/>
  <c r="B91" i="9"/>
  <c r="A91" i="9"/>
  <c r="C90" i="9"/>
  <c r="B90" i="9"/>
  <c r="A90" i="9"/>
  <c r="C89" i="9"/>
  <c r="B89" i="9"/>
  <c r="A89" i="9"/>
  <c r="C88" i="9"/>
  <c r="B88" i="9"/>
  <c r="A88" i="9"/>
  <c r="C87" i="9"/>
  <c r="B87" i="9"/>
  <c r="A87" i="9"/>
  <c r="C86" i="9"/>
  <c r="B86" i="9"/>
  <c r="A86" i="9"/>
  <c r="C85" i="9"/>
  <c r="B85" i="9"/>
  <c r="A85" i="9"/>
  <c r="C84" i="9"/>
  <c r="B84" i="9"/>
  <c r="A84" i="9"/>
  <c r="C83" i="9"/>
  <c r="B83" i="9"/>
  <c r="A83" i="9"/>
  <c r="C82" i="9"/>
  <c r="B82" i="9"/>
  <c r="A82" i="9"/>
  <c r="C81" i="9"/>
  <c r="B81" i="9"/>
  <c r="A81" i="9"/>
  <c r="C80" i="9"/>
  <c r="B80" i="9"/>
  <c r="A80" i="9"/>
  <c r="C79" i="9"/>
  <c r="B79" i="9"/>
  <c r="A79" i="9"/>
  <c r="C78" i="9"/>
  <c r="B78" i="9"/>
  <c r="A78" i="9"/>
  <c r="C77" i="9"/>
  <c r="B77" i="9"/>
  <c r="A77" i="9"/>
  <c r="C76" i="9"/>
  <c r="B76" i="9"/>
  <c r="A76" i="9"/>
  <c r="C75" i="9"/>
  <c r="B75" i="9"/>
  <c r="A75" i="9"/>
  <c r="C74" i="9"/>
  <c r="B74" i="9"/>
  <c r="A74" i="9"/>
  <c r="C73" i="9"/>
  <c r="B73" i="9"/>
  <c r="A73" i="9"/>
  <c r="C72" i="9"/>
  <c r="B72" i="9"/>
  <c r="A72" i="9"/>
  <c r="C71" i="9"/>
  <c r="B71" i="9"/>
  <c r="A71" i="9"/>
  <c r="C70" i="9"/>
  <c r="B70" i="9"/>
  <c r="A70" i="9"/>
  <c r="C69" i="9"/>
  <c r="B69" i="9"/>
  <c r="A69" i="9"/>
  <c r="C68" i="9"/>
  <c r="B68" i="9"/>
  <c r="A68" i="9"/>
  <c r="C67" i="9"/>
  <c r="B67" i="9"/>
  <c r="A67" i="9"/>
  <c r="C66" i="9"/>
  <c r="B66" i="9"/>
  <c r="A66" i="9"/>
  <c r="C65" i="9"/>
  <c r="B65" i="9"/>
  <c r="A65" i="9"/>
  <c r="C64" i="9"/>
  <c r="B64" i="9"/>
  <c r="A64" i="9"/>
  <c r="C63" i="9"/>
  <c r="B63" i="9"/>
  <c r="A63" i="9"/>
  <c r="C62" i="9"/>
  <c r="B62" i="9"/>
  <c r="A62" i="9"/>
  <c r="C61" i="9"/>
  <c r="B61" i="9"/>
  <c r="A61" i="9"/>
  <c r="C60" i="9"/>
  <c r="B60" i="9"/>
  <c r="A60" i="9"/>
  <c r="C59" i="9"/>
  <c r="B59" i="9"/>
  <c r="A59" i="9"/>
  <c r="C58" i="9"/>
  <c r="B58" i="9"/>
  <c r="A58" i="9"/>
  <c r="C57" i="9"/>
  <c r="B57" i="9"/>
  <c r="A57" i="9"/>
  <c r="C56" i="9"/>
  <c r="B56" i="9"/>
  <c r="A56" i="9"/>
  <c r="C55" i="9"/>
  <c r="B55" i="9"/>
  <c r="A55" i="9"/>
  <c r="C54" i="9"/>
  <c r="B54" i="9"/>
  <c r="A54" i="9"/>
  <c r="C53" i="9"/>
  <c r="B53" i="9"/>
  <c r="A53" i="9"/>
  <c r="C52" i="9"/>
  <c r="B52" i="9"/>
  <c r="A52" i="9"/>
  <c r="C51" i="9"/>
  <c r="B51" i="9"/>
  <c r="A51" i="9"/>
  <c r="C49" i="9"/>
  <c r="B49" i="9"/>
  <c r="A49" i="9"/>
  <c r="C91" i="7"/>
  <c r="B91" i="7"/>
  <c r="A91" i="7"/>
  <c r="C90" i="7"/>
  <c r="B90" i="7"/>
  <c r="A90" i="7"/>
  <c r="C89" i="7"/>
  <c r="B89" i="7"/>
  <c r="A89" i="7"/>
  <c r="C88" i="7"/>
  <c r="B88" i="7"/>
  <c r="A88" i="7"/>
  <c r="C87" i="7"/>
  <c r="B87" i="7"/>
  <c r="A87" i="7"/>
  <c r="C86" i="7"/>
  <c r="B86" i="7"/>
  <c r="A86" i="7"/>
  <c r="C85" i="7"/>
  <c r="B85" i="7"/>
  <c r="A85" i="7"/>
  <c r="C84" i="7"/>
  <c r="B84" i="7"/>
  <c r="A84" i="7"/>
  <c r="C83" i="7"/>
  <c r="B83" i="7"/>
  <c r="A83" i="7"/>
  <c r="C82" i="7"/>
  <c r="B82" i="7"/>
  <c r="A82" i="7"/>
  <c r="C81" i="7"/>
  <c r="B81" i="7"/>
  <c r="A81" i="7"/>
  <c r="C80" i="7"/>
  <c r="B80" i="7"/>
  <c r="A80" i="7"/>
  <c r="C79" i="7"/>
  <c r="B79" i="7"/>
  <c r="A79" i="7"/>
  <c r="C78" i="7"/>
  <c r="B78" i="7"/>
  <c r="A78" i="7"/>
  <c r="C77" i="7"/>
  <c r="B77" i="7"/>
  <c r="A77" i="7"/>
  <c r="C76" i="7"/>
  <c r="B76" i="7"/>
  <c r="A76" i="7"/>
  <c r="C75" i="7"/>
  <c r="B75" i="7"/>
  <c r="A75" i="7"/>
  <c r="C74" i="7"/>
  <c r="B74" i="7"/>
  <c r="A74" i="7"/>
  <c r="C73" i="7"/>
  <c r="B73" i="7"/>
  <c r="A73" i="7"/>
  <c r="C72" i="7"/>
  <c r="B72" i="7"/>
  <c r="A72" i="7"/>
  <c r="C71" i="7"/>
  <c r="B71" i="7"/>
  <c r="A71" i="7"/>
  <c r="C70" i="7"/>
  <c r="B70" i="7"/>
  <c r="A70" i="7"/>
  <c r="C69" i="7"/>
  <c r="B69" i="7"/>
  <c r="A69" i="7"/>
  <c r="C68" i="7"/>
  <c r="B68" i="7"/>
  <c r="A68" i="7"/>
  <c r="C67" i="7"/>
  <c r="B67" i="7"/>
  <c r="A67" i="7"/>
  <c r="C66" i="7"/>
  <c r="B66" i="7"/>
  <c r="A66" i="7"/>
  <c r="C65" i="7"/>
  <c r="B65" i="7"/>
  <c r="A65" i="7"/>
  <c r="C64" i="7"/>
  <c r="B64" i="7"/>
  <c r="A64" i="7"/>
  <c r="C63" i="7"/>
  <c r="B63" i="7"/>
  <c r="A63" i="7"/>
  <c r="C62" i="7"/>
  <c r="B62" i="7"/>
  <c r="A62" i="7"/>
  <c r="C61" i="7"/>
  <c r="B61" i="7"/>
  <c r="A61" i="7"/>
  <c r="C60" i="7"/>
  <c r="B60" i="7"/>
  <c r="A60" i="7"/>
  <c r="C59" i="7"/>
  <c r="B59" i="7"/>
  <c r="A59" i="7"/>
  <c r="C58" i="7"/>
  <c r="B58" i="7"/>
  <c r="A58" i="7"/>
  <c r="C57" i="7"/>
  <c r="B57" i="7"/>
  <c r="A57" i="7"/>
  <c r="C56" i="7"/>
  <c r="B56" i="7"/>
  <c r="A56" i="7"/>
  <c r="C55" i="7"/>
  <c r="B55" i="7"/>
  <c r="A55" i="7"/>
  <c r="C54" i="7"/>
  <c r="B54" i="7"/>
  <c r="A54" i="7"/>
  <c r="C53" i="7"/>
  <c r="B53" i="7"/>
  <c r="A53" i="7"/>
  <c r="C52" i="7"/>
  <c r="B52" i="7"/>
  <c r="A52" i="7"/>
  <c r="C51" i="7"/>
  <c r="B51" i="7"/>
  <c r="A51" i="7"/>
  <c r="C49" i="7"/>
  <c r="B49" i="7"/>
  <c r="A49" i="7"/>
  <c r="R4" i="16"/>
  <c r="R5" i="16"/>
  <c r="R3" i="16"/>
  <c r="R2" i="16"/>
  <c r="V5" i="1"/>
  <c r="B406" i="14"/>
  <c r="B407" i="14" s="1"/>
  <c r="B408" i="14" s="1"/>
  <c r="E405" i="14"/>
  <c r="F405" i="14" s="1"/>
  <c r="C405" i="14"/>
  <c r="C406" i="14" s="1"/>
  <c r="C407" i="14" s="1"/>
  <c r="C408" i="14" s="1"/>
  <c r="B405" i="14"/>
  <c r="E401" i="14"/>
  <c r="F401" i="14" s="1"/>
  <c r="C401" i="14"/>
  <c r="C402" i="14" s="1"/>
  <c r="C403" i="14" s="1"/>
  <c r="C404" i="14" s="1"/>
  <c r="B401" i="14"/>
  <c r="B402" i="14" s="1"/>
  <c r="B403" i="14" s="1"/>
  <c r="B404" i="14" s="1"/>
  <c r="E397" i="14"/>
  <c r="F397" i="14" s="1"/>
  <c r="C397" i="14"/>
  <c r="C398" i="14" s="1"/>
  <c r="C399" i="14" s="1"/>
  <c r="C400" i="14" s="1"/>
  <c r="B397" i="14"/>
  <c r="B398" i="14" s="1"/>
  <c r="B399" i="14" s="1"/>
  <c r="B400" i="14" s="1"/>
  <c r="E393" i="14"/>
  <c r="F393" i="14" s="1"/>
  <c r="C393" i="14"/>
  <c r="C394" i="14" s="1"/>
  <c r="C395" i="14" s="1"/>
  <c r="C396" i="14" s="1"/>
  <c r="B393" i="14"/>
  <c r="B394" i="14" s="1"/>
  <c r="B395" i="14" s="1"/>
  <c r="B396" i="14" s="1"/>
  <c r="C390" i="14"/>
  <c r="C391" i="14" s="1"/>
  <c r="C392" i="14" s="1"/>
  <c r="E389" i="14"/>
  <c r="F389" i="14" s="1"/>
  <c r="C389" i="14"/>
  <c r="B389" i="14"/>
  <c r="B390" i="14" s="1"/>
  <c r="B391" i="14" s="1"/>
  <c r="B392" i="14" s="1"/>
  <c r="C387" i="14"/>
  <c r="C388" i="14" s="1"/>
  <c r="C386" i="14"/>
  <c r="E385" i="14"/>
  <c r="E386" i="14" s="1"/>
  <c r="C385" i="14"/>
  <c r="B385" i="14"/>
  <c r="B386" i="14" s="1"/>
  <c r="B387" i="14" s="1"/>
  <c r="B388" i="14" s="1"/>
  <c r="E381" i="14"/>
  <c r="F381" i="14" s="1"/>
  <c r="C381" i="14"/>
  <c r="C382" i="14" s="1"/>
  <c r="C383" i="14" s="1"/>
  <c r="C384" i="14" s="1"/>
  <c r="B381" i="14"/>
  <c r="B382" i="14" s="1"/>
  <c r="B383" i="14" s="1"/>
  <c r="B384" i="14" s="1"/>
  <c r="C378" i="14"/>
  <c r="C379" i="14" s="1"/>
  <c r="C380" i="14" s="1"/>
  <c r="B378" i="14"/>
  <c r="B379" i="14" s="1"/>
  <c r="B380" i="14" s="1"/>
  <c r="E377" i="14"/>
  <c r="F377" i="14" s="1"/>
  <c r="C377" i="14"/>
  <c r="B377" i="14"/>
  <c r="C374" i="14"/>
  <c r="C375" i="14" s="1"/>
  <c r="C376" i="14" s="1"/>
  <c r="E373" i="14"/>
  <c r="F373" i="14" s="1"/>
  <c r="C373" i="14"/>
  <c r="B373" i="14"/>
  <c r="B374" i="14" s="1"/>
  <c r="B375" i="14" s="1"/>
  <c r="B376" i="14" s="1"/>
  <c r="C371" i="14"/>
  <c r="C372" i="14" s="1"/>
  <c r="C370" i="14"/>
  <c r="B370" i="14"/>
  <c r="B371" i="14" s="1"/>
  <c r="B372" i="14" s="1"/>
  <c r="E369" i="14"/>
  <c r="E370" i="14" s="1"/>
  <c r="C369" i="14"/>
  <c r="B369" i="14"/>
  <c r="C366" i="14"/>
  <c r="C367" i="14" s="1"/>
  <c r="C368" i="14" s="1"/>
  <c r="B366" i="14"/>
  <c r="B367" i="14" s="1"/>
  <c r="B368" i="14" s="1"/>
  <c r="E365" i="14"/>
  <c r="F365" i="14" s="1"/>
  <c r="C365" i="14"/>
  <c r="B365" i="14"/>
  <c r="E361" i="14"/>
  <c r="F361" i="14" s="1"/>
  <c r="C361" i="14"/>
  <c r="B361" i="14"/>
  <c r="C362" i="14"/>
  <c r="C363" i="14" s="1"/>
  <c r="C364" i="14" s="1"/>
  <c r="B362" i="14"/>
  <c r="B363" i="14" s="1"/>
  <c r="B364" i="14" s="1"/>
  <c r="B1" i="13"/>
  <c r="B2" i="13"/>
  <c r="B3" i="13"/>
  <c r="B4" i="13"/>
  <c r="C1" i="13"/>
  <c r="C2" i="13"/>
  <c r="C3" i="13"/>
  <c r="C4" i="13"/>
  <c r="B176" i="15"/>
  <c r="B175" i="15"/>
  <c r="B171" i="15"/>
  <c r="B170" i="15"/>
  <c r="B166" i="15"/>
  <c r="B165" i="15"/>
  <c r="B161" i="15"/>
  <c r="B160" i="15"/>
  <c r="D149" i="15"/>
  <c r="D115" i="15"/>
  <c r="N27" i="16" l="1"/>
  <c r="I175" i="15" s="1"/>
  <c r="L7" i="16"/>
  <c r="L5" i="16"/>
  <c r="L6" i="16"/>
  <c r="L4" i="16"/>
  <c r="L3" i="16"/>
  <c r="L2" i="16"/>
  <c r="N2" i="16"/>
  <c r="I150" i="15" s="1"/>
  <c r="N12" i="16"/>
  <c r="I160" i="15" s="1"/>
  <c r="N22" i="16"/>
  <c r="I170" i="15" s="1"/>
  <c r="E406" i="14"/>
  <c r="E402" i="14"/>
  <c r="E394" i="14"/>
  <c r="F394" i="14" s="1"/>
  <c r="E398" i="14"/>
  <c r="E382" i="14"/>
  <c r="E383" i="14" s="1"/>
  <c r="F383" i="14" s="1"/>
  <c r="E378" i="14"/>
  <c r="E390" i="14"/>
  <c r="F386" i="14"/>
  <c r="E387" i="14"/>
  <c r="F385" i="14"/>
  <c r="E374" i="14"/>
  <c r="F370" i="14"/>
  <c r="E371" i="14"/>
  <c r="F369" i="14"/>
  <c r="E362" i="14"/>
  <c r="E366" i="14"/>
  <c r="L8" i="16" l="1"/>
  <c r="O22" i="16"/>
  <c r="J170" i="15" s="1"/>
  <c r="N17" i="16"/>
  <c r="I165" i="15" s="1"/>
  <c r="N7" i="16"/>
  <c r="I155" i="15" s="1"/>
  <c r="E395" i="14"/>
  <c r="F395" i="14" s="1"/>
  <c r="F406" i="14"/>
  <c r="E407" i="14"/>
  <c r="F382" i="14"/>
  <c r="E384" i="14"/>
  <c r="F384" i="14" s="1"/>
  <c r="F402" i="14"/>
  <c r="E403" i="14"/>
  <c r="F398" i="14"/>
  <c r="N23" i="16" s="1"/>
  <c r="I171" i="15" s="1"/>
  <c r="E399" i="14"/>
  <c r="F390" i="14"/>
  <c r="N18" i="16" s="1"/>
  <c r="I166" i="15" s="1"/>
  <c r="E391" i="14"/>
  <c r="F378" i="14"/>
  <c r="E379" i="14"/>
  <c r="F387" i="14"/>
  <c r="E388" i="14"/>
  <c r="F388" i="14" s="1"/>
  <c r="F374" i="14"/>
  <c r="N8" i="16" s="1"/>
  <c r="I156" i="15" s="1"/>
  <c r="E375" i="14"/>
  <c r="F371" i="14"/>
  <c r="E372" i="14"/>
  <c r="F372" i="14" s="1"/>
  <c r="E367" i="14"/>
  <c r="F366" i="14"/>
  <c r="E363" i="14"/>
  <c r="F362" i="14"/>
  <c r="N13" i="16" l="1"/>
  <c r="I161" i="15" s="1"/>
  <c r="N28" i="16"/>
  <c r="I176" i="15" s="1"/>
  <c r="N3" i="16"/>
  <c r="I151" i="15" s="1"/>
  <c r="E396" i="14"/>
  <c r="F396" i="14" s="1"/>
  <c r="E408" i="14"/>
  <c r="F408" i="14" s="1"/>
  <c r="F407" i="14"/>
  <c r="F403" i="14"/>
  <c r="E404" i="14"/>
  <c r="F404" i="14" s="1"/>
  <c r="F399" i="14"/>
  <c r="N24" i="16" s="1"/>
  <c r="I172" i="15" s="1"/>
  <c r="E400" i="14"/>
  <c r="F400" i="14" s="1"/>
  <c r="E380" i="14"/>
  <c r="F380" i="14" s="1"/>
  <c r="N15" i="16" s="1"/>
  <c r="I163" i="15" s="1"/>
  <c r="F379" i="14"/>
  <c r="N14" i="16" s="1"/>
  <c r="I162" i="15" s="1"/>
  <c r="F391" i="14"/>
  <c r="N19" i="16" s="1"/>
  <c r="I167" i="15" s="1"/>
  <c r="E392" i="14"/>
  <c r="F392" i="14" s="1"/>
  <c r="N20" i="16" s="1"/>
  <c r="I168" i="15" s="1"/>
  <c r="F375" i="14"/>
  <c r="N9" i="16" s="1"/>
  <c r="I157" i="15" s="1"/>
  <c r="E376" i="14"/>
  <c r="F376" i="14" s="1"/>
  <c r="N10" i="16" s="1"/>
  <c r="I158" i="15" s="1"/>
  <c r="E364" i="14"/>
  <c r="F364" i="14" s="1"/>
  <c r="F363" i="14"/>
  <c r="E368" i="14"/>
  <c r="F368" i="14" s="1"/>
  <c r="F367" i="14"/>
  <c r="O28" i="16" l="1"/>
  <c r="J176" i="15" s="1"/>
  <c r="N29" i="16"/>
  <c r="I177" i="15" s="1"/>
  <c r="N4" i="16"/>
  <c r="I152" i="15" s="1"/>
  <c r="N5" i="16"/>
  <c r="I153" i="15" s="1"/>
  <c r="N25" i="16"/>
  <c r="I173" i="15" s="1"/>
  <c r="N30" i="16"/>
  <c r="I178" i="15" s="1"/>
  <c r="D94" i="15" l="1"/>
  <c r="D80" i="15"/>
  <c r="D59" i="15"/>
  <c r="F25" i="15"/>
  <c r="F21" i="15"/>
  <c r="G26" i="15"/>
  <c r="G22" i="15"/>
  <c r="G18" i="15"/>
  <c r="B4" i="15"/>
  <c r="C3" i="16"/>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B3" i="16"/>
  <c r="B4" i="16" s="1"/>
  <c r="B5" i="16" s="1"/>
  <c r="B6" i="16" s="1"/>
  <c r="B7" i="16" s="1"/>
  <c r="B8" i="16" s="1"/>
  <c r="B9" i="16" s="1"/>
  <c r="B10" i="16" s="1"/>
  <c r="B11" i="16" s="1"/>
  <c r="B12" i="16" s="1"/>
  <c r="B13" i="16" s="1"/>
  <c r="B14" i="16" s="1"/>
  <c r="B15" i="16" s="1"/>
  <c r="B16" i="16" s="1"/>
  <c r="B17" i="16" s="1"/>
  <c r="B18" i="16" s="1"/>
  <c r="B19" i="16" s="1"/>
  <c r="B20" i="16" s="1"/>
  <c r="B21" i="16" s="1"/>
  <c r="B22" i="16" s="1"/>
  <c r="B23" i="16" s="1"/>
  <c r="B24" i="16" s="1"/>
  <c r="B25" i="16" s="1"/>
  <c r="B26" i="16" s="1"/>
  <c r="B27" i="16" s="1"/>
  <c r="B28" i="16" s="1"/>
  <c r="B29" i="16" s="1"/>
  <c r="B30" i="16" s="1"/>
  <c r="B31" i="16" s="1"/>
  <c r="A3" i="16"/>
  <c r="A4" i="16" s="1"/>
  <c r="A5" i="16" s="1"/>
  <c r="A6" i="16" s="1"/>
  <c r="A7" i="16" s="1"/>
  <c r="A8" i="16" s="1"/>
  <c r="A9" i="16" s="1"/>
  <c r="A10" i="16" s="1"/>
  <c r="A11" i="16" s="1"/>
  <c r="A12" i="16" s="1"/>
  <c r="A13" i="16" s="1"/>
  <c r="A14" i="16" s="1"/>
  <c r="A15" i="16" s="1"/>
  <c r="A16" i="16" s="1"/>
  <c r="A17" i="16" s="1"/>
  <c r="A18" i="16" s="1"/>
  <c r="A19" i="16" s="1"/>
  <c r="A20" i="16" s="1"/>
  <c r="A21" i="16" s="1"/>
  <c r="A22" i="16" s="1"/>
  <c r="A23" i="16" s="1"/>
  <c r="A24" i="16" s="1"/>
  <c r="A25" i="16" s="1"/>
  <c r="A26" i="16" s="1"/>
  <c r="A27" i="16" s="1"/>
  <c r="A28" i="16" s="1"/>
  <c r="A29" i="16" s="1"/>
  <c r="A30" i="16" s="1"/>
  <c r="A31" i="16" s="1"/>
  <c r="A99" i="15"/>
  <c r="A98" i="15"/>
  <c r="A97" i="15"/>
  <c r="A96" i="15"/>
  <c r="A95" i="15"/>
  <c r="A94" i="15"/>
  <c r="D93" i="15"/>
  <c r="A93" i="15"/>
  <c r="A89" i="15"/>
  <c r="A85" i="15"/>
  <c r="A84" i="15"/>
  <c r="A83" i="15"/>
  <c r="A82" i="15"/>
  <c r="A81" i="15"/>
  <c r="A80" i="15"/>
  <c r="D79" i="15"/>
  <c r="A79" i="15"/>
  <c r="A75" i="15"/>
  <c r="A62" i="15"/>
  <c r="A61" i="15"/>
  <c r="A60" i="15"/>
  <c r="A59" i="15"/>
  <c r="D58" i="15"/>
  <c r="A58" i="15"/>
  <c r="A54" i="15"/>
  <c r="A7" i="15"/>
  <c r="C13" i="15"/>
  <c r="A88" i="15" s="1"/>
  <c r="A118" i="15" s="1"/>
  <c r="C12" i="15"/>
  <c r="A74" i="15" s="1"/>
  <c r="A117" i="15" s="1"/>
  <c r="C11" i="15"/>
  <c r="A53" i="15" s="1"/>
  <c r="A116" i="15" s="1"/>
  <c r="C10" i="15"/>
  <c r="A38" i="15" s="1"/>
  <c r="A115" i="15" s="1"/>
  <c r="A14" i="15"/>
  <c r="B178" i="15" l="1"/>
  <c r="B168" i="15"/>
  <c r="B173" i="15"/>
  <c r="B163" i="15"/>
  <c r="B177" i="15"/>
  <c r="B162" i="15"/>
  <c r="B167" i="15"/>
  <c r="B172" i="15"/>
  <c r="B152" i="15"/>
  <c r="B157" i="15"/>
  <c r="B153" i="15"/>
  <c r="B158" i="15"/>
  <c r="B150" i="15"/>
  <c r="B155" i="15"/>
  <c r="B151" i="15"/>
  <c r="B156" i="15"/>
  <c r="E34" i="15"/>
  <c r="F33" i="15"/>
  <c r="A50" i="15"/>
  <c r="A49" i="15"/>
  <c r="A48" i="15"/>
  <c r="A47" i="15"/>
  <c r="A46" i="15"/>
  <c r="A45" i="15"/>
  <c r="D44" i="15"/>
  <c r="A44" i="15"/>
  <c r="D43" i="15"/>
  <c r="A43" i="15"/>
  <c r="A39" i="15"/>
  <c r="A6" i="15"/>
  <c r="C2" i="15"/>
  <c r="A337" i="14"/>
  <c r="A338" i="14" s="1"/>
  <c r="A339" i="14" s="1"/>
  <c r="A340" i="14" s="1"/>
  <c r="A341" i="14" s="1"/>
  <c r="A342" i="14" s="1"/>
  <c r="A343" i="14" s="1"/>
  <c r="A344" i="14" s="1"/>
  <c r="A345" i="14" s="1"/>
  <c r="A346" i="14" s="1"/>
  <c r="A347" i="14" s="1"/>
  <c r="A348" i="14" s="1"/>
  <c r="A349" i="14" s="1"/>
  <c r="A350" i="14" s="1"/>
  <c r="A351" i="14" s="1"/>
  <c r="A352" i="14" s="1"/>
  <c r="A353" i="14" s="1"/>
  <c r="A354" i="14" s="1"/>
  <c r="A355" i="14" s="1"/>
  <c r="A356" i="14" s="1"/>
  <c r="A357" i="14" s="1"/>
  <c r="A358" i="14" s="1"/>
  <c r="A359" i="14" s="1"/>
  <c r="A360" i="14" s="1"/>
  <c r="A334" i="14"/>
  <c r="A335" i="14" s="1"/>
  <c r="A336" i="14" s="1"/>
  <c r="C333" i="14"/>
  <c r="C334" i="14" s="1"/>
  <c r="C335" i="14" s="1"/>
  <c r="C336" i="14" s="1"/>
  <c r="C337" i="14" s="1"/>
  <c r="C338" i="14" s="1"/>
  <c r="C339" i="14" s="1"/>
  <c r="C340" i="14" s="1"/>
  <c r="C341" i="14" s="1"/>
  <c r="C342" i="14" s="1"/>
  <c r="C343" i="14" s="1"/>
  <c r="C344" i="14" s="1"/>
  <c r="C345" i="14" s="1"/>
  <c r="C346" i="14" s="1"/>
  <c r="C347" i="14" s="1"/>
  <c r="C348" i="14" s="1"/>
  <c r="C349" i="14" s="1"/>
  <c r="C350" i="14" s="1"/>
  <c r="C351" i="14" s="1"/>
  <c r="C352" i="14" s="1"/>
  <c r="C353" i="14" s="1"/>
  <c r="C354" i="14" s="1"/>
  <c r="C355" i="14" s="1"/>
  <c r="C356" i="14" s="1"/>
  <c r="C357" i="14" s="1"/>
  <c r="C358" i="14" s="1"/>
  <c r="C359" i="14" s="1"/>
  <c r="C360" i="14" s="1"/>
  <c r="C332" i="14"/>
  <c r="B332" i="14"/>
  <c r="B333" i="14" s="1"/>
  <c r="B334" i="14" s="1"/>
  <c r="B335" i="14" s="1"/>
  <c r="B336" i="14" s="1"/>
  <c r="B337" i="14" s="1"/>
  <c r="B338" i="14" s="1"/>
  <c r="B339" i="14" s="1"/>
  <c r="B340" i="14" s="1"/>
  <c r="B341" i="14" s="1"/>
  <c r="B342" i="14" s="1"/>
  <c r="B343" i="14" s="1"/>
  <c r="B344" i="14" s="1"/>
  <c r="B345" i="14" s="1"/>
  <c r="B346" i="14" s="1"/>
  <c r="B347" i="14" s="1"/>
  <c r="B348" i="14" s="1"/>
  <c r="B349" i="14" s="1"/>
  <c r="B350" i="14" s="1"/>
  <c r="B351" i="14" s="1"/>
  <c r="B352" i="14" s="1"/>
  <c r="B353" i="14" s="1"/>
  <c r="B354" i="14" s="1"/>
  <c r="B355" i="14" s="1"/>
  <c r="B356" i="14" s="1"/>
  <c r="B357" i="14" s="1"/>
  <c r="B358" i="14" s="1"/>
  <c r="B359" i="14" s="1"/>
  <c r="B360" i="14" s="1"/>
  <c r="A332" i="14"/>
  <c r="A333" i="14" s="1"/>
  <c r="E331" i="14"/>
  <c r="F331" i="14" s="1"/>
  <c r="C306" i="14"/>
  <c r="C307" i="14" s="1"/>
  <c r="C308" i="14" s="1"/>
  <c r="C309" i="14" s="1"/>
  <c r="C310" i="14" s="1"/>
  <c r="C311" i="14" s="1"/>
  <c r="C312" i="14" s="1"/>
  <c r="C313" i="14" s="1"/>
  <c r="C314" i="14" s="1"/>
  <c r="C315" i="14" s="1"/>
  <c r="C316" i="14" s="1"/>
  <c r="C317" i="14" s="1"/>
  <c r="C318" i="14" s="1"/>
  <c r="C319" i="14" s="1"/>
  <c r="C320" i="14" s="1"/>
  <c r="C321" i="14" s="1"/>
  <c r="C322" i="14" s="1"/>
  <c r="C323" i="14" s="1"/>
  <c r="C324" i="14" s="1"/>
  <c r="C325" i="14" s="1"/>
  <c r="C326" i="14" s="1"/>
  <c r="C327" i="14" s="1"/>
  <c r="C328" i="14" s="1"/>
  <c r="C329" i="14" s="1"/>
  <c r="C330" i="14" s="1"/>
  <c r="A304" i="14"/>
  <c r="A305" i="14" s="1"/>
  <c r="A306" i="14" s="1"/>
  <c r="A307" i="14" s="1"/>
  <c r="A308" i="14" s="1"/>
  <c r="A309" i="14" s="1"/>
  <c r="A310" i="14" s="1"/>
  <c r="A311" i="14" s="1"/>
  <c r="A312" i="14" s="1"/>
  <c r="A313" i="14" s="1"/>
  <c r="A314" i="14" s="1"/>
  <c r="A315" i="14" s="1"/>
  <c r="A316" i="14" s="1"/>
  <c r="A317" i="14" s="1"/>
  <c r="A318" i="14" s="1"/>
  <c r="A319" i="14" s="1"/>
  <c r="A320" i="14" s="1"/>
  <c r="A321" i="14" s="1"/>
  <c r="A322" i="14" s="1"/>
  <c r="A323" i="14" s="1"/>
  <c r="A324" i="14" s="1"/>
  <c r="A325" i="14" s="1"/>
  <c r="A326" i="14" s="1"/>
  <c r="A327" i="14" s="1"/>
  <c r="A328" i="14" s="1"/>
  <c r="A329" i="14" s="1"/>
  <c r="A330" i="14" s="1"/>
  <c r="C303" i="14"/>
  <c r="C304" i="14" s="1"/>
  <c r="C305" i="14" s="1"/>
  <c r="C302" i="14"/>
  <c r="B302" i="14"/>
  <c r="B303" i="14" s="1"/>
  <c r="B304" i="14" s="1"/>
  <c r="B305" i="14" s="1"/>
  <c r="B306" i="14" s="1"/>
  <c r="B307" i="14" s="1"/>
  <c r="B308" i="14" s="1"/>
  <c r="B309" i="14" s="1"/>
  <c r="B310" i="14" s="1"/>
  <c r="B311" i="14" s="1"/>
  <c r="B312" i="14" s="1"/>
  <c r="B313" i="14" s="1"/>
  <c r="B314" i="14" s="1"/>
  <c r="B315" i="14" s="1"/>
  <c r="B316" i="14" s="1"/>
  <c r="B317" i="14" s="1"/>
  <c r="B318" i="14" s="1"/>
  <c r="B319" i="14" s="1"/>
  <c r="B320" i="14" s="1"/>
  <c r="B321" i="14" s="1"/>
  <c r="B322" i="14" s="1"/>
  <c r="B323" i="14" s="1"/>
  <c r="B324" i="14" s="1"/>
  <c r="B325" i="14" s="1"/>
  <c r="B326" i="14" s="1"/>
  <c r="B327" i="14" s="1"/>
  <c r="B328" i="14" s="1"/>
  <c r="B329" i="14" s="1"/>
  <c r="B330" i="14" s="1"/>
  <c r="A302" i="14"/>
  <c r="A303" i="14" s="1"/>
  <c r="E301" i="14"/>
  <c r="A277" i="14"/>
  <c r="A278" i="14" s="1"/>
  <c r="A279" i="14" s="1"/>
  <c r="A280" i="14" s="1"/>
  <c r="A281" i="14" s="1"/>
  <c r="A282" i="14" s="1"/>
  <c r="A283" i="14" s="1"/>
  <c r="A284" i="14" s="1"/>
  <c r="A285" i="14" s="1"/>
  <c r="A286" i="14" s="1"/>
  <c r="A287" i="14" s="1"/>
  <c r="A288" i="14" s="1"/>
  <c r="A289" i="14" s="1"/>
  <c r="A290" i="14" s="1"/>
  <c r="A291" i="14" s="1"/>
  <c r="A292" i="14" s="1"/>
  <c r="A293" i="14" s="1"/>
  <c r="A294" i="14" s="1"/>
  <c r="A295" i="14" s="1"/>
  <c r="A296" i="14" s="1"/>
  <c r="A297" i="14" s="1"/>
  <c r="A298" i="14" s="1"/>
  <c r="A299" i="14" s="1"/>
  <c r="A300" i="14" s="1"/>
  <c r="A274" i="14"/>
  <c r="A275" i="14" s="1"/>
  <c r="A276" i="14" s="1"/>
  <c r="C273" i="14"/>
  <c r="C274" i="14" s="1"/>
  <c r="C275" i="14" s="1"/>
  <c r="C276" i="14" s="1"/>
  <c r="C277" i="14" s="1"/>
  <c r="C278" i="14" s="1"/>
  <c r="C279" i="14" s="1"/>
  <c r="C280" i="14" s="1"/>
  <c r="C281" i="14" s="1"/>
  <c r="C282" i="14" s="1"/>
  <c r="C283" i="14" s="1"/>
  <c r="C284" i="14" s="1"/>
  <c r="C285" i="14" s="1"/>
  <c r="C286" i="14" s="1"/>
  <c r="C287" i="14" s="1"/>
  <c r="C288" i="14" s="1"/>
  <c r="C289" i="14" s="1"/>
  <c r="C290" i="14" s="1"/>
  <c r="C291" i="14" s="1"/>
  <c r="C292" i="14" s="1"/>
  <c r="C293" i="14" s="1"/>
  <c r="C294" i="14" s="1"/>
  <c r="C295" i="14" s="1"/>
  <c r="C296" i="14" s="1"/>
  <c r="C297" i="14" s="1"/>
  <c r="C298" i="14" s="1"/>
  <c r="C299" i="14" s="1"/>
  <c r="C300" i="14" s="1"/>
  <c r="C272" i="14"/>
  <c r="B272" i="14"/>
  <c r="B273" i="14" s="1"/>
  <c r="B274" i="14" s="1"/>
  <c r="B275" i="14" s="1"/>
  <c r="B276" i="14" s="1"/>
  <c r="B277" i="14" s="1"/>
  <c r="B278" i="14" s="1"/>
  <c r="B279" i="14" s="1"/>
  <c r="B280" i="14" s="1"/>
  <c r="B281" i="14" s="1"/>
  <c r="B282" i="14" s="1"/>
  <c r="B283" i="14" s="1"/>
  <c r="B284" i="14" s="1"/>
  <c r="B285" i="14" s="1"/>
  <c r="B286" i="14" s="1"/>
  <c r="B287" i="14" s="1"/>
  <c r="B288" i="14" s="1"/>
  <c r="B289" i="14" s="1"/>
  <c r="B290" i="14" s="1"/>
  <c r="B291" i="14" s="1"/>
  <c r="B292" i="14" s="1"/>
  <c r="B293" i="14" s="1"/>
  <c r="B294" i="14" s="1"/>
  <c r="B295" i="14" s="1"/>
  <c r="B296" i="14" s="1"/>
  <c r="B297" i="14" s="1"/>
  <c r="B298" i="14" s="1"/>
  <c r="B299" i="14" s="1"/>
  <c r="B300" i="14" s="1"/>
  <c r="A272" i="14"/>
  <c r="A273" i="14" s="1"/>
  <c r="E271" i="14"/>
  <c r="F271" i="14" s="1"/>
  <c r="C243" i="14"/>
  <c r="C244" i="14" s="1"/>
  <c r="C245" i="14" s="1"/>
  <c r="C246" i="14" s="1"/>
  <c r="C247" i="14" s="1"/>
  <c r="C248" i="14" s="1"/>
  <c r="C249" i="14" s="1"/>
  <c r="C250" i="14" s="1"/>
  <c r="C251" i="14" s="1"/>
  <c r="C252" i="14" s="1"/>
  <c r="C253" i="14" s="1"/>
  <c r="C254" i="14" s="1"/>
  <c r="C255" i="14" s="1"/>
  <c r="C256" i="14" s="1"/>
  <c r="C257" i="14" s="1"/>
  <c r="C258" i="14" s="1"/>
  <c r="C259" i="14" s="1"/>
  <c r="C260" i="14" s="1"/>
  <c r="C261" i="14" s="1"/>
  <c r="C262" i="14" s="1"/>
  <c r="C263" i="14" s="1"/>
  <c r="C264" i="14" s="1"/>
  <c r="C265" i="14" s="1"/>
  <c r="C266" i="14" s="1"/>
  <c r="C267" i="14" s="1"/>
  <c r="C268" i="14" s="1"/>
  <c r="C269" i="14" s="1"/>
  <c r="C270" i="14" s="1"/>
  <c r="C242" i="14"/>
  <c r="B242" i="14"/>
  <c r="B243" i="14" s="1"/>
  <c r="B244" i="14" s="1"/>
  <c r="B245" i="14" s="1"/>
  <c r="B246" i="14" s="1"/>
  <c r="B247" i="14" s="1"/>
  <c r="B248" i="14" s="1"/>
  <c r="B249" i="14" s="1"/>
  <c r="B250" i="14" s="1"/>
  <c r="B251" i="14" s="1"/>
  <c r="B252" i="14" s="1"/>
  <c r="B253" i="14" s="1"/>
  <c r="B254" i="14" s="1"/>
  <c r="B255" i="14" s="1"/>
  <c r="B256" i="14" s="1"/>
  <c r="B257" i="14" s="1"/>
  <c r="B258" i="14" s="1"/>
  <c r="B259" i="14" s="1"/>
  <c r="B260" i="14" s="1"/>
  <c r="B261" i="14" s="1"/>
  <c r="B262" i="14" s="1"/>
  <c r="B263" i="14" s="1"/>
  <c r="B264" i="14" s="1"/>
  <c r="B265" i="14" s="1"/>
  <c r="B266" i="14" s="1"/>
  <c r="B267" i="14" s="1"/>
  <c r="B268" i="14" s="1"/>
  <c r="B269" i="14" s="1"/>
  <c r="B270" i="14" s="1"/>
  <c r="A242" i="14"/>
  <c r="A243" i="14" s="1"/>
  <c r="A244" i="14" s="1"/>
  <c r="A245" i="14" s="1"/>
  <c r="A246" i="14" s="1"/>
  <c r="A247" i="14" s="1"/>
  <c r="A248" i="14" s="1"/>
  <c r="A249" i="14" s="1"/>
  <c r="A250" i="14" s="1"/>
  <c r="A251" i="14" s="1"/>
  <c r="A252" i="14" s="1"/>
  <c r="A253" i="14" s="1"/>
  <c r="A254" i="14" s="1"/>
  <c r="A255" i="14" s="1"/>
  <c r="A256" i="14" s="1"/>
  <c r="A257" i="14" s="1"/>
  <c r="A258" i="14" s="1"/>
  <c r="A259" i="14" s="1"/>
  <c r="A260" i="14" s="1"/>
  <c r="A261" i="14" s="1"/>
  <c r="A262" i="14" s="1"/>
  <c r="A263" i="14" s="1"/>
  <c r="A264" i="14" s="1"/>
  <c r="A265" i="14" s="1"/>
  <c r="A266" i="14" s="1"/>
  <c r="A267" i="14" s="1"/>
  <c r="A268" i="14" s="1"/>
  <c r="A269" i="14" s="1"/>
  <c r="A270" i="14" s="1"/>
  <c r="E241" i="14"/>
  <c r="C213" i="14"/>
  <c r="C214" i="14" s="1"/>
  <c r="C215" i="14" s="1"/>
  <c r="C216" i="14" s="1"/>
  <c r="C217" i="14" s="1"/>
  <c r="C218" i="14" s="1"/>
  <c r="C219" i="14" s="1"/>
  <c r="C220" i="14" s="1"/>
  <c r="C221" i="14" s="1"/>
  <c r="C222" i="14" s="1"/>
  <c r="C223" i="14" s="1"/>
  <c r="C224" i="14" s="1"/>
  <c r="C225" i="14" s="1"/>
  <c r="C226" i="14" s="1"/>
  <c r="C227" i="14" s="1"/>
  <c r="C228" i="14" s="1"/>
  <c r="C229" i="14" s="1"/>
  <c r="C230" i="14" s="1"/>
  <c r="C231" i="14" s="1"/>
  <c r="C232" i="14" s="1"/>
  <c r="C233" i="14" s="1"/>
  <c r="C234" i="14" s="1"/>
  <c r="C235" i="14" s="1"/>
  <c r="C236" i="14" s="1"/>
  <c r="C237" i="14" s="1"/>
  <c r="C238" i="14" s="1"/>
  <c r="C239" i="14" s="1"/>
  <c r="C240" i="14" s="1"/>
  <c r="C212" i="14"/>
  <c r="B212" i="14"/>
  <c r="B213" i="14" s="1"/>
  <c r="B214" i="14" s="1"/>
  <c r="B215" i="14" s="1"/>
  <c r="B216" i="14" s="1"/>
  <c r="B217" i="14" s="1"/>
  <c r="B218" i="14" s="1"/>
  <c r="B219" i="14" s="1"/>
  <c r="B220" i="14" s="1"/>
  <c r="B221" i="14" s="1"/>
  <c r="B222" i="14" s="1"/>
  <c r="B223" i="14" s="1"/>
  <c r="B224" i="14" s="1"/>
  <c r="B225" i="14" s="1"/>
  <c r="B226" i="14" s="1"/>
  <c r="B227" i="14" s="1"/>
  <c r="B228" i="14" s="1"/>
  <c r="B229" i="14" s="1"/>
  <c r="B230" i="14" s="1"/>
  <c r="B231" i="14" s="1"/>
  <c r="B232" i="14" s="1"/>
  <c r="B233" i="14" s="1"/>
  <c r="B234" i="14" s="1"/>
  <c r="B235" i="14" s="1"/>
  <c r="B236" i="14" s="1"/>
  <c r="B237" i="14" s="1"/>
  <c r="B238" i="14" s="1"/>
  <c r="B239" i="14" s="1"/>
  <c r="B240" i="14" s="1"/>
  <c r="A212" i="14"/>
  <c r="A213" i="14" s="1"/>
  <c r="A214" i="14" s="1"/>
  <c r="A215" i="14" s="1"/>
  <c r="A216" i="14" s="1"/>
  <c r="A217" i="14" s="1"/>
  <c r="A218" i="14" s="1"/>
  <c r="A219" i="14" s="1"/>
  <c r="A220" i="14" s="1"/>
  <c r="A221" i="14" s="1"/>
  <c r="A222" i="14" s="1"/>
  <c r="A223" i="14" s="1"/>
  <c r="A224" i="14" s="1"/>
  <c r="A225" i="14" s="1"/>
  <c r="A226" i="14" s="1"/>
  <c r="A227" i="14" s="1"/>
  <c r="A228" i="14" s="1"/>
  <c r="A229" i="14" s="1"/>
  <c r="A230" i="14" s="1"/>
  <c r="A231" i="14" s="1"/>
  <c r="A232" i="14" s="1"/>
  <c r="A233" i="14" s="1"/>
  <c r="A234" i="14" s="1"/>
  <c r="A235" i="14" s="1"/>
  <c r="A236" i="14" s="1"/>
  <c r="A237" i="14" s="1"/>
  <c r="A238" i="14" s="1"/>
  <c r="A239" i="14" s="1"/>
  <c r="A240" i="14" s="1"/>
  <c r="E211" i="14"/>
  <c r="F211" i="14" s="1"/>
  <c r="C183" i="14"/>
  <c r="C184" i="14" s="1"/>
  <c r="C185" i="14" s="1"/>
  <c r="C186" i="14" s="1"/>
  <c r="C187" i="14" s="1"/>
  <c r="C188" i="14" s="1"/>
  <c r="C189" i="14" s="1"/>
  <c r="C190" i="14" s="1"/>
  <c r="C191" i="14" s="1"/>
  <c r="C192" i="14" s="1"/>
  <c r="C193" i="14" s="1"/>
  <c r="C194" i="14" s="1"/>
  <c r="C195" i="14" s="1"/>
  <c r="C196" i="14" s="1"/>
  <c r="C197" i="14" s="1"/>
  <c r="C198" i="14" s="1"/>
  <c r="C199" i="14" s="1"/>
  <c r="C200" i="14" s="1"/>
  <c r="C201" i="14" s="1"/>
  <c r="C202" i="14" s="1"/>
  <c r="C203" i="14" s="1"/>
  <c r="C204" i="14" s="1"/>
  <c r="C205" i="14" s="1"/>
  <c r="C206" i="14" s="1"/>
  <c r="C207" i="14" s="1"/>
  <c r="C208" i="14" s="1"/>
  <c r="C209" i="14" s="1"/>
  <c r="C210" i="14" s="1"/>
  <c r="C182" i="14"/>
  <c r="B182" i="14"/>
  <c r="B183" i="14" s="1"/>
  <c r="B184" i="14" s="1"/>
  <c r="B185" i="14" s="1"/>
  <c r="B186" i="14" s="1"/>
  <c r="B187" i="14" s="1"/>
  <c r="B188" i="14" s="1"/>
  <c r="B189" i="14" s="1"/>
  <c r="B190" i="14" s="1"/>
  <c r="B191" i="14" s="1"/>
  <c r="B192" i="14" s="1"/>
  <c r="B193" i="14" s="1"/>
  <c r="B194" i="14" s="1"/>
  <c r="B195" i="14" s="1"/>
  <c r="B196" i="14" s="1"/>
  <c r="B197" i="14" s="1"/>
  <c r="B198" i="14" s="1"/>
  <c r="B199" i="14" s="1"/>
  <c r="B200" i="14" s="1"/>
  <c r="B201" i="14" s="1"/>
  <c r="B202" i="14" s="1"/>
  <c r="B203" i="14" s="1"/>
  <c r="B204" i="14" s="1"/>
  <c r="B205" i="14" s="1"/>
  <c r="B206" i="14" s="1"/>
  <c r="B207" i="14" s="1"/>
  <c r="B208" i="14" s="1"/>
  <c r="B209" i="14" s="1"/>
  <c r="B210" i="14" s="1"/>
  <c r="A182" i="14"/>
  <c r="A183" i="14" s="1"/>
  <c r="A184" i="14" s="1"/>
  <c r="A185" i="14" s="1"/>
  <c r="A186" i="14" s="1"/>
  <c r="A187" i="14" s="1"/>
  <c r="A188" i="14" s="1"/>
  <c r="A189" i="14" s="1"/>
  <c r="A190" i="14" s="1"/>
  <c r="A191" i="14" s="1"/>
  <c r="A192" i="14" s="1"/>
  <c r="A193" i="14" s="1"/>
  <c r="A194" i="14" s="1"/>
  <c r="A195" i="14" s="1"/>
  <c r="A196" i="14" s="1"/>
  <c r="A197" i="14" s="1"/>
  <c r="A198" i="14" s="1"/>
  <c r="A199" i="14" s="1"/>
  <c r="A200" i="14" s="1"/>
  <c r="A201" i="14" s="1"/>
  <c r="A202" i="14" s="1"/>
  <c r="A203" i="14" s="1"/>
  <c r="A204" i="14" s="1"/>
  <c r="A205" i="14" s="1"/>
  <c r="A206" i="14" s="1"/>
  <c r="A207" i="14" s="1"/>
  <c r="A208" i="14" s="1"/>
  <c r="A209" i="14" s="1"/>
  <c r="A210" i="14" s="1"/>
  <c r="E181" i="14"/>
  <c r="C152" i="14"/>
  <c r="C153" i="14" s="1"/>
  <c r="C154" i="14" s="1"/>
  <c r="C155" i="14" s="1"/>
  <c r="C156" i="14" s="1"/>
  <c r="C157" i="14" s="1"/>
  <c r="C158" i="14" s="1"/>
  <c r="C159" i="14" s="1"/>
  <c r="C160" i="14" s="1"/>
  <c r="C161" i="14" s="1"/>
  <c r="C162" i="14" s="1"/>
  <c r="C163" i="14" s="1"/>
  <c r="C164" i="14" s="1"/>
  <c r="C165" i="14" s="1"/>
  <c r="C166" i="14" s="1"/>
  <c r="C167" i="14" s="1"/>
  <c r="C168" i="14" s="1"/>
  <c r="C169" i="14" s="1"/>
  <c r="C170" i="14" s="1"/>
  <c r="C171" i="14" s="1"/>
  <c r="C172" i="14" s="1"/>
  <c r="C173" i="14" s="1"/>
  <c r="C174" i="14" s="1"/>
  <c r="C175" i="14" s="1"/>
  <c r="C176" i="14" s="1"/>
  <c r="C177" i="14" s="1"/>
  <c r="C178" i="14" s="1"/>
  <c r="C179" i="14" s="1"/>
  <c r="C180" i="14" s="1"/>
  <c r="B152" i="14"/>
  <c r="B153" i="14" s="1"/>
  <c r="B154" i="14" s="1"/>
  <c r="B155" i="14" s="1"/>
  <c r="B156" i="14" s="1"/>
  <c r="B157" i="14" s="1"/>
  <c r="B158" i="14" s="1"/>
  <c r="B159" i="14" s="1"/>
  <c r="B160" i="14" s="1"/>
  <c r="B161" i="14" s="1"/>
  <c r="B162" i="14" s="1"/>
  <c r="B163" i="14" s="1"/>
  <c r="B164" i="14" s="1"/>
  <c r="B165" i="14" s="1"/>
  <c r="B166" i="14" s="1"/>
  <c r="B167" i="14" s="1"/>
  <c r="B168" i="14" s="1"/>
  <c r="B169" i="14" s="1"/>
  <c r="B170" i="14" s="1"/>
  <c r="B171" i="14" s="1"/>
  <c r="B172" i="14" s="1"/>
  <c r="B173" i="14" s="1"/>
  <c r="B174" i="14" s="1"/>
  <c r="B175" i="14" s="1"/>
  <c r="B176" i="14" s="1"/>
  <c r="B177" i="14" s="1"/>
  <c r="B178" i="14" s="1"/>
  <c r="B179" i="14" s="1"/>
  <c r="B180" i="14" s="1"/>
  <c r="A152" i="14"/>
  <c r="A153" i="14" s="1"/>
  <c r="A154" i="14" s="1"/>
  <c r="A155" i="14" s="1"/>
  <c r="A156" i="14" s="1"/>
  <c r="A157" i="14" s="1"/>
  <c r="A158" i="14" s="1"/>
  <c r="A159" i="14" s="1"/>
  <c r="A160" i="14" s="1"/>
  <c r="A161" i="14" s="1"/>
  <c r="A162" i="14" s="1"/>
  <c r="A163" i="14" s="1"/>
  <c r="A164" i="14" s="1"/>
  <c r="A165" i="14" s="1"/>
  <c r="A166" i="14" s="1"/>
  <c r="A167" i="14" s="1"/>
  <c r="A168" i="14" s="1"/>
  <c r="A169" i="14" s="1"/>
  <c r="A170" i="14" s="1"/>
  <c r="A171" i="14" s="1"/>
  <c r="A172" i="14" s="1"/>
  <c r="A173" i="14" s="1"/>
  <c r="A174" i="14" s="1"/>
  <c r="A175" i="14" s="1"/>
  <c r="A176" i="14" s="1"/>
  <c r="A177" i="14" s="1"/>
  <c r="A178" i="14" s="1"/>
  <c r="A179" i="14" s="1"/>
  <c r="A180" i="14" s="1"/>
  <c r="E151" i="14"/>
  <c r="F151" i="14" s="1"/>
  <c r="A125" i="14"/>
  <c r="A126" i="14" s="1"/>
  <c r="A127" i="14" s="1"/>
  <c r="A128" i="14" s="1"/>
  <c r="A129" i="14" s="1"/>
  <c r="A130" i="14" s="1"/>
  <c r="A131" i="14" s="1"/>
  <c r="A132" i="14" s="1"/>
  <c r="A133" i="14" s="1"/>
  <c r="A134" i="14" s="1"/>
  <c r="A135" i="14" s="1"/>
  <c r="A136" i="14" s="1"/>
  <c r="A137" i="14" s="1"/>
  <c r="A138" i="14" s="1"/>
  <c r="A139" i="14" s="1"/>
  <c r="A140" i="14" s="1"/>
  <c r="A141" i="14" s="1"/>
  <c r="A142" i="14" s="1"/>
  <c r="A143" i="14" s="1"/>
  <c r="A144" i="14" s="1"/>
  <c r="A145" i="14" s="1"/>
  <c r="A146" i="14" s="1"/>
  <c r="A147" i="14" s="1"/>
  <c r="A148" i="14" s="1"/>
  <c r="A149" i="14" s="1"/>
  <c r="A150" i="14" s="1"/>
  <c r="A124" i="14"/>
  <c r="C123" i="14"/>
  <c r="C124" i="14" s="1"/>
  <c r="C125" i="14" s="1"/>
  <c r="C126" i="14" s="1"/>
  <c r="C127" i="14" s="1"/>
  <c r="C128" i="14" s="1"/>
  <c r="C129" i="14" s="1"/>
  <c r="C130" i="14" s="1"/>
  <c r="C131" i="14" s="1"/>
  <c r="C132" i="14" s="1"/>
  <c r="C133" i="14" s="1"/>
  <c r="C134" i="14" s="1"/>
  <c r="C135" i="14" s="1"/>
  <c r="C136" i="14" s="1"/>
  <c r="C137" i="14" s="1"/>
  <c r="C138" i="14" s="1"/>
  <c r="C139" i="14" s="1"/>
  <c r="C140" i="14" s="1"/>
  <c r="C141" i="14" s="1"/>
  <c r="C142" i="14" s="1"/>
  <c r="C143" i="14" s="1"/>
  <c r="C144" i="14" s="1"/>
  <c r="C145" i="14" s="1"/>
  <c r="C146" i="14" s="1"/>
  <c r="C147" i="14" s="1"/>
  <c r="C148" i="14" s="1"/>
  <c r="C149" i="14" s="1"/>
  <c r="C150" i="14" s="1"/>
  <c r="C122" i="14"/>
  <c r="B122" i="14"/>
  <c r="B123" i="14" s="1"/>
  <c r="B124" i="14" s="1"/>
  <c r="B125" i="14" s="1"/>
  <c r="B126" i="14" s="1"/>
  <c r="B127" i="14" s="1"/>
  <c r="B128" i="14" s="1"/>
  <c r="B129" i="14" s="1"/>
  <c r="B130" i="14" s="1"/>
  <c r="B131" i="14" s="1"/>
  <c r="B132" i="14" s="1"/>
  <c r="B133" i="14" s="1"/>
  <c r="B134" i="14" s="1"/>
  <c r="B135" i="14" s="1"/>
  <c r="B136" i="14" s="1"/>
  <c r="B137" i="14" s="1"/>
  <c r="B138" i="14" s="1"/>
  <c r="B139" i="14" s="1"/>
  <c r="B140" i="14" s="1"/>
  <c r="B141" i="14" s="1"/>
  <c r="B142" i="14" s="1"/>
  <c r="B143" i="14" s="1"/>
  <c r="B144" i="14" s="1"/>
  <c r="B145" i="14" s="1"/>
  <c r="B146" i="14" s="1"/>
  <c r="B147" i="14" s="1"/>
  <c r="B148" i="14" s="1"/>
  <c r="B149" i="14" s="1"/>
  <c r="B150" i="14" s="1"/>
  <c r="A122" i="14"/>
  <c r="A123" i="14" s="1"/>
  <c r="E121" i="14"/>
  <c r="A94" i="14"/>
  <c r="A95" i="14" s="1"/>
  <c r="A96" i="14" s="1"/>
  <c r="A97" i="14" s="1"/>
  <c r="A98" i="14" s="1"/>
  <c r="A99" i="14" s="1"/>
  <c r="A100" i="14" s="1"/>
  <c r="A101" i="14" s="1"/>
  <c r="A102" i="14" s="1"/>
  <c r="A103" i="14" s="1"/>
  <c r="A104" i="14" s="1"/>
  <c r="A105" i="14" s="1"/>
  <c r="A106" i="14" s="1"/>
  <c r="A107" i="14" s="1"/>
  <c r="A108" i="14" s="1"/>
  <c r="A109" i="14" s="1"/>
  <c r="A110" i="14" s="1"/>
  <c r="A111" i="14" s="1"/>
  <c r="A112" i="14" s="1"/>
  <c r="A113" i="14" s="1"/>
  <c r="A114" i="14" s="1"/>
  <c r="A115" i="14" s="1"/>
  <c r="A116" i="14" s="1"/>
  <c r="A117" i="14" s="1"/>
  <c r="A118" i="14" s="1"/>
  <c r="A119" i="14" s="1"/>
  <c r="A120" i="14" s="1"/>
  <c r="C92" i="14"/>
  <c r="C93" i="14" s="1"/>
  <c r="C94" i="14" s="1"/>
  <c r="C95" i="14" s="1"/>
  <c r="C96" i="14" s="1"/>
  <c r="C97" i="14" s="1"/>
  <c r="C98" i="14" s="1"/>
  <c r="C99" i="14" s="1"/>
  <c r="C100" i="14" s="1"/>
  <c r="C101" i="14" s="1"/>
  <c r="C102" i="14" s="1"/>
  <c r="C103" i="14" s="1"/>
  <c r="C104" i="14" s="1"/>
  <c r="C105" i="14" s="1"/>
  <c r="C106" i="14" s="1"/>
  <c r="C107" i="14" s="1"/>
  <c r="C108" i="14" s="1"/>
  <c r="C109" i="14" s="1"/>
  <c r="C110" i="14" s="1"/>
  <c r="C111" i="14" s="1"/>
  <c r="C112" i="14" s="1"/>
  <c r="C113" i="14" s="1"/>
  <c r="C114" i="14" s="1"/>
  <c r="C115" i="14" s="1"/>
  <c r="C116" i="14" s="1"/>
  <c r="C117" i="14" s="1"/>
  <c r="C118" i="14" s="1"/>
  <c r="C119" i="14" s="1"/>
  <c r="C120" i="14" s="1"/>
  <c r="B92" i="14"/>
  <c r="B93" i="14" s="1"/>
  <c r="B94" i="14" s="1"/>
  <c r="B95" i="14" s="1"/>
  <c r="B96" i="14" s="1"/>
  <c r="B97" i="14" s="1"/>
  <c r="B98" i="14" s="1"/>
  <c r="B99" i="14" s="1"/>
  <c r="B100" i="14" s="1"/>
  <c r="B101" i="14" s="1"/>
  <c r="B102" i="14" s="1"/>
  <c r="B103" i="14" s="1"/>
  <c r="B104" i="14" s="1"/>
  <c r="B105" i="14" s="1"/>
  <c r="B106" i="14" s="1"/>
  <c r="B107" i="14" s="1"/>
  <c r="B108" i="14" s="1"/>
  <c r="B109" i="14" s="1"/>
  <c r="B110" i="14" s="1"/>
  <c r="B111" i="14" s="1"/>
  <c r="B112" i="14" s="1"/>
  <c r="B113" i="14" s="1"/>
  <c r="B114" i="14" s="1"/>
  <c r="B115" i="14" s="1"/>
  <c r="B116" i="14" s="1"/>
  <c r="B117" i="14" s="1"/>
  <c r="B118" i="14" s="1"/>
  <c r="B119" i="14" s="1"/>
  <c r="B120" i="14" s="1"/>
  <c r="A92" i="14"/>
  <c r="A93" i="14" s="1"/>
  <c r="E91" i="14"/>
  <c r="F91" i="14" s="1"/>
  <c r="C62" i="14"/>
  <c r="C63" i="14" s="1"/>
  <c r="C64" i="14" s="1"/>
  <c r="C65" i="14" s="1"/>
  <c r="C66" i="14" s="1"/>
  <c r="C67" i="14" s="1"/>
  <c r="C68" i="14" s="1"/>
  <c r="C69" i="14" s="1"/>
  <c r="C70" i="14" s="1"/>
  <c r="C71" i="14" s="1"/>
  <c r="C72" i="14" s="1"/>
  <c r="C73" i="14" s="1"/>
  <c r="C74" i="14" s="1"/>
  <c r="C75" i="14" s="1"/>
  <c r="C76" i="14" s="1"/>
  <c r="C77" i="14" s="1"/>
  <c r="C78" i="14" s="1"/>
  <c r="C79" i="14" s="1"/>
  <c r="C80" i="14" s="1"/>
  <c r="C81" i="14" s="1"/>
  <c r="C82" i="14" s="1"/>
  <c r="C83" i="14" s="1"/>
  <c r="C84" i="14" s="1"/>
  <c r="C85" i="14" s="1"/>
  <c r="C86" i="14" s="1"/>
  <c r="C87" i="14" s="1"/>
  <c r="C88" i="14" s="1"/>
  <c r="C89" i="14" s="1"/>
  <c r="C90" i="14" s="1"/>
  <c r="B62" i="14"/>
  <c r="B63" i="14" s="1"/>
  <c r="B64" i="14" s="1"/>
  <c r="B65" i="14" s="1"/>
  <c r="B66" i="14" s="1"/>
  <c r="B67" i="14" s="1"/>
  <c r="B68" i="14" s="1"/>
  <c r="B69" i="14" s="1"/>
  <c r="B70" i="14" s="1"/>
  <c r="B71" i="14" s="1"/>
  <c r="B72" i="14" s="1"/>
  <c r="B73" i="14" s="1"/>
  <c r="B74" i="14" s="1"/>
  <c r="B75" i="14" s="1"/>
  <c r="B76" i="14" s="1"/>
  <c r="B77" i="14" s="1"/>
  <c r="B78" i="14" s="1"/>
  <c r="B79" i="14" s="1"/>
  <c r="B80" i="14" s="1"/>
  <c r="B81" i="14" s="1"/>
  <c r="B82" i="14" s="1"/>
  <c r="B83" i="14" s="1"/>
  <c r="B84" i="14" s="1"/>
  <c r="B85" i="14" s="1"/>
  <c r="B86" i="14" s="1"/>
  <c r="B87" i="14" s="1"/>
  <c r="B88" i="14" s="1"/>
  <c r="B89" i="14" s="1"/>
  <c r="B90" i="14" s="1"/>
  <c r="A62" i="14"/>
  <c r="A63" i="14" s="1"/>
  <c r="A64" i="14" s="1"/>
  <c r="A65" i="14" s="1"/>
  <c r="A66" i="14" s="1"/>
  <c r="A67" i="14" s="1"/>
  <c r="A68" i="14" s="1"/>
  <c r="A69" i="14" s="1"/>
  <c r="A70" i="14" s="1"/>
  <c r="A71" i="14" s="1"/>
  <c r="A72" i="14" s="1"/>
  <c r="A73" i="14" s="1"/>
  <c r="A74" i="14" s="1"/>
  <c r="A75" i="14" s="1"/>
  <c r="A76" i="14" s="1"/>
  <c r="A77" i="14" s="1"/>
  <c r="A78" i="14" s="1"/>
  <c r="A79" i="14" s="1"/>
  <c r="A80" i="14" s="1"/>
  <c r="A81" i="14" s="1"/>
  <c r="A82" i="14" s="1"/>
  <c r="A83" i="14" s="1"/>
  <c r="A84" i="14" s="1"/>
  <c r="A85" i="14" s="1"/>
  <c r="A86" i="14" s="1"/>
  <c r="A87" i="14" s="1"/>
  <c r="A88" i="14" s="1"/>
  <c r="A89" i="14" s="1"/>
  <c r="A90" i="14" s="1"/>
  <c r="E61" i="14"/>
  <c r="C32" i="14"/>
  <c r="C33" i="14" s="1"/>
  <c r="C34" i="14" s="1"/>
  <c r="C35" i="14" s="1"/>
  <c r="C36" i="14" s="1"/>
  <c r="C37" i="14" s="1"/>
  <c r="C38" i="14" s="1"/>
  <c r="C39" i="14" s="1"/>
  <c r="C40" i="14" s="1"/>
  <c r="C41" i="14" s="1"/>
  <c r="C42" i="14" s="1"/>
  <c r="C43" i="14" s="1"/>
  <c r="C44" i="14" s="1"/>
  <c r="C45" i="14" s="1"/>
  <c r="C46" i="14" s="1"/>
  <c r="C47" i="14" s="1"/>
  <c r="C48" i="14" s="1"/>
  <c r="C49" i="14" s="1"/>
  <c r="C50" i="14" s="1"/>
  <c r="C51" i="14" s="1"/>
  <c r="C52" i="14" s="1"/>
  <c r="C53" i="14" s="1"/>
  <c r="C54" i="14" s="1"/>
  <c r="C55" i="14" s="1"/>
  <c r="C56" i="14" s="1"/>
  <c r="C57" i="14" s="1"/>
  <c r="C58" i="14" s="1"/>
  <c r="C59" i="14" s="1"/>
  <c r="C60" i="14" s="1"/>
  <c r="B32" i="14"/>
  <c r="B33" i="14" s="1"/>
  <c r="B34" i="14" s="1"/>
  <c r="B35" i="14" s="1"/>
  <c r="B36" i="14" s="1"/>
  <c r="B37" i="14" s="1"/>
  <c r="B38" i="14" s="1"/>
  <c r="B39" i="14" s="1"/>
  <c r="B40" i="14" s="1"/>
  <c r="B41" i="14" s="1"/>
  <c r="B42" i="14" s="1"/>
  <c r="B43" i="14" s="1"/>
  <c r="B44" i="14" s="1"/>
  <c r="B45" i="14" s="1"/>
  <c r="B46" i="14" s="1"/>
  <c r="B47" i="14" s="1"/>
  <c r="B48" i="14" s="1"/>
  <c r="B49" i="14" s="1"/>
  <c r="B50" i="14" s="1"/>
  <c r="B51" i="14" s="1"/>
  <c r="B52" i="14" s="1"/>
  <c r="B53" i="14" s="1"/>
  <c r="B54" i="14" s="1"/>
  <c r="B55" i="14" s="1"/>
  <c r="B56" i="14" s="1"/>
  <c r="B57" i="14" s="1"/>
  <c r="B58" i="14" s="1"/>
  <c r="B59" i="14" s="1"/>
  <c r="B60" i="14" s="1"/>
  <c r="A32" i="14"/>
  <c r="A33" i="14" s="1"/>
  <c r="A34" i="14" s="1"/>
  <c r="A35" i="14" s="1"/>
  <c r="A36" i="14" s="1"/>
  <c r="A37" i="14" s="1"/>
  <c r="A38" i="14" s="1"/>
  <c r="A39" i="14" s="1"/>
  <c r="A40" i="14" s="1"/>
  <c r="A41" i="14" s="1"/>
  <c r="A42" i="14" s="1"/>
  <c r="A43" i="14" s="1"/>
  <c r="A44" i="14" s="1"/>
  <c r="A45" i="14" s="1"/>
  <c r="A46" i="14" s="1"/>
  <c r="A47" i="14" s="1"/>
  <c r="A48" i="14" s="1"/>
  <c r="A49" i="14" s="1"/>
  <c r="A50" i="14" s="1"/>
  <c r="A51" i="14" s="1"/>
  <c r="A52" i="14" s="1"/>
  <c r="A53" i="14" s="1"/>
  <c r="A54" i="14" s="1"/>
  <c r="A55" i="14" s="1"/>
  <c r="A56" i="14" s="1"/>
  <c r="A57" i="14" s="1"/>
  <c r="A58" i="14" s="1"/>
  <c r="A59" i="14" s="1"/>
  <c r="A60" i="14" s="1"/>
  <c r="E31" i="14"/>
  <c r="F31" i="14" s="1"/>
  <c r="C2" i="14"/>
  <c r="C3" i="14" s="1"/>
  <c r="C4" i="14" s="1"/>
  <c r="C5" i="14" s="1"/>
  <c r="C6" i="14" s="1"/>
  <c r="C7" i="14" s="1"/>
  <c r="C8" i="14" s="1"/>
  <c r="C9" i="14" s="1"/>
  <c r="C10" i="14" s="1"/>
  <c r="C11" i="14" s="1"/>
  <c r="C12" i="14" s="1"/>
  <c r="C13" i="14" s="1"/>
  <c r="C14" i="14" s="1"/>
  <c r="C15" i="14" s="1"/>
  <c r="C16" i="14" s="1"/>
  <c r="C17" i="14" s="1"/>
  <c r="C18" i="14" s="1"/>
  <c r="C19" i="14" s="1"/>
  <c r="C20" i="14" s="1"/>
  <c r="C21" i="14" s="1"/>
  <c r="C22" i="14" s="1"/>
  <c r="C23" i="14" s="1"/>
  <c r="C24" i="14" s="1"/>
  <c r="C25" i="14" s="1"/>
  <c r="C26" i="14" s="1"/>
  <c r="C27" i="14" s="1"/>
  <c r="C28" i="14" s="1"/>
  <c r="C29" i="14" s="1"/>
  <c r="C30" i="14" s="1"/>
  <c r="A2" i="14"/>
  <c r="A3" i="14" s="1"/>
  <c r="A4" i="14" s="1"/>
  <c r="A5" i="14" s="1"/>
  <c r="A6" i="14" s="1"/>
  <c r="A7" i="14" s="1"/>
  <c r="A8" i="14" s="1"/>
  <c r="A9" i="14" s="1"/>
  <c r="A10" i="14" s="1"/>
  <c r="A11" i="14" s="1"/>
  <c r="A12" i="14" s="1"/>
  <c r="A13" i="14" s="1"/>
  <c r="A14" i="14" s="1"/>
  <c r="A15" i="14" s="1"/>
  <c r="A16" i="14" s="1"/>
  <c r="A17" i="14" s="1"/>
  <c r="A18" i="14" s="1"/>
  <c r="A19" i="14" s="1"/>
  <c r="A20" i="14" s="1"/>
  <c r="A21" i="14" s="1"/>
  <c r="A22" i="14" s="1"/>
  <c r="A23" i="14" s="1"/>
  <c r="A24" i="14" s="1"/>
  <c r="A25" i="14" s="1"/>
  <c r="A26" i="14" s="1"/>
  <c r="A27" i="14" s="1"/>
  <c r="A28" i="14" s="1"/>
  <c r="A29" i="14" s="1"/>
  <c r="A30" i="14" s="1"/>
  <c r="B2" i="14"/>
  <c r="B3" i="14" s="1"/>
  <c r="B4" i="14" s="1"/>
  <c r="B5" i="14" s="1"/>
  <c r="B6" i="14" s="1"/>
  <c r="B7" i="14" s="1"/>
  <c r="B8" i="14" s="1"/>
  <c r="B9" i="14" s="1"/>
  <c r="B10" i="14" s="1"/>
  <c r="B11" i="14" s="1"/>
  <c r="B12" i="14" s="1"/>
  <c r="B13" i="14" s="1"/>
  <c r="B14" i="14" s="1"/>
  <c r="B15" i="14" s="1"/>
  <c r="B16" i="14" s="1"/>
  <c r="B17" i="14" s="1"/>
  <c r="B18" i="14" s="1"/>
  <c r="B19" i="14" s="1"/>
  <c r="B20" i="14" s="1"/>
  <c r="B21" i="14" s="1"/>
  <c r="B22" i="14" s="1"/>
  <c r="B23" i="14" s="1"/>
  <c r="B24" i="14" s="1"/>
  <c r="B25" i="14" s="1"/>
  <c r="B26" i="14" s="1"/>
  <c r="B27" i="14" s="1"/>
  <c r="B28" i="14" s="1"/>
  <c r="B29" i="14" s="1"/>
  <c r="B30" i="14" s="1"/>
  <c r="E1" i="14"/>
  <c r="A6" i="13"/>
  <c r="A7" i="13"/>
  <c r="A8" i="13"/>
  <c r="A9" i="13"/>
  <c r="A10" i="13"/>
  <c r="A11" i="13"/>
  <c r="A12" i="13"/>
  <c r="A13" i="13"/>
  <c r="A14" i="13"/>
  <c r="A15" i="13"/>
  <c r="A16" i="13"/>
  <c r="A17" i="13"/>
  <c r="A18" i="13"/>
  <c r="A19" i="13"/>
  <c r="A20" i="13"/>
  <c r="A21" i="13"/>
  <c r="A22" i="13"/>
  <c r="A23" i="13"/>
  <c r="A24" i="13"/>
  <c r="A25" i="13"/>
  <c r="A26" i="13"/>
  <c r="A27" i="13"/>
  <c r="A28" i="13"/>
  <c r="A29" i="13"/>
  <c r="A30" i="13"/>
  <c r="A31" i="13"/>
  <c r="A32" i="13"/>
  <c r="A33" i="13"/>
  <c r="A34" i="13"/>
  <c r="A5" i="13"/>
  <c r="A2" i="13"/>
  <c r="A3" i="13"/>
  <c r="A4" i="13"/>
  <c r="A1" i="13"/>
  <c r="B20" i="13"/>
  <c r="C20" i="13"/>
  <c r="B21" i="13"/>
  <c r="C21" i="13"/>
  <c r="B22" i="13"/>
  <c r="C22" i="13"/>
  <c r="B23" i="13"/>
  <c r="C23" i="13"/>
  <c r="B24" i="13"/>
  <c r="C24" i="13"/>
  <c r="B25" i="13"/>
  <c r="C25" i="13"/>
  <c r="B26" i="13"/>
  <c r="C26" i="13"/>
  <c r="B27" i="13"/>
  <c r="C27" i="13"/>
  <c r="B28" i="13"/>
  <c r="C28" i="13"/>
  <c r="B29" i="13"/>
  <c r="C29" i="13"/>
  <c r="B30" i="13"/>
  <c r="C30" i="13"/>
  <c r="B31" i="13"/>
  <c r="C31" i="13"/>
  <c r="B32" i="13"/>
  <c r="C32" i="13"/>
  <c r="B33" i="13"/>
  <c r="C33" i="13"/>
  <c r="B34" i="13"/>
  <c r="C34" i="13"/>
  <c r="B14" i="13"/>
  <c r="C14" i="13"/>
  <c r="B15" i="13"/>
  <c r="C15" i="13"/>
  <c r="B16" i="13"/>
  <c r="C16" i="13"/>
  <c r="B17" i="13"/>
  <c r="C17" i="13"/>
  <c r="B18" i="13"/>
  <c r="C18" i="13"/>
  <c r="B19" i="13"/>
  <c r="C19" i="13"/>
  <c r="B6" i="13"/>
  <c r="C6" i="13"/>
  <c r="B7" i="13"/>
  <c r="C7" i="13"/>
  <c r="B8" i="13"/>
  <c r="C8" i="13"/>
  <c r="B9" i="13"/>
  <c r="C9" i="13"/>
  <c r="B10" i="13"/>
  <c r="C10" i="13"/>
  <c r="B11" i="13"/>
  <c r="C11" i="13"/>
  <c r="B12" i="13"/>
  <c r="C12" i="13"/>
  <c r="B13" i="13"/>
  <c r="C13" i="13"/>
  <c r="C5" i="13"/>
  <c r="B5" i="13"/>
  <c r="D33" i="13"/>
  <c r="D32" i="13"/>
  <c r="D31" i="13"/>
  <c r="D30" i="13"/>
  <c r="D29" i="13"/>
  <c r="D28" i="13"/>
  <c r="D27" i="13"/>
  <c r="D25" i="13"/>
  <c r="D24" i="13"/>
  <c r="D23" i="13"/>
  <c r="D22" i="13"/>
  <c r="D21" i="13"/>
  <c r="D20" i="13"/>
  <c r="D12" i="13"/>
  <c r="D11" i="13"/>
  <c r="D10" i="13"/>
  <c r="D9" i="13"/>
  <c r="D8" i="13"/>
  <c r="D7" i="13"/>
  <c r="D5" i="13"/>
  <c r="D18" i="13"/>
  <c r="D17" i="13"/>
  <c r="D16" i="13"/>
  <c r="D15" i="13"/>
  <c r="D14" i="13"/>
  <c r="Q17" i="3"/>
  <c r="Q16" i="3"/>
  <c r="N23" i="3"/>
  <c r="N22" i="3"/>
  <c r="N21" i="3"/>
  <c r="N20" i="3"/>
  <c r="N19" i="3"/>
  <c r="N18" i="3"/>
  <c r="N17" i="3"/>
  <c r="N16" i="3"/>
  <c r="N12" i="3"/>
  <c r="R37" i="3"/>
  <c r="S36" i="3"/>
  <c r="U30" i="3"/>
  <c r="O30" i="3"/>
  <c r="T29" i="3"/>
  <c r="N29" i="3"/>
  <c r="Q27" i="3"/>
  <c r="U26" i="3"/>
  <c r="N10" i="3"/>
  <c r="N7" i="3"/>
  <c r="N6" i="3"/>
  <c r="O4" i="3"/>
  <c r="P2" i="3"/>
  <c r="N7" i="7"/>
  <c r="O4" i="7"/>
  <c r="O4" i="11"/>
  <c r="N20" i="7"/>
  <c r="N19" i="7"/>
  <c r="N18" i="7"/>
  <c r="N17" i="7"/>
  <c r="N16" i="7"/>
  <c r="N12" i="7"/>
  <c r="R34" i="7"/>
  <c r="S33" i="7"/>
  <c r="U27" i="7"/>
  <c r="O27" i="7"/>
  <c r="T26" i="7"/>
  <c r="N26" i="7"/>
  <c r="Q24" i="7"/>
  <c r="U23" i="7"/>
  <c r="Q17" i="7"/>
  <c r="Q16" i="7"/>
  <c r="N10" i="7"/>
  <c r="N6" i="7"/>
  <c r="P2" i="7"/>
  <c r="Q16" i="11"/>
  <c r="Q16" i="9"/>
  <c r="A27" i="9"/>
  <c r="G27" i="9"/>
  <c r="T27" i="9"/>
  <c r="N27" i="9"/>
  <c r="N28" i="11"/>
  <c r="T28" i="11"/>
  <c r="Q26" i="11"/>
  <c r="Q17" i="9"/>
  <c r="Q17" i="11"/>
  <c r="N22" i="11"/>
  <c r="N21" i="11"/>
  <c r="N20" i="11"/>
  <c r="N19" i="11"/>
  <c r="N18" i="11"/>
  <c r="N17" i="11"/>
  <c r="N16" i="11"/>
  <c r="R36" i="11"/>
  <c r="S35" i="11"/>
  <c r="U29" i="11"/>
  <c r="O29" i="11"/>
  <c r="U25" i="11"/>
  <c r="N12" i="11"/>
  <c r="N10" i="11"/>
  <c r="N7" i="11"/>
  <c r="N6" i="11"/>
  <c r="P2" i="11"/>
  <c r="N10" i="9"/>
  <c r="O4" i="9"/>
  <c r="N21" i="9"/>
  <c r="N20" i="9"/>
  <c r="N19" i="9"/>
  <c r="N18" i="9"/>
  <c r="N17" i="9"/>
  <c r="N16" i="9"/>
  <c r="N12" i="9"/>
  <c r="A20" i="9"/>
  <c r="A19" i="9"/>
  <c r="A18" i="9"/>
  <c r="A17" i="9"/>
  <c r="A16" i="9"/>
  <c r="A15" i="9"/>
  <c r="A12" i="9"/>
  <c r="N7" i="9"/>
  <c r="A7" i="9"/>
  <c r="R35" i="9"/>
  <c r="S34" i="9"/>
  <c r="U28" i="9"/>
  <c r="O28" i="9"/>
  <c r="Q25" i="9"/>
  <c r="U24" i="9"/>
  <c r="N6" i="9"/>
  <c r="P2" i="9"/>
  <c r="E37" i="5"/>
  <c r="E38" i="5" s="1"/>
  <c r="E33" i="5"/>
  <c r="E34" i="5" s="1"/>
  <c r="E29" i="5"/>
  <c r="E30" i="5" s="1"/>
  <c r="E31" i="5" s="1"/>
  <c r="E32" i="5" s="1"/>
  <c r="E25" i="5"/>
  <c r="E26" i="5" s="1"/>
  <c r="E27" i="5" s="1"/>
  <c r="E28" i="5" s="1"/>
  <c r="E21" i="5"/>
  <c r="E22" i="5" s="1"/>
  <c r="E23" i="5" s="1"/>
  <c r="E24" i="5" s="1"/>
  <c r="E17" i="5"/>
  <c r="F17" i="5" s="1"/>
  <c r="E13" i="5"/>
  <c r="E14" i="5" s="1"/>
  <c r="E15" i="5" s="1"/>
  <c r="E16" i="5" s="1"/>
  <c r="E9" i="5"/>
  <c r="E10" i="5" s="1"/>
  <c r="E11" i="5" s="1"/>
  <c r="E12" i="5" s="1"/>
  <c r="E5" i="5"/>
  <c r="E6" i="5" s="1"/>
  <c r="E7" i="5" s="1"/>
  <c r="E8" i="5" s="1"/>
  <c r="E1" i="5"/>
  <c r="E2" i="5" s="1"/>
  <c r="J41" i="11"/>
  <c r="I41" i="11"/>
  <c r="H41" i="11"/>
  <c r="G41" i="11"/>
  <c r="F41" i="11"/>
  <c r="E41" i="11"/>
  <c r="D41" i="11"/>
  <c r="L21" i="11"/>
  <c r="J21" i="11"/>
  <c r="H21" i="11"/>
  <c r="F21" i="11"/>
  <c r="L20" i="11"/>
  <c r="J20" i="11"/>
  <c r="H20" i="11"/>
  <c r="F20" i="11"/>
  <c r="V21" i="11" s="1"/>
  <c r="F32" i="13" s="1"/>
  <c r="L19" i="11"/>
  <c r="J19" i="11"/>
  <c r="H19" i="11"/>
  <c r="F19" i="11"/>
  <c r="L18" i="11"/>
  <c r="J18" i="11"/>
  <c r="H18" i="11"/>
  <c r="F18" i="11"/>
  <c r="L17" i="11"/>
  <c r="J17" i="11"/>
  <c r="H17" i="11"/>
  <c r="F17" i="11"/>
  <c r="L16" i="11"/>
  <c r="J16" i="11"/>
  <c r="H16" i="11"/>
  <c r="F16" i="11"/>
  <c r="L15" i="11"/>
  <c r="J15" i="11"/>
  <c r="H15" i="11"/>
  <c r="F15" i="11"/>
  <c r="A21" i="11"/>
  <c r="A20" i="11"/>
  <c r="A19" i="11"/>
  <c r="A18" i="11"/>
  <c r="A17" i="11"/>
  <c r="A16" i="11"/>
  <c r="A15" i="11"/>
  <c r="A12" i="11"/>
  <c r="A7" i="11"/>
  <c r="B4" i="11"/>
  <c r="A38" i="11" s="1"/>
  <c r="J2" i="10"/>
  <c r="AA12" i="1"/>
  <c r="Y12" i="1"/>
  <c r="I2" i="10"/>
  <c r="H2" i="10"/>
  <c r="G2" i="10"/>
  <c r="F2" i="10"/>
  <c r="E2" i="10"/>
  <c r="D2" i="10"/>
  <c r="E36" i="11"/>
  <c r="F35" i="11"/>
  <c r="G29" i="11"/>
  <c r="A29" i="11"/>
  <c r="G28" i="11"/>
  <c r="A28" i="11"/>
  <c r="C26" i="11"/>
  <c r="H25" i="11"/>
  <c r="A10" i="11"/>
  <c r="A6" i="11"/>
  <c r="C2" i="11"/>
  <c r="C47" i="10"/>
  <c r="B47" i="10"/>
  <c r="A47" i="10"/>
  <c r="C46" i="10"/>
  <c r="B46" i="10"/>
  <c r="A46" i="10"/>
  <c r="C45" i="10"/>
  <c r="B45" i="10"/>
  <c r="A45" i="10"/>
  <c r="C44" i="10"/>
  <c r="B44" i="10"/>
  <c r="A44" i="10"/>
  <c r="C43" i="10"/>
  <c r="B43" i="10"/>
  <c r="A43" i="10"/>
  <c r="C42" i="10"/>
  <c r="B42" i="10"/>
  <c r="A42" i="10"/>
  <c r="C41" i="10"/>
  <c r="B41" i="10"/>
  <c r="A41" i="10"/>
  <c r="C40" i="10"/>
  <c r="B40" i="10"/>
  <c r="A40" i="10"/>
  <c r="C39" i="10"/>
  <c r="B39" i="10"/>
  <c r="A39" i="10"/>
  <c r="C38" i="10"/>
  <c r="B38" i="10"/>
  <c r="A38" i="10"/>
  <c r="C37" i="10"/>
  <c r="B37" i="10"/>
  <c r="A37" i="10"/>
  <c r="C36" i="10"/>
  <c r="B36" i="10"/>
  <c r="A36" i="10"/>
  <c r="C35" i="10"/>
  <c r="B35" i="10"/>
  <c r="A35" i="10"/>
  <c r="C34" i="10"/>
  <c r="B34" i="10"/>
  <c r="A34" i="10"/>
  <c r="C33" i="10"/>
  <c r="B33" i="10"/>
  <c r="A33" i="10"/>
  <c r="C32" i="10"/>
  <c r="B32" i="10"/>
  <c r="A32" i="10"/>
  <c r="C31" i="10"/>
  <c r="B31" i="10"/>
  <c r="A31" i="10"/>
  <c r="C30" i="10"/>
  <c r="B30" i="10"/>
  <c r="A30" i="10"/>
  <c r="C29" i="10"/>
  <c r="B29" i="10"/>
  <c r="A29" i="10"/>
  <c r="C28" i="10"/>
  <c r="B28" i="10"/>
  <c r="A28" i="10"/>
  <c r="C27" i="10"/>
  <c r="B27" i="10"/>
  <c r="A27" i="10"/>
  <c r="C26" i="10"/>
  <c r="B26" i="10"/>
  <c r="A26" i="10"/>
  <c r="C25" i="10"/>
  <c r="B25" i="10"/>
  <c r="A25" i="10"/>
  <c r="C24" i="10"/>
  <c r="B24" i="10"/>
  <c r="A24" i="10"/>
  <c r="C23" i="10"/>
  <c r="B23" i="10"/>
  <c r="A23" i="10"/>
  <c r="C22" i="10"/>
  <c r="B22" i="10"/>
  <c r="A22" i="10"/>
  <c r="C21" i="10"/>
  <c r="B21" i="10"/>
  <c r="A21" i="10"/>
  <c r="C20" i="10"/>
  <c r="B20" i="10"/>
  <c r="A20" i="10"/>
  <c r="C19" i="10"/>
  <c r="B19" i="10"/>
  <c r="A19" i="10"/>
  <c r="C18" i="10"/>
  <c r="B18" i="10"/>
  <c r="A18" i="10"/>
  <c r="C17" i="10"/>
  <c r="B17" i="10"/>
  <c r="A17" i="10"/>
  <c r="C16" i="10"/>
  <c r="B16" i="10"/>
  <c r="A16" i="10"/>
  <c r="C15" i="10"/>
  <c r="B15" i="10"/>
  <c r="A15" i="10"/>
  <c r="C14" i="10"/>
  <c r="B14" i="10"/>
  <c r="A14" i="10"/>
  <c r="C13" i="10"/>
  <c r="B13" i="10"/>
  <c r="A13" i="10"/>
  <c r="C12" i="10"/>
  <c r="B12" i="10"/>
  <c r="A12" i="10"/>
  <c r="C11" i="10"/>
  <c r="B11" i="10"/>
  <c r="A11" i="10"/>
  <c r="C10" i="10"/>
  <c r="B10" i="10"/>
  <c r="A10" i="10"/>
  <c r="C9" i="10"/>
  <c r="B9" i="10"/>
  <c r="A9" i="10"/>
  <c r="C8" i="10"/>
  <c r="B8" i="10"/>
  <c r="A8" i="10"/>
  <c r="C7" i="10"/>
  <c r="B7" i="10"/>
  <c r="A7" i="10"/>
  <c r="C6" i="10"/>
  <c r="B6" i="10"/>
  <c r="A6" i="10"/>
  <c r="C5" i="10"/>
  <c r="B5" i="10"/>
  <c r="A5" i="10"/>
  <c r="C4" i="10"/>
  <c r="B4" i="10"/>
  <c r="A4" i="10"/>
  <c r="C3" i="10"/>
  <c r="B3" i="10"/>
  <c r="A3" i="10"/>
  <c r="I42" i="9"/>
  <c r="H42" i="9"/>
  <c r="G42" i="9"/>
  <c r="F42" i="9"/>
  <c r="E42" i="9"/>
  <c r="D42" i="9"/>
  <c r="L20" i="9"/>
  <c r="J20" i="9"/>
  <c r="H20" i="9"/>
  <c r="F20" i="9"/>
  <c r="L19" i="9"/>
  <c r="J19" i="9"/>
  <c r="H19" i="9"/>
  <c r="F19" i="9"/>
  <c r="V20" i="9" s="1"/>
  <c r="F24" i="13" s="1"/>
  <c r="L18" i="9"/>
  <c r="J18" i="9"/>
  <c r="H18" i="9"/>
  <c r="F18" i="9"/>
  <c r="L17" i="9"/>
  <c r="J17" i="9"/>
  <c r="H17" i="9"/>
  <c r="F17" i="9"/>
  <c r="L16" i="9"/>
  <c r="J16" i="9"/>
  <c r="H16" i="9"/>
  <c r="F16" i="9"/>
  <c r="V17" i="9" s="1"/>
  <c r="F21" i="13" s="1"/>
  <c r="L15" i="9"/>
  <c r="J15" i="9"/>
  <c r="H15" i="9"/>
  <c r="F15" i="9"/>
  <c r="B4" i="9"/>
  <c r="A39" i="9" s="1"/>
  <c r="E35" i="9"/>
  <c r="F34" i="9"/>
  <c r="G28" i="9"/>
  <c r="A28" i="9"/>
  <c r="C25" i="9"/>
  <c r="H24" i="9"/>
  <c r="A10" i="9"/>
  <c r="A6" i="9"/>
  <c r="C2" i="9"/>
  <c r="I2" i="8"/>
  <c r="H2" i="8"/>
  <c r="G2" i="8"/>
  <c r="F2" i="8"/>
  <c r="E2" i="8"/>
  <c r="D2" i="8"/>
  <c r="C47" i="8"/>
  <c r="B47" i="8"/>
  <c r="A47" i="8"/>
  <c r="C46" i="8"/>
  <c r="B46" i="8"/>
  <c r="A46" i="8"/>
  <c r="C45" i="8"/>
  <c r="B45" i="8"/>
  <c r="A45" i="8"/>
  <c r="C44" i="8"/>
  <c r="B44" i="8"/>
  <c r="A44" i="8"/>
  <c r="C43" i="8"/>
  <c r="B43" i="8"/>
  <c r="A43" i="8"/>
  <c r="C42" i="8"/>
  <c r="B42" i="8"/>
  <c r="A42" i="8"/>
  <c r="C41" i="8"/>
  <c r="B41" i="8"/>
  <c r="A41" i="8"/>
  <c r="C40" i="8"/>
  <c r="B40" i="8"/>
  <c r="A40" i="8"/>
  <c r="C39" i="8"/>
  <c r="B39" i="8"/>
  <c r="A39" i="8"/>
  <c r="C38" i="8"/>
  <c r="B38" i="8"/>
  <c r="A38" i="8"/>
  <c r="C37" i="8"/>
  <c r="B37" i="8"/>
  <c r="A37" i="8"/>
  <c r="C36" i="8"/>
  <c r="B36" i="8"/>
  <c r="A36" i="8"/>
  <c r="C35" i="8"/>
  <c r="B35" i="8"/>
  <c r="A35" i="8"/>
  <c r="C34" i="8"/>
  <c r="B34" i="8"/>
  <c r="A34" i="8"/>
  <c r="C33" i="8"/>
  <c r="B33" i="8"/>
  <c r="A33" i="8"/>
  <c r="C32" i="8"/>
  <c r="B32" i="8"/>
  <c r="A32" i="8"/>
  <c r="C31" i="8"/>
  <c r="B31" i="8"/>
  <c r="A31" i="8"/>
  <c r="C30" i="8"/>
  <c r="B30" i="8"/>
  <c r="A30" i="8"/>
  <c r="C29" i="8"/>
  <c r="B29" i="8"/>
  <c r="A29" i="8"/>
  <c r="C28" i="8"/>
  <c r="B28" i="8"/>
  <c r="A28" i="8"/>
  <c r="C27" i="8"/>
  <c r="B27" i="8"/>
  <c r="A27" i="8"/>
  <c r="C26" i="8"/>
  <c r="B26" i="8"/>
  <c r="A26" i="8"/>
  <c r="C25" i="8"/>
  <c r="B25" i="8"/>
  <c r="A25" i="8"/>
  <c r="C24" i="8"/>
  <c r="B24" i="8"/>
  <c r="A24" i="8"/>
  <c r="C23" i="8"/>
  <c r="B23" i="8"/>
  <c r="A23" i="8"/>
  <c r="C22" i="8"/>
  <c r="B22" i="8"/>
  <c r="A22" i="8"/>
  <c r="C21" i="8"/>
  <c r="B21" i="8"/>
  <c r="A21" i="8"/>
  <c r="C20" i="8"/>
  <c r="B20" i="8"/>
  <c r="A20" i="8"/>
  <c r="C19" i="8"/>
  <c r="B19" i="8"/>
  <c r="A19" i="8"/>
  <c r="C18" i="8"/>
  <c r="B18" i="8"/>
  <c r="A18" i="8"/>
  <c r="C17" i="8"/>
  <c r="B17" i="8"/>
  <c r="A17" i="8"/>
  <c r="C16" i="8"/>
  <c r="B16" i="8"/>
  <c r="A16" i="8"/>
  <c r="C15" i="8"/>
  <c r="B15" i="8"/>
  <c r="A15" i="8"/>
  <c r="C14" i="8"/>
  <c r="B14" i="8"/>
  <c r="A14" i="8"/>
  <c r="C13" i="8"/>
  <c r="B13" i="8"/>
  <c r="A13" i="8"/>
  <c r="C12" i="8"/>
  <c r="B12" i="8"/>
  <c r="A12" i="8"/>
  <c r="C11" i="8"/>
  <c r="B11" i="8"/>
  <c r="A11" i="8"/>
  <c r="C10" i="8"/>
  <c r="B10" i="8"/>
  <c r="A10" i="8"/>
  <c r="C9" i="8"/>
  <c r="B9" i="8"/>
  <c r="A9" i="8"/>
  <c r="C8" i="8"/>
  <c r="B8" i="8"/>
  <c r="A8" i="8"/>
  <c r="C7" i="8"/>
  <c r="B7" i="8"/>
  <c r="A7" i="8"/>
  <c r="C6" i="8"/>
  <c r="B6" i="8"/>
  <c r="A6" i="8"/>
  <c r="C5" i="8"/>
  <c r="B5" i="8"/>
  <c r="A5" i="8"/>
  <c r="C4" i="8"/>
  <c r="B4" i="8"/>
  <c r="A4" i="8"/>
  <c r="C3" i="8"/>
  <c r="B3" i="8"/>
  <c r="A3" i="8"/>
  <c r="H23" i="7"/>
  <c r="H26" i="3"/>
  <c r="A7" i="7"/>
  <c r="A7" i="3"/>
  <c r="H42" i="7"/>
  <c r="G42" i="7"/>
  <c r="F42" i="7"/>
  <c r="E42" i="7"/>
  <c r="D42" i="7"/>
  <c r="F19" i="7"/>
  <c r="J17" i="7"/>
  <c r="F16" i="7"/>
  <c r="A19" i="7"/>
  <c r="A18" i="7"/>
  <c r="A17" i="7"/>
  <c r="A16" i="7"/>
  <c r="A15" i="7"/>
  <c r="A12" i="7"/>
  <c r="A12" i="3"/>
  <c r="B4" i="7"/>
  <c r="A39" i="7" s="1"/>
  <c r="E34" i="7"/>
  <c r="F33" i="7"/>
  <c r="G27" i="7"/>
  <c r="A27" i="7"/>
  <c r="G26" i="7"/>
  <c r="A26" i="7"/>
  <c r="C24" i="7"/>
  <c r="A10" i="7"/>
  <c r="A6" i="7"/>
  <c r="C2" i="7"/>
  <c r="H2" i="4"/>
  <c r="G2" i="4"/>
  <c r="F2" i="4"/>
  <c r="E2" i="4"/>
  <c r="D2" i="4"/>
  <c r="C48" i="9" l="1"/>
  <c r="B48" i="9"/>
  <c r="A48" i="9"/>
  <c r="C47" i="9"/>
  <c r="B47" i="9"/>
  <c r="A47" i="9"/>
  <c r="C47" i="11"/>
  <c r="B47" i="11"/>
  <c r="A47" i="11"/>
  <c r="C46" i="11"/>
  <c r="B46" i="11"/>
  <c r="A46" i="11"/>
  <c r="C50" i="9"/>
  <c r="A50" i="9"/>
  <c r="B50" i="9"/>
  <c r="B49" i="11"/>
  <c r="C49" i="11"/>
  <c r="A49" i="11"/>
  <c r="V22" i="11"/>
  <c r="F33" i="13" s="1"/>
  <c r="F181" i="14"/>
  <c r="G181" i="14" s="1"/>
  <c r="I181" i="14" s="1"/>
  <c r="F121" i="14"/>
  <c r="G121" i="14" s="1"/>
  <c r="F61" i="14"/>
  <c r="G61" i="14" s="1"/>
  <c r="O10" i="16"/>
  <c r="J158" i="15" s="1"/>
  <c r="F241" i="14"/>
  <c r="G241" i="14" s="1"/>
  <c r="F301" i="14"/>
  <c r="G301" i="14" s="1"/>
  <c r="O5" i="16"/>
  <c r="J153" i="15" s="1"/>
  <c r="F1" i="14"/>
  <c r="L8" i="10"/>
  <c r="M8" i="10" s="1"/>
  <c r="M51" i="11" s="1"/>
  <c r="G57" i="11"/>
  <c r="H85" i="11"/>
  <c r="I59" i="11"/>
  <c r="J65" i="11"/>
  <c r="L87" i="11"/>
  <c r="E55" i="11"/>
  <c r="G63" i="11"/>
  <c r="L46" i="10"/>
  <c r="G47" i="9"/>
  <c r="G49" i="9"/>
  <c r="F55" i="9"/>
  <c r="E61" i="9"/>
  <c r="L19" i="8"/>
  <c r="M19" i="8" s="1"/>
  <c r="M63" i="9" s="1"/>
  <c r="I87" i="9"/>
  <c r="D91" i="9"/>
  <c r="I89" i="11"/>
  <c r="L14" i="10"/>
  <c r="M14" i="10" s="1"/>
  <c r="M57" i="11" s="1"/>
  <c r="F51" i="9"/>
  <c r="L17" i="8"/>
  <c r="M17" i="8" s="1"/>
  <c r="M61" i="9" s="1"/>
  <c r="L11" i="10"/>
  <c r="M11" i="10" s="1"/>
  <c r="M54" i="11" s="1"/>
  <c r="F66" i="11"/>
  <c r="J68" i="11"/>
  <c r="H70" i="11"/>
  <c r="J74" i="11"/>
  <c r="H76" i="11"/>
  <c r="J80" i="11"/>
  <c r="F84" i="11"/>
  <c r="J47" i="11"/>
  <c r="I65" i="11"/>
  <c r="J89" i="11"/>
  <c r="L4" i="8"/>
  <c r="M4" i="8" s="1"/>
  <c r="M48" i="9" s="1"/>
  <c r="G50" i="9"/>
  <c r="F52" i="9"/>
  <c r="G54" i="9"/>
  <c r="L12" i="8"/>
  <c r="M12" i="8" s="1"/>
  <c r="M56" i="9" s="1"/>
  <c r="F58" i="9"/>
  <c r="F60" i="9"/>
  <c r="L18" i="8"/>
  <c r="L62" i="9" s="1"/>
  <c r="G64" i="9"/>
  <c r="F66" i="9"/>
  <c r="E68" i="9"/>
  <c r="E74" i="9"/>
  <c r="I78" i="9"/>
  <c r="L36" i="8"/>
  <c r="I84" i="9"/>
  <c r="E86" i="9"/>
  <c r="E90" i="9"/>
  <c r="M89" i="9"/>
  <c r="E61" i="11"/>
  <c r="D59" i="11"/>
  <c r="F47" i="9"/>
  <c r="F63" i="9"/>
  <c r="I77" i="11"/>
  <c r="F61" i="11"/>
  <c r="H63" i="11"/>
  <c r="F49" i="9"/>
  <c r="F57" i="9"/>
  <c r="M43" i="8"/>
  <c r="H67" i="11"/>
  <c r="H79" i="11"/>
  <c r="F88" i="9"/>
  <c r="H88" i="9"/>
  <c r="I88" i="9"/>
  <c r="G88" i="9"/>
  <c r="D88" i="9"/>
  <c r="E88" i="9"/>
  <c r="L46" i="8"/>
  <c r="L11" i="8"/>
  <c r="M11" i="8" s="1"/>
  <c r="M55" i="9" s="1"/>
  <c r="L44" i="8"/>
  <c r="G48" i="9"/>
  <c r="G53" i="9"/>
  <c r="G56" i="9"/>
  <c r="F59" i="9"/>
  <c r="F62" i="9"/>
  <c r="M88" i="9"/>
  <c r="L13" i="10"/>
  <c r="M13" i="10" s="1"/>
  <c r="M56" i="11" s="1"/>
  <c r="D56" i="11"/>
  <c r="F58" i="11"/>
  <c r="L15" i="10"/>
  <c r="M15" i="10" s="1"/>
  <c r="M58" i="11" s="1"/>
  <c r="E58" i="11"/>
  <c r="L17" i="10"/>
  <c r="M17" i="10" s="1"/>
  <c r="M60" i="11" s="1"/>
  <c r="H60" i="11"/>
  <c r="G60" i="11"/>
  <c r="L19" i="10"/>
  <c r="M19" i="10" s="1"/>
  <c r="M62" i="11" s="1"/>
  <c r="J62" i="11"/>
  <c r="I62" i="11"/>
  <c r="D62" i="11"/>
  <c r="F64" i="11"/>
  <c r="L21" i="10"/>
  <c r="M21" i="10" s="1"/>
  <c r="M64" i="11" s="1"/>
  <c r="E64" i="11"/>
  <c r="H82" i="11"/>
  <c r="M39" i="10"/>
  <c r="J86" i="11"/>
  <c r="I86" i="11"/>
  <c r="L43" i="10"/>
  <c r="M45" i="10"/>
  <c r="M88" i="11"/>
  <c r="H88" i="11"/>
  <c r="G88" i="11"/>
  <c r="M47" i="10"/>
  <c r="L90" i="11"/>
  <c r="F90" i="11"/>
  <c r="E90" i="11"/>
  <c r="E52" i="11"/>
  <c r="J56" i="11"/>
  <c r="H48" i="9"/>
  <c r="F54" i="9"/>
  <c r="E60" i="9"/>
  <c r="L9" i="10"/>
  <c r="L52" i="11" s="1"/>
  <c r="F52" i="11"/>
  <c r="L7" i="8"/>
  <c r="M7" i="8" s="1"/>
  <c r="M51" i="9" s="1"/>
  <c r="G51" i="9"/>
  <c r="G57" i="9"/>
  <c r="G63" i="9"/>
  <c r="E80" i="9"/>
  <c r="G54" i="11"/>
  <c r="E47" i="9"/>
  <c r="E49" i="9"/>
  <c r="E51" i="9"/>
  <c r="E53" i="9"/>
  <c r="E55" i="9"/>
  <c r="E57" i="9"/>
  <c r="D59" i="9"/>
  <c r="D61" i="9"/>
  <c r="D63" i="9"/>
  <c r="G65" i="9"/>
  <c r="F87" i="9"/>
  <c r="H89" i="9"/>
  <c r="L91" i="9"/>
  <c r="H54" i="11"/>
  <c r="E52" i="9"/>
  <c r="L8" i="8"/>
  <c r="M8" i="8" s="1"/>
  <c r="M52" i="9" s="1"/>
  <c r="D52" i="9"/>
  <c r="H52" i="9"/>
  <c r="I52" i="9"/>
  <c r="E54" i="9"/>
  <c r="D54" i="9"/>
  <c r="I54" i="9"/>
  <c r="H54" i="9"/>
  <c r="E56" i="9"/>
  <c r="D56" i="9"/>
  <c r="I56" i="9"/>
  <c r="H56" i="9"/>
  <c r="E58" i="9"/>
  <c r="D58" i="9"/>
  <c r="L14" i="8"/>
  <c r="M14" i="8" s="1"/>
  <c r="M58" i="9" s="1"/>
  <c r="I58" i="9"/>
  <c r="H58" i="9"/>
  <c r="D60" i="9"/>
  <c r="L16" i="8"/>
  <c r="M16" i="8" s="1"/>
  <c r="M60" i="9" s="1"/>
  <c r="I60" i="9"/>
  <c r="H60" i="9"/>
  <c r="G60" i="9"/>
  <c r="I62" i="9"/>
  <c r="D62" i="9"/>
  <c r="H62" i="9"/>
  <c r="G62" i="9"/>
  <c r="I64" i="9"/>
  <c r="F64" i="9"/>
  <c r="E64" i="9"/>
  <c r="D64" i="9"/>
  <c r="L20" i="8"/>
  <c r="M20" i="8" s="1"/>
  <c r="M64" i="9" s="1"/>
  <c r="I66" i="9"/>
  <c r="E66" i="9"/>
  <c r="L22" i="8"/>
  <c r="M22" i="8" s="1"/>
  <c r="M66" i="9" s="1"/>
  <c r="H66" i="9"/>
  <c r="G66" i="9"/>
  <c r="I72" i="9"/>
  <c r="L28" i="8"/>
  <c r="M28" i="8" s="1"/>
  <c r="H90" i="9"/>
  <c r="L90" i="9"/>
  <c r="D90" i="9"/>
  <c r="M90" i="9"/>
  <c r="I90" i="9"/>
  <c r="M46" i="8"/>
  <c r="G90" i="9"/>
  <c r="F90" i="9"/>
  <c r="L3" i="10"/>
  <c r="L46" i="11" s="1"/>
  <c r="F46" i="11"/>
  <c r="E46" i="11"/>
  <c r="L5" i="10"/>
  <c r="M5" i="10" s="1"/>
  <c r="M48" i="11" s="1"/>
  <c r="H48" i="11"/>
  <c r="G48" i="11"/>
  <c r="L7" i="10"/>
  <c r="M7" i="10" s="1"/>
  <c r="M50" i="11" s="1"/>
  <c r="J50" i="11"/>
  <c r="I50" i="11"/>
  <c r="D86" i="11"/>
  <c r="I47" i="9"/>
  <c r="I49" i="9"/>
  <c r="L5" i="8"/>
  <c r="M5" i="8" s="1"/>
  <c r="M49" i="9" s="1"/>
  <c r="I51" i="9"/>
  <c r="H51" i="9"/>
  <c r="I53" i="9"/>
  <c r="H53" i="9"/>
  <c r="H55" i="9"/>
  <c r="I55" i="9"/>
  <c r="H57" i="9"/>
  <c r="L13" i="8"/>
  <c r="M13" i="8" s="1"/>
  <c r="M57" i="9" s="1"/>
  <c r="G59" i="9"/>
  <c r="G61" i="9"/>
  <c r="H63" i="9"/>
  <c r="D65" i="9"/>
  <c r="E87" i="9"/>
  <c r="L43" i="8"/>
  <c r="G89" i="9"/>
  <c r="L45" i="8"/>
  <c r="E89" i="9"/>
  <c r="I91" i="9"/>
  <c r="G91" i="9"/>
  <c r="L9" i="8"/>
  <c r="L53" i="9" s="1"/>
  <c r="H47" i="9"/>
  <c r="H49" i="9"/>
  <c r="G52" i="9"/>
  <c r="G55" i="9"/>
  <c r="G58" i="9"/>
  <c r="F61" i="9"/>
  <c r="H64" i="9"/>
  <c r="M87" i="9"/>
  <c r="E91" i="9"/>
  <c r="E48" i="9"/>
  <c r="D48" i="9"/>
  <c r="I48" i="9"/>
  <c r="E50" i="9"/>
  <c r="D50" i="9"/>
  <c r="L6" i="8"/>
  <c r="L50" i="9" s="1"/>
  <c r="H50" i="9"/>
  <c r="I50" i="9"/>
  <c r="I69" i="9"/>
  <c r="E73" i="9"/>
  <c r="E79" i="9"/>
  <c r="I81" i="9"/>
  <c r="E85" i="9"/>
  <c r="L10" i="8"/>
  <c r="M10" i="8" s="1"/>
  <c r="M54" i="9" s="1"/>
  <c r="F48" i="9"/>
  <c r="F50" i="9"/>
  <c r="F53" i="9"/>
  <c r="F56" i="9"/>
  <c r="E59" i="9"/>
  <c r="E62" i="9"/>
  <c r="D66" i="9"/>
  <c r="L88" i="9"/>
  <c r="H46" i="11"/>
  <c r="J48" i="11"/>
  <c r="F50" i="11"/>
  <c r="H52" i="11"/>
  <c r="J54" i="11"/>
  <c r="F56" i="11"/>
  <c r="H58" i="11"/>
  <c r="J60" i="11"/>
  <c r="F62" i="11"/>
  <c r="H64" i="11"/>
  <c r="D74" i="11"/>
  <c r="L86" i="11"/>
  <c r="J88" i="11"/>
  <c r="H90" i="11"/>
  <c r="M43" i="10"/>
  <c r="D50" i="11"/>
  <c r="I56" i="11"/>
  <c r="L24" i="8"/>
  <c r="E70" i="9"/>
  <c r="I74" i="9"/>
  <c r="L32" i="8"/>
  <c r="M32" i="8" s="1"/>
  <c r="L34" i="8"/>
  <c r="M34" i="8" s="1"/>
  <c r="I80" i="9"/>
  <c r="E82" i="9"/>
  <c r="L40" i="8"/>
  <c r="M40" i="8" s="1"/>
  <c r="L42" i="8"/>
  <c r="I57" i="9"/>
  <c r="H59" i="9"/>
  <c r="H61" i="9"/>
  <c r="F65" i="9"/>
  <c r="G47" i="11"/>
  <c r="F47" i="11"/>
  <c r="I47" i="11"/>
  <c r="L4" i="10"/>
  <c r="M4" i="10" s="1"/>
  <c r="M47" i="11" s="1"/>
  <c r="H47" i="11"/>
  <c r="H49" i="11"/>
  <c r="L6" i="10"/>
  <c r="M6" i="10" s="1"/>
  <c r="M49" i="11" s="1"/>
  <c r="G49" i="11"/>
  <c r="J49" i="11"/>
  <c r="D49" i="11"/>
  <c r="I49" i="11"/>
  <c r="J51" i="11"/>
  <c r="D51" i="11"/>
  <c r="I51" i="11"/>
  <c r="F51" i="11"/>
  <c r="E51" i="11"/>
  <c r="F53" i="11"/>
  <c r="E53" i="11"/>
  <c r="H53" i="11"/>
  <c r="L10" i="10"/>
  <c r="M10" i="10" s="1"/>
  <c r="M53" i="11" s="1"/>
  <c r="G53" i="11"/>
  <c r="H55" i="11"/>
  <c r="L12" i="10"/>
  <c r="L55" i="11" s="1"/>
  <c r="G55" i="11"/>
  <c r="J55" i="11"/>
  <c r="D55" i="11"/>
  <c r="I55" i="11"/>
  <c r="J57" i="11"/>
  <c r="D57" i="11"/>
  <c r="I57" i="11"/>
  <c r="F57" i="11"/>
  <c r="E57" i="11"/>
  <c r="F59" i="11"/>
  <c r="E59" i="11"/>
  <c r="H59" i="11"/>
  <c r="L16" i="10"/>
  <c r="M16" i="10" s="1"/>
  <c r="M59" i="11" s="1"/>
  <c r="G59" i="11"/>
  <c r="H61" i="11"/>
  <c r="L18" i="10"/>
  <c r="L61" i="11" s="1"/>
  <c r="G61" i="11"/>
  <c r="J61" i="11"/>
  <c r="D61" i="11"/>
  <c r="I61" i="11"/>
  <c r="J63" i="11"/>
  <c r="D63" i="11"/>
  <c r="I63" i="11"/>
  <c r="F63" i="11"/>
  <c r="E63" i="11"/>
  <c r="F65" i="11"/>
  <c r="E65" i="11"/>
  <c r="H65" i="11"/>
  <c r="L22" i="10"/>
  <c r="M22" i="10" s="1"/>
  <c r="M65" i="11" s="1"/>
  <c r="G65" i="11"/>
  <c r="F69" i="11"/>
  <c r="L26" i="10"/>
  <c r="M26" i="10" s="1"/>
  <c r="I71" i="11"/>
  <c r="J71" i="11"/>
  <c r="H73" i="11"/>
  <c r="M30" i="10"/>
  <c r="F75" i="11"/>
  <c r="F81" i="11"/>
  <c r="I83" i="11"/>
  <c r="J83" i="11"/>
  <c r="D83" i="11"/>
  <c r="H87" i="11"/>
  <c r="M87" i="11"/>
  <c r="G87" i="11"/>
  <c r="J87" i="11"/>
  <c r="D87" i="11"/>
  <c r="L44" i="10"/>
  <c r="I87" i="11"/>
  <c r="M44" i="10"/>
  <c r="L89" i="11"/>
  <c r="F89" i="11"/>
  <c r="E89" i="11"/>
  <c r="H89" i="11"/>
  <c r="M89" i="11"/>
  <c r="G89" i="11"/>
  <c r="D53" i="11"/>
  <c r="F55" i="11"/>
  <c r="H57" i="11"/>
  <c r="J59" i="11"/>
  <c r="D71" i="11"/>
  <c r="L21" i="8"/>
  <c r="M21" i="8" s="1"/>
  <c r="M65" i="9" s="1"/>
  <c r="D47" i="9"/>
  <c r="D49" i="9"/>
  <c r="D51" i="9"/>
  <c r="D53" i="9"/>
  <c r="D55" i="9"/>
  <c r="D57" i="9"/>
  <c r="I59" i="9"/>
  <c r="I61" i="9"/>
  <c r="L20" i="10"/>
  <c r="M20" i="10" s="1"/>
  <c r="M63" i="11" s="1"/>
  <c r="D47" i="11"/>
  <c r="E49" i="11"/>
  <c r="G51" i="11"/>
  <c r="I53" i="11"/>
  <c r="D77" i="11"/>
  <c r="E87" i="11"/>
  <c r="I63" i="9"/>
  <c r="I65" i="9"/>
  <c r="E65" i="9"/>
  <c r="H87" i="9"/>
  <c r="L87" i="9"/>
  <c r="D87" i="9"/>
  <c r="L89" i="9"/>
  <c r="D89" i="9"/>
  <c r="F89" i="9"/>
  <c r="F91" i="9"/>
  <c r="H91" i="9"/>
  <c r="L15" i="8"/>
  <c r="L59" i="9" s="1"/>
  <c r="L47" i="8"/>
  <c r="E63" i="9"/>
  <c r="H65" i="9"/>
  <c r="G87" i="9"/>
  <c r="I89" i="9"/>
  <c r="M91" i="9"/>
  <c r="M46" i="10"/>
  <c r="E47" i="11"/>
  <c r="F49" i="11"/>
  <c r="H51" i="11"/>
  <c r="J53" i="11"/>
  <c r="D65" i="11"/>
  <c r="J77" i="11"/>
  <c r="F87" i="11"/>
  <c r="D89" i="11"/>
  <c r="I46" i="11"/>
  <c r="E48" i="11"/>
  <c r="G50" i="11"/>
  <c r="I52" i="11"/>
  <c r="E54" i="11"/>
  <c r="G56" i="11"/>
  <c r="I58" i="11"/>
  <c r="E60" i="11"/>
  <c r="G62" i="11"/>
  <c r="I64" i="11"/>
  <c r="G86" i="11"/>
  <c r="M86" i="11"/>
  <c r="E88" i="11"/>
  <c r="I90" i="11"/>
  <c r="L47" i="10"/>
  <c r="D46" i="11"/>
  <c r="J46" i="11"/>
  <c r="F48" i="11"/>
  <c r="H50" i="11"/>
  <c r="D52" i="11"/>
  <c r="J52" i="11"/>
  <c r="F54" i="11"/>
  <c r="H56" i="11"/>
  <c r="D58" i="11"/>
  <c r="J58" i="11"/>
  <c r="F60" i="11"/>
  <c r="H62" i="11"/>
  <c r="D64" i="11"/>
  <c r="J64" i="11"/>
  <c r="H86" i="11"/>
  <c r="F88" i="11"/>
  <c r="L88" i="11"/>
  <c r="D90" i="11"/>
  <c r="J90" i="11"/>
  <c r="G46" i="11"/>
  <c r="I48" i="11"/>
  <c r="E50" i="11"/>
  <c r="G52" i="11"/>
  <c r="I54" i="11"/>
  <c r="E56" i="11"/>
  <c r="G58" i="11"/>
  <c r="I60" i="11"/>
  <c r="E62" i="11"/>
  <c r="G64" i="11"/>
  <c r="E86" i="11"/>
  <c r="I88" i="11"/>
  <c r="G90" i="11"/>
  <c r="M90" i="11"/>
  <c r="L45" i="10"/>
  <c r="D48" i="11"/>
  <c r="D54" i="11"/>
  <c r="D60" i="11"/>
  <c r="F86" i="11"/>
  <c r="D88" i="11"/>
  <c r="E2" i="16"/>
  <c r="E212" i="14"/>
  <c r="F212" i="14" s="1"/>
  <c r="E332" i="14"/>
  <c r="F332" i="14" s="1"/>
  <c r="G331" i="14"/>
  <c r="E272" i="14"/>
  <c r="F272" i="14" s="1"/>
  <c r="G271" i="14"/>
  <c r="H271" i="14" s="1"/>
  <c r="E242" i="14"/>
  <c r="F242" i="14" s="1"/>
  <c r="E302" i="14"/>
  <c r="F302" i="14" s="1"/>
  <c r="E32" i="14"/>
  <c r="F32" i="14" s="1"/>
  <c r="G31" i="14"/>
  <c r="I31" i="14" s="1"/>
  <c r="E122" i="14"/>
  <c r="F122" i="14" s="1"/>
  <c r="E2" i="14"/>
  <c r="F2" i="14" s="1"/>
  <c r="G211" i="14"/>
  <c r="E182" i="14"/>
  <c r="F182" i="14" s="1"/>
  <c r="E152" i="14"/>
  <c r="F152" i="14" s="1"/>
  <c r="G151" i="14"/>
  <c r="I151" i="14" s="1"/>
  <c r="E92" i="14"/>
  <c r="F92" i="14" s="1"/>
  <c r="G91" i="14"/>
  <c r="I91" i="14" s="1"/>
  <c r="E62" i="14"/>
  <c r="F62" i="14" s="1"/>
  <c r="V16" i="9"/>
  <c r="F20" i="13" s="1"/>
  <c r="V19" i="9"/>
  <c r="F23" i="13" s="1"/>
  <c r="V18" i="9"/>
  <c r="F22" i="13" s="1"/>
  <c r="V21" i="9"/>
  <c r="F25" i="13" s="1"/>
  <c r="V17" i="11"/>
  <c r="F28" i="13" s="1"/>
  <c r="V20" i="11"/>
  <c r="F31" i="13" s="1"/>
  <c r="V18" i="11"/>
  <c r="F29" i="13" s="1"/>
  <c r="V16" i="11"/>
  <c r="F27" i="13" s="1"/>
  <c r="V19" i="11"/>
  <c r="F30" i="13" s="1"/>
  <c r="V23" i="11"/>
  <c r="F34" i="13" s="1"/>
  <c r="A21" i="9"/>
  <c r="F29" i="5"/>
  <c r="G29" i="5" s="1"/>
  <c r="F37" i="5"/>
  <c r="G37" i="5" s="1"/>
  <c r="F25" i="5"/>
  <c r="G25" i="5" s="1"/>
  <c r="F9" i="5"/>
  <c r="G9" i="5" s="1"/>
  <c r="E39" i="5"/>
  <c r="E40" i="5" s="1"/>
  <c r="F40" i="5" s="1"/>
  <c r="G40" i="5" s="1"/>
  <c r="F38" i="5"/>
  <c r="G38" i="5" s="1"/>
  <c r="F34" i="5"/>
  <c r="G34" i="5" s="1"/>
  <c r="E35" i="5"/>
  <c r="E18" i="5"/>
  <c r="E19" i="5" s="1"/>
  <c r="E20" i="5" s="1"/>
  <c r="F33" i="5"/>
  <c r="G33" i="5" s="1"/>
  <c r="F21" i="5"/>
  <c r="G21" i="5" s="1"/>
  <c r="F26" i="5"/>
  <c r="G26" i="5" s="1"/>
  <c r="F30" i="5"/>
  <c r="G30" i="5" s="1"/>
  <c r="F13" i="5"/>
  <c r="H13" i="5" s="1"/>
  <c r="I13" i="5" s="1"/>
  <c r="F14" i="5"/>
  <c r="G14" i="5" s="1"/>
  <c r="F2" i="5"/>
  <c r="G2" i="5" s="1"/>
  <c r="E3" i="5"/>
  <c r="E4" i="5" s="1"/>
  <c r="F4" i="5" s="1"/>
  <c r="G4" i="5" s="1"/>
  <c r="F6" i="5"/>
  <c r="G6" i="5" s="1"/>
  <c r="F1" i="5"/>
  <c r="G1" i="5" s="1"/>
  <c r="G17" i="5"/>
  <c r="F5" i="5"/>
  <c r="G5" i="5" s="1"/>
  <c r="H17" i="5"/>
  <c r="A20" i="7"/>
  <c r="A22" i="11"/>
  <c r="M9" i="10"/>
  <c r="M52" i="11" s="1"/>
  <c r="L56" i="11"/>
  <c r="L59" i="11"/>
  <c r="L51" i="11"/>
  <c r="L54" i="11"/>
  <c r="L57" i="11"/>
  <c r="L60" i="11"/>
  <c r="L64" i="9"/>
  <c r="L52" i="9"/>
  <c r="L55" i="9"/>
  <c r="L56" i="9"/>
  <c r="L51" i="9"/>
  <c r="L57" i="9"/>
  <c r="L60" i="9"/>
  <c r="H19" i="7"/>
  <c r="V20" i="7" s="1"/>
  <c r="F18" i="13" s="1"/>
  <c r="L17" i="7"/>
  <c r="F15" i="7"/>
  <c r="J16" i="7"/>
  <c r="F18" i="7"/>
  <c r="J19" i="7"/>
  <c r="H15" i="7"/>
  <c r="L16" i="7"/>
  <c r="H18" i="7"/>
  <c r="L19" i="7"/>
  <c r="H16" i="7"/>
  <c r="V17" i="7" s="1"/>
  <c r="F15" i="13" s="1"/>
  <c r="J15" i="7"/>
  <c r="F17" i="7"/>
  <c r="J18" i="7"/>
  <c r="L15" i="7"/>
  <c r="H17" i="7"/>
  <c r="L18" i="7"/>
  <c r="I71" i="9"/>
  <c r="E71" i="9"/>
  <c r="L31" i="8"/>
  <c r="M31" i="8" s="1"/>
  <c r="I75" i="9"/>
  <c r="L39" i="8"/>
  <c r="M39" i="8" s="1"/>
  <c r="M83" i="9" s="1"/>
  <c r="I83" i="9"/>
  <c r="E83" i="9"/>
  <c r="L25" i="8"/>
  <c r="M25" i="8" s="1"/>
  <c r="I77" i="9"/>
  <c r="E77" i="9"/>
  <c r="F67" i="9"/>
  <c r="G73" i="9"/>
  <c r="L75" i="9"/>
  <c r="G79" i="9"/>
  <c r="G85" i="9"/>
  <c r="I67" i="9"/>
  <c r="L23" i="8"/>
  <c r="G67" i="9"/>
  <c r="L68" i="9"/>
  <c r="H68" i="9"/>
  <c r="G68" i="9"/>
  <c r="F70" i="9"/>
  <c r="D70" i="9"/>
  <c r="I70" i="9"/>
  <c r="H72" i="9"/>
  <c r="F72" i="9"/>
  <c r="M72" i="9"/>
  <c r="E72" i="9"/>
  <c r="D74" i="9"/>
  <c r="H74" i="9"/>
  <c r="G74" i="9"/>
  <c r="F76" i="9"/>
  <c r="L76" i="9"/>
  <c r="D76" i="9"/>
  <c r="I76" i="9"/>
  <c r="H78" i="9"/>
  <c r="F78" i="9"/>
  <c r="M78" i="9"/>
  <c r="E78" i="9"/>
  <c r="L80" i="9"/>
  <c r="D80" i="9"/>
  <c r="H80" i="9"/>
  <c r="G80" i="9"/>
  <c r="F82" i="9"/>
  <c r="D82" i="9"/>
  <c r="I82" i="9"/>
  <c r="H84" i="9"/>
  <c r="F84" i="9"/>
  <c r="M84" i="9"/>
  <c r="E84" i="9"/>
  <c r="L86" i="9"/>
  <c r="D86" i="9"/>
  <c r="I86" i="9"/>
  <c r="H86" i="9"/>
  <c r="G86" i="9"/>
  <c r="L29" i="8"/>
  <c r="M29" i="8" s="1"/>
  <c r="L37" i="8"/>
  <c r="M37" i="8" s="1"/>
  <c r="H67" i="9"/>
  <c r="F68" i="9"/>
  <c r="F71" i="9"/>
  <c r="L72" i="9"/>
  <c r="F74" i="9"/>
  <c r="F77" i="9"/>
  <c r="L78" i="9"/>
  <c r="F80" i="9"/>
  <c r="F83" i="9"/>
  <c r="L84" i="9"/>
  <c r="F86" i="9"/>
  <c r="I68" i="11"/>
  <c r="I74" i="11"/>
  <c r="I80" i="11"/>
  <c r="M82" i="11"/>
  <c r="L35" i="10"/>
  <c r="M35" i="10" s="1"/>
  <c r="F78" i="11"/>
  <c r="L38" i="8"/>
  <c r="M38" i="8" s="1"/>
  <c r="I68" i="9"/>
  <c r="E76" i="9"/>
  <c r="D68" i="11"/>
  <c r="D67" i="9"/>
  <c r="L67" i="9"/>
  <c r="G70" i="9"/>
  <c r="G76" i="9"/>
  <c r="G82" i="9"/>
  <c r="F72" i="11"/>
  <c r="H69" i="9"/>
  <c r="F69" i="9"/>
  <c r="M69" i="9"/>
  <c r="E69" i="9"/>
  <c r="D71" i="9"/>
  <c r="H71" i="9"/>
  <c r="G71" i="9"/>
  <c r="F73" i="9"/>
  <c r="D73" i="9"/>
  <c r="I73" i="9"/>
  <c r="H75" i="9"/>
  <c r="F75" i="9"/>
  <c r="M75" i="9"/>
  <c r="E75" i="9"/>
  <c r="D77" i="9"/>
  <c r="H77" i="9"/>
  <c r="G77" i="9"/>
  <c r="F79" i="9"/>
  <c r="D79" i="9"/>
  <c r="I79" i="9"/>
  <c r="H81" i="9"/>
  <c r="F81" i="9"/>
  <c r="M81" i="9"/>
  <c r="E81" i="9"/>
  <c r="L83" i="9"/>
  <c r="D83" i="9"/>
  <c r="H83" i="9"/>
  <c r="G83" i="9"/>
  <c r="F85" i="9"/>
  <c r="D85" i="9"/>
  <c r="I85" i="9"/>
  <c r="L26" i="8"/>
  <c r="M26" i="8" s="1"/>
  <c r="M70" i="9" s="1"/>
  <c r="L33" i="8"/>
  <c r="L77" i="9" s="1"/>
  <c r="L41" i="8"/>
  <c r="M41" i="8" s="1"/>
  <c r="E67" i="9"/>
  <c r="D69" i="9"/>
  <c r="H70" i="9"/>
  <c r="D72" i="9"/>
  <c r="H73" i="9"/>
  <c r="D75" i="9"/>
  <c r="H76" i="9"/>
  <c r="D78" i="9"/>
  <c r="H79" i="9"/>
  <c r="D81" i="9"/>
  <c r="H82" i="9"/>
  <c r="D84" i="9"/>
  <c r="H85" i="9"/>
  <c r="M73" i="11"/>
  <c r="D80" i="11"/>
  <c r="L30" i="8"/>
  <c r="M30" i="8" s="1"/>
  <c r="M74" i="9" s="1"/>
  <c r="L27" i="8"/>
  <c r="L71" i="9" s="1"/>
  <c r="L35" i="8"/>
  <c r="M35" i="8" s="1"/>
  <c r="M79" i="9" s="1"/>
  <c r="D68" i="9"/>
  <c r="G69" i="9"/>
  <c r="G72" i="9"/>
  <c r="M73" i="9"/>
  <c r="G75" i="9"/>
  <c r="M76" i="9"/>
  <c r="G78" i="9"/>
  <c r="G81" i="9"/>
  <c r="M82" i="9"/>
  <c r="G84" i="9"/>
  <c r="M85" i="9"/>
  <c r="L69" i="11"/>
  <c r="L39" i="10"/>
  <c r="L34" i="10"/>
  <c r="M34" i="10" s="1"/>
  <c r="L30" i="10"/>
  <c r="L25" i="10"/>
  <c r="M25" i="10" s="1"/>
  <c r="G66" i="11"/>
  <c r="I67" i="11"/>
  <c r="E68" i="11"/>
  <c r="G69" i="11"/>
  <c r="M69" i="11"/>
  <c r="I70" i="11"/>
  <c r="E71" i="11"/>
  <c r="G72" i="11"/>
  <c r="I73" i="11"/>
  <c r="E74" i="11"/>
  <c r="G75" i="11"/>
  <c r="I76" i="11"/>
  <c r="E77" i="11"/>
  <c r="G78" i="11"/>
  <c r="M78" i="11"/>
  <c r="I79" i="11"/>
  <c r="E80" i="11"/>
  <c r="G81" i="11"/>
  <c r="I82" i="11"/>
  <c r="E83" i="11"/>
  <c r="G84" i="11"/>
  <c r="I85" i="11"/>
  <c r="M42" i="10"/>
  <c r="M85" i="11" s="1"/>
  <c r="L38" i="10"/>
  <c r="M33" i="10"/>
  <c r="M76" i="11" s="1"/>
  <c r="L29" i="10"/>
  <c r="M29" i="10" s="1"/>
  <c r="M72" i="11" s="1"/>
  <c r="M24" i="10"/>
  <c r="M67" i="11" s="1"/>
  <c r="H66" i="11"/>
  <c r="D67" i="11"/>
  <c r="J67" i="11"/>
  <c r="F68" i="11"/>
  <c r="L68" i="11"/>
  <c r="H69" i="11"/>
  <c r="D70" i="11"/>
  <c r="J70" i="11"/>
  <c r="F71" i="11"/>
  <c r="H72" i="11"/>
  <c r="D73" i="11"/>
  <c r="J73" i="11"/>
  <c r="F74" i="11"/>
  <c r="H75" i="11"/>
  <c r="D76" i="11"/>
  <c r="J76" i="11"/>
  <c r="F77" i="11"/>
  <c r="L77" i="11"/>
  <c r="H78" i="11"/>
  <c r="D79" i="11"/>
  <c r="J79" i="11"/>
  <c r="F80" i="11"/>
  <c r="H81" i="11"/>
  <c r="D82" i="11"/>
  <c r="J82" i="11"/>
  <c r="F83" i="11"/>
  <c r="H84" i="11"/>
  <c r="D85" i="11"/>
  <c r="J85" i="11"/>
  <c r="L42" i="10"/>
  <c r="L37" i="10"/>
  <c r="M37" i="10" s="1"/>
  <c r="M80" i="11" s="1"/>
  <c r="L33" i="10"/>
  <c r="L28" i="10"/>
  <c r="M28" i="10" s="1"/>
  <c r="M71" i="11" s="1"/>
  <c r="L24" i="10"/>
  <c r="I66" i="11"/>
  <c r="E67" i="11"/>
  <c r="G68" i="11"/>
  <c r="M68" i="11"/>
  <c r="I69" i="11"/>
  <c r="E70" i="11"/>
  <c r="G71" i="11"/>
  <c r="I72" i="11"/>
  <c r="E73" i="11"/>
  <c r="G74" i="11"/>
  <c r="I75" i="11"/>
  <c r="E76" i="11"/>
  <c r="G77" i="11"/>
  <c r="M77" i="11"/>
  <c r="I78" i="11"/>
  <c r="E79" i="11"/>
  <c r="G80" i="11"/>
  <c r="I81" i="11"/>
  <c r="E82" i="11"/>
  <c r="G83" i="11"/>
  <c r="I84" i="11"/>
  <c r="E85" i="11"/>
  <c r="L41" i="10"/>
  <c r="M36" i="10"/>
  <c r="M79" i="11" s="1"/>
  <c r="L32" i="10"/>
  <c r="M27" i="10"/>
  <c r="M70" i="11" s="1"/>
  <c r="L23" i="10"/>
  <c r="D66" i="11"/>
  <c r="J66" i="11"/>
  <c r="F67" i="11"/>
  <c r="L67" i="11"/>
  <c r="H68" i="11"/>
  <c r="D69" i="11"/>
  <c r="J69" i="11"/>
  <c r="F70" i="11"/>
  <c r="L70" i="11"/>
  <c r="H71" i="11"/>
  <c r="D72" i="11"/>
  <c r="J72" i="11"/>
  <c r="F73" i="11"/>
  <c r="L73" i="11"/>
  <c r="H74" i="11"/>
  <c r="D75" i="11"/>
  <c r="J75" i="11"/>
  <c r="F76" i="11"/>
  <c r="L76" i="11"/>
  <c r="H77" i="11"/>
  <c r="D78" i="11"/>
  <c r="J78" i="11"/>
  <c r="F79" i="11"/>
  <c r="H80" i="11"/>
  <c r="D81" i="11"/>
  <c r="J81" i="11"/>
  <c r="F82" i="11"/>
  <c r="L82" i="11"/>
  <c r="H83" i="11"/>
  <c r="D84" i="11"/>
  <c r="J84" i="11"/>
  <c r="F85" i="11"/>
  <c r="L85" i="11"/>
  <c r="L40" i="10"/>
  <c r="M40" i="10" s="1"/>
  <c r="M83" i="11" s="1"/>
  <c r="L36" i="10"/>
  <c r="L79" i="11" s="1"/>
  <c r="L31" i="10"/>
  <c r="M31" i="10" s="1"/>
  <c r="M74" i="11" s="1"/>
  <c r="L27" i="10"/>
  <c r="E66" i="11"/>
  <c r="G67" i="11"/>
  <c r="E69" i="11"/>
  <c r="G70" i="11"/>
  <c r="E72" i="11"/>
  <c r="G73" i="11"/>
  <c r="E75" i="11"/>
  <c r="G76" i="11"/>
  <c r="E78" i="11"/>
  <c r="G79" i="11"/>
  <c r="E81" i="11"/>
  <c r="G82" i="11"/>
  <c r="E84" i="11"/>
  <c r="G85" i="11"/>
  <c r="L3" i="8"/>
  <c r="M45" i="8"/>
  <c r="M42" i="8"/>
  <c r="M86" i="9" s="1"/>
  <c r="M33" i="8"/>
  <c r="M77" i="9" s="1"/>
  <c r="M24" i="8"/>
  <c r="M68" i="9" s="1"/>
  <c r="M47" i="8"/>
  <c r="M44" i="8"/>
  <c r="M36" i="8"/>
  <c r="M80" i="9" s="1"/>
  <c r="M27" i="8"/>
  <c r="M71" i="9" s="1"/>
  <c r="M18" i="8"/>
  <c r="M62" i="9" s="1"/>
  <c r="M9" i="8"/>
  <c r="M53" i="9" s="1"/>
  <c r="M3" i="10" l="1"/>
  <c r="M46" i="11" s="1"/>
  <c r="L50" i="11"/>
  <c r="P5" i="16"/>
  <c r="K153" i="15" s="1"/>
  <c r="Q5" i="16"/>
  <c r="L153" i="15" s="1"/>
  <c r="O14" i="16"/>
  <c r="O15" i="16"/>
  <c r="J163" i="15" s="1"/>
  <c r="O29" i="16"/>
  <c r="J177" i="15" s="1"/>
  <c r="O30" i="16"/>
  <c r="J178" i="15" s="1"/>
  <c r="O24" i="16"/>
  <c r="J172" i="15" s="1"/>
  <c r="O25" i="16"/>
  <c r="J173" i="15" s="1"/>
  <c r="O19" i="16"/>
  <c r="J167" i="15" s="1"/>
  <c r="O20" i="16"/>
  <c r="J168" i="15" s="1"/>
  <c r="Q10" i="16"/>
  <c r="L158" i="15" s="1"/>
  <c r="P10" i="16"/>
  <c r="K158" i="15" s="1"/>
  <c r="O9" i="16"/>
  <c r="J157" i="15" s="1"/>
  <c r="O8" i="16"/>
  <c r="J156" i="15" s="1"/>
  <c r="O3" i="16"/>
  <c r="J151" i="15" s="1"/>
  <c r="O4" i="16"/>
  <c r="J152" i="15" s="1"/>
  <c r="O7" i="16"/>
  <c r="J155" i="15" s="1"/>
  <c r="O27" i="16"/>
  <c r="J175" i="15" s="1"/>
  <c r="O12" i="16"/>
  <c r="J160" i="15" s="1"/>
  <c r="O13" i="16"/>
  <c r="J161" i="15" s="1"/>
  <c r="Q22" i="16"/>
  <c r="L170" i="15" s="1"/>
  <c r="O23" i="16"/>
  <c r="J171" i="15" s="1"/>
  <c r="O17" i="16"/>
  <c r="J165" i="15" s="1"/>
  <c r="O18" i="16"/>
  <c r="J166" i="15" s="1"/>
  <c r="O2" i="16"/>
  <c r="J150" i="15" s="1"/>
  <c r="L49" i="11"/>
  <c r="L48" i="9"/>
  <c r="L63" i="11"/>
  <c r="M12" i="10"/>
  <c r="M55" i="11" s="1"/>
  <c r="L61" i="9"/>
  <c r="L63" i="9"/>
  <c r="M6" i="8"/>
  <c r="M50" i="9" s="1"/>
  <c r="M18" i="10"/>
  <c r="M61" i="11" s="1"/>
  <c r="L66" i="9"/>
  <c r="L54" i="9"/>
  <c r="L53" i="11"/>
  <c r="M15" i="8"/>
  <c r="M59" i="9" s="1"/>
  <c r="L49" i="9"/>
  <c r="L58" i="11"/>
  <c r="L64" i="11"/>
  <c r="L65" i="11"/>
  <c r="G160" i="15"/>
  <c r="G161" i="15"/>
  <c r="G162" i="15"/>
  <c r="G163" i="15"/>
  <c r="G165" i="15"/>
  <c r="G166" i="15"/>
  <c r="G167" i="15"/>
  <c r="G168" i="15"/>
  <c r="G170" i="15"/>
  <c r="G171" i="15"/>
  <c r="G172" i="15"/>
  <c r="G173" i="15"/>
  <c r="G175" i="15"/>
  <c r="G176" i="15"/>
  <c r="G177" i="15"/>
  <c r="G178" i="15"/>
  <c r="G155" i="15"/>
  <c r="G156" i="15"/>
  <c r="G158" i="15"/>
  <c r="G157" i="15"/>
  <c r="G150" i="15"/>
  <c r="G152" i="15"/>
  <c r="G151" i="15"/>
  <c r="G153" i="15"/>
  <c r="L58" i="9"/>
  <c r="L65" i="9"/>
  <c r="L48" i="11"/>
  <c r="L62" i="11"/>
  <c r="L47" i="11"/>
  <c r="F2" i="16"/>
  <c r="E213" i="14"/>
  <c r="E123" i="14"/>
  <c r="F123" i="14" s="1"/>
  <c r="E243" i="14"/>
  <c r="F243" i="14" s="1"/>
  <c r="G243" i="14" s="1"/>
  <c r="E303" i="14"/>
  <c r="F303" i="14" s="1"/>
  <c r="G302" i="14"/>
  <c r="H302" i="14" s="1"/>
  <c r="E333" i="14"/>
  <c r="F333" i="14" s="1"/>
  <c r="G332" i="14"/>
  <c r="I332" i="14" s="1"/>
  <c r="E93" i="14"/>
  <c r="F93" i="14" s="1"/>
  <c r="G92" i="14"/>
  <c r="I92" i="14" s="1"/>
  <c r="E153" i="14"/>
  <c r="F153" i="14" s="1"/>
  <c r="E33" i="14"/>
  <c r="F33" i="14" s="1"/>
  <c r="G32" i="14"/>
  <c r="I32" i="14" s="1"/>
  <c r="E273" i="14"/>
  <c r="F273" i="14" s="1"/>
  <c r="G272" i="14"/>
  <c r="H272" i="14" s="1"/>
  <c r="G122" i="14"/>
  <c r="G242" i="14"/>
  <c r="G212" i="14"/>
  <c r="E3" i="14"/>
  <c r="F3" i="14" s="1"/>
  <c r="E3" i="16"/>
  <c r="G1" i="14"/>
  <c r="H1" i="14" s="1"/>
  <c r="I271" i="14"/>
  <c r="I331" i="14"/>
  <c r="H331" i="14"/>
  <c r="H181" i="14"/>
  <c r="I301" i="14"/>
  <c r="H301" i="14"/>
  <c r="G152" i="14"/>
  <c r="H152" i="14" s="1"/>
  <c r="I241" i="14"/>
  <c r="H241" i="14"/>
  <c r="H151" i="14"/>
  <c r="I211" i="14"/>
  <c r="H211" i="14"/>
  <c r="E183" i="14"/>
  <c r="F183" i="14" s="1"/>
  <c r="G182" i="14"/>
  <c r="H91" i="14"/>
  <c r="I121" i="14"/>
  <c r="H121" i="14"/>
  <c r="H31" i="14"/>
  <c r="H61" i="14"/>
  <c r="I61" i="14"/>
  <c r="G62" i="14"/>
  <c r="E63" i="14"/>
  <c r="F63" i="14" s="1"/>
  <c r="V16" i="7"/>
  <c r="F14" i="13" s="1"/>
  <c r="V19" i="7"/>
  <c r="F17" i="13" s="1"/>
  <c r="V18" i="7"/>
  <c r="F16" i="13" s="1"/>
  <c r="H29" i="5"/>
  <c r="I29" i="5" s="1"/>
  <c r="H37" i="5"/>
  <c r="I37" i="5" s="1"/>
  <c r="H40" i="5"/>
  <c r="I40" i="5" s="1"/>
  <c r="H9" i="5"/>
  <c r="I9" i="5" s="1"/>
  <c r="H33" i="5"/>
  <c r="I33" i="5" s="1"/>
  <c r="H38" i="5"/>
  <c r="I38" i="5" s="1"/>
  <c r="H1" i="5"/>
  <c r="I1" i="5" s="1"/>
  <c r="H25" i="5"/>
  <c r="I25" i="5" s="1"/>
  <c r="G13" i="5"/>
  <c r="H26" i="5"/>
  <c r="I26" i="5" s="1"/>
  <c r="F39" i="5"/>
  <c r="H34" i="5"/>
  <c r="J34" i="5" s="1"/>
  <c r="K34" i="5" s="1"/>
  <c r="H30" i="5"/>
  <c r="I30" i="5" s="1"/>
  <c r="H21" i="5"/>
  <c r="I21" i="5" s="1"/>
  <c r="F35" i="5"/>
  <c r="E36" i="5"/>
  <c r="F18" i="5"/>
  <c r="F27" i="5"/>
  <c r="G27" i="5" s="1"/>
  <c r="H14" i="5"/>
  <c r="I14" i="5" s="1"/>
  <c r="F31" i="5"/>
  <c r="H4" i="5"/>
  <c r="I4" i="5" s="1"/>
  <c r="F22" i="5"/>
  <c r="F19" i="5"/>
  <c r="H6" i="5"/>
  <c r="I6" i="5" s="1"/>
  <c r="H5" i="5"/>
  <c r="J5" i="5" s="1"/>
  <c r="F10" i="5"/>
  <c r="F15" i="5"/>
  <c r="H2" i="5"/>
  <c r="I2" i="5" s="1"/>
  <c r="F3" i="5"/>
  <c r="G3" i="5" s="1"/>
  <c r="F7" i="5"/>
  <c r="J17" i="5"/>
  <c r="K17" i="5" s="1"/>
  <c r="I17" i="5"/>
  <c r="J13" i="5"/>
  <c r="M3" i="8"/>
  <c r="M47" i="9" s="1"/>
  <c r="L47" i="9"/>
  <c r="L80" i="11"/>
  <c r="L82" i="9"/>
  <c r="L70" i="9"/>
  <c r="M23" i="8"/>
  <c r="M67" i="9" s="1"/>
  <c r="L21" i="9"/>
  <c r="T8" i="1" s="1"/>
  <c r="J21" i="9"/>
  <c r="R8" i="1" s="1"/>
  <c r="H21" i="9"/>
  <c r="P8" i="1" s="1"/>
  <c r="F21" i="9"/>
  <c r="M41" i="10"/>
  <c r="M84" i="11" s="1"/>
  <c r="L84" i="11"/>
  <c r="L83" i="11"/>
  <c r="M23" i="10"/>
  <c r="M66" i="11" s="1"/>
  <c r="L22" i="11"/>
  <c r="T9" i="1" s="1"/>
  <c r="J22" i="11"/>
  <c r="R9" i="1" s="1"/>
  <c r="H22" i="11"/>
  <c r="P9" i="1" s="1"/>
  <c r="F22" i="11"/>
  <c r="N9" i="1" s="1"/>
  <c r="L66" i="11"/>
  <c r="L71" i="11"/>
  <c r="L85" i="9"/>
  <c r="L79" i="9"/>
  <c r="L73" i="9"/>
  <c r="L72" i="11"/>
  <c r="L74" i="11"/>
  <c r="M38" i="10"/>
  <c r="M81" i="11" s="1"/>
  <c r="L81" i="11"/>
  <c r="L81" i="9"/>
  <c r="L69" i="9"/>
  <c r="M32" i="10"/>
  <c r="M75" i="11" s="1"/>
  <c r="L75" i="11"/>
  <c r="L74" i="9"/>
  <c r="L78" i="11"/>
  <c r="J9" i="1"/>
  <c r="J8" i="1"/>
  <c r="J7" i="1"/>
  <c r="J6" i="1"/>
  <c r="C47" i="4"/>
  <c r="B47" i="4"/>
  <c r="A47" i="4"/>
  <c r="C46" i="4"/>
  <c r="B46" i="4"/>
  <c r="A46" i="4"/>
  <c r="C45" i="4"/>
  <c r="B45" i="4"/>
  <c r="A45" i="4"/>
  <c r="C44" i="4"/>
  <c r="B44" i="4"/>
  <c r="A44" i="4"/>
  <c r="C43" i="4"/>
  <c r="B43" i="4"/>
  <c r="A43" i="4"/>
  <c r="C42" i="4"/>
  <c r="B42" i="4"/>
  <c r="A42" i="4"/>
  <c r="C41" i="4"/>
  <c r="B41" i="4"/>
  <c r="A41" i="4"/>
  <c r="C40" i="4"/>
  <c r="B40" i="4"/>
  <c r="A40" i="4"/>
  <c r="C39" i="4"/>
  <c r="B39" i="4"/>
  <c r="A39" i="4"/>
  <c r="C38" i="4"/>
  <c r="B38" i="4"/>
  <c r="A38" i="4"/>
  <c r="C37" i="4"/>
  <c r="B37" i="4"/>
  <c r="A37" i="4"/>
  <c r="C36" i="4"/>
  <c r="B36" i="4"/>
  <c r="A36" i="4"/>
  <c r="C35" i="4"/>
  <c r="B35" i="4"/>
  <c r="A35" i="4"/>
  <c r="C34" i="4"/>
  <c r="B34" i="4"/>
  <c r="A34" i="4"/>
  <c r="C33" i="4"/>
  <c r="B33" i="4"/>
  <c r="A33" i="4"/>
  <c r="C32" i="4"/>
  <c r="B32" i="4"/>
  <c r="A32" i="4"/>
  <c r="C31" i="4"/>
  <c r="B31" i="4"/>
  <c r="A31" i="4"/>
  <c r="C30" i="4"/>
  <c r="B30" i="4"/>
  <c r="A30" i="4"/>
  <c r="C29" i="4"/>
  <c r="B29" i="4"/>
  <c r="A29" i="4"/>
  <c r="C28" i="4"/>
  <c r="B28" i="4"/>
  <c r="A28" i="4"/>
  <c r="C27" i="4"/>
  <c r="B27" i="4"/>
  <c r="A27" i="4"/>
  <c r="C26" i="4"/>
  <c r="B26" i="4"/>
  <c r="A26" i="4"/>
  <c r="C25" i="4"/>
  <c r="B25" i="4"/>
  <c r="A25" i="4"/>
  <c r="C24" i="4"/>
  <c r="B24" i="4"/>
  <c r="A24" i="4"/>
  <c r="C23" i="4"/>
  <c r="B23" i="4"/>
  <c r="A23" i="4"/>
  <c r="C22" i="4"/>
  <c r="B22" i="4"/>
  <c r="A22" i="4"/>
  <c r="C21" i="4"/>
  <c r="B21" i="4"/>
  <c r="A21" i="4"/>
  <c r="C20" i="4"/>
  <c r="B20" i="4"/>
  <c r="A20" i="4"/>
  <c r="C19" i="4"/>
  <c r="B19" i="4"/>
  <c r="A19" i="4"/>
  <c r="C18" i="4"/>
  <c r="B18" i="4"/>
  <c r="A18" i="4"/>
  <c r="C17" i="4"/>
  <c r="B17" i="4"/>
  <c r="A17" i="4"/>
  <c r="C16" i="4"/>
  <c r="B16" i="4"/>
  <c r="A16" i="4"/>
  <c r="C15" i="4"/>
  <c r="B15" i="4"/>
  <c r="A15" i="4"/>
  <c r="C14" i="4"/>
  <c r="B14" i="4"/>
  <c r="A14" i="4"/>
  <c r="C13" i="4"/>
  <c r="B13" i="4"/>
  <c r="A13" i="4"/>
  <c r="C12" i="4"/>
  <c r="B12" i="4"/>
  <c r="A12" i="4"/>
  <c r="C11" i="4"/>
  <c r="B11" i="4"/>
  <c r="A11" i="4"/>
  <c r="C10" i="4"/>
  <c r="B10" i="4"/>
  <c r="A10" i="4"/>
  <c r="C9" i="4"/>
  <c r="B9" i="4"/>
  <c r="A9" i="4"/>
  <c r="C8" i="4"/>
  <c r="B8" i="4"/>
  <c r="A8" i="4"/>
  <c r="C7" i="4"/>
  <c r="B7" i="4"/>
  <c r="A7" i="4"/>
  <c r="C6" i="4"/>
  <c r="B6" i="4"/>
  <c r="A6" i="4"/>
  <c r="C5" i="4"/>
  <c r="B5" i="4"/>
  <c r="A5" i="4"/>
  <c r="C4" i="4"/>
  <c r="B4" i="4"/>
  <c r="A4" i="4"/>
  <c r="C3" i="4"/>
  <c r="B3" i="4"/>
  <c r="A3" i="4"/>
  <c r="L22" i="3"/>
  <c r="L21" i="3"/>
  <c r="L20" i="3"/>
  <c r="L19" i="3"/>
  <c r="L18" i="3"/>
  <c r="L17" i="3"/>
  <c r="L16" i="3"/>
  <c r="L15" i="3"/>
  <c r="J22" i="3"/>
  <c r="J21" i="3"/>
  <c r="J20" i="3"/>
  <c r="J19" i="3"/>
  <c r="J18" i="3"/>
  <c r="J17" i="3"/>
  <c r="J16" i="3"/>
  <c r="J15" i="3"/>
  <c r="H22" i="3"/>
  <c r="H21" i="3"/>
  <c r="H20" i="3"/>
  <c r="H19" i="3"/>
  <c r="H18" i="3"/>
  <c r="H17" i="3"/>
  <c r="H16" i="3"/>
  <c r="H15" i="3"/>
  <c r="F22" i="3"/>
  <c r="F21" i="3"/>
  <c r="F20" i="3"/>
  <c r="F19" i="3"/>
  <c r="F18" i="3"/>
  <c r="F17" i="3"/>
  <c r="F16" i="3"/>
  <c r="F15" i="3"/>
  <c r="G29" i="3"/>
  <c r="G30" i="3"/>
  <c r="A30" i="3"/>
  <c r="A29" i="3"/>
  <c r="K41" i="3"/>
  <c r="J41" i="3"/>
  <c r="I41" i="3"/>
  <c r="H41" i="3"/>
  <c r="G41" i="3"/>
  <c r="F41" i="3"/>
  <c r="E41" i="3"/>
  <c r="D41" i="3"/>
  <c r="A16" i="3"/>
  <c r="A17" i="3"/>
  <c r="A18" i="3"/>
  <c r="A19" i="3"/>
  <c r="A20" i="3"/>
  <c r="A21" i="3"/>
  <c r="A22" i="3"/>
  <c r="A15" i="3"/>
  <c r="E37" i="3"/>
  <c r="F36" i="3"/>
  <c r="C27" i="3"/>
  <c r="A6" i="3"/>
  <c r="B4" i="3"/>
  <c r="A38" i="3" s="1"/>
  <c r="B5" i="3"/>
  <c r="A39" i="3" s="1"/>
  <c r="C2" i="3"/>
  <c r="A10" i="3"/>
  <c r="A4" i="2"/>
  <c r="B4" i="2"/>
  <c r="C4" i="2"/>
  <c r="A5" i="2"/>
  <c r="B5" i="2"/>
  <c r="C5" i="2"/>
  <c r="A6" i="2"/>
  <c r="B6" i="2"/>
  <c r="C6" i="2"/>
  <c r="A7" i="2"/>
  <c r="B7" i="2"/>
  <c r="C7" i="2"/>
  <c r="A8" i="2"/>
  <c r="B8" i="2"/>
  <c r="C8" i="2"/>
  <c r="A9" i="2"/>
  <c r="B9" i="2"/>
  <c r="C9" i="2"/>
  <c r="A10" i="2"/>
  <c r="B10" i="2"/>
  <c r="C10" i="2"/>
  <c r="A11" i="2"/>
  <c r="B11" i="2"/>
  <c r="C11" i="2"/>
  <c r="A12" i="2"/>
  <c r="B12" i="2"/>
  <c r="C12" i="2"/>
  <c r="A13" i="2"/>
  <c r="B13" i="2"/>
  <c r="C13" i="2"/>
  <c r="A14" i="2"/>
  <c r="B14" i="2"/>
  <c r="C14" i="2"/>
  <c r="A15" i="2"/>
  <c r="B15" i="2"/>
  <c r="C15" i="2"/>
  <c r="A16" i="2"/>
  <c r="B16" i="2"/>
  <c r="C16" i="2"/>
  <c r="A17" i="2"/>
  <c r="B17" i="2"/>
  <c r="C17" i="2"/>
  <c r="A18" i="2"/>
  <c r="B18" i="2"/>
  <c r="C18" i="2"/>
  <c r="A19" i="2"/>
  <c r="B19" i="2"/>
  <c r="C19" i="2"/>
  <c r="A20" i="2"/>
  <c r="B20" i="2"/>
  <c r="C20" i="2"/>
  <c r="A21" i="2"/>
  <c r="B21" i="2"/>
  <c r="C21" i="2"/>
  <c r="A22" i="2"/>
  <c r="B22" i="2"/>
  <c r="C22" i="2"/>
  <c r="A23" i="2"/>
  <c r="B23" i="2"/>
  <c r="C23" i="2"/>
  <c r="A24" i="2"/>
  <c r="B24" i="2"/>
  <c r="C24" i="2"/>
  <c r="A25" i="2"/>
  <c r="B25" i="2"/>
  <c r="C25" i="2"/>
  <c r="A26" i="2"/>
  <c r="B26" i="2"/>
  <c r="C26" i="2"/>
  <c r="A27" i="2"/>
  <c r="B27" i="2"/>
  <c r="C27" i="2"/>
  <c r="A28" i="2"/>
  <c r="B28" i="2"/>
  <c r="C28" i="2"/>
  <c r="A29" i="2"/>
  <c r="B29" i="2"/>
  <c r="C29" i="2"/>
  <c r="A30" i="2"/>
  <c r="B30" i="2"/>
  <c r="C30" i="2"/>
  <c r="A31" i="2"/>
  <c r="B31" i="2"/>
  <c r="C31" i="2"/>
  <c r="A32" i="2"/>
  <c r="B32" i="2"/>
  <c r="C32" i="2"/>
  <c r="A33" i="2"/>
  <c r="B33" i="2"/>
  <c r="C33" i="2"/>
  <c r="A34" i="2"/>
  <c r="B34" i="2"/>
  <c r="C34" i="2"/>
  <c r="A35" i="2"/>
  <c r="B35" i="2"/>
  <c r="C35" i="2"/>
  <c r="A36" i="2"/>
  <c r="B36" i="2"/>
  <c r="C36" i="2"/>
  <c r="A37" i="2"/>
  <c r="B37" i="2"/>
  <c r="C37" i="2"/>
  <c r="A38" i="2"/>
  <c r="B38" i="2"/>
  <c r="C38" i="2"/>
  <c r="A39" i="2"/>
  <c r="B39" i="2"/>
  <c r="C39" i="2"/>
  <c r="A40" i="2"/>
  <c r="B40" i="2"/>
  <c r="C40" i="2"/>
  <c r="A41" i="2"/>
  <c r="B41" i="2"/>
  <c r="C41" i="2"/>
  <c r="A42" i="2"/>
  <c r="B42" i="2"/>
  <c r="C42" i="2"/>
  <c r="A43" i="2"/>
  <c r="B43" i="2"/>
  <c r="C43" i="2"/>
  <c r="A44" i="2"/>
  <c r="B44" i="2"/>
  <c r="C44" i="2"/>
  <c r="A45" i="2"/>
  <c r="B45" i="2"/>
  <c r="C45" i="2"/>
  <c r="A46" i="2"/>
  <c r="B46" i="2"/>
  <c r="C46" i="2"/>
  <c r="A47" i="2"/>
  <c r="B47" i="2"/>
  <c r="C47" i="2"/>
  <c r="C3" i="2"/>
  <c r="B3" i="2"/>
  <c r="A3" i="2"/>
  <c r="K2" i="2"/>
  <c r="J2" i="2"/>
  <c r="I2" i="2"/>
  <c r="H2" i="2"/>
  <c r="G2" i="2"/>
  <c r="F2" i="2"/>
  <c r="E2" i="2"/>
  <c r="D2" i="2"/>
  <c r="L9" i="1"/>
  <c r="K9" i="1"/>
  <c r="L8" i="1"/>
  <c r="K8" i="1"/>
  <c r="L7" i="1"/>
  <c r="K7" i="1"/>
  <c r="L6" i="1"/>
  <c r="K6" i="1"/>
  <c r="K3" i="1"/>
  <c r="D22" i="3" s="1"/>
  <c r="C47" i="7" l="1"/>
  <c r="B47" i="7"/>
  <c r="A47" i="7"/>
  <c r="C48" i="7"/>
  <c r="B48" i="7"/>
  <c r="A48" i="7"/>
  <c r="V18" i="3"/>
  <c r="F7" i="13" s="1"/>
  <c r="C50" i="7"/>
  <c r="B50" i="7"/>
  <c r="A50" i="7"/>
  <c r="V19" i="3"/>
  <c r="F8" i="13" s="1"/>
  <c r="P14" i="16"/>
  <c r="K162" i="15" s="1"/>
  <c r="J162" i="15"/>
  <c r="P19" i="16"/>
  <c r="K167" i="15" s="1"/>
  <c r="Q14" i="16"/>
  <c r="L162" i="15" s="1"/>
  <c r="P17" i="16"/>
  <c r="K165" i="15" s="1"/>
  <c r="Q12" i="16"/>
  <c r="L160" i="15" s="1"/>
  <c r="Q9" i="16"/>
  <c r="L157" i="15" s="1"/>
  <c r="Q24" i="16"/>
  <c r="L172" i="15" s="1"/>
  <c r="P7" i="16"/>
  <c r="K155" i="15" s="1"/>
  <c r="P29" i="16"/>
  <c r="K177" i="15" s="1"/>
  <c r="P27" i="16"/>
  <c r="K175" i="15" s="1"/>
  <c r="Q19" i="16"/>
  <c r="L167" i="15" s="1"/>
  <c r="P2" i="16"/>
  <c r="K150" i="15" s="1"/>
  <c r="Q29" i="16"/>
  <c r="L177" i="15" s="1"/>
  <c r="P24" i="16"/>
  <c r="K172" i="15" s="1"/>
  <c r="Q30" i="16"/>
  <c r="L178" i="15" s="1"/>
  <c r="P30" i="16"/>
  <c r="K178" i="15" s="1"/>
  <c r="Q20" i="16"/>
  <c r="L168" i="15" s="1"/>
  <c r="P20" i="16"/>
  <c r="K168" i="15" s="1"/>
  <c r="Q15" i="16"/>
  <c r="L163" i="15" s="1"/>
  <c r="P15" i="16"/>
  <c r="K163" i="15" s="1"/>
  <c r="P25" i="16"/>
  <c r="K173" i="15" s="1"/>
  <c r="Q25" i="16"/>
  <c r="L173" i="15" s="1"/>
  <c r="P9" i="16"/>
  <c r="K157" i="15" s="1"/>
  <c r="P22" i="16"/>
  <c r="K170" i="15" s="1"/>
  <c r="P4" i="16"/>
  <c r="K152" i="15" s="1"/>
  <c r="Q4" i="16"/>
  <c r="L152" i="15" s="1"/>
  <c r="P12" i="16"/>
  <c r="K160" i="15" s="1"/>
  <c r="Q27" i="16"/>
  <c r="L175" i="15" s="1"/>
  <c r="Q2" i="16"/>
  <c r="L150" i="15" s="1"/>
  <c r="Q17" i="16"/>
  <c r="L165" i="15" s="1"/>
  <c r="Q7" i="16"/>
  <c r="L155" i="15" s="1"/>
  <c r="Q3" i="16"/>
  <c r="L151" i="15" s="1"/>
  <c r="P3" i="16"/>
  <c r="K151" i="15" s="1"/>
  <c r="Q28" i="16"/>
  <c r="L176" i="15" s="1"/>
  <c r="P28" i="16"/>
  <c r="K176" i="15" s="1"/>
  <c r="Q23" i="16"/>
  <c r="L171" i="15" s="1"/>
  <c r="P23" i="16"/>
  <c r="K171" i="15" s="1"/>
  <c r="P8" i="16"/>
  <c r="K156" i="15" s="1"/>
  <c r="Q13" i="16"/>
  <c r="L161" i="15" s="1"/>
  <c r="P13" i="16"/>
  <c r="K161" i="15" s="1"/>
  <c r="Q18" i="16"/>
  <c r="L166" i="15" s="1"/>
  <c r="D16" i="3"/>
  <c r="I16" i="3" s="1"/>
  <c r="E13" i="13"/>
  <c r="E7" i="13"/>
  <c r="T23" i="3"/>
  <c r="T24" i="3"/>
  <c r="T19" i="7"/>
  <c r="E17" i="13" s="1"/>
  <c r="T19" i="11"/>
  <c r="E30" i="13" s="1"/>
  <c r="T21" i="9"/>
  <c r="E25" i="13" s="1"/>
  <c r="T18" i="9"/>
  <c r="E22" i="13" s="1"/>
  <c r="T17" i="7"/>
  <c r="E15" i="13" s="1"/>
  <c r="T22" i="11"/>
  <c r="E33" i="13" s="1"/>
  <c r="T20" i="9"/>
  <c r="E24" i="13" s="1"/>
  <c r="T17" i="9"/>
  <c r="E21" i="13" s="1"/>
  <c r="E8" i="13"/>
  <c r="T16" i="3"/>
  <c r="E5" i="13" s="1"/>
  <c r="T20" i="7"/>
  <c r="E18" i="13" s="1"/>
  <c r="T22" i="9"/>
  <c r="E26" i="13" s="1"/>
  <c r="E12" i="13"/>
  <c r="E6" i="13"/>
  <c r="T20" i="3"/>
  <c r="T18" i="7"/>
  <c r="E16" i="13" s="1"/>
  <c r="T18" i="11"/>
  <c r="E29" i="13" s="1"/>
  <c r="T17" i="11"/>
  <c r="E28" i="13" s="1"/>
  <c r="T20" i="11"/>
  <c r="E31" i="13" s="1"/>
  <c r="E11" i="13"/>
  <c r="T19" i="3"/>
  <c r="E10" i="13"/>
  <c r="T18" i="3"/>
  <c r="T23" i="11"/>
  <c r="E34" i="13" s="1"/>
  <c r="T16" i="11"/>
  <c r="E27" i="13" s="1"/>
  <c r="E9" i="13"/>
  <c r="T21" i="3"/>
  <c r="T17" i="3"/>
  <c r="T21" i="7"/>
  <c r="E19" i="13" s="1"/>
  <c r="T16" i="7"/>
  <c r="E14" i="13" s="1"/>
  <c r="T21" i="11"/>
  <c r="E32" i="13" s="1"/>
  <c r="T19" i="9"/>
  <c r="E23" i="13" s="1"/>
  <c r="T16" i="9"/>
  <c r="E20" i="13" s="1"/>
  <c r="T22" i="3"/>
  <c r="D1" i="13"/>
  <c r="D13" i="13"/>
  <c r="D2" i="13"/>
  <c r="D19" i="13"/>
  <c r="F4" i="13"/>
  <c r="D3" i="13"/>
  <c r="D26" i="13"/>
  <c r="D4" i="13"/>
  <c r="D34" i="13"/>
  <c r="G115" i="15"/>
  <c r="G118" i="15"/>
  <c r="G117" i="15"/>
  <c r="G116" i="15"/>
  <c r="L5" i="4"/>
  <c r="L49" i="7" s="1"/>
  <c r="E49" i="7"/>
  <c r="F49" i="7"/>
  <c r="H49" i="7"/>
  <c r="G49" i="7"/>
  <c r="D49" i="7"/>
  <c r="L19" i="4"/>
  <c r="L63" i="7" s="1"/>
  <c r="H63" i="7"/>
  <c r="G63" i="7"/>
  <c r="F63" i="7"/>
  <c r="D63" i="7"/>
  <c r="E63" i="7"/>
  <c r="E56" i="3"/>
  <c r="G52" i="3"/>
  <c r="I48" i="3"/>
  <c r="L3" i="4"/>
  <c r="L47" i="7" s="1"/>
  <c r="F47" i="7"/>
  <c r="G47" i="7"/>
  <c r="H47" i="7"/>
  <c r="E47" i="7"/>
  <c r="D47" i="7"/>
  <c r="L9" i="4"/>
  <c r="L53" i="7" s="1"/>
  <c r="G53" i="7"/>
  <c r="F53" i="7"/>
  <c r="H53" i="7"/>
  <c r="E53" i="7"/>
  <c r="D53" i="7"/>
  <c r="L13" i="4"/>
  <c r="L57" i="7" s="1"/>
  <c r="H57" i="7"/>
  <c r="F57" i="7"/>
  <c r="E57" i="7"/>
  <c r="D57" i="7"/>
  <c r="G57" i="7"/>
  <c r="L17" i="4"/>
  <c r="L61" i="7" s="1"/>
  <c r="E61" i="7"/>
  <c r="H61" i="7"/>
  <c r="F61" i="7"/>
  <c r="G61" i="7"/>
  <c r="D61" i="7"/>
  <c r="L21" i="4"/>
  <c r="L65" i="7" s="1"/>
  <c r="D65" i="7"/>
  <c r="E65" i="7"/>
  <c r="F65" i="7"/>
  <c r="H65" i="7"/>
  <c r="G65" i="7"/>
  <c r="L43" i="4"/>
  <c r="F87" i="7"/>
  <c r="E87" i="7"/>
  <c r="M87" i="7"/>
  <c r="L87" i="7"/>
  <c r="H87" i="7"/>
  <c r="G87" i="7"/>
  <c r="D87" i="7"/>
  <c r="H62" i="3"/>
  <c r="B62" i="3"/>
  <c r="G62" i="3"/>
  <c r="A62" i="3"/>
  <c r="K62" i="3"/>
  <c r="J62" i="3"/>
  <c r="D62" i="3"/>
  <c r="I62" i="3"/>
  <c r="C62" i="3"/>
  <c r="F62" i="3"/>
  <c r="E62" i="3"/>
  <c r="F56" i="3"/>
  <c r="D54" i="3"/>
  <c r="B52" i="3"/>
  <c r="F50" i="3"/>
  <c r="D48" i="3"/>
  <c r="C57" i="3"/>
  <c r="A55" i="3"/>
  <c r="E53" i="3"/>
  <c r="C51" i="3"/>
  <c r="A49" i="3"/>
  <c r="L18" i="4"/>
  <c r="L62" i="7" s="1"/>
  <c r="D62" i="7"/>
  <c r="H62" i="7"/>
  <c r="G62" i="7"/>
  <c r="E62" i="7"/>
  <c r="F62" i="7"/>
  <c r="F79" i="3"/>
  <c r="C54" i="3"/>
  <c r="E50" i="3"/>
  <c r="L7" i="4"/>
  <c r="L51" i="7" s="1"/>
  <c r="H51" i="7"/>
  <c r="F51" i="7"/>
  <c r="D51" i="7"/>
  <c r="E51" i="7"/>
  <c r="G51" i="7"/>
  <c r="L11" i="4"/>
  <c r="L55" i="7" s="1"/>
  <c r="E55" i="7"/>
  <c r="D55" i="7"/>
  <c r="F55" i="7"/>
  <c r="H55" i="7"/>
  <c r="G55" i="7"/>
  <c r="L15" i="4"/>
  <c r="L59" i="7" s="1"/>
  <c r="F59" i="7"/>
  <c r="G59" i="7"/>
  <c r="D59" i="7"/>
  <c r="E59" i="7"/>
  <c r="H59" i="7"/>
  <c r="L45" i="4"/>
  <c r="M89" i="7"/>
  <c r="D89" i="7"/>
  <c r="L89" i="7"/>
  <c r="F89" i="7"/>
  <c r="G89" i="7"/>
  <c r="E89" i="7"/>
  <c r="H89" i="7"/>
  <c r="L47" i="4"/>
  <c r="L91" i="7"/>
  <c r="H91" i="7"/>
  <c r="G91" i="7"/>
  <c r="M91" i="7"/>
  <c r="D91" i="7"/>
  <c r="F91" i="7"/>
  <c r="E91" i="7"/>
  <c r="K90" i="3"/>
  <c r="I88" i="3"/>
  <c r="D60" i="3"/>
  <c r="F46" i="3"/>
  <c r="L4" i="4"/>
  <c r="L48" i="7" s="1"/>
  <c r="E48" i="7"/>
  <c r="F48" i="7"/>
  <c r="H48" i="7"/>
  <c r="G48" i="7"/>
  <c r="D48" i="7"/>
  <c r="L6" i="4"/>
  <c r="L50" i="7" s="1"/>
  <c r="D50" i="7"/>
  <c r="F50" i="7"/>
  <c r="H50" i="7"/>
  <c r="E50" i="7"/>
  <c r="G50" i="7"/>
  <c r="L8" i="4"/>
  <c r="L52" i="7" s="1"/>
  <c r="H52" i="7"/>
  <c r="G52" i="7"/>
  <c r="F52" i="7"/>
  <c r="D52" i="7"/>
  <c r="E52" i="7"/>
  <c r="L10" i="4"/>
  <c r="L54" i="7" s="1"/>
  <c r="F54" i="7"/>
  <c r="E54" i="7"/>
  <c r="G54" i="7"/>
  <c r="D54" i="7"/>
  <c r="H54" i="7"/>
  <c r="L12" i="4"/>
  <c r="L56" i="7" s="1"/>
  <c r="D56" i="7"/>
  <c r="F56" i="7"/>
  <c r="H56" i="7"/>
  <c r="E56" i="7"/>
  <c r="G56" i="7"/>
  <c r="L14" i="4"/>
  <c r="L58" i="7" s="1"/>
  <c r="F58" i="7"/>
  <c r="E58" i="7"/>
  <c r="H58" i="7"/>
  <c r="G58" i="7"/>
  <c r="D58" i="7"/>
  <c r="L16" i="4"/>
  <c r="L60" i="7" s="1"/>
  <c r="E60" i="7"/>
  <c r="F60" i="7"/>
  <c r="G60" i="7"/>
  <c r="H60" i="7"/>
  <c r="D60" i="7"/>
  <c r="L20" i="4"/>
  <c r="L64" i="7" s="1"/>
  <c r="H64" i="7"/>
  <c r="G64" i="7"/>
  <c r="F64" i="7"/>
  <c r="D64" i="7"/>
  <c r="E64" i="7"/>
  <c r="L22" i="4"/>
  <c r="L66" i="7" s="1"/>
  <c r="E66" i="7"/>
  <c r="D66" i="7"/>
  <c r="G66" i="7"/>
  <c r="H66" i="7"/>
  <c r="F66" i="7"/>
  <c r="L44" i="4"/>
  <c r="E88" i="7"/>
  <c r="M88" i="7"/>
  <c r="D88" i="7"/>
  <c r="F88" i="7"/>
  <c r="H88" i="7"/>
  <c r="G88" i="7"/>
  <c r="L88" i="7"/>
  <c r="L46" i="4"/>
  <c r="L90" i="7"/>
  <c r="H90" i="7"/>
  <c r="G90" i="7"/>
  <c r="M90" i="7"/>
  <c r="F90" i="7"/>
  <c r="E90" i="7"/>
  <c r="D90" i="7"/>
  <c r="H63" i="3"/>
  <c r="C59" i="3"/>
  <c r="A57" i="3"/>
  <c r="E55" i="3"/>
  <c r="C53" i="3"/>
  <c r="A51" i="3"/>
  <c r="E49" i="3"/>
  <c r="C47" i="3"/>
  <c r="V17" i="3"/>
  <c r="F6" i="13" s="1"/>
  <c r="V23" i="3"/>
  <c r="F12" i="13" s="1"/>
  <c r="F213" i="14"/>
  <c r="G213" i="14" s="1"/>
  <c r="G2" i="16"/>
  <c r="I43" i="15"/>
  <c r="G100" i="15"/>
  <c r="G94" i="15"/>
  <c r="G82" i="15"/>
  <c r="G61" i="15"/>
  <c r="G99" i="15"/>
  <c r="G93" i="15"/>
  <c r="G81" i="15"/>
  <c r="G60" i="15"/>
  <c r="G98" i="15"/>
  <c r="G86" i="15"/>
  <c r="G80" i="15"/>
  <c r="G59" i="15"/>
  <c r="G97" i="15"/>
  <c r="G85" i="15"/>
  <c r="G79" i="15"/>
  <c r="G58" i="15"/>
  <c r="G96" i="15"/>
  <c r="G84" i="15"/>
  <c r="G63" i="15"/>
  <c r="G95" i="15"/>
  <c r="G83" i="15"/>
  <c r="G62" i="15"/>
  <c r="G43" i="15"/>
  <c r="G44" i="15"/>
  <c r="G50" i="15"/>
  <c r="G45" i="15"/>
  <c r="G51" i="15"/>
  <c r="G46" i="15"/>
  <c r="G47" i="15"/>
  <c r="G48" i="15"/>
  <c r="G49" i="15"/>
  <c r="E214" i="14"/>
  <c r="F214" i="14" s="1"/>
  <c r="E244" i="14"/>
  <c r="F244" i="14" s="1"/>
  <c r="G123" i="14"/>
  <c r="G153" i="14"/>
  <c r="E154" i="14"/>
  <c r="F154" i="14" s="1"/>
  <c r="I302" i="14"/>
  <c r="I1" i="14"/>
  <c r="E124" i="14"/>
  <c r="F124" i="14" s="1"/>
  <c r="H32" i="14"/>
  <c r="I272" i="14"/>
  <c r="H242" i="14"/>
  <c r="I242" i="14"/>
  <c r="I122" i="14"/>
  <c r="H122" i="14"/>
  <c r="I243" i="14"/>
  <c r="H243" i="14"/>
  <c r="I212" i="14"/>
  <c r="H212" i="14"/>
  <c r="G273" i="14"/>
  <c r="E274" i="14"/>
  <c r="F274" i="14" s="1"/>
  <c r="G33" i="14"/>
  <c r="E34" i="14"/>
  <c r="F34" i="14" s="1"/>
  <c r="G333" i="14"/>
  <c r="E334" i="14"/>
  <c r="F334" i="14" s="1"/>
  <c r="E94" i="14"/>
  <c r="F94" i="14" s="1"/>
  <c r="G93" i="14"/>
  <c r="I93" i="14" s="1"/>
  <c r="H332" i="14"/>
  <c r="G303" i="14"/>
  <c r="E304" i="14"/>
  <c r="F304" i="14" s="1"/>
  <c r="F3" i="16"/>
  <c r="G3" i="14"/>
  <c r="I3" i="14" s="1"/>
  <c r="G2" i="14"/>
  <c r="H2" i="14" s="1"/>
  <c r="E4" i="14"/>
  <c r="F4" i="14" s="1"/>
  <c r="E4" i="16"/>
  <c r="I152" i="14"/>
  <c r="H92" i="14"/>
  <c r="H182" i="14"/>
  <c r="I182" i="14"/>
  <c r="E184" i="14"/>
  <c r="F184" i="14" s="1"/>
  <c r="G183" i="14"/>
  <c r="G63" i="14"/>
  <c r="E64" i="14"/>
  <c r="F64" i="14" s="1"/>
  <c r="I62" i="14"/>
  <c r="H62" i="14"/>
  <c r="J29" i="5"/>
  <c r="K29" i="5" s="1"/>
  <c r="V20" i="3"/>
  <c r="F9" i="13" s="1"/>
  <c r="V21" i="3"/>
  <c r="V22" i="3"/>
  <c r="F11" i="13" s="1"/>
  <c r="V16" i="3"/>
  <c r="F5" i="13" s="1"/>
  <c r="W17" i="3"/>
  <c r="G6" i="13" s="1"/>
  <c r="N8" i="1"/>
  <c r="F3" i="13" s="1"/>
  <c r="V22" i="9"/>
  <c r="F26" i="13" s="1"/>
  <c r="J38" i="5"/>
  <c r="K38" i="5" s="1"/>
  <c r="J37" i="5"/>
  <c r="L37" i="5" s="1"/>
  <c r="M37" i="5" s="1"/>
  <c r="J40" i="5"/>
  <c r="K40" i="5" s="1"/>
  <c r="J1" i="5"/>
  <c r="K1" i="5" s="1"/>
  <c r="J33" i="5"/>
  <c r="K33" i="5" s="1"/>
  <c r="J9" i="5"/>
  <c r="K9" i="5" s="1"/>
  <c r="J25" i="5"/>
  <c r="L25" i="5" s="1"/>
  <c r="M25" i="5" s="1"/>
  <c r="J26" i="5"/>
  <c r="K26" i="5" s="1"/>
  <c r="J21" i="5"/>
  <c r="K21" i="5" s="1"/>
  <c r="I5" i="5"/>
  <c r="I34" i="5"/>
  <c r="G39" i="5"/>
  <c r="H39" i="5"/>
  <c r="J30" i="5"/>
  <c r="K30" i="5" s="1"/>
  <c r="J4" i="5"/>
  <c r="K4" i="5" s="1"/>
  <c r="G18" i="5"/>
  <c r="H18" i="5"/>
  <c r="F36" i="5"/>
  <c r="H36" i="5" s="1"/>
  <c r="I36" i="5" s="1"/>
  <c r="J14" i="5"/>
  <c r="K14" i="5" s="1"/>
  <c r="H35" i="5"/>
  <c r="G35" i="5"/>
  <c r="H27" i="5"/>
  <c r="I27" i="5" s="1"/>
  <c r="J6" i="5"/>
  <c r="L6" i="5" s="1"/>
  <c r="M6" i="5" s="1"/>
  <c r="G19" i="5"/>
  <c r="H19" i="5"/>
  <c r="F32" i="5"/>
  <c r="G32" i="5" s="1"/>
  <c r="F20" i="5"/>
  <c r="G20" i="5" s="1"/>
  <c r="F23" i="5"/>
  <c r="G31" i="5"/>
  <c r="H31" i="5"/>
  <c r="I31" i="5" s="1"/>
  <c r="H22" i="5"/>
  <c r="G22" i="5"/>
  <c r="F28" i="5"/>
  <c r="H28" i="5" s="1"/>
  <c r="I28" i="5" s="1"/>
  <c r="J2" i="5"/>
  <c r="L2" i="5" s="1"/>
  <c r="M2" i="5" s="1"/>
  <c r="H15" i="5"/>
  <c r="I15" i="5" s="1"/>
  <c r="G15" i="5"/>
  <c r="F16" i="5"/>
  <c r="H16" i="5" s="1"/>
  <c r="G10" i="5"/>
  <c r="H10" i="5"/>
  <c r="F11" i="5"/>
  <c r="H3" i="5"/>
  <c r="L34" i="5"/>
  <c r="M34" i="5" s="1"/>
  <c r="G7" i="5"/>
  <c r="H7" i="5"/>
  <c r="I7" i="5" s="1"/>
  <c r="F8" i="5"/>
  <c r="H8" i="5" s="1"/>
  <c r="I8" i="5" s="1"/>
  <c r="L17" i="5"/>
  <c r="M17" i="5" s="1"/>
  <c r="L13" i="5"/>
  <c r="M13" i="5" s="1"/>
  <c r="K13" i="5"/>
  <c r="L5" i="5"/>
  <c r="M5" i="5" s="1"/>
  <c r="K5" i="5"/>
  <c r="B76" i="3"/>
  <c r="D21" i="3"/>
  <c r="G21" i="3" s="1"/>
  <c r="L24" i="4"/>
  <c r="L68" i="7" s="1"/>
  <c r="H68" i="7"/>
  <c r="F68" i="7"/>
  <c r="G68" i="7"/>
  <c r="E68" i="7"/>
  <c r="D68" i="7"/>
  <c r="L26" i="4"/>
  <c r="L70" i="7" s="1"/>
  <c r="G70" i="7"/>
  <c r="F70" i="7"/>
  <c r="E70" i="7"/>
  <c r="D70" i="7"/>
  <c r="H70" i="7"/>
  <c r="L28" i="4"/>
  <c r="E72" i="7"/>
  <c r="D72" i="7"/>
  <c r="L72" i="7"/>
  <c r="H72" i="7"/>
  <c r="G72" i="7"/>
  <c r="F72" i="7"/>
  <c r="L30" i="4"/>
  <c r="L74" i="7" s="1"/>
  <c r="H74" i="7"/>
  <c r="G74" i="7"/>
  <c r="F74" i="7"/>
  <c r="E74" i="7"/>
  <c r="D74" i="7"/>
  <c r="L32" i="4"/>
  <c r="L76" i="7" s="1"/>
  <c r="G76" i="7"/>
  <c r="F76" i="7"/>
  <c r="E76" i="7"/>
  <c r="D76" i="7"/>
  <c r="H76" i="7"/>
  <c r="L34" i="4"/>
  <c r="E78" i="7"/>
  <c r="D78" i="7"/>
  <c r="L78" i="7"/>
  <c r="H78" i="7"/>
  <c r="G78" i="7"/>
  <c r="F78" i="7"/>
  <c r="L36" i="4"/>
  <c r="L80" i="7" s="1"/>
  <c r="H80" i="7"/>
  <c r="G80" i="7"/>
  <c r="F80" i="7"/>
  <c r="E80" i="7"/>
  <c r="D80" i="7"/>
  <c r="L38" i="4"/>
  <c r="L82" i="7" s="1"/>
  <c r="G82" i="7"/>
  <c r="F82" i="7"/>
  <c r="E82" i="7"/>
  <c r="D82" i="7"/>
  <c r="H82" i="7"/>
  <c r="L40" i="4"/>
  <c r="E84" i="7"/>
  <c r="D84" i="7"/>
  <c r="L84" i="7"/>
  <c r="H84" i="7"/>
  <c r="G84" i="7"/>
  <c r="F84" i="7"/>
  <c r="L42" i="4"/>
  <c r="L86" i="7" s="1"/>
  <c r="H86" i="7"/>
  <c r="G86" i="7"/>
  <c r="F86" i="7"/>
  <c r="E86" i="7"/>
  <c r="D86" i="7"/>
  <c r="G74" i="3"/>
  <c r="G70" i="3"/>
  <c r="G68" i="3"/>
  <c r="D20" i="3"/>
  <c r="G69" i="3"/>
  <c r="L23" i="4"/>
  <c r="L67" i="7" s="1"/>
  <c r="D67" i="7"/>
  <c r="H67" i="7"/>
  <c r="G67" i="7"/>
  <c r="F67" i="7"/>
  <c r="E67" i="7"/>
  <c r="L25" i="4"/>
  <c r="L69" i="7" s="1"/>
  <c r="H69" i="7"/>
  <c r="G69" i="7"/>
  <c r="F69" i="7"/>
  <c r="E69" i="7"/>
  <c r="D69" i="7"/>
  <c r="L27" i="4"/>
  <c r="L71" i="7" s="1"/>
  <c r="F71" i="7"/>
  <c r="E71" i="7"/>
  <c r="D71" i="7"/>
  <c r="H71" i="7"/>
  <c r="G71" i="7"/>
  <c r="L29" i="4"/>
  <c r="L73" i="7" s="1"/>
  <c r="D73" i="7"/>
  <c r="H73" i="7"/>
  <c r="G73" i="7"/>
  <c r="F73" i="7"/>
  <c r="E73" i="7"/>
  <c r="L31" i="4"/>
  <c r="L75" i="7" s="1"/>
  <c r="H75" i="7"/>
  <c r="G75" i="7"/>
  <c r="F75" i="7"/>
  <c r="E75" i="7"/>
  <c r="D75" i="7"/>
  <c r="L33" i="4"/>
  <c r="L77" i="7" s="1"/>
  <c r="F77" i="7"/>
  <c r="E77" i="7"/>
  <c r="D77" i="7"/>
  <c r="H77" i="7"/>
  <c r="G77" i="7"/>
  <c r="L35" i="4"/>
  <c r="L79" i="7" s="1"/>
  <c r="D79" i="7"/>
  <c r="H79" i="7"/>
  <c r="G79" i="7"/>
  <c r="F79" i="7"/>
  <c r="E79" i="7"/>
  <c r="L37" i="4"/>
  <c r="L81" i="7" s="1"/>
  <c r="H81" i="7"/>
  <c r="G81" i="7"/>
  <c r="F81" i="7"/>
  <c r="E81" i="7"/>
  <c r="D81" i="7"/>
  <c r="L39" i="4"/>
  <c r="L83" i="7" s="1"/>
  <c r="F83" i="7"/>
  <c r="E83" i="7"/>
  <c r="D83" i="7"/>
  <c r="H83" i="7"/>
  <c r="G83" i="7"/>
  <c r="L41" i="4"/>
  <c r="L85" i="7" s="1"/>
  <c r="D85" i="7"/>
  <c r="H85" i="7"/>
  <c r="G85" i="7"/>
  <c r="F85" i="7"/>
  <c r="E85" i="7"/>
  <c r="E84" i="3"/>
  <c r="D17" i="3"/>
  <c r="W18" i="3" s="1"/>
  <c r="G7" i="13" s="1"/>
  <c r="D21" i="11"/>
  <c r="D15" i="11"/>
  <c r="W16" i="11" s="1"/>
  <c r="G27" i="13" s="1"/>
  <c r="D18" i="11"/>
  <c r="W19" i="11" s="1"/>
  <c r="G30" i="13" s="1"/>
  <c r="D22" i="11"/>
  <c r="K22" i="11" s="1"/>
  <c r="S9" i="1" s="1"/>
  <c r="D16" i="11"/>
  <c r="W17" i="11" s="1"/>
  <c r="G28" i="13" s="1"/>
  <c r="D19" i="9"/>
  <c r="D16" i="9"/>
  <c r="D20" i="7"/>
  <c r="M7" i="1" s="1"/>
  <c r="E2" i="13" s="1"/>
  <c r="D16" i="7"/>
  <c r="W17" i="7" s="1"/>
  <c r="G15" i="13" s="1"/>
  <c r="D17" i="11"/>
  <c r="W18" i="11" s="1"/>
  <c r="G29" i="13" s="1"/>
  <c r="D20" i="9"/>
  <c r="D17" i="9"/>
  <c r="D17" i="7"/>
  <c r="W18" i="7" s="1"/>
  <c r="G16" i="13" s="1"/>
  <c r="D15" i="9"/>
  <c r="D20" i="11"/>
  <c r="W21" i="11" s="1"/>
  <c r="G32" i="13" s="1"/>
  <c r="D21" i="9"/>
  <c r="D15" i="7"/>
  <c r="W16" i="7" s="1"/>
  <c r="G14" i="13" s="1"/>
  <c r="D19" i="11"/>
  <c r="W20" i="11" s="1"/>
  <c r="G31" i="13" s="1"/>
  <c r="D18" i="9"/>
  <c r="D18" i="7"/>
  <c r="W19" i="7" s="1"/>
  <c r="G17" i="13" s="1"/>
  <c r="D19" i="7"/>
  <c r="W20" i="7" s="1"/>
  <c r="G18" i="13" s="1"/>
  <c r="B81" i="3"/>
  <c r="E79" i="3"/>
  <c r="I77" i="3"/>
  <c r="I71" i="3"/>
  <c r="H69" i="3"/>
  <c r="E67" i="3"/>
  <c r="M22" i="11"/>
  <c r="U9" i="1" s="1"/>
  <c r="B82" i="3"/>
  <c r="J72" i="3"/>
  <c r="H64" i="3"/>
  <c r="G46" i="3"/>
  <c r="K56" i="3"/>
  <c r="F51" i="3"/>
  <c r="D82" i="3"/>
  <c r="F78" i="3"/>
  <c r="D64" i="3"/>
  <c r="K57" i="3"/>
  <c r="D56" i="3"/>
  <c r="H54" i="3"/>
  <c r="K51" i="3"/>
  <c r="H48" i="3"/>
  <c r="C89" i="3"/>
  <c r="C46" i="3"/>
  <c r="I46" i="3"/>
  <c r="I64" i="3"/>
  <c r="E60" i="3"/>
  <c r="J57" i="3"/>
  <c r="D57" i="3"/>
  <c r="I56" i="3"/>
  <c r="C56" i="3"/>
  <c r="H55" i="3"/>
  <c r="B55" i="3"/>
  <c r="G54" i="3"/>
  <c r="A54" i="3"/>
  <c r="F53" i="3"/>
  <c r="K52" i="3"/>
  <c r="E52" i="3"/>
  <c r="J51" i="3"/>
  <c r="D51" i="3"/>
  <c r="I50" i="3"/>
  <c r="C50" i="3"/>
  <c r="H49" i="3"/>
  <c r="B49" i="3"/>
  <c r="G48" i="3"/>
  <c r="A48" i="3"/>
  <c r="F47" i="3"/>
  <c r="J71" i="3"/>
  <c r="D84" i="3"/>
  <c r="F74" i="3"/>
  <c r="A74" i="3"/>
  <c r="K68" i="3"/>
  <c r="C58" i="3"/>
  <c r="A46" i="3"/>
  <c r="D65" i="3"/>
  <c r="H58" i="3"/>
  <c r="I54" i="3"/>
  <c r="B53" i="3"/>
  <c r="K50" i="3"/>
  <c r="D49" i="3"/>
  <c r="C48" i="3"/>
  <c r="D76" i="3"/>
  <c r="D70" i="3"/>
  <c r="F66" i="3"/>
  <c r="D58" i="3"/>
  <c r="B46" i="3"/>
  <c r="F67" i="3"/>
  <c r="J60" i="3"/>
  <c r="J56" i="3"/>
  <c r="C55" i="3"/>
  <c r="G53" i="3"/>
  <c r="F52" i="3"/>
  <c r="J50" i="3"/>
  <c r="I49" i="3"/>
  <c r="B48" i="3"/>
  <c r="D46" i="3"/>
  <c r="E66" i="3"/>
  <c r="A64" i="3"/>
  <c r="I57" i="3"/>
  <c r="H56" i="3"/>
  <c r="B56" i="3"/>
  <c r="G55" i="3"/>
  <c r="F54" i="3"/>
  <c r="K53" i="3"/>
  <c r="J52" i="3"/>
  <c r="D52" i="3"/>
  <c r="I51" i="3"/>
  <c r="H50" i="3"/>
  <c r="B50" i="3"/>
  <c r="G49" i="3"/>
  <c r="F48" i="3"/>
  <c r="K47" i="3"/>
  <c r="E47" i="3"/>
  <c r="I82" i="3"/>
  <c r="J77" i="3"/>
  <c r="J78" i="3"/>
  <c r="A70" i="3"/>
  <c r="H70" i="3"/>
  <c r="J55" i="3"/>
  <c r="H53" i="3"/>
  <c r="A52" i="3"/>
  <c r="J49" i="3"/>
  <c r="H47" i="3"/>
  <c r="K85" i="3"/>
  <c r="E46" i="3"/>
  <c r="K46" i="3"/>
  <c r="D66" i="3"/>
  <c r="H57" i="3"/>
  <c r="B57" i="3"/>
  <c r="G56" i="3"/>
  <c r="A56" i="3"/>
  <c r="F55" i="3"/>
  <c r="K54" i="3"/>
  <c r="E54" i="3"/>
  <c r="J53" i="3"/>
  <c r="D53" i="3"/>
  <c r="I52" i="3"/>
  <c r="C52" i="3"/>
  <c r="H51" i="3"/>
  <c r="B51" i="3"/>
  <c r="G50" i="3"/>
  <c r="A50" i="3"/>
  <c r="F49" i="3"/>
  <c r="K48" i="3"/>
  <c r="E48" i="3"/>
  <c r="J47" i="3"/>
  <c r="D47" i="3"/>
  <c r="H82" i="3"/>
  <c r="F80" i="3"/>
  <c r="I66" i="3"/>
  <c r="E68" i="3"/>
  <c r="F57" i="3"/>
  <c r="D55" i="3"/>
  <c r="B47" i="3"/>
  <c r="A81" i="3"/>
  <c r="F84" i="3"/>
  <c r="B80" i="3"/>
  <c r="F72" i="3"/>
  <c r="B68" i="3"/>
  <c r="H46" i="3"/>
  <c r="C65" i="3"/>
  <c r="E57" i="3"/>
  <c r="I55" i="3"/>
  <c r="B54" i="3"/>
  <c r="A53" i="3"/>
  <c r="E51" i="3"/>
  <c r="D50" i="3"/>
  <c r="C49" i="3"/>
  <c r="G47" i="3"/>
  <c r="A47" i="3"/>
  <c r="K72" i="3"/>
  <c r="J46" i="3"/>
  <c r="D89" i="3"/>
  <c r="F85" i="3"/>
  <c r="I83" i="3"/>
  <c r="D77" i="3"/>
  <c r="G75" i="3"/>
  <c r="C71" i="3"/>
  <c r="A63" i="3"/>
  <c r="J59" i="3"/>
  <c r="J90" i="3"/>
  <c r="I70" i="3"/>
  <c r="F68" i="3"/>
  <c r="C66" i="3"/>
  <c r="I58" i="3"/>
  <c r="G57" i="3"/>
  <c r="K55" i="3"/>
  <c r="J54" i="3"/>
  <c r="I53" i="3"/>
  <c r="H52" i="3"/>
  <c r="G51" i="3"/>
  <c r="K49" i="3"/>
  <c r="J48" i="3"/>
  <c r="I47" i="3"/>
  <c r="C76" i="3"/>
  <c r="M31" i="4"/>
  <c r="M75" i="7" s="1"/>
  <c r="M37" i="4"/>
  <c r="M81" i="7" s="1"/>
  <c r="M46" i="4"/>
  <c r="A87" i="3"/>
  <c r="H87" i="3"/>
  <c r="G87" i="3"/>
  <c r="D19" i="3"/>
  <c r="I19" i="3" s="1"/>
  <c r="D90" i="3"/>
  <c r="H88" i="3"/>
  <c r="E90" i="3"/>
  <c r="B87" i="3"/>
  <c r="D18" i="3"/>
  <c r="F90" i="3"/>
  <c r="D88" i="3"/>
  <c r="B86" i="3"/>
  <c r="A86" i="3"/>
  <c r="D23" i="3"/>
  <c r="M6" i="1" s="1"/>
  <c r="E1" i="13" s="1"/>
  <c r="M23" i="4"/>
  <c r="M67" i="7" s="1"/>
  <c r="M47" i="4"/>
  <c r="M21" i="4"/>
  <c r="M65" i="7" s="1"/>
  <c r="M27" i="4"/>
  <c r="M71" i="7" s="1"/>
  <c r="M33" i="4"/>
  <c r="M77" i="7" s="1"/>
  <c r="M40" i="4"/>
  <c r="M84" i="7" s="1"/>
  <c r="M45" i="4"/>
  <c r="M8" i="4"/>
  <c r="M52" i="7" s="1"/>
  <c r="M14" i="4"/>
  <c r="M58" i="7" s="1"/>
  <c r="M26" i="4"/>
  <c r="M70" i="7" s="1"/>
  <c r="M32" i="4"/>
  <c r="M76" i="7" s="1"/>
  <c r="M44" i="4"/>
  <c r="M20" i="4"/>
  <c r="M64" i="7" s="1"/>
  <c r="M25" i="4"/>
  <c r="M69" i="7" s="1"/>
  <c r="M6" i="4"/>
  <c r="M50" i="7" s="1"/>
  <c r="M12" i="4"/>
  <c r="M56" i="7" s="1"/>
  <c r="M18" i="4"/>
  <c r="M62" i="7" s="1"/>
  <c r="M24" i="4"/>
  <c r="M68" i="7" s="1"/>
  <c r="M30" i="4"/>
  <c r="M74" i="7" s="1"/>
  <c r="M36" i="4"/>
  <c r="M80" i="7" s="1"/>
  <c r="M42" i="4"/>
  <c r="M86" i="7" s="1"/>
  <c r="M43" i="4"/>
  <c r="M11" i="4"/>
  <c r="M55" i="7" s="1"/>
  <c r="M17" i="4"/>
  <c r="M61" i="7" s="1"/>
  <c r="M29" i="4"/>
  <c r="M73" i="7" s="1"/>
  <c r="M35" i="4"/>
  <c r="M79" i="7" s="1"/>
  <c r="M41" i="4"/>
  <c r="M85" i="7" s="1"/>
  <c r="M4" i="4"/>
  <c r="M48" i="7" s="1"/>
  <c r="M10" i="4"/>
  <c r="M54" i="7" s="1"/>
  <c r="M16" i="4"/>
  <c r="M60" i="7" s="1"/>
  <c r="M22" i="4"/>
  <c r="M66" i="7" s="1"/>
  <c r="M28" i="4"/>
  <c r="M72" i="7" s="1"/>
  <c r="M34" i="4"/>
  <c r="M78" i="7" s="1"/>
  <c r="M39" i="4"/>
  <c r="M83" i="7" s="1"/>
  <c r="M38" i="4"/>
  <c r="M82" i="7" s="1"/>
  <c r="J83" i="3"/>
  <c r="C82" i="3"/>
  <c r="G80" i="3"/>
  <c r="K78" i="3"/>
  <c r="H75" i="3"/>
  <c r="E89" i="3"/>
  <c r="K89" i="3"/>
  <c r="H89" i="3"/>
  <c r="F89" i="3"/>
  <c r="B89" i="3"/>
  <c r="A89" i="3"/>
  <c r="G89" i="3"/>
  <c r="A85" i="3"/>
  <c r="G85" i="3"/>
  <c r="D85" i="3"/>
  <c r="B85" i="3"/>
  <c r="H85" i="3"/>
  <c r="J85" i="3"/>
  <c r="C85" i="3"/>
  <c r="I85" i="3"/>
  <c r="C81" i="3"/>
  <c r="I81" i="3"/>
  <c r="F81" i="3"/>
  <c r="D81" i="3"/>
  <c r="J81" i="3"/>
  <c r="E81" i="3"/>
  <c r="K81" i="3"/>
  <c r="E77" i="3"/>
  <c r="K77" i="3"/>
  <c r="H77" i="3"/>
  <c r="F77" i="3"/>
  <c r="B77" i="3"/>
  <c r="A77" i="3"/>
  <c r="G77" i="3"/>
  <c r="A73" i="3"/>
  <c r="G73" i="3"/>
  <c r="B73" i="3"/>
  <c r="H73" i="3"/>
  <c r="J73" i="3"/>
  <c r="C73" i="3"/>
  <c r="I73" i="3"/>
  <c r="D73" i="3"/>
  <c r="C69" i="3"/>
  <c r="I69" i="3"/>
  <c r="D69" i="3"/>
  <c r="J69" i="3"/>
  <c r="E69" i="3"/>
  <c r="K69" i="3"/>
  <c r="E65" i="3"/>
  <c r="K65" i="3"/>
  <c r="B65" i="3"/>
  <c r="F65" i="3"/>
  <c r="A65" i="3"/>
  <c r="G65" i="3"/>
  <c r="A61" i="3"/>
  <c r="G61" i="3"/>
  <c r="J61" i="3"/>
  <c r="B61" i="3"/>
  <c r="H61" i="3"/>
  <c r="D61" i="3"/>
  <c r="C61" i="3"/>
  <c r="I61" i="3"/>
  <c r="G63" i="3"/>
  <c r="I22" i="3"/>
  <c r="M20" i="3"/>
  <c r="C70" i="3"/>
  <c r="B69" i="3"/>
  <c r="A68" i="3"/>
  <c r="K66" i="3"/>
  <c r="J65" i="3"/>
  <c r="B63" i="3"/>
  <c r="F61" i="3"/>
  <c r="D15" i="3"/>
  <c r="K15" i="3" s="1"/>
  <c r="E85" i="3"/>
  <c r="C77" i="3"/>
  <c r="K73" i="3"/>
  <c r="C87" i="3"/>
  <c r="I87" i="3"/>
  <c r="D87" i="3"/>
  <c r="J87" i="3"/>
  <c r="F87" i="3"/>
  <c r="E87" i="3"/>
  <c r="K87" i="3"/>
  <c r="E83" i="3"/>
  <c r="K83" i="3"/>
  <c r="B83" i="3"/>
  <c r="F83" i="3"/>
  <c r="H83" i="3"/>
  <c r="A83" i="3"/>
  <c r="G83" i="3"/>
  <c r="A79" i="3"/>
  <c r="G79" i="3"/>
  <c r="J79" i="3"/>
  <c r="B79" i="3"/>
  <c r="H79" i="3"/>
  <c r="C79" i="3"/>
  <c r="I79" i="3"/>
  <c r="D79" i="3"/>
  <c r="C75" i="3"/>
  <c r="I75" i="3"/>
  <c r="D75" i="3"/>
  <c r="J75" i="3"/>
  <c r="E75" i="3"/>
  <c r="K75" i="3"/>
  <c r="F75" i="3"/>
  <c r="E71" i="3"/>
  <c r="K71" i="3"/>
  <c r="B71" i="3"/>
  <c r="F71" i="3"/>
  <c r="A71" i="3"/>
  <c r="G71" i="3"/>
  <c r="H71" i="3"/>
  <c r="A67" i="3"/>
  <c r="G67" i="3"/>
  <c r="B67" i="3"/>
  <c r="H67" i="3"/>
  <c r="C67" i="3"/>
  <c r="I67" i="3"/>
  <c r="E59" i="3"/>
  <c r="K59" i="3"/>
  <c r="F59" i="3"/>
  <c r="H59" i="3"/>
  <c r="A59" i="3"/>
  <c r="G59" i="3"/>
  <c r="B59" i="3"/>
  <c r="F69" i="3"/>
  <c r="D67" i="3"/>
  <c r="K61" i="3"/>
  <c r="D71" i="3"/>
  <c r="I90" i="3"/>
  <c r="C90" i="3"/>
  <c r="A88" i="3"/>
  <c r="G88" i="3"/>
  <c r="K86" i="3"/>
  <c r="E86" i="3"/>
  <c r="I84" i="3"/>
  <c r="C84" i="3"/>
  <c r="A82" i="3"/>
  <c r="G82" i="3"/>
  <c r="E80" i="3"/>
  <c r="K80" i="3"/>
  <c r="I78" i="3"/>
  <c r="C78" i="3"/>
  <c r="A76" i="3"/>
  <c r="G76" i="3"/>
  <c r="E74" i="3"/>
  <c r="K74" i="3"/>
  <c r="I72" i="3"/>
  <c r="C72" i="3"/>
  <c r="G64" i="3"/>
  <c r="C60" i="3"/>
  <c r="I60" i="3"/>
  <c r="G58" i="3"/>
  <c r="A58" i="3"/>
  <c r="B70" i="3"/>
  <c r="A69" i="3"/>
  <c r="K67" i="3"/>
  <c r="J66" i="3"/>
  <c r="I65" i="3"/>
  <c r="C64" i="3"/>
  <c r="E61" i="3"/>
  <c r="I59" i="3"/>
  <c r="B58" i="3"/>
  <c r="E72" i="3"/>
  <c r="J89" i="3"/>
  <c r="C88" i="3"/>
  <c r="G86" i="3"/>
  <c r="K84" i="3"/>
  <c r="D83" i="3"/>
  <c r="H81" i="3"/>
  <c r="A80" i="3"/>
  <c r="E78" i="3"/>
  <c r="I76" i="3"/>
  <c r="B75" i="3"/>
  <c r="F73" i="3"/>
  <c r="C63" i="3"/>
  <c r="I63" i="3"/>
  <c r="F63" i="3"/>
  <c r="D63" i="3"/>
  <c r="J63" i="3"/>
  <c r="E63" i="3"/>
  <c r="K63" i="3"/>
  <c r="J67" i="3"/>
  <c r="H65" i="3"/>
  <c r="B64" i="3"/>
  <c r="K60" i="3"/>
  <c r="D59" i="3"/>
  <c r="D72" i="3"/>
  <c r="I89" i="3"/>
  <c r="B88" i="3"/>
  <c r="F86" i="3"/>
  <c r="J84" i="3"/>
  <c r="C83" i="3"/>
  <c r="G81" i="3"/>
  <c r="K79" i="3"/>
  <c r="D78" i="3"/>
  <c r="H76" i="3"/>
  <c r="A75" i="3"/>
  <c r="E73" i="3"/>
  <c r="L17" i="2"/>
  <c r="L60" i="3" s="1"/>
  <c r="F70" i="3"/>
  <c r="J68" i="3"/>
  <c r="D68" i="3"/>
  <c r="H66" i="3"/>
  <c r="B66" i="3"/>
  <c r="F64" i="3"/>
  <c r="H60" i="3"/>
  <c r="B60" i="3"/>
  <c r="F58" i="3"/>
  <c r="H72" i="3"/>
  <c r="B72" i="3"/>
  <c r="H90" i="3"/>
  <c r="B90" i="3"/>
  <c r="F88" i="3"/>
  <c r="J86" i="3"/>
  <c r="D86" i="3"/>
  <c r="H84" i="3"/>
  <c r="B84" i="3"/>
  <c r="F82" i="3"/>
  <c r="J80" i="3"/>
  <c r="D80" i="3"/>
  <c r="H78" i="3"/>
  <c r="B78" i="3"/>
  <c r="F76" i="3"/>
  <c r="J74" i="3"/>
  <c r="D74" i="3"/>
  <c r="K70" i="3"/>
  <c r="E70" i="3"/>
  <c r="I68" i="3"/>
  <c r="C68" i="3"/>
  <c r="G66" i="3"/>
  <c r="A66" i="3"/>
  <c r="K64" i="3"/>
  <c r="E64" i="3"/>
  <c r="G60" i="3"/>
  <c r="A60" i="3"/>
  <c r="K58" i="3"/>
  <c r="E58" i="3"/>
  <c r="G72" i="3"/>
  <c r="A72" i="3"/>
  <c r="G90" i="3"/>
  <c r="A90" i="3"/>
  <c r="K88" i="3"/>
  <c r="E88" i="3"/>
  <c r="I86" i="3"/>
  <c r="C86" i="3"/>
  <c r="G84" i="3"/>
  <c r="A84" i="3"/>
  <c r="K82" i="3"/>
  <c r="E82" i="3"/>
  <c r="I80" i="3"/>
  <c r="C80" i="3"/>
  <c r="G78" i="3"/>
  <c r="A78" i="3"/>
  <c r="K76" i="3"/>
  <c r="E76" i="3"/>
  <c r="I74" i="3"/>
  <c r="C74" i="3"/>
  <c r="J70" i="3"/>
  <c r="H68" i="3"/>
  <c r="J64" i="3"/>
  <c r="F60" i="3"/>
  <c r="J58" i="3"/>
  <c r="J88" i="3"/>
  <c r="H86" i="3"/>
  <c r="J82" i="3"/>
  <c r="H80" i="3"/>
  <c r="J76" i="3"/>
  <c r="H74" i="3"/>
  <c r="B74" i="3"/>
  <c r="G16" i="3"/>
  <c r="A23" i="3"/>
  <c r="L20" i="2"/>
  <c r="L63" i="3" s="1"/>
  <c r="L3" i="2"/>
  <c r="L5" i="2"/>
  <c r="L8" i="2"/>
  <c r="L51" i="3" s="1"/>
  <c r="L31" i="2"/>
  <c r="L74" i="3" s="1"/>
  <c r="L45" i="2"/>
  <c r="L88" i="3" s="1"/>
  <c r="L32" i="2"/>
  <c r="L75" i="3" s="1"/>
  <c r="L43" i="2"/>
  <c r="L86" i="3" s="1"/>
  <c r="L21" i="2"/>
  <c r="L64" i="3" s="1"/>
  <c r="L26" i="2"/>
  <c r="L69" i="3" s="1"/>
  <c r="L30" i="2"/>
  <c r="L73" i="3" s="1"/>
  <c r="L40" i="2"/>
  <c r="L83" i="3" s="1"/>
  <c r="L46" i="2"/>
  <c r="L89" i="3" s="1"/>
  <c r="L11" i="2"/>
  <c r="L54" i="3" s="1"/>
  <c r="L25" i="2"/>
  <c r="L68" i="3" s="1"/>
  <c r="L37" i="2"/>
  <c r="L80" i="3" s="1"/>
  <c r="L9" i="2"/>
  <c r="L52" i="3" s="1"/>
  <c r="L19" i="2"/>
  <c r="L62" i="3" s="1"/>
  <c r="L28" i="2"/>
  <c r="L71" i="3" s="1"/>
  <c r="L33" i="2"/>
  <c r="L76" i="3" s="1"/>
  <c r="L38" i="2"/>
  <c r="L81" i="3" s="1"/>
  <c r="L42" i="2"/>
  <c r="L85" i="3" s="1"/>
  <c r="L14" i="2"/>
  <c r="L57" i="3" s="1"/>
  <c r="L18" i="2"/>
  <c r="L61" i="3" s="1"/>
  <c r="L44" i="2"/>
  <c r="L87" i="3" s="1"/>
  <c r="L13" i="2"/>
  <c r="L56" i="3" s="1"/>
  <c r="L15" i="2"/>
  <c r="L58" i="3" s="1"/>
  <c r="L22" i="2"/>
  <c r="L65" i="3" s="1"/>
  <c r="L24" i="2"/>
  <c r="L67" i="3" s="1"/>
  <c r="L27" i="2"/>
  <c r="L70" i="3" s="1"/>
  <c r="L34" i="2"/>
  <c r="L77" i="3" s="1"/>
  <c r="L36" i="2"/>
  <c r="L79" i="3" s="1"/>
  <c r="L39" i="2"/>
  <c r="L82" i="3" s="1"/>
  <c r="L4" i="2"/>
  <c r="L10" i="2"/>
  <c r="L16" i="2"/>
  <c r="L59" i="3" s="1"/>
  <c r="L7" i="2"/>
  <c r="L50" i="3" s="1"/>
  <c r="L6" i="2"/>
  <c r="M6" i="2" s="1"/>
  <c r="M49" i="3" s="1"/>
  <c r="L12" i="2"/>
  <c r="L55" i="3" s="1"/>
  <c r="L23" i="2"/>
  <c r="L66" i="3" s="1"/>
  <c r="L29" i="2"/>
  <c r="L72" i="3" s="1"/>
  <c r="L35" i="2"/>
  <c r="L78" i="3" s="1"/>
  <c r="L41" i="2"/>
  <c r="L84" i="3" s="1"/>
  <c r="L47" i="2"/>
  <c r="L90" i="3" s="1"/>
  <c r="M16" i="3" l="1"/>
  <c r="K16" i="3"/>
  <c r="W19" i="3"/>
  <c r="G8" i="13" s="1"/>
  <c r="W23" i="3"/>
  <c r="G12" i="13" s="1"/>
  <c r="M17" i="3"/>
  <c r="P18" i="16"/>
  <c r="K166" i="15" s="1"/>
  <c r="Q8" i="16"/>
  <c r="L156" i="15" s="1"/>
  <c r="M15" i="4"/>
  <c r="M59" i="7" s="1"/>
  <c r="M7" i="4"/>
  <c r="M51" i="7" s="1"/>
  <c r="M21" i="3"/>
  <c r="M5" i="4"/>
  <c r="M49" i="7" s="1"/>
  <c r="M19" i="4"/>
  <c r="M63" i="7" s="1"/>
  <c r="M3" i="4"/>
  <c r="M47" i="7" s="1"/>
  <c r="W21" i="3"/>
  <c r="G10" i="13" s="1"/>
  <c r="F10" i="13"/>
  <c r="M13" i="4"/>
  <c r="M57" i="7" s="1"/>
  <c r="M9" i="4"/>
  <c r="M53" i="7" s="1"/>
  <c r="I213" i="14"/>
  <c r="H213" i="14"/>
  <c r="H2" i="16"/>
  <c r="I2" i="16"/>
  <c r="J43" i="15"/>
  <c r="G244" i="14"/>
  <c r="E155" i="14"/>
  <c r="G154" i="14"/>
  <c r="G214" i="14"/>
  <c r="G3" i="16"/>
  <c r="I44" i="15"/>
  <c r="E245" i="14"/>
  <c r="F245" i="14" s="1"/>
  <c r="E215" i="14"/>
  <c r="F215" i="14" s="1"/>
  <c r="I123" i="14"/>
  <c r="H123" i="14"/>
  <c r="I153" i="14"/>
  <c r="H153" i="14"/>
  <c r="G124" i="14"/>
  <c r="E125" i="14"/>
  <c r="F125" i="14" s="1"/>
  <c r="G34" i="14"/>
  <c r="E35" i="14"/>
  <c r="F35" i="14" s="1"/>
  <c r="G274" i="14"/>
  <c r="E275" i="14"/>
  <c r="F275" i="14" s="1"/>
  <c r="H33" i="14"/>
  <c r="I33" i="14"/>
  <c r="H3" i="14"/>
  <c r="G304" i="14"/>
  <c r="E305" i="14"/>
  <c r="F305" i="14" s="1"/>
  <c r="G94" i="14"/>
  <c r="E95" i="14"/>
  <c r="F95" i="14" s="1"/>
  <c r="I303" i="14"/>
  <c r="H303" i="14"/>
  <c r="G334" i="14"/>
  <c r="E335" i="14"/>
  <c r="F335" i="14" s="1"/>
  <c r="H273" i="14"/>
  <c r="I273" i="14"/>
  <c r="H93" i="14"/>
  <c r="I333" i="14"/>
  <c r="H333" i="14"/>
  <c r="I2" i="14"/>
  <c r="E5" i="14"/>
  <c r="F5" i="14" s="1"/>
  <c r="E5" i="16"/>
  <c r="F4" i="16"/>
  <c r="I183" i="14"/>
  <c r="H183" i="14"/>
  <c r="E185" i="14"/>
  <c r="F185" i="14" s="1"/>
  <c r="G184" i="14"/>
  <c r="E65" i="14"/>
  <c r="F65" i="14" s="1"/>
  <c r="G64" i="14"/>
  <c r="I63" i="14"/>
  <c r="H63" i="14"/>
  <c r="L29" i="5"/>
  <c r="M29" i="5" s="1"/>
  <c r="Y19" i="3"/>
  <c r="I8" i="13" s="1"/>
  <c r="X19" i="3"/>
  <c r="H8" i="13" s="1"/>
  <c r="K19" i="3"/>
  <c r="M19" i="3"/>
  <c r="G19" i="3"/>
  <c r="W20" i="3"/>
  <c r="G9" i="13" s="1"/>
  <c r="W22" i="3"/>
  <c r="G11" i="13" s="1"/>
  <c r="Y18" i="3"/>
  <c r="I7" i="13" s="1"/>
  <c r="X18" i="3"/>
  <c r="H7" i="13" s="1"/>
  <c r="Y17" i="3"/>
  <c r="I6" i="13" s="1"/>
  <c r="X17" i="3"/>
  <c r="H6" i="13" s="1"/>
  <c r="I18" i="3"/>
  <c r="W16" i="3"/>
  <c r="X16" i="3" s="1"/>
  <c r="K18" i="3"/>
  <c r="M18" i="3"/>
  <c r="Y18" i="7"/>
  <c r="I16" i="13" s="1"/>
  <c r="X18" i="7"/>
  <c r="H16" i="13" s="1"/>
  <c r="Y16" i="7"/>
  <c r="I14" i="13" s="1"/>
  <c r="X16" i="7"/>
  <c r="H14" i="13" s="1"/>
  <c r="Y20" i="7"/>
  <c r="I18" i="13" s="1"/>
  <c r="X20" i="7"/>
  <c r="H18" i="13" s="1"/>
  <c r="Y17" i="7"/>
  <c r="I15" i="13" s="1"/>
  <c r="X17" i="7"/>
  <c r="H15" i="13" s="1"/>
  <c r="Y19" i="7"/>
  <c r="I17" i="13" s="1"/>
  <c r="X19" i="7"/>
  <c r="H17" i="13" s="1"/>
  <c r="K37" i="5"/>
  <c r="W23" i="11"/>
  <c r="G34" i="13" s="1"/>
  <c r="W22" i="11"/>
  <c r="G33" i="13" s="1"/>
  <c r="J23" i="11"/>
  <c r="Y20" i="11"/>
  <c r="I31" i="13" s="1"/>
  <c r="X20" i="11"/>
  <c r="H31" i="13" s="1"/>
  <c r="X18" i="11"/>
  <c r="H29" i="13" s="1"/>
  <c r="Y18" i="11"/>
  <c r="I29" i="13" s="1"/>
  <c r="G22" i="11"/>
  <c r="O9" i="1" s="1"/>
  <c r="M9" i="1"/>
  <c r="E4" i="13" s="1"/>
  <c r="G4" i="13" s="1"/>
  <c r="X21" i="11"/>
  <c r="H32" i="13" s="1"/>
  <c r="Y21" i="11"/>
  <c r="I32" i="13" s="1"/>
  <c r="X19" i="11"/>
  <c r="H30" i="13" s="1"/>
  <c r="Y19" i="11"/>
  <c r="I30" i="13" s="1"/>
  <c r="Y17" i="11"/>
  <c r="I28" i="13" s="1"/>
  <c r="X17" i="11"/>
  <c r="H28" i="13" s="1"/>
  <c r="Y16" i="11"/>
  <c r="I27" i="13" s="1"/>
  <c r="X16" i="11"/>
  <c r="H27" i="13" s="1"/>
  <c r="L38" i="5"/>
  <c r="M38" i="5" s="1"/>
  <c r="L40" i="5"/>
  <c r="M40" i="5" s="1"/>
  <c r="L33" i="5"/>
  <c r="M33" i="5" s="1"/>
  <c r="W16" i="9"/>
  <c r="G20" i="13" s="1"/>
  <c r="W19" i="9"/>
  <c r="G23" i="13" s="1"/>
  <c r="W17" i="9"/>
  <c r="G21" i="13" s="1"/>
  <c r="W18" i="9"/>
  <c r="G22" i="13" s="1"/>
  <c r="W20" i="9"/>
  <c r="G24" i="13" s="1"/>
  <c r="W22" i="9"/>
  <c r="G26" i="13" s="1"/>
  <c r="I21" i="9"/>
  <c r="Q8" i="1" s="1"/>
  <c r="W21" i="9"/>
  <c r="G25" i="13" s="1"/>
  <c r="L1" i="5"/>
  <c r="M1" i="5" s="1"/>
  <c r="J22" i="9"/>
  <c r="M8" i="1"/>
  <c r="E3" i="13" s="1"/>
  <c r="G3" i="13" s="1"/>
  <c r="L9" i="5"/>
  <c r="M9" i="5" s="1"/>
  <c r="K25" i="5"/>
  <c r="L26" i="5"/>
  <c r="M26" i="5" s="1"/>
  <c r="J27" i="5"/>
  <c r="K27" i="5" s="1"/>
  <c r="L21" i="5"/>
  <c r="M21" i="5" s="1"/>
  <c r="L30" i="5"/>
  <c r="M30" i="5" s="1"/>
  <c r="K2" i="5"/>
  <c r="K6" i="5"/>
  <c r="L4" i="5"/>
  <c r="M4" i="5" s="1"/>
  <c r="I39" i="5"/>
  <c r="J39" i="5"/>
  <c r="L14" i="5"/>
  <c r="M14" i="5" s="1"/>
  <c r="J35" i="5"/>
  <c r="K35" i="5" s="1"/>
  <c r="I35" i="5"/>
  <c r="H20" i="5"/>
  <c r="G36" i="5"/>
  <c r="J36" i="5"/>
  <c r="I18" i="5"/>
  <c r="J18" i="5"/>
  <c r="H32" i="5"/>
  <c r="I32" i="5" s="1"/>
  <c r="I22" i="5"/>
  <c r="J22" i="5"/>
  <c r="F24" i="5"/>
  <c r="G24" i="5" s="1"/>
  <c r="J15" i="5"/>
  <c r="K15" i="5" s="1"/>
  <c r="I19" i="5"/>
  <c r="J19" i="5"/>
  <c r="K19" i="5" s="1"/>
  <c r="G23" i="5"/>
  <c r="G28" i="5"/>
  <c r="J28" i="5"/>
  <c r="H23" i="5"/>
  <c r="I23" i="5" s="1"/>
  <c r="J31" i="5"/>
  <c r="K31" i="5" s="1"/>
  <c r="I16" i="5"/>
  <c r="J7" i="5"/>
  <c r="K7" i="5" s="1"/>
  <c r="G11" i="5"/>
  <c r="I10" i="5"/>
  <c r="J10" i="5"/>
  <c r="K10" i="5" s="1"/>
  <c r="F12" i="5"/>
  <c r="H12" i="5" s="1"/>
  <c r="I12" i="5" s="1"/>
  <c r="G16" i="5"/>
  <c r="J16" i="5"/>
  <c r="K16" i="5" s="1"/>
  <c r="H11" i="5"/>
  <c r="J11" i="5" s="1"/>
  <c r="K11" i="5" s="1"/>
  <c r="I3" i="5"/>
  <c r="J3" i="5"/>
  <c r="G8" i="5"/>
  <c r="J8" i="5"/>
  <c r="K8" i="5" s="1"/>
  <c r="G21" i="9"/>
  <c r="O8" i="1" s="1"/>
  <c r="M21" i="9"/>
  <c r="U8" i="1" s="1"/>
  <c r="M18" i="9"/>
  <c r="K18" i="9"/>
  <c r="I18" i="9"/>
  <c r="G18" i="9"/>
  <c r="M19" i="11"/>
  <c r="K19" i="11"/>
  <c r="I19" i="11"/>
  <c r="G19" i="11"/>
  <c r="M17" i="9"/>
  <c r="I17" i="9"/>
  <c r="K17" i="9"/>
  <c r="G17" i="9"/>
  <c r="M19" i="9"/>
  <c r="I19" i="9"/>
  <c r="G19" i="9"/>
  <c r="K19" i="9"/>
  <c r="I22" i="11"/>
  <c r="Q9" i="1" s="1"/>
  <c r="I17" i="7"/>
  <c r="G17" i="7"/>
  <c r="M17" i="7"/>
  <c r="K17" i="7"/>
  <c r="I21" i="11"/>
  <c r="G21" i="11"/>
  <c r="M21" i="11"/>
  <c r="K21" i="11"/>
  <c r="M15" i="7"/>
  <c r="K15" i="7"/>
  <c r="I15" i="7"/>
  <c r="G15" i="7"/>
  <c r="K20" i="9"/>
  <c r="I20" i="9"/>
  <c r="M20" i="9"/>
  <c r="G20" i="9"/>
  <c r="K16" i="11"/>
  <c r="I16" i="11"/>
  <c r="G16" i="11"/>
  <c r="M16" i="11"/>
  <c r="M17" i="11"/>
  <c r="K17" i="11"/>
  <c r="I17" i="11"/>
  <c r="G17" i="11"/>
  <c r="M19" i="7"/>
  <c r="K19" i="7"/>
  <c r="G19" i="7"/>
  <c r="I19" i="7"/>
  <c r="M20" i="11"/>
  <c r="K20" i="11"/>
  <c r="I20" i="11"/>
  <c r="G20" i="11"/>
  <c r="I16" i="7"/>
  <c r="M16" i="7"/>
  <c r="G16" i="7"/>
  <c r="K16" i="7"/>
  <c r="G18" i="11"/>
  <c r="I18" i="11"/>
  <c r="M18" i="11"/>
  <c r="K18" i="11"/>
  <c r="L20" i="7"/>
  <c r="T7" i="1" s="1"/>
  <c r="J20" i="7"/>
  <c r="R7" i="1" s="1"/>
  <c r="H20" i="7"/>
  <c r="P7" i="1" s="1"/>
  <c r="F20" i="7"/>
  <c r="M16" i="9"/>
  <c r="I16" i="9"/>
  <c r="G16" i="9"/>
  <c r="K16" i="9"/>
  <c r="M18" i="7"/>
  <c r="K18" i="7"/>
  <c r="I18" i="7"/>
  <c r="G18" i="7"/>
  <c r="M15" i="9"/>
  <c r="I15" i="9"/>
  <c r="G15" i="9"/>
  <c r="K15" i="9"/>
  <c r="I15" i="11"/>
  <c r="G15" i="11"/>
  <c r="K15" i="11"/>
  <c r="M15" i="11"/>
  <c r="K21" i="9"/>
  <c r="S8" i="1" s="1"/>
  <c r="M34" i="2"/>
  <c r="M77" i="3" s="1"/>
  <c r="L23" i="3"/>
  <c r="T6" i="1" s="1"/>
  <c r="H23" i="3"/>
  <c r="P6" i="1" s="1"/>
  <c r="J23" i="3"/>
  <c r="R6" i="1" s="1"/>
  <c r="M36" i="2"/>
  <c r="M79" i="3" s="1"/>
  <c r="M46" i="2"/>
  <c r="M89" i="3" s="1"/>
  <c r="M40" i="2"/>
  <c r="M83" i="3" s="1"/>
  <c r="M22" i="2"/>
  <c r="M65" i="3" s="1"/>
  <c r="M18" i="2"/>
  <c r="M61" i="3" s="1"/>
  <c r="M17" i="2"/>
  <c r="M60" i="3" s="1"/>
  <c r="M30" i="2"/>
  <c r="M73" i="3" s="1"/>
  <c r="M19" i="2"/>
  <c r="M62" i="3" s="1"/>
  <c r="M9" i="2"/>
  <c r="M52" i="3" s="1"/>
  <c r="M3" i="2"/>
  <c r="M46" i="3" s="1"/>
  <c r="L46" i="3"/>
  <c r="M45" i="2"/>
  <c r="M88" i="3" s="1"/>
  <c r="M47" i="2"/>
  <c r="M90" i="3" s="1"/>
  <c r="M39" i="2"/>
  <c r="M82" i="3" s="1"/>
  <c r="M35" i="2"/>
  <c r="M78" i="3" s="1"/>
  <c r="M21" i="2"/>
  <c r="M64" i="3" s="1"/>
  <c r="M32" i="2"/>
  <c r="M75" i="3" s="1"/>
  <c r="M25" i="2"/>
  <c r="M68" i="3" s="1"/>
  <c r="M5" i="2"/>
  <c r="M48" i="3" s="1"/>
  <c r="L48" i="3"/>
  <c r="M4" i="2"/>
  <c r="M47" i="3" s="1"/>
  <c r="L47" i="3"/>
  <c r="I21" i="3"/>
  <c r="I17" i="3"/>
  <c r="K21" i="3"/>
  <c r="I20" i="3"/>
  <c r="M22" i="3"/>
  <c r="G20" i="3"/>
  <c r="K20" i="3"/>
  <c r="M37" i="2"/>
  <c r="M80" i="3" s="1"/>
  <c r="M16" i="2"/>
  <c r="M59" i="3" s="1"/>
  <c r="M24" i="2"/>
  <c r="M67" i="3" s="1"/>
  <c r="M38" i="2"/>
  <c r="M81" i="3" s="1"/>
  <c r="M33" i="2"/>
  <c r="M76" i="3" s="1"/>
  <c r="I15" i="3"/>
  <c r="G15" i="3"/>
  <c r="K17" i="3"/>
  <c r="M23" i="2"/>
  <c r="M66" i="3" s="1"/>
  <c r="G17" i="3"/>
  <c r="G18" i="3"/>
  <c r="M41" i="2"/>
  <c r="M84" i="3" s="1"/>
  <c r="M27" i="2"/>
  <c r="M70" i="3" s="1"/>
  <c r="G22" i="3"/>
  <c r="M28" i="2"/>
  <c r="M71" i="3" s="1"/>
  <c r="M42" i="2"/>
  <c r="M85" i="3" s="1"/>
  <c r="M20" i="2"/>
  <c r="M63" i="3" s="1"/>
  <c r="M15" i="2"/>
  <c r="M58" i="3" s="1"/>
  <c r="K22" i="3"/>
  <c r="M15" i="3"/>
  <c r="M31" i="2"/>
  <c r="M74" i="3" s="1"/>
  <c r="M44" i="2"/>
  <c r="M87" i="3" s="1"/>
  <c r="M29" i="2"/>
  <c r="M72" i="3" s="1"/>
  <c r="M43" i="2"/>
  <c r="M86" i="3" s="1"/>
  <c r="M26" i="2"/>
  <c r="M69" i="3" s="1"/>
  <c r="M8" i="2"/>
  <c r="M51" i="3" s="1"/>
  <c r="M11" i="2"/>
  <c r="M54" i="3" s="1"/>
  <c r="M14" i="2"/>
  <c r="M57" i="3" s="1"/>
  <c r="M12" i="2"/>
  <c r="M55" i="3" s="1"/>
  <c r="L53" i="3"/>
  <c r="M10" i="2"/>
  <c r="M53" i="3" s="1"/>
  <c r="M7" i="2"/>
  <c r="M50" i="3" s="1"/>
  <c r="L49" i="3"/>
  <c r="F23" i="3"/>
  <c r="M13" i="2"/>
  <c r="M56" i="3" s="1"/>
  <c r="X23" i="3" l="1"/>
  <c r="H12" i="13" s="1"/>
  <c r="Y23" i="3"/>
  <c r="I12" i="13" s="1"/>
  <c r="X21" i="3"/>
  <c r="H10" i="13" s="1"/>
  <c r="H3" i="13"/>
  <c r="I3" i="13"/>
  <c r="I4" i="13"/>
  <c r="H4" i="13"/>
  <c r="Y23" i="11"/>
  <c r="I34" i="13" s="1"/>
  <c r="Y21" i="3"/>
  <c r="I10" i="13" s="1"/>
  <c r="H5" i="13"/>
  <c r="G5" i="13"/>
  <c r="X23" i="11"/>
  <c r="H34" i="13" s="1"/>
  <c r="F155" i="14"/>
  <c r="G155" i="14" s="1"/>
  <c r="J44" i="15"/>
  <c r="H3" i="16"/>
  <c r="I3" i="16"/>
  <c r="E156" i="14"/>
  <c r="E246" i="14"/>
  <c r="G245" i="14"/>
  <c r="I214" i="14"/>
  <c r="H214" i="14"/>
  <c r="I244" i="14"/>
  <c r="H244" i="14"/>
  <c r="G215" i="14"/>
  <c r="G4" i="16"/>
  <c r="I45" i="15"/>
  <c r="E216" i="14"/>
  <c r="F216" i="14" s="1"/>
  <c r="I154" i="14"/>
  <c r="H154" i="14"/>
  <c r="I124" i="14"/>
  <c r="H124" i="14"/>
  <c r="G125" i="14"/>
  <c r="E126" i="14"/>
  <c r="F126" i="14" s="1"/>
  <c r="G335" i="14"/>
  <c r="E336" i="14"/>
  <c r="F336" i="14" s="1"/>
  <c r="G95" i="14"/>
  <c r="E96" i="14"/>
  <c r="F96" i="14" s="1"/>
  <c r="G35" i="14"/>
  <c r="E36" i="14"/>
  <c r="F36" i="14" s="1"/>
  <c r="I274" i="14"/>
  <c r="H274" i="14"/>
  <c r="I334" i="14"/>
  <c r="H334" i="14"/>
  <c r="H94" i="14"/>
  <c r="I94" i="14"/>
  <c r="H34" i="14"/>
  <c r="I34" i="14"/>
  <c r="G275" i="14"/>
  <c r="E276" i="14"/>
  <c r="F276" i="14" s="1"/>
  <c r="G305" i="14"/>
  <c r="E306" i="14"/>
  <c r="F306" i="14" s="1"/>
  <c r="H304" i="14"/>
  <c r="I304" i="14"/>
  <c r="G4" i="14"/>
  <c r="F5" i="16"/>
  <c r="E6" i="14"/>
  <c r="F6" i="14" s="1"/>
  <c r="E6" i="16"/>
  <c r="I184" i="14"/>
  <c r="H184" i="14"/>
  <c r="E186" i="14"/>
  <c r="F186" i="14" s="1"/>
  <c r="G185" i="14"/>
  <c r="I64" i="14"/>
  <c r="H64" i="14"/>
  <c r="G65" i="14"/>
  <c r="E66" i="14"/>
  <c r="F66" i="14" s="1"/>
  <c r="N6" i="1"/>
  <c r="F1" i="13" s="1"/>
  <c r="G1" i="13" s="1"/>
  <c r="V24" i="3"/>
  <c r="X22" i="3"/>
  <c r="H11" i="13" s="1"/>
  <c r="Y22" i="3"/>
  <c r="I11" i="13" s="1"/>
  <c r="Y20" i="3"/>
  <c r="I9" i="13" s="1"/>
  <c r="X20" i="3"/>
  <c r="H9" i="13" s="1"/>
  <c r="Y16" i="3"/>
  <c r="I5" i="13" s="1"/>
  <c r="V21" i="7"/>
  <c r="N7" i="1"/>
  <c r="F2" i="13" s="1"/>
  <c r="G2" i="13" s="1"/>
  <c r="X22" i="11"/>
  <c r="H33" i="13" s="1"/>
  <c r="Y22" i="11"/>
  <c r="I33" i="13" s="1"/>
  <c r="Y22" i="9"/>
  <c r="I26" i="13" s="1"/>
  <c r="X22" i="9"/>
  <c r="H26" i="13" s="1"/>
  <c r="Y21" i="9"/>
  <c r="I25" i="13" s="1"/>
  <c r="X21" i="9"/>
  <c r="H25" i="13" s="1"/>
  <c r="Y20" i="9"/>
  <c r="I24" i="13" s="1"/>
  <c r="X20" i="9"/>
  <c r="H24" i="13" s="1"/>
  <c r="Y19" i="9"/>
  <c r="I23" i="13" s="1"/>
  <c r="X19" i="9"/>
  <c r="H23" i="13" s="1"/>
  <c r="Y18" i="9"/>
  <c r="I22" i="13" s="1"/>
  <c r="X18" i="9"/>
  <c r="H22" i="13" s="1"/>
  <c r="Y17" i="9"/>
  <c r="I21" i="13" s="1"/>
  <c r="X17" i="9"/>
  <c r="H21" i="13" s="1"/>
  <c r="Y16" i="9"/>
  <c r="I20" i="13" s="1"/>
  <c r="X16" i="9"/>
  <c r="H20" i="13" s="1"/>
  <c r="L27" i="5"/>
  <c r="M27" i="5" s="1"/>
  <c r="L35" i="5"/>
  <c r="M35" i="5" s="1"/>
  <c r="K39" i="5"/>
  <c r="L39" i="5"/>
  <c r="M39" i="5" s="1"/>
  <c r="J32" i="5"/>
  <c r="K32" i="5" s="1"/>
  <c r="I20" i="5"/>
  <c r="L18" i="5"/>
  <c r="M18" i="5" s="1"/>
  <c r="K18" i="5"/>
  <c r="K36" i="5"/>
  <c r="L36" i="5"/>
  <c r="M36" i="5" s="1"/>
  <c r="J20" i="5"/>
  <c r="K20" i="5" s="1"/>
  <c r="L31" i="5"/>
  <c r="M31" i="5" s="1"/>
  <c r="H24" i="5"/>
  <c r="L7" i="5"/>
  <c r="M7" i="5" s="1"/>
  <c r="L22" i="5"/>
  <c r="M22" i="5" s="1"/>
  <c r="K22" i="5"/>
  <c r="L19" i="5"/>
  <c r="M19" i="5" s="1"/>
  <c r="L10" i="5"/>
  <c r="M10" i="5" s="1"/>
  <c r="J23" i="5"/>
  <c r="L15" i="5"/>
  <c r="M15" i="5" s="1"/>
  <c r="K28" i="5"/>
  <c r="L28" i="5"/>
  <c r="M28" i="5" s="1"/>
  <c r="J12" i="5"/>
  <c r="K12" i="5" s="1"/>
  <c r="G12" i="5"/>
  <c r="L16" i="5"/>
  <c r="M16" i="5" s="1"/>
  <c r="I11" i="5"/>
  <c r="L11" i="5"/>
  <c r="M11" i="5" s="1"/>
  <c r="L8" i="5"/>
  <c r="M8" i="5" s="1"/>
  <c r="K3" i="5"/>
  <c r="L3" i="5"/>
  <c r="M3" i="5" s="1"/>
  <c r="I20" i="7"/>
  <c r="Q7" i="1" s="1"/>
  <c r="J21" i="7"/>
  <c r="K20" i="7"/>
  <c r="S7" i="1" s="1"/>
  <c r="M20" i="7"/>
  <c r="U7" i="1" s="1"/>
  <c r="K23" i="3"/>
  <c r="S6" i="1" s="1"/>
  <c r="M23" i="3"/>
  <c r="U6" i="1" s="1"/>
  <c r="G23" i="3"/>
  <c r="O6" i="1" s="1"/>
  <c r="G20" i="7"/>
  <c r="O7" i="1" s="1"/>
  <c r="J24" i="3"/>
  <c r="I23" i="3"/>
  <c r="Q6" i="1" s="1"/>
  <c r="I1" i="13" l="1"/>
  <c r="H1" i="13"/>
  <c r="I2" i="13"/>
  <c r="H2" i="13"/>
  <c r="W21" i="7"/>
  <c r="G19" i="13" s="1"/>
  <c r="F19" i="13"/>
  <c r="W24" i="3"/>
  <c r="G13" i="13" s="1"/>
  <c r="F13" i="13"/>
  <c r="I155" i="14"/>
  <c r="H155" i="14"/>
  <c r="F156" i="14"/>
  <c r="G156" i="14" s="1"/>
  <c r="F246" i="14"/>
  <c r="G246" i="14" s="1"/>
  <c r="J45" i="15"/>
  <c r="H4" i="16"/>
  <c r="I4" i="16"/>
  <c r="E157" i="14"/>
  <c r="E247" i="14"/>
  <c r="E248" i="14" s="1"/>
  <c r="F248" i="14" s="1"/>
  <c r="G216" i="14"/>
  <c r="I215" i="14"/>
  <c r="H215" i="14"/>
  <c r="H245" i="14"/>
  <c r="I245" i="14"/>
  <c r="G5" i="16"/>
  <c r="I46" i="15"/>
  <c r="E217" i="14"/>
  <c r="F217" i="14" s="1"/>
  <c r="G126" i="14"/>
  <c r="E127" i="14"/>
  <c r="F127" i="14" s="1"/>
  <c r="H125" i="14"/>
  <c r="I125" i="14"/>
  <c r="G306" i="14"/>
  <c r="E307" i="14"/>
  <c r="F307" i="14" s="1"/>
  <c r="G36" i="14"/>
  <c r="E37" i="14"/>
  <c r="F37" i="14" s="1"/>
  <c r="H305" i="14"/>
  <c r="I305" i="14"/>
  <c r="H35" i="14"/>
  <c r="I35" i="14"/>
  <c r="G276" i="14"/>
  <c r="E277" i="14"/>
  <c r="F277" i="14" s="1"/>
  <c r="G96" i="14"/>
  <c r="E97" i="14"/>
  <c r="F97" i="14" s="1"/>
  <c r="G336" i="14"/>
  <c r="E337" i="14"/>
  <c r="F337" i="14" s="1"/>
  <c r="I335" i="14"/>
  <c r="H335" i="14"/>
  <c r="H275" i="14"/>
  <c r="I275" i="14"/>
  <c r="I95" i="14"/>
  <c r="H95" i="14"/>
  <c r="E7" i="14"/>
  <c r="F7" i="14" s="1"/>
  <c r="E7" i="16"/>
  <c r="G5" i="14"/>
  <c r="F6" i="16"/>
  <c r="H4" i="14"/>
  <c r="I4" i="14"/>
  <c r="I185" i="14"/>
  <c r="H185" i="14"/>
  <c r="G186" i="14"/>
  <c r="E187" i="14"/>
  <c r="F187" i="14" s="1"/>
  <c r="I65" i="14"/>
  <c r="H65" i="14"/>
  <c r="G66" i="14"/>
  <c r="E67" i="14"/>
  <c r="F67" i="14" s="1"/>
  <c r="L12" i="5"/>
  <c r="M12" i="5" s="1"/>
  <c r="L20" i="5"/>
  <c r="M20" i="5" s="1"/>
  <c r="L32" i="5"/>
  <c r="M32" i="5" s="1"/>
  <c r="I24" i="5"/>
  <c r="J24" i="5"/>
  <c r="K23" i="5"/>
  <c r="L23" i="5"/>
  <c r="M23" i="5" s="1"/>
  <c r="X24" i="3" l="1"/>
  <c r="H13" i="13" s="1"/>
  <c r="Y24" i="3"/>
  <c r="I13" i="13" s="1"/>
  <c r="Y21" i="7"/>
  <c r="I19" i="13" s="1"/>
  <c r="X21" i="7"/>
  <c r="H19" i="13" s="1"/>
  <c r="I246" i="14"/>
  <c r="H246" i="14"/>
  <c r="H156" i="14"/>
  <c r="I156" i="14"/>
  <c r="F157" i="14"/>
  <c r="G157" i="14" s="1"/>
  <c r="F247" i="14"/>
  <c r="G247" i="14" s="1"/>
  <c r="E158" i="14"/>
  <c r="F158" i="14" s="1"/>
  <c r="G158" i="14" s="1"/>
  <c r="J46" i="15"/>
  <c r="H5" i="16"/>
  <c r="I5" i="16"/>
  <c r="I216" i="14"/>
  <c r="H216" i="14"/>
  <c r="G217" i="14"/>
  <c r="H217" i="14" s="1"/>
  <c r="E218" i="14"/>
  <c r="F218" i="14" s="1"/>
  <c r="G6" i="16"/>
  <c r="I47" i="15"/>
  <c r="G127" i="14"/>
  <c r="I126" i="14"/>
  <c r="H126" i="14"/>
  <c r="G248" i="14"/>
  <c r="E128" i="14"/>
  <c r="F128" i="14" s="1"/>
  <c r="E249" i="14"/>
  <c r="F249" i="14" s="1"/>
  <c r="G337" i="14"/>
  <c r="E338" i="14"/>
  <c r="F338" i="14" s="1"/>
  <c r="G277" i="14"/>
  <c r="E278" i="14"/>
  <c r="F278" i="14" s="1"/>
  <c r="G37" i="14"/>
  <c r="E38" i="14"/>
  <c r="F38" i="14" s="1"/>
  <c r="G97" i="14"/>
  <c r="E98" i="14"/>
  <c r="F98" i="14" s="1"/>
  <c r="I96" i="14"/>
  <c r="H96" i="14"/>
  <c r="H336" i="14"/>
  <c r="I336" i="14"/>
  <c r="I276" i="14"/>
  <c r="H276" i="14"/>
  <c r="I36" i="14"/>
  <c r="H36" i="14"/>
  <c r="G307" i="14"/>
  <c r="E308" i="14"/>
  <c r="F308" i="14" s="1"/>
  <c r="H306" i="14"/>
  <c r="I306" i="14"/>
  <c r="H5" i="14"/>
  <c r="I5" i="14"/>
  <c r="G6" i="14"/>
  <c r="F7" i="16"/>
  <c r="E8" i="14"/>
  <c r="F8" i="14" s="1"/>
  <c r="E8" i="16"/>
  <c r="G187" i="14"/>
  <c r="E188" i="14"/>
  <c r="F188" i="14" s="1"/>
  <c r="I186" i="14"/>
  <c r="H186" i="14"/>
  <c r="E68" i="14"/>
  <c r="F68" i="14" s="1"/>
  <c r="G67" i="14"/>
  <c r="I66" i="14"/>
  <c r="H66" i="14"/>
  <c r="K24" i="5"/>
  <c r="L24" i="5"/>
  <c r="M24" i="5" s="1"/>
  <c r="E159" i="14" l="1"/>
  <c r="F159" i="14" s="1"/>
  <c r="G159" i="14" s="1"/>
  <c r="H247" i="14"/>
  <c r="I247" i="14"/>
  <c r="H157" i="14"/>
  <c r="I157" i="14"/>
  <c r="J47" i="15"/>
  <c r="H6" i="16"/>
  <c r="I6" i="16"/>
  <c r="G249" i="14"/>
  <c r="I217" i="14"/>
  <c r="G7" i="16"/>
  <c r="I48" i="15"/>
  <c r="G218" i="14"/>
  <c r="E219" i="14"/>
  <c r="F219" i="14" s="1"/>
  <c r="I127" i="14"/>
  <c r="H127" i="14"/>
  <c r="G128" i="14"/>
  <c r="E129" i="14"/>
  <c r="F129" i="14" s="1"/>
  <c r="H248" i="14"/>
  <c r="I248" i="14"/>
  <c r="E250" i="14"/>
  <c r="F250" i="14" s="1"/>
  <c r="G278" i="14"/>
  <c r="E279" i="14"/>
  <c r="F279" i="14" s="1"/>
  <c r="G38" i="14"/>
  <c r="E39" i="14"/>
  <c r="F39" i="14" s="1"/>
  <c r="I277" i="14"/>
  <c r="H277" i="14"/>
  <c r="G308" i="14"/>
  <c r="E309" i="14"/>
  <c r="F309" i="14" s="1"/>
  <c r="G98" i="14"/>
  <c r="E99" i="14"/>
  <c r="F99" i="14" s="1"/>
  <c r="G338" i="14"/>
  <c r="E339" i="14"/>
  <c r="F339" i="14" s="1"/>
  <c r="H37" i="14"/>
  <c r="I37" i="14"/>
  <c r="I307" i="14"/>
  <c r="H307" i="14"/>
  <c r="I97" i="14"/>
  <c r="H97" i="14"/>
  <c r="I337" i="14"/>
  <c r="H337" i="14"/>
  <c r="E9" i="14"/>
  <c r="F9" i="14" s="1"/>
  <c r="E9" i="16"/>
  <c r="H6" i="14"/>
  <c r="I6" i="14"/>
  <c r="G7" i="14"/>
  <c r="F8" i="16"/>
  <c r="G188" i="14"/>
  <c r="E189" i="14"/>
  <c r="F189" i="14" s="1"/>
  <c r="H187" i="14"/>
  <c r="I187" i="14"/>
  <c r="H158" i="14"/>
  <c r="I158" i="14"/>
  <c r="I67" i="14"/>
  <c r="H67" i="14"/>
  <c r="E69" i="14"/>
  <c r="F69" i="14" s="1"/>
  <c r="G68" i="14"/>
  <c r="E160" i="14" l="1"/>
  <c r="F160" i="14" s="1"/>
  <c r="G160" i="14" s="1"/>
  <c r="J48" i="15"/>
  <c r="H7" i="16"/>
  <c r="I7" i="16"/>
  <c r="H249" i="14"/>
  <c r="I249" i="14"/>
  <c r="G129" i="14"/>
  <c r="I218" i="14"/>
  <c r="H218" i="14"/>
  <c r="G219" i="14"/>
  <c r="E220" i="14"/>
  <c r="F220" i="14" s="1"/>
  <c r="G8" i="16"/>
  <c r="I49" i="15"/>
  <c r="E130" i="14"/>
  <c r="F130" i="14" s="1"/>
  <c r="G250" i="14"/>
  <c r="I128" i="14"/>
  <c r="H128" i="14"/>
  <c r="E251" i="14"/>
  <c r="F251" i="14" s="1"/>
  <c r="G339" i="14"/>
  <c r="E340" i="14"/>
  <c r="F340" i="14" s="1"/>
  <c r="G39" i="14"/>
  <c r="E40" i="14"/>
  <c r="F40" i="14" s="1"/>
  <c r="H308" i="14"/>
  <c r="I308" i="14"/>
  <c r="H338" i="14"/>
  <c r="I338" i="14"/>
  <c r="G99" i="14"/>
  <c r="E100" i="14"/>
  <c r="F100" i="14" s="1"/>
  <c r="G279" i="14"/>
  <c r="E280" i="14"/>
  <c r="F280" i="14" s="1"/>
  <c r="G309" i="14"/>
  <c r="E310" i="14"/>
  <c r="F310" i="14" s="1"/>
  <c r="I38" i="14"/>
  <c r="H38" i="14"/>
  <c r="H98" i="14"/>
  <c r="I98" i="14"/>
  <c r="I278" i="14"/>
  <c r="H278" i="14"/>
  <c r="H7" i="14"/>
  <c r="I7" i="14"/>
  <c r="G8" i="14"/>
  <c r="F9" i="16"/>
  <c r="E10" i="14"/>
  <c r="F10" i="14" s="1"/>
  <c r="E10" i="16"/>
  <c r="G189" i="14"/>
  <c r="E190" i="14"/>
  <c r="F190" i="14" s="1"/>
  <c r="I188" i="14"/>
  <c r="H188" i="14"/>
  <c r="I159" i="14"/>
  <c r="H159" i="14"/>
  <c r="I68" i="14"/>
  <c r="H68" i="14"/>
  <c r="E70" i="14"/>
  <c r="F70" i="14" s="1"/>
  <c r="G69" i="14"/>
  <c r="E161" i="14" l="1"/>
  <c r="F161" i="14" s="1"/>
  <c r="G161" i="14" s="1"/>
  <c r="J49" i="15"/>
  <c r="H8" i="16"/>
  <c r="I8" i="16"/>
  <c r="I129" i="14"/>
  <c r="H129" i="14"/>
  <c r="G130" i="14"/>
  <c r="G220" i="14"/>
  <c r="E221" i="14"/>
  <c r="F221" i="14" s="1"/>
  <c r="H219" i="14"/>
  <c r="I219" i="14"/>
  <c r="G9" i="16"/>
  <c r="I50" i="15"/>
  <c r="E131" i="14"/>
  <c r="F131" i="14" s="1"/>
  <c r="H250" i="14"/>
  <c r="I250" i="14"/>
  <c r="G251" i="14"/>
  <c r="E252" i="14"/>
  <c r="F252" i="14" s="1"/>
  <c r="G280" i="14"/>
  <c r="E281" i="14"/>
  <c r="F281" i="14" s="1"/>
  <c r="I309" i="14"/>
  <c r="H309" i="14"/>
  <c r="I279" i="14"/>
  <c r="H279" i="14"/>
  <c r="G310" i="14"/>
  <c r="E311" i="14"/>
  <c r="F311" i="14" s="1"/>
  <c r="G40" i="14"/>
  <c r="E41" i="14"/>
  <c r="F41" i="14" s="1"/>
  <c r="I39" i="14"/>
  <c r="H39" i="14"/>
  <c r="G100" i="14"/>
  <c r="E101" i="14"/>
  <c r="F101" i="14" s="1"/>
  <c r="G340" i="14"/>
  <c r="E341" i="14"/>
  <c r="F341" i="14" s="1"/>
  <c r="I99" i="14"/>
  <c r="H99" i="14"/>
  <c r="I339" i="14"/>
  <c r="H339" i="14"/>
  <c r="E11" i="14"/>
  <c r="F11" i="14" s="1"/>
  <c r="E11" i="16"/>
  <c r="H8" i="14"/>
  <c r="I8" i="14"/>
  <c r="G9" i="14"/>
  <c r="F10" i="16"/>
  <c r="I189" i="14"/>
  <c r="H189" i="14"/>
  <c r="E191" i="14"/>
  <c r="F191" i="14" s="1"/>
  <c r="G190" i="14"/>
  <c r="I160" i="14"/>
  <c r="H160" i="14"/>
  <c r="I69" i="14"/>
  <c r="H69" i="14"/>
  <c r="E71" i="14"/>
  <c r="F71" i="14" s="1"/>
  <c r="G70" i="14"/>
  <c r="E162" i="14" l="1"/>
  <c r="F162" i="14" s="1"/>
  <c r="G162" i="14" s="1"/>
  <c r="J50" i="15"/>
  <c r="H9" i="16"/>
  <c r="I9" i="16"/>
  <c r="H130" i="14"/>
  <c r="I130" i="14"/>
  <c r="G131" i="14"/>
  <c r="G10" i="16"/>
  <c r="I51" i="15"/>
  <c r="I115" i="15" s="1"/>
  <c r="G221" i="14"/>
  <c r="E222" i="14"/>
  <c r="F222" i="14" s="1"/>
  <c r="H220" i="14"/>
  <c r="I220" i="14"/>
  <c r="E132" i="14"/>
  <c r="F132" i="14" s="1"/>
  <c r="I251" i="14"/>
  <c r="H251" i="14"/>
  <c r="G252" i="14"/>
  <c r="E253" i="14"/>
  <c r="F253" i="14" s="1"/>
  <c r="G101" i="14"/>
  <c r="E102" i="14"/>
  <c r="F102" i="14" s="1"/>
  <c r="G311" i="14"/>
  <c r="E312" i="14"/>
  <c r="F312" i="14" s="1"/>
  <c r="H100" i="14"/>
  <c r="I100" i="14"/>
  <c r="G341" i="14"/>
  <c r="E342" i="14"/>
  <c r="F342" i="14" s="1"/>
  <c r="G41" i="14"/>
  <c r="E42" i="14"/>
  <c r="F42" i="14" s="1"/>
  <c r="G281" i="14"/>
  <c r="E282" i="14"/>
  <c r="F282" i="14" s="1"/>
  <c r="I310" i="14"/>
  <c r="H310" i="14"/>
  <c r="I340" i="14"/>
  <c r="H340" i="14"/>
  <c r="I40" i="14"/>
  <c r="H40" i="14"/>
  <c r="H280" i="14"/>
  <c r="I280" i="14"/>
  <c r="I9" i="14"/>
  <c r="H9" i="14"/>
  <c r="G10" i="14"/>
  <c r="F11" i="16"/>
  <c r="E12" i="14"/>
  <c r="F12" i="14" s="1"/>
  <c r="E12" i="16"/>
  <c r="E192" i="14"/>
  <c r="F192" i="14" s="1"/>
  <c r="G191" i="14"/>
  <c r="H190" i="14"/>
  <c r="I190" i="14"/>
  <c r="H161" i="14"/>
  <c r="I161" i="14"/>
  <c r="I70" i="14"/>
  <c r="H70" i="14"/>
  <c r="G71" i="14"/>
  <c r="E72" i="14"/>
  <c r="F72" i="14" s="1"/>
  <c r="E163" i="14" l="1"/>
  <c r="F163" i="14" s="1"/>
  <c r="G163" i="14" s="1"/>
  <c r="J51" i="15"/>
  <c r="J115" i="15" s="1"/>
  <c r="H10" i="16"/>
  <c r="I10" i="16"/>
  <c r="H131" i="14"/>
  <c r="I131" i="14"/>
  <c r="G132" i="14"/>
  <c r="E254" i="14"/>
  <c r="F254" i="14" s="1"/>
  <c r="G253" i="14"/>
  <c r="G11" i="16"/>
  <c r="I58" i="15"/>
  <c r="G222" i="14"/>
  <c r="E223" i="14"/>
  <c r="F223" i="14" s="1"/>
  <c r="I221" i="14"/>
  <c r="H221" i="14"/>
  <c r="E133" i="14"/>
  <c r="F133" i="14" s="1"/>
  <c r="I252" i="14"/>
  <c r="H252" i="14"/>
  <c r="G282" i="14"/>
  <c r="E283" i="14"/>
  <c r="F283" i="14" s="1"/>
  <c r="G342" i="14"/>
  <c r="E343" i="14"/>
  <c r="F343" i="14" s="1"/>
  <c r="I341" i="14"/>
  <c r="H341" i="14"/>
  <c r="H281" i="14"/>
  <c r="I281" i="14"/>
  <c r="H311" i="14"/>
  <c r="I311" i="14"/>
  <c r="G42" i="14"/>
  <c r="E43" i="14"/>
  <c r="F43" i="14" s="1"/>
  <c r="G102" i="14"/>
  <c r="E103" i="14"/>
  <c r="F103" i="14" s="1"/>
  <c r="G312" i="14"/>
  <c r="E313" i="14"/>
  <c r="F313" i="14" s="1"/>
  <c r="I41" i="14"/>
  <c r="H41" i="14"/>
  <c r="I101" i="14"/>
  <c r="H101" i="14"/>
  <c r="I10" i="14"/>
  <c r="H10" i="14"/>
  <c r="E13" i="14"/>
  <c r="F13" i="14" s="1"/>
  <c r="E13" i="16"/>
  <c r="G11" i="14"/>
  <c r="F12" i="16"/>
  <c r="H191" i="14"/>
  <c r="I191" i="14"/>
  <c r="G192" i="14"/>
  <c r="E193" i="14"/>
  <c r="F193" i="14" s="1"/>
  <c r="I162" i="14"/>
  <c r="H162" i="14"/>
  <c r="I71" i="14"/>
  <c r="H71" i="14"/>
  <c r="G72" i="14"/>
  <c r="E73" i="14"/>
  <c r="F73" i="14" s="1"/>
  <c r="E164" i="14" l="1"/>
  <c r="F164" i="14" s="1"/>
  <c r="J58" i="15"/>
  <c r="H11" i="16"/>
  <c r="I11" i="16"/>
  <c r="G254" i="14"/>
  <c r="G133" i="14"/>
  <c r="H132" i="14"/>
  <c r="I132" i="14"/>
  <c r="E255" i="14"/>
  <c r="F255" i="14" s="1"/>
  <c r="G255" i="14" s="1"/>
  <c r="G12" i="16"/>
  <c r="I59" i="15"/>
  <c r="G223" i="14"/>
  <c r="E224" i="14"/>
  <c r="F224" i="14" s="1"/>
  <c r="I222" i="14"/>
  <c r="H222" i="14"/>
  <c r="E134" i="14"/>
  <c r="F134" i="14" s="1"/>
  <c r="H253" i="14"/>
  <c r="I253" i="14"/>
  <c r="G103" i="14"/>
  <c r="E104" i="14"/>
  <c r="F104" i="14" s="1"/>
  <c r="G43" i="14"/>
  <c r="E44" i="14"/>
  <c r="F44" i="14" s="1"/>
  <c r="G343" i="14"/>
  <c r="E344" i="14"/>
  <c r="F344" i="14" s="1"/>
  <c r="I342" i="14"/>
  <c r="H342" i="14"/>
  <c r="I42" i="14"/>
  <c r="H42" i="14"/>
  <c r="G313" i="14"/>
  <c r="E314" i="14"/>
  <c r="F314" i="14" s="1"/>
  <c r="G283" i="14"/>
  <c r="E284" i="14"/>
  <c r="F284" i="14" s="1"/>
  <c r="I102" i="14"/>
  <c r="H102" i="14"/>
  <c r="I312" i="14"/>
  <c r="H312" i="14"/>
  <c r="I282" i="14"/>
  <c r="H282" i="14"/>
  <c r="H11" i="14"/>
  <c r="I11" i="14"/>
  <c r="G12" i="14"/>
  <c r="F13" i="16"/>
  <c r="E14" i="14"/>
  <c r="F14" i="14" s="1"/>
  <c r="E14" i="16"/>
  <c r="E194" i="14"/>
  <c r="F194" i="14" s="1"/>
  <c r="G193" i="14"/>
  <c r="H192" i="14"/>
  <c r="I192" i="14"/>
  <c r="E165" i="14"/>
  <c r="F165" i="14" s="1"/>
  <c r="G164" i="14"/>
  <c r="I163" i="14"/>
  <c r="H163" i="14"/>
  <c r="E74" i="14"/>
  <c r="F74" i="14" s="1"/>
  <c r="G73" i="14"/>
  <c r="I72" i="14"/>
  <c r="H72" i="14"/>
  <c r="E256" i="14" l="1"/>
  <c r="F256" i="14" s="1"/>
  <c r="G256" i="14" s="1"/>
  <c r="J59" i="15"/>
  <c r="H12" i="16"/>
  <c r="I12" i="16"/>
  <c r="H254" i="14"/>
  <c r="I254" i="14"/>
  <c r="I133" i="14"/>
  <c r="H133" i="14"/>
  <c r="G134" i="14"/>
  <c r="G13" i="16"/>
  <c r="I60" i="15"/>
  <c r="G224" i="14"/>
  <c r="E225" i="14"/>
  <c r="F225" i="14" s="1"/>
  <c r="I223" i="14"/>
  <c r="H223" i="14"/>
  <c r="E135" i="14"/>
  <c r="F135" i="14" s="1"/>
  <c r="G314" i="14"/>
  <c r="E315" i="14"/>
  <c r="F315" i="14" s="1"/>
  <c r="G44" i="14"/>
  <c r="E45" i="14"/>
  <c r="F45" i="14" s="1"/>
  <c r="I313" i="14"/>
  <c r="H313" i="14"/>
  <c r="I43" i="14"/>
  <c r="H43" i="14"/>
  <c r="I283" i="14"/>
  <c r="H283" i="14"/>
  <c r="G344" i="14"/>
  <c r="E345" i="14"/>
  <c r="F345" i="14" s="1"/>
  <c r="G104" i="14"/>
  <c r="E105" i="14"/>
  <c r="F105" i="14" s="1"/>
  <c r="G284" i="14"/>
  <c r="E285" i="14"/>
  <c r="F285" i="14" s="1"/>
  <c r="I343" i="14"/>
  <c r="H343" i="14"/>
  <c r="H103" i="14"/>
  <c r="I103" i="14"/>
  <c r="E15" i="14"/>
  <c r="F15" i="14" s="1"/>
  <c r="E15" i="16"/>
  <c r="I12" i="14"/>
  <c r="H12" i="14"/>
  <c r="G13" i="14"/>
  <c r="F14" i="16"/>
  <c r="I255" i="14"/>
  <c r="H255" i="14"/>
  <c r="H193" i="14"/>
  <c r="I193" i="14"/>
  <c r="G194" i="14"/>
  <c r="E195" i="14"/>
  <c r="F195" i="14" s="1"/>
  <c r="H164" i="14"/>
  <c r="I164" i="14"/>
  <c r="G165" i="14"/>
  <c r="E166" i="14"/>
  <c r="F166" i="14" s="1"/>
  <c r="I73" i="14"/>
  <c r="H73" i="14"/>
  <c r="G74" i="14"/>
  <c r="E75" i="14"/>
  <c r="F75" i="14" s="1"/>
  <c r="E257" i="14" l="1"/>
  <c r="F257" i="14" s="1"/>
  <c r="G257" i="14" s="1"/>
  <c r="J60" i="15"/>
  <c r="H13" i="16"/>
  <c r="I13" i="16"/>
  <c r="I134" i="14"/>
  <c r="H134" i="14"/>
  <c r="G135" i="14"/>
  <c r="G14" i="16"/>
  <c r="I61" i="15"/>
  <c r="E136" i="14"/>
  <c r="F136" i="14" s="1"/>
  <c r="G225" i="14"/>
  <c r="E226" i="14"/>
  <c r="F226" i="14" s="1"/>
  <c r="I224" i="14"/>
  <c r="H224" i="14"/>
  <c r="G285" i="14"/>
  <c r="E286" i="14"/>
  <c r="F286" i="14" s="1"/>
  <c r="G45" i="14"/>
  <c r="E46" i="14"/>
  <c r="F46" i="14" s="1"/>
  <c r="H284" i="14"/>
  <c r="I284" i="14"/>
  <c r="I44" i="14"/>
  <c r="H44" i="14"/>
  <c r="G105" i="14"/>
  <c r="E106" i="14"/>
  <c r="F106" i="14" s="1"/>
  <c r="G315" i="14"/>
  <c r="E316" i="14"/>
  <c r="F316" i="14" s="1"/>
  <c r="G345" i="14"/>
  <c r="E346" i="14"/>
  <c r="F346" i="14" s="1"/>
  <c r="H344" i="14"/>
  <c r="I344" i="14"/>
  <c r="I104" i="14"/>
  <c r="H104" i="14"/>
  <c r="H314" i="14"/>
  <c r="I314" i="14"/>
  <c r="I13" i="14"/>
  <c r="H13" i="14"/>
  <c r="G14" i="14"/>
  <c r="F15" i="16"/>
  <c r="E16" i="14"/>
  <c r="F16" i="14" s="1"/>
  <c r="E16" i="16"/>
  <c r="H256" i="14"/>
  <c r="I256" i="14"/>
  <c r="G195" i="14"/>
  <c r="E196" i="14"/>
  <c r="F196" i="14" s="1"/>
  <c r="I194" i="14"/>
  <c r="H194" i="14"/>
  <c r="E167" i="14"/>
  <c r="F167" i="14" s="1"/>
  <c r="G166" i="14"/>
  <c r="I165" i="14"/>
  <c r="H165" i="14"/>
  <c r="G75" i="14"/>
  <c r="E76" i="14"/>
  <c r="F76" i="14" s="1"/>
  <c r="I74" i="14"/>
  <c r="H74" i="14"/>
  <c r="E258" i="14" l="1"/>
  <c r="F258" i="14" s="1"/>
  <c r="G258" i="14" s="1"/>
  <c r="J61" i="15"/>
  <c r="H14" i="16"/>
  <c r="I14" i="16"/>
  <c r="I135" i="14"/>
  <c r="H135" i="14"/>
  <c r="G136" i="14"/>
  <c r="G15" i="16"/>
  <c r="I62" i="15"/>
  <c r="E137" i="14"/>
  <c r="F137" i="14" s="1"/>
  <c r="G226" i="14"/>
  <c r="E227" i="14"/>
  <c r="F227" i="14" s="1"/>
  <c r="I225" i="14"/>
  <c r="H225" i="14"/>
  <c r="G286" i="14"/>
  <c r="E287" i="14"/>
  <c r="F287" i="14" s="1"/>
  <c r="G346" i="14"/>
  <c r="E347" i="14"/>
  <c r="F347" i="14" s="1"/>
  <c r="G46" i="14"/>
  <c r="E47" i="14"/>
  <c r="F47" i="14" s="1"/>
  <c r="I345" i="14"/>
  <c r="H345" i="14"/>
  <c r="I285" i="14"/>
  <c r="H285" i="14"/>
  <c r="I105" i="14"/>
  <c r="H105" i="14"/>
  <c r="G316" i="14"/>
  <c r="E317" i="14"/>
  <c r="F317" i="14" s="1"/>
  <c r="G106" i="14"/>
  <c r="E107" i="14"/>
  <c r="F107" i="14" s="1"/>
  <c r="I45" i="14"/>
  <c r="H45" i="14"/>
  <c r="I315" i="14"/>
  <c r="H315" i="14"/>
  <c r="E17" i="14"/>
  <c r="F17" i="14" s="1"/>
  <c r="E17" i="16"/>
  <c r="I14" i="14"/>
  <c r="H14" i="14"/>
  <c r="G15" i="14"/>
  <c r="F16" i="16"/>
  <c r="I257" i="14"/>
  <c r="H257" i="14"/>
  <c r="E259" i="14"/>
  <c r="F259" i="14" s="1"/>
  <c r="G196" i="14"/>
  <c r="E197" i="14"/>
  <c r="F197" i="14" s="1"/>
  <c r="I195" i="14"/>
  <c r="H195" i="14"/>
  <c r="I166" i="14"/>
  <c r="H166" i="14"/>
  <c r="E168" i="14"/>
  <c r="F168" i="14" s="1"/>
  <c r="G167" i="14"/>
  <c r="E77" i="14"/>
  <c r="F77" i="14" s="1"/>
  <c r="G76" i="14"/>
  <c r="I75" i="14"/>
  <c r="H75" i="14"/>
  <c r="J62" i="15" l="1"/>
  <c r="H15" i="16"/>
  <c r="I15" i="16"/>
  <c r="H136" i="14"/>
  <c r="I136" i="14"/>
  <c r="G137" i="14"/>
  <c r="E138" i="14"/>
  <c r="F138" i="14" s="1"/>
  <c r="G16" i="16"/>
  <c r="I63" i="15"/>
  <c r="I116" i="15" s="1"/>
  <c r="G227" i="14"/>
  <c r="E228" i="14"/>
  <c r="F228" i="14" s="1"/>
  <c r="H226" i="14"/>
  <c r="I226" i="14"/>
  <c r="G317" i="14"/>
  <c r="E318" i="14"/>
  <c r="F318" i="14" s="1"/>
  <c r="G287" i="14"/>
  <c r="E288" i="14"/>
  <c r="F288" i="14" s="1"/>
  <c r="I346" i="14"/>
  <c r="H346" i="14"/>
  <c r="H286" i="14"/>
  <c r="I286" i="14"/>
  <c r="G107" i="14"/>
  <c r="E108" i="14"/>
  <c r="F108" i="14" s="1"/>
  <c r="G47" i="14"/>
  <c r="E48" i="14"/>
  <c r="F48" i="14" s="1"/>
  <c r="G347" i="14"/>
  <c r="E348" i="14"/>
  <c r="F348" i="14" s="1"/>
  <c r="H316" i="14"/>
  <c r="I316" i="14"/>
  <c r="H106" i="14"/>
  <c r="I106" i="14"/>
  <c r="I46" i="14"/>
  <c r="H46" i="14"/>
  <c r="I15" i="14"/>
  <c r="H15" i="14"/>
  <c r="G16" i="14"/>
  <c r="F17" i="16"/>
  <c r="E18" i="14"/>
  <c r="F18" i="14" s="1"/>
  <c r="E18" i="16"/>
  <c r="I258" i="14"/>
  <c r="H258" i="14"/>
  <c r="E260" i="14"/>
  <c r="F260" i="14" s="1"/>
  <c r="G259" i="14"/>
  <c r="I196" i="14"/>
  <c r="H196" i="14"/>
  <c r="G197" i="14"/>
  <c r="E198" i="14"/>
  <c r="F198" i="14" s="1"/>
  <c r="I167" i="14"/>
  <c r="H167" i="14"/>
  <c r="G168" i="14"/>
  <c r="E169" i="14"/>
  <c r="F169" i="14" s="1"/>
  <c r="I76" i="14"/>
  <c r="H76" i="14"/>
  <c r="E78" i="14"/>
  <c r="F78" i="14" s="1"/>
  <c r="G77" i="14"/>
  <c r="J63" i="15" l="1"/>
  <c r="J116" i="15" s="1"/>
  <c r="H16" i="16"/>
  <c r="I16" i="16"/>
  <c r="I137" i="14"/>
  <c r="H137" i="14"/>
  <c r="G138" i="14"/>
  <c r="E139" i="14"/>
  <c r="F139" i="14" s="1"/>
  <c r="G139" i="14" s="1"/>
  <c r="G17" i="16"/>
  <c r="I79" i="15"/>
  <c r="G228" i="14"/>
  <c r="E229" i="14"/>
  <c r="F229" i="14" s="1"/>
  <c r="I227" i="14"/>
  <c r="H227" i="14"/>
  <c r="G348" i="14"/>
  <c r="E349" i="14"/>
  <c r="F349" i="14" s="1"/>
  <c r="G108" i="14"/>
  <c r="E109" i="14"/>
  <c r="F109" i="14" s="1"/>
  <c r="G288" i="14"/>
  <c r="E289" i="14"/>
  <c r="F289" i="14" s="1"/>
  <c r="H287" i="14"/>
  <c r="I287" i="14"/>
  <c r="G48" i="14"/>
  <c r="E49" i="14"/>
  <c r="F49" i="14" s="1"/>
  <c r="I347" i="14"/>
  <c r="H347" i="14"/>
  <c r="G318" i="14"/>
  <c r="E319" i="14"/>
  <c r="F319" i="14" s="1"/>
  <c r="I47" i="14"/>
  <c r="H47" i="14"/>
  <c r="I107" i="14"/>
  <c r="H107" i="14"/>
  <c r="H317" i="14"/>
  <c r="I317" i="14"/>
  <c r="H16" i="14"/>
  <c r="I16" i="14"/>
  <c r="E19" i="14"/>
  <c r="F19" i="14" s="1"/>
  <c r="E19" i="16"/>
  <c r="G17" i="14"/>
  <c r="F18" i="16"/>
  <c r="I259" i="14"/>
  <c r="H259" i="14"/>
  <c r="G260" i="14"/>
  <c r="E261" i="14"/>
  <c r="F261" i="14" s="1"/>
  <c r="I197" i="14"/>
  <c r="H197" i="14"/>
  <c r="E199" i="14"/>
  <c r="F199" i="14" s="1"/>
  <c r="G198" i="14"/>
  <c r="E170" i="14"/>
  <c r="F170" i="14" s="1"/>
  <c r="G169" i="14"/>
  <c r="I168" i="14"/>
  <c r="H168" i="14"/>
  <c r="I77" i="14"/>
  <c r="H77" i="14"/>
  <c r="E79" i="14"/>
  <c r="F79" i="14" s="1"/>
  <c r="G78" i="14"/>
  <c r="J79" i="15" l="1"/>
  <c r="H17" i="16"/>
  <c r="I17" i="16"/>
  <c r="I138" i="14"/>
  <c r="H138" i="14"/>
  <c r="E140" i="14"/>
  <c r="G18" i="16"/>
  <c r="I80" i="15"/>
  <c r="G229" i="14"/>
  <c r="E230" i="14"/>
  <c r="F230" i="14" s="1"/>
  <c r="I228" i="14"/>
  <c r="H228" i="14"/>
  <c r="G319" i="14"/>
  <c r="E320" i="14"/>
  <c r="F320" i="14" s="1"/>
  <c r="G49" i="14"/>
  <c r="E50" i="14"/>
  <c r="F50" i="14" s="1"/>
  <c r="G109" i="14"/>
  <c r="E110" i="14"/>
  <c r="F110" i="14" s="1"/>
  <c r="I318" i="14"/>
  <c r="H318" i="14"/>
  <c r="I48" i="14"/>
  <c r="H48" i="14"/>
  <c r="I108" i="14"/>
  <c r="H108" i="14"/>
  <c r="I288" i="14"/>
  <c r="H288" i="14"/>
  <c r="G349" i="14"/>
  <c r="E350" i="14"/>
  <c r="F350" i="14" s="1"/>
  <c r="G289" i="14"/>
  <c r="E290" i="14"/>
  <c r="F290" i="14" s="1"/>
  <c r="I139" i="14"/>
  <c r="H139" i="14"/>
  <c r="I348" i="14"/>
  <c r="H348" i="14"/>
  <c r="E20" i="14"/>
  <c r="F20" i="14" s="1"/>
  <c r="E20" i="16"/>
  <c r="I17" i="14"/>
  <c r="H17" i="14"/>
  <c r="G18" i="14"/>
  <c r="F19" i="16"/>
  <c r="E262" i="14"/>
  <c r="F262" i="14" s="1"/>
  <c r="G261" i="14"/>
  <c r="I260" i="14"/>
  <c r="H260" i="14"/>
  <c r="E200" i="14"/>
  <c r="F200" i="14" s="1"/>
  <c r="G199" i="14"/>
  <c r="I198" i="14"/>
  <c r="H198" i="14"/>
  <c r="H169" i="14"/>
  <c r="I169" i="14"/>
  <c r="G170" i="14"/>
  <c r="E171" i="14"/>
  <c r="F171" i="14" s="1"/>
  <c r="I78" i="14"/>
  <c r="H78" i="14"/>
  <c r="E80" i="14"/>
  <c r="F80" i="14" s="1"/>
  <c r="G79" i="14"/>
  <c r="F140" i="14" l="1"/>
  <c r="G140" i="14" s="1"/>
  <c r="J80" i="15"/>
  <c r="H18" i="16"/>
  <c r="I18" i="16"/>
  <c r="E141" i="14"/>
  <c r="G19" i="16"/>
  <c r="I81" i="15"/>
  <c r="G230" i="14"/>
  <c r="E231" i="14"/>
  <c r="F231" i="14" s="1"/>
  <c r="H229" i="14"/>
  <c r="I229" i="14"/>
  <c r="G50" i="14"/>
  <c r="E51" i="14"/>
  <c r="F51" i="14" s="1"/>
  <c r="H349" i="14"/>
  <c r="I349" i="14"/>
  <c r="I109" i="14"/>
  <c r="H109" i="14"/>
  <c r="H49" i="14"/>
  <c r="I49" i="14"/>
  <c r="G290" i="14"/>
  <c r="E291" i="14"/>
  <c r="F291" i="14" s="1"/>
  <c r="G320" i="14"/>
  <c r="E321" i="14"/>
  <c r="F321" i="14" s="1"/>
  <c r="G350" i="14"/>
  <c r="E351" i="14"/>
  <c r="F351" i="14" s="1"/>
  <c r="G110" i="14"/>
  <c r="E111" i="14"/>
  <c r="F111" i="14" s="1"/>
  <c r="I289" i="14"/>
  <c r="H289" i="14"/>
  <c r="I319" i="14"/>
  <c r="H319" i="14"/>
  <c r="I18" i="14"/>
  <c r="H18" i="14"/>
  <c r="G19" i="14"/>
  <c r="F20" i="16"/>
  <c r="E21" i="14"/>
  <c r="F21" i="14" s="1"/>
  <c r="E21" i="16"/>
  <c r="I261" i="14"/>
  <c r="H261" i="14"/>
  <c r="E263" i="14"/>
  <c r="F263" i="14" s="1"/>
  <c r="G262" i="14"/>
  <c r="H199" i="14"/>
  <c r="I199" i="14"/>
  <c r="E201" i="14"/>
  <c r="F201" i="14" s="1"/>
  <c r="G200" i="14"/>
  <c r="E172" i="14"/>
  <c r="F172" i="14" s="1"/>
  <c r="G171" i="14"/>
  <c r="H170" i="14"/>
  <c r="I170" i="14"/>
  <c r="I79" i="14"/>
  <c r="H79" i="14"/>
  <c r="G80" i="14"/>
  <c r="E81" i="14"/>
  <c r="F81" i="14" s="1"/>
  <c r="I140" i="14" l="1"/>
  <c r="H140" i="14"/>
  <c r="F141" i="14"/>
  <c r="G141" i="14" s="1"/>
  <c r="E142" i="14"/>
  <c r="F142" i="14" s="1"/>
  <c r="G142" i="14" s="1"/>
  <c r="J81" i="15"/>
  <c r="H19" i="16"/>
  <c r="I19" i="16"/>
  <c r="G20" i="16"/>
  <c r="I82" i="15"/>
  <c r="G231" i="14"/>
  <c r="E232" i="14"/>
  <c r="F232" i="14" s="1"/>
  <c r="H230" i="14"/>
  <c r="I230" i="14"/>
  <c r="G321" i="14"/>
  <c r="E322" i="14"/>
  <c r="F322" i="14" s="1"/>
  <c r="G51" i="14"/>
  <c r="E52" i="14"/>
  <c r="F52" i="14" s="1"/>
  <c r="G351" i="14"/>
  <c r="E352" i="14"/>
  <c r="F352" i="14" s="1"/>
  <c r="I350" i="14"/>
  <c r="H350" i="14"/>
  <c r="H320" i="14"/>
  <c r="I320" i="14"/>
  <c r="I50" i="14"/>
  <c r="H50" i="14"/>
  <c r="G111" i="14"/>
  <c r="E112" i="14"/>
  <c r="F112" i="14" s="1"/>
  <c r="G291" i="14"/>
  <c r="E292" i="14"/>
  <c r="F292" i="14" s="1"/>
  <c r="I110" i="14"/>
  <c r="H110" i="14"/>
  <c r="H290" i="14"/>
  <c r="I290" i="14"/>
  <c r="E22" i="14"/>
  <c r="F22" i="14" s="1"/>
  <c r="E22" i="16"/>
  <c r="I19" i="14"/>
  <c r="H19" i="14"/>
  <c r="G20" i="14"/>
  <c r="F21" i="16"/>
  <c r="H262" i="14"/>
  <c r="I262" i="14"/>
  <c r="E264" i="14"/>
  <c r="F264" i="14" s="1"/>
  <c r="G263" i="14"/>
  <c r="I200" i="14"/>
  <c r="H200" i="14"/>
  <c r="E202" i="14"/>
  <c r="F202" i="14" s="1"/>
  <c r="G201" i="14"/>
  <c r="I171" i="14"/>
  <c r="H171" i="14"/>
  <c r="E173" i="14"/>
  <c r="F173" i="14" s="1"/>
  <c r="G172" i="14"/>
  <c r="I80" i="14"/>
  <c r="H80" i="14"/>
  <c r="G81" i="14"/>
  <c r="E82" i="14"/>
  <c r="F82" i="14" s="1"/>
  <c r="I141" i="14" l="1"/>
  <c r="H141" i="14"/>
  <c r="E143" i="14"/>
  <c r="F143" i="14" s="1"/>
  <c r="G143" i="14" s="1"/>
  <c r="J82" i="15"/>
  <c r="H20" i="16"/>
  <c r="I20" i="16"/>
  <c r="G21" i="16"/>
  <c r="I83" i="15"/>
  <c r="G232" i="14"/>
  <c r="E233" i="14"/>
  <c r="F233" i="14" s="1"/>
  <c r="I231" i="14"/>
  <c r="H231" i="14"/>
  <c r="I351" i="14"/>
  <c r="H351" i="14"/>
  <c r="G292" i="14"/>
  <c r="E293" i="14"/>
  <c r="F293" i="14" s="1"/>
  <c r="G52" i="14"/>
  <c r="E53" i="14"/>
  <c r="F53" i="14" s="1"/>
  <c r="I142" i="14"/>
  <c r="H142" i="14"/>
  <c r="H291" i="14"/>
  <c r="I291" i="14"/>
  <c r="I51" i="14"/>
  <c r="H51" i="14"/>
  <c r="G112" i="14"/>
  <c r="E113" i="14"/>
  <c r="F113" i="14" s="1"/>
  <c r="G322" i="14"/>
  <c r="E323" i="14"/>
  <c r="F323" i="14" s="1"/>
  <c r="G352" i="14"/>
  <c r="E353" i="14"/>
  <c r="F353" i="14" s="1"/>
  <c r="I111" i="14"/>
  <c r="H111" i="14"/>
  <c r="I321" i="14"/>
  <c r="H321" i="14"/>
  <c r="I20" i="14"/>
  <c r="H20" i="14"/>
  <c r="G21" i="14"/>
  <c r="F22" i="16"/>
  <c r="E23" i="14"/>
  <c r="F23" i="14" s="1"/>
  <c r="E23" i="16"/>
  <c r="E265" i="14"/>
  <c r="F265" i="14" s="1"/>
  <c r="G264" i="14"/>
  <c r="I263" i="14"/>
  <c r="H263" i="14"/>
  <c r="E203" i="14"/>
  <c r="F203" i="14" s="1"/>
  <c r="G202" i="14"/>
  <c r="I201" i="14"/>
  <c r="H201" i="14"/>
  <c r="H172" i="14"/>
  <c r="I172" i="14"/>
  <c r="E174" i="14"/>
  <c r="F174" i="14" s="1"/>
  <c r="G173" i="14"/>
  <c r="E83" i="14"/>
  <c r="F83" i="14" s="1"/>
  <c r="G82" i="14"/>
  <c r="I81" i="14"/>
  <c r="H81" i="14"/>
  <c r="E144" i="14" l="1"/>
  <c r="F144" i="14" s="1"/>
  <c r="G144" i="14" s="1"/>
  <c r="J83" i="15"/>
  <c r="H21" i="16"/>
  <c r="I21" i="16"/>
  <c r="G22" i="16"/>
  <c r="I84" i="15"/>
  <c r="G233" i="14"/>
  <c r="E234" i="14"/>
  <c r="F234" i="14" s="1"/>
  <c r="H232" i="14"/>
  <c r="I232" i="14"/>
  <c r="F24" i="16"/>
  <c r="G113" i="14"/>
  <c r="E114" i="14"/>
  <c r="F114" i="14" s="1"/>
  <c r="G323" i="14"/>
  <c r="E324" i="14"/>
  <c r="F324" i="14" s="1"/>
  <c r="G293" i="14"/>
  <c r="E294" i="14"/>
  <c r="F294" i="14" s="1"/>
  <c r="I322" i="14"/>
  <c r="H322" i="14"/>
  <c r="I292" i="14"/>
  <c r="H292" i="14"/>
  <c r="I112" i="14"/>
  <c r="H112" i="14"/>
  <c r="G353" i="14"/>
  <c r="E354" i="14"/>
  <c r="F354" i="14" s="1"/>
  <c r="G53" i="14"/>
  <c r="E54" i="14"/>
  <c r="F54" i="14" s="1"/>
  <c r="I352" i="14"/>
  <c r="H352" i="14"/>
  <c r="H52" i="14"/>
  <c r="I52" i="14"/>
  <c r="I143" i="14"/>
  <c r="H143" i="14"/>
  <c r="H21" i="14"/>
  <c r="I21" i="14"/>
  <c r="E24" i="14"/>
  <c r="F24" i="14" s="1"/>
  <c r="E24" i="16"/>
  <c r="G22" i="14"/>
  <c r="F23" i="16"/>
  <c r="I264" i="14"/>
  <c r="H264" i="14"/>
  <c r="E266" i="14"/>
  <c r="F266" i="14" s="1"/>
  <c r="G265" i="14"/>
  <c r="H202" i="14"/>
  <c r="I202" i="14"/>
  <c r="G203" i="14"/>
  <c r="E204" i="14"/>
  <c r="F204" i="14" s="1"/>
  <c r="H173" i="14"/>
  <c r="I173" i="14"/>
  <c r="E175" i="14"/>
  <c r="F175" i="14" s="1"/>
  <c r="G174" i="14"/>
  <c r="I82" i="14"/>
  <c r="H82" i="14"/>
  <c r="G83" i="14"/>
  <c r="E84" i="14"/>
  <c r="F84" i="14" s="1"/>
  <c r="E145" i="14" l="1"/>
  <c r="F145" i="14" s="1"/>
  <c r="G145" i="14" s="1"/>
  <c r="J84" i="15"/>
  <c r="H22" i="16"/>
  <c r="I22" i="16"/>
  <c r="I86" i="15"/>
  <c r="I117" i="15" s="1"/>
  <c r="I93" i="15"/>
  <c r="G23" i="16"/>
  <c r="I85" i="15"/>
  <c r="G234" i="14"/>
  <c r="E235" i="14"/>
  <c r="F235" i="14" s="1"/>
  <c r="I233" i="14"/>
  <c r="H233" i="14"/>
  <c r="F25" i="16"/>
  <c r="I94" i="15" s="1"/>
  <c r="G54" i="14"/>
  <c r="E55" i="14"/>
  <c r="F55" i="14" s="1"/>
  <c r="I323" i="14"/>
  <c r="H323" i="14"/>
  <c r="G294" i="14"/>
  <c r="E295" i="14"/>
  <c r="F295" i="14" s="1"/>
  <c r="I53" i="14"/>
  <c r="H53" i="14"/>
  <c r="H293" i="14"/>
  <c r="I293" i="14"/>
  <c r="I353" i="14"/>
  <c r="H353" i="14"/>
  <c r="G114" i="14"/>
  <c r="E115" i="14"/>
  <c r="F115" i="14" s="1"/>
  <c r="G354" i="14"/>
  <c r="E355" i="14"/>
  <c r="F355" i="14" s="1"/>
  <c r="G324" i="14"/>
  <c r="E325" i="14"/>
  <c r="F325" i="14" s="1"/>
  <c r="H144" i="14"/>
  <c r="I144" i="14"/>
  <c r="H113" i="14"/>
  <c r="I113" i="14"/>
  <c r="H22" i="14"/>
  <c r="I22" i="14"/>
  <c r="G23" i="14"/>
  <c r="G24" i="16"/>
  <c r="E25" i="14"/>
  <c r="F25" i="14" s="1"/>
  <c r="E25" i="16"/>
  <c r="I265" i="14"/>
  <c r="H265" i="14"/>
  <c r="E267" i="14"/>
  <c r="F267" i="14" s="1"/>
  <c r="G266" i="14"/>
  <c r="E205" i="14"/>
  <c r="F205" i="14" s="1"/>
  <c r="G204" i="14"/>
  <c r="H203" i="14"/>
  <c r="I203" i="14"/>
  <c r="I174" i="14"/>
  <c r="H174" i="14"/>
  <c r="E176" i="14"/>
  <c r="F176" i="14" s="1"/>
  <c r="G175" i="14"/>
  <c r="G84" i="14"/>
  <c r="E85" i="14"/>
  <c r="F85" i="14" s="1"/>
  <c r="I83" i="14"/>
  <c r="H83" i="14"/>
  <c r="E146" i="14" l="1"/>
  <c r="F146" i="14" s="1"/>
  <c r="G146" i="14" s="1"/>
  <c r="H24" i="16"/>
  <c r="I24" i="16"/>
  <c r="J85" i="15"/>
  <c r="H23" i="16"/>
  <c r="I23" i="16"/>
  <c r="J86" i="15"/>
  <c r="J117" i="15" s="1"/>
  <c r="J93" i="15"/>
  <c r="G235" i="14"/>
  <c r="E236" i="14"/>
  <c r="F236" i="14" s="1"/>
  <c r="I234" i="14"/>
  <c r="H234" i="14"/>
  <c r="E26" i="16"/>
  <c r="I114" i="14"/>
  <c r="H114" i="14"/>
  <c r="I354" i="14"/>
  <c r="H354" i="14"/>
  <c r="H294" i="14"/>
  <c r="I294" i="14"/>
  <c r="G115" i="14"/>
  <c r="E116" i="14"/>
  <c r="F116" i="14" s="1"/>
  <c r="G325" i="14"/>
  <c r="E326" i="14"/>
  <c r="F326" i="14" s="1"/>
  <c r="G55" i="14"/>
  <c r="E56" i="14"/>
  <c r="F56" i="14" s="1"/>
  <c r="G355" i="14"/>
  <c r="E356" i="14"/>
  <c r="F356" i="14" s="1"/>
  <c r="G295" i="14"/>
  <c r="E296" i="14"/>
  <c r="F296" i="14" s="1"/>
  <c r="I324" i="14"/>
  <c r="H324" i="14"/>
  <c r="H145" i="14"/>
  <c r="I145" i="14"/>
  <c r="I54" i="14"/>
  <c r="H54" i="14"/>
  <c r="H23" i="14"/>
  <c r="I23" i="14"/>
  <c r="E26" i="14"/>
  <c r="F26" i="14" s="1"/>
  <c r="G24" i="14"/>
  <c r="G25" i="16"/>
  <c r="I266" i="14"/>
  <c r="H266" i="14"/>
  <c r="E268" i="14"/>
  <c r="F268" i="14" s="1"/>
  <c r="G267" i="14"/>
  <c r="G205" i="14"/>
  <c r="E206" i="14"/>
  <c r="F206" i="14" s="1"/>
  <c r="I204" i="14"/>
  <c r="H204" i="14"/>
  <c r="H175" i="14"/>
  <c r="I175" i="14"/>
  <c r="E177" i="14"/>
  <c r="F177" i="14" s="1"/>
  <c r="G176" i="14"/>
  <c r="E86" i="14"/>
  <c r="F86" i="14" s="1"/>
  <c r="G85" i="14"/>
  <c r="I84" i="14"/>
  <c r="H84" i="14"/>
  <c r="E147" i="14" l="1"/>
  <c r="F147" i="14" s="1"/>
  <c r="G147" i="14" s="1"/>
  <c r="J94" i="15"/>
  <c r="H25" i="16"/>
  <c r="I25" i="16"/>
  <c r="G236" i="14"/>
  <c r="E237" i="14"/>
  <c r="F237" i="14" s="1"/>
  <c r="I235" i="14"/>
  <c r="H235" i="14"/>
  <c r="G356" i="14"/>
  <c r="E357" i="14"/>
  <c r="F357" i="14" s="1"/>
  <c r="G326" i="14"/>
  <c r="E327" i="14"/>
  <c r="F327" i="14" s="1"/>
  <c r="I146" i="14"/>
  <c r="H146" i="14"/>
  <c r="I355" i="14"/>
  <c r="H355" i="14"/>
  <c r="I325" i="14"/>
  <c r="H325" i="14"/>
  <c r="G296" i="14"/>
  <c r="E297" i="14"/>
  <c r="F297" i="14" s="1"/>
  <c r="H295" i="14"/>
  <c r="I295" i="14"/>
  <c r="G56" i="14"/>
  <c r="E57" i="14"/>
  <c r="F57" i="14" s="1"/>
  <c r="G116" i="14"/>
  <c r="E117" i="14"/>
  <c r="F117" i="14" s="1"/>
  <c r="I55" i="14"/>
  <c r="H55" i="14"/>
  <c r="H115" i="14"/>
  <c r="I115" i="14"/>
  <c r="I24" i="14"/>
  <c r="H24" i="14"/>
  <c r="G25" i="14"/>
  <c r="F26" i="16"/>
  <c r="E27" i="14"/>
  <c r="F27" i="14" s="1"/>
  <c r="E27" i="16"/>
  <c r="E269" i="14"/>
  <c r="F269" i="14" s="1"/>
  <c r="G268" i="14"/>
  <c r="I267" i="14"/>
  <c r="H267" i="14"/>
  <c r="E207" i="14"/>
  <c r="F207" i="14" s="1"/>
  <c r="G206" i="14"/>
  <c r="H205" i="14"/>
  <c r="I205" i="14"/>
  <c r="H176" i="14"/>
  <c r="I176" i="14"/>
  <c r="E178" i="14"/>
  <c r="F178" i="14" s="1"/>
  <c r="G177" i="14"/>
  <c r="I85" i="14"/>
  <c r="H85" i="14"/>
  <c r="E87" i="14"/>
  <c r="F87" i="14" s="1"/>
  <c r="G86" i="14"/>
  <c r="E148" i="14" l="1"/>
  <c r="F148" i="14" s="1"/>
  <c r="G148" i="14" s="1"/>
  <c r="G26" i="16"/>
  <c r="I95" i="15"/>
  <c r="G237" i="14"/>
  <c r="E238" i="14"/>
  <c r="F238" i="14" s="1"/>
  <c r="I236" i="14"/>
  <c r="H236" i="14"/>
  <c r="G117" i="14"/>
  <c r="E118" i="14"/>
  <c r="F118" i="14" s="1"/>
  <c r="G357" i="14"/>
  <c r="E358" i="14"/>
  <c r="F358" i="14" s="1"/>
  <c r="G57" i="14"/>
  <c r="E58" i="14"/>
  <c r="F58" i="14" s="1"/>
  <c r="I56" i="14"/>
  <c r="H56" i="14"/>
  <c r="I296" i="14"/>
  <c r="H296" i="14"/>
  <c r="G327" i="14"/>
  <c r="E328" i="14"/>
  <c r="F328" i="14" s="1"/>
  <c r="G297" i="14"/>
  <c r="E298" i="14"/>
  <c r="F298" i="14" s="1"/>
  <c r="H326" i="14"/>
  <c r="I326" i="14"/>
  <c r="H116" i="14"/>
  <c r="I116" i="14"/>
  <c r="I147" i="14"/>
  <c r="H147" i="14"/>
  <c r="I356" i="14"/>
  <c r="H356" i="14"/>
  <c r="H25" i="14"/>
  <c r="I25" i="14"/>
  <c r="E28" i="14"/>
  <c r="F28" i="14" s="1"/>
  <c r="E28" i="16"/>
  <c r="G26" i="14"/>
  <c r="F27" i="16"/>
  <c r="I268" i="14"/>
  <c r="H268" i="14"/>
  <c r="E270" i="14"/>
  <c r="F270" i="14" s="1"/>
  <c r="G269" i="14"/>
  <c r="G207" i="14"/>
  <c r="E208" i="14"/>
  <c r="F208" i="14" s="1"/>
  <c r="I206" i="14"/>
  <c r="H206" i="14"/>
  <c r="E179" i="14"/>
  <c r="F179" i="14" s="1"/>
  <c r="G178" i="14"/>
  <c r="I177" i="14"/>
  <c r="H177" i="14"/>
  <c r="E88" i="14"/>
  <c r="F88" i="14" s="1"/>
  <c r="G87" i="14"/>
  <c r="I86" i="14"/>
  <c r="H86" i="14"/>
  <c r="E149" i="14" l="1"/>
  <c r="F149" i="14" s="1"/>
  <c r="G149" i="14" s="1"/>
  <c r="J95" i="15"/>
  <c r="H26" i="16"/>
  <c r="I26" i="16"/>
  <c r="G27" i="16"/>
  <c r="I96" i="15"/>
  <c r="G238" i="14"/>
  <c r="E239" i="14"/>
  <c r="F239" i="14" s="1"/>
  <c r="I237" i="14"/>
  <c r="H237" i="14"/>
  <c r="G298" i="14"/>
  <c r="E299" i="14"/>
  <c r="F299" i="14" s="1"/>
  <c r="G270" i="14"/>
  <c r="I297" i="14"/>
  <c r="H297" i="14"/>
  <c r="H148" i="14"/>
  <c r="I148" i="14"/>
  <c r="I357" i="14"/>
  <c r="H357" i="14"/>
  <c r="G328" i="14"/>
  <c r="E329" i="14"/>
  <c r="F329" i="14" s="1"/>
  <c r="G58" i="14"/>
  <c r="E59" i="14"/>
  <c r="F59" i="14" s="1"/>
  <c r="G118" i="14"/>
  <c r="E119" i="14"/>
  <c r="F119" i="14" s="1"/>
  <c r="G358" i="14"/>
  <c r="E359" i="14"/>
  <c r="F359" i="14" s="1"/>
  <c r="I327" i="14"/>
  <c r="H327" i="14"/>
  <c r="I57" i="14"/>
  <c r="H57" i="14"/>
  <c r="I117" i="14"/>
  <c r="H117" i="14"/>
  <c r="H26" i="14"/>
  <c r="I26" i="14"/>
  <c r="G27" i="14"/>
  <c r="F28" i="16"/>
  <c r="E29" i="14"/>
  <c r="F29" i="14" s="1"/>
  <c r="E29" i="16"/>
  <c r="I269" i="14"/>
  <c r="H269" i="14"/>
  <c r="H207" i="14"/>
  <c r="I207" i="14"/>
  <c r="G208" i="14"/>
  <c r="E209" i="14"/>
  <c r="F209" i="14" s="1"/>
  <c r="H178" i="14"/>
  <c r="I178" i="14"/>
  <c r="E180" i="14"/>
  <c r="F180" i="14" s="1"/>
  <c r="G179" i="14"/>
  <c r="I87" i="14"/>
  <c r="H87" i="14"/>
  <c r="E89" i="14"/>
  <c r="F89" i="14" s="1"/>
  <c r="G88" i="14"/>
  <c r="E150" i="14" l="1"/>
  <c r="F150" i="14" s="1"/>
  <c r="G150" i="14" s="1"/>
  <c r="J96" i="15"/>
  <c r="H27" i="16"/>
  <c r="I27" i="16"/>
  <c r="G28" i="16"/>
  <c r="I97" i="15"/>
  <c r="G239" i="14"/>
  <c r="E240" i="14"/>
  <c r="F240" i="14" s="1"/>
  <c r="I238" i="14"/>
  <c r="H238" i="14"/>
  <c r="H270" i="14"/>
  <c r="I270" i="14"/>
  <c r="G359" i="14"/>
  <c r="E360" i="14"/>
  <c r="F360" i="14" s="1"/>
  <c r="G329" i="14"/>
  <c r="E330" i="14"/>
  <c r="F330" i="14" s="1"/>
  <c r="G59" i="14"/>
  <c r="E60" i="14"/>
  <c r="F60" i="14" s="1"/>
  <c r="I358" i="14"/>
  <c r="H358" i="14"/>
  <c r="I328" i="14"/>
  <c r="H328" i="14"/>
  <c r="I149" i="14"/>
  <c r="H149" i="14"/>
  <c r="G119" i="14"/>
  <c r="E120" i="14"/>
  <c r="F120" i="14" s="1"/>
  <c r="G299" i="14"/>
  <c r="E300" i="14"/>
  <c r="F300" i="14" s="1"/>
  <c r="G180" i="14"/>
  <c r="I58" i="14"/>
  <c r="H58" i="14"/>
  <c r="H118" i="14"/>
  <c r="I118" i="14"/>
  <c r="H298" i="14"/>
  <c r="I298" i="14"/>
  <c r="E30" i="14"/>
  <c r="F30" i="14" s="1"/>
  <c r="E30" i="16"/>
  <c r="H27" i="14"/>
  <c r="I27" i="14"/>
  <c r="G28" i="14"/>
  <c r="F29" i="16"/>
  <c r="G209" i="14"/>
  <c r="E210" i="14"/>
  <c r="F210" i="14" s="1"/>
  <c r="H208" i="14"/>
  <c r="I208" i="14"/>
  <c r="H179" i="14"/>
  <c r="I179" i="14"/>
  <c r="I88" i="14"/>
  <c r="H88" i="14"/>
  <c r="E90" i="14"/>
  <c r="F90" i="14" s="1"/>
  <c r="G89" i="14"/>
  <c r="J97" i="15" l="1"/>
  <c r="H28" i="16"/>
  <c r="I28" i="16"/>
  <c r="G240" i="14"/>
  <c r="G29" i="16"/>
  <c r="I98" i="15"/>
  <c r="I239" i="14"/>
  <c r="H239" i="14"/>
  <c r="G360" i="14"/>
  <c r="I180" i="14"/>
  <c r="H180" i="14"/>
  <c r="G60" i="14"/>
  <c r="G300" i="14"/>
  <c r="H59" i="14"/>
  <c r="I59" i="14"/>
  <c r="H299" i="14"/>
  <c r="I299" i="14"/>
  <c r="I150" i="14"/>
  <c r="H150" i="14"/>
  <c r="G120" i="14"/>
  <c r="G330" i="14"/>
  <c r="H359" i="14"/>
  <c r="I359" i="14"/>
  <c r="G210" i="14"/>
  <c r="H119" i="14"/>
  <c r="I119" i="14"/>
  <c r="H329" i="14"/>
  <c r="I329" i="14"/>
  <c r="I28" i="14"/>
  <c r="H28" i="14"/>
  <c r="G29" i="14"/>
  <c r="F30" i="16"/>
  <c r="E31" i="16"/>
  <c r="G90" i="14"/>
  <c r="I90" i="14" s="1"/>
  <c r="I209" i="14"/>
  <c r="H209" i="14"/>
  <c r="I89" i="14"/>
  <c r="H89" i="14"/>
  <c r="J98" i="15" l="1"/>
  <c r="I29" i="16"/>
  <c r="H29" i="16"/>
  <c r="I240" i="14"/>
  <c r="H240" i="14"/>
  <c r="G30" i="16"/>
  <c r="I99" i="15"/>
  <c r="H360" i="14"/>
  <c r="I360" i="14"/>
  <c r="I330" i="14"/>
  <c r="H330" i="14"/>
  <c r="I120" i="14"/>
  <c r="H120" i="14"/>
  <c r="H300" i="14"/>
  <c r="I300" i="14"/>
  <c r="H210" i="14"/>
  <c r="I210" i="14"/>
  <c r="H60" i="14"/>
  <c r="I60" i="14"/>
  <c r="H29" i="14"/>
  <c r="I29" i="14"/>
  <c r="H90" i="14"/>
  <c r="G30" i="14"/>
  <c r="F31" i="16"/>
  <c r="J99" i="15" l="1"/>
  <c r="H30" i="16"/>
  <c r="I30" i="16"/>
  <c r="G31" i="16"/>
  <c r="I100" i="15"/>
  <c r="I118" i="15" s="1"/>
  <c r="H30" i="14"/>
  <c r="I30" i="14"/>
  <c r="K43" i="15"/>
  <c r="L43" i="15"/>
  <c r="J100" i="15" l="1"/>
  <c r="J118" i="15" s="1"/>
  <c r="H31" i="16"/>
  <c r="I31" i="16"/>
  <c r="L44" i="15"/>
  <c r="K44" i="15"/>
  <c r="L45" i="15" l="1"/>
  <c r="K45" i="15"/>
  <c r="L46" i="15" l="1"/>
  <c r="K46" i="15"/>
  <c r="K47" i="15" l="1"/>
  <c r="L47" i="15"/>
  <c r="L48" i="15" l="1"/>
  <c r="K48" i="15"/>
  <c r="K49" i="15" l="1"/>
  <c r="L49" i="15"/>
  <c r="L50" i="15" l="1"/>
  <c r="K50" i="15"/>
  <c r="L51" i="15" l="1"/>
  <c r="L115" i="15" s="1"/>
  <c r="K51" i="15"/>
  <c r="K115" i="15" s="1"/>
  <c r="L58" i="15" l="1"/>
  <c r="K58" i="15"/>
  <c r="K59" i="15" l="1"/>
  <c r="L59" i="15"/>
  <c r="L60" i="15" l="1"/>
  <c r="K60" i="15"/>
  <c r="K61" i="15" l="1"/>
  <c r="L61" i="15"/>
  <c r="L62" i="15" l="1"/>
  <c r="K62" i="15"/>
  <c r="K63" i="15" l="1"/>
  <c r="K116" i="15" s="1"/>
  <c r="L63" i="15"/>
  <c r="L116" i="15" s="1"/>
  <c r="K79" i="15" l="1"/>
  <c r="L79" i="15"/>
  <c r="L80" i="15" l="1"/>
  <c r="K80" i="15"/>
  <c r="L81" i="15" l="1"/>
  <c r="K81" i="15"/>
  <c r="L82" i="15" l="1"/>
  <c r="K82" i="15"/>
  <c r="L83" i="15" l="1"/>
  <c r="K83" i="15"/>
  <c r="L84" i="15" l="1"/>
  <c r="K84" i="15"/>
  <c r="L85" i="15" l="1"/>
  <c r="K85" i="15"/>
  <c r="K86" i="15" l="1"/>
  <c r="K117" i="15" s="1"/>
  <c r="K93" i="15"/>
  <c r="L86" i="15"/>
  <c r="L117" i="15" s="1"/>
  <c r="L93" i="15"/>
  <c r="L94" i="15"/>
  <c r="K94" i="15"/>
  <c r="L95" i="15" l="1"/>
  <c r="K95" i="15"/>
  <c r="L96" i="15" l="1"/>
  <c r="K96" i="15"/>
  <c r="L97" i="15" l="1"/>
  <c r="K97" i="15"/>
  <c r="L98" i="15" l="1"/>
  <c r="K98" i="15"/>
  <c r="K100" i="15" l="1"/>
  <c r="K118" i="15" s="1"/>
  <c r="L100" i="15"/>
  <c r="L118" i="15" s="1"/>
  <c r="L99" i="15"/>
  <c r="K99" i="15"/>
</calcChain>
</file>

<file path=xl/sharedStrings.xml><?xml version="1.0" encoding="utf-8"?>
<sst xmlns="http://schemas.openxmlformats.org/spreadsheetml/2006/main" count="1006" uniqueCount="126">
  <si>
    <t>ข้อมูลพื้นฐาน</t>
  </si>
  <si>
    <t>รายชื่อนักเรียน</t>
  </si>
  <si>
    <t>ชื่อสถานศึกษา</t>
  </si>
  <si>
    <t>โรงเรียนทับช้างวิทยาคม</t>
  </si>
  <si>
    <t>เลขที่</t>
  </si>
  <si>
    <t>รหัสนักเรียน</t>
  </si>
  <si>
    <t xml:space="preserve">ชื่อ - นามสกุล </t>
  </si>
  <si>
    <t>สังกัด</t>
  </si>
  <si>
    <t>สำนักงานเขตพื้นที่การศึกษามัธยมศึกษาสงขลา สตูล</t>
  </si>
  <si>
    <t>ชั้นมัธยมศึกษาปีที่ 1</t>
  </si>
  <si>
    <t>จำนวนนักเรียน</t>
  </si>
  <si>
    <t>คน</t>
  </si>
  <si>
    <t>ผู้อำนวยการ</t>
  </si>
  <si>
    <t>นายธีรสิทธิ์ เคียนทอง</t>
  </si>
  <si>
    <t>ชั้นมัธยมศึกษาปีที่ 2</t>
  </si>
  <si>
    <t>สรุป</t>
  </si>
  <si>
    <t>นร.</t>
  </si>
  <si>
    <t>ดีเยี่ยม (3)</t>
  </si>
  <si>
    <t>ดี (2)</t>
  </si>
  <si>
    <t>ผ่าน (1)</t>
  </si>
  <si>
    <t>ไม่ผ่าน (0)</t>
  </si>
  <si>
    <t>ชั้นมัธยมศึกษาปีที่ 3</t>
  </si>
  <si>
    <t>ทั้งหมด</t>
  </si>
  <si>
    <t>ร้อยละ</t>
  </si>
  <si>
    <t>ระดับชั้น</t>
  </si>
  <si>
    <t>ชั้นมัธยมศึกษาปีที่ 4</t>
  </si>
  <si>
    <t>ห้อง</t>
  </si>
  <si>
    <t>ชั้นมัธยมศึกษาปีที่ 5</t>
  </si>
  <si>
    <t>ปีการศึกษา</t>
  </si>
  <si>
    <t>ชั้นมัธยมศึกษาปีที่ 6</t>
  </si>
  <si>
    <t>ผู้สรุปรายงานระดับชั้นเรียน</t>
  </si>
  <si>
    <t>ผู้ประเมิน</t>
  </si>
  <si>
    <t>ชื่อ - นามสกุล</t>
  </si>
  <si>
    <t>ตำแหน่ง</t>
  </si>
  <si>
    <t>คำชี้แจง</t>
  </si>
  <si>
    <t>ระดับชั้นเรียน</t>
  </si>
  <si>
    <t>บันทึกข้อมูลเฉพาะช่องเซลล์สีขาวเท่านั้น</t>
  </si>
  <si>
    <t>ครูผู้สอน (1)</t>
  </si>
  <si>
    <t>ครูผู้สอน (2)</t>
  </si>
  <si>
    <t>ผู้สรุปรายงานระดับสถานศึกษา</t>
  </si>
  <si>
    <t>ผู้จัดทำรายงาน</t>
  </si>
  <si>
    <t>คุณลักษณะตามหลักสูตร</t>
  </si>
  <si>
    <t>1. ความสามารถในการสื่อสาร</t>
  </si>
  <si>
    <t>2. ความสามรถในการคิด</t>
  </si>
  <si>
    <t>3. ความสามารถในการใช้ทักษะชีวิต</t>
  </si>
  <si>
    <t>4. ความสามารถในการแก้ปัญหา</t>
  </si>
  <si>
    <t>5. ความสามารถในการใช้เทคโนโลยี</t>
  </si>
  <si>
    <t>สมรรถนะตามหลักสูตร</t>
  </si>
  <si>
    <t>1. รักชาติ ศาสน์ กษัตริย์</t>
  </si>
  <si>
    <t>2. ซื่อสัตย์สุจริต</t>
  </si>
  <si>
    <t>3. มีวินัย</t>
  </si>
  <si>
    <t>4. ใฝ่เรียนรู้</t>
  </si>
  <si>
    <t>5. อยู่อย่างพอเพียง</t>
  </si>
  <si>
    <t>6. มุ่งมั่นในการทำงาน</t>
  </si>
  <si>
    <t>7. รักความเป็นไทย</t>
  </si>
  <si>
    <t>8. มีจิตสาธารณะ</t>
  </si>
  <si>
    <t>1. ใฝ่เรียนรู้อย่างต่อเนื่อง</t>
  </si>
  <si>
    <t>2. กรอบคิดแบบเติบโตฯ</t>
  </si>
  <si>
    <t>3. จิตอาสาจิตสาธารณะ</t>
  </si>
  <si>
    <t>4. จิตสำนึกรักษ์ถิ่นฐานบ้านเกิดและสถาบันหลัก</t>
  </si>
  <si>
    <t>5. อัตลักษณ์พหุวัฒนธรรม</t>
  </si>
  <si>
    <t>6. อัตลักษณ์ตามจุดเน้นที่สถานศึกษากำหนด(ถ้ามี)</t>
  </si>
  <si>
    <t>คุณลักษณะของเด็กสงขลา</t>
  </si>
  <si>
    <t>สมรรถนะของเด็กสงขลา</t>
  </si>
  <si>
    <t>1. การจัดการตนเอง</t>
  </si>
  <si>
    <t>ประเมินคุณลักษณะอันพึงประสงค์ ตามหลักสูตรแกนกลางการศึกษาขั้นพื้นฐาน พุทธศักราช 2551</t>
  </si>
  <si>
    <t>ผลการประเมิน</t>
  </si>
  <si>
    <t>ระดับคุณภาพ</t>
  </si>
  <si>
    <t xml:space="preserve">                 รายการประเมิน
ชื่อ - นามสกุล </t>
  </si>
  <si>
    <t>ส่วนราชการ</t>
  </si>
  <si>
    <t>รหัส
นักเรียน</t>
  </si>
  <si>
    <t>สรุปผลการประเมิน</t>
  </si>
  <si>
    <t>ที่</t>
  </si>
  <si>
    <t xml:space="preserve"> /</t>
  </si>
  <si>
    <t>วันที่</t>
  </si>
  <si>
    <t>เรื่อง</t>
  </si>
  <si>
    <t>จำนวนนักเรียนที่ได้ระดับผลการประเมิน</t>
  </si>
  <si>
    <t>ผ่าน/พอใช้ (1)</t>
  </si>
  <si>
    <t>ไม่ผ่าน/ปรับปรุง (0)</t>
  </si>
  <si>
    <t>ร้อยละของนักเรียนที่ได้ผลการประเมินระดับดีขึ้นไป</t>
  </si>
  <si>
    <t>ลงชื่อ</t>
  </si>
  <si>
    <t>ความเห็นผู้บริหาร/ผู้ได้รับมอบหมาย</t>
  </si>
  <si>
    <t>รายการประเมิน</t>
  </si>
  <si>
    <t>จำนวนนักเรียน (คน)</t>
  </si>
  <si>
    <t>นางสาวกาญจนา ถมทอง</t>
  </si>
  <si>
    <t>ประเมินสมรรถนะหลักตามหลักสูตร</t>
  </si>
  <si>
    <t>คะแนน</t>
  </si>
  <si>
    <t>นับข้อที่ผ่าน</t>
  </si>
  <si>
    <t>ครูประจำชั้น</t>
  </si>
  <si>
    <t>2. การสื่อสาร</t>
  </si>
  <si>
    <t>3. การคิดขั้นสูง</t>
  </si>
  <si>
    <t>4. การรวมพลังทำงานเป็นทีม</t>
  </si>
  <si>
    <t>5. การเป็นพลเมืองที่เข้มแข็ง</t>
  </si>
  <si>
    <t>6. การอยู่ร่วมกับธรรมชาติและวิทยาการอย่างยั่งยืน</t>
  </si>
  <si>
    <t>7. ความเป็นผู้ประกอบการ</t>
  </si>
  <si>
    <t>ค่าเป้าหมายที่
โรงเรียนกำหนด</t>
  </si>
  <si>
    <t>จำนวนนักเรียนทั้งหมด (คน)</t>
  </si>
  <si>
    <t>จำนวนนักเรียนที่คุณลักษณะมากกว่าหรื่อเท่ากับค่าเป้าหมาย</t>
  </si>
  <si>
    <t>บรรลุ</t>
  </si>
  <si>
    <t>ไม่บรรลุ</t>
  </si>
  <si>
    <t>เฉลี่ย</t>
  </si>
  <si>
    <t>ค่าเป้าหมายร้อยละ</t>
  </si>
  <si>
    <t>เฉลี่ยคุณลักษณะตามหลักสูตร</t>
  </si>
  <si>
    <t>เฉลี่ยสมรรถนะตามหลักสูตร</t>
  </si>
  <si>
    <t>เฉลี่ยคุณลักษณะของเด็กสงขลา</t>
  </si>
  <si>
    <t>เฉลี่ยสมรรถนะของเด็กสงขลา</t>
  </si>
  <si>
    <t>เอกสารแนบบันทึกข้อความ</t>
  </si>
  <si>
    <t>นางสาวกาญจนา ทองคำ</t>
  </si>
  <si>
    <t>นางสาวกาญจนา คำถม</t>
  </si>
  <si>
    <t>5. สรุปผลค่าเฉลี่ยแต่ละรายการประเมิน</t>
  </si>
  <si>
    <t>6. สรุปผลค่าเฉลี่ยรายชั้น</t>
  </si>
  <si>
    <t>มัธยมศึกษาปีที่ 1</t>
  </si>
  <si>
    <t>มัธยมศึกษาปีที่ 2</t>
  </si>
  <si>
    <t>มัธยมศึกษาปีที่ 3</t>
  </si>
  <si>
    <t>มัธยมศึกษาปีที่ 4</t>
  </si>
  <si>
    <t>มัธยมศึกษาปีที่ 5</t>
  </si>
  <si>
    <t>มัธยมศึกษาปีที่ 6</t>
  </si>
  <si>
    <t>P</t>
  </si>
  <si>
    <t/>
  </si>
  <si>
    <t>%</t>
  </si>
  <si>
    <t>ขั้นต่ำ</t>
  </si>
  <si>
    <t>1. sheet นี้เป็นข้อมูลส่งต่อให้ ผู้รายงานระดับสถานศึกษา</t>
  </si>
  <si>
    <t>2. ระดับสถานศึกษา  คัดลอกคอลัมล์ A:I (ช่องสีเขียว)</t>
  </si>
  <si>
    <r>
      <t xml:space="preserve">กรอกข้อมูลในช่องสีขาวให้ครบถ้วน 
(เลือกวางข้อความได้ </t>
    </r>
    <r>
      <rPr>
        <u/>
        <sz val="20"/>
        <color rgb="FFFF0000"/>
        <rFont val="TH SarabunPSK"/>
        <family val="2"/>
      </rPr>
      <t>ไม่ควรใช้การตัดข้อความมาวาง</t>
    </r>
    <r>
      <rPr>
        <sz val="20"/>
        <color rgb="FFFF0000"/>
        <rFont val="TH SarabunPSK"/>
        <family val="2"/>
      </rPr>
      <t>)</t>
    </r>
  </si>
  <si>
    <t>สมรรถนะหลัก</t>
  </si>
  <si>
    <t>คุณลักษณะที่พึงประสงค์ของผู้เรียน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</si>
</sst>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7" x14ac:knownFonts="1">
    <font>
      <sz val="11"/>
      <color theme="1"/>
      <name val="Tahoma"/>
      <family val="2"/>
      <charset val="222"/>
      <scheme val="minor"/>
    </font>
    <font>
      <sz val="20"/>
      <name val="TH SarabunPSK"/>
      <family val="2"/>
    </font>
    <font>
      <sz val="20"/>
      <color theme="1"/>
      <name val="TH SarabunPSK"/>
      <family val="2"/>
    </font>
    <font>
      <sz val="16"/>
      <name val="TH SarabunPSK"/>
      <family val="2"/>
    </font>
    <font>
      <u/>
      <sz val="20"/>
      <color rgb="FFFF0000"/>
      <name val="TH SarabunPSK"/>
      <family val="2"/>
    </font>
    <font>
      <sz val="20"/>
      <color rgb="FFFF0000"/>
      <name val="TH SarabunPSK"/>
      <family val="2"/>
    </font>
    <font>
      <sz val="18"/>
      <color theme="1"/>
      <name val="TH SarabunPSK"/>
      <family val="2"/>
    </font>
    <font>
      <sz val="20"/>
      <color theme="0"/>
      <name val="TH SarabunPSK"/>
      <family val="2"/>
    </font>
    <font>
      <b/>
      <sz val="14"/>
      <color theme="1"/>
      <name val="TH SarabunPSK"/>
      <family val="2"/>
    </font>
    <font>
      <sz val="11"/>
      <color theme="1"/>
      <name val="TH SarabunPSK"/>
      <family val="2"/>
    </font>
    <font>
      <sz val="16"/>
      <color theme="1"/>
      <name val="TH SarabunPSK"/>
      <family val="2"/>
    </font>
    <font>
      <b/>
      <sz val="16"/>
      <color theme="1"/>
      <name val="TH SarabunPSK"/>
      <family val="2"/>
    </font>
    <font>
      <b/>
      <sz val="16"/>
      <name val="TH SarabunPSK"/>
      <family val="2"/>
    </font>
    <font>
      <sz val="16"/>
      <color theme="1"/>
      <name val="Wingdings 2"/>
      <family val="1"/>
      <charset val="2"/>
    </font>
    <font>
      <sz val="8"/>
      <name val="Tahoma"/>
      <family val="2"/>
      <charset val="222"/>
      <scheme val="minor"/>
    </font>
    <font>
      <b/>
      <sz val="14"/>
      <name val="TH SarabunPSK"/>
      <family val="2"/>
    </font>
    <font>
      <sz val="14"/>
      <color theme="1"/>
      <name val="TH SarabunPSK"/>
      <family val="2"/>
    </font>
    <font>
      <sz val="11"/>
      <color theme="1"/>
      <name val="Tahoma"/>
      <family val="2"/>
      <charset val="222"/>
      <scheme val="minor"/>
    </font>
    <font>
      <sz val="14"/>
      <name val="TH SarabunPSK"/>
      <family val="2"/>
    </font>
    <font>
      <sz val="12"/>
      <name val="TH SarabunPSK"/>
      <family val="2"/>
    </font>
    <font>
      <sz val="20"/>
      <color theme="7" tint="0.79998168889431442"/>
      <name val="TH SarabunPSK"/>
      <family val="2"/>
    </font>
    <font>
      <sz val="20"/>
      <color rgb="FF00B050"/>
      <name val="TH SarabunPSK"/>
      <family val="2"/>
    </font>
    <font>
      <sz val="16"/>
      <name val="Wingdings 2"/>
      <family val="1"/>
      <charset val="2"/>
    </font>
    <font>
      <sz val="16"/>
      <color theme="0"/>
      <name val="TH SarabunPSK"/>
      <family val="2"/>
    </font>
    <font>
      <sz val="20"/>
      <color theme="1"/>
      <name val="Wingdings 2"/>
      <family val="1"/>
      <charset val="2"/>
    </font>
    <font>
      <sz val="16"/>
      <color theme="1"/>
      <name val="Tahoma"/>
      <family val="2"/>
      <charset val="222"/>
      <scheme val="minor"/>
    </font>
    <font>
      <sz val="18"/>
      <color theme="7" tint="0.79998168889431442"/>
      <name val="TH SarabunPSK"/>
      <family val="2"/>
    </font>
  </fonts>
  <fills count="11">
    <fill>
      <patternFill patternType="none"/>
    </fill>
    <fill>
      <patternFill patternType="gray125"/>
    </fill>
    <fill>
      <patternFill patternType="solid">
        <fgColor rgb="FF00B0F0"/>
        <bgColor indexed="64"/>
      </patternFill>
    </fill>
    <fill>
      <patternFill patternType="solid">
        <fgColor theme="7" tint="0.79998168889431442"/>
        <bgColor indexed="64"/>
      </patternFill>
    </fill>
    <fill>
      <patternFill patternType="solid">
        <fgColor rgb="FF00B050"/>
        <bgColor indexed="64"/>
      </patternFill>
    </fill>
    <fill>
      <patternFill patternType="solid">
        <fgColor theme="8" tint="0.79998168889431442"/>
        <bgColor indexed="64"/>
      </patternFill>
    </fill>
    <fill>
      <patternFill patternType="solid">
        <fgColor theme="0"/>
        <bgColor indexed="64"/>
      </patternFill>
    </fill>
    <fill>
      <patternFill patternType="solid">
        <fgColor rgb="FF0070C0"/>
        <bgColor indexed="64"/>
      </patternFill>
    </fill>
    <fill>
      <patternFill patternType="solid">
        <fgColor rgb="FFFF6699"/>
        <bgColor indexed="64"/>
      </patternFill>
    </fill>
    <fill>
      <patternFill patternType="solid">
        <fgColor rgb="FFC5FFDF"/>
        <bgColor indexed="64"/>
      </patternFill>
    </fill>
    <fill>
      <patternFill patternType="solid">
        <fgColor rgb="FF92D050"/>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diagonalDown="1">
      <left style="thin">
        <color indexed="64"/>
      </left>
      <right style="thin">
        <color indexed="64"/>
      </right>
      <top style="thin">
        <color indexed="64"/>
      </top>
      <bottom style="thin">
        <color indexed="64"/>
      </bottom>
      <diagonal style="thin">
        <color indexed="64"/>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style="dotted">
        <color indexed="64"/>
      </top>
      <bottom/>
      <diagonal/>
    </border>
  </borders>
  <cellStyleXfs count="2">
    <xf numFmtId="0" fontId="0" fillId="0" borderId="0"/>
    <xf numFmtId="43" fontId="17" fillId="0" borderId="0" applyFont="0" applyFill="0" applyBorder="0" applyAlignment="0" applyProtection="0"/>
  </cellStyleXfs>
  <cellXfs count="224">
    <xf numFmtId="0" fontId="0" fillId="0" borderId="0" xfId="0"/>
    <xf numFmtId="0" fontId="1" fillId="3" borderId="0" xfId="0" applyFont="1" applyFill="1" applyProtection="1">
      <protection hidden="1"/>
    </xf>
    <xf numFmtId="0" fontId="1" fillId="4" borderId="0" xfId="0" applyFont="1" applyFill="1" applyProtection="1">
      <protection hidden="1"/>
    </xf>
    <xf numFmtId="0" fontId="1" fillId="3" borderId="0" xfId="0" applyFont="1" applyFill="1" applyAlignment="1" applyProtection="1">
      <alignment horizontal="left"/>
      <protection hidden="1"/>
    </xf>
    <xf numFmtId="0" fontId="1" fillId="3" borderId="0" xfId="0" applyFont="1" applyFill="1" applyAlignment="1" applyProtection="1">
      <alignment shrinkToFit="1"/>
      <protection hidden="1"/>
    </xf>
    <xf numFmtId="0" fontId="2" fillId="3" borderId="0" xfId="0" applyFont="1" applyFill="1" applyAlignment="1" applyProtection="1">
      <alignment shrinkToFit="1"/>
      <protection hidden="1"/>
    </xf>
    <xf numFmtId="0" fontId="2" fillId="3" borderId="0" xfId="0" applyFont="1" applyFill="1" applyProtection="1">
      <protection hidden="1"/>
    </xf>
    <xf numFmtId="0" fontId="1" fillId="3" borderId="4" xfId="0" applyFont="1" applyFill="1" applyBorder="1" applyAlignment="1" applyProtection="1">
      <alignment horizontal="center"/>
      <protection hidden="1"/>
    </xf>
    <xf numFmtId="0" fontId="1" fillId="3" borderId="4" xfId="0" applyFont="1" applyFill="1" applyBorder="1" applyAlignment="1" applyProtection="1">
      <alignment shrinkToFit="1"/>
      <protection hidden="1"/>
    </xf>
    <xf numFmtId="0" fontId="2" fillId="3" borderId="4" xfId="0" applyFont="1" applyFill="1" applyBorder="1" applyAlignment="1" applyProtection="1">
      <alignment shrinkToFit="1"/>
      <protection hidden="1"/>
    </xf>
    <xf numFmtId="0" fontId="2" fillId="3" borderId="0" xfId="0" applyFont="1" applyFill="1" applyAlignment="1" applyProtection="1">
      <alignment horizontal="center"/>
      <protection hidden="1"/>
    </xf>
    <xf numFmtId="0" fontId="1" fillId="3" borderId="4" xfId="0" applyFont="1" applyFill="1" applyBorder="1" applyProtection="1">
      <protection hidden="1"/>
    </xf>
    <xf numFmtId="0" fontId="2" fillId="4" borderId="0" xfId="0" applyFont="1" applyFill="1" applyProtection="1">
      <protection hidden="1"/>
    </xf>
    <xf numFmtId="0" fontId="4" fillId="3" borderId="0" xfId="0" applyFont="1" applyFill="1" applyProtection="1">
      <protection hidden="1"/>
    </xf>
    <xf numFmtId="0" fontId="5" fillId="3" borderId="0" xfId="0" applyFont="1" applyFill="1" applyProtection="1">
      <protection hidden="1"/>
    </xf>
    <xf numFmtId="0" fontId="2" fillId="3" borderId="4" xfId="0" applyFont="1" applyFill="1" applyBorder="1" applyProtection="1">
      <protection hidden="1"/>
    </xf>
    <xf numFmtId="0" fontId="6" fillId="3" borderId="0" xfId="0" applyFont="1" applyFill="1" applyProtection="1">
      <protection hidden="1"/>
    </xf>
    <xf numFmtId="0" fontId="1" fillId="3" borderId="6" xfId="0" applyFont="1" applyFill="1" applyBorder="1" applyAlignment="1" applyProtection="1">
      <alignment horizontal="center" vertical="center"/>
      <protection hidden="1"/>
    </xf>
    <xf numFmtId="0" fontId="1" fillId="3" borderId="6" xfId="0" applyFont="1" applyFill="1" applyBorder="1" applyAlignment="1" applyProtection="1">
      <alignment horizontal="center" vertical="center" shrinkToFit="1"/>
      <protection hidden="1"/>
    </xf>
    <xf numFmtId="0" fontId="8" fillId="3" borderId="7" xfId="0" applyFont="1" applyFill="1" applyBorder="1" applyAlignment="1" applyProtection="1">
      <alignment horizontal="center" textRotation="90" wrapText="1"/>
      <protection hidden="1"/>
    </xf>
    <xf numFmtId="0" fontId="8" fillId="3" borderId="4" xfId="0" applyFont="1" applyFill="1" applyBorder="1" applyAlignment="1" applyProtection="1">
      <alignment horizontal="center" vertical="center" wrapText="1"/>
      <protection hidden="1"/>
    </xf>
    <xf numFmtId="0" fontId="8" fillId="3" borderId="4" xfId="0" applyFont="1" applyFill="1" applyBorder="1" applyAlignment="1" applyProtection="1">
      <alignment horizontal="center" vertical="center"/>
      <protection hidden="1"/>
    </xf>
    <xf numFmtId="0" fontId="9" fillId="3" borderId="0" xfId="0" applyFont="1" applyFill="1" applyProtection="1">
      <protection hidden="1"/>
    </xf>
    <xf numFmtId="0" fontId="10" fillId="3" borderId="4" xfId="0" applyFont="1" applyFill="1" applyBorder="1" applyAlignment="1" applyProtection="1">
      <alignment horizontal="center"/>
      <protection hidden="1"/>
    </xf>
    <xf numFmtId="0" fontId="10" fillId="6" borderId="4" xfId="0" applyFont="1" applyFill="1" applyBorder="1" applyAlignment="1" applyProtection="1">
      <alignment horizontal="center"/>
      <protection locked="0"/>
    </xf>
    <xf numFmtId="0" fontId="10" fillId="3" borderId="0" xfId="0" applyFont="1" applyFill="1" applyProtection="1">
      <protection hidden="1"/>
    </xf>
    <xf numFmtId="0" fontId="6" fillId="3" borderId="0" xfId="0" applyFont="1" applyFill="1" applyAlignment="1" applyProtection="1">
      <alignment horizontal="center"/>
      <protection hidden="1"/>
    </xf>
    <xf numFmtId="0" fontId="10" fillId="3" borderId="4" xfId="0" applyFont="1" applyFill="1" applyBorder="1" applyProtection="1">
      <protection hidden="1"/>
    </xf>
    <xf numFmtId="0" fontId="2" fillId="3" borderId="8" xfId="0" applyFont="1" applyFill="1" applyBorder="1" applyAlignment="1" applyProtection="1">
      <alignment vertical="center" wrapText="1" shrinkToFit="1"/>
      <protection hidden="1"/>
    </xf>
    <xf numFmtId="0" fontId="3" fillId="6" borderId="0" xfId="0" applyFont="1" applyFill="1" applyProtection="1">
      <protection hidden="1"/>
    </xf>
    <xf numFmtId="0" fontId="9" fillId="0" borderId="0" xfId="0" applyFont="1" applyProtection="1">
      <protection hidden="1"/>
    </xf>
    <xf numFmtId="0" fontId="12" fillId="6" borderId="0" xfId="0" applyFont="1" applyFill="1" applyProtection="1">
      <protection hidden="1"/>
    </xf>
    <xf numFmtId="0" fontId="3" fillId="6" borderId="0" xfId="0" applyFont="1" applyFill="1" applyAlignment="1" applyProtection="1">
      <alignment horizontal="left" vertical="center" wrapText="1"/>
      <protection hidden="1"/>
    </xf>
    <xf numFmtId="0" fontId="3" fillId="6" borderId="3" xfId="0" applyFont="1" applyFill="1" applyBorder="1" applyAlignment="1" applyProtection="1">
      <alignment horizontal="center" shrinkToFit="1"/>
      <protection hidden="1"/>
    </xf>
    <xf numFmtId="0" fontId="10" fillId="0" borderId="0" xfId="0" applyFont="1" applyProtection="1">
      <protection hidden="1"/>
    </xf>
    <xf numFmtId="0" fontId="11" fillId="0" borderId="0" xfId="0" applyFont="1" applyProtection="1">
      <protection hidden="1"/>
    </xf>
    <xf numFmtId="0" fontId="10" fillId="0" borderId="0" xfId="0" applyFont="1" applyAlignment="1" applyProtection="1">
      <alignment horizontal="center"/>
      <protection hidden="1"/>
    </xf>
    <xf numFmtId="0" fontId="3" fillId="6" borderId="9" xfId="0" applyFont="1" applyFill="1" applyBorder="1" applyAlignment="1" applyProtection="1">
      <alignment horizontal="right"/>
      <protection hidden="1"/>
    </xf>
    <xf numFmtId="49" fontId="3" fillId="6" borderId="9" xfId="0" applyNumberFormat="1" applyFont="1" applyFill="1" applyBorder="1" applyAlignment="1" applyProtection="1">
      <alignment horizontal="left"/>
      <protection hidden="1"/>
    </xf>
    <xf numFmtId="0" fontId="3" fillId="6" borderId="9" xfId="0" applyFont="1" applyFill="1" applyBorder="1" applyProtection="1">
      <protection hidden="1"/>
    </xf>
    <xf numFmtId="0" fontId="3" fillId="6" borderId="10" xfId="0" applyFont="1" applyFill="1" applyBorder="1" applyProtection="1">
      <protection hidden="1"/>
    </xf>
    <xf numFmtId="0" fontId="10" fillId="0" borderId="0" xfId="0" applyFont="1" applyAlignment="1" applyProtection="1">
      <alignment horizontal="right"/>
      <protection hidden="1"/>
    </xf>
    <xf numFmtId="0" fontId="10" fillId="0" borderId="0" xfId="0" applyFont="1" applyAlignment="1" applyProtection="1">
      <alignment horizontal="left"/>
      <protection hidden="1"/>
    </xf>
    <xf numFmtId="0" fontId="13" fillId="0" borderId="9" xfId="0" applyFont="1" applyBorder="1" applyAlignment="1" applyProtection="1">
      <alignment horizontal="center"/>
      <protection hidden="1"/>
    </xf>
    <xf numFmtId="0" fontId="10" fillId="0" borderId="9" xfId="0" applyFont="1" applyBorder="1" applyProtection="1">
      <protection hidden="1"/>
    </xf>
    <xf numFmtId="0" fontId="10" fillId="0" borderId="10" xfId="0" applyFont="1" applyBorder="1" applyProtection="1">
      <protection hidden="1"/>
    </xf>
    <xf numFmtId="49" fontId="3" fillId="6" borderId="4" xfId="0" applyNumberFormat="1" applyFont="1" applyFill="1" applyBorder="1" applyAlignment="1" applyProtection="1">
      <alignment horizontal="center"/>
      <protection hidden="1"/>
    </xf>
    <xf numFmtId="0" fontId="3" fillId="6" borderId="4" xfId="0" applyFont="1" applyFill="1" applyBorder="1" applyAlignment="1" applyProtection="1">
      <alignment horizontal="center" shrinkToFit="1"/>
      <protection hidden="1"/>
    </xf>
    <xf numFmtId="2" fontId="3" fillId="6" borderId="4" xfId="0" applyNumberFormat="1" applyFont="1" applyFill="1" applyBorder="1" applyAlignment="1" applyProtection="1">
      <alignment horizontal="center" shrinkToFit="1"/>
      <protection hidden="1"/>
    </xf>
    <xf numFmtId="0" fontId="16" fillId="0" borderId="0" xfId="0" applyFont="1" applyProtection="1">
      <protection hidden="1"/>
    </xf>
    <xf numFmtId="0" fontId="9" fillId="0" borderId="9" xfId="0" applyFont="1" applyBorder="1" applyProtection="1">
      <protection hidden="1"/>
    </xf>
    <xf numFmtId="0" fontId="9" fillId="0" borderId="10" xfId="0" applyFont="1" applyBorder="1" applyProtection="1">
      <protection hidden="1"/>
    </xf>
    <xf numFmtId="0" fontId="10" fillId="0" borderId="0" xfId="0" applyFont="1" applyAlignment="1" applyProtection="1">
      <alignment horizontal="center" vertical="top"/>
      <protection hidden="1"/>
    </xf>
    <xf numFmtId="0" fontId="20" fillId="3" borderId="0" xfId="0" applyFont="1" applyFill="1" applyProtection="1">
      <protection hidden="1"/>
    </xf>
    <xf numFmtId="0" fontId="8" fillId="3" borderId="4" xfId="0" applyFont="1" applyFill="1" applyBorder="1" applyAlignment="1" applyProtection="1">
      <alignment horizontal="center" textRotation="90" wrapText="1"/>
      <protection hidden="1"/>
    </xf>
    <xf numFmtId="0" fontId="10" fillId="3" borderId="0" xfId="0" applyFont="1" applyFill="1" applyAlignment="1" applyProtection="1">
      <alignment horizontal="center"/>
      <protection hidden="1"/>
    </xf>
    <xf numFmtId="0" fontId="11" fillId="3" borderId="4" xfId="0" applyFont="1" applyFill="1" applyBorder="1" applyAlignment="1" applyProtection="1">
      <alignment horizontal="center" vertical="center"/>
      <protection hidden="1"/>
    </xf>
    <xf numFmtId="0" fontId="16" fillId="0" borderId="4" xfId="0" applyFont="1" applyBorder="1" applyAlignment="1" applyProtection="1">
      <alignment horizontal="center" vertical="center"/>
      <protection hidden="1"/>
    </xf>
    <xf numFmtId="0" fontId="16" fillId="0" borderId="4" xfId="0" applyFont="1" applyBorder="1" applyAlignment="1" applyProtection="1">
      <alignment horizontal="left" vertical="center"/>
      <protection hidden="1"/>
    </xf>
    <xf numFmtId="0" fontId="3" fillId="6" borderId="17" xfId="0" applyFont="1" applyFill="1" applyBorder="1" applyProtection="1">
      <protection hidden="1"/>
    </xf>
    <xf numFmtId="0" fontId="9" fillId="0" borderId="17" xfId="0" applyFont="1" applyBorder="1" applyProtection="1">
      <protection hidden="1"/>
    </xf>
    <xf numFmtId="0" fontId="2" fillId="4" borderId="1" xfId="0" applyFont="1" applyFill="1" applyBorder="1" applyAlignment="1" applyProtection="1">
      <alignment shrinkToFit="1"/>
      <protection hidden="1"/>
    </xf>
    <xf numFmtId="0" fontId="10" fillId="3" borderId="0" xfId="0" applyFont="1" applyFill="1" applyAlignment="1">
      <alignment horizontal="center"/>
    </xf>
    <xf numFmtId="0" fontId="10" fillId="6" borderId="4" xfId="0" applyFont="1" applyFill="1" applyBorder="1" applyAlignment="1">
      <alignment horizontal="center"/>
    </xf>
    <xf numFmtId="0" fontId="10" fillId="6" borderId="4" xfId="0" applyFont="1" applyFill="1" applyBorder="1" applyAlignment="1" applyProtection="1">
      <alignment horizontal="center" shrinkToFit="1"/>
      <protection hidden="1"/>
    </xf>
    <xf numFmtId="2" fontId="10" fillId="6" borderId="4" xfId="0" applyNumberFormat="1" applyFont="1" applyFill="1" applyBorder="1" applyAlignment="1" applyProtection="1">
      <alignment horizontal="center" shrinkToFit="1"/>
      <protection hidden="1"/>
    </xf>
    <xf numFmtId="0" fontId="3" fillId="6" borderId="2" xfId="0" applyFont="1" applyFill="1" applyBorder="1" applyAlignment="1" applyProtection="1">
      <alignment horizontal="center" shrinkToFit="1"/>
      <protection hidden="1"/>
    </xf>
    <xf numFmtId="49" fontId="3" fillId="6" borderId="4" xfId="0" applyNumberFormat="1" applyFont="1" applyFill="1" applyBorder="1" applyAlignment="1" applyProtection="1">
      <alignment horizontal="center" vertical="center"/>
      <protection hidden="1"/>
    </xf>
    <xf numFmtId="0" fontId="22" fillId="6" borderId="4" xfId="0" applyFont="1" applyFill="1" applyBorder="1" applyAlignment="1" applyProtection="1">
      <alignment horizontal="center" shrinkToFit="1"/>
      <protection hidden="1"/>
    </xf>
    <xf numFmtId="0" fontId="24" fillId="3" borderId="0" xfId="0" applyFont="1" applyFill="1" applyProtection="1">
      <protection hidden="1"/>
    </xf>
    <xf numFmtId="0" fontId="3" fillId="9" borderId="4" xfId="0" applyFont="1" applyFill="1" applyBorder="1" applyAlignment="1" applyProtection="1">
      <alignment horizontal="center" shrinkToFit="1"/>
      <protection hidden="1"/>
    </xf>
    <xf numFmtId="2" fontId="3" fillId="9" borderId="4" xfId="0" applyNumberFormat="1" applyFont="1" applyFill="1" applyBorder="1" applyAlignment="1" applyProtection="1">
      <alignment horizontal="center" shrinkToFit="1"/>
      <protection hidden="1"/>
    </xf>
    <xf numFmtId="0" fontId="22" fillId="9" borderId="4" xfId="0" applyFont="1" applyFill="1" applyBorder="1" applyAlignment="1" applyProtection="1">
      <alignment horizontal="center" shrinkToFit="1"/>
      <protection hidden="1"/>
    </xf>
    <xf numFmtId="0" fontId="2" fillId="9" borderId="4" xfId="0" applyFont="1" applyFill="1" applyBorder="1" applyProtection="1">
      <protection hidden="1"/>
    </xf>
    <xf numFmtId="0" fontId="16" fillId="9" borderId="4" xfId="0" applyFont="1" applyFill="1" applyBorder="1" applyProtection="1">
      <protection hidden="1"/>
    </xf>
    <xf numFmtId="0" fontId="2" fillId="4" borderId="4" xfId="0" applyFont="1" applyFill="1" applyBorder="1" applyProtection="1">
      <protection hidden="1"/>
    </xf>
    <xf numFmtId="0" fontId="1" fillId="6" borderId="4" xfId="0" applyFont="1" applyFill="1" applyBorder="1" applyProtection="1">
      <protection hidden="1"/>
    </xf>
    <xf numFmtId="0" fontId="3" fillId="6" borderId="4" xfId="0" applyFont="1" applyFill="1" applyBorder="1" applyAlignment="1">
      <alignment horizontal="center"/>
    </xf>
    <xf numFmtId="0" fontId="3" fillId="9" borderId="4" xfId="0" applyFont="1" applyFill="1" applyBorder="1" applyAlignment="1" applyProtection="1">
      <alignment shrinkToFit="1"/>
      <protection hidden="1"/>
    </xf>
    <xf numFmtId="0" fontId="25" fillId="0" borderId="0" xfId="0" applyFont="1"/>
    <xf numFmtId="2" fontId="25" fillId="0" borderId="0" xfId="0" applyNumberFormat="1" applyFont="1"/>
    <xf numFmtId="0" fontId="13" fillId="0" borderId="0" xfId="0" applyFont="1"/>
    <xf numFmtId="0" fontId="25" fillId="9" borderId="0" xfId="0" applyFont="1" applyFill="1"/>
    <xf numFmtId="2" fontId="25" fillId="9" borderId="0" xfId="0" applyNumberFormat="1" applyFont="1" applyFill="1"/>
    <xf numFmtId="0" fontId="13" fillId="9" borderId="0" xfId="0" applyFont="1" applyFill="1"/>
    <xf numFmtId="0" fontId="1" fillId="9" borderId="4" xfId="0" applyFont="1" applyFill="1" applyBorder="1" applyProtection="1">
      <protection hidden="1"/>
    </xf>
    <xf numFmtId="0" fontId="10" fillId="9" borderId="4" xfId="0" applyFont="1" applyFill="1" applyBorder="1" applyAlignment="1" applyProtection="1">
      <alignment horizontal="center" shrinkToFit="1"/>
      <protection hidden="1"/>
    </xf>
    <xf numFmtId="2" fontId="10" fillId="9" borderId="4" xfId="0" applyNumberFormat="1" applyFont="1" applyFill="1" applyBorder="1" applyAlignment="1" applyProtection="1">
      <alignment horizontal="center" shrinkToFit="1"/>
      <protection hidden="1"/>
    </xf>
    <xf numFmtId="0" fontId="3" fillId="6" borderId="0" xfId="0" applyFont="1" applyFill="1" applyAlignment="1" applyProtection="1">
      <alignment vertical="center" wrapText="1"/>
      <protection hidden="1"/>
    </xf>
    <xf numFmtId="0" fontId="3" fillId="6" borderId="0" xfId="0" quotePrefix="1" applyFont="1" applyFill="1" applyAlignment="1" applyProtection="1">
      <alignment horizontal="right" vertical="center" wrapText="1"/>
      <protection hidden="1"/>
    </xf>
    <xf numFmtId="0" fontId="3" fillId="6" borderId="0" xfId="0" applyFont="1" applyFill="1" applyAlignment="1" applyProtection="1">
      <alignment vertical="center"/>
      <protection hidden="1"/>
    </xf>
    <xf numFmtId="0" fontId="6" fillId="3" borderId="0" xfId="0" applyFont="1" applyFill="1" applyAlignment="1" applyProtection="1">
      <alignment shrinkToFit="1"/>
      <protection hidden="1"/>
    </xf>
    <xf numFmtId="2" fontId="3" fillId="6" borderId="0" xfId="0" applyNumberFormat="1" applyFont="1" applyFill="1" applyProtection="1">
      <protection hidden="1"/>
    </xf>
    <xf numFmtId="2" fontId="3" fillId="6" borderId="9" xfId="0" applyNumberFormat="1" applyFont="1" applyFill="1" applyBorder="1" applyProtection="1">
      <protection hidden="1"/>
    </xf>
    <xf numFmtId="2" fontId="3" fillId="6" borderId="10" xfId="0" applyNumberFormat="1" applyFont="1" applyFill="1" applyBorder="1" applyProtection="1">
      <protection hidden="1"/>
    </xf>
    <xf numFmtId="2" fontId="3" fillId="6" borderId="17" xfId="0" applyNumberFormat="1" applyFont="1" applyFill="1" applyBorder="1" applyProtection="1">
      <protection hidden="1"/>
    </xf>
    <xf numFmtId="2" fontId="3" fillId="6" borderId="0" xfId="0" applyNumberFormat="1" applyFont="1" applyFill="1" applyAlignment="1" applyProtection="1">
      <alignment vertical="center"/>
      <protection hidden="1"/>
    </xf>
    <xf numFmtId="2" fontId="3" fillId="6" borderId="0" xfId="0" applyNumberFormat="1" applyFont="1" applyFill="1" applyAlignment="1" applyProtection="1">
      <alignment vertical="center" wrapText="1"/>
      <protection hidden="1"/>
    </xf>
    <xf numFmtId="2" fontId="9" fillId="0" borderId="0" xfId="0" applyNumberFormat="1" applyFont="1" applyProtection="1">
      <protection hidden="1"/>
    </xf>
    <xf numFmtId="2" fontId="10" fillId="0" borderId="0" xfId="0" applyNumberFormat="1" applyFont="1" applyProtection="1">
      <protection hidden="1"/>
    </xf>
    <xf numFmtId="2" fontId="10" fillId="0" borderId="9" xfId="0" applyNumberFormat="1" applyFont="1" applyBorder="1" applyProtection="1">
      <protection hidden="1"/>
    </xf>
    <xf numFmtId="2" fontId="10" fillId="0" borderId="10" xfId="0" applyNumberFormat="1" applyFont="1" applyBorder="1" applyProtection="1">
      <protection hidden="1"/>
    </xf>
    <xf numFmtId="2" fontId="10" fillId="0" borderId="0" xfId="0" applyNumberFormat="1" applyFont="1" applyAlignment="1" applyProtection="1">
      <alignment horizontal="center" vertical="top"/>
      <protection hidden="1"/>
    </xf>
    <xf numFmtId="2" fontId="3" fillId="6" borderId="4" xfId="0" applyNumberFormat="1" applyFont="1" applyFill="1" applyBorder="1" applyAlignment="1" applyProtection="1">
      <alignment horizontal="center" vertical="center"/>
      <protection hidden="1"/>
    </xf>
    <xf numFmtId="2" fontId="16" fillId="0" borderId="0" xfId="0" applyNumberFormat="1" applyFont="1" applyProtection="1">
      <protection hidden="1"/>
    </xf>
    <xf numFmtId="0" fontId="3" fillId="6" borderId="11" xfId="0" applyFont="1" applyFill="1" applyBorder="1" applyAlignment="1" applyProtection="1">
      <alignment horizontal="left" vertical="top" wrapText="1" shrinkToFit="1"/>
      <protection hidden="1"/>
    </xf>
    <xf numFmtId="0" fontId="3" fillId="6" borderId="1" xfId="0" applyFont="1" applyFill="1" applyBorder="1" applyAlignment="1" applyProtection="1">
      <alignment vertical="center" shrinkToFit="1"/>
      <protection hidden="1"/>
    </xf>
    <xf numFmtId="0" fontId="3" fillId="6" borderId="2" xfId="0" applyFont="1" applyFill="1" applyBorder="1" applyAlignment="1" applyProtection="1">
      <alignment vertical="center" shrinkToFit="1"/>
      <protection hidden="1"/>
    </xf>
    <xf numFmtId="0" fontId="3" fillId="6" borderId="3" xfId="0" applyFont="1" applyFill="1" applyBorder="1" applyAlignment="1" applyProtection="1">
      <alignment vertical="center" shrinkToFit="1"/>
      <protection hidden="1"/>
    </xf>
    <xf numFmtId="2" fontId="3" fillId="6" borderId="4" xfId="0" applyNumberFormat="1" applyFont="1" applyFill="1" applyBorder="1" applyAlignment="1" applyProtection="1">
      <alignment vertical="center" shrinkToFit="1"/>
      <protection hidden="1"/>
    </xf>
    <xf numFmtId="0" fontId="22" fillId="6" borderId="4" xfId="0" applyFont="1" applyFill="1" applyBorder="1" applyAlignment="1" applyProtection="1">
      <alignment vertical="center" shrinkToFit="1"/>
      <protection hidden="1"/>
    </xf>
    <xf numFmtId="0" fontId="3" fillId="6" borderId="4" xfId="0" applyFont="1" applyFill="1" applyBorder="1" applyAlignment="1" applyProtection="1">
      <alignment horizontal="center" vertical="center" shrinkToFit="1"/>
      <protection hidden="1"/>
    </xf>
    <xf numFmtId="0" fontId="3" fillId="6" borderId="1" xfId="0" applyFont="1" applyFill="1" applyBorder="1" applyAlignment="1" applyProtection="1">
      <alignment horizontal="left" vertical="top" wrapText="1" shrinkToFit="1"/>
      <protection hidden="1"/>
    </xf>
    <xf numFmtId="0" fontId="24" fillId="4" borderId="1" xfId="0" applyFont="1" applyFill="1" applyBorder="1" applyAlignment="1" applyProtection="1">
      <alignment shrinkToFit="1"/>
      <protection hidden="1"/>
    </xf>
    <xf numFmtId="2" fontId="3" fillId="6" borderId="4" xfId="0" applyNumberFormat="1" applyFont="1" applyFill="1" applyBorder="1" applyAlignment="1" applyProtection="1">
      <alignment horizontal="center" vertical="center" shrinkToFit="1"/>
      <protection hidden="1"/>
    </xf>
    <xf numFmtId="0" fontId="22" fillId="6" borderId="4" xfId="0" applyFont="1" applyFill="1" applyBorder="1" applyAlignment="1" applyProtection="1">
      <alignment horizontal="center" vertical="center" shrinkToFit="1"/>
      <protection hidden="1"/>
    </xf>
    <xf numFmtId="0" fontId="25" fillId="2" borderId="0" xfId="0" applyFont="1" applyFill="1"/>
    <xf numFmtId="2" fontId="25" fillId="2" borderId="0" xfId="0" applyNumberFormat="1" applyFont="1" applyFill="1"/>
    <xf numFmtId="0" fontId="13" fillId="2" borderId="0" xfId="0" applyFont="1" applyFill="1"/>
    <xf numFmtId="1" fontId="10" fillId="0" borderId="0" xfId="0" applyNumberFormat="1" applyFont="1" applyAlignment="1">
      <alignment horizontal="center"/>
    </xf>
    <xf numFmtId="1" fontId="3" fillId="6" borderId="4" xfId="0" applyNumberFormat="1" applyFont="1" applyFill="1" applyBorder="1" applyAlignment="1" applyProtection="1">
      <alignment horizontal="center" vertical="center" shrinkToFit="1"/>
      <protection hidden="1"/>
    </xf>
    <xf numFmtId="1" fontId="22" fillId="6" borderId="4" xfId="0" applyNumberFormat="1" applyFont="1" applyFill="1" applyBorder="1" applyAlignment="1" applyProtection="1">
      <alignment horizontal="center" vertical="center" shrinkToFit="1"/>
      <protection hidden="1"/>
    </xf>
    <xf numFmtId="0" fontId="16" fillId="4" borderId="4" xfId="0" applyFont="1" applyFill="1" applyBorder="1" applyProtection="1">
      <protection hidden="1"/>
    </xf>
    <xf numFmtId="0" fontId="6" fillId="6" borderId="0" xfId="0" applyFont="1" applyFill="1" applyProtection="1">
      <protection hidden="1"/>
    </xf>
    <xf numFmtId="0" fontId="0" fillId="0" borderId="0" xfId="0" applyProtection="1">
      <protection hidden="1"/>
    </xf>
    <xf numFmtId="0" fontId="0" fillId="0" borderId="0" xfId="0" applyAlignment="1" applyProtection="1">
      <alignment vertical="top"/>
      <protection hidden="1"/>
    </xf>
    <xf numFmtId="0" fontId="0" fillId="6" borderId="0" xfId="0" applyFill="1" applyProtection="1">
      <protection hidden="1"/>
    </xf>
    <xf numFmtId="0" fontId="0" fillId="0" borderId="0" xfId="0" applyAlignment="1" applyProtection="1">
      <alignment shrinkToFit="1"/>
      <protection hidden="1"/>
    </xf>
    <xf numFmtId="0" fontId="25" fillId="9" borderId="0" xfId="0" applyFont="1" applyFill="1" applyProtection="1">
      <protection hidden="1"/>
    </xf>
    <xf numFmtId="2" fontId="25" fillId="9" borderId="0" xfId="0" applyNumberFormat="1" applyFont="1" applyFill="1" applyProtection="1">
      <protection hidden="1"/>
    </xf>
    <xf numFmtId="0" fontId="13" fillId="9" borderId="0" xfId="0" applyFont="1" applyFill="1" applyProtection="1">
      <protection hidden="1"/>
    </xf>
    <xf numFmtId="2" fontId="25" fillId="9" borderId="0" xfId="0" applyNumberFormat="1" applyFont="1" applyFill="1" applyAlignment="1" applyProtection="1">
      <alignment shrinkToFit="1"/>
      <protection hidden="1"/>
    </xf>
    <xf numFmtId="0" fontId="13" fillId="9" borderId="0" xfId="0" applyFont="1" applyFill="1" applyAlignment="1" applyProtection="1">
      <alignment shrinkToFit="1"/>
      <protection hidden="1"/>
    </xf>
    <xf numFmtId="0" fontId="25" fillId="0" borderId="0" xfId="0" applyFont="1" applyProtection="1">
      <protection hidden="1"/>
    </xf>
    <xf numFmtId="0" fontId="1" fillId="6" borderId="4" xfId="0" applyFont="1" applyFill="1" applyBorder="1" applyProtection="1">
      <protection locked="0"/>
    </xf>
    <xf numFmtId="0" fontId="1" fillId="6" borderId="4" xfId="0" applyFont="1" applyFill="1" applyBorder="1" applyAlignment="1" applyProtection="1">
      <alignment horizontal="left"/>
      <protection locked="0"/>
    </xf>
    <xf numFmtId="0" fontId="2" fillId="6" borderId="4" xfId="0" applyFont="1" applyFill="1" applyBorder="1" applyProtection="1">
      <protection locked="0"/>
    </xf>
    <xf numFmtId="43" fontId="2" fillId="6" borderId="4" xfId="1" applyFont="1" applyFill="1" applyBorder="1" applyAlignment="1" applyProtection="1">
      <alignment horizontal="left"/>
      <protection locked="0"/>
    </xf>
    <xf numFmtId="0" fontId="1" fillId="6" borderId="4" xfId="0" applyFont="1" applyFill="1" applyBorder="1" applyAlignment="1" applyProtection="1">
      <alignment horizontal="center" shrinkToFit="1"/>
      <protection locked="0"/>
    </xf>
    <xf numFmtId="0" fontId="1" fillId="6" borderId="4" xfId="0" applyFont="1" applyFill="1" applyBorder="1" applyAlignment="1" applyProtection="1">
      <alignment horizontal="left" shrinkToFit="1"/>
      <protection locked="0"/>
    </xf>
    <xf numFmtId="0" fontId="26" fillId="3" borderId="0" xfId="0" applyFont="1" applyFill="1" applyAlignment="1" applyProtection="1">
      <alignment horizontal="left"/>
      <protection hidden="1"/>
    </xf>
    <xf numFmtId="0" fontId="2" fillId="10" borderId="0" xfId="0" applyFont="1" applyFill="1" applyProtection="1">
      <protection hidden="1"/>
    </xf>
    <xf numFmtId="0" fontId="2" fillId="10" borderId="0" xfId="0" applyFont="1" applyFill="1" applyAlignment="1" applyProtection="1">
      <alignment shrinkToFit="1"/>
      <protection hidden="1"/>
    </xf>
    <xf numFmtId="9" fontId="2" fillId="10" borderId="0" xfId="0" applyNumberFormat="1" applyFont="1" applyFill="1" applyAlignment="1" applyProtection="1">
      <alignment shrinkToFit="1"/>
      <protection hidden="1"/>
    </xf>
    <xf numFmtId="0" fontId="2" fillId="10" borderId="0" xfId="0" applyFont="1" applyFill="1" applyAlignment="1" applyProtection="1">
      <alignment horizontal="center"/>
      <protection hidden="1"/>
    </xf>
    <xf numFmtId="0" fontId="2" fillId="10" borderId="4" xfId="0" applyFont="1" applyFill="1" applyBorder="1" applyAlignment="1" applyProtection="1">
      <alignment shrinkToFit="1"/>
      <protection hidden="1"/>
    </xf>
    <xf numFmtId="49" fontId="3" fillId="10" borderId="4" xfId="0" applyNumberFormat="1" applyFont="1" applyFill="1" applyBorder="1" applyAlignment="1" applyProtection="1">
      <alignment horizontal="center" shrinkToFit="1"/>
      <protection hidden="1"/>
    </xf>
    <xf numFmtId="0" fontId="2" fillId="10" borderId="1" xfId="0" applyFont="1" applyFill="1" applyBorder="1" applyAlignment="1" applyProtection="1">
      <alignment shrinkToFit="1"/>
      <protection hidden="1"/>
    </xf>
    <xf numFmtId="0" fontId="21" fillId="10" borderId="2" xfId="0" applyFont="1" applyFill="1" applyBorder="1" applyAlignment="1" applyProtection="1">
      <alignment shrinkToFit="1"/>
      <protection hidden="1"/>
    </xf>
    <xf numFmtId="0" fontId="21" fillId="10" borderId="3" xfId="0" applyFont="1" applyFill="1" applyBorder="1" applyAlignment="1" applyProtection="1">
      <alignment shrinkToFit="1"/>
      <protection hidden="1"/>
    </xf>
    <xf numFmtId="0" fontId="4" fillId="10" borderId="0" xfId="0" applyFont="1" applyFill="1" applyProtection="1">
      <protection hidden="1"/>
    </xf>
    <xf numFmtId="0" fontId="5" fillId="10" borderId="0" xfId="0" applyFont="1" applyFill="1" applyProtection="1">
      <protection hidden="1"/>
    </xf>
    <xf numFmtId="0" fontId="8" fillId="10" borderId="7" xfId="0" applyFont="1" applyFill="1" applyBorder="1" applyAlignment="1" applyProtection="1">
      <alignment horizontal="center" wrapText="1"/>
      <protection hidden="1"/>
    </xf>
    <xf numFmtId="0" fontId="10" fillId="10" borderId="0" xfId="0" applyFont="1" applyFill="1" applyAlignment="1" applyProtection="1">
      <alignment horizontal="center"/>
      <protection hidden="1"/>
    </xf>
    <xf numFmtId="0" fontId="3" fillId="6" borderId="2" xfId="0" applyFont="1" applyFill="1" applyBorder="1" applyAlignment="1" applyProtection="1">
      <alignment horizontal="left" vertical="top" wrapText="1" shrinkToFit="1"/>
      <protection hidden="1"/>
    </xf>
    <xf numFmtId="0" fontId="3" fillId="6" borderId="3" xfId="0" applyFont="1" applyFill="1" applyBorder="1" applyAlignment="1" applyProtection="1">
      <alignment horizontal="left" vertical="top" wrapText="1" shrinkToFit="1"/>
      <protection hidden="1"/>
    </xf>
    <xf numFmtId="0" fontId="3" fillId="6" borderId="1" xfId="0" applyFont="1" applyFill="1" applyBorder="1" applyAlignment="1" applyProtection="1">
      <alignment vertical="center" shrinkToFit="1"/>
      <protection hidden="1"/>
    </xf>
    <xf numFmtId="0" fontId="3" fillId="6" borderId="2" xfId="0" applyFont="1" applyFill="1" applyBorder="1" applyAlignment="1" applyProtection="1">
      <alignment vertical="center" shrinkToFit="1"/>
      <protection hidden="1"/>
    </xf>
    <xf numFmtId="0" fontId="3" fillId="6" borderId="3" xfId="0" applyFont="1" applyFill="1" applyBorder="1" applyAlignment="1" applyProtection="1">
      <alignment vertical="center" shrinkToFit="1"/>
      <protection hidden="1"/>
    </xf>
    <xf numFmtId="0" fontId="3" fillId="6" borderId="1" xfId="0" applyFont="1" applyFill="1" applyBorder="1" applyAlignment="1" applyProtection="1">
      <alignment horizontal="center" vertical="center" shrinkToFit="1"/>
      <protection hidden="1"/>
    </xf>
    <xf numFmtId="0" fontId="3" fillId="6" borderId="3" xfId="0" applyFont="1" applyFill="1" applyBorder="1" applyAlignment="1" applyProtection="1">
      <alignment horizontal="center" vertical="center" shrinkToFit="1"/>
      <protection hidden="1"/>
    </xf>
    <xf numFmtId="0" fontId="3" fillId="6" borderId="11" xfId="0" applyFont="1" applyFill="1" applyBorder="1" applyAlignment="1" applyProtection="1">
      <alignment horizontal="left" vertical="top" wrapText="1" shrinkToFit="1"/>
      <protection hidden="1"/>
    </xf>
    <xf numFmtId="0" fontId="3" fillId="6" borderId="16" xfId="0" applyFont="1" applyFill="1" applyBorder="1" applyAlignment="1" applyProtection="1">
      <alignment horizontal="left" vertical="top" wrapText="1" shrinkToFit="1"/>
      <protection hidden="1"/>
    </xf>
    <xf numFmtId="0" fontId="3" fillId="6" borderId="12" xfId="0" applyFont="1" applyFill="1" applyBorder="1" applyAlignment="1" applyProtection="1">
      <alignment horizontal="left" vertical="top" wrapText="1" shrinkToFit="1"/>
      <protection hidden="1"/>
    </xf>
    <xf numFmtId="0" fontId="3" fillId="6" borderId="1" xfId="0" applyFont="1" applyFill="1" applyBorder="1" applyAlignment="1" applyProtection="1">
      <alignment horizontal="left" vertical="top" wrapText="1" shrinkToFit="1"/>
      <protection hidden="1"/>
    </xf>
    <xf numFmtId="0" fontId="18" fillId="6" borderId="4" xfId="0" applyFont="1" applyFill="1" applyBorder="1" applyAlignment="1" applyProtection="1">
      <alignment horizontal="center" vertical="center" wrapText="1"/>
      <protection hidden="1"/>
    </xf>
    <xf numFmtId="0" fontId="10" fillId="0" borderId="4" xfId="0" applyFont="1" applyBorder="1" applyAlignment="1" applyProtection="1">
      <alignment horizontal="center" vertical="center"/>
      <protection hidden="1"/>
    </xf>
    <xf numFmtId="0" fontId="3" fillId="6" borderId="4" xfId="0" applyFont="1" applyFill="1" applyBorder="1" applyAlignment="1" applyProtection="1">
      <alignment vertical="center" shrinkToFit="1"/>
      <protection hidden="1"/>
    </xf>
    <xf numFmtId="0" fontId="3" fillId="6" borderId="4" xfId="0" applyFont="1" applyFill="1" applyBorder="1" applyAlignment="1" applyProtection="1">
      <alignment horizontal="center" vertical="center" wrapText="1"/>
      <protection hidden="1"/>
    </xf>
    <xf numFmtId="0" fontId="11" fillId="0" borderId="0" xfId="0" applyFont="1" applyAlignment="1" applyProtection="1">
      <alignment horizontal="center" vertical="center"/>
      <protection hidden="1"/>
    </xf>
    <xf numFmtId="0" fontId="19" fillId="6" borderId="4" xfId="0" applyFont="1" applyFill="1" applyBorder="1" applyAlignment="1" applyProtection="1">
      <alignment horizontal="center" vertical="center" wrapText="1"/>
      <protection hidden="1"/>
    </xf>
    <xf numFmtId="49" fontId="3" fillId="6" borderId="10" xfId="0" applyNumberFormat="1" applyFont="1" applyFill="1" applyBorder="1" applyAlignment="1" applyProtection="1">
      <alignment horizontal="left"/>
      <protection hidden="1"/>
    </xf>
    <xf numFmtId="0" fontId="3" fillId="6" borderId="0" xfId="0" applyFont="1" applyFill="1" applyAlignment="1" applyProtection="1">
      <alignment horizontal="left" vertical="center" wrapText="1"/>
      <protection hidden="1"/>
    </xf>
    <xf numFmtId="0" fontId="3" fillId="6" borderId="4" xfId="0" applyFont="1" applyFill="1" applyBorder="1" applyAlignment="1" applyProtection="1">
      <alignment horizontal="left" shrinkToFit="1"/>
      <protection hidden="1"/>
    </xf>
    <xf numFmtId="0" fontId="3" fillId="6" borderId="1" xfId="0" applyFont="1" applyFill="1" applyBorder="1" applyAlignment="1" applyProtection="1">
      <alignment horizontal="center" shrinkToFit="1"/>
      <protection hidden="1"/>
    </xf>
    <xf numFmtId="0" fontId="3" fillId="6" borderId="2" xfId="0" applyFont="1" applyFill="1" applyBorder="1" applyAlignment="1" applyProtection="1">
      <alignment horizontal="center" shrinkToFit="1"/>
      <protection hidden="1"/>
    </xf>
    <xf numFmtId="0" fontId="3" fillId="6" borderId="3" xfId="0" applyFont="1" applyFill="1" applyBorder="1" applyAlignment="1" applyProtection="1">
      <alignment horizontal="center" shrinkToFit="1"/>
      <protection hidden="1"/>
    </xf>
    <xf numFmtId="43" fontId="23" fillId="6" borderId="1" xfId="0" applyNumberFormat="1" applyFont="1" applyFill="1" applyBorder="1" applyAlignment="1" applyProtection="1">
      <alignment horizontal="center" shrinkToFit="1"/>
      <protection hidden="1"/>
    </xf>
    <xf numFmtId="0" fontId="23" fillId="6" borderId="2" xfId="0" applyFont="1" applyFill="1" applyBorder="1" applyAlignment="1" applyProtection="1">
      <alignment horizontal="center" shrinkToFit="1"/>
      <protection hidden="1"/>
    </xf>
    <xf numFmtId="0" fontId="23" fillId="6" borderId="3" xfId="0" applyFont="1" applyFill="1" applyBorder="1" applyAlignment="1" applyProtection="1">
      <alignment horizontal="center" shrinkToFit="1"/>
      <protection hidden="1"/>
    </xf>
    <xf numFmtId="0" fontId="10" fillId="0" borderId="0" xfId="0" applyFont="1" applyAlignment="1" applyProtection="1">
      <alignment horizontal="center"/>
      <protection hidden="1"/>
    </xf>
    <xf numFmtId="0" fontId="10" fillId="0" borderId="0" xfId="0" applyFont="1" applyAlignment="1" applyProtection="1">
      <alignment horizontal="center" vertical="top"/>
      <protection hidden="1"/>
    </xf>
    <xf numFmtId="0" fontId="22" fillId="6" borderId="1" xfId="0" applyFont="1" applyFill="1" applyBorder="1" applyAlignment="1" applyProtection="1">
      <alignment horizontal="center" shrinkToFit="1"/>
      <protection hidden="1"/>
    </xf>
    <xf numFmtId="43" fontId="23" fillId="6" borderId="1" xfId="1" applyFont="1" applyFill="1" applyBorder="1" applyAlignment="1" applyProtection="1">
      <alignment horizontal="center" shrinkToFit="1"/>
      <protection hidden="1"/>
    </xf>
    <xf numFmtId="43" fontId="23" fillId="6" borderId="2" xfId="1" applyFont="1" applyFill="1" applyBorder="1" applyAlignment="1" applyProtection="1">
      <alignment horizontal="center" shrinkToFit="1"/>
      <protection hidden="1"/>
    </xf>
    <xf numFmtId="43" fontId="23" fillId="6" borderId="3" xfId="1" applyFont="1" applyFill="1" applyBorder="1" applyAlignment="1" applyProtection="1">
      <alignment horizontal="center" shrinkToFit="1"/>
      <protection hidden="1"/>
    </xf>
    <xf numFmtId="0" fontId="3" fillId="6" borderId="1" xfId="0" applyFont="1" applyFill="1" applyBorder="1" applyAlignment="1" applyProtection="1">
      <alignment horizontal="center"/>
      <protection hidden="1"/>
    </xf>
    <xf numFmtId="0" fontId="3" fillId="6" borderId="2" xfId="0" applyFont="1" applyFill="1" applyBorder="1" applyAlignment="1" applyProtection="1">
      <alignment horizontal="center"/>
      <protection hidden="1"/>
    </xf>
    <xf numFmtId="0" fontId="3" fillId="6" borderId="3" xfId="0" applyFont="1" applyFill="1" applyBorder="1" applyAlignment="1" applyProtection="1">
      <alignment horizontal="center"/>
      <protection hidden="1"/>
    </xf>
    <xf numFmtId="0" fontId="5" fillId="3" borderId="0" xfId="0" applyFont="1" applyFill="1" applyAlignment="1" applyProtection="1">
      <alignment horizontal="center" wrapText="1"/>
      <protection hidden="1"/>
    </xf>
    <xf numFmtId="0" fontId="26" fillId="3" borderId="0" xfId="0" applyFont="1" applyFill="1" applyAlignment="1" applyProtection="1">
      <alignment horizontal="center" vertical="center"/>
      <protection hidden="1"/>
    </xf>
    <xf numFmtId="0" fontId="3" fillId="10" borderId="4" xfId="0" applyFont="1" applyFill="1" applyBorder="1" applyAlignment="1" applyProtection="1">
      <alignment horizontal="center" shrinkToFit="1"/>
      <protection hidden="1"/>
    </xf>
    <xf numFmtId="0" fontId="1" fillId="5" borderId="1" xfId="0" applyFont="1" applyFill="1" applyBorder="1" applyAlignment="1" applyProtection="1">
      <alignment horizontal="left"/>
      <protection hidden="1"/>
    </xf>
    <xf numFmtId="0" fontId="1" fillId="5" borderId="3" xfId="0" applyFont="1" applyFill="1" applyBorder="1" applyAlignment="1" applyProtection="1">
      <alignment horizontal="left"/>
      <protection hidden="1"/>
    </xf>
    <xf numFmtId="0" fontId="1" fillId="2" borderId="1" xfId="0" applyFont="1" applyFill="1" applyBorder="1" applyAlignment="1" applyProtection="1">
      <alignment horizontal="center"/>
      <protection hidden="1"/>
    </xf>
    <xf numFmtId="0" fontId="1" fillId="2" borderId="2" xfId="0" applyFont="1" applyFill="1" applyBorder="1" applyAlignment="1" applyProtection="1">
      <alignment horizontal="center"/>
      <protection hidden="1"/>
    </xf>
    <xf numFmtId="0" fontId="1" fillId="2" borderId="3" xfId="0" applyFont="1" applyFill="1" applyBorder="1" applyAlignment="1" applyProtection="1">
      <alignment horizontal="center"/>
      <protection hidden="1"/>
    </xf>
    <xf numFmtId="0" fontId="1" fillId="5" borderId="4" xfId="0" applyFont="1" applyFill="1" applyBorder="1" applyAlignment="1" applyProtection="1">
      <alignment horizontal="left"/>
      <protection hidden="1"/>
    </xf>
    <xf numFmtId="0" fontId="2" fillId="10" borderId="4" xfId="0" applyFont="1" applyFill="1" applyBorder="1" applyAlignment="1" applyProtection="1">
      <alignment horizontal="center" vertical="center" shrinkToFit="1"/>
      <protection hidden="1"/>
    </xf>
    <xf numFmtId="0" fontId="7" fillId="2" borderId="0" xfId="0" applyFont="1" applyFill="1" applyAlignment="1" applyProtection="1">
      <alignment horizontal="center" vertical="center" shrinkToFit="1"/>
      <protection hidden="1"/>
    </xf>
    <xf numFmtId="0" fontId="7" fillId="4" borderId="0" xfId="0" applyFont="1" applyFill="1" applyAlignment="1" applyProtection="1">
      <alignment horizontal="center" vertical="center" shrinkToFit="1"/>
      <protection hidden="1"/>
    </xf>
    <xf numFmtId="0" fontId="7" fillId="7" borderId="0" xfId="0" applyFont="1" applyFill="1" applyAlignment="1" applyProtection="1">
      <alignment horizontal="center" vertical="center" shrinkToFit="1"/>
      <protection hidden="1"/>
    </xf>
    <xf numFmtId="0" fontId="7" fillId="8" borderId="0" xfId="0" applyFont="1" applyFill="1" applyAlignment="1" applyProtection="1">
      <alignment horizontal="center" vertical="center" shrinkToFit="1"/>
      <protection hidden="1"/>
    </xf>
    <xf numFmtId="0" fontId="8" fillId="0" borderId="0" xfId="0" applyFont="1" applyAlignment="1" applyProtection="1">
      <alignment horizontal="center" vertical="center"/>
      <protection hidden="1"/>
    </xf>
    <xf numFmtId="0" fontId="8" fillId="0" borderId="4" xfId="0" applyFont="1" applyBorder="1" applyAlignment="1" applyProtection="1">
      <alignment horizontal="center" vertical="center" wrapText="1"/>
      <protection hidden="1"/>
    </xf>
    <xf numFmtId="0" fontId="15" fillId="6" borderId="4" xfId="0" applyFont="1" applyFill="1" applyBorder="1" applyAlignment="1" applyProtection="1">
      <alignment horizontal="center" vertical="center"/>
      <protection hidden="1"/>
    </xf>
    <xf numFmtId="0" fontId="15" fillId="6" borderId="4" xfId="0" applyFont="1" applyFill="1" applyBorder="1" applyAlignment="1" applyProtection="1">
      <alignment horizontal="center" vertical="center" wrapText="1" shrinkToFit="1"/>
      <protection hidden="1"/>
    </xf>
    <xf numFmtId="0" fontId="8" fillId="6" borderId="4" xfId="0" applyFont="1" applyFill="1" applyBorder="1" applyAlignment="1" applyProtection="1">
      <alignment horizontal="center" vertical="center" shrinkToFit="1"/>
      <protection hidden="1"/>
    </xf>
    <xf numFmtId="0" fontId="8" fillId="6" borderId="4" xfId="0" applyFont="1" applyFill="1" applyBorder="1" applyAlignment="1" applyProtection="1">
      <alignment horizontal="center" vertical="center" textRotation="90" wrapText="1"/>
      <protection hidden="1"/>
    </xf>
    <xf numFmtId="0" fontId="8" fillId="6" borderId="4" xfId="0" applyFont="1" applyFill="1" applyBorder="1" applyAlignment="1" applyProtection="1">
      <alignment horizontal="center" vertical="center" textRotation="90"/>
      <protection hidden="1"/>
    </xf>
    <xf numFmtId="0" fontId="3" fillId="6" borderId="4" xfId="0" applyFont="1" applyFill="1" applyBorder="1" applyAlignment="1" applyProtection="1">
      <alignment horizontal="center"/>
      <protection hidden="1"/>
    </xf>
    <xf numFmtId="0" fontId="8" fillId="6" borderId="4" xfId="0" applyFont="1" applyFill="1" applyBorder="1" applyAlignment="1" applyProtection="1">
      <alignment horizontal="center" textRotation="90" shrinkToFit="1"/>
      <protection hidden="1"/>
    </xf>
    <xf numFmtId="0" fontId="3" fillId="6" borderId="11" xfId="0" applyFont="1" applyFill="1" applyBorder="1" applyAlignment="1" applyProtection="1">
      <alignment horizontal="center" vertical="center" wrapText="1"/>
      <protection hidden="1"/>
    </xf>
    <xf numFmtId="0" fontId="3" fillId="6" borderId="12" xfId="0" applyFont="1" applyFill="1" applyBorder="1" applyAlignment="1" applyProtection="1">
      <alignment horizontal="center" vertical="center" wrapText="1"/>
      <protection hidden="1"/>
    </xf>
    <xf numFmtId="0" fontId="3" fillId="6" borderId="5" xfId="0" applyFont="1" applyFill="1" applyBorder="1" applyAlignment="1" applyProtection="1">
      <alignment horizontal="center" vertical="center" wrapText="1"/>
      <protection hidden="1"/>
    </xf>
    <xf numFmtId="0" fontId="3" fillId="6" borderId="13" xfId="0" applyFont="1" applyFill="1" applyBorder="1" applyAlignment="1" applyProtection="1">
      <alignment horizontal="center" vertical="center" wrapText="1"/>
      <protection hidden="1"/>
    </xf>
    <xf numFmtId="0" fontId="3" fillId="6" borderId="14" xfId="0" applyFont="1" applyFill="1" applyBorder="1" applyAlignment="1" applyProtection="1">
      <alignment horizontal="center" vertical="center" wrapText="1"/>
      <protection hidden="1"/>
    </xf>
    <xf numFmtId="0" fontId="3" fillId="6" borderId="15" xfId="0" applyFont="1" applyFill="1" applyBorder="1" applyAlignment="1" applyProtection="1">
      <alignment horizontal="center" vertical="center" wrapText="1"/>
      <protection hidden="1"/>
    </xf>
    <xf numFmtId="2" fontId="3" fillId="6" borderId="4" xfId="0" applyNumberFormat="1" applyFont="1" applyFill="1" applyBorder="1" applyAlignment="1" applyProtection="1">
      <alignment horizontal="center"/>
      <protection hidden="1"/>
    </xf>
    <xf numFmtId="0" fontId="3" fillId="6" borderId="16" xfId="0" applyFont="1" applyFill="1" applyBorder="1" applyAlignment="1" applyProtection="1">
      <alignment horizontal="center"/>
      <protection hidden="1"/>
    </xf>
    <xf numFmtId="2" fontId="3" fillId="6" borderId="16" xfId="0" applyNumberFormat="1" applyFont="1" applyFill="1" applyBorder="1" applyAlignment="1" applyProtection="1">
      <alignment horizontal="center"/>
      <protection hidden="1"/>
    </xf>
    <xf numFmtId="2" fontId="3" fillId="6" borderId="1" xfId="0" applyNumberFormat="1" applyFont="1" applyFill="1" applyBorder="1" applyAlignment="1" applyProtection="1">
      <alignment horizontal="center"/>
      <protection hidden="1"/>
    </xf>
    <xf numFmtId="2" fontId="3" fillId="6" borderId="2" xfId="0" applyNumberFormat="1" applyFont="1" applyFill="1" applyBorder="1" applyAlignment="1" applyProtection="1">
      <alignment horizontal="center"/>
      <protection hidden="1"/>
    </xf>
    <xf numFmtId="2" fontId="3" fillId="6" borderId="3" xfId="0" applyNumberFormat="1" applyFont="1" applyFill="1" applyBorder="1" applyAlignment="1" applyProtection="1">
      <alignment horizontal="center"/>
      <protection hidden="1"/>
    </xf>
  </cellXfs>
  <cellStyles count="2">
    <cellStyle name="จุลภาค" xfId="1" builtinId="3"/>
    <cellStyle name="ปกติ" xfId="0" builtinId="0"/>
  </cellStyles>
  <dxfs count="4">
    <dxf>
      <font>
        <color theme="7" tint="0.79998168889431442"/>
      </font>
    </dxf>
    <dxf>
      <font>
        <color theme="7" tint="0.79998168889431442"/>
      </font>
    </dxf>
    <dxf>
      <font>
        <color theme="7" tint="0.79998168889431442"/>
      </font>
    </dxf>
    <dxf>
      <font>
        <color theme="7" tint="0.79998168889431442"/>
      </font>
    </dxf>
  </dxfs>
  <tableStyles count="0" defaultTableStyle="TableStyleMedium2" defaultPivotStyle="PivotStyleLight16"/>
  <colors>
    <mruColors>
      <color rgb="FFFFABFF"/>
      <color rgb="FFD600D6"/>
      <color rgb="FFC5FF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7620</xdr:colOff>
      <xdr:row>0</xdr:row>
      <xdr:rowOff>30479</xdr:rowOff>
    </xdr:from>
    <xdr:to>
      <xdr:col>1</xdr:col>
      <xdr:colOff>189480</xdr:colOff>
      <xdr:row>0</xdr:row>
      <xdr:rowOff>643699</xdr:rowOff>
    </xdr:to>
    <xdr:pic>
      <xdr:nvPicPr>
        <xdr:cNvPr id="8" name="Picture 1" descr="krut5">
          <a:extLst>
            <a:ext uri="{FF2B5EF4-FFF2-40B4-BE49-F238E27FC236}">
              <a16:creationId xmlns:a16="http://schemas.microsoft.com/office/drawing/2014/main" id="{15607500-6AF6-4323-B40B-0F317A4EF1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68440" y="30479"/>
          <a:ext cx="562860" cy="61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680085</xdr:colOff>
      <xdr:row>0</xdr:row>
      <xdr:rowOff>142874</xdr:rowOff>
    </xdr:from>
    <xdr:to>
      <xdr:col>7</xdr:col>
      <xdr:colOff>157033</xdr:colOff>
      <xdr:row>0</xdr:row>
      <xdr:rowOff>571499</xdr:rowOff>
    </xdr:to>
    <xdr:sp macro="" textlink="">
      <xdr:nvSpPr>
        <xdr:cNvPr id="9" name="Text Box 2">
          <a:extLst>
            <a:ext uri="{FF2B5EF4-FFF2-40B4-BE49-F238E27FC236}">
              <a16:creationId xmlns:a16="http://schemas.microsoft.com/office/drawing/2014/main" id="{8E6412F1-EA04-4CC8-B591-FF0595EF9546}"/>
            </a:ext>
          </a:extLst>
        </xdr:cNvPr>
        <xdr:cNvSpPr txBox="1">
          <a:spLocks noChangeArrowheads="1"/>
        </xdr:cNvSpPr>
      </xdr:nvSpPr>
      <xdr:spPr bwMode="auto">
        <a:xfrm>
          <a:off x="8216265" y="142874"/>
          <a:ext cx="2372548" cy="428625"/>
        </a:xfrm>
        <a:prstGeom prst="rect">
          <a:avLst/>
        </a:prstGeom>
        <a:solidFill>
          <a:srgbClr val="FFFFFF"/>
        </a:solidFill>
        <a:ln w="9525">
          <a:noFill/>
          <a:miter lim="800000"/>
          <a:headEnd/>
          <a:tailEnd/>
        </a:ln>
      </xdr:spPr>
      <xdr:txBody>
        <a:bodyPr vertOverflow="clip" wrap="square" lIns="91440" tIns="45720" rIns="91440" bIns="45720" anchor="t" upright="1"/>
        <a:lstStyle/>
        <a:p>
          <a:pPr algn="ctr" rtl="0">
            <a:lnSpc>
              <a:spcPts val="2200"/>
            </a:lnSpc>
            <a:defRPr sz="1000"/>
          </a:pPr>
          <a:r>
            <a:rPr lang="th-TH" sz="2000" b="1" i="0" strike="noStrike">
              <a:solidFill>
                <a:srgbClr val="000000"/>
              </a:solidFill>
              <a:latin typeface="TH SarabunPSK" pitchFamily="34" charset="-34"/>
              <a:cs typeface="TH SarabunPSK" pitchFamily="34" charset="-34"/>
            </a:rPr>
            <a:t>บันทึกข้อความ</a:t>
          </a:r>
        </a:p>
        <a:p>
          <a:pPr algn="ctr" rtl="0">
            <a:defRPr sz="1000"/>
          </a:pPr>
          <a:endParaRPr lang="th-TH" sz="2000" b="1" i="0" strike="noStrike">
            <a:solidFill>
              <a:srgbClr val="000000"/>
            </a:solidFill>
            <a:latin typeface="TH SarabunPSK" pitchFamily="34" charset="-34"/>
            <a:cs typeface="TH SarabunPSK" pitchFamily="34" charset="-34"/>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xdr:colOff>
      <xdr:row>0</xdr:row>
      <xdr:rowOff>30479</xdr:rowOff>
    </xdr:from>
    <xdr:to>
      <xdr:col>1</xdr:col>
      <xdr:colOff>189480</xdr:colOff>
      <xdr:row>0</xdr:row>
      <xdr:rowOff>643699</xdr:rowOff>
    </xdr:to>
    <xdr:pic>
      <xdr:nvPicPr>
        <xdr:cNvPr id="2" name="Picture 1" descr="krut5">
          <a:extLst>
            <a:ext uri="{FF2B5EF4-FFF2-40B4-BE49-F238E27FC236}">
              <a16:creationId xmlns:a16="http://schemas.microsoft.com/office/drawing/2014/main" id="{C284765F-F730-4318-94C8-15D60F293E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 y="30479"/>
          <a:ext cx="540000" cy="61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680085</xdr:colOff>
      <xdr:row>0</xdr:row>
      <xdr:rowOff>142874</xdr:rowOff>
    </xdr:from>
    <xdr:to>
      <xdr:col>7</xdr:col>
      <xdr:colOff>157033</xdr:colOff>
      <xdr:row>0</xdr:row>
      <xdr:rowOff>571499</xdr:rowOff>
    </xdr:to>
    <xdr:sp macro="" textlink="">
      <xdr:nvSpPr>
        <xdr:cNvPr id="3" name="Text Box 2">
          <a:extLst>
            <a:ext uri="{FF2B5EF4-FFF2-40B4-BE49-F238E27FC236}">
              <a16:creationId xmlns:a16="http://schemas.microsoft.com/office/drawing/2014/main" id="{0C3260C9-B589-44FB-ABDC-97E0C4B63868}"/>
            </a:ext>
          </a:extLst>
        </xdr:cNvPr>
        <xdr:cNvSpPr txBox="1">
          <a:spLocks noChangeArrowheads="1"/>
        </xdr:cNvSpPr>
      </xdr:nvSpPr>
      <xdr:spPr bwMode="auto">
        <a:xfrm>
          <a:off x="1434465" y="142874"/>
          <a:ext cx="2418268" cy="428625"/>
        </a:xfrm>
        <a:prstGeom prst="rect">
          <a:avLst/>
        </a:prstGeom>
        <a:solidFill>
          <a:srgbClr val="FFFFFF"/>
        </a:solidFill>
        <a:ln w="9525">
          <a:noFill/>
          <a:miter lim="800000"/>
          <a:headEnd/>
          <a:tailEnd/>
        </a:ln>
      </xdr:spPr>
      <xdr:txBody>
        <a:bodyPr vertOverflow="clip" wrap="square" lIns="91440" tIns="45720" rIns="91440" bIns="45720" anchor="t" upright="1"/>
        <a:lstStyle/>
        <a:p>
          <a:pPr algn="ctr" rtl="0">
            <a:lnSpc>
              <a:spcPts val="2200"/>
            </a:lnSpc>
            <a:defRPr sz="1000"/>
          </a:pPr>
          <a:r>
            <a:rPr lang="th-TH" sz="2000" b="1" i="0" strike="noStrike">
              <a:solidFill>
                <a:srgbClr val="000000"/>
              </a:solidFill>
              <a:latin typeface="TH SarabunPSK" pitchFamily="34" charset="-34"/>
              <a:cs typeface="TH SarabunPSK" pitchFamily="34" charset="-34"/>
            </a:rPr>
            <a:t>บันทึกข้อความ</a:t>
          </a:r>
        </a:p>
        <a:p>
          <a:pPr algn="ctr" rtl="0">
            <a:defRPr sz="1000"/>
          </a:pPr>
          <a:endParaRPr lang="th-TH" sz="2000" b="1" i="0" strike="noStrike">
            <a:solidFill>
              <a:srgbClr val="000000"/>
            </a:solidFill>
            <a:latin typeface="TH SarabunPSK" pitchFamily="34" charset="-34"/>
            <a:cs typeface="TH SarabunPSK" pitchFamily="34" charset="-34"/>
          </a:endParaRPr>
        </a:p>
      </xdr:txBody>
    </xdr:sp>
    <xdr:clientData/>
  </xdr:twoCellAnchor>
  <xdr:twoCellAnchor>
    <xdr:from>
      <xdr:col>13</xdr:col>
      <xdr:colOff>7620</xdr:colOff>
      <xdr:row>0</xdr:row>
      <xdr:rowOff>30479</xdr:rowOff>
    </xdr:from>
    <xdr:to>
      <xdr:col>14</xdr:col>
      <xdr:colOff>189480</xdr:colOff>
      <xdr:row>0</xdr:row>
      <xdr:rowOff>643699</xdr:rowOff>
    </xdr:to>
    <xdr:pic>
      <xdr:nvPicPr>
        <xdr:cNvPr id="4" name="Picture 1" descr="krut5">
          <a:extLst>
            <a:ext uri="{FF2B5EF4-FFF2-40B4-BE49-F238E27FC236}">
              <a16:creationId xmlns:a16="http://schemas.microsoft.com/office/drawing/2014/main" id="{AA76F72F-C608-4CCD-BCEC-473D2EB1A3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68440" y="30479"/>
          <a:ext cx="562860" cy="61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680085</xdr:colOff>
      <xdr:row>0</xdr:row>
      <xdr:rowOff>142874</xdr:rowOff>
    </xdr:from>
    <xdr:to>
      <xdr:col>20</xdr:col>
      <xdr:colOff>157033</xdr:colOff>
      <xdr:row>0</xdr:row>
      <xdr:rowOff>571499</xdr:rowOff>
    </xdr:to>
    <xdr:sp macro="" textlink="">
      <xdr:nvSpPr>
        <xdr:cNvPr id="5" name="Text Box 2">
          <a:extLst>
            <a:ext uri="{FF2B5EF4-FFF2-40B4-BE49-F238E27FC236}">
              <a16:creationId xmlns:a16="http://schemas.microsoft.com/office/drawing/2014/main" id="{B4CBC45D-E5C1-4742-9D5E-09A176D4F556}"/>
            </a:ext>
          </a:extLst>
        </xdr:cNvPr>
        <xdr:cNvSpPr txBox="1">
          <a:spLocks noChangeArrowheads="1"/>
        </xdr:cNvSpPr>
      </xdr:nvSpPr>
      <xdr:spPr bwMode="auto">
        <a:xfrm>
          <a:off x="8216265" y="142874"/>
          <a:ext cx="2372548" cy="428625"/>
        </a:xfrm>
        <a:prstGeom prst="rect">
          <a:avLst/>
        </a:prstGeom>
        <a:solidFill>
          <a:srgbClr val="FFFFFF"/>
        </a:solidFill>
        <a:ln w="9525">
          <a:noFill/>
          <a:miter lim="800000"/>
          <a:headEnd/>
          <a:tailEnd/>
        </a:ln>
      </xdr:spPr>
      <xdr:txBody>
        <a:bodyPr vertOverflow="clip" wrap="square" lIns="91440" tIns="45720" rIns="91440" bIns="45720" anchor="t" upright="1"/>
        <a:lstStyle/>
        <a:p>
          <a:pPr algn="ctr" rtl="0">
            <a:lnSpc>
              <a:spcPts val="2200"/>
            </a:lnSpc>
            <a:defRPr sz="1000"/>
          </a:pPr>
          <a:r>
            <a:rPr lang="th-TH" sz="2000" b="1" i="0" strike="noStrike">
              <a:solidFill>
                <a:srgbClr val="000000"/>
              </a:solidFill>
              <a:latin typeface="TH SarabunPSK" pitchFamily="34" charset="-34"/>
              <a:cs typeface="TH SarabunPSK" pitchFamily="34" charset="-34"/>
            </a:rPr>
            <a:t>บันทึกข้อความ</a:t>
          </a:r>
        </a:p>
        <a:p>
          <a:pPr algn="ctr" rtl="0">
            <a:defRPr sz="1000"/>
          </a:pPr>
          <a:endParaRPr lang="th-TH" sz="2000" b="1" i="0" strike="noStrike">
            <a:solidFill>
              <a:srgbClr val="000000"/>
            </a:solidFill>
            <a:latin typeface="TH SarabunPSK" pitchFamily="34" charset="-34"/>
            <a:cs typeface="TH SarabunPSK" pitchFamily="34" charset="-34"/>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xdr:colOff>
      <xdr:row>0</xdr:row>
      <xdr:rowOff>30479</xdr:rowOff>
    </xdr:from>
    <xdr:to>
      <xdr:col>1</xdr:col>
      <xdr:colOff>189480</xdr:colOff>
      <xdr:row>0</xdr:row>
      <xdr:rowOff>643699</xdr:rowOff>
    </xdr:to>
    <xdr:pic>
      <xdr:nvPicPr>
        <xdr:cNvPr id="2" name="Picture 1" descr="krut5">
          <a:extLst>
            <a:ext uri="{FF2B5EF4-FFF2-40B4-BE49-F238E27FC236}">
              <a16:creationId xmlns:a16="http://schemas.microsoft.com/office/drawing/2014/main" id="{B4EA1409-D783-45FF-B394-5F95B163358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 y="30479"/>
          <a:ext cx="562860" cy="61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680085</xdr:colOff>
      <xdr:row>0</xdr:row>
      <xdr:rowOff>142874</xdr:rowOff>
    </xdr:from>
    <xdr:to>
      <xdr:col>7</xdr:col>
      <xdr:colOff>157033</xdr:colOff>
      <xdr:row>0</xdr:row>
      <xdr:rowOff>571499</xdr:rowOff>
    </xdr:to>
    <xdr:sp macro="" textlink="">
      <xdr:nvSpPr>
        <xdr:cNvPr id="3" name="Text Box 2">
          <a:extLst>
            <a:ext uri="{FF2B5EF4-FFF2-40B4-BE49-F238E27FC236}">
              <a16:creationId xmlns:a16="http://schemas.microsoft.com/office/drawing/2014/main" id="{89944618-4CC7-42F2-9B1D-477100843D12}"/>
            </a:ext>
          </a:extLst>
        </xdr:cNvPr>
        <xdr:cNvSpPr txBox="1">
          <a:spLocks noChangeArrowheads="1"/>
        </xdr:cNvSpPr>
      </xdr:nvSpPr>
      <xdr:spPr bwMode="auto">
        <a:xfrm>
          <a:off x="1655445" y="142874"/>
          <a:ext cx="2532568" cy="428625"/>
        </a:xfrm>
        <a:prstGeom prst="rect">
          <a:avLst/>
        </a:prstGeom>
        <a:solidFill>
          <a:srgbClr val="FFFFFF"/>
        </a:solidFill>
        <a:ln w="9525">
          <a:noFill/>
          <a:miter lim="800000"/>
          <a:headEnd/>
          <a:tailEnd/>
        </a:ln>
      </xdr:spPr>
      <xdr:txBody>
        <a:bodyPr vertOverflow="clip" wrap="square" lIns="91440" tIns="45720" rIns="91440" bIns="45720" anchor="t" upright="1"/>
        <a:lstStyle/>
        <a:p>
          <a:pPr algn="ctr" rtl="0">
            <a:lnSpc>
              <a:spcPts val="2200"/>
            </a:lnSpc>
            <a:defRPr sz="1000"/>
          </a:pPr>
          <a:r>
            <a:rPr lang="th-TH" sz="2000" b="1" i="0" strike="noStrike">
              <a:solidFill>
                <a:srgbClr val="000000"/>
              </a:solidFill>
              <a:latin typeface="TH SarabunPSK" pitchFamily="34" charset="-34"/>
              <a:cs typeface="TH SarabunPSK" pitchFamily="34" charset="-34"/>
            </a:rPr>
            <a:t>บันทึกข้อความ</a:t>
          </a:r>
        </a:p>
        <a:p>
          <a:pPr algn="ctr" rtl="0">
            <a:defRPr sz="1000"/>
          </a:pPr>
          <a:endParaRPr lang="th-TH" sz="2000" b="1" i="0" strike="noStrike">
            <a:solidFill>
              <a:srgbClr val="000000"/>
            </a:solidFill>
            <a:latin typeface="TH SarabunPSK" pitchFamily="34" charset="-34"/>
            <a:cs typeface="TH SarabunPSK" pitchFamily="34" charset="-34"/>
          </a:endParaRPr>
        </a:p>
      </xdr:txBody>
    </xdr:sp>
    <xdr:clientData/>
  </xdr:twoCellAnchor>
  <xdr:twoCellAnchor>
    <xdr:from>
      <xdr:col>13</xdr:col>
      <xdr:colOff>7620</xdr:colOff>
      <xdr:row>0</xdr:row>
      <xdr:rowOff>30479</xdr:rowOff>
    </xdr:from>
    <xdr:to>
      <xdr:col>14</xdr:col>
      <xdr:colOff>189480</xdr:colOff>
      <xdr:row>0</xdr:row>
      <xdr:rowOff>643699</xdr:rowOff>
    </xdr:to>
    <xdr:pic>
      <xdr:nvPicPr>
        <xdr:cNvPr id="4" name="Picture 1" descr="krut5">
          <a:extLst>
            <a:ext uri="{FF2B5EF4-FFF2-40B4-BE49-F238E27FC236}">
              <a16:creationId xmlns:a16="http://schemas.microsoft.com/office/drawing/2014/main" id="{DF1DC0EB-40EF-43B7-8B9A-FCA9C8F275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68440" y="30479"/>
          <a:ext cx="562860" cy="61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680085</xdr:colOff>
      <xdr:row>0</xdr:row>
      <xdr:rowOff>142874</xdr:rowOff>
    </xdr:from>
    <xdr:to>
      <xdr:col>20</xdr:col>
      <xdr:colOff>157033</xdr:colOff>
      <xdr:row>0</xdr:row>
      <xdr:rowOff>571499</xdr:rowOff>
    </xdr:to>
    <xdr:sp macro="" textlink="">
      <xdr:nvSpPr>
        <xdr:cNvPr id="5" name="Text Box 2">
          <a:extLst>
            <a:ext uri="{FF2B5EF4-FFF2-40B4-BE49-F238E27FC236}">
              <a16:creationId xmlns:a16="http://schemas.microsoft.com/office/drawing/2014/main" id="{EFBB9CB6-7993-41A3-BECF-2EDCFB597E1B}"/>
            </a:ext>
          </a:extLst>
        </xdr:cNvPr>
        <xdr:cNvSpPr txBox="1">
          <a:spLocks noChangeArrowheads="1"/>
        </xdr:cNvSpPr>
      </xdr:nvSpPr>
      <xdr:spPr bwMode="auto">
        <a:xfrm>
          <a:off x="8216265" y="142874"/>
          <a:ext cx="2372548" cy="428625"/>
        </a:xfrm>
        <a:prstGeom prst="rect">
          <a:avLst/>
        </a:prstGeom>
        <a:solidFill>
          <a:srgbClr val="FFFFFF"/>
        </a:solidFill>
        <a:ln w="9525">
          <a:noFill/>
          <a:miter lim="800000"/>
          <a:headEnd/>
          <a:tailEnd/>
        </a:ln>
      </xdr:spPr>
      <xdr:txBody>
        <a:bodyPr vertOverflow="clip" wrap="square" lIns="91440" tIns="45720" rIns="91440" bIns="45720" anchor="t" upright="1"/>
        <a:lstStyle/>
        <a:p>
          <a:pPr algn="ctr" rtl="0">
            <a:lnSpc>
              <a:spcPts val="2200"/>
            </a:lnSpc>
            <a:defRPr sz="1000"/>
          </a:pPr>
          <a:r>
            <a:rPr lang="th-TH" sz="2000" b="1" i="0" strike="noStrike">
              <a:solidFill>
                <a:srgbClr val="000000"/>
              </a:solidFill>
              <a:latin typeface="TH SarabunPSK" pitchFamily="34" charset="-34"/>
              <a:cs typeface="TH SarabunPSK" pitchFamily="34" charset="-34"/>
            </a:rPr>
            <a:t>บันทึกข้อความ</a:t>
          </a:r>
        </a:p>
        <a:p>
          <a:pPr algn="ctr" rtl="0">
            <a:defRPr sz="1000"/>
          </a:pPr>
          <a:endParaRPr lang="th-TH" sz="2000" b="1" i="0" strike="noStrike">
            <a:solidFill>
              <a:srgbClr val="000000"/>
            </a:solidFill>
            <a:latin typeface="TH SarabunPSK" pitchFamily="34" charset="-34"/>
            <a:cs typeface="TH SarabunPSK" pitchFamily="34" charset="-34"/>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7620</xdr:colOff>
      <xdr:row>0</xdr:row>
      <xdr:rowOff>30479</xdr:rowOff>
    </xdr:from>
    <xdr:to>
      <xdr:col>1</xdr:col>
      <xdr:colOff>189480</xdr:colOff>
      <xdr:row>0</xdr:row>
      <xdr:rowOff>643699</xdr:rowOff>
    </xdr:to>
    <xdr:pic>
      <xdr:nvPicPr>
        <xdr:cNvPr id="2" name="Picture 1" descr="krut5">
          <a:extLst>
            <a:ext uri="{FF2B5EF4-FFF2-40B4-BE49-F238E27FC236}">
              <a16:creationId xmlns:a16="http://schemas.microsoft.com/office/drawing/2014/main" id="{9A8CD79E-9538-4038-964C-E4DBC0C588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 y="30479"/>
          <a:ext cx="562860" cy="61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680085</xdr:colOff>
      <xdr:row>0</xdr:row>
      <xdr:rowOff>142874</xdr:rowOff>
    </xdr:from>
    <xdr:to>
      <xdr:col>7</xdr:col>
      <xdr:colOff>157033</xdr:colOff>
      <xdr:row>0</xdr:row>
      <xdr:rowOff>571499</xdr:rowOff>
    </xdr:to>
    <xdr:sp macro="" textlink="">
      <xdr:nvSpPr>
        <xdr:cNvPr id="3" name="Text Box 2">
          <a:extLst>
            <a:ext uri="{FF2B5EF4-FFF2-40B4-BE49-F238E27FC236}">
              <a16:creationId xmlns:a16="http://schemas.microsoft.com/office/drawing/2014/main" id="{576026EE-2559-40F1-B845-D4AE4EB11F76}"/>
            </a:ext>
          </a:extLst>
        </xdr:cNvPr>
        <xdr:cNvSpPr txBox="1">
          <a:spLocks noChangeArrowheads="1"/>
        </xdr:cNvSpPr>
      </xdr:nvSpPr>
      <xdr:spPr bwMode="auto">
        <a:xfrm>
          <a:off x="1655445" y="142874"/>
          <a:ext cx="2532568" cy="428625"/>
        </a:xfrm>
        <a:prstGeom prst="rect">
          <a:avLst/>
        </a:prstGeom>
        <a:solidFill>
          <a:srgbClr val="FFFFFF"/>
        </a:solidFill>
        <a:ln w="9525">
          <a:noFill/>
          <a:miter lim="800000"/>
          <a:headEnd/>
          <a:tailEnd/>
        </a:ln>
      </xdr:spPr>
      <xdr:txBody>
        <a:bodyPr vertOverflow="clip" wrap="square" lIns="91440" tIns="45720" rIns="91440" bIns="45720" anchor="t" upright="1"/>
        <a:lstStyle/>
        <a:p>
          <a:pPr algn="ctr" rtl="0">
            <a:lnSpc>
              <a:spcPts val="2200"/>
            </a:lnSpc>
            <a:defRPr sz="1000"/>
          </a:pPr>
          <a:r>
            <a:rPr lang="th-TH" sz="2000" b="1" i="0" strike="noStrike">
              <a:solidFill>
                <a:srgbClr val="000000"/>
              </a:solidFill>
              <a:latin typeface="TH SarabunPSK" pitchFamily="34" charset="-34"/>
              <a:cs typeface="TH SarabunPSK" pitchFamily="34" charset="-34"/>
            </a:rPr>
            <a:t>บันทึกข้อความ</a:t>
          </a:r>
        </a:p>
        <a:p>
          <a:pPr algn="ctr" rtl="0">
            <a:defRPr sz="1000"/>
          </a:pPr>
          <a:endParaRPr lang="th-TH" sz="2000" b="1" i="0" strike="noStrike">
            <a:solidFill>
              <a:srgbClr val="000000"/>
            </a:solidFill>
            <a:latin typeface="TH SarabunPSK" pitchFamily="34" charset="-34"/>
            <a:cs typeface="TH SarabunPSK" pitchFamily="34" charset="-34"/>
          </a:endParaRPr>
        </a:p>
      </xdr:txBody>
    </xdr:sp>
    <xdr:clientData/>
  </xdr:twoCellAnchor>
  <xdr:twoCellAnchor>
    <xdr:from>
      <xdr:col>13</xdr:col>
      <xdr:colOff>7620</xdr:colOff>
      <xdr:row>0</xdr:row>
      <xdr:rowOff>30479</xdr:rowOff>
    </xdr:from>
    <xdr:to>
      <xdr:col>14</xdr:col>
      <xdr:colOff>189480</xdr:colOff>
      <xdr:row>0</xdr:row>
      <xdr:rowOff>643699</xdr:rowOff>
    </xdr:to>
    <xdr:pic>
      <xdr:nvPicPr>
        <xdr:cNvPr id="4" name="Picture 1" descr="krut5">
          <a:extLst>
            <a:ext uri="{FF2B5EF4-FFF2-40B4-BE49-F238E27FC236}">
              <a16:creationId xmlns:a16="http://schemas.microsoft.com/office/drawing/2014/main" id="{1C2FEC0B-4F1C-4A9F-84C2-F1EF4DD682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 y="30479"/>
          <a:ext cx="562860" cy="61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680085</xdr:colOff>
      <xdr:row>0</xdr:row>
      <xdr:rowOff>142874</xdr:rowOff>
    </xdr:from>
    <xdr:to>
      <xdr:col>20</xdr:col>
      <xdr:colOff>157033</xdr:colOff>
      <xdr:row>0</xdr:row>
      <xdr:rowOff>571499</xdr:rowOff>
    </xdr:to>
    <xdr:sp macro="" textlink="">
      <xdr:nvSpPr>
        <xdr:cNvPr id="5" name="Text Box 2">
          <a:extLst>
            <a:ext uri="{FF2B5EF4-FFF2-40B4-BE49-F238E27FC236}">
              <a16:creationId xmlns:a16="http://schemas.microsoft.com/office/drawing/2014/main" id="{D4B388C4-474A-491D-926B-B687444BDF1A}"/>
            </a:ext>
          </a:extLst>
        </xdr:cNvPr>
        <xdr:cNvSpPr txBox="1">
          <a:spLocks noChangeArrowheads="1"/>
        </xdr:cNvSpPr>
      </xdr:nvSpPr>
      <xdr:spPr bwMode="auto">
        <a:xfrm>
          <a:off x="1659799" y="142874"/>
          <a:ext cx="2514063" cy="428625"/>
        </a:xfrm>
        <a:prstGeom prst="rect">
          <a:avLst/>
        </a:prstGeom>
        <a:solidFill>
          <a:srgbClr val="FFFFFF"/>
        </a:solidFill>
        <a:ln w="9525">
          <a:noFill/>
          <a:miter lim="800000"/>
          <a:headEnd/>
          <a:tailEnd/>
        </a:ln>
      </xdr:spPr>
      <xdr:txBody>
        <a:bodyPr vertOverflow="clip" wrap="square" lIns="91440" tIns="45720" rIns="91440" bIns="45720" anchor="t" upright="1"/>
        <a:lstStyle/>
        <a:p>
          <a:pPr algn="ctr" rtl="0">
            <a:lnSpc>
              <a:spcPts val="2200"/>
            </a:lnSpc>
            <a:defRPr sz="1000"/>
          </a:pPr>
          <a:r>
            <a:rPr lang="th-TH" sz="2000" b="1" i="0" strike="noStrike">
              <a:solidFill>
                <a:srgbClr val="000000"/>
              </a:solidFill>
              <a:latin typeface="TH SarabunPSK" pitchFamily="34" charset="-34"/>
              <a:cs typeface="TH SarabunPSK" pitchFamily="34" charset="-34"/>
            </a:rPr>
            <a:t>บันทึกข้อความ</a:t>
          </a:r>
        </a:p>
        <a:p>
          <a:pPr algn="ctr" rtl="0">
            <a:defRPr sz="1000"/>
          </a:pPr>
          <a:endParaRPr lang="th-TH" sz="2000" b="1" i="0" strike="noStrike">
            <a:solidFill>
              <a:srgbClr val="000000"/>
            </a:solidFill>
            <a:latin typeface="TH SarabunPSK" pitchFamily="34" charset="-34"/>
            <a:cs typeface="TH SarabunPSK" pitchFamily="34" charset="-34"/>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7620</xdr:colOff>
      <xdr:row>0</xdr:row>
      <xdr:rowOff>30479</xdr:rowOff>
    </xdr:from>
    <xdr:to>
      <xdr:col>1</xdr:col>
      <xdr:colOff>189480</xdr:colOff>
      <xdr:row>0</xdr:row>
      <xdr:rowOff>643699</xdr:rowOff>
    </xdr:to>
    <xdr:pic>
      <xdr:nvPicPr>
        <xdr:cNvPr id="2" name="Picture 1" descr="krut5">
          <a:extLst>
            <a:ext uri="{FF2B5EF4-FFF2-40B4-BE49-F238E27FC236}">
              <a16:creationId xmlns:a16="http://schemas.microsoft.com/office/drawing/2014/main" id="{26F6C440-2A84-4ECF-BFEE-C5D930F28DF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 y="30479"/>
          <a:ext cx="562860" cy="61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680085</xdr:colOff>
      <xdr:row>0</xdr:row>
      <xdr:rowOff>142874</xdr:rowOff>
    </xdr:from>
    <xdr:to>
      <xdr:col>7</xdr:col>
      <xdr:colOff>157033</xdr:colOff>
      <xdr:row>0</xdr:row>
      <xdr:rowOff>571499</xdr:rowOff>
    </xdr:to>
    <xdr:sp macro="" textlink="">
      <xdr:nvSpPr>
        <xdr:cNvPr id="3" name="Text Box 2">
          <a:extLst>
            <a:ext uri="{FF2B5EF4-FFF2-40B4-BE49-F238E27FC236}">
              <a16:creationId xmlns:a16="http://schemas.microsoft.com/office/drawing/2014/main" id="{0766538F-7BEE-465C-8A48-CA6F904D2860}"/>
            </a:ext>
          </a:extLst>
        </xdr:cNvPr>
        <xdr:cNvSpPr txBox="1">
          <a:spLocks noChangeArrowheads="1"/>
        </xdr:cNvSpPr>
      </xdr:nvSpPr>
      <xdr:spPr bwMode="auto">
        <a:xfrm>
          <a:off x="1655445" y="142874"/>
          <a:ext cx="2532568" cy="428625"/>
        </a:xfrm>
        <a:prstGeom prst="rect">
          <a:avLst/>
        </a:prstGeom>
        <a:solidFill>
          <a:srgbClr val="FFFFFF"/>
        </a:solidFill>
        <a:ln w="9525">
          <a:noFill/>
          <a:miter lim="800000"/>
          <a:headEnd/>
          <a:tailEnd/>
        </a:ln>
      </xdr:spPr>
      <xdr:txBody>
        <a:bodyPr vertOverflow="clip" wrap="square" lIns="91440" tIns="45720" rIns="91440" bIns="45720" anchor="t" upright="1"/>
        <a:lstStyle/>
        <a:p>
          <a:pPr algn="ctr" rtl="0">
            <a:lnSpc>
              <a:spcPts val="2200"/>
            </a:lnSpc>
            <a:defRPr sz="1000"/>
          </a:pPr>
          <a:r>
            <a:rPr lang="th-TH" sz="2000" b="1" i="0" strike="noStrike">
              <a:solidFill>
                <a:srgbClr val="000000"/>
              </a:solidFill>
              <a:latin typeface="TH SarabunPSK" pitchFamily="34" charset="-34"/>
              <a:cs typeface="TH SarabunPSK" pitchFamily="34" charset="-34"/>
            </a:rPr>
            <a:t>บันทึกข้อความ</a:t>
          </a:r>
        </a:p>
        <a:p>
          <a:pPr algn="ctr" rtl="0">
            <a:defRPr sz="1000"/>
          </a:pPr>
          <a:endParaRPr lang="th-TH" sz="2000" b="1" i="0" strike="noStrike">
            <a:solidFill>
              <a:srgbClr val="000000"/>
            </a:solidFill>
            <a:latin typeface="TH SarabunPSK" pitchFamily="34" charset="-34"/>
            <a:cs typeface="TH SarabunPSK" pitchFamily="34" charset="-34"/>
          </a:endParaRPr>
        </a:p>
      </xdr:txBody>
    </xdr:sp>
    <xdr:clientData/>
  </xdr:twoCellAnchor>
  <xdr:twoCellAnchor>
    <xdr:from>
      <xdr:col>13</xdr:col>
      <xdr:colOff>7620</xdr:colOff>
      <xdr:row>0</xdr:row>
      <xdr:rowOff>30479</xdr:rowOff>
    </xdr:from>
    <xdr:to>
      <xdr:col>14</xdr:col>
      <xdr:colOff>189480</xdr:colOff>
      <xdr:row>0</xdr:row>
      <xdr:rowOff>643699</xdr:rowOff>
    </xdr:to>
    <xdr:pic>
      <xdr:nvPicPr>
        <xdr:cNvPr id="4" name="Picture 1" descr="krut5">
          <a:extLst>
            <a:ext uri="{FF2B5EF4-FFF2-40B4-BE49-F238E27FC236}">
              <a16:creationId xmlns:a16="http://schemas.microsoft.com/office/drawing/2014/main" id="{BABC3052-8A66-4837-9D41-661587BEB9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68440" y="30479"/>
          <a:ext cx="562860" cy="61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680085</xdr:colOff>
      <xdr:row>0</xdr:row>
      <xdr:rowOff>142874</xdr:rowOff>
    </xdr:from>
    <xdr:to>
      <xdr:col>20</xdr:col>
      <xdr:colOff>157033</xdr:colOff>
      <xdr:row>0</xdr:row>
      <xdr:rowOff>571499</xdr:rowOff>
    </xdr:to>
    <xdr:sp macro="" textlink="">
      <xdr:nvSpPr>
        <xdr:cNvPr id="5" name="Text Box 2">
          <a:extLst>
            <a:ext uri="{FF2B5EF4-FFF2-40B4-BE49-F238E27FC236}">
              <a16:creationId xmlns:a16="http://schemas.microsoft.com/office/drawing/2014/main" id="{A124408F-9E03-420B-A483-6BE715707F20}"/>
            </a:ext>
          </a:extLst>
        </xdr:cNvPr>
        <xdr:cNvSpPr txBox="1">
          <a:spLocks noChangeArrowheads="1"/>
        </xdr:cNvSpPr>
      </xdr:nvSpPr>
      <xdr:spPr bwMode="auto">
        <a:xfrm>
          <a:off x="8216265" y="142874"/>
          <a:ext cx="2372548" cy="428625"/>
        </a:xfrm>
        <a:prstGeom prst="rect">
          <a:avLst/>
        </a:prstGeom>
        <a:solidFill>
          <a:srgbClr val="FFFFFF"/>
        </a:solidFill>
        <a:ln w="9525">
          <a:noFill/>
          <a:miter lim="800000"/>
          <a:headEnd/>
          <a:tailEnd/>
        </a:ln>
      </xdr:spPr>
      <xdr:txBody>
        <a:bodyPr vertOverflow="clip" wrap="square" lIns="91440" tIns="45720" rIns="91440" bIns="45720" anchor="t" upright="1"/>
        <a:lstStyle/>
        <a:p>
          <a:pPr algn="ctr" rtl="0">
            <a:lnSpc>
              <a:spcPts val="2200"/>
            </a:lnSpc>
            <a:defRPr sz="1000"/>
          </a:pPr>
          <a:r>
            <a:rPr lang="th-TH" sz="2000" b="1" i="0" strike="noStrike">
              <a:solidFill>
                <a:srgbClr val="000000"/>
              </a:solidFill>
              <a:latin typeface="TH SarabunPSK" pitchFamily="34" charset="-34"/>
              <a:cs typeface="TH SarabunPSK" pitchFamily="34" charset="-34"/>
            </a:rPr>
            <a:t>บันทึกข้อความ</a:t>
          </a:r>
        </a:p>
        <a:p>
          <a:pPr algn="ctr" rtl="0">
            <a:defRPr sz="1000"/>
          </a:pPr>
          <a:endParaRPr lang="th-TH" sz="2000" b="1" i="0" strike="noStrike">
            <a:solidFill>
              <a:srgbClr val="000000"/>
            </a:solidFill>
            <a:latin typeface="TH SarabunPSK" pitchFamily="34" charset="-34"/>
            <a:cs typeface="TH SarabunPSK" pitchFamily="34" charset="-34"/>
          </a:endParaRPr>
        </a:p>
      </xdr:txBody>
    </xdr:sp>
    <xdr:clientData/>
  </xdr:twoCellAnchor>
</xdr:wsDr>
</file>

<file path=xl/theme/theme1.xml><?xml version="1.0" encoding="utf-8"?>
<a:theme xmlns:a="http://schemas.openxmlformats.org/drawingml/2006/main" name="ธีมของ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54CBD-6ACE-4489-BE14-078A002174B3}">
  <sheetPr>
    <tabColor rgb="FF00B050"/>
  </sheetPr>
  <dimension ref="A1:M40"/>
  <sheetViews>
    <sheetView topLeftCell="A10" zoomScaleNormal="100" workbookViewId="0">
      <selection activeCell="E41" sqref="E41"/>
    </sheetView>
  </sheetViews>
  <sheetFormatPr defaultColWidth="8.875" defaultRowHeight="19.899999999999999" customHeight="1" x14ac:dyDescent="0.7"/>
  <cols>
    <col min="1" max="1" width="8.875" style="76"/>
    <col min="2" max="2" width="20.5" style="63" bestFit="1" customWidth="1"/>
    <col min="3" max="3" width="5.125" style="63" customWidth="1"/>
    <col min="4" max="4" width="20.5" style="77" customWidth="1"/>
    <col min="5" max="13" width="5.125" style="63" customWidth="1"/>
    <col min="14" max="14" width="15" style="62" customWidth="1"/>
    <col min="15" max="16384" width="8.875" style="62"/>
  </cols>
  <sheetData>
    <row r="1" spans="1:13" ht="19.899999999999999" customHeight="1" x14ac:dyDescent="0.7">
      <c r="A1" s="85">
        <v>2568</v>
      </c>
      <c r="B1" s="86" t="s">
        <v>25</v>
      </c>
      <c r="C1" s="86">
        <v>2</v>
      </c>
      <c r="D1" s="70" t="s">
        <v>41</v>
      </c>
      <c r="E1" s="86">
        <f ca="1">RANDBETWEEN(20,45)</f>
        <v>31</v>
      </c>
      <c r="F1" s="86">
        <f ca="1">RANDBETWEEN(0,E1)</f>
        <v>3</v>
      </c>
      <c r="G1" s="87">
        <f ca="1">F1*100/$E$1</f>
        <v>9.67741935483871</v>
      </c>
      <c r="H1" s="86">
        <f ca="1">RANDBETWEEN(0,E1-F1)</f>
        <v>22</v>
      </c>
      <c r="I1" s="87">
        <f ca="1">H1*100/$E$1</f>
        <v>70.967741935483872</v>
      </c>
      <c r="J1" s="86">
        <f ca="1">RANDBETWEEN(0,E1-F1-H1)</f>
        <v>2</v>
      </c>
      <c r="K1" s="87">
        <f ca="1">J1*100/$E$1</f>
        <v>6.4516129032258061</v>
      </c>
      <c r="L1" s="86">
        <f ca="1">E1-F1-H1-J1</f>
        <v>4</v>
      </c>
      <c r="M1" s="87">
        <f ca="1">L1*100/$E$1</f>
        <v>12.903225806451612</v>
      </c>
    </row>
    <row r="2" spans="1:13" ht="19.899999999999999" customHeight="1" x14ac:dyDescent="0.7">
      <c r="A2" s="76">
        <v>2568</v>
      </c>
      <c r="B2" s="64" t="s">
        <v>25</v>
      </c>
      <c r="C2" s="64">
        <v>2</v>
      </c>
      <c r="D2" s="47" t="s">
        <v>47</v>
      </c>
      <c r="E2" s="64">
        <f ca="1">E1</f>
        <v>31</v>
      </c>
      <c r="F2" s="64">
        <f t="shared" ref="F2:F40" ca="1" si="0">RANDBETWEEN(0,E2)</f>
        <v>2</v>
      </c>
      <c r="G2" s="65">
        <f t="shared" ref="G2:I40" ca="1" si="1">F2*100/$E$1</f>
        <v>6.4516129032258061</v>
      </c>
      <c r="H2" s="64">
        <f t="shared" ref="H2:H40" ca="1" si="2">RANDBETWEEN(0,E2-F2)</f>
        <v>28</v>
      </c>
      <c r="I2" s="65">
        <f t="shared" ca="1" si="1"/>
        <v>90.322580645161295</v>
      </c>
      <c r="J2" s="64">
        <f t="shared" ref="J2:J40" ca="1" si="3">RANDBETWEEN(0,E2-F2-H2)</f>
        <v>1</v>
      </c>
      <c r="K2" s="65">
        <f t="shared" ref="K2" ca="1" si="4">J2*100/$E$1</f>
        <v>3.225806451612903</v>
      </c>
      <c r="L2" s="64">
        <f t="shared" ref="L2:L40" ca="1" si="5">E2-F2-H2-J2</f>
        <v>0</v>
      </c>
      <c r="M2" s="65">
        <f t="shared" ref="M2" ca="1" si="6">L2*100/$E$1</f>
        <v>0</v>
      </c>
    </row>
    <row r="3" spans="1:13" ht="19.899999999999999" customHeight="1" x14ac:dyDescent="0.7">
      <c r="A3" s="76">
        <v>2568</v>
      </c>
      <c r="B3" s="64" t="s">
        <v>25</v>
      </c>
      <c r="C3" s="64">
        <v>2</v>
      </c>
      <c r="D3" s="47" t="s">
        <v>62</v>
      </c>
      <c r="E3" s="64">
        <f t="shared" ref="E3:E4" ca="1" si="7">E2</f>
        <v>31</v>
      </c>
      <c r="F3" s="64">
        <f t="shared" ca="1" si="0"/>
        <v>26</v>
      </c>
      <c r="G3" s="65">
        <f t="shared" ca="1" si="1"/>
        <v>83.870967741935488</v>
      </c>
      <c r="H3" s="64">
        <f t="shared" ca="1" si="2"/>
        <v>2</v>
      </c>
      <c r="I3" s="65">
        <f t="shared" ca="1" si="1"/>
        <v>6.4516129032258061</v>
      </c>
      <c r="J3" s="64">
        <f t="shared" ca="1" si="3"/>
        <v>0</v>
      </c>
      <c r="K3" s="65">
        <f t="shared" ref="K3" ca="1" si="8">J3*100/$E$1</f>
        <v>0</v>
      </c>
      <c r="L3" s="64">
        <f t="shared" ca="1" si="5"/>
        <v>3</v>
      </c>
      <c r="M3" s="65">
        <f t="shared" ref="M3" ca="1" si="9">L3*100/$E$1</f>
        <v>9.67741935483871</v>
      </c>
    </row>
    <row r="4" spans="1:13" ht="19.899999999999999" customHeight="1" x14ac:dyDescent="0.7">
      <c r="A4" s="76">
        <v>2568</v>
      </c>
      <c r="B4" s="64" t="s">
        <v>25</v>
      </c>
      <c r="C4" s="64">
        <v>2</v>
      </c>
      <c r="D4" s="47" t="s">
        <v>63</v>
      </c>
      <c r="E4" s="64">
        <f t="shared" ca="1" si="7"/>
        <v>31</v>
      </c>
      <c r="F4" s="64">
        <f t="shared" ca="1" si="0"/>
        <v>19</v>
      </c>
      <c r="G4" s="65">
        <f t="shared" ca="1" si="1"/>
        <v>61.29032258064516</v>
      </c>
      <c r="H4" s="64">
        <f t="shared" ca="1" si="2"/>
        <v>10</v>
      </c>
      <c r="I4" s="65">
        <f t="shared" ca="1" si="1"/>
        <v>32.258064516129032</v>
      </c>
      <c r="J4" s="64">
        <f t="shared" ca="1" si="3"/>
        <v>0</v>
      </c>
      <c r="K4" s="65">
        <f t="shared" ref="K4" ca="1" si="10">J4*100/$E$1</f>
        <v>0</v>
      </c>
      <c r="L4" s="64">
        <f t="shared" ca="1" si="5"/>
        <v>2</v>
      </c>
      <c r="M4" s="65">
        <f t="shared" ref="M4" ca="1" si="11">L4*100/$E$1</f>
        <v>6.4516129032258061</v>
      </c>
    </row>
    <row r="5" spans="1:13" ht="19.899999999999999" customHeight="1" x14ac:dyDescent="0.7">
      <c r="A5" s="76">
        <v>2568</v>
      </c>
      <c r="B5" s="63" t="s">
        <v>25</v>
      </c>
      <c r="C5" s="63">
        <v>1</v>
      </c>
      <c r="D5" s="77" t="s">
        <v>41</v>
      </c>
      <c r="E5" s="64">
        <f t="shared" ref="E5" ca="1" si="12">RANDBETWEEN(20,45)</f>
        <v>36</v>
      </c>
      <c r="F5" s="64">
        <f t="shared" ca="1" si="0"/>
        <v>35</v>
      </c>
      <c r="G5" s="65">
        <f t="shared" ca="1" si="1"/>
        <v>112.90322580645162</v>
      </c>
      <c r="H5" s="64">
        <f t="shared" ca="1" si="2"/>
        <v>0</v>
      </c>
      <c r="I5" s="65">
        <f t="shared" ca="1" si="1"/>
        <v>0</v>
      </c>
      <c r="J5" s="64">
        <f t="shared" ca="1" si="3"/>
        <v>0</v>
      </c>
      <c r="K5" s="65">
        <f t="shared" ref="K5" ca="1" si="13">J5*100/$E$1</f>
        <v>0</v>
      </c>
      <c r="L5" s="64">
        <f t="shared" ca="1" si="5"/>
        <v>1</v>
      </c>
      <c r="M5" s="65">
        <f t="shared" ref="M5" ca="1" si="14">L5*100/$E$1</f>
        <v>3.225806451612903</v>
      </c>
    </row>
    <row r="6" spans="1:13" ht="19.899999999999999" customHeight="1" x14ac:dyDescent="0.7">
      <c r="A6" s="76">
        <v>2568</v>
      </c>
      <c r="B6" s="63" t="s">
        <v>25</v>
      </c>
      <c r="C6" s="63">
        <v>1</v>
      </c>
      <c r="D6" s="77" t="s">
        <v>47</v>
      </c>
      <c r="E6" s="64">
        <f t="shared" ref="E6:E40" ca="1" si="15">E5</f>
        <v>36</v>
      </c>
      <c r="F6" s="64">
        <f t="shared" ca="1" si="0"/>
        <v>28</v>
      </c>
      <c r="G6" s="65">
        <f t="shared" ca="1" si="1"/>
        <v>90.322580645161295</v>
      </c>
      <c r="H6" s="64">
        <f t="shared" ca="1" si="2"/>
        <v>7</v>
      </c>
      <c r="I6" s="65">
        <f t="shared" ca="1" si="1"/>
        <v>22.580645161290324</v>
      </c>
      <c r="J6" s="64">
        <f t="shared" ca="1" si="3"/>
        <v>1</v>
      </c>
      <c r="K6" s="65">
        <f t="shared" ref="K6" ca="1" si="16">J6*100/$E$1</f>
        <v>3.225806451612903</v>
      </c>
      <c r="L6" s="64">
        <f t="shared" ca="1" si="5"/>
        <v>0</v>
      </c>
      <c r="M6" s="65">
        <f t="shared" ref="M6" ca="1" si="17">L6*100/$E$1</f>
        <v>0</v>
      </c>
    </row>
    <row r="7" spans="1:13" ht="19.899999999999999" customHeight="1" x14ac:dyDescent="0.7">
      <c r="A7" s="76">
        <v>2568</v>
      </c>
      <c r="B7" s="63" t="s">
        <v>25</v>
      </c>
      <c r="C7" s="63">
        <v>1</v>
      </c>
      <c r="D7" s="77" t="s">
        <v>62</v>
      </c>
      <c r="E7" s="64">
        <f t="shared" ca="1" si="15"/>
        <v>36</v>
      </c>
      <c r="F7" s="64">
        <f t="shared" ca="1" si="0"/>
        <v>36</v>
      </c>
      <c r="G7" s="65">
        <f t="shared" ca="1" si="1"/>
        <v>116.12903225806451</v>
      </c>
      <c r="H7" s="64">
        <f t="shared" ca="1" si="2"/>
        <v>0</v>
      </c>
      <c r="I7" s="65">
        <f t="shared" ca="1" si="1"/>
        <v>0</v>
      </c>
      <c r="J7" s="64">
        <f t="shared" ca="1" si="3"/>
        <v>0</v>
      </c>
      <c r="K7" s="65">
        <f t="shared" ref="K7" ca="1" si="18">J7*100/$E$1</f>
        <v>0</v>
      </c>
      <c r="L7" s="64">
        <f t="shared" ca="1" si="5"/>
        <v>0</v>
      </c>
      <c r="M7" s="65">
        <f t="shared" ref="M7" ca="1" si="19">L7*100/$E$1</f>
        <v>0</v>
      </c>
    </row>
    <row r="8" spans="1:13" ht="19.899999999999999" customHeight="1" x14ac:dyDescent="0.7">
      <c r="A8" s="76">
        <v>2568</v>
      </c>
      <c r="B8" s="63" t="s">
        <v>25</v>
      </c>
      <c r="C8" s="63">
        <v>1</v>
      </c>
      <c r="D8" s="77" t="s">
        <v>63</v>
      </c>
      <c r="E8" s="64">
        <f t="shared" ca="1" si="15"/>
        <v>36</v>
      </c>
      <c r="F8" s="64">
        <f t="shared" ca="1" si="0"/>
        <v>22</v>
      </c>
      <c r="G8" s="65">
        <f t="shared" ca="1" si="1"/>
        <v>70.967741935483872</v>
      </c>
      <c r="H8" s="64">
        <f t="shared" ca="1" si="2"/>
        <v>0</v>
      </c>
      <c r="I8" s="65">
        <f t="shared" ca="1" si="1"/>
        <v>0</v>
      </c>
      <c r="J8" s="64">
        <f t="shared" ca="1" si="3"/>
        <v>11</v>
      </c>
      <c r="K8" s="65">
        <f t="shared" ref="K8" ca="1" si="20">J8*100/$E$1</f>
        <v>35.483870967741936</v>
      </c>
      <c r="L8" s="64">
        <f t="shared" ca="1" si="5"/>
        <v>3</v>
      </c>
      <c r="M8" s="65">
        <f t="shared" ref="M8" ca="1" si="21">L8*100/$E$1</f>
        <v>9.67741935483871</v>
      </c>
    </row>
    <row r="9" spans="1:13" ht="19.899999999999999" customHeight="1" x14ac:dyDescent="0.7">
      <c r="A9" s="76">
        <v>2568</v>
      </c>
      <c r="B9" s="64" t="s">
        <v>9</v>
      </c>
      <c r="C9" s="64">
        <v>2</v>
      </c>
      <c r="D9" s="47" t="s">
        <v>41</v>
      </c>
      <c r="E9" s="64">
        <f t="shared" ref="E9" ca="1" si="22">RANDBETWEEN(20,45)</f>
        <v>20</v>
      </c>
      <c r="F9" s="64">
        <f t="shared" ca="1" si="0"/>
        <v>0</v>
      </c>
      <c r="G9" s="65">
        <f t="shared" ca="1" si="1"/>
        <v>0</v>
      </c>
      <c r="H9" s="64">
        <f t="shared" ca="1" si="2"/>
        <v>6</v>
      </c>
      <c r="I9" s="65">
        <f t="shared" ca="1" si="1"/>
        <v>19.35483870967742</v>
      </c>
      <c r="J9" s="64">
        <f t="shared" ca="1" si="3"/>
        <v>9</v>
      </c>
      <c r="K9" s="65">
        <f t="shared" ref="K9" ca="1" si="23">J9*100/$E$1</f>
        <v>29.032258064516128</v>
      </c>
      <c r="L9" s="64">
        <f t="shared" ca="1" si="5"/>
        <v>5</v>
      </c>
      <c r="M9" s="65">
        <f t="shared" ref="M9" ca="1" si="24">L9*100/$E$1</f>
        <v>16.129032258064516</v>
      </c>
    </row>
    <row r="10" spans="1:13" ht="19.899999999999999" customHeight="1" x14ac:dyDescent="0.7">
      <c r="A10" s="76">
        <v>2568</v>
      </c>
      <c r="B10" s="64" t="s">
        <v>9</v>
      </c>
      <c r="C10" s="64">
        <v>2</v>
      </c>
      <c r="D10" s="47" t="s">
        <v>47</v>
      </c>
      <c r="E10" s="64">
        <f t="shared" ref="E10" ca="1" si="25">E9</f>
        <v>20</v>
      </c>
      <c r="F10" s="64">
        <f t="shared" ca="1" si="0"/>
        <v>6</v>
      </c>
      <c r="G10" s="65">
        <f t="shared" ca="1" si="1"/>
        <v>19.35483870967742</v>
      </c>
      <c r="H10" s="64">
        <f t="shared" ca="1" si="2"/>
        <v>10</v>
      </c>
      <c r="I10" s="65">
        <f t="shared" ca="1" si="1"/>
        <v>32.258064516129032</v>
      </c>
      <c r="J10" s="64">
        <f t="shared" ca="1" si="3"/>
        <v>3</v>
      </c>
      <c r="K10" s="65">
        <f t="shared" ref="K10" ca="1" si="26">J10*100/$E$1</f>
        <v>9.67741935483871</v>
      </c>
      <c r="L10" s="64">
        <f t="shared" ca="1" si="5"/>
        <v>1</v>
      </c>
      <c r="M10" s="65">
        <f t="shared" ref="M10" ca="1" si="27">L10*100/$E$1</f>
        <v>3.225806451612903</v>
      </c>
    </row>
    <row r="11" spans="1:13" ht="19.899999999999999" customHeight="1" x14ac:dyDescent="0.7">
      <c r="A11" s="76">
        <v>2568</v>
      </c>
      <c r="B11" s="64" t="s">
        <v>9</v>
      </c>
      <c r="C11" s="64">
        <v>2</v>
      </c>
      <c r="D11" s="47" t="s">
        <v>62</v>
      </c>
      <c r="E11" s="64">
        <f t="shared" ca="1" si="15"/>
        <v>20</v>
      </c>
      <c r="F11" s="64">
        <f t="shared" ca="1" si="0"/>
        <v>7</v>
      </c>
      <c r="G11" s="65">
        <f t="shared" ca="1" si="1"/>
        <v>22.580645161290324</v>
      </c>
      <c r="H11" s="64">
        <f t="shared" ca="1" si="2"/>
        <v>11</v>
      </c>
      <c r="I11" s="65">
        <f t="shared" ca="1" si="1"/>
        <v>35.483870967741936</v>
      </c>
      <c r="J11" s="64">
        <f t="shared" ca="1" si="3"/>
        <v>2</v>
      </c>
      <c r="K11" s="65">
        <f t="shared" ref="K11" ca="1" si="28">J11*100/$E$1</f>
        <v>6.4516129032258061</v>
      </c>
      <c r="L11" s="64">
        <f t="shared" ca="1" si="5"/>
        <v>0</v>
      </c>
      <c r="M11" s="65">
        <f t="shared" ref="M11" ca="1" si="29">L11*100/$E$1</f>
        <v>0</v>
      </c>
    </row>
    <row r="12" spans="1:13" ht="19.899999999999999" customHeight="1" x14ac:dyDescent="0.7">
      <c r="A12" s="76">
        <v>2568</v>
      </c>
      <c r="B12" s="64" t="s">
        <v>9</v>
      </c>
      <c r="C12" s="64">
        <v>2</v>
      </c>
      <c r="D12" s="47" t="s">
        <v>63</v>
      </c>
      <c r="E12" s="64">
        <f t="shared" ca="1" si="15"/>
        <v>20</v>
      </c>
      <c r="F12" s="64">
        <f t="shared" ca="1" si="0"/>
        <v>13</v>
      </c>
      <c r="G12" s="65">
        <f t="shared" ca="1" si="1"/>
        <v>41.935483870967744</v>
      </c>
      <c r="H12" s="64">
        <f t="shared" ca="1" si="2"/>
        <v>3</v>
      </c>
      <c r="I12" s="65">
        <f t="shared" ca="1" si="1"/>
        <v>9.67741935483871</v>
      </c>
      <c r="J12" s="64">
        <f t="shared" ca="1" si="3"/>
        <v>4</v>
      </c>
      <c r="K12" s="65">
        <f t="shared" ref="K12" ca="1" si="30">J12*100/$E$1</f>
        <v>12.903225806451612</v>
      </c>
      <c r="L12" s="64">
        <f t="shared" ca="1" si="5"/>
        <v>0</v>
      </c>
      <c r="M12" s="65">
        <f t="shared" ref="M12" ca="1" si="31">L12*100/$E$1</f>
        <v>0</v>
      </c>
    </row>
    <row r="13" spans="1:13" ht="19.899999999999999" customHeight="1" x14ac:dyDescent="0.7">
      <c r="A13" s="76">
        <v>2568</v>
      </c>
      <c r="B13" s="64" t="s">
        <v>9</v>
      </c>
      <c r="C13" s="64">
        <v>1</v>
      </c>
      <c r="D13" s="47" t="s">
        <v>41</v>
      </c>
      <c r="E13" s="64">
        <f t="shared" ref="E13" ca="1" si="32">RANDBETWEEN(20,45)</f>
        <v>35</v>
      </c>
      <c r="F13" s="64">
        <f t="shared" ca="1" si="0"/>
        <v>24</v>
      </c>
      <c r="G13" s="65">
        <f t="shared" ca="1" si="1"/>
        <v>77.41935483870968</v>
      </c>
      <c r="H13" s="64">
        <f t="shared" ca="1" si="2"/>
        <v>6</v>
      </c>
      <c r="I13" s="65">
        <f t="shared" ca="1" si="1"/>
        <v>19.35483870967742</v>
      </c>
      <c r="J13" s="64">
        <f t="shared" ca="1" si="3"/>
        <v>5</v>
      </c>
      <c r="K13" s="65">
        <f t="shared" ref="K13" ca="1" si="33">J13*100/$E$1</f>
        <v>16.129032258064516</v>
      </c>
      <c r="L13" s="64">
        <f t="shared" ca="1" si="5"/>
        <v>0</v>
      </c>
      <c r="M13" s="65">
        <f t="shared" ref="M13" ca="1" si="34">L13*100/$E$1</f>
        <v>0</v>
      </c>
    </row>
    <row r="14" spans="1:13" ht="19.899999999999999" customHeight="1" x14ac:dyDescent="0.7">
      <c r="A14" s="76">
        <v>2568</v>
      </c>
      <c r="B14" s="64" t="s">
        <v>9</v>
      </c>
      <c r="C14" s="64">
        <v>1</v>
      </c>
      <c r="D14" s="47" t="s">
        <v>47</v>
      </c>
      <c r="E14" s="64">
        <f t="shared" ref="E14" ca="1" si="35">E13</f>
        <v>35</v>
      </c>
      <c r="F14" s="64">
        <f t="shared" ca="1" si="0"/>
        <v>4</v>
      </c>
      <c r="G14" s="65">
        <f t="shared" ca="1" si="1"/>
        <v>12.903225806451612</v>
      </c>
      <c r="H14" s="64">
        <f t="shared" ca="1" si="2"/>
        <v>20</v>
      </c>
      <c r="I14" s="65">
        <f t="shared" ca="1" si="1"/>
        <v>64.516129032258064</v>
      </c>
      <c r="J14" s="64">
        <f t="shared" ca="1" si="3"/>
        <v>11</v>
      </c>
      <c r="K14" s="65">
        <f t="shared" ref="K14" ca="1" si="36">J14*100/$E$1</f>
        <v>35.483870967741936</v>
      </c>
      <c r="L14" s="64">
        <f t="shared" ca="1" si="5"/>
        <v>0</v>
      </c>
      <c r="M14" s="65">
        <f t="shared" ref="M14" ca="1" si="37">L14*100/$E$1</f>
        <v>0</v>
      </c>
    </row>
    <row r="15" spans="1:13" ht="19.899999999999999" customHeight="1" x14ac:dyDescent="0.7">
      <c r="A15" s="76">
        <v>2568</v>
      </c>
      <c r="B15" s="64" t="s">
        <v>9</v>
      </c>
      <c r="C15" s="64">
        <v>1</v>
      </c>
      <c r="D15" s="47" t="s">
        <v>62</v>
      </c>
      <c r="E15" s="64">
        <f t="shared" ca="1" si="15"/>
        <v>35</v>
      </c>
      <c r="F15" s="64">
        <f t="shared" ca="1" si="0"/>
        <v>21</v>
      </c>
      <c r="G15" s="65">
        <f t="shared" ca="1" si="1"/>
        <v>67.741935483870961</v>
      </c>
      <c r="H15" s="64">
        <f t="shared" ca="1" si="2"/>
        <v>7</v>
      </c>
      <c r="I15" s="65">
        <f t="shared" ca="1" si="1"/>
        <v>22.580645161290324</v>
      </c>
      <c r="J15" s="64">
        <f t="shared" ca="1" si="3"/>
        <v>4</v>
      </c>
      <c r="K15" s="65">
        <f t="shared" ref="K15" ca="1" si="38">J15*100/$E$1</f>
        <v>12.903225806451612</v>
      </c>
      <c r="L15" s="64">
        <f t="shared" ca="1" si="5"/>
        <v>3</v>
      </c>
      <c r="M15" s="65">
        <f t="shared" ref="M15" ca="1" si="39">L15*100/$E$1</f>
        <v>9.67741935483871</v>
      </c>
    </row>
    <row r="16" spans="1:13" ht="19.899999999999999" customHeight="1" x14ac:dyDescent="0.7">
      <c r="A16" s="76">
        <v>2568</v>
      </c>
      <c r="B16" s="64" t="s">
        <v>9</v>
      </c>
      <c r="C16" s="64">
        <v>1</v>
      </c>
      <c r="D16" s="47" t="s">
        <v>63</v>
      </c>
      <c r="E16" s="64">
        <f t="shared" ca="1" si="15"/>
        <v>35</v>
      </c>
      <c r="F16" s="64">
        <f t="shared" ca="1" si="0"/>
        <v>33</v>
      </c>
      <c r="G16" s="65">
        <f t="shared" ca="1" si="1"/>
        <v>106.45161290322581</v>
      </c>
      <c r="H16" s="64">
        <f t="shared" ca="1" si="2"/>
        <v>1</v>
      </c>
      <c r="I16" s="65">
        <f t="shared" ca="1" si="1"/>
        <v>3.225806451612903</v>
      </c>
      <c r="J16" s="64">
        <f t="shared" ca="1" si="3"/>
        <v>0</v>
      </c>
      <c r="K16" s="65">
        <f t="shared" ref="K16" ca="1" si="40">J16*100/$E$1</f>
        <v>0</v>
      </c>
      <c r="L16" s="64">
        <f t="shared" ca="1" si="5"/>
        <v>1</v>
      </c>
      <c r="M16" s="65">
        <f t="shared" ref="M16" ca="1" si="41">L16*100/$E$1</f>
        <v>3.225806451612903</v>
      </c>
    </row>
    <row r="17" spans="1:13" ht="19.899999999999999" customHeight="1" x14ac:dyDescent="0.7">
      <c r="A17" s="76">
        <v>2568</v>
      </c>
      <c r="B17" s="64" t="s">
        <v>14</v>
      </c>
      <c r="C17" s="64">
        <v>1</v>
      </c>
      <c r="D17" s="47" t="s">
        <v>41</v>
      </c>
      <c r="E17" s="64">
        <f t="shared" ref="E17" ca="1" si="42">RANDBETWEEN(20,45)</f>
        <v>24</v>
      </c>
      <c r="F17" s="64">
        <f t="shared" ca="1" si="0"/>
        <v>5</v>
      </c>
      <c r="G17" s="65">
        <f t="shared" ca="1" si="1"/>
        <v>16.129032258064516</v>
      </c>
      <c r="H17" s="64">
        <f t="shared" ca="1" si="2"/>
        <v>15</v>
      </c>
      <c r="I17" s="65">
        <f t="shared" ca="1" si="1"/>
        <v>48.387096774193552</v>
      </c>
      <c r="J17" s="64">
        <f t="shared" ca="1" si="3"/>
        <v>1</v>
      </c>
      <c r="K17" s="65">
        <f t="shared" ref="K17" ca="1" si="43">J17*100/$E$1</f>
        <v>3.225806451612903</v>
      </c>
      <c r="L17" s="64">
        <f t="shared" ca="1" si="5"/>
        <v>3</v>
      </c>
      <c r="M17" s="65">
        <f t="shared" ref="M17" ca="1" si="44">L17*100/$E$1</f>
        <v>9.67741935483871</v>
      </c>
    </row>
    <row r="18" spans="1:13" ht="19.899999999999999" customHeight="1" x14ac:dyDescent="0.7">
      <c r="A18" s="76">
        <v>2568</v>
      </c>
      <c r="B18" s="64" t="s">
        <v>14</v>
      </c>
      <c r="C18" s="64">
        <v>1</v>
      </c>
      <c r="D18" s="47" t="s">
        <v>47</v>
      </c>
      <c r="E18" s="64">
        <f t="shared" ref="E18" ca="1" si="45">E17</f>
        <v>24</v>
      </c>
      <c r="F18" s="64">
        <f t="shared" ca="1" si="0"/>
        <v>5</v>
      </c>
      <c r="G18" s="65">
        <f t="shared" ca="1" si="1"/>
        <v>16.129032258064516</v>
      </c>
      <c r="H18" s="64">
        <f t="shared" ca="1" si="2"/>
        <v>12</v>
      </c>
      <c r="I18" s="65">
        <f t="shared" ca="1" si="1"/>
        <v>38.70967741935484</v>
      </c>
      <c r="J18" s="64">
        <f t="shared" ca="1" si="3"/>
        <v>4</v>
      </c>
      <c r="K18" s="65">
        <f t="shared" ref="K18" ca="1" si="46">J18*100/$E$1</f>
        <v>12.903225806451612</v>
      </c>
      <c r="L18" s="64">
        <f t="shared" ca="1" si="5"/>
        <v>3</v>
      </c>
      <c r="M18" s="65">
        <f t="shared" ref="M18" ca="1" si="47">L18*100/$E$1</f>
        <v>9.67741935483871</v>
      </c>
    </row>
    <row r="19" spans="1:13" ht="19.899999999999999" customHeight="1" x14ac:dyDescent="0.7">
      <c r="A19" s="76">
        <v>2568</v>
      </c>
      <c r="B19" s="64" t="s">
        <v>14</v>
      </c>
      <c r="C19" s="64">
        <v>1</v>
      </c>
      <c r="D19" s="47" t="s">
        <v>62</v>
      </c>
      <c r="E19" s="64">
        <f t="shared" ca="1" si="15"/>
        <v>24</v>
      </c>
      <c r="F19" s="64">
        <f t="shared" ca="1" si="0"/>
        <v>10</v>
      </c>
      <c r="G19" s="65">
        <f t="shared" ca="1" si="1"/>
        <v>32.258064516129032</v>
      </c>
      <c r="H19" s="64">
        <f t="shared" ca="1" si="2"/>
        <v>7</v>
      </c>
      <c r="I19" s="65">
        <f t="shared" ca="1" si="1"/>
        <v>22.580645161290324</v>
      </c>
      <c r="J19" s="64">
        <f t="shared" ca="1" si="3"/>
        <v>5</v>
      </c>
      <c r="K19" s="65">
        <f t="shared" ref="K19" ca="1" si="48">J19*100/$E$1</f>
        <v>16.129032258064516</v>
      </c>
      <c r="L19" s="64">
        <f t="shared" ca="1" si="5"/>
        <v>2</v>
      </c>
      <c r="M19" s="65">
        <f t="shared" ref="M19" ca="1" si="49">L19*100/$E$1</f>
        <v>6.4516129032258061</v>
      </c>
    </row>
    <row r="20" spans="1:13" ht="19.899999999999999" customHeight="1" x14ac:dyDescent="0.7">
      <c r="A20" s="76">
        <v>2568</v>
      </c>
      <c r="B20" s="64" t="s">
        <v>14</v>
      </c>
      <c r="C20" s="64">
        <v>1</v>
      </c>
      <c r="D20" s="47" t="s">
        <v>63</v>
      </c>
      <c r="E20" s="64">
        <f t="shared" ca="1" si="15"/>
        <v>24</v>
      </c>
      <c r="F20" s="64">
        <f t="shared" ca="1" si="0"/>
        <v>24</v>
      </c>
      <c r="G20" s="65">
        <f t="shared" ca="1" si="1"/>
        <v>77.41935483870968</v>
      </c>
      <c r="H20" s="64">
        <f t="shared" ca="1" si="2"/>
        <v>0</v>
      </c>
      <c r="I20" s="65">
        <f t="shared" ca="1" si="1"/>
        <v>0</v>
      </c>
      <c r="J20" s="64">
        <f t="shared" ca="1" si="3"/>
        <v>0</v>
      </c>
      <c r="K20" s="65">
        <f t="shared" ref="K20" ca="1" si="50">J20*100/$E$1</f>
        <v>0</v>
      </c>
      <c r="L20" s="64">
        <f t="shared" ca="1" si="5"/>
        <v>0</v>
      </c>
      <c r="M20" s="65">
        <f t="shared" ref="M20" ca="1" si="51">L20*100/$E$1</f>
        <v>0</v>
      </c>
    </row>
    <row r="21" spans="1:13" ht="19.899999999999999" customHeight="1" x14ac:dyDescent="0.7">
      <c r="A21" s="76">
        <v>2568</v>
      </c>
      <c r="B21" s="64" t="s">
        <v>14</v>
      </c>
      <c r="C21" s="64">
        <v>2</v>
      </c>
      <c r="D21" s="47" t="s">
        <v>41</v>
      </c>
      <c r="E21" s="64">
        <f t="shared" ref="E21" ca="1" si="52">RANDBETWEEN(20,45)</f>
        <v>41</v>
      </c>
      <c r="F21" s="64">
        <f t="shared" ca="1" si="0"/>
        <v>27</v>
      </c>
      <c r="G21" s="65">
        <f t="shared" ca="1" si="1"/>
        <v>87.096774193548384</v>
      </c>
      <c r="H21" s="64">
        <f t="shared" ca="1" si="2"/>
        <v>6</v>
      </c>
      <c r="I21" s="65">
        <f t="shared" ca="1" si="1"/>
        <v>19.35483870967742</v>
      </c>
      <c r="J21" s="64">
        <f t="shared" ca="1" si="3"/>
        <v>8</v>
      </c>
      <c r="K21" s="65">
        <f t="shared" ref="K21" ca="1" si="53">J21*100/$E$1</f>
        <v>25.806451612903224</v>
      </c>
      <c r="L21" s="64">
        <f t="shared" ca="1" si="5"/>
        <v>0</v>
      </c>
      <c r="M21" s="65">
        <f t="shared" ref="M21" ca="1" si="54">L21*100/$E$1</f>
        <v>0</v>
      </c>
    </row>
    <row r="22" spans="1:13" ht="19.899999999999999" customHeight="1" x14ac:dyDescent="0.7">
      <c r="A22" s="76">
        <v>2568</v>
      </c>
      <c r="B22" s="64" t="s">
        <v>14</v>
      </c>
      <c r="C22" s="64">
        <v>2</v>
      </c>
      <c r="D22" s="47" t="s">
        <v>47</v>
      </c>
      <c r="E22" s="64">
        <f t="shared" ref="E22" ca="1" si="55">E21</f>
        <v>41</v>
      </c>
      <c r="F22" s="64">
        <f t="shared" ca="1" si="0"/>
        <v>29</v>
      </c>
      <c r="G22" s="65">
        <f t="shared" ca="1" si="1"/>
        <v>93.548387096774192</v>
      </c>
      <c r="H22" s="64">
        <f t="shared" ca="1" si="2"/>
        <v>0</v>
      </c>
      <c r="I22" s="65">
        <f t="shared" ca="1" si="1"/>
        <v>0</v>
      </c>
      <c r="J22" s="64">
        <f t="shared" ca="1" si="3"/>
        <v>4</v>
      </c>
      <c r="K22" s="65">
        <f t="shared" ref="K22" ca="1" si="56">J22*100/$E$1</f>
        <v>12.903225806451612</v>
      </c>
      <c r="L22" s="64">
        <f t="shared" ca="1" si="5"/>
        <v>8</v>
      </c>
      <c r="M22" s="65">
        <f t="shared" ref="M22" ca="1" si="57">L22*100/$E$1</f>
        <v>25.806451612903224</v>
      </c>
    </row>
    <row r="23" spans="1:13" ht="19.899999999999999" customHeight="1" x14ac:dyDescent="0.7">
      <c r="A23" s="76">
        <v>2568</v>
      </c>
      <c r="B23" s="64" t="s">
        <v>14</v>
      </c>
      <c r="C23" s="64">
        <v>2</v>
      </c>
      <c r="D23" s="47" t="s">
        <v>62</v>
      </c>
      <c r="E23" s="64">
        <f t="shared" ca="1" si="15"/>
        <v>41</v>
      </c>
      <c r="F23" s="64">
        <f t="shared" ca="1" si="0"/>
        <v>30</v>
      </c>
      <c r="G23" s="65">
        <f t="shared" ca="1" si="1"/>
        <v>96.774193548387103</v>
      </c>
      <c r="H23" s="64">
        <f t="shared" ca="1" si="2"/>
        <v>11</v>
      </c>
      <c r="I23" s="65">
        <f t="shared" ca="1" si="1"/>
        <v>35.483870967741936</v>
      </c>
      <c r="J23" s="64">
        <f t="shared" ca="1" si="3"/>
        <v>0</v>
      </c>
      <c r="K23" s="65">
        <f t="shared" ref="K23" ca="1" si="58">J23*100/$E$1</f>
        <v>0</v>
      </c>
      <c r="L23" s="64">
        <f t="shared" ca="1" si="5"/>
        <v>0</v>
      </c>
      <c r="M23" s="65">
        <f t="shared" ref="M23" ca="1" si="59">L23*100/$E$1</f>
        <v>0</v>
      </c>
    </row>
    <row r="24" spans="1:13" ht="19.899999999999999" customHeight="1" x14ac:dyDescent="0.7">
      <c r="A24" s="76">
        <v>2568</v>
      </c>
      <c r="B24" s="64" t="s">
        <v>14</v>
      </c>
      <c r="C24" s="64">
        <v>2</v>
      </c>
      <c r="D24" s="47" t="s">
        <v>63</v>
      </c>
      <c r="E24" s="64">
        <f t="shared" ca="1" si="15"/>
        <v>41</v>
      </c>
      <c r="F24" s="64">
        <f t="shared" ca="1" si="0"/>
        <v>10</v>
      </c>
      <c r="G24" s="65">
        <f t="shared" ca="1" si="1"/>
        <v>32.258064516129032</v>
      </c>
      <c r="H24" s="64">
        <f t="shared" ca="1" si="2"/>
        <v>1</v>
      </c>
      <c r="I24" s="65">
        <f t="shared" ca="1" si="1"/>
        <v>3.225806451612903</v>
      </c>
      <c r="J24" s="64">
        <f t="shared" ca="1" si="3"/>
        <v>4</v>
      </c>
      <c r="K24" s="65">
        <f t="shared" ref="K24" ca="1" si="60">J24*100/$E$1</f>
        <v>12.903225806451612</v>
      </c>
      <c r="L24" s="64">
        <f t="shared" ca="1" si="5"/>
        <v>26</v>
      </c>
      <c r="M24" s="65">
        <f t="shared" ref="M24" ca="1" si="61">L24*100/$E$1</f>
        <v>83.870967741935488</v>
      </c>
    </row>
    <row r="25" spans="1:13" ht="19.899999999999999" customHeight="1" x14ac:dyDescent="0.7">
      <c r="A25" s="76">
        <v>2568</v>
      </c>
      <c r="B25" s="64" t="s">
        <v>21</v>
      </c>
      <c r="C25" s="64">
        <v>1</v>
      </c>
      <c r="D25" s="47" t="s">
        <v>41</v>
      </c>
      <c r="E25" s="64">
        <f t="shared" ref="E25" ca="1" si="62">RANDBETWEEN(20,45)</f>
        <v>24</v>
      </c>
      <c r="F25" s="64">
        <f t="shared" ca="1" si="0"/>
        <v>22</v>
      </c>
      <c r="G25" s="65">
        <f t="shared" ca="1" si="1"/>
        <v>70.967741935483872</v>
      </c>
      <c r="H25" s="64">
        <f t="shared" ca="1" si="2"/>
        <v>1</v>
      </c>
      <c r="I25" s="65">
        <f t="shared" ca="1" si="1"/>
        <v>3.225806451612903</v>
      </c>
      <c r="J25" s="64">
        <f t="shared" ca="1" si="3"/>
        <v>1</v>
      </c>
      <c r="K25" s="65">
        <f t="shared" ref="K25" ca="1" si="63">J25*100/$E$1</f>
        <v>3.225806451612903</v>
      </c>
      <c r="L25" s="64">
        <f t="shared" ca="1" si="5"/>
        <v>0</v>
      </c>
      <c r="M25" s="65">
        <f t="shared" ref="M25" ca="1" si="64">L25*100/$E$1</f>
        <v>0</v>
      </c>
    </row>
    <row r="26" spans="1:13" ht="19.899999999999999" customHeight="1" x14ac:dyDescent="0.7">
      <c r="A26" s="76">
        <v>2568</v>
      </c>
      <c r="B26" s="64" t="s">
        <v>21</v>
      </c>
      <c r="C26" s="64">
        <v>1</v>
      </c>
      <c r="D26" s="47" t="s">
        <v>47</v>
      </c>
      <c r="E26" s="64">
        <f t="shared" ref="E26" ca="1" si="65">E25</f>
        <v>24</v>
      </c>
      <c r="F26" s="64">
        <f t="shared" ca="1" si="0"/>
        <v>6</v>
      </c>
      <c r="G26" s="65">
        <f t="shared" ca="1" si="1"/>
        <v>19.35483870967742</v>
      </c>
      <c r="H26" s="64">
        <f t="shared" ca="1" si="2"/>
        <v>9</v>
      </c>
      <c r="I26" s="65">
        <f t="shared" ca="1" si="1"/>
        <v>29.032258064516128</v>
      </c>
      <c r="J26" s="64">
        <f t="shared" ca="1" si="3"/>
        <v>8</v>
      </c>
      <c r="K26" s="65">
        <f t="shared" ref="K26" ca="1" si="66">J26*100/$E$1</f>
        <v>25.806451612903224</v>
      </c>
      <c r="L26" s="64">
        <f t="shared" ca="1" si="5"/>
        <v>1</v>
      </c>
      <c r="M26" s="65">
        <f t="shared" ref="M26" ca="1" si="67">L26*100/$E$1</f>
        <v>3.225806451612903</v>
      </c>
    </row>
    <row r="27" spans="1:13" ht="19.899999999999999" customHeight="1" x14ac:dyDescent="0.7">
      <c r="A27" s="76">
        <v>2568</v>
      </c>
      <c r="B27" s="64" t="s">
        <v>21</v>
      </c>
      <c r="C27" s="64">
        <v>1</v>
      </c>
      <c r="D27" s="47" t="s">
        <v>62</v>
      </c>
      <c r="E27" s="64">
        <f t="shared" ca="1" si="15"/>
        <v>24</v>
      </c>
      <c r="F27" s="64">
        <f t="shared" ca="1" si="0"/>
        <v>8</v>
      </c>
      <c r="G27" s="65">
        <f t="shared" ca="1" si="1"/>
        <v>25.806451612903224</v>
      </c>
      <c r="H27" s="64">
        <f t="shared" ca="1" si="2"/>
        <v>4</v>
      </c>
      <c r="I27" s="65">
        <f t="shared" ca="1" si="1"/>
        <v>12.903225806451612</v>
      </c>
      <c r="J27" s="64">
        <f t="shared" ca="1" si="3"/>
        <v>8</v>
      </c>
      <c r="K27" s="65">
        <f t="shared" ref="K27" ca="1" si="68">J27*100/$E$1</f>
        <v>25.806451612903224</v>
      </c>
      <c r="L27" s="64">
        <f t="shared" ca="1" si="5"/>
        <v>4</v>
      </c>
      <c r="M27" s="65">
        <f t="shared" ref="M27" ca="1" si="69">L27*100/$E$1</f>
        <v>12.903225806451612</v>
      </c>
    </row>
    <row r="28" spans="1:13" ht="19.899999999999999" customHeight="1" x14ac:dyDescent="0.7">
      <c r="A28" s="76">
        <v>2568</v>
      </c>
      <c r="B28" s="64" t="s">
        <v>21</v>
      </c>
      <c r="C28" s="64">
        <v>1</v>
      </c>
      <c r="D28" s="47" t="s">
        <v>63</v>
      </c>
      <c r="E28" s="64">
        <f t="shared" ca="1" si="15"/>
        <v>24</v>
      </c>
      <c r="F28" s="64">
        <f t="shared" ca="1" si="0"/>
        <v>18</v>
      </c>
      <c r="G28" s="65">
        <f t="shared" ca="1" si="1"/>
        <v>58.064516129032256</v>
      </c>
      <c r="H28" s="64">
        <f t="shared" ca="1" si="2"/>
        <v>3</v>
      </c>
      <c r="I28" s="65">
        <f t="shared" ca="1" si="1"/>
        <v>9.67741935483871</v>
      </c>
      <c r="J28" s="64">
        <f t="shared" ca="1" si="3"/>
        <v>1</v>
      </c>
      <c r="K28" s="65">
        <f t="shared" ref="K28" ca="1" si="70">J28*100/$E$1</f>
        <v>3.225806451612903</v>
      </c>
      <c r="L28" s="64">
        <f t="shared" ca="1" si="5"/>
        <v>2</v>
      </c>
      <c r="M28" s="65">
        <f t="shared" ref="M28" ca="1" si="71">L28*100/$E$1</f>
        <v>6.4516129032258061</v>
      </c>
    </row>
    <row r="29" spans="1:13" ht="19.899999999999999" customHeight="1" x14ac:dyDescent="0.7">
      <c r="A29" s="76">
        <v>2568</v>
      </c>
      <c r="B29" s="64" t="s">
        <v>21</v>
      </c>
      <c r="C29" s="64">
        <v>2</v>
      </c>
      <c r="D29" s="47" t="s">
        <v>41</v>
      </c>
      <c r="E29" s="64">
        <f t="shared" ref="E29" ca="1" si="72">RANDBETWEEN(20,45)</f>
        <v>21</v>
      </c>
      <c r="F29" s="64">
        <f t="shared" ca="1" si="0"/>
        <v>16</v>
      </c>
      <c r="G29" s="65">
        <f t="shared" ca="1" si="1"/>
        <v>51.612903225806448</v>
      </c>
      <c r="H29" s="64">
        <f t="shared" ca="1" si="2"/>
        <v>0</v>
      </c>
      <c r="I29" s="65">
        <f t="shared" ca="1" si="1"/>
        <v>0</v>
      </c>
      <c r="J29" s="64">
        <f t="shared" ca="1" si="3"/>
        <v>5</v>
      </c>
      <c r="K29" s="65">
        <f t="shared" ref="K29" ca="1" si="73">J29*100/$E$1</f>
        <v>16.129032258064516</v>
      </c>
      <c r="L29" s="64">
        <f t="shared" ca="1" si="5"/>
        <v>0</v>
      </c>
      <c r="M29" s="65">
        <f t="shared" ref="M29" ca="1" si="74">L29*100/$E$1</f>
        <v>0</v>
      </c>
    </row>
    <row r="30" spans="1:13" ht="19.899999999999999" customHeight="1" x14ac:dyDescent="0.7">
      <c r="A30" s="76">
        <v>2568</v>
      </c>
      <c r="B30" s="64" t="s">
        <v>21</v>
      </c>
      <c r="C30" s="64">
        <v>2</v>
      </c>
      <c r="D30" s="47" t="s">
        <v>47</v>
      </c>
      <c r="E30" s="64">
        <f t="shared" ref="E30" ca="1" si="75">E29</f>
        <v>21</v>
      </c>
      <c r="F30" s="64">
        <f t="shared" ca="1" si="0"/>
        <v>3</v>
      </c>
      <c r="G30" s="65">
        <f t="shared" ca="1" si="1"/>
        <v>9.67741935483871</v>
      </c>
      <c r="H30" s="64">
        <f t="shared" ca="1" si="2"/>
        <v>8</v>
      </c>
      <c r="I30" s="65">
        <f t="shared" ca="1" si="1"/>
        <v>25.806451612903224</v>
      </c>
      <c r="J30" s="64">
        <f t="shared" ca="1" si="3"/>
        <v>1</v>
      </c>
      <c r="K30" s="65">
        <f t="shared" ref="K30" ca="1" si="76">J30*100/$E$1</f>
        <v>3.225806451612903</v>
      </c>
      <c r="L30" s="64">
        <f t="shared" ca="1" si="5"/>
        <v>9</v>
      </c>
      <c r="M30" s="65">
        <f t="shared" ref="M30" ca="1" si="77">L30*100/$E$1</f>
        <v>29.032258064516128</v>
      </c>
    </row>
    <row r="31" spans="1:13" ht="19.899999999999999" customHeight="1" x14ac:dyDescent="0.7">
      <c r="A31" s="76">
        <v>2568</v>
      </c>
      <c r="B31" s="64" t="s">
        <v>21</v>
      </c>
      <c r="C31" s="64">
        <v>2</v>
      </c>
      <c r="D31" s="47" t="s">
        <v>62</v>
      </c>
      <c r="E31" s="64">
        <f t="shared" ca="1" si="15"/>
        <v>21</v>
      </c>
      <c r="F31" s="64">
        <f t="shared" ca="1" si="0"/>
        <v>13</v>
      </c>
      <c r="G31" s="65">
        <f t="shared" ca="1" si="1"/>
        <v>41.935483870967744</v>
      </c>
      <c r="H31" s="64">
        <f t="shared" ca="1" si="2"/>
        <v>1</v>
      </c>
      <c r="I31" s="65">
        <f t="shared" ca="1" si="1"/>
        <v>3.225806451612903</v>
      </c>
      <c r="J31" s="64">
        <f t="shared" ca="1" si="3"/>
        <v>3</v>
      </c>
      <c r="K31" s="65">
        <f t="shared" ref="K31" ca="1" si="78">J31*100/$E$1</f>
        <v>9.67741935483871</v>
      </c>
      <c r="L31" s="64">
        <f t="shared" ca="1" si="5"/>
        <v>4</v>
      </c>
      <c r="M31" s="65">
        <f t="shared" ref="M31" ca="1" si="79">L31*100/$E$1</f>
        <v>12.903225806451612</v>
      </c>
    </row>
    <row r="32" spans="1:13" ht="19.899999999999999" customHeight="1" x14ac:dyDescent="0.7">
      <c r="A32" s="76">
        <v>2568</v>
      </c>
      <c r="B32" s="64" t="s">
        <v>21</v>
      </c>
      <c r="C32" s="64">
        <v>2</v>
      </c>
      <c r="D32" s="47" t="s">
        <v>63</v>
      </c>
      <c r="E32" s="64">
        <f t="shared" ca="1" si="15"/>
        <v>21</v>
      </c>
      <c r="F32" s="64">
        <f t="shared" ca="1" si="0"/>
        <v>16</v>
      </c>
      <c r="G32" s="65">
        <f t="shared" ca="1" si="1"/>
        <v>51.612903225806448</v>
      </c>
      <c r="H32" s="64">
        <f t="shared" ca="1" si="2"/>
        <v>0</v>
      </c>
      <c r="I32" s="65">
        <f t="shared" ca="1" si="1"/>
        <v>0</v>
      </c>
      <c r="J32" s="64">
        <f t="shared" ca="1" si="3"/>
        <v>4</v>
      </c>
      <c r="K32" s="65">
        <f t="shared" ref="K32" ca="1" si="80">J32*100/$E$1</f>
        <v>12.903225806451612</v>
      </c>
      <c r="L32" s="64">
        <f t="shared" ca="1" si="5"/>
        <v>1</v>
      </c>
      <c r="M32" s="65">
        <f t="shared" ref="M32" ca="1" si="81">L32*100/$E$1</f>
        <v>3.225806451612903</v>
      </c>
    </row>
    <row r="33" spans="1:13" ht="19.899999999999999" customHeight="1" x14ac:dyDescent="0.7">
      <c r="A33" s="76">
        <v>2568</v>
      </c>
      <c r="B33" s="64" t="s">
        <v>29</v>
      </c>
      <c r="C33" s="64">
        <v>1</v>
      </c>
      <c r="D33" s="47" t="s">
        <v>41</v>
      </c>
      <c r="E33" s="64">
        <f t="shared" ref="E33" ca="1" si="82">RANDBETWEEN(20,45)</f>
        <v>43</v>
      </c>
      <c r="F33" s="64">
        <f t="shared" ca="1" si="0"/>
        <v>17</v>
      </c>
      <c r="G33" s="65">
        <f t="shared" ca="1" si="1"/>
        <v>54.838709677419352</v>
      </c>
      <c r="H33" s="64">
        <f t="shared" ca="1" si="2"/>
        <v>13</v>
      </c>
      <c r="I33" s="65">
        <f t="shared" ca="1" si="1"/>
        <v>41.935483870967744</v>
      </c>
      <c r="J33" s="64">
        <f t="shared" ca="1" si="3"/>
        <v>1</v>
      </c>
      <c r="K33" s="65">
        <f t="shared" ref="K33" ca="1" si="83">J33*100/$E$1</f>
        <v>3.225806451612903</v>
      </c>
      <c r="L33" s="64">
        <f t="shared" ca="1" si="5"/>
        <v>12</v>
      </c>
      <c r="M33" s="65">
        <f t="shared" ref="M33" ca="1" si="84">L33*100/$E$1</f>
        <v>38.70967741935484</v>
      </c>
    </row>
    <row r="34" spans="1:13" ht="19.899999999999999" customHeight="1" x14ac:dyDescent="0.7">
      <c r="A34" s="76">
        <v>2568</v>
      </c>
      <c r="B34" s="64" t="s">
        <v>29</v>
      </c>
      <c r="C34" s="64">
        <v>1</v>
      </c>
      <c r="D34" s="47" t="s">
        <v>47</v>
      </c>
      <c r="E34" s="64">
        <f t="shared" ref="E34" ca="1" si="85">E33</f>
        <v>43</v>
      </c>
      <c r="F34" s="64">
        <f t="shared" ca="1" si="0"/>
        <v>37</v>
      </c>
      <c r="G34" s="65">
        <f t="shared" ca="1" si="1"/>
        <v>119.35483870967742</v>
      </c>
      <c r="H34" s="64">
        <f t="shared" ca="1" si="2"/>
        <v>5</v>
      </c>
      <c r="I34" s="65">
        <f t="shared" ca="1" si="1"/>
        <v>16.129032258064516</v>
      </c>
      <c r="J34" s="64">
        <f t="shared" ca="1" si="3"/>
        <v>0</v>
      </c>
      <c r="K34" s="65">
        <f t="shared" ref="K34" ca="1" si="86">J34*100/$E$1</f>
        <v>0</v>
      </c>
      <c r="L34" s="64">
        <f t="shared" ca="1" si="5"/>
        <v>1</v>
      </c>
      <c r="M34" s="65">
        <f t="shared" ref="M34" ca="1" si="87">L34*100/$E$1</f>
        <v>3.225806451612903</v>
      </c>
    </row>
    <row r="35" spans="1:13" ht="19.899999999999999" customHeight="1" x14ac:dyDescent="0.7">
      <c r="A35" s="76">
        <v>2568</v>
      </c>
      <c r="B35" s="64" t="s">
        <v>29</v>
      </c>
      <c r="C35" s="64">
        <v>1</v>
      </c>
      <c r="D35" s="47" t="s">
        <v>62</v>
      </c>
      <c r="E35" s="64">
        <f t="shared" ca="1" si="15"/>
        <v>43</v>
      </c>
      <c r="F35" s="64">
        <f t="shared" ca="1" si="0"/>
        <v>38</v>
      </c>
      <c r="G35" s="65">
        <f t="shared" ca="1" si="1"/>
        <v>122.58064516129032</v>
      </c>
      <c r="H35" s="64">
        <f t="shared" ca="1" si="2"/>
        <v>3</v>
      </c>
      <c r="I35" s="65">
        <f t="shared" ca="1" si="1"/>
        <v>9.67741935483871</v>
      </c>
      <c r="J35" s="64">
        <f t="shared" ca="1" si="3"/>
        <v>1</v>
      </c>
      <c r="K35" s="65">
        <f t="shared" ref="K35" ca="1" si="88">J35*100/$E$1</f>
        <v>3.225806451612903</v>
      </c>
      <c r="L35" s="64">
        <f t="shared" ca="1" si="5"/>
        <v>1</v>
      </c>
      <c r="M35" s="65">
        <f t="shared" ref="M35" ca="1" si="89">L35*100/$E$1</f>
        <v>3.225806451612903</v>
      </c>
    </row>
    <row r="36" spans="1:13" ht="19.899999999999999" customHeight="1" x14ac:dyDescent="0.7">
      <c r="A36" s="76">
        <v>2568</v>
      </c>
      <c r="B36" s="64" t="s">
        <v>29</v>
      </c>
      <c r="C36" s="64">
        <v>1</v>
      </c>
      <c r="D36" s="47" t="s">
        <v>63</v>
      </c>
      <c r="E36" s="64">
        <f t="shared" ca="1" si="15"/>
        <v>43</v>
      </c>
      <c r="F36" s="64">
        <f t="shared" ca="1" si="0"/>
        <v>39</v>
      </c>
      <c r="G36" s="65">
        <f t="shared" ca="1" si="1"/>
        <v>125.80645161290323</v>
      </c>
      <c r="H36" s="64">
        <f t="shared" ca="1" si="2"/>
        <v>2</v>
      </c>
      <c r="I36" s="65">
        <f t="shared" ca="1" si="1"/>
        <v>6.4516129032258061</v>
      </c>
      <c r="J36" s="64">
        <f t="shared" ca="1" si="3"/>
        <v>2</v>
      </c>
      <c r="K36" s="65">
        <f t="shared" ref="K36" ca="1" si="90">J36*100/$E$1</f>
        <v>6.4516129032258061</v>
      </c>
      <c r="L36" s="64">
        <f t="shared" ca="1" si="5"/>
        <v>0</v>
      </c>
      <c r="M36" s="65">
        <f t="shared" ref="M36" ca="1" si="91">L36*100/$E$1</f>
        <v>0</v>
      </c>
    </row>
    <row r="37" spans="1:13" ht="19.899999999999999" customHeight="1" x14ac:dyDescent="0.7">
      <c r="A37" s="76">
        <v>2568</v>
      </c>
      <c r="B37" s="64" t="s">
        <v>29</v>
      </c>
      <c r="C37" s="64">
        <v>2</v>
      </c>
      <c r="D37" s="47" t="s">
        <v>41</v>
      </c>
      <c r="E37" s="64">
        <f t="shared" ref="E37" ca="1" si="92">RANDBETWEEN(20,45)</f>
        <v>30</v>
      </c>
      <c r="F37" s="64">
        <f t="shared" ca="1" si="0"/>
        <v>10</v>
      </c>
      <c r="G37" s="65">
        <f t="shared" ca="1" si="1"/>
        <v>32.258064516129032</v>
      </c>
      <c r="H37" s="64">
        <f t="shared" ca="1" si="2"/>
        <v>17</v>
      </c>
      <c r="I37" s="65">
        <f t="shared" ca="1" si="1"/>
        <v>54.838709677419352</v>
      </c>
      <c r="J37" s="64">
        <f t="shared" ca="1" si="3"/>
        <v>0</v>
      </c>
      <c r="K37" s="65">
        <f t="shared" ref="K37" ca="1" si="93">J37*100/$E$1</f>
        <v>0</v>
      </c>
      <c r="L37" s="64">
        <f t="shared" ca="1" si="5"/>
        <v>3</v>
      </c>
      <c r="M37" s="65">
        <f t="shared" ref="M37" ca="1" si="94">L37*100/$E$1</f>
        <v>9.67741935483871</v>
      </c>
    </row>
    <row r="38" spans="1:13" ht="19.899999999999999" customHeight="1" x14ac:dyDescent="0.7">
      <c r="A38" s="76">
        <v>2568</v>
      </c>
      <c r="B38" s="64" t="s">
        <v>29</v>
      </c>
      <c r="C38" s="64">
        <v>2</v>
      </c>
      <c r="D38" s="47" t="s">
        <v>47</v>
      </c>
      <c r="E38" s="64">
        <f t="shared" ref="E38" ca="1" si="95">E37</f>
        <v>30</v>
      </c>
      <c r="F38" s="64">
        <f t="shared" ca="1" si="0"/>
        <v>23</v>
      </c>
      <c r="G38" s="65">
        <f t="shared" ca="1" si="1"/>
        <v>74.193548387096769</v>
      </c>
      <c r="H38" s="64">
        <f t="shared" ca="1" si="2"/>
        <v>5</v>
      </c>
      <c r="I38" s="65">
        <f t="shared" ca="1" si="1"/>
        <v>16.129032258064516</v>
      </c>
      <c r="J38" s="64">
        <f t="shared" ca="1" si="3"/>
        <v>0</v>
      </c>
      <c r="K38" s="65">
        <f t="shared" ref="K38" ca="1" si="96">J38*100/$E$1</f>
        <v>0</v>
      </c>
      <c r="L38" s="64">
        <f t="shared" ca="1" si="5"/>
        <v>2</v>
      </c>
      <c r="M38" s="65">
        <f t="shared" ref="M38" ca="1" si="97">L38*100/$E$1</f>
        <v>6.4516129032258061</v>
      </c>
    </row>
    <row r="39" spans="1:13" ht="19.899999999999999" customHeight="1" x14ac:dyDescent="0.7">
      <c r="A39" s="76">
        <v>2568</v>
      </c>
      <c r="B39" s="64" t="s">
        <v>29</v>
      </c>
      <c r="C39" s="64">
        <v>2</v>
      </c>
      <c r="D39" s="47" t="s">
        <v>62</v>
      </c>
      <c r="E39" s="64">
        <f t="shared" ca="1" si="15"/>
        <v>30</v>
      </c>
      <c r="F39" s="64">
        <f t="shared" ca="1" si="0"/>
        <v>0</v>
      </c>
      <c r="G39" s="65">
        <f t="shared" ca="1" si="1"/>
        <v>0</v>
      </c>
      <c r="H39" s="64">
        <f t="shared" ca="1" si="2"/>
        <v>6</v>
      </c>
      <c r="I39" s="65">
        <f t="shared" ca="1" si="1"/>
        <v>19.35483870967742</v>
      </c>
      <c r="J39" s="64">
        <f t="shared" ca="1" si="3"/>
        <v>2</v>
      </c>
      <c r="K39" s="65">
        <f t="shared" ref="K39" ca="1" si="98">J39*100/$E$1</f>
        <v>6.4516129032258061</v>
      </c>
      <c r="L39" s="64">
        <f t="shared" ca="1" si="5"/>
        <v>22</v>
      </c>
      <c r="M39" s="65">
        <f t="shared" ref="M39" ca="1" si="99">L39*100/$E$1</f>
        <v>70.967741935483872</v>
      </c>
    </row>
    <row r="40" spans="1:13" ht="19.899999999999999" customHeight="1" x14ac:dyDescent="0.7">
      <c r="A40" s="76">
        <v>2568</v>
      </c>
      <c r="B40" s="64" t="s">
        <v>29</v>
      </c>
      <c r="C40" s="64">
        <v>2</v>
      </c>
      <c r="D40" s="47" t="s">
        <v>63</v>
      </c>
      <c r="E40" s="64">
        <f t="shared" ca="1" si="15"/>
        <v>30</v>
      </c>
      <c r="F40" s="64">
        <f t="shared" ca="1" si="0"/>
        <v>14</v>
      </c>
      <c r="G40" s="65">
        <f t="shared" ca="1" si="1"/>
        <v>45.161290322580648</v>
      </c>
      <c r="H40" s="64">
        <f t="shared" ca="1" si="2"/>
        <v>5</v>
      </c>
      <c r="I40" s="65">
        <f t="shared" ca="1" si="1"/>
        <v>16.129032258064516</v>
      </c>
      <c r="J40" s="64">
        <f t="shared" ca="1" si="3"/>
        <v>10</v>
      </c>
      <c r="K40" s="65">
        <f t="shared" ref="K40" ca="1" si="100">J40*100/$E$1</f>
        <v>32.258064516129032</v>
      </c>
      <c r="L40" s="64">
        <f t="shared" ca="1" si="5"/>
        <v>1</v>
      </c>
      <c r="M40" s="65">
        <f t="shared" ref="M40" ca="1" si="101">L40*100/$E$1</f>
        <v>3.225806451612903</v>
      </c>
    </row>
  </sheetData>
  <phoneticPr fontId="14"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EBB00-AAA5-4A8E-B744-237E0F3A2D11}">
  <sheetPr>
    <tabColor rgb="FF00B050"/>
  </sheetPr>
  <dimension ref="A1:M47"/>
  <sheetViews>
    <sheetView workbookViewId="0">
      <selection activeCell="A2" sqref="A2"/>
    </sheetView>
  </sheetViews>
  <sheetFormatPr defaultColWidth="8.875" defaultRowHeight="27.75" x14ac:dyDescent="0.65"/>
  <cols>
    <col min="1" max="1" width="7.5" style="16" customWidth="1"/>
    <col min="2" max="2" width="13.75" style="16" customWidth="1"/>
    <col min="3" max="3" width="30.125" style="16" customWidth="1"/>
    <col min="4" max="11" width="7.875" style="26" customWidth="1"/>
    <col min="12" max="12" width="8.875" style="26"/>
    <col min="13" max="13" width="11.375" style="26" customWidth="1"/>
    <col min="14" max="16384" width="8.875" style="16"/>
  </cols>
  <sheetData>
    <row r="1" spans="1:13" ht="33.6" customHeight="1" thickBot="1" x14ac:dyDescent="0.7">
      <c r="A1" s="202" t="str">
        <f>"ประเมิน"&amp;ข้อมูลทั่วไป!$AB$3</f>
        <v>ประเมินสมรรถนะหลัก</v>
      </c>
      <c r="B1" s="202"/>
      <c r="C1" s="202"/>
      <c r="D1" s="202"/>
      <c r="E1" s="202"/>
      <c r="F1" s="202"/>
      <c r="G1" s="202"/>
      <c r="H1" s="202"/>
      <c r="I1" s="202"/>
      <c r="J1" s="202"/>
      <c r="K1" s="202"/>
      <c r="L1" s="202"/>
      <c r="M1" s="202"/>
    </row>
    <row r="2" spans="1:13" s="22" customFormat="1" ht="120" customHeight="1" x14ac:dyDescent="0.4">
      <c r="A2" s="17" t="s">
        <v>4</v>
      </c>
      <c r="B2" s="18" t="s">
        <v>5</v>
      </c>
      <c r="C2" s="28" t="s">
        <v>68</v>
      </c>
      <c r="D2" s="19" t="str">
        <f>ข้อมูลทั่วไป!$AB4</f>
        <v>1. การจัดการตนเอง</v>
      </c>
      <c r="E2" s="19" t="str">
        <f>ข้อมูลทั่วไป!$AB5</f>
        <v>2. การสื่อสาร</v>
      </c>
      <c r="F2" s="19" t="str">
        <f>ข้อมูลทั่วไป!$AB6</f>
        <v>3. การคิดขั้นสูง</v>
      </c>
      <c r="G2" s="19" t="str">
        <f>ข้อมูลทั่วไป!$AB7</f>
        <v>4. การรวมพลังทำงานเป็นทีม</v>
      </c>
      <c r="H2" s="19" t="str">
        <f>ข้อมูลทั่วไป!$AB8</f>
        <v>5. การเป็นพลเมืองที่เข้มแข็ง</v>
      </c>
      <c r="I2" s="19" t="str">
        <f>ข้อมูลทั่วไป!$AB9</f>
        <v>6. การอยู่ร่วมกับธรรมชาติและวิทยาการอย่างยั่งยืน</v>
      </c>
      <c r="J2" s="19" t="str">
        <f>ข้อมูลทั่วไป!$AB10</f>
        <v>7. ความเป็นผู้ประกอบการ</v>
      </c>
      <c r="K2" s="19"/>
      <c r="L2" s="20" t="s">
        <v>66</v>
      </c>
      <c r="M2" s="21" t="s">
        <v>67</v>
      </c>
    </row>
    <row r="3" spans="1:13" s="25" customFormat="1" ht="18" customHeight="1" x14ac:dyDescent="0.55000000000000004">
      <c r="A3" s="23" t="str">
        <f>IF(ข้อมูลทั่วไป!H3="","",ข้อมูลทั่วไป!F3)</f>
        <v/>
      </c>
      <c r="B3" s="23" t="str">
        <f>IF(ข้อมูลทั่วไป!G3="","",ข้อมูลทั่วไป!G3)</f>
        <v/>
      </c>
      <c r="C3" s="27" t="str">
        <f>IF(ข้อมูลทั่วไป!H3="","",ข้อมูลทั่วไป!H3)</f>
        <v/>
      </c>
      <c r="D3" s="24"/>
      <c r="E3" s="24"/>
      <c r="F3" s="24"/>
      <c r="G3" s="24"/>
      <c r="H3" s="24"/>
      <c r="I3" s="24"/>
      <c r="J3" s="24"/>
      <c r="K3" s="54"/>
      <c r="L3" s="23" t="str">
        <f>(IF(COUNTA(A3:J3)&lt;COUNTA($A$2:$J$2),"",VLOOKUP(7-COUNTIF(D3:J3,0),ข้อมูลทั่วไป!$AA$13:$AB$20,2,FALSE)))</f>
        <v/>
      </c>
      <c r="M3" s="23" t="str">
        <f>IF(COUNTA(A3:J3)&lt;COUNTA($A$2:$J$2),"",IF(A3="","",IF(L3=3,"ดีเยี่ยม",IF(L3=2,"ดี",IF(L3=1,"ผ่าน","ไม่ผ่าน")))))</f>
        <v/>
      </c>
    </row>
    <row r="4" spans="1:13" s="25" customFormat="1" ht="18" customHeight="1" x14ac:dyDescent="0.55000000000000004">
      <c r="A4" s="23" t="str">
        <f>IF(ข้อมูลทั่วไป!H4="","",ข้อมูลทั่วไป!F4)</f>
        <v/>
      </c>
      <c r="B4" s="23" t="str">
        <f>IF(ข้อมูลทั่วไป!G4="","",ข้อมูลทั่วไป!G4)</f>
        <v/>
      </c>
      <c r="C4" s="27" t="str">
        <f>IF(ข้อมูลทั่วไป!H4="","",ข้อมูลทั่วไป!H4)</f>
        <v/>
      </c>
      <c r="D4" s="24"/>
      <c r="E4" s="24"/>
      <c r="F4" s="24"/>
      <c r="G4" s="24"/>
      <c r="H4" s="24"/>
      <c r="I4" s="24"/>
      <c r="J4" s="24"/>
      <c r="K4" s="54"/>
      <c r="L4" s="23" t="str">
        <f>(IF(COUNTA(A4:J4)&lt;COUNTA($A$2:$J$2),"",VLOOKUP(7-COUNTIF(D4:J4,0),ข้อมูลทั่วไป!$AA$13:$AB$20,2,FALSE)))</f>
        <v/>
      </c>
      <c r="M4" s="23" t="str">
        <f t="shared" ref="M4:M47" si="0">IF(COUNTA(A4:J4)&lt;COUNTA($A$2:$J$2),"",IF(A4="","",IF(L4=3,"ดีเยี่ยม",IF(L4=2,"ดี",IF(L4=1,"ผ่าน","ไม่ผ่าน")))))</f>
        <v/>
      </c>
    </row>
    <row r="5" spans="1:13" s="25" customFormat="1" ht="18" customHeight="1" x14ac:dyDescent="0.55000000000000004">
      <c r="A5" s="23" t="str">
        <f>IF(ข้อมูลทั่วไป!H5="","",ข้อมูลทั่วไป!F5)</f>
        <v/>
      </c>
      <c r="B5" s="23" t="str">
        <f>IF(ข้อมูลทั่วไป!G5="","",ข้อมูลทั่วไป!G5)</f>
        <v/>
      </c>
      <c r="C5" s="27" t="str">
        <f>IF(ข้อมูลทั่วไป!H5="","",ข้อมูลทั่วไป!H5)</f>
        <v/>
      </c>
      <c r="D5" s="24"/>
      <c r="E5" s="24"/>
      <c r="F5" s="24"/>
      <c r="G5" s="24"/>
      <c r="H5" s="24"/>
      <c r="I5" s="24"/>
      <c r="J5" s="24"/>
      <c r="K5" s="54"/>
      <c r="L5" s="23" t="str">
        <f>(IF(COUNTA(A5:J5)&lt;COUNTA($A$2:$J$2),"",VLOOKUP(7-COUNTIF(D5:J5,0),ข้อมูลทั่วไป!$AA$13:$AB$20,2,FALSE)))</f>
        <v/>
      </c>
      <c r="M5" s="23" t="str">
        <f t="shared" si="0"/>
        <v/>
      </c>
    </row>
    <row r="6" spans="1:13" s="25" customFormat="1" ht="18" customHeight="1" x14ac:dyDescent="0.55000000000000004">
      <c r="A6" s="23" t="str">
        <f>IF(ข้อมูลทั่วไป!H6="","",ข้อมูลทั่วไป!F6)</f>
        <v/>
      </c>
      <c r="B6" s="23" t="str">
        <f>IF(ข้อมูลทั่วไป!G6="","",ข้อมูลทั่วไป!G6)</f>
        <v/>
      </c>
      <c r="C6" s="27" t="str">
        <f>IF(ข้อมูลทั่วไป!H6="","",ข้อมูลทั่วไป!H6)</f>
        <v/>
      </c>
      <c r="D6" s="24"/>
      <c r="E6" s="24"/>
      <c r="F6" s="24"/>
      <c r="G6" s="24"/>
      <c r="H6" s="24"/>
      <c r="I6" s="24"/>
      <c r="J6" s="24"/>
      <c r="K6" s="54"/>
      <c r="L6" s="23" t="str">
        <f>(IF(COUNTA(A6:J6)&lt;COUNTA($A$2:$J$2),"",VLOOKUP(7-COUNTIF(D6:J6,0),ข้อมูลทั่วไป!$AA$13:$AB$20,2,FALSE)))</f>
        <v/>
      </c>
      <c r="M6" s="23" t="str">
        <f t="shared" si="0"/>
        <v/>
      </c>
    </row>
    <row r="7" spans="1:13" s="25" customFormat="1" ht="18" customHeight="1" x14ac:dyDescent="0.55000000000000004">
      <c r="A7" s="23" t="str">
        <f>IF(ข้อมูลทั่วไป!H7="","",ข้อมูลทั่วไป!F7)</f>
        <v/>
      </c>
      <c r="B7" s="23" t="str">
        <f>IF(ข้อมูลทั่วไป!G7="","",ข้อมูลทั่วไป!G7)</f>
        <v/>
      </c>
      <c r="C7" s="27" t="str">
        <f>IF(ข้อมูลทั่วไป!H7="","",ข้อมูลทั่วไป!H7)</f>
        <v/>
      </c>
      <c r="D7" s="24"/>
      <c r="E7" s="24"/>
      <c r="F7" s="24"/>
      <c r="G7" s="24"/>
      <c r="H7" s="24"/>
      <c r="I7" s="24"/>
      <c r="J7" s="24"/>
      <c r="K7" s="54"/>
      <c r="L7" s="23" t="str">
        <f>(IF(COUNTA(A7:J7)&lt;COUNTA($A$2:$J$2),"",VLOOKUP(7-COUNTIF(D7:J7,0),ข้อมูลทั่วไป!$AA$13:$AB$20,2,FALSE)))</f>
        <v/>
      </c>
      <c r="M7" s="23" t="str">
        <f t="shared" si="0"/>
        <v/>
      </c>
    </row>
    <row r="8" spans="1:13" s="25" customFormat="1" ht="18" customHeight="1" x14ac:dyDescent="0.55000000000000004">
      <c r="A8" s="23" t="str">
        <f>IF(ข้อมูลทั่วไป!H8="","",ข้อมูลทั่วไป!F8)</f>
        <v/>
      </c>
      <c r="B8" s="23" t="str">
        <f>IF(ข้อมูลทั่วไป!G8="","",ข้อมูลทั่วไป!G8)</f>
        <v/>
      </c>
      <c r="C8" s="27" t="str">
        <f>IF(ข้อมูลทั่วไป!H8="","",ข้อมูลทั่วไป!H8)</f>
        <v/>
      </c>
      <c r="D8" s="24"/>
      <c r="E8" s="24"/>
      <c r="F8" s="24"/>
      <c r="G8" s="24"/>
      <c r="H8" s="24"/>
      <c r="I8" s="24"/>
      <c r="J8" s="24"/>
      <c r="K8" s="54"/>
      <c r="L8" s="23" t="str">
        <f>(IF(COUNTA(A8:J8)&lt;COUNTA($A$2:$J$2),"",VLOOKUP(7-COUNTIF(D8:J8,0),ข้อมูลทั่วไป!$AA$13:$AB$20,2,FALSE)))</f>
        <v/>
      </c>
      <c r="M8" s="23" t="str">
        <f t="shared" si="0"/>
        <v/>
      </c>
    </row>
    <row r="9" spans="1:13" s="25" customFormat="1" ht="18" customHeight="1" x14ac:dyDescent="0.55000000000000004">
      <c r="A9" s="23" t="str">
        <f>IF(ข้อมูลทั่วไป!H9="","",ข้อมูลทั่วไป!F9)</f>
        <v/>
      </c>
      <c r="B9" s="23" t="str">
        <f>IF(ข้อมูลทั่วไป!G9="","",ข้อมูลทั่วไป!G9)</f>
        <v/>
      </c>
      <c r="C9" s="27" t="str">
        <f>IF(ข้อมูลทั่วไป!H9="","",ข้อมูลทั่วไป!H9)</f>
        <v/>
      </c>
      <c r="D9" s="24"/>
      <c r="E9" s="24"/>
      <c r="F9" s="24"/>
      <c r="G9" s="24"/>
      <c r="H9" s="24"/>
      <c r="I9" s="24"/>
      <c r="J9" s="24"/>
      <c r="K9" s="54"/>
      <c r="L9" s="23" t="str">
        <f>(IF(COUNTA(A9:J9)&lt;COUNTA($A$2:$J$2),"",VLOOKUP(7-COUNTIF(D9:J9,0),ข้อมูลทั่วไป!$AA$13:$AB$20,2,FALSE)))</f>
        <v/>
      </c>
      <c r="M9" s="23" t="str">
        <f t="shared" si="0"/>
        <v/>
      </c>
    </row>
    <row r="10" spans="1:13" s="25" customFormat="1" ht="18" customHeight="1" x14ac:dyDescent="0.55000000000000004">
      <c r="A10" s="23" t="str">
        <f>IF(ข้อมูลทั่วไป!H10="","",ข้อมูลทั่วไป!F10)</f>
        <v/>
      </c>
      <c r="B10" s="23" t="str">
        <f>IF(ข้อมูลทั่วไป!G10="","",ข้อมูลทั่วไป!G10)</f>
        <v/>
      </c>
      <c r="C10" s="27" t="str">
        <f>IF(ข้อมูลทั่วไป!H10="","",ข้อมูลทั่วไป!H10)</f>
        <v/>
      </c>
      <c r="D10" s="24"/>
      <c r="E10" s="24"/>
      <c r="F10" s="24"/>
      <c r="G10" s="24"/>
      <c r="H10" s="24"/>
      <c r="I10" s="24"/>
      <c r="J10" s="24"/>
      <c r="K10" s="54"/>
      <c r="L10" s="23" t="str">
        <f>(IF(COUNTA(A10:J10)&lt;COUNTA($A$2:$J$2),"",VLOOKUP(7-COUNTIF(D10:J10,0),ข้อมูลทั่วไป!$AA$13:$AB$20,2,FALSE)))</f>
        <v/>
      </c>
      <c r="M10" s="23" t="str">
        <f t="shared" si="0"/>
        <v/>
      </c>
    </row>
    <row r="11" spans="1:13" s="25" customFormat="1" ht="18" customHeight="1" x14ac:dyDescent="0.55000000000000004">
      <c r="A11" s="23" t="str">
        <f>IF(ข้อมูลทั่วไป!H11="","",ข้อมูลทั่วไป!F11)</f>
        <v/>
      </c>
      <c r="B11" s="23" t="str">
        <f>IF(ข้อมูลทั่วไป!G11="","",ข้อมูลทั่วไป!G11)</f>
        <v/>
      </c>
      <c r="C11" s="27" t="str">
        <f>IF(ข้อมูลทั่วไป!H11="","",ข้อมูลทั่วไป!H11)</f>
        <v/>
      </c>
      <c r="D11" s="24"/>
      <c r="E11" s="24"/>
      <c r="F11" s="24"/>
      <c r="G11" s="24"/>
      <c r="H11" s="24"/>
      <c r="I11" s="24"/>
      <c r="J11" s="24"/>
      <c r="K11" s="54"/>
      <c r="L11" s="23" t="str">
        <f>(IF(COUNTA(A11:J11)&lt;COUNTA($A$2:$J$2),"",VLOOKUP(7-COUNTIF(D11:J11,0),ข้อมูลทั่วไป!$AA$13:$AB$20,2,FALSE)))</f>
        <v/>
      </c>
      <c r="M11" s="23" t="str">
        <f t="shared" si="0"/>
        <v/>
      </c>
    </row>
    <row r="12" spans="1:13" s="25" customFormat="1" ht="18" customHeight="1" x14ac:dyDescent="0.55000000000000004">
      <c r="A12" s="23" t="str">
        <f>IF(ข้อมูลทั่วไป!H12="","",ข้อมูลทั่วไป!F12)</f>
        <v/>
      </c>
      <c r="B12" s="23" t="str">
        <f>IF(ข้อมูลทั่วไป!G12="","",ข้อมูลทั่วไป!G12)</f>
        <v/>
      </c>
      <c r="C12" s="27" t="str">
        <f>IF(ข้อมูลทั่วไป!H12="","",ข้อมูลทั่วไป!H12)</f>
        <v/>
      </c>
      <c r="D12" s="24"/>
      <c r="E12" s="24"/>
      <c r="F12" s="24"/>
      <c r="G12" s="24"/>
      <c r="H12" s="24"/>
      <c r="I12" s="24"/>
      <c r="J12" s="24"/>
      <c r="K12" s="54"/>
      <c r="L12" s="23" t="str">
        <f>(IF(COUNTA(A12:J12)&lt;COUNTA($A$2:$J$2),"",VLOOKUP(7-COUNTIF(D12:J12,0),ข้อมูลทั่วไป!$AA$13:$AB$20,2,FALSE)))</f>
        <v/>
      </c>
      <c r="M12" s="23" t="str">
        <f t="shared" si="0"/>
        <v/>
      </c>
    </row>
    <row r="13" spans="1:13" s="25" customFormat="1" ht="18" customHeight="1" x14ac:dyDescent="0.55000000000000004">
      <c r="A13" s="23" t="str">
        <f>IF(ข้อมูลทั่วไป!H13="","",ข้อมูลทั่วไป!F13)</f>
        <v/>
      </c>
      <c r="B13" s="23" t="str">
        <f>IF(ข้อมูลทั่วไป!G13="","",ข้อมูลทั่วไป!G13)</f>
        <v/>
      </c>
      <c r="C13" s="27" t="str">
        <f>IF(ข้อมูลทั่วไป!H13="","",ข้อมูลทั่วไป!H13)</f>
        <v/>
      </c>
      <c r="D13" s="24"/>
      <c r="E13" s="24"/>
      <c r="F13" s="24"/>
      <c r="G13" s="24"/>
      <c r="H13" s="24"/>
      <c r="I13" s="24"/>
      <c r="J13" s="24"/>
      <c r="K13" s="54"/>
      <c r="L13" s="23" t="str">
        <f>(IF(COUNTA(A13:J13)&lt;COUNTA($A$2:$J$2),"",VLOOKUP(7-COUNTIF(D13:J13,0),ข้อมูลทั่วไป!$AA$13:$AB$20,2,FALSE)))</f>
        <v/>
      </c>
      <c r="M13" s="23" t="str">
        <f t="shared" si="0"/>
        <v/>
      </c>
    </row>
    <row r="14" spans="1:13" s="25" customFormat="1" ht="18" customHeight="1" x14ac:dyDescent="0.55000000000000004">
      <c r="A14" s="23" t="str">
        <f>IF(ข้อมูลทั่วไป!H14="","",ข้อมูลทั่วไป!F14)</f>
        <v/>
      </c>
      <c r="B14" s="23" t="str">
        <f>IF(ข้อมูลทั่วไป!G14="","",ข้อมูลทั่วไป!G14)</f>
        <v/>
      </c>
      <c r="C14" s="27" t="str">
        <f>IF(ข้อมูลทั่วไป!H14="","",ข้อมูลทั่วไป!H14)</f>
        <v/>
      </c>
      <c r="D14" s="24"/>
      <c r="E14" s="24"/>
      <c r="F14" s="24"/>
      <c r="G14" s="24"/>
      <c r="H14" s="24"/>
      <c r="I14" s="24"/>
      <c r="J14" s="24"/>
      <c r="K14" s="54"/>
      <c r="L14" s="23" t="str">
        <f>(IF(COUNTA(A14:J14)&lt;COUNTA($A$2:$J$2),"",VLOOKUP(7-COUNTIF(D14:J14,0),ข้อมูลทั่วไป!$AA$13:$AB$20,2,FALSE)))</f>
        <v/>
      </c>
      <c r="M14" s="23" t="str">
        <f t="shared" si="0"/>
        <v/>
      </c>
    </row>
    <row r="15" spans="1:13" s="25" customFormat="1" ht="18" customHeight="1" x14ac:dyDescent="0.55000000000000004">
      <c r="A15" s="23" t="str">
        <f>IF(ข้อมูลทั่วไป!H15="","",ข้อมูลทั่วไป!F15)</f>
        <v/>
      </c>
      <c r="B15" s="23" t="str">
        <f>IF(ข้อมูลทั่วไป!G15="","",ข้อมูลทั่วไป!G15)</f>
        <v/>
      </c>
      <c r="C15" s="27" t="str">
        <f>IF(ข้อมูลทั่วไป!H15="","",ข้อมูลทั่วไป!H15)</f>
        <v/>
      </c>
      <c r="D15" s="24"/>
      <c r="E15" s="24"/>
      <c r="F15" s="24"/>
      <c r="G15" s="24"/>
      <c r="H15" s="24"/>
      <c r="I15" s="24"/>
      <c r="J15" s="24"/>
      <c r="K15" s="54"/>
      <c r="L15" s="23" t="str">
        <f>(IF(COUNTA(A15:J15)&lt;COUNTA($A$2:$J$2),"",VLOOKUP(7-COUNTIF(D15:J15,0),ข้อมูลทั่วไป!$AA$13:$AB$20,2,FALSE)))</f>
        <v/>
      </c>
      <c r="M15" s="23" t="str">
        <f t="shared" si="0"/>
        <v/>
      </c>
    </row>
    <row r="16" spans="1:13" s="25" customFormat="1" ht="18" customHeight="1" x14ac:dyDescent="0.55000000000000004">
      <c r="A16" s="23" t="str">
        <f>IF(ข้อมูลทั่วไป!H16="","",ข้อมูลทั่วไป!F16)</f>
        <v/>
      </c>
      <c r="B16" s="23" t="str">
        <f>IF(ข้อมูลทั่วไป!G16="","",ข้อมูลทั่วไป!G16)</f>
        <v/>
      </c>
      <c r="C16" s="27" t="str">
        <f>IF(ข้อมูลทั่วไป!H16="","",ข้อมูลทั่วไป!H16)</f>
        <v/>
      </c>
      <c r="D16" s="24"/>
      <c r="E16" s="24"/>
      <c r="F16" s="24"/>
      <c r="G16" s="24"/>
      <c r="H16" s="24"/>
      <c r="I16" s="24"/>
      <c r="J16" s="24"/>
      <c r="K16" s="54"/>
      <c r="L16" s="23" t="str">
        <f>(IF(COUNTA(A16:J16)&lt;COUNTA($A$2:$J$2),"",VLOOKUP(7-COUNTIF(D16:J16,0),ข้อมูลทั่วไป!$AA$13:$AB$20,2,FALSE)))</f>
        <v/>
      </c>
      <c r="M16" s="23" t="str">
        <f t="shared" si="0"/>
        <v/>
      </c>
    </row>
    <row r="17" spans="1:13" s="25" customFormat="1" ht="18" customHeight="1" x14ac:dyDescent="0.55000000000000004">
      <c r="A17" s="23" t="str">
        <f>IF(ข้อมูลทั่วไป!H17="","",ข้อมูลทั่วไป!F17)</f>
        <v/>
      </c>
      <c r="B17" s="23" t="str">
        <f>IF(ข้อมูลทั่วไป!G17="","",ข้อมูลทั่วไป!G17)</f>
        <v/>
      </c>
      <c r="C17" s="27" t="str">
        <f>IF(ข้อมูลทั่วไป!H17="","",ข้อมูลทั่วไป!H17)</f>
        <v/>
      </c>
      <c r="D17" s="24"/>
      <c r="E17" s="24"/>
      <c r="F17" s="24"/>
      <c r="G17" s="24"/>
      <c r="H17" s="24"/>
      <c r="I17" s="24"/>
      <c r="J17" s="24"/>
      <c r="K17" s="54"/>
      <c r="L17" s="23" t="str">
        <f>(IF(COUNTA(A17:J17)&lt;COUNTA($A$2:$J$2),"",VLOOKUP(7-COUNTIF(D17:J17,0),ข้อมูลทั่วไป!$AA$13:$AB$20,2,FALSE)))</f>
        <v/>
      </c>
      <c r="M17" s="23" t="str">
        <f t="shared" si="0"/>
        <v/>
      </c>
    </row>
    <row r="18" spans="1:13" s="25" customFormat="1" ht="18" customHeight="1" x14ac:dyDescent="0.55000000000000004">
      <c r="A18" s="23" t="str">
        <f>IF(ข้อมูลทั่วไป!H18="","",ข้อมูลทั่วไป!F18)</f>
        <v/>
      </c>
      <c r="B18" s="23" t="str">
        <f>IF(ข้อมูลทั่วไป!G18="","",ข้อมูลทั่วไป!G18)</f>
        <v/>
      </c>
      <c r="C18" s="27" t="str">
        <f>IF(ข้อมูลทั่วไป!H18="","",ข้อมูลทั่วไป!H18)</f>
        <v/>
      </c>
      <c r="D18" s="24"/>
      <c r="E18" s="24"/>
      <c r="F18" s="24"/>
      <c r="G18" s="24"/>
      <c r="H18" s="24"/>
      <c r="I18" s="24"/>
      <c r="J18" s="24"/>
      <c r="K18" s="54"/>
      <c r="L18" s="23" t="str">
        <f>(IF(COUNTA(A18:J18)&lt;COUNTA($A$2:$J$2),"",VLOOKUP(7-COUNTIF(D18:J18,0),ข้อมูลทั่วไป!$AA$13:$AB$20,2,FALSE)))</f>
        <v/>
      </c>
      <c r="M18" s="23" t="str">
        <f t="shared" si="0"/>
        <v/>
      </c>
    </row>
    <row r="19" spans="1:13" s="25" customFormat="1" ht="18" customHeight="1" x14ac:dyDescent="0.55000000000000004">
      <c r="A19" s="23" t="str">
        <f>IF(ข้อมูลทั่วไป!H19="","",ข้อมูลทั่วไป!F19)</f>
        <v/>
      </c>
      <c r="B19" s="23" t="str">
        <f>IF(ข้อมูลทั่วไป!G19="","",ข้อมูลทั่วไป!G19)</f>
        <v/>
      </c>
      <c r="C19" s="27" t="str">
        <f>IF(ข้อมูลทั่วไป!H19="","",ข้อมูลทั่วไป!H19)</f>
        <v/>
      </c>
      <c r="D19" s="24"/>
      <c r="E19" s="24"/>
      <c r="F19" s="24"/>
      <c r="G19" s="24"/>
      <c r="H19" s="24"/>
      <c r="I19" s="24"/>
      <c r="J19" s="24"/>
      <c r="K19" s="54"/>
      <c r="L19" s="23" t="str">
        <f>(IF(COUNTA(A19:J19)&lt;COUNTA($A$2:$J$2),"",VLOOKUP(7-COUNTIF(D19:J19,0),ข้อมูลทั่วไป!$AA$13:$AB$20,2,FALSE)))</f>
        <v/>
      </c>
      <c r="M19" s="23" t="str">
        <f t="shared" si="0"/>
        <v/>
      </c>
    </row>
    <row r="20" spans="1:13" s="25" customFormat="1" ht="18" customHeight="1" x14ac:dyDescent="0.55000000000000004">
      <c r="A20" s="23" t="str">
        <f>IF(ข้อมูลทั่วไป!H20="","",ข้อมูลทั่วไป!F20)</f>
        <v/>
      </c>
      <c r="B20" s="23" t="str">
        <f>IF(ข้อมูลทั่วไป!G20="","",ข้อมูลทั่วไป!G20)</f>
        <v/>
      </c>
      <c r="C20" s="27" t="str">
        <f>IF(ข้อมูลทั่วไป!H20="","",ข้อมูลทั่วไป!H20)</f>
        <v/>
      </c>
      <c r="D20" s="24"/>
      <c r="E20" s="24"/>
      <c r="F20" s="24"/>
      <c r="G20" s="24"/>
      <c r="H20" s="24"/>
      <c r="I20" s="24"/>
      <c r="J20" s="24"/>
      <c r="K20" s="54"/>
      <c r="L20" s="23" t="str">
        <f>(IF(COUNTA(A20:J20)&lt;COUNTA($A$2:$J$2),"",VLOOKUP(7-COUNTIF(D20:J20,0),ข้อมูลทั่วไป!$AA$13:$AB$20,2,FALSE)))</f>
        <v/>
      </c>
      <c r="M20" s="23" t="str">
        <f t="shared" si="0"/>
        <v/>
      </c>
    </row>
    <row r="21" spans="1:13" s="25" customFormat="1" ht="18" customHeight="1" x14ac:dyDescent="0.55000000000000004">
      <c r="A21" s="23" t="str">
        <f>IF(ข้อมูลทั่วไป!H21="","",ข้อมูลทั่วไป!F21)</f>
        <v/>
      </c>
      <c r="B21" s="23" t="str">
        <f>IF(ข้อมูลทั่วไป!G21="","",ข้อมูลทั่วไป!G21)</f>
        <v/>
      </c>
      <c r="C21" s="27" t="str">
        <f>IF(ข้อมูลทั่วไป!H21="","",ข้อมูลทั่วไป!H21)</f>
        <v/>
      </c>
      <c r="D21" s="24"/>
      <c r="E21" s="24"/>
      <c r="F21" s="24"/>
      <c r="G21" s="24"/>
      <c r="H21" s="24"/>
      <c r="I21" s="24"/>
      <c r="J21" s="24"/>
      <c r="K21" s="54"/>
      <c r="L21" s="23" t="str">
        <f>(IF(COUNTA(A21:J21)&lt;COUNTA($A$2:$J$2),"",VLOOKUP(7-COUNTIF(D21:J21,0),ข้อมูลทั่วไป!$AA$13:$AB$20,2,FALSE)))</f>
        <v/>
      </c>
      <c r="M21" s="23" t="str">
        <f t="shared" si="0"/>
        <v/>
      </c>
    </row>
    <row r="22" spans="1:13" s="25" customFormat="1" ht="18" customHeight="1" x14ac:dyDescent="0.55000000000000004">
      <c r="A22" s="23" t="str">
        <f>IF(ข้อมูลทั่วไป!H22="","",ข้อมูลทั่วไป!F22)</f>
        <v/>
      </c>
      <c r="B22" s="23" t="str">
        <f>IF(ข้อมูลทั่วไป!G22="","",ข้อมูลทั่วไป!G22)</f>
        <v/>
      </c>
      <c r="C22" s="27" t="str">
        <f>IF(ข้อมูลทั่วไป!H22="","",ข้อมูลทั่วไป!H22)</f>
        <v/>
      </c>
      <c r="D22" s="24"/>
      <c r="E22" s="24"/>
      <c r="F22" s="24"/>
      <c r="G22" s="24"/>
      <c r="H22" s="24"/>
      <c r="I22" s="24"/>
      <c r="J22" s="24"/>
      <c r="K22" s="54"/>
      <c r="L22" s="23" t="str">
        <f>(IF(COUNTA(A22:J22)&lt;COUNTA($A$2:$J$2),"",VLOOKUP(7-COUNTIF(D22:J22,0),ข้อมูลทั่วไป!$AA$13:$AB$20,2,FALSE)))</f>
        <v/>
      </c>
      <c r="M22" s="23" t="str">
        <f t="shared" si="0"/>
        <v/>
      </c>
    </row>
    <row r="23" spans="1:13" s="25" customFormat="1" ht="18" customHeight="1" x14ac:dyDescent="0.55000000000000004">
      <c r="A23" s="23" t="str">
        <f>IF(ข้อมูลทั่วไป!H23="","",ข้อมูลทั่วไป!F23)</f>
        <v/>
      </c>
      <c r="B23" s="23" t="str">
        <f>IF(ข้อมูลทั่วไป!G23="","",ข้อมูลทั่วไป!G23)</f>
        <v/>
      </c>
      <c r="C23" s="27" t="str">
        <f>IF(ข้อมูลทั่วไป!H23="","",ข้อมูลทั่วไป!H23)</f>
        <v/>
      </c>
      <c r="D23" s="24"/>
      <c r="E23" s="24"/>
      <c r="F23" s="24"/>
      <c r="G23" s="24"/>
      <c r="H23" s="24"/>
      <c r="I23" s="24"/>
      <c r="J23" s="24"/>
      <c r="K23" s="54"/>
      <c r="L23" s="23" t="str">
        <f>(IF(COUNTA(A23:J23)&lt;COUNTA($A$2:$J$2),"",VLOOKUP(7-COUNTIF(D23:J23,0),ข้อมูลทั่วไป!$AA$13:$AB$20,2,FALSE)))</f>
        <v/>
      </c>
      <c r="M23" s="23" t="str">
        <f t="shared" si="0"/>
        <v/>
      </c>
    </row>
    <row r="24" spans="1:13" s="25" customFormat="1" ht="18" customHeight="1" x14ac:dyDescent="0.55000000000000004">
      <c r="A24" s="23" t="str">
        <f>IF(ข้อมูลทั่วไป!H24="","",ข้อมูลทั่วไป!F24)</f>
        <v/>
      </c>
      <c r="B24" s="23" t="str">
        <f>IF(ข้อมูลทั่วไป!G24="","",ข้อมูลทั่วไป!G24)</f>
        <v/>
      </c>
      <c r="C24" s="27" t="str">
        <f>IF(ข้อมูลทั่วไป!H24="","",ข้อมูลทั่วไป!H24)</f>
        <v/>
      </c>
      <c r="D24" s="24"/>
      <c r="E24" s="24"/>
      <c r="F24" s="24"/>
      <c r="G24" s="24"/>
      <c r="H24" s="24"/>
      <c r="I24" s="24"/>
      <c r="J24" s="24"/>
      <c r="K24" s="54"/>
      <c r="L24" s="23" t="str">
        <f>(IF(COUNTA(A24:J24)&lt;COUNTA($A$2:$J$2),"",VLOOKUP(7-COUNTIF(D24:J24,0),ข้อมูลทั่วไป!$AA$13:$AB$20,2,FALSE)))</f>
        <v/>
      </c>
      <c r="M24" s="23" t="str">
        <f t="shared" si="0"/>
        <v/>
      </c>
    </row>
    <row r="25" spans="1:13" s="25" customFormat="1" ht="18" customHeight="1" x14ac:dyDescent="0.55000000000000004">
      <c r="A25" s="23" t="str">
        <f>IF(ข้อมูลทั่วไป!H25="","",ข้อมูลทั่วไป!F25)</f>
        <v/>
      </c>
      <c r="B25" s="23" t="str">
        <f>IF(ข้อมูลทั่วไป!G25="","",ข้อมูลทั่วไป!G25)</f>
        <v/>
      </c>
      <c r="C25" s="27" t="str">
        <f>IF(ข้อมูลทั่วไป!H25="","",ข้อมูลทั่วไป!H25)</f>
        <v/>
      </c>
      <c r="D25" s="24"/>
      <c r="E25" s="24"/>
      <c r="F25" s="24"/>
      <c r="G25" s="24"/>
      <c r="H25" s="24"/>
      <c r="I25" s="24"/>
      <c r="J25" s="24"/>
      <c r="K25" s="54"/>
      <c r="L25" s="23" t="str">
        <f>(IF(COUNTA(A25:J25)&lt;COUNTA($A$2:$J$2),"",VLOOKUP(7-COUNTIF(D25:J25,0),ข้อมูลทั่วไป!$AA$13:$AB$20,2,FALSE)))</f>
        <v/>
      </c>
      <c r="M25" s="23" t="str">
        <f t="shared" si="0"/>
        <v/>
      </c>
    </row>
    <row r="26" spans="1:13" s="25" customFormat="1" ht="18" customHeight="1" x14ac:dyDescent="0.55000000000000004">
      <c r="A26" s="23" t="str">
        <f>IF(ข้อมูลทั่วไป!H26="","",ข้อมูลทั่วไป!F26)</f>
        <v/>
      </c>
      <c r="B26" s="23" t="str">
        <f>IF(ข้อมูลทั่วไป!G26="","",ข้อมูลทั่วไป!G26)</f>
        <v/>
      </c>
      <c r="C26" s="27" t="str">
        <f>IF(ข้อมูลทั่วไป!H26="","",ข้อมูลทั่วไป!H26)</f>
        <v/>
      </c>
      <c r="D26" s="24"/>
      <c r="E26" s="24"/>
      <c r="F26" s="24"/>
      <c r="G26" s="24"/>
      <c r="H26" s="24"/>
      <c r="I26" s="24"/>
      <c r="J26" s="24"/>
      <c r="K26" s="54"/>
      <c r="L26" s="23" t="str">
        <f>(IF(COUNTA(A26:J26)&lt;COUNTA($A$2:$J$2),"",VLOOKUP(7-COUNTIF(D26:J26,0),ข้อมูลทั่วไป!$AA$13:$AB$20,2,FALSE)))</f>
        <v/>
      </c>
      <c r="M26" s="23" t="str">
        <f t="shared" si="0"/>
        <v/>
      </c>
    </row>
    <row r="27" spans="1:13" s="25" customFormat="1" ht="18" customHeight="1" x14ac:dyDescent="0.55000000000000004">
      <c r="A27" s="23" t="str">
        <f>IF(ข้อมูลทั่วไป!H27="","",ข้อมูลทั่วไป!F27)</f>
        <v/>
      </c>
      <c r="B27" s="23" t="str">
        <f>IF(ข้อมูลทั่วไป!G27="","",ข้อมูลทั่วไป!G27)</f>
        <v/>
      </c>
      <c r="C27" s="27" t="str">
        <f>IF(ข้อมูลทั่วไป!H27="","",ข้อมูลทั่วไป!H27)</f>
        <v/>
      </c>
      <c r="D27" s="24"/>
      <c r="E27" s="24"/>
      <c r="F27" s="24"/>
      <c r="G27" s="24"/>
      <c r="H27" s="24"/>
      <c r="I27" s="24"/>
      <c r="J27" s="24"/>
      <c r="K27" s="54"/>
      <c r="L27" s="23" t="str">
        <f>(IF(COUNTA(A27:J27)&lt;COUNTA($A$2:$J$2),"",VLOOKUP(7-COUNTIF(D27:J27,0),ข้อมูลทั่วไป!$AA$13:$AB$20,2,FALSE)))</f>
        <v/>
      </c>
      <c r="M27" s="23" t="str">
        <f t="shared" si="0"/>
        <v/>
      </c>
    </row>
    <row r="28" spans="1:13" s="25" customFormat="1" ht="18" customHeight="1" x14ac:dyDescent="0.55000000000000004">
      <c r="A28" s="23" t="str">
        <f>IF(ข้อมูลทั่วไป!H28="","",ข้อมูลทั่วไป!F28)</f>
        <v/>
      </c>
      <c r="B28" s="23" t="str">
        <f>IF(ข้อมูลทั่วไป!G28="","",ข้อมูลทั่วไป!G28)</f>
        <v/>
      </c>
      <c r="C28" s="27" t="str">
        <f>IF(ข้อมูลทั่วไป!H28="","",ข้อมูลทั่วไป!H28)</f>
        <v/>
      </c>
      <c r="D28" s="24"/>
      <c r="E28" s="24"/>
      <c r="F28" s="24"/>
      <c r="G28" s="24"/>
      <c r="H28" s="24"/>
      <c r="I28" s="24"/>
      <c r="J28" s="24"/>
      <c r="K28" s="54"/>
      <c r="L28" s="23" t="str">
        <f>(IF(COUNTA(A28:J28)&lt;COUNTA($A$2:$J$2),"",VLOOKUP(7-COUNTIF(D28:J28,0),ข้อมูลทั่วไป!$AA$13:$AB$20,2,FALSE)))</f>
        <v/>
      </c>
      <c r="M28" s="23" t="str">
        <f t="shared" si="0"/>
        <v/>
      </c>
    </row>
    <row r="29" spans="1:13" s="25" customFormat="1" ht="18" customHeight="1" x14ac:dyDescent="0.55000000000000004">
      <c r="A29" s="23" t="str">
        <f>IF(ข้อมูลทั่วไป!H29="","",ข้อมูลทั่วไป!F29)</f>
        <v/>
      </c>
      <c r="B29" s="23" t="str">
        <f>IF(ข้อมูลทั่วไป!G29="","",ข้อมูลทั่วไป!G29)</f>
        <v/>
      </c>
      <c r="C29" s="27" t="str">
        <f>IF(ข้อมูลทั่วไป!H29="","",ข้อมูลทั่วไป!H29)</f>
        <v/>
      </c>
      <c r="D29" s="24"/>
      <c r="E29" s="24"/>
      <c r="F29" s="24"/>
      <c r="G29" s="24"/>
      <c r="H29" s="24"/>
      <c r="I29" s="24"/>
      <c r="J29" s="24"/>
      <c r="K29" s="54"/>
      <c r="L29" s="23" t="str">
        <f>(IF(COUNTA(A29:J29)&lt;COUNTA($A$2:$J$2),"",VLOOKUP(7-COUNTIF(D29:J29,0),ข้อมูลทั่วไป!$AA$13:$AB$20,2,FALSE)))</f>
        <v/>
      </c>
      <c r="M29" s="23" t="str">
        <f t="shared" si="0"/>
        <v/>
      </c>
    </row>
    <row r="30" spans="1:13" s="25" customFormat="1" ht="18" customHeight="1" x14ac:dyDescent="0.55000000000000004">
      <c r="A30" s="23" t="str">
        <f>IF(ข้อมูลทั่วไป!H30="","",ข้อมูลทั่วไป!F30)</f>
        <v/>
      </c>
      <c r="B30" s="23" t="str">
        <f>IF(ข้อมูลทั่วไป!G30="","",ข้อมูลทั่วไป!G30)</f>
        <v/>
      </c>
      <c r="C30" s="27" t="str">
        <f>IF(ข้อมูลทั่วไป!H30="","",ข้อมูลทั่วไป!H30)</f>
        <v/>
      </c>
      <c r="D30" s="24"/>
      <c r="E30" s="24"/>
      <c r="F30" s="24"/>
      <c r="G30" s="24"/>
      <c r="H30" s="24"/>
      <c r="I30" s="24"/>
      <c r="J30" s="24"/>
      <c r="K30" s="54"/>
      <c r="L30" s="23" t="str">
        <f>(IF(COUNTA(A30:J30)&lt;COUNTA($A$2:$J$2),"",VLOOKUP(7-COUNTIF(D30:J30,0),ข้อมูลทั่วไป!$AA$13:$AB$20,2,FALSE)))</f>
        <v/>
      </c>
      <c r="M30" s="23" t="str">
        <f t="shared" si="0"/>
        <v/>
      </c>
    </row>
    <row r="31" spans="1:13" s="25" customFormat="1" ht="18" customHeight="1" x14ac:dyDescent="0.55000000000000004">
      <c r="A31" s="23" t="str">
        <f>IF(ข้อมูลทั่วไป!H31="","",ข้อมูลทั่วไป!F31)</f>
        <v/>
      </c>
      <c r="B31" s="23" t="str">
        <f>IF(ข้อมูลทั่วไป!G31="","",ข้อมูลทั่วไป!G31)</f>
        <v/>
      </c>
      <c r="C31" s="27" t="str">
        <f>IF(ข้อมูลทั่วไป!H31="","",ข้อมูลทั่วไป!H31)</f>
        <v/>
      </c>
      <c r="D31" s="24"/>
      <c r="E31" s="24"/>
      <c r="F31" s="24"/>
      <c r="G31" s="24"/>
      <c r="H31" s="24"/>
      <c r="I31" s="24"/>
      <c r="J31" s="24"/>
      <c r="K31" s="54"/>
      <c r="L31" s="23" t="str">
        <f>(IF(COUNTA(A31:J31)&lt;COUNTA($A$2:$J$2),"",VLOOKUP(7-COUNTIF(D31:J31,0),ข้อมูลทั่วไป!$AA$13:$AB$20,2,FALSE)))</f>
        <v/>
      </c>
      <c r="M31" s="23" t="str">
        <f t="shared" si="0"/>
        <v/>
      </c>
    </row>
    <row r="32" spans="1:13" s="25" customFormat="1" ht="18" customHeight="1" x14ac:dyDescent="0.55000000000000004">
      <c r="A32" s="23" t="str">
        <f>IF(ข้อมูลทั่วไป!H32="","",ข้อมูลทั่วไป!F32)</f>
        <v/>
      </c>
      <c r="B32" s="23" t="str">
        <f>IF(ข้อมูลทั่วไป!G32="","",ข้อมูลทั่วไป!G32)</f>
        <v/>
      </c>
      <c r="C32" s="27" t="str">
        <f>IF(ข้อมูลทั่วไป!H32="","",ข้อมูลทั่วไป!H32)</f>
        <v/>
      </c>
      <c r="D32" s="24"/>
      <c r="E32" s="24"/>
      <c r="F32" s="24"/>
      <c r="G32" s="24"/>
      <c r="H32" s="24"/>
      <c r="I32" s="24"/>
      <c r="J32" s="24"/>
      <c r="K32" s="54"/>
      <c r="L32" s="23" t="str">
        <f>(IF(COUNTA(A32:J32)&lt;COUNTA($A$2:$J$2),"",VLOOKUP(7-COUNTIF(D32:J32,0),ข้อมูลทั่วไป!$AA$13:$AB$20,2,FALSE)))</f>
        <v/>
      </c>
      <c r="M32" s="23" t="str">
        <f t="shared" si="0"/>
        <v/>
      </c>
    </row>
    <row r="33" spans="1:13" s="25" customFormat="1" ht="18" customHeight="1" x14ac:dyDescent="0.55000000000000004">
      <c r="A33" s="23" t="str">
        <f>IF(ข้อมูลทั่วไป!H33="","",ข้อมูลทั่วไป!F33)</f>
        <v/>
      </c>
      <c r="B33" s="23" t="str">
        <f>IF(ข้อมูลทั่วไป!G33="","",ข้อมูลทั่วไป!G33)</f>
        <v/>
      </c>
      <c r="C33" s="27" t="str">
        <f>IF(ข้อมูลทั่วไป!H33="","",ข้อมูลทั่วไป!H33)</f>
        <v/>
      </c>
      <c r="D33" s="24"/>
      <c r="E33" s="24"/>
      <c r="F33" s="24"/>
      <c r="G33" s="24"/>
      <c r="H33" s="24"/>
      <c r="I33" s="24"/>
      <c r="J33" s="24"/>
      <c r="K33" s="54"/>
      <c r="L33" s="23" t="str">
        <f>(IF(COUNTA(A33:J33)&lt;COUNTA($A$2:$J$2),"",VLOOKUP(7-COUNTIF(D33:J33,0),ข้อมูลทั่วไป!$AA$13:$AB$20,2,FALSE)))</f>
        <v/>
      </c>
      <c r="M33" s="23" t="str">
        <f t="shared" si="0"/>
        <v/>
      </c>
    </row>
    <row r="34" spans="1:13" s="25" customFormat="1" ht="18" customHeight="1" x14ac:dyDescent="0.55000000000000004">
      <c r="A34" s="23" t="str">
        <f>IF(ข้อมูลทั่วไป!H34="","",ข้อมูลทั่วไป!F34)</f>
        <v/>
      </c>
      <c r="B34" s="23" t="str">
        <f>IF(ข้อมูลทั่วไป!G34="","",ข้อมูลทั่วไป!G34)</f>
        <v/>
      </c>
      <c r="C34" s="27" t="str">
        <f>IF(ข้อมูลทั่วไป!H34="","",ข้อมูลทั่วไป!H34)</f>
        <v/>
      </c>
      <c r="D34" s="24"/>
      <c r="E34" s="24"/>
      <c r="F34" s="24"/>
      <c r="G34" s="24"/>
      <c r="H34" s="24"/>
      <c r="I34" s="24"/>
      <c r="J34" s="24"/>
      <c r="K34" s="54"/>
      <c r="L34" s="23" t="str">
        <f>(IF(COUNTA(A34:J34)&lt;COUNTA($A$2:$J$2),"",VLOOKUP(7-COUNTIF(D34:J34,0),ข้อมูลทั่วไป!$AA$13:$AB$20,2,FALSE)))</f>
        <v/>
      </c>
      <c r="M34" s="23" t="str">
        <f t="shared" si="0"/>
        <v/>
      </c>
    </row>
    <row r="35" spans="1:13" s="25" customFormat="1" ht="18" customHeight="1" x14ac:dyDescent="0.55000000000000004">
      <c r="A35" s="23" t="str">
        <f>IF(ข้อมูลทั่วไป!H35="","",ข้อมูลทั่วไป!F35)</f>
        <v/>
      </c>
      <c r="B35" s="23" t="str">
        <f>IF(ข้อมูลทั่วไป!G35="","",ข้อมูลทั่วไป!G35)</f>
        <v/>
      </c>
      <c r="C35" s="27" t="str">
        <f>IF(ข้อมูลทั่วไป!H35="","",ข้อมูลทั่วไป!H35)</f>
        <v/>
      </c>
      <c r="D35" s="24"/>
      <c r="E35" s="24"/>
      <c r="F35" s="24"/>
      <c r="G35" s="24"/>
      <c r="H35" s="24"/>
      <c r="I35" s="24"/>
      <c r="J35" s="24"/>
      <c r="K35" s="54"/>
      <c r="L35" s="23" t="str">
        <f>(IF(COUNTA(A35:J35)&lt;COUNTA($A$2:$J$2),"",VLOOKUP(7-COUNTIF(D35:J35,0),ข้อมูลทั่วไป!$AA$13:$AB$20,2,FALSE)))</f>
        <v/>
      </c>
      <c r="M35" s="23" t="str">
        <f t="shared" si="0"/>
        <v/>
      </c>
    </row>
    <row r="36" spans="1:13" s="25" customFormat="1" ht="18" customHeight="1" x14ac:dyDescent="0.55000000000000004">
      <c r="A36" s="23" t="str">
        <f>IF(ข้อมูลทั่วไป!H36="","",ข้อมูลทั่วไป!F36)</f>
        <v/>
      </c>
      <c r="B36" s="23" t="str">
        <f>IF(ข้อมูลทั่วไป!G36="","",ข้อมูลทั่วไป!G36)</f>
        <v/>
      </c>
      <c r="C36" s="27" t="str">
        <f>IF(ข้อมูลทั่วไป!H36="","",ข้อมูลทั่วไป!H36)</f>
        <v/>
      </c>
      <c r="D36" s="24"/>
      <c r="E36" s="24"/>
      <c r="F36" s="24"/>
      <c r="G36" s="24"/>
      <c r="H36" s="24"/>
      <c r="I36" s="24"/>
      <c r="J36" s="24"/>
      <c r="K36" s="54"/>
      <c r="L36" s="23" t="str">
        <f>(IF(COUNTA(A36:J36)&lt;COUNTA($A$2:$J$2),"",VLOOKUP(7-COUNTIF(D36:J36,0),ข้อมูลทั่วไป!$AA$13:$AB$20,2,FALSE)))</f>
        <v/>
      </c>
      <c r="M36" s="23" t="str">
        <f t="shared" si="0"/>
        <v/>
      </c>
    </row>
    <row r="37" spans="1:13" s="25" customFormat="1" ht="18" customHeight="1" x14ac:dyDescent="0.55000000000000004">
      <c r="A37" s="23" t="str">
        <f>IF(ข้อมูลทั่วไป!H37="","",ข้อมูลทั่วไป!F37)</f>
        <v/>
      </c>
      <c r="B37" s="23" t="str">
        <f>IF(ข้อมูลทั่วไป!G37="","",ข้อมูลทั่วไป!G37)</f>
        <v/>
      </c>
      <c r="C37" s="27" t="str">
        <f>IF(ข้อมูลทั่วไป!H37="","",ข้อมูลทั่วไป!H37)</f>
        <v/>
      </c>
      <c r="D37" s="24"/>
      <c r="E37" s="24"/>
      <c r="F37" s="24"/>
      <c r="G37" s="24"/>
      <c r="H37" s="24"/>
      <c r="I37" s="24"/>
      <c r="J37" s="24"/>
      <c r="K37" s="54"/>
      <c r="L37" s="23" t="str">
        <f>(IF(COUNTA(A37:J37)&lt;COUNTA($A$2:$J$2),"",VLOOKUP(7-COUNTIF(D37:J37,0),ข้อมูลทั่วไป!$AA$13:$AB$20,2,FALSE)))</f>
        <v/>
      </c>
      <c r="M37" s="23" t="str">
        <f t="shared" si="0"/>
        <v/>
      </c>
    </row>
    <row r="38" spans="1:13" s="25" customFormat="1" ht="18" customHeight="1" x14ac:dyDescent="0.55000000000000004">
      <c r="A38" s="23" t="str">
        <f>IF(ข้อมูลทั่วไป!H38="","",ข้อมูลทั่วไป!F38)</f>
        <v/>
      </c>
      <c r="B38" s="23" t="str">
        <f>IF(ข้อมูลทั่วไป!G38="","",ข้อมูลทั่วไป!G38)</f>
        <v/>
      </c>
      <c r="C38" s="27" t="str">
        <f>IF(ข้อมูลทั่วไป!H38="","",ข้อมูลทั่วไป!H38)</f>
        <v/>
      </c>
      <c r="D38" s="24"/>
      <c r="E38" s="24"/>
      <c r="F38" s="24"/>
      <c r="G38" s="24"/>
      <c r="H38" s="24"/>
      <c r="I38" s="24"/>
      <c r="J38" s="24"/>
      <c r="K38" s="54"/>
      <c r="L38" s="23" t="str">
        <f>(IF(COUNTA(A38:J38)&lt;COUNTA($A$2:$J$2),"",VLOOKUP(7-COUNTIF(D38:J38,0),ข้อมูลทั่วไป!$AA$13:$AB$20,2,FALSE)))</f>
        <v/>
      </c>
      <c r="M38" s="23" t="str">
        <f t="shared" si="0"/>
        <v/>
      </c>
    </row>
    <row r="39" spans="1:13" s="25" customFormat="1" ht="18" customHeight="1" x14ac:dyDescent="0.55000000000000004">
      <c r="A39" s="23" t="str">
        <f>IF(ข้อมูลทั่วไป!H39="","",ข้อมูลทั่วไป!F39)</f>
        <v/>
      </c>
      <c r="B39" s="23" t="str">
        <f>IF(ข้อมูลทั่วไป!G39="","",ข้อมูลทั่วไป!G39)</f>
        <v/>
      </c>
      <c r="C39" s="27" t="str">
        <f>IF(ข้อมูลทั่วไป!H39="","",ข้อมูลทั่วไป!H39)</f>
        <v/>
      </c>
      <c r="D39" s="24"/>
      <c r="E39" s="24"/>
      <c r="F39" s="24"/>
      <c r="G39" s="24"/>
      <c r="H39" s="24"/>
      <c r="I39" s="24"/>
      <c r="J39" s="24"/>
      <c r="K39" s="54"/>
      <c r="L39" s="23" t="str">
        <f>(IF(COUNTA(A39:J39)&lt;COUNTA($A$2:$J$2),"",VLOOKUP(7-COUNTIF(D39:J39,0),ข้อมูลทั่วไป!$AA$13:$AB$20,2,FALSE)))</f>
        <v/>
      </c>
      <c r="M39" s="23" t="str">
        <f t="shared" si="0"/>
        <v/>
      </c>
    </row>
    <row r="40" spans="1:13" s="25" customFormat="1" ht="18" customHeight="1" x14ac:dyDescent="0.55000000000000004">
      <c r="A40" s="23" t="str">
        <f>IF(ข้อมูลทั่วไป!H40="","",ข้อมูลทั่วไป!F40)</f>
        <v/>
      </c>
      <c r="B40" s="23" t="str">
        <f>IF(ข้อมูลทั่วไป!G40="","",ข้อมูลทั่วไป!G40)</f>
        <v/>
      </c>
      <c r="C40" s="27" t="str">
        <f>IF(ข้อมูลทั่วไป!H40="","",ข้อมูลทั่วไป!H40)</f>
        <v/>
      </c>
      <c r="D40" s="24"/>
      <c r="E40" s="24"/>
      <c r="F40" s="24"/>
      <c r="G40" s="24"/>
      <c r="H40" s="24"/>
      <c r="I40" s="24"/>
      <c r="J40" s="24"/>
      <c r="K40" s="54"/>
      <c r="L40" s="23" t="str">
        <f>(IF(COUNTA(A40:J40)&lt;COUNTA($A$2:$J$2),"",VLOOKUP(7-COUNTIF(D40:J40,0),ข้อมูลทั่วไป!$AA$13:$AB$20,2,FALSE)))</f>
        <v/>
      </c>
      <c r="M40" s="23" t="str">
        <f t="shared" si="0"/>
        <v/>
      </c>
    </row>
    <row r="41" spans="1:13" s="25" customFormat="1" ht="18" customHeight="1" x14ac:dyDescent="0.55000000000000004">
      <c r="A41" s="23" t="str">
        <f>IF(ข้อมูลทั่วไป!H41="","",ข้อมูลทั่วไป!F41)</f>
        <v/>
      </c>
      <c r="B41" s="23" t="str">
        <f>IF(ข้อมูลทั่วไป!G41="","",ข้อมูลทั่วไป!G41)</f>
        <v/>
      </c>
      <c r="C41" s="27" t="str">
        <f>IF(ข้อมูลทั่วไป!H41="","",ข้อมูลทั่วไป!H41)</f>
        <v/>
      </c>
      <c r="D41" s="24"/>
      <c r="E41" s="24"/>
      <c r="F41" s="24"/>
      <c r="G41" s="24"/>
      <c r="H41" s="24"/>
      <c r="I41" s="24"/>
      <c r="J41" s="24"/>
      <c r="K41" s="54"/>
      <c r="L41" s="23" t="str">
        <f>(IF(COUNTA(A41:J41)&lt;COUNTA($A$2:$J$2),"",VLOOKUP(7-COUNTIF(D41:J41,0),ข้อมูลทั่วไป!$AA$13:$AB$20,2,FALSE)))</f>
        <v/>
      </c>
      <c r="M41" s="23" t="str">
        <f t="shared" si="0"/>
        <v/>
      </c>
    </row>
    <row r="42" spans="1:13" s="25" customFormat="1" ht="18" customHeight="1" x14ac:dyDescent="0.55000000000000004">
      <c r="A42" s="23" t="str">
        <f>IF(ข้อมูลทั่วไป!H42="","",ข้อมูลทั่วไป!F42)</f>
        <v/>
      </c>
      <c r="B42" s="23" t="str">
        <f>IF(ข้อมูลทั่วไป!G42="","",ข้อมูลทั่วไป!G42)</f>
        <v/>
      </c>
      <c r="C42" s="27" t="str">
        <f>IF(ข้อมูลทั่วไป!H42="","",ข้อมูลทั่วไป!H42)</f>
        <v/>
      </c>
      <c r="D42" s="24"/>
      <c r="E42" s="24"/>
      <c r="F42" s="24"/>
      <c r="G42" s="24"/>
      <c r="H42" s="24"/>
      <c r="I42" s="24"/>
      <c r="J42" s="24"/>
      <c r="K42" s="54"/>
      <c r="L42" s="23" t="str">
        <f>(IF(COUNTA(A42:J42)&lt;COUNTA($A$2:$J$2),"",VLOOKUP(7-COUNTIF(D42:J42,0),ข้อมูลทั่วไป!$AA$13:$AB$20,2,FALSE)))</f>
        <v/>
      </c>
      <c r="M42" s="23" t="str">
        <f t="shared" si="0"/>
        <v/>
      </c>
    </row>
    <row r="43" spans="1:13" s="25" customFormat="1" ht="18" customHeight="1" x14ac:dyDescent="0.55000000000000004">
      <c r="A43" s="23" t="str">
        <f>IF(ข้อมูลทั่วไป!H43="","",ข้อมูลทั่วไป!F43)</f>
        <v/>
      </c>
      <c r="B43" s="23" t="str">
        <f>IF(ข้อมูลทั่วไป!G43="","",ข้อมูลทั่วไป!G43)</f>
        <v/>
      </c>
      <c r="C43" s="27" t="str">
        <f>IF(ข้อมูลทั่วไป!H43="","",ข้อมูลทั่วไป!H43)</f>
        <v/>
      </c>
      <c r="D43" s="24"/>
      <c r="E43" s="24"/>
      <c r="F43" s="24"/>
      <c r="G43" s="24"/>
      <c r="H43" s="24"/>
      <c r="I43" s="24"/>
      <c r="J43" s="24"/>
      <c r="K43" s="54"/>
      <c r="L43" s="23" t="str">
        <f>(IF(COUNTA(A43:J43)&lt;COUNTA($A$2:$J$2),"",VLOOKUP(7-COUNTIF(D43:J43,0),ข้อมูลทั่วไป!$AA$13:$AB$20,2,FALSE)))</f>
        <v/>
      </c>
      <c r="M43" s="23" t="str">
        <f t="shared" si="0"/>
        <v/>
      </c>
    </row>
    <row r="44" spans="1:13" s="25" customFormat="1" ht="18" customHeight="1" x14ac:dyDescent="0.55000000000000004">
      <c r="A44" s="23" t="str">
        <f>IF(ข้อมูลทั่วไป!H44="","",ข้อมูลทั่วไป!F44)</f>
        <v/>
      </c>
      <c r="B44" s="23" t="str">
        <f>IF(ข้อมูลทั่วไป!G44="","",ข้อมูลทั่วไป!G44)</f>
        <v/>
      </c>
      <c r="C44" s="27" t="str">
        <f>IF(ข้อมูลทั่วไป!H44="","",ข้อมูลทั่วไป!H44)</f>
        <v/>
      </c>
      <c r="D44" s="24"/>
      <c r="E44" s="24"/>
      <c r="F44" s="24"/>
      <c r="G44" s="24"/>
      <c r="H44" s="24"/>
      <c r="I44" s="24"/>
      <c r="J44" s="24"/>
      <c r="K44" s="54"/>
      <c r="L44" s="23" t="str">
        <f>(IF(COUNTA(A44:J44)&lt;COUNTA($A$2:$J$2),"",VLOOKUP(7-COUNTIF(D44:J44,0),ข้อมูลทั่วไป!$AA$13:$AB$20,2,FALSE)))</f>
        <v/>
      </c>
      <c r="M44" s="23" t="str">
        <f t="shared" si="0"/>
        <v/>
      </c>
    </row>
    <row r="45" spans="1:13" s="25" customFormat="1" ht="18" customHeight="1" x14ac:dyDescent="0.55000000000000004">
      <c r="A45" s="23" t="str">
        <f>IF(ข้อมูลทั่วไป!H45="","",ข้อมูลทั่วไป!F45)</f>
        <v/>
      </c>
      <c r="B45" s="23" t="str">
        <f>IF(ข้อมูลทั่วไป!G45="","",ข้อมูลทั่วไป!G45)</f>
        <v/>
      </c>
      <c r="C45" s="27" t="str">
        <f>IF(ข้อมูลทั่วไป!H45="","",ข้อมูลทั่วไป!H45)</f>
        <v/>
      </c>
      <c r="D45" s="24"/>
      <c r="E45" s="24"/>
      <c r="F45" s="24"/>
      <c r="G45" s="24"/>
      <c r="H45" s="24"/>
      <c r="I45" s="24"/>
      <c r="J45" s="24"/>
      <c r="K45" s="54"/>
      <c r="L45" s="23" t="str">
        <f>(IF(COUNTA(A45:J45)&lt;COUNTA($A$2:$J$2),"",VLOOKUP(7-COUNTIF(D45:J45,0),ข้อมูลทั่วไป!$AA$13:$AB$20,2,FALSE)))</f>
        <v/>
      </c>
      <c r="M45" s="23" t="str">
        <f t="shared" si="0"/>
        <v/>
      </c>
    </row>
    <row r="46" spans="1:13" s="25" customFormat="1" ht="18" customHeight="1" x14ac:dyDescent="0.55000000000000004">
      <c r="A46" s="23" t="str">
        <f>IF(ข้อมูลทั่วไป!H46="","",ข้อมูลทั่วไป!F46)</f>
        <v/>
      </c>
      <c r="B46" s="23" t="str">
        <f>IF(ข้อมูลทั่วไป!G46="","",ข้อมูลทั่วไป!G46)</f>
        <v/>
      </c>
      <c r="C46" s="27" t="str">
        <f>IF(ข้อมูลทั่วไป!H46="","",ข้อมูลทั่วไป!H46)</f>
        <v/>
      </c>
      <c r="D46" s="24"/>
      <c r="E46" s="24"/>
      <c r="F46" s="24"/>
      <c r="G46" s="24"/>
      <c r="H46" s="24"/>
      <c r="I46" s="24"/>
      <c r="J46" s="24"/>
      <c r="K46" s="54"/>
      <c r="L46" s="23" t="str">
        <f>(IF(COUNTA(A46:J46)&lt;COUNTA($A$2:$J$2),"",VLOOKUP(7-COUNTIF(D46:J46,0),ข้อมูลทั่วไป!$AA$13:$AB$20,2,FALSE)))</f>
        <v/>
      </c>
      <c r="M46" s="23" t="str">
        <f t="shared" si="0"/>
        <v/>
      </c>
    </row>
    <row r="47" spans="1:13" s="25" customFormat="1" ht="18" customHeight="1" x14ac:dyDescent="0.55000000000000004">
      <c r="A47" s="23" t="str">
        <f>IF(ข้อมูลทั่วไป!H47="","",ข้อมูลทั่วไป!F47)</f>
        <v/>
      </c>
      <c r="B47" s="23" t="str">
        <f>IF(ข้อมูลทั่วไป!G47="","",ข้อมูลทั่วไป!G47)</f>
        <v/>
      </c>
      <c r="C47" s="27" t="str">
        <f>IF(ข้อมูลทั่วไป!H47="","",ข้อมูลทั่วไป!H47)</f>
        <v/>
      </c>
      <c r="D47" s="24"/>
      <c r="E47" s="24"/>
      <c r="F47" s="24"/>
      <c r="G47" s="24"/>
      <c r="H47" s="24"/>
      <c r="I47" s="24"/>
      <c r="J47" s="24"/>
      <c r="K47" s="54"/>
      <c r="L47" s="23" t="str">
        <f>(IF(COUNTA(A47:J47)&lt;COUNTA($A$2:$J$2),"",VLOOKUP(7-COUNTIF(D47:J47,0),ข้อมูลทั่วไป!$AA$13:$AB$20,2,FALSE)))</f>
        <v/>
      </c>
      <c r="M47" s="23" t="str">
        <f t="shared" si="0"/>
        <v/>
      </c>
    </row>
  </sheetData>
  <sheetProtection algorithmName="SHA-512" hashValue="SIDP3zmJ7MuaK7xf9X9d/Fq9ZfgIF0SuT3yfYVWRrIlK5WlpYWT0P4Ss6WkcBQk/KtdKptEidc5rDfKbHosQtQ==" saltValue="DrB547Xc/c/N9suN2QXpJQ==" spinCount="100000" sheet="1" objects="1" scenarios="1"/>
  <mergeCells count="1">
    <mergeCell ref="A1:M1"/>
  </mergeCells>
  <conditionalFormatting sqref="L2:M1048576">
    <cfRule type="containsErrors" dxfId="0" priority="1">
      <formula>ISERROR(L2)</formula>
    </cfRule>
  </conditionalFormatting>
  <dataValidations count="1">
    <dataValidation type="list" allowBlank="1" showInputMessage="1" showErrorMessage="1" sqref="D3:J47" xr:uid="{05ABD625-9C9B-443D-86F1-8203B81CBEE2}">
      <formula1>"3,2,1,0"</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A1A63-25E2-4708-8AF9-1E6CA3FD7553}">
  <sheetPr>
    <tabColor rgb="FFC5FFDF"/>
  </sheetPr>
  <dimension ref="A1:Y91"/>
  <sheetViews>
    <sheetView showGridLines="0" view="pageLayout" topLeftCell="A19" zoomScale="68" zoomScaleNormal="85" zoomScalePageLayoutView="68" workbookViewId="0">
      <selection activeCell="B90" sqref="B90"/>
    </sheetView>
  </sheetViews>
  <sheetFormatPr defaultColWidth="8.875" defaultRowHeight="17.25" x14ac:dyDescent="0.4"/>
  <cols>
    <col min="1" max="1" width="5.375" style="30" customWidth="1"/>
    <col min="2" max="2" width="8.375" style="30" customWidth="1"/>
    <col min="3" max="3" width="20.625" style="30" customWidth="1"/>
    <col min="4" max="11" width="5.5" style="30" customWidth="1"/>
    <col min="12" max="13" width="6.625" style="30" customWidth="1"/>
    <col min="14" max="14" width="5.375" style="30" customWidth="1"/>
    <col min="15" max="15" width="8.375" style="30" customWidth="1"/>
    <col min="16" max="16" width="20.625" style="30" customWidth="1"/>
    <col min="17" max="19" width="4.75" style="30" customWidth="1"/>
    <col min="20" max="21" width="5.5" style="30" customWidth="1"/>
    <col min="22" max="25" width="8.375" style="30" customWidth="1"/>
    <col min="26" max="16384" width="8.875" style="30"/>
  </cols>
  <sheetData>
    <row r="1" spans="1:25" ht="51.4" customHeight="1" x14ac:dyDescent="0.55000000000000004">
      <c r="A1" s="29"/>
      <c r="B1" s="29"/>
      <c r="C1" s="29"/>
      <c r="D1" s="29"/>
      <c r="E1" s="29"/>
      <c r="F1" s="29"/>
      <c r="G1" s="29"/>
      <c r="H1" s="29"/>
      <c r="I1" s="29"/>
      <c r="J1" s="29"/>
      <c r="K1" s="29"/>
      <c r="L1" s="29"/>
      <c r="N1" s="29"/>
      <c r="O1" s="29"/>
      <c r="P1" s="29"/>
      <c r="Q1" s="29"/>
      <c r="R1" s="29"/>
      <c r="S1" s="29"/>
      <c r="T1" s="29"/>
      <c r="U1" s="29"/>
      <c r="V1" s="29"/>
      <c r="W1" s="29"/>
      <c r="X1" s="29"/>
      <c r="Y1" s="29"/>
    </row>
    <row r="2" spans="1:25" ht="24" x14ac:dyDescent="0.55000000000000004">
      <c r="A2" s="31" t="s">
        <v>69</v>
      </c>
      <c r="B2" s="29"/>
      <c r="C2" s="39" t="str">
        <f>"   "&amp;ข้อมูลทั่วไป!$B$2&amp;"   "&amp;ข้อมูลทั่วไป!$B$3</f>
        <v xml:space="preserve">   โรงเรียนทับช้างวิทยาคม   สำนักงานเขตพื้นที่การศึกษามัธยมศึกษาสงขลา สตูล</v>
      </c>
      <c r="D2" s="39"/>
      <c r="E2" s="39"/>
      <c r="F2" s="39"/>
      <c r="G2" s="39"/>
      <c r="H2" s="39"/>
      <c r="I2" s="39"/>
      <c r="J2" s="39"/>
      <c r="K2" s="39"/>
      <c r="L2" s="39"/>
      <c r="M2" s="50"/>
      <c r="N2" s="31" t="s">
        <v>69</v>
      </c>
      <c r="O2" s="29"/>
      <c r="P2" s="39" t="str">
        <f>"   "&amp;ข้อมูลทั่วไป!$B$2&amp;"   "&amp;ข้อมูลทั่วไป!$B$3</f>
        <v xml:space="preserve">   โรงเรียนทับช้างวิทยาคม   สำนักงานเขตพื้นที่การศึกษามัธยมศึกษาสงขลา สตูล</v>
      </c>
      <c r="Q2" s="39"/>
      <c r="R2" s="39"/>
      <c r="S2" s="39"/>
      <c r="T2" s="39"/>
      <c r="U2" s="39"/>
      <c r="V2" s="39"/>
      <c r="W2" s="39"/>
      <c r="X2" s="39"/>
      <c r="Y2" s="39"/>
    </row>
    <row r="3" spans="1:25" ht="24" x14ac:dyDescent="0.55000000000000004">
      <c r="A3" s="31" t="s">
        <v>72</v>
      </c>
      <c r="B3" s="37" t="s">
        <v>73</v>
      </c>
      <c r="C3" s="38"/>
      <c r="D3" s="31" t="s">
        <v>74</v>
      </c>
      <c r="E3" s="171"/>
      <c r="F3" s="171"/>
      <c r="G3" s="171"/>
      <c r="H3" s="171"/>
      <c r="I3" s="40"/>
      <c r="J3" s="40"/>
      <c r="K3" s="40"/>
      <c r="L3" s="40"/>
      <c r="M3" s="51"/>
      <c r="N3" s="31" t="s">
        <v>72</v>
      </c>
      <c r="O3" s="37" t="s">
        <v>73</v>
      </c>
      <c r="P3" s="38"/>
      <c r="Q3" s="31" t="s">
        <v>74</v>
      </c>
      <c r="R3" s="171"/>
      <c r="S3" s="171"/>
      <c r="T3" s="171"/>
      <c r="U3" s="171"/>
      <c r="V3" s="40"/>
      <c r="W3" s="40"/>
      <c r="X3" s="40"/>
      <c r="Y3" s="40"/>
    </row>
    <row r="4" spans="1:25" ht="24" x14ac:dyDescent="0.55000000000000004">
      <c r="A4" s="31" t="s">
        <v>75</v>
      </c>
      <c r="B4" s="39" t="str">
        <f>"รายงานผลการ"&amp;ประเมินคุณลักษณะตามหลักสูตร!$A$1</f>
        <v>รายงานผลการประเมินคุณลักษณะอันพึงประสงค์ ตามหลักสูตรแกนกลางการศึกษาขั้นพื้นฐาน พุทธศักราช 2551</v>
      </c>
      <c r="C4" s="39"/>
      <c r="D4" s="39"/>
      <c r="E4" s="39"/>
      <c r="F4" s="39"/>
      <c r="G4" s="39"/>
      <c r="H4" s="39"/>
      <c r="I4" s="39"/>
      <c r="J4" s="39"/>
      <c r="K4" s="39"/>
      <c r="L4" s="39"/>
      <c r="M4" s="50"/>
      <c r="N4" s="31" t="s">
        <v>75</v>
      </c>
      <c r="O4" s="39" t="str">
        <f>"รายงานผลตามค่าเป้าหมายการ"&amp;ประเมินสมรรถนะตามหลักสูตร!$A$1&amp;ข้อมูลทั่วไป!$B$6&amp;"/"&amp;ข้อมูลทั่วไป!$B$7&amp;" ปีการศึกษา "&amp;ข้อมูลทั่วไป!$B$8</f>
        <v>รายงานผลตามค่าเป้าหมายการประเมินสมรรถนะหลักตามหลักสูตรชั้นมัธยมศึกษาปีที่ 1/1 ปีการศึกษา 2568</v>
      </c>
      <c r="P4" s="39"/>
      <c r="Q4" s="39"/>
      <c r="R4" s="39"/>
      <c r="S4" s="39"/>
      <c r="T4" s="39"/>
      <c r="U4" s="39"/>
      <c r="V4" s="39"/>
      <c r="W4" s="39"/>
      <c r="X4" s="39"/>
      <c r="Y4" s="39"/>
    </row>
    <row r="5" spans="1:25" ht="24" x14ac:dyDescent="0.55000000000000004">
      <c r="A5" s="31"/>
      <c r="B5" s="40" t="str">
        <f>ข้อมูลทั่วไป!$B$6&amp;"/"&amp;ข้อมูลทั่วไป!$B$7&amp;" ปีการศึกษา "&amp;ข้อมูลทั่วไป!$B$8</f>
        <v>ชั้นมัธยมศึกษาปีที่ 1/1 ปีการศึกษา 2568</v>
      </c>
      <c r="C5" s="40"/>
      <c r="D5" s="40"/>
      <c r="E5" s="40"/>
      <c r="F5" s="40"/>
      <c r="G5" s="40"/>
      <c r="H5" s="40"/>
      <c r="I5" s="40"/>
      <c r="J5" s="40"/>
      <c r="K5" s="40"/>
      <c r="L5" s="40"/>
      <c r="M5" s="51"/>
      <c r="N5" s="31"/>
      <c r="O5" s="59"/>
      <c r="P5" s="59"/>
      <c r="Q5" s="59"/>
      <c r="R5" s="59"/>
      <c r="S5" s="59"/>
      <c r="T5" s="59"/>
      <c r="U5" s="59"/>
      <c r="V5" s="59"/>
      <c r="W5" s="59"/>
      <c r="X5" s="59"/>
      <c r="Y5" s="59"/>
    </row>
    <row r="6" spans="1:25" ht="24" x14ac:dyDescent="0.55000000000000004">
      <c r="A6" s="29" t="str">
        <f>"เรียน  ผู้อำนวยการ"&amp;ข้อมูลทั่วไป!$B$2</f>
        <v>เรียน  ผู้อำนวยการโรงเรียนทับช้างวิทยาคม</v>
      </c>
      <c r="B6" s="29"/>
      <c r="C6" s="29"/>
      <c r="D6" s="29"/>
      <c r="E6" s="29"/>
      <c r="F6" s="29"/>
      <c r="G6" s="29"/>
      <c r="H6" s="29"/>
      <c r="I6" s="29"/>
      <c r="J6" s="29"/>
      <c r="K6" s="29"/>
      <c r="L6" s="29"/>
      <c r="N6" s="29" t="str">
        <f>"เรียน  ผู้อำนวยการ"&amp;ข้อมูลทั่วไป!$B$2</f>
        <v>เรียน  ผู้อำนวยการโรงเรียนทับช้างวิทยาคม</v>
      </c>
      <c r="O6" s="29"/>
      <c r="P6" s="29"/>
      <c r="Q6" s="29"/>
      <c r="R6" s="29"/>
      <c r="S6" s="29"/>
      <c r="T6" s="29"/>
      <c r="U6" s="29"/>
      <c r="V6" s="29"/>
      <c r="W6" s="29"/>
      <c r="X6" s="29"/>
      <c r="Y6" s="29"/>
    </row>
    <row r="7" spans="1:25" x14ac:dyDescent="0.4">
      <c r="A7" s="172" t="str">
        <f>"        ข้าพเจ้า "&amp;ข้อมูลทั่วไป!$B$12&amp;" และคณะกรรมการฯ ได้ดำเนินการ"&amp;ประเมินคุณลักษณะตามหลักสูตร!$A$1&amp;" "&amp;ข้อมูลทั่วไป!B6&amp;"/"&amp;ข้อมูลทั่วไป!B7&amp;" ปีการศึกษา "&amp;ข้อมูลทั่วไป!$B$8&amp;" เสร็จสิ้นแล้ว "</f>
        <v xml:space="preserve">        ข้าพเจ้า  และคณะกรรมการฯ ได้ดำเนินการประเมินคุณลักษณะอันพึงประสงค์ ตามหลักสูตรแกนกลางการศึกษาขั้นพื้นฐาน พุทธศักราช 2551 ชั้นมัธยมศึกษาปีที่ 1/1 ปีการศึกษา 2568 เสร็จสิ้นแล้ว </v>
      </c>
      <c r="B7" s="172"/>
      <c r="C7" s="172"/>
      <c r="D7" s="172"/>
      <c r="E7" s="172"/>
      <c r="F7" s="172"/>
      <c r="G7" s="172"/>
      <c r="H7" s="172"/>
      <c r="I7" s="172"/>
      <c r="J7" s="172"/>
      <c r="K7" s="172"/>
      <c r="L7" s="172"/>
      <c r="M7" s="172"/>
      <c r="N7" s="172" t="str">
        <f>"        ข้าพเจ้า "&amp;ข้อมูลทั่วไป!$B$12&amp;" และคณะกรรมการฯ ได้ดำเนินการ"&amp;ประเมินสมรรถนะตามหลักสูตร!$A$1&amp;" "&amp;ข้อมูลทั่วไป!$B$6&amp;"/"&amp;ข้อมูลทั่วไป!$B$7&amp;" ปีการศึกษา "&amp;ข้อมูลทั่วไป!$B$8&amp;" เสร็จสิ้นแล้ว "</f>
        <v xml:space="preserve">        ข้าพเจ้า  และคณะกรรมการฯ ได้ดำเนินการประเมินสมรรถนะหลักตามหลักสูตร ชั้นมัธยมศึกษาปีที่ 1/1 ปีการศึกษา 2568 เสร็จสิ้นแล้ว </v>
      </c>
      <c r="O7" s="172"/>
      <c r="P7" s="172"/>
      <c r="Q7" s="172"/>
      <c r="R7" s="172"/>
      <c r="S7" s="172"/>
      <c r="T7" s="172"/>
      <c r="U7" s="172"/>
      <c r="V7" s="172"/>
      <c r="W7" s="172"/>
      <c r="X7" s="172"/>
      <c r="Y7" s="172"/>
    </row>
    <row r="8" spans="1:25" x14ac:dyDescent="0.4">
      <c r="A8" s="172"/>
      <c r="B8" s="172"/>
      <c r="C8" s="172"/>
      <c r="D8" s="172"/>
      <c r="E8" s="172"/>
      <c r="F8" s="172"/>
      <c r="G8" s="172"/>
      <c r="H8" s="172"/>
      <c r="I8" s="172"/>
      <c r="J8" s="172"/>
      <c r="K8" s="172"/>
      <c r="L8" s="172"/>
      <c r="M8" s="172"/>
      <c r="N8" s="172"/>
      <c r="O8" s="172"/>
      <c r="P8" s="172"/>
      <c r="Q8" s="172"/>
      <c r="R8" s="172"/>
      <c r="S8" s="172"/>
      <c r="T8" s="172"/>
      <c r="U8" s="172"/>
      <c r="V8" s="172"/>
      <c r="W8" s="172"/>
      <c r="X8" s="172"/>
      <c r="Y8" s="172"/>
    </row>
    <row r="9" spans="1:25" x14ac:dyDescent="0.4">
      <c r="A9" s="172"/>
      <c r="B9" s="172"/>
      <c r="C9" s="172"/>
      <c r="D9" s="172"/>
      <c r="E9" s="172"/>
      <c r="F9" s="172"/>
      <c r="G9" s="172"/>
      <c r="H9" s="172"/>
      <c r="I9" s="172"/>
      <c r="J9" s="172"/>
      <c r="K9" s="172"/>
      <c r="L9" s="172"/>
      <c r="M9" s="172"/>
      <c r="N9" s="172"/>
      <c r="O9" s="172"/>
      <c r="P9" s="172"/>
      <c r="Q9" s="172"/>
      <c r="R9" s="172"/>
      <c r="S9" s="172"/>
      <c r="T9" s="172"/>
      <c r="U9" s="172"/>
      <c r="V9" s="172"/>
      <c r="W9" s="172"/>
      <c r="X9" s="172"/>
      <c r="Y9" s="172"/>
    </row>
    <row r="10" spans="1:25" ht="24" x14ac:dyDescent="0.55000000000000004">
      <c r="A10" s="29" t="str">
        <f>"        จึงขอรายงานผลการประเมินฯตามรายละเอียด ดังเอกสารที่แนบมาพร้อมนี้"</f>
        <v xml:space="preserve">        จึงขอรายงานผลการประเมินฯตามรายละเอียด ดังเอกสารที่แนบมาพร้อมนี้</v>
      </c>
      <c r="B10" s="29"/>
      <c r="C10" s="29"/>
      <c r="D10" s="29"/>
      <c r="E10" s="29"/>
      <c r="F10" s="29"/>
      <c r="G10" s="29"/>
      <c r="H10" s="29"/>
      <c r="I10" s="29"/>
      <c r="J10" s="29"/>
      <c r="K10" s="29"/>
      <c r="L10" s="29"/>
      <c r="N10" s="29" t="str">
        <f>"        จึงขอรายงานผลตามค่าเป้าหมายการประเมินฯตามรายละเอียด ดังนี้"</f>
        <v xml:space="preserve">        จึงขอรายงานผลตามค่าเป้าหมายการประเมินฯตามรายละเอียด ดังนี้</v>
      </c>
      <c r="O10" s="29"/>
      <c r="P10" s="29"/>
      <c r="Q10" s="29"/>
      <c r="R10" s="29"/>
      <c r="S10" s="29"/>
      <c r="T10" s="29"/>
      <c r="U10" s="29"/>
      <c r="V10" s="29"/>
      <c r="W10" s="29"/>
      <c r="X10" s="29"/>
      <c r="Y10" s="29"/>
    </row>
    <row r="11" spans="1:25" ht="24" x14ac:dyDescent="0.55000000000000004">
      <c r="N11" s="29"/>
      <c r="O11" s="29"/>
      <c r="P11" s="29"/>
      <c r="Q11" s="29"/>
      <c r="R11" s="29"/>
      <c r="S11" s="29"/>
      <c r="T11" s="29"/>
      <c r="U11" s="29"/>
      <c r="V11" s="29"/>
      <c r="W11" s="29"/>
      <c r="X11" s="29"/>
      <c r="Y11" s="29"/>
    </row>
    <row r="12" spans="1:25" ht="21" customHeight="1" x14ac:dyDescent="0.55000000000000004">
      <c r="A12" s="168" t="str">
        <f>ข้อมูลทั่วไป!Y3</f>
        <v>คุณลักษณะตามหลักสูตร</v>
      </c>
      <c r="B12" s="168"/>
      <c r="C12" s="168"/>
      <c r="D12" s="212" t="s">
        <v>83</v>
      </c>
      <c r="E12" s="213"/>
      <c r="F12" s="186" t="s">
        <v>76</v>
      </c>
      <c r="G12" s="187"/>
      <c r="H12" s="187"/>
      <c r="I12" s="187"/>
      <c r="J12" s="187"/>
      <c r="K12" s="187"/>
      <c r="L12" s="187"/>
      <c r="M12" s="188"/>
      <c r="N12" s="168" t="str">
        <f>ข้อมูลทั่วไป!$Y$3</f>
        <v>คุณลักษณะตามหลักสูตร</v>
      </c>
      <c r="O12" s="168"/>
      <c r="P12" s="168"/>
      <c r="Q12" s="168" t="s">
        <v>95</v>
      </c>
      <c r="R12" s="168"/>
      <c r="S12" s="168"/>
      <c r="T12" s="168" t="s">
        <v>96</v>
      </c>
      <c r="U12" s="168"/>
      <c r="V12" s="165" t="s">
        <v>97</v>
      </c>
      <c r="W12" s="165"/>
      <c r="X12" s="166" t="s">
        <v>66</v>
      </c>
      <c r="Y12" s="166"/>
    </row>
    <row r="13" spans="1:25" ht="24" x14ac:dyDescent="0.55000000000000004">
      <c r="A13" s="168"/>
      <c r="B13" s="168"/>
      <c r="C13" s="168"/>
      <c r="D13" s="214"/>
      <c r="E13" s="215"/>
      <c r="F13" s="186" t="s">
        <v>17</v>
      </c>
      <c r="G13" s="188"/>
      <c r="H13" s="186" t="s">
        <v>18</v>
      </c>
      <c r="I13" s="188"/>
      <c r="J13" s="174" t="s">
        <v>77</v>
      </c>
      <c r="K13" s="176"/>
      <c r="L13" s="174" t="s">
        <v>78</v>
      </c>
      <c r="M13" s="176"/>
      <c r="N13" s="168"/>
      <c r="O13" s="168"/>
      <c r="P13" s="168"/>
      <c r="Q13" s="168"/>
      <c r="R13" s="168"/>
      <c r="S13" s="168"/>
      <c r="T13" s="168"/>
      <c r="U13" s="168"/>
      <c r="V13" s="165"/>
      <c r="W13" s="165"/>
      <c r="X13" s="166"/>
      <c r="Y13" s="166"/>
    </row>
    <row r="14" spans="1:25" ht="24" x14ac:dyDescent="0.55000000000000004">
      <c r="A14" s="168"/>
      <c r="B14" s="168"/>
      <c r="C14" s="168"/>
      <c r="D14" s="216"/>
      <c r="E14" s="217"/>
      <c r="F14" s="46" t="s">
        <v>11</v>
      </c>
      <c r="G14" s="46" t="s">
        <v>23</v>
      </c>
      <c r="H14" s="46" t="s">
        <v>11</v>
      </c>
      <c r="I14" s="46" t="s">
        <v>23</v>
      </c>
      <c r="J14" s="46" t="s">
        <v>11</v>
      </c>
      <c r="K14" s="46" t="s">
        <v>23</v>
      </c>
      <c r="L14" s="46" t="s">
        <v>11</v>
      </c>
      <c r="M14" s="46" t="s">
        <v>23</v>
      </c>
      <c r="N14" s="168"/>
      <c r="O14" s="168"/>
      <c r="P14" s="168"/>
      <c r="Q14" s="168"/>
      <c r="R14" s="168"/>
      <c r="S14" s="168"/>
      <c r="T14" s="168"/>
      <c r="U14" s="168"/>
      <c r="V14" s="165"/>
      <c r="W14" s="165"/>
      <c r="X14" s="166"/>
      <c r="Y14" s="166"/>
    </row>
    <row r="15" spans="1:25" ht="24" x14ac:dyDescent="0.55000000000000004">
      <c r="A15" s="173" t="str">
        <f>ข้อมูลทั่วไป!Y4</f>
        <v>1. รักชาติ ศาสน์ กษัตริย์</v>
      </c>
      <c r="B15" s="173"/>
      <c r="C15" s="173"/>
      <c r="D15" s="174">
        <f>ข้อมูลทั่วไป!$K$3</f>
        <v>0</v>
      </c>
      <c r="E15" s="176"/>
      <c r="F15" s="47">
        <f>COUNTIF(ประเมินคุณลักษณะตามหลักสูตร!$D$3:$D$47,3)</f>
        <v>0</v>
      </c>
      <c r="G15" s="48" t="e">
        <f t="shared" ref="G15:G23" si="0">ROUND(F15*100/$D15,2)</f>
        <v>#DIV/0!</v>
      </c>
      <c r="H15" s="47">
        <f>COUNTIF(ประเมินคุณลักษณะตามหลักสูตร!$D$3:$D$47,2)</f>
        <v>0</v>
      </c>
      <c r="I15" s="48" t="e">
        <f t="shared" ref="I15:I23" si="1">ROUND(H15*100/$D15,2)</f>
        <v>#DIV/0!</v>
      </c>
      <c r="J15" s="47">
        <f>COUNTIF(ประเมินคุณลักษณะตามหลักสูตร!$D$3:$D$47,1)</f>
        <v>0</v>
      </c>
      <c r="K15" s="48" t="e">
        <f t="shared" ref="K15:K23" si="2">ROUND(J15*100/$D15,2)</f>
        <v>#DIV/0!</v>
      </c>
      <c r="L15" s="47">
        <f>COUNTIF(ประเมินคุณลักษณะตามหลักสูตร!$D$3:$D$47,0)</f>
        <v>0</v>
      </c>
      <c r="M15" s="48" t="e">
        <f t="shared" ref="M15:M23" si="3">ROUND(L15*100/$D15,2)</f>
        <v>#DIV/0!</v>
      </c>
      <c r="N15" s="168"/>
      <c r="O15" s="168"/>
      <c r="P15" s="168"/>
      <c r="Q15" s="168"/>
      <c r="R15" s="168"/>
      <c r="S15" s="168"/>
      <c r="T15" s="168"/>
      <c r="U15" s="168"/>
      <c r="V15" s="67" t="s">
        <v>11</v>
      </c>
      <c r="W15" s="67" t="s">
        <v>23</v>
      </c>
      <c r="X15" s="67" t="s">
        <v>98</v>
      </c>
      <c r="Y15" s="67" t="s">
        <v>99</v>
      </c>
    </row>
    <row r="16" spans="1:25" ht="24" x14ac:dyDescent="0.55000000000000004">
      <c r="A16" s="173" t="str">
        <f>ข้อมูลทั่วไป!Y5</f>
        <v>2. ซื่อสัตย์สุจริต</v>
      </c>
      <c r="B16" s="173"/>
      <c r="C16" s="173"/>
      <c r="D16" s="174">
        <f>ข้อมูลทั่วไป!$K$3</f>
        <v>0</v>
      </c>
      <c r="E16" s="176"/>
      <c r="F16" s="47">
        <f>COUNTIF(ประเมินคุณลักษณะตามหลักสูตร!$E$3:$E$47,3)</f>
        <v>0</v>
      </c>
      <c r="G16" s="48" t="e">
        <f t="shared" si="0"/>
        <v>#DIV/0!</v>
      </c>
      <c r="H16" s="47">
        <f>COUNTIF(ประเมินคุณลักษณะตามหลักสูตร!$E$3:$E$47,2)</f>
        <v>0</v>
      </c>
      <c r="I16" s="48" t="e">
        <f t="shared" si="1"/>
        <v>#DIV/0!</v>
      </c>
      <c r="J16" s="47">
        <f>COUNTIF(ประเมินคุณลักษณะตามหลักสูตร!$E$3:$E$47,1)</f>
        <v>0</v>
      </c>
      <c r="K16" s="48" t="e">
        <f t="shared" si="2"/>
        <v>#DIV/0!</v>
      </c>
      <c r="L16" s="47">
        <f>COUNTIF(ประเมินคุณลักษณะตามหลักสูตร!$E$3:$E$47,0)</f>
        <v>0</v>
      </c>
      <c r="M16" s="48" t="e">
        <f t="shared" si="3"/>
        <v>#DIV/0!</v>
      </c>
      <c r="N16" s="173" t="str">
        <f>ข้อมูลทั่วไป!$Y$4</f>
        <v>1. รักชาติ ศาสน์ กษัตริย์</v>
      </c>
      <c r="O16" s="173"/>
      <c r="P16" s="173"/>
      <c r="Q16" s="174" t="str">
        <f>"ระดับดีขึ้นไป ร้อยละ "&amp;ข้อมูลทั่วไป!$B$21</f>
        <v>ระดับดีขึ้นไป ร้อยละ 60</v>
      </c>
      <c r="R16" s="175"/>
      <c r="S16" s="176"/>
      <c r="T16" s="174">
        <f>ข้อมูลทั่วไป!$K$3</f>
        <v>0</v>
      </c>
      <c r="U16" s="176"/>
      <c r="V16" s="47">
        <f>SUM($F$15+$H$15)</f>
        <v>0</v>
      </c>
      <c r="W16" s="48" t="e">
        <f>ROUND(V16*100/$D15,2)</f>
        <v>#DIV/0!</v>
      </c>
      <c r="X16" s="68" t="e">
        <f>IF(W16&gt;=$Q$17,"P","")</f>
        <v>#DIV/0!</v>
      </c>
      <c r="Y16" s="68" t="e">
        <f>IF(W16&gt;=$Q$17,"","P")</f>
        <v>#DIV/0!</v>
      </c>
    </row>
    <row r="17" spans="1:25" ht="24" x14ac:dyDescent="0.55000000000000004">
      <c r="A17" s="173" t="str">
        <f>ข้อมูลทั่วไป!Y6</f>
        <v>3. มีวินัย</v>
      </c>
      <c r="B17" s="173"/>
      <c r="C17" s="173"/>
      <c r="D17" s="174">
        <f>ข้อมูลทั่วไป!$K$3</f>
        <v>0</v>
      </c>
      <c r="E17" s="176"/>
      <c r="F17" s="47">
        <f>COUNTIF(ประเมินคุณลักษณะตามหลักสูตร!$F$3:$F$47,3)</f>
        <v>0</v>
      </c>
      <c r="G17" s="48" t="e">
        <f t="shared" si="0"/>
        <v>#DIV/0!</v>
      </c>
      <c r="H17" s="47">
        <f>COUNTIF(ประเมินคุณลักษณะตามหลักสูตร!$F$3:$F$47,2)</f>
        <v>0</v>
      </c>
      <c r="I17" s="48" t="e">
        <f t="shared" si="1"/>
        <v>#DIV/0!</v>
      </c>
      <c r="J17" s="47">
        <f>COUNTIF(ประเมินคุณลักษณะตามหลักสูตร!$F$3:$F$47,1)</f>
        <v>0</v>
      </c>
      <c r="K17" s="48" t="e">
        <f t="shared" si="2"/>
        <v>#DIV/0!</v>
      </c>
      <c r="L17" s="47">
        <f>COUNTIF(ประเมินคุณลักษณะตามหลักสูตร!$F$3:$F$47,0)</f>
        <v>0</v>
      </c>
      <c r="M17" s="48" t="e">
        <f t="shared" si="3"/>
        <v>#DIV/0!</v>
      </c>
      <c r="N17" s="173" t="str">
        <f>ข้อมูลทั่วไป!$Y$5</f>
        <v>2. ซื่อสัตย์สุจริต</v>
      </c>
      <c r="O17" s="173"/>
      <c r="P17" s="173"/>
      <c r="Q17" s="177">
        <f>ข้อมูลทั่วไป!$B$21</f>
        <v>60</v>
      </c>
      <c r="R17" s="178"/>
      <c r="S17" s="179"/>
      <c r="T17" s="174">
        <f>ข้อมูลทั่วไป!$K$3</f>
        <v>0</v>
      </c>
      <c r="U17" s="176"/>
      <c r="V17" s="47">
        <f>SUM($F$16+$H$16)</f>
        <v>0</v>
      </c>
      <c r="W17" s="48" t="e">
        <f>ROUND(V17*100/$D16,2)</f>
        <v>#DIV/0!</v>
      </c>
      <c r="X17" s="68" t="e">
        <f t="shared" ref="X17:X24" si="4">IF(W17&gt;=$Q$17,"P","")</f>
        <v>#DIV/0!</v>
      </c>
      <c r="Y17" s="68" t="e">
        <f t="shared" ref="Y17:Y24" si="5">IF(W17&gt;=$Q$17,"","P")</f>
        <v>#DIV/0!</v>
      </c>
    </row>
    <row r="18" spans="1:25" ht="24" x14ac:dyDescent="0.55000000000000004">
      <c r="A18" s="173" t="str">
        <f>ข้อมูลทั่วไป!Y7</f>
        <v>4. ใฝ่เรียนรู้</v>
      </c>
      <c r="B18" s="173"/>
      <c r="C18" s="173"/>
      <c r="D18" s="174">
        <f>ข้อมูลทั่วไป!$K$3</f>
        <v>0</v>
      </c>
      <c r="E18" s="176"/>
      <c r="F18" s="47">
        <f>COUNTIF(ประเมินคุณลักษณะตามหลักสูตร!$G$3:$G$47,3)</f>
        <v>0</v>
      </c>
      <c r="G18" s="48" t="e">
        <f t="shared" si="0"/>
        <v>#DIV/0!</v>
      </c>
      <c r="H18" s="47">
        <f>COUNTIF(ประเมินคุณลักษณะตามหลักสูตร!$G$3:$G$47,2)</f>
        <v>0</v>
      </c>
      <c r="I18" s="48" t="e">
        <f t="shared" si="1"/>
        <v>#DIV/0!</v>
      </c>
      <c r="J18" s="47">
        <f>COUNTIF(ประเมินคุณลักษณะตามหลักสูตร!$G$3:$G$47,1)</f>
        <v>0</v>
      </c>
      <c r="K18" s="48" t="e">
        <f t="shared" si="2"/>
        <v>#DIV/0!</v>
      </c>
      <c r="L18" s="47">
        <f>COUNTIF(ประเมินคุณลักษณะตามหลักสูตร!$G$3:$G$47,0)</f>
        <v>0</v>
      </c>
      <c r="M18" s="48" t="e">
        <f t="shared" si="3"/>
        <v>#DIV/0!</v>
      </c>
      <c r="N18" s="173" t="str">
        <f>ข้อมูลทั่วไป!$Y$6</f>
        <v>3. มีวินัย</v>
      </c>
      <c r="O18" s="173"/>
      <c r="P18" s="173"/>
      <c r="Q18" s="182"/>
      <c r="R18" s="175"/>
      <c r="S18" s="176"/>
      <c r="T18" s="174">
        <f>ข้อมูลทั่วไป!$K$3</f>
        <v>0</v>
      </c>
      <c r="U18" s="176"/>
      <c r="V18" s="47">
        <f>SUM($F$17+$H$17)</f>
        <v>0</v>
      </c>
      <c r="W18" s="48" t="e">
        <f>ROUND(V18*100/$D17,2)</f>
        <v>#DIV/0!</v>
      </c>
      <c r="X18" s="68" t="e">
        <f t="shared" si="4"/>
        <v>#DIV/0!</v>
      </c>
      <c r="Y18" s="68" t="e">
        <f t="shared" si="5"/>
        <v>#DIV/0!</v>
      </c>
    </row>
    <row r="19" spans="1:25" ht="24" x14ac:dyDescent="0.55000000000000004">
      <c r="A19" s="173" t="str">
        <f>ข้อมูลทั่วไป!Y8</f>
        <v>5. อยู่อย่างพอเพียง</v>
      </c>
      <c r="B19" s="173"/>
      <c r="C19" s="173"/>
      <c r="D19" s="174">
        <f>ข้อมูลทั่วไป!$K$3</f>
        <v>0</v>
      </c>
      <c r="E19" s="176"/>
      <c r="F19" s="47">
        <f>COUNTIF(ประเมินคุณลักษณะตามหลักสูตร!$H$3:$H$47,3)</f>
        <v>0</v>
      </c>
      <c r="G19" s="48" t="e">
        <f t="shared" si="0"/>
        <v>#DIV/0!</v>
      </c>
      <c r="H19" s="47">
        <f>COUNTIF(ประเมินคุณลักษณะตามหลักสูตร!$H$3:$H$47,2)</f>
        <v>0</v>
      </c>
      <c r="I19" s="48" t="e">
        <f t="shared" si="1"/>
        <v>#DIV/0!</v>
      </c>
      <c r="J19" s="47">
        <f>COUNTIF(ประเมินคุณลักษณะตามหลักสูตร!$H$3:$H$47,1)</f>
        <v>0</v>
      </c>
      <c r="K19" s="48" t="e">
        <f t="shared" si="2"/>
        <v>#DIV/0!</v>
      </c>
      <c r="L19" s="47">
        <f>COUNTIF(ประเมินคุณลักษณะตามหลักสูตร!$H$3:$H$47,0)</f>
        <v>0</v>
      </c>
      <c r="M19" s="48" t="e">
        <f t="shared" si="3"/>
        <v>#DIV/0!</v>
      </c>
      <c r="N19" s="173" t="str">
        <f>ข้อมูลทั่วไป!$Y$7</f>
        <v>4. ใฝ่เรียนรู้</v>
      </c>
      <c r="O19" s="173"/>
      <c r="P19" s="173"/>
      <c r="Q19" s="174"/>
      <c r="R19" s="175"/>
      <c r="S19" s="176"/>
      <c r="T19" s="174">
        <f>ข้อมูลทั่วไป!$K$3</f>
        <v>0</v>
      </c>
      <c r="U19" s="176"/>
      <c r="V19" s="47">
        <f>SUM($F$18+$H$18)</f>
        <v>0</v>
      </c>
      <c r="W19" s="48" t="e">
        <f>ROUND(V19*100/$D18,2)</f>
        <v>#DIV/0!</v>
      </c>
      <c r="X19" s="68" t="e">
        <f t="shared" si="4"/>
        <v>#DIV/0!</v>
      </c>
      <c r="Y19" s="68" t="e">
        <f t="shared" si="5"/>
        <v>#DIV/0!</v>
      </c>
    </row>
    <row r="20" spans="1:25" ht="24" x14ac:dyDescent="0.55000000000000004">
      <c r="A20" s="173" t="str">
        <f>ข้อมูลทั่วไป!Y9</f>
        <v>6. มุ่งมั่นในการทำงาน</v>
      </c>
      <c r="B20" s="173"/>
      <c r="C20" s="173"/>
      <c r="D20" s="174">
        <f>ข้อมูลทั่วไป!$K$3</f>
        <v>0</v>
      </c>
      <c r="E20" s="176"/>
      <c r="F20" s="47">
        <f>COUNTIF(ประเมินคุณลักษณะตามหลักสูตร!$I$3:$I$47,3)</f>
        <v>0</v>
      </c>
      <c r="G20" s="48" t="e">
        <f t="shared" si="0"/>
        <v>#DIV/0!</v>
      </c>
      <c r="H20" s="47">
        <f>COUNTIF(ประเมินคุณลักษณะตามหลักสูตร!$I$3:$I$47,2)</f>
        <v>0</v>
      </c>
      <c r="I20" s="48" t="e">
        <f t="shared" si="1"/>
        <v>#DIV/0!</v>
      </c>
      <c r="J20" s="47">
        <f>COUNTIF(ประเมินคุณลักษณะตามหลักสูตร!$I$3:$I$47,1)</f>
        <v>0</v>
      </c>
      <c r="K20" s="48" t="e">
        <f t="shared" si="2"/>
        <v>#DIV/0!</v>
      </c>
      <c r="L20" s="47">
        <f>COUNTIF(ประเมินคุณลักษณะตามหลักสูตร!$I$3:$I$47,0)</f>
        <v>0</v>
      </c>
      <c r="M20" s="48" t="e">
        <f t="shared" si="3"/>
        <v>#DIV/0!</v>
      </c>
      <c r="N20" s="173" t="str">
        <f>ข้อมูลทั่วไป!$Y$8</f>
        <v>5. อยู่อย่างพอเพียง</v>
      </c>
      <c r="O20" s="173"/>
      <c r="P20" s="173"/>
      <c r="Q20" s="174"/>
      <c r="R20" s="175"/>
      <c r="S20" s="176"/>
      <c r="T20" s="174">
        <f>ข้อมูลทั่วไป!$K$3</f>
        <v>0</v>
      </c>
      <c r="U20" s="176"/>
      <c r="V20" s="47">
        <f>SUM($F$19+$H$19)</f>
        <v>0</v>
      </c>
      <c r="W20" s="48" t="e">
        <f>ROUND(V20*100/$D19,2)</f>
        <v>#DIV/0!</v>
      </c>
      <c r="X20" s="68" t="e">
        <f t="shared" si="4"/>
        <v>#DIV/0!</v>
      </c>
      <c r="Y20" s="68" t="e">
        <f t="shared" si="5"/>
        <v>#DIV/0!</v>
      </c>
    </row>
    <row r="21" spans="1:25" ht="24" x14ac:dyDescent="0.55000000000000004">
      <c r="A21" s="173" t="str">
        <f>ข้อมูลทั่วไป!Y10</f>
        <v>7. รักความเป็นไทย</v>
      </c>
      <c r="B21" s="173"/>
      <c r="C21" s="173"/>
      <c r="D21" s="174">
        <f>ข้อมูลทั่วไป!$K$3</f>
        <v>0</v>
      </c>
      <c r="E21" s="176"/>
      <c r="F21" s="47">
        <f>COUNTIF(ประเมินคุณลักษณะตามหลักสูตร!$J$3:$J$47,3)</f>
        <v>0</v>
      </c>
      <c r="G21" s="48" t="e">
        <f t="shared" si="0"/>
        <v>#DIV/0!</v>
      </c>
      <c r="H21" s="47">
        <f>COUNTIF(ประเมินคุณลักษณะตามหลักสูตร!$J$3:$J$47,2)</f>
        <v>0</v>
      </c>
      <c r="I21" s="48" t="e">
        <f t="shared" si="1"/>
        <v>#DIV/0!</v>
      </c>
      <c r="J21" s="47">
        <f>COUNTIF(ประเมินคุณลักษณะตามหลักสูตร!$J$3:$J$47,1)</f>
        <v>0</v>
      </c>
      <c r="K21" s="48" t="e">
        <f t="shared" si="2"/>
        <v>#DIV/0!</v>
      </c>
      <c r="L21" s="47">
        <f>COUNTIF(ประเมินคุณลักษณะตามหลักสูตร!$J$3:$J$47,0)</f>
        <v>0</v>
      </c>
      <c r="M21" s="48" t="e">
        <f t="shared" si="3"/>
        <v>#DIV/0!</v>
      </c>
      <c r="N21" s="173" t="str">
        <f>ข้อมูลทั่วไป!$Y$9</f>
        <v>6. มุ่งมั่นในการทำงาน</v>
      </c>
      <c r="O21" s="173"/>
      <c r="P21" s="173"/>
      <c r="Q21" s="66"/>
      <c r="R21" s="66"/>
      <c r="S21" s="33"/>
      <c r="T21" s="174">
        <f>ข้อมูลทั่วไป!$K$3</f>
        <v>0</v>
      </c>
      <c r="U21" s="176"/>
      <c r="V21" s="47">
        <f>SUM($F$20+$H$20)</f>
        <v>0</v>
      </c>
      <c r="W21" s="48" t="e">
        <f t="shared" ref="W21:W23" si="6">ROUND(V21*100/$D20,2)</f>
        <v>#DIV/0!</v>
      </c>
      <c r="X21" s="68" t="e">
        <f t="shared" si="4"/>
        <v>#DIV/0!</v>
      </c>
      <c r="Y21" s="68" t="e">
        <f t="shared" ref="Y21:Y23" si="7">IF(W21&gt;=$Q$17,"","P")</f>
        <v>#DIV/0!</v>
      </c>
    </row>
    <row r="22" spans="1:25" ht="24" x14ac:dyDescent="0.55000000000000004">
      <c r="A22" s="173" t="str">
        <f>ข้อมูลทั่วไป!Y11</f>
        <v>8. มีจิตสาธารณะ</v>
      </c>
      <c r="B22" s="173"/>
      <c r="C22" s="173"/>
      <c r="D22" s="174">
        <f>ข้อมูลทั่วไป!$K$3</f>
        <v>0</v>
      </c>
      <c r="E22" s="176"/>
      <c r="F22" s="47">
        <f>COUNTIF(ประเมินคุณลักษณะตามหลักสูตร!$K$3:$K$47,3)</f>
        <v>0</v>
      </c>
      <c r="G22" s="48" t="e">
        <f t="shared" si="0"/>
        <v>#DIV/0!</v>
      </c>
      <c r="H22" s="47">
        <f>COUNTIF(ประเมินคุณลักษณะตามหลักสูตร!$K$3:$K$47,2)</f>
        <v>0</v>
      </c>
      <c r="I22" s="48" t="e">
        <f t="shared" si="1"/>
        <v>#DIV/0!</v>
      </c>
      <c r="J22" s="47">
        <f>COUNTIF(ประเมินคุณลักษณะตามหลักสูตร!$K$3:$K$47,1)</f>
        <v>0</v>
      </c>
      <c r="K22" s="48" t="e">
        <f t="shared" si="2"/>
        <v>#DIV/0!</v>
      </c>
      <c r="L22" s="47">
        <f>COUNTIF(ประเมินคุณลักษณะตามหลักสูตร!$K$3:$K$47,0)</f>
        <v>0</v>
      </c>
      <c r="M22" s="48" t="e">
        <f t="shared" si="3"/>
        <v>#DIV/0!</v>
      </c>
      <c r="N22" s="173" t="str">
        <f>ข้อมูลทั่วไป!$Y$10</f>
        <v>7. รักความเป็นไทย</v>
      </c>
      <c r="O22" s="173"/>
      <c r="P22" s="173"/>
      <c r="Q22" s="66"/>
      <c r="R22" s="66"/>
      <c r="S22" s="33"/>
      <c r="T22" s="174">
        <f>ข้อมูลทั่วไป!$K$3</f>
        <v>0</v>
      </c>
      <c r="U22" s="176"/>
      <c r="V22" s="47">
        <f>SUM($F$21+$H$21)</f>
        <v>0</v>
      </c>
      <c r="W22" s="48" t="e">
        <f t="shared" si="6"/>
        <v>#DIV/0!</v>
      </c>
      <c r="X22" s="68" t="e">
        <f t="shared" si="4"/>
        <v>#DIV/0!</v>
      </c>
      <c r="Y22" s="68" t="e">
        <f t="shared" si="7"/>
        <v>#DIV/0!</v>
      </c>
    </row>
    <row r="23" spans="1:25" ht="24" x14ac:dyDescent="0.55000000000000004">
      <c r="A23" s="210" t="str">
        <f>"สรุปผลการประเมินทั้ง "&amp;COUNTA(A15:C22)&amp;" ข้อ"</f>
        <v>สรุปผลการประเมินทั้ง 8 ข้อ</v>
      </c>
      <c r="B23" s="210"/>
      <c r="C23" s="210"/>
      <c r="D23" s="174">
        <f>ข้อมูลทั่วไป!$K$3</f>
        <v>0</v>
      </c>
      <c r="E23" s="176"/>
      <c r="F23" s="47">
        <f>COUNTIF(ประเมินคุณลักษณะตามหลักสูตร!$L:$L,3)</f>
        <v>0</v>
      </c>
      <c r="G23" s="48" t="e">
        <f t="shared" si="0"/>
        <v>#DIV/0!</v>
      </c>
      <c r="H23" s="47">
        <f>COUNTIF(ประเมินคุณลักษณะตามหลักสูตร!$L:$L,2)</f>
        <v>0</v>
      </c>
      <c r="I23" s="48" t="e">
        <f t="shared" si="1"/>
        <v>#DIV/0!</v>
      </c>
      <c r="J23" s="47">
        <f>COUNTIF(ประเมินคุณลักษณะตามหลักสูตร!$L:$L,1)</f>
        <v>0</v>
      </c>
      <c r="K23" s="48" t="e">
        <f t="shared" si="2"/>
        <v>#DIV/0!</v>
      </c>
      <c r="L23" s="47">
        <f>COUNTIF(ประเมินคุณลักษณะตามหลักสูตร!$L:$L,0)</f>
        <v>0</v>
      </c>
      <c r="M23" s="48" t="e">
        <f t="shared" si="3"/>
        <v>#DIV/0!</v>
      </c>
      <c r="N23" s="173" t="str">
        <f>ข้อมูลทั่วไป!$Y$11</f>
        <v>8. มีจิตสาธารณะ</v>
      </c>
      <c r="O23" s="173"/>
      <c r="P23" s="173"/>
      <c r="Q23" s="66"/>
      <c r="R23" s="66"/>
      <c r="S23" s="33"/>
      <c r="T23" s="174">
        <f>ข้อมูลทั่วไป!$K$3</f>
        <v>0</v>
      </c>
      <c r="U23" s="176"/>
      <c r="V23" s="47">
        <f>SUM($F$22+$H$22)</f>
        <v>0</v>
      </c>
      <c r="W23" s="48" t="e">
        <f t="shared" si="6"/>
        <v>#DIV/0!</v>
      </c>
      <c r="X23" s="68" t="e">
        <f t="shared" si="4"/>
        <v>#DIV/0!</v>
      </c>
      <c r="Y23" s="68" t="e">
        <f t="shared" si="7"/>
        <v>#DIV/0!</v>
      </c>
    </row>
    <row r="24" spans="1:25" ht="24" x14ac:dyDescent="0.55000000000000004">
      <c r="A24" s="210" t="s">
        <v>79</v>
      </c>
      <c r="B24" s="210"/>
      <c r="C24" s="210"/>
      <c r="D24" s="210"/>
      <c r="E24" s="210"/>
      <c r="F24" s="210"/>
      <c r="G24" s="210"/>
      <c r="H24" s="210"/>
      <c r="I24" s="210"/>
      <c r="J24" s="218" t="e">
        <f>ROUND(SUM(H23,F23)*100/$D23,2)</f>
        <v>#DIV/0!</v>
      </c>
      <c r="K24" s="218"/>
      <c r="L24" s="218"/>
      <c r="M24" s="218"/>
      <c r="N24" s="174" t="s">
        <v>100</v>
      </c>
      <c r="O24" s="175"/>
      <c r="P24" s="175"/>
      <c r="Q24" s="175"/>
      <c r="R24" s="175"/>
      <c r="S24" s="176"/>
      <c r="T24" s="174">
        <f>ข้อมูลทั่วไป!$K$3</f>
        <v>0</v>
      </c>
      <c r="U24" s="176"/>
      <c r="V24" s="47">
        <f>SUM($F$23+$H$23)</f>
        <v>0</v>
      </c>
      <c r="W24" s="48" t="e">
        <f>ROUND(V24*100/$D20,2)</f>
        <v>#DIV/0!</v>
      </c>
      <c r="X24" s="68" t="e">
        <f t="shared" si="4"/>
        <v>#DIV/0!</v>
      </c>
      <c r="Y24" s="68" t="e">
        <f t="shared" si="5"/>
        <v>#DIV/0!</v>
      </c>
    </row>
    <row r="25" spans="1:25" ht="24" x14ac:dyDescent="0.55000000000000004">
      <c r="N25" s="219"/>
      <c r="O25" s="219"/>
      <c r="P25" s="219"/>
      <c r="Q25" s="219"/>
      <c r="R25" s="219"/>
      <c r="S25" s="219"/>
      <c r="T25" s="219"/>
      <c r="U25" s="219"/>
      <c r="V25" s="219"/>
      <c r="W25" s="220"/>
      <c r="X25" s="220"/>
      <c r="Y25" s="220"/>
    </row>
    <row r="26" spans="1:25" ht="24" x14ac:dyDescent="0.55000000000000004">
      <c r="C26" s="41" t="s">
        <v>80</v>
      </c>
      <c r="D26" s="34"/>
      <c r="E26" s="34"/>
      <c r="F26" s="34"/>
      <c r="G26" s="34"/>
      <c r="H26" s="34" t="str">
        <f>ข้อมูลทั่วไป!$A$12</f>
        <v>ครูประจำชั้น</v>
      </c>
      <c r="L26" s="34"/>
      <c r="P26" s="41" t="s">
        <v>80</v>
      </c>
      <c r="Q26" s="34"/>
      <c r="R26" s="34"/>
      <c r="S26" s="34"/>
      <c r="T26" s="34"/>
      <c r="U26" s="34" t="str">
        <f>ข้อมูลทั่วไป!$A$12</f>
        <v>ครูประจำชั้น</v>
      </c>
      <c r="Y26" s="34"/>
    </row>
    <row r="27" spans="1:25" ht="24" x14ac:dyDescent="0.55000000000000004">
      <c r="C27" s="180" t="str">
        <f>"("&amp;ข้อมูลทั่วไป!$B$12&amp;")"</f>
        <v>()</v>
      </c>
      <c r="D27" s="180"/>
      <c r="E27" s="180"/>
      <c r="F27" s="180"/>
      <c r="G27" s="180"/>
      <c r="H27" s="180"/>
      <c r="I27" s="180"/>
      <c r="J27" s="180"/>
      <c r="K27" s="180"/>
      <c r="L27" s="34"/>
      <c r="Q27" s="34" t="str">
        <f>"("&amp;ข้อมูลทั่วไป!$B$12&amp;")"</f>
        <v>()</v>
      </c>
      <c r="R27" s="34"/>
      <c r="S27" s="34"/>
      <c r="T27" s="34"/>
      <c r="U27" s="34"/>
      <c r="V27" s="34"/>
      <c r="W27" s="34"/>
      <c r="X27" s="34"/>
      <c r="Y27" s="34"/>
    </row>
    <row r="28" spans="1:25" ht="24" x14ac:dyDescent="0.55000000000000004">
      <c r="D28" s="36"/>
      <c r="E28" s="36"/>
      <c r="F28" s="36"/>
      <c r="G28" s="36"/>
      <c r="H28" s="36"/>
      <c r="L28" s="34"/>
      <c r="Q28" s="36"/>
      <c r="R28" s="36"/>
      <c r="S28" s="36"/>
      <c r="T28" s="36"/>
      <c r="U28" s="36"/>
      <c r="Y28" s="34"/>
    </row>
    <row r="29" spans="1:25" ht="24" x14ac:dyDescent="0.55000000000000004">
      <c r="A29" s="34" t="str">
        <f>"ลงชื่อ                                         "&amp;ข้อมูลทั่วไป!A13</f>
        <v>ลงชื่อ                                         ครูผู้สอน (1)</v>
      </c>
      <c r="B29" s="34"/>
      <c r="C29" s="34"/>
      <c r="D29" s="34"/>
      <c r="E29" s="34"/>
      <c r="G29" s="34" t="str">
        <f>"ลงชื่อ                                         "&amp;ข้อมูลทั่วไป!A14</f>
        <v>ลงชื่อ                                         ครูผู้สอน (2)</v>
      </c>
      <c r="H29" s="34"/>
      <c r="I29" s="34"/>
      <c r="N29" s="34" t="str">
        <f>"ลงชื่อ                                         "&amp;ข้อมูลทั่วไป!$A$13</f>
        <v>ลงชื่อ                                         ครูผู้สอน (1)</v>
      </c>
      <c r="O29" s="34"/>
      <c r="P29" s="34"/>
      <c r="Q29" s="34"/>
      <c r="R29" s="34"/>
      <c r="T29" s="34" t="str">
        <f>"ลงชื่อ                                         "&amp;ข้อมูลทั่วไป!$A$14</f>
        <v>ลงชื่อ                                         ครูผู้สอน (2)</v>
      </c>
      <c r="U29" s="34"/>
      <c r="V29" s="34"/>
    </row>
    <row r="30" spans="1:25" ht="24" x14ac:dyDescent="0.55000000000000004">
      <c r="A30" s="180" t="str">
        <f>"("&amp;ข้อมูลทั่วไป!$B$13&amp;")"</f>
        <v>()</v>
      </c>
      <c r="B30" s="180"/>
      <c r="C30" s="180"/>
      <c r="D30" s="34"/>
      <c r="E30" s="34"/>
      <c r="F30" s="34"/>
      <c r="G30" s="180" t="str">
        <f>"("&amp;ข้อมูลทั่วไป!$B$14&amp;")"</f>
        <v>()</v>
      </c>
      <c r="H30" s="180"/>
      <c r="I30" s="180"/>
      <c r="J30" s="180"/>
      <c r="K30" s="180"/>
      <c r="L30" s="180"/>
      <c r="O30" s="34" t="str">
        <f>"("&amp;ข้อมูลทั่วไป!$B$13&amp;")"</f>
        <v>()</v>
      </c>
      <c r="P30" s="34"/>
      <c r="Q30" s="34"/>
      <c r="R30" s="34"/>
      <c r="S30" s="34"/>
      <c r="T30" s="34"/>
      <c r="U30" s="34" t="str">
        <f>"("&amp;ข้อมูลทั่วไป!$B$14&amp;")"</f>
        <v>()</v>
      </c>
      <c r="V30" s="34"/>
      <c r="W30" s="34"/>
      <c r="X30" s="34"/>
      <c r="Y30" s="34"/>
    </row>
    <row r="32" spans="1:25" ht="24" x14ac:dyDescent="0.55000000000000004">
      <c r="A32" s="35" t="s">
        <v>81</v>
      </c>
      <c r="B32" s="34"/>
      <c r="C32" s="34"/>
      <c r="D32" s="34"/>
      <c r="E32" s="34"/>
      <c r="F32" s="34"/>
      <c r="G32" s="34"/>
      <c r="H32" s="34"/>
      <c r="I32" s="34"/>
      <c r="J32" s="34"/>
      <c r="K32" s="34"/>
      <c r="L32" s="34"/>
      <c r="M32" s="34"/>
      <c r="N32" s="35" t="s">
        <v>81</v>
      </c>
      <c r="O32" s="34"/>
      <c r="P32" s="34"/>
      <c r="Q32" s="34"/>
      <c r="R32" s="34"/>
      <c r="S32" s="34"/>
      <c r="T32" s="34"/>
      <c r="U32" s="34"/>
      <c r="V32" s="34"/>
      <c r="W32" s="34"/>
      <c r="X32" s="34"/>
      <c r="Y32" s="34"/>
    </row>
    <row r="33" spans="1:25" ht="24" x14ac:dyDescent="0.55000000000000004">
      <c r="A33" s="34"/>
      <c r="B33" s="43"/>
      <c r="C33" s="44"/>
      <c r="D33" s="44"/>
      <c r="E33" s="44"/>
      <c r="F33" s="44"/>
      <c r="G33" s="44"/>
      <c r="H33" s="44"/>
      <c r="I33" s="44"/>
      <c r="J33" s="44"/>
      <c r="K33" s="44"/>
      <c r="L33" s="44"/>
      <c r="M33" s="44"/>
      <c r="N33" s="34"/>
      <c r="O33" s="43"/>
      <c r="P33" s="44"/>
      <c r="Q33" s="44"/>
      <c r="R33" s="44"/>
      <c r="S33" s="44"/>
      <c r="T33" s="44"/>
      <c r="U33" s="44"/>
      <c r="V33" s="44"/>
      <c r="W33" s="44"/>
      <c r="X33" s="44"/>
      <c r="Y33" s="44"/>
    </row>
    <row r="34" spans="1:25" ht="24" x14ac:dyDescent="0.55000000000000004">
      <c r="A34" s="34"/>
      <c r="B34" s="45"/>
      <c r="C34" s="45"/>
      <c r="D34" s="45"/>
      <c r="E34" s="45"/>
      <c r="F34" s="45"/>
      <c r="G34" s="45"/>
      <c r="H34" s="45"/>
      <c r="I34" s="45"/>
      <c r="J34" s="45"/>
      <c r="K34" s="45"/>
      <c r="L34" s="45"/>
      <c r="M34" s="45"/>
      <c r="N34" s="34"/>
      <c r="O34" s="45"/>
      <c r="P34" s="45"/>
      <c r="Q34" s="45"/>
      <c r="R34" s="45"/>
      <c r="S34" s="45"/>
      <c r="T34" s="45"/>
      <c r="U34" s="45"/>
      <c r="V34" s="45"/>
      <c r="W34" s="45"/>
      <c r="X34" s="45"/>
      <c r="Y34" s="45"/>
    </row>
    <row r="35" spans="1:25" ht="24" x14ac:dyDescent="0.55000000000000004">
      <c r="A35" s="34"/>
      <c r="B35" s="34"/>
      <c r="C35" s="34"/>
      <c r="D35" s="34"/>
      <c r="E35" s="34"/>
      <c r="F35" s="34" t="s">
        <v>80</v>
      </c>
      <c r="G35" s="34"/>
      <c r="H35" s="34"/>
      <c r="I35" s="34"/>
      <c r="J35" s="34"/>
      <c r="K35" s="34"/>
      <c r="L35" s="34"/>
      <c r="M35" s="34"/>
      <c r="N35" s="34"/>
      <c r="O35" s="34"/>
      <c r="P35" s="34"/>
      <c r="Q35" s="34"/>
      <c r="R35" s="34"/>
      <c r="S35" s="34" t="s">
        <v>80</v>
      </c>
      <c r="T35" s="34"/>
      <c r="U35" s="34"/>
      <c r="V35" s="34"/>
      <c r="W35" s="34"/>
      <c r="X35" s="34"/>
      <c r="Y35" s="34"/>
    </row>
    <row r="36" spans="1:25" ht="24" x14ac:dyDescent="0.55000000000000004">
      <c r="A36" s="34"/>
      <c r="B36" s="34"/>
      <c r="C36" s="34"/>
      <c r="D36" s="34"/>
      <c r="E36" s="34"/>
      <c r="F36" s="180" t="str">
        <f>"("&amp;ข้อมูลทั่วไป!$B$4&amp;")"</f>
        <v>(นายธีรสิทธิ์ เคียนทอง)</v>
      </c>
      <c r="G36" s="180"/>
      <c r="H36" s="180"/>
      <c r="I36" s="180"/>
      <c r="J36" s="180"/>
      <c r="K36" s="180"/>
      <c r="L36" s="34"/>
      <c r="M36" s="34"/>
      <c r="N36" s="34"/>
      <c r="O36" s="34"/>
      <c r="P36" s="34"/>
      <c r="Q36" s="34"/>
      <c r="R36" s="34"/>
      <c r="S36" s="180" t="str">
        <f>"("&amp;ข้อมูลทั่วไป!$B$4&amp;")"</f>
        <v>(นายธีรสิทธิ์ เคียนทอง)</v>
      </c>
      <c r="T36" s="180"/>
      <c r="U36" s="180"/>
      <c r="V36" s="180"/>
      <c r="W36" s="180"/>
      <c r="X36" s="180"/>
      <c r="Y36" s="34"/>
    </row>
    <row r="37" spans="1:25" ht="21" customHeight="1" x14ac:dyDescent="0.4">
      <c r="E37" s="181" t="str">
        <f>ข้อมูลทั่วไป!$A$4&amp;ข้อมูลทั่วไป!$B$2</f>
        <v>ผู้อำนวยการโรงเรียนทับช้างวิทยาคม</v>
      </c>
      <c r="F37" s="181"/>
      <c r="G37" s="181"/>
      <c r="H37" s="181"/>
      <c r="I37" s="181"/>
      <c r="J37" s="181"/>
      <c r="K37" s="181"/>
      <c r="L37" s="181"/>
      <c r="R37" s="181" t="str">
        <f>ข้อมูลทั่วไป!$A$4&amp;ข้อมูลทั่วไป!$B$2</f>
        <v>ผู้อำนวยการโรงเรียนทับช้างวิทยาคม</v>
      </c>
      <c r="S37" s="181"/>
      <c r="T37" s="181"/>
      <c r="U37" s="181"/>
      <c r="V37" s="181"/>
      <c r="W37" s="181"/>
      <c r="X37" s="181"/>
      <c r="Y37" s="181"/>
    </row>
    <row r="38" spans="1:25" ht="21" customHeight="1" x14ac:dyDescent="0.4">
      <c r="A38" s="203" t="str">
        <f>"เอกสารแนบ"&amp;$B$4</f>
        <v>เอกสารแนบรายงานผลการประเมินคุณลักษณะอันพึงประสงค์ ตามหลักสูตรแกนกลางการศึกษาขั้นพื้นฐาน พุทธศักราช 2551</v>
      </c>
      <c r="B38" s="203"/>
      <c r="C38" s="203"/>
      <c r="D38" s="203"/>
      <c r="E38" s="203"/>
      <c r="F38" s="203"/>
      <c r="G38" s="203"/>
      <c r="H38" s="203"/>
      <c r="I38" s="203"/>
      <c r="J38" s="203"/>
      <c r="K38" s="203"/>
      <c r="L38" s="203"/>
      <c r="M38" s="203"/>
      <c r="R38" s="52"/>
      <c r="S38" s="52"/>
      <c r="T38" s="52"/>
      <c r="U38" s="52"/>
      <c r="V38" s="52"/>
      <c r="W38" s="52"/>
      <c r="X38" s="52"/>
      <c r="Y38" s="52"/>
    </row>
    <row r="39" spans="1:25" ht="21" customHeight="1" x14ac:dyDescent="0.4">
      <c r="A39" s="203" t="str">
        <f>B5</f>
        <v>ชั้นมัธยมศึกษาปีที่ 1/1 ปีการศึกษา 2568</v>
      </c>
      <c r="B39" s="203"/>
      <c r="C39" s="203"/>
      <c r="D39" s="203"/>
      <c r="E39" s="203"/>
      <c r="F39" s="203"/>
      <c r="G39" s="203"/>
      <c r="H39" s="203"/>
      <c r="I39" s="203"/>
      <c r="J39" s="203"/>
      <c r="K39" s="203"/>
      <c r="L39" s="203"/>
      <c r="M39" s="203"/>
    </row>
    <row r="40" spans="1:25" s="49" customFormat="1" ht="14.1" customHeight="1" x14ac:dyDescent="0.5">
      <c r="A40" s="205" t="s">
        <v>4</v>
      </c>
      <c r="B40" s="206" t="s">
        <v>70</v>
      </c>
      <c r="C40" s="207" t="s">
        <v>6</v>
      </c>
      <c r="D40" s="204" t="s">
        <v>82</v>
      </c>
      <c r="E40" s="204"/>
      <c r="F40" s="204"/>
      <c r="G40" s="204"/>
      <c r="H40" s="204"/>
      <c r="I40" s="204"/>
      <c r="J40" s="204"/>
      <c r="K40" s="204"/>
      <c r="L40" s="208" t="s">
        <v>71</v>
      </c>
      <c r="M40" s="209" t="s">
        <v>67</v>
      </c>
      <c r="N40" s="30"/>
      <c r="O40" s="30"/>
      <c r="P40" s="30"/>
      <c r="Q40" s="30"/>
      <c r="R40" s="30"/>
      <c r="S40" s="30"/>
      <c r="T40" s="30"/>
      <c r="U40" s="30"/>
      <c r="V40" s="30"/>
      <c r="W40" s="30"/>
      <c r="X40" s="30"/>
      <c r="Y40" s="30"/>
    </row>
    <row r="41" spans="1:25" s="49" customFormat="1" ht="14.1" customHeight="1" x14ac:dyDescent="0.5">
      <c r="A41" s="205"/>
      <c r="B41" s="206"/>
      <c r="C41" s="207"/>
      <c r="D41" s="211" t="str">
        <f>ข้อมูลทั่วไป!Y4</f>
        <v>1. รักชาติ ศาสน์ กษัตริย์</v>
      </c>
      <c r="E41" s="211" t="str">
        <f>ข้อมูลทั่วไป!Y5</f>
        <v>2. ซื่อสัตย์สุจริต</v>
      </c>
      <c r="F41" s="211" t="str">
        <f>ข้อมูลทั่วไป!Y6</f>
        <v>3. มีวินัย</v>
      </c>
      <c r="G41" s="211" t="str">
        <f>ข้อมูลทั่วไป!Y7</f>
        <v>4. ใฝ่เรียนรู้</v>
      </c>
      <c r="H41" s="211" t="str">
        <f>ข้อมูลทั่วไป!Y8</f>
        <v>5. อยู่อย่างพอเพียง</v>
      </c>
      <c r="I41" s="211" t="str">
        <f>ข้อมูลทั่วไป!Y9</f>
        <v>6. มุ่งมั่นในการทำงาน</v>
      </c>
      <c r="J41" s="211" t="str">
        <f>ข้อมูลทั่วไป!Y10</f>
        <v>7. รักความเป็นไทย</v>
      </c>
      <c r="K41" s="211" t="str">
        <f>ข้อมูลทั่วไป!Y11</f>
        <v>8. มีจิตสาธารณะ</v>
      </c>
      <c r="L41" s="208"/>
      <c r="M41" s="209"/>
    </row>
    <row r="42" spans="1:25" s="49" customFormat="1" ht="14.1" customHeight="1" x14ac:dyDescent="0.5">
      <c r="A42" s="205"/>
      <c r="B42" s="206"/>
      <c r="C42" s="207"/>
      <c r="D42" s="211"/>
      <c r="E42" s="211"/>
      <c r="F42" s="211"/>
      <c r="G42" s="211"/>
      <c r="H42" s="211"/>
      <c r="I42" s="211"/>
      <c r="J42" s="211"/>
      <c r="K42" s="211"/>
      <c r="L42" s="208"/>
      <c r="M42" s="209"/>
    </row>
    <row r="43" spans="1:25" s="49" customFormat="1" ht="14.1" customHeight="1" x14ac:dyDescent="0.5">
      <c r="A43" s="205"/>
      <c r="B43" s="206"/>
      <c r="C43" s="207"/>
      <c r="D43" s="211"/>
      <c r="E43" s="211"/>
      <c r="F43" s="211"/>
      <c r="G43" s="211"/>
      <c r="H43" s="211"/>
      <c r="I43" s="211"/>
      <c r="J43" s="211"/>
      <c r="K43" s="211"/>
      <c r="L43" s="208"/>
      <c r="M43" s="209"/>
    </row>
    <row r="44" spans="1:25" s="49" customFormat="1" ht="14.1" customHeight="1" x14ac:dyDescent="0.5">
      <c r="A44" s="205"/>
      <c r="B44" s="206"/>
      <c r="C44" s="207"/>
      <c r="D44" s="211"/>
      <c r="E44" s="211"/>
      <c r="F44" s="211"/>
      <c r="G44" s="211"/>
      <c r="H44" s="211"/>
      <c r="I44" s="211"/>
      <c r="J44" s="211"/>
      <c r="K44" s="211"/>
      <c r="L44" s="208"/>
      <c r="M44" s="209"/>
    </row>
    <row r="45" spans="1:25" s="49" customFormat="1" ht="14.1" customHeight="1" x14ac:dyDescent="0.5">
      <c r="A45" s="205"/>
      <c r="B45" s="206"/>
      <c r="C45" s="207"/>
      <c r="D45" s="211"/>
      <c r="E45" s="211"/>
      <c r="F45" s="211"/>
      <c r="G45" s="211"/>
      <c r="H45" s="211"/>
      <c r="I45" s="211"/>
      <c r="J45" s="211"/>
      <c r="K45" s="211"/>
      <c r="L45" s="208"/>
      <c r="M45" s="209"/>
    </row>
    <row r="46" spans="1:25" s="49" customFormat="1" ht="14.1" customHeight="1" x14ac:dyDescent="0.5">
      <c r="A46" s="57" t="str">
        <f>IF(COUNTA(ประเมินคุณลักษณะตามหลักสูตร!A3:K3)&lt;COUNTA(ประเมินคุณลักษณะตามหลักสูตร!$A$2:$K$2),"",ประเมินคุณลักษณะตามหลักสูตร!A3)</f>
        <v/>
      </c>
      <c r="B46" s="57" t="str">
        <f>IF(COUNTA(ประเมินคุณลักษณะตามหลักสูตร!A3:K3)&lt;COUNTA(ประเมินคุณลักษณะตามหลักสูตร!$A$2:$K$2),"",ประเมินคุณลักษณะตามหลักสูตร!B3)</f>
        <v/>
      </c>
      <c r="C46" s="58" t="str">
        <f>IF(COUNTA(ประเมินคุณลักษณะตามหลักสูตร!A3:K3)&lt;COUNTA(ประเมินคุณลักษณะตามหลักสูตร!$A$2:$K$2),"",ประเมินคุณลักษณะตามหลักสูตร!C3)</f>
        <v/>
      </c>
      <c r="D46" s="57" t="str">
        <f>IF(COUNTA(ประเมินคุณลักษณะตามหลักสูตร!A3:K3)&lt;COUNTA(ประเมินคุณลักษณะตามหลักสูตร!$A$2:$K$2),"",ประเมินคุณลักษณะตามหลักสูตร!D3)</f>
        <v/>
      </c>
      <c r="E46" s="57" t="str">
        <f>IF(COUNTA(ประเมินคุณลักษณะตามหลักสูตร!A3:K3)&lt;COUNTA(ประเมินคุณลักษณะตามหลักสูตร!$A$2:$K$2),"",ประเมินคุณลักษณะตามหลักสูตร!E3)</f>
        <v/>
      </c>
      <c r="F46" s="57" t="str">
        <f>IF(COUNTA(ประเมินคุณลักษณะตามหลักสูตร!A3:K3)&lt;COUNTA(ประเมินคุณลักษณะตามหลักสูตร!$A$2:$K$2),"",ประเมินคุณลักษณะตามหลักสูตร!F3)</f>
        <v/>
      </c>
      <c r="G46" s="57" t="str">
        <f>IF(COUNTA(ประเมินคุณลักษณะตามหลักสูตร!A3:K3)&lt;COUNTA(ประเมินคุณลักษณะตามหลักสูตร!$A$2:$K$2),"",ประเมินคุณลักษณะตามหลักสูตร!G3)</f>
        <v/>
      </c>
      <c r="H46" s="57" t="str">
        <f>IF(COUNTA(ประเมินคุณลักษณะตามหลักสูตร!A3:K3)&lt;COUNTA(ประเมินคุณลักษณะตามหลักสูตร!$A$2:$K$2),"",ประเมินคุณลักษณะตามหลักสูตร!H3)</f>
        <v/>
      </c>
      <c r="I46" s="57" t="str">
        <f>IF(COUNTA(ประเมินคุณลักษณะตามหลักสูตร!A3:K3)&lt;COUNTA(ประเมินคุณลักษณะตามหลักสูตร!$A$2:$K$2),"",ประเมินคุณลักษณะตามหลักสูตร!I3)</f>
        <v/>
      </c>
      <c r="J46" s="57" t="str">
        <f>IF(COUNTA(ประเมินคุณลักษณะตามหลักสูตร!A3:K3)&lt;COUNTA(ประเมินคุณลักษณะตามหลักสูตร!$A$2:$K$2),"",ประเมินคุณลักษณะตามหลักสูตร!J3)</f>
        <v/>
      </c>
      <c r="K46" s="57" t="str">
        <f>IF(COUNTA(ประเมินคุณลักษณะตามหลักสูตร!A3:K3)&lt;COUNTA(ประเมินคุณลักษณะตามหลักสูตร!$A$2:$K$2),"",ประเมินคุณลักษณะตามหลักสูตร!K3)</f>
        <v/>
      </c>
      <c r="L46" s="57" t="str">
        <f>IF(COUNTA(ประเมินคุณลักษณะตามหลักสูตร!A3:K3)&lt;COUNTA(ประเมินคุณลักษณะตามหลักสูตร!$A$2:$K$2),"",ประเมินคุณลักษณะตามหลักสูตร!L3)</f>
        <v/>
      </c>
      <c r="M46" s="57" t="str">
        <f>IF(COUNTA(ประเมินคุณลักษณะตามหลักสูตร!A3:K3)&lt;COUNTA(ประเมินคุณลักษณะตามหลักสูตร!$A$2:$K$2),"",ประเมินคุณลักษณะตามหลักสูตร!M3)</f>
        <v/>
      </c>
    </row>
    <row r="47" spans="1:25" s="49" customFormat="1" ht="14.1" customHeight="1" x14ac:dyDescent="0.5">
      <c r="A47" s="57" t="str">
        <f>IF(COUNTA(ประเมินคุณลักษณะตามหลักสูตร!A4:K4)&lt;COUNTA(ประเมินคุณลักษณะตามหลักสูตร!$A$2:$K$2),"",ประเมินคุณลักษณะตามหลักสูตร!A4)</f>
        <v/>
      </c>
      <c r="B47" s="57" t="str">
        <f>IF(COUNTA(ประเมินคุณลักษณะตามหลักสูตร!A4:K4)&lt;COUNTA(ประเมินคุณลักษณะตามหลักสูตร!$A$2:$K$2),"",ประเมินคุณลักษณะตามหลักสูตร!B4)</f>
        <v/>
      </c>
      <c r="C47" s="58" t="str">
        <f>IF(COUNTA(ประเมินคุณลักษณะตามหลักสูตร!A4:K4)&lt;COUNTA(ประเมินคุณลักษณะตามหลักสูตร!$A$2:$K$2),"",ประเมินคุณลักษณะตามหลักสูตร!C4)</f>
        <v/>
      </c>
      <c r="D47" s="57" t="str">
        <f>IF(COUNTA(ประเมินคุณลักษณะตามหลักสูตร!A4:K4)&lt;COUNTA(ประเมินคุณลักษณะตามหลักสูตร!$A$2:$K$2),"",ประเมินคุณลักษณะตามหลักสูตร!D4)</f>
        <v/>
      </c>
      <c r="E47" s="57" t="str">
        <f>IF(COUNTA(ประเมินคุณลักษณะตามหลักสูตร!A4:K4)&lt;COUNTA(ประเมินคุณลักษณะตามหลักสูตร!$A$2:$K$2),"",ประเมินคุณลักษณะตามหลักสูตร!E4)</f>
        <v/>
      </c>
      <c r="F47" s="57" t="str">
        <f>IF(COUNTA(ประเมินคุณลักษณะตามหลักสูตร!A4:K4)&lt;COUNTA(ประเมินคุณลักษณะตามหลักสูตร!$A$2:$K$2),"",ประเมินคุณลักษณะตามหลักสูตร!F4)</f>
        <v/>
      </c>
      <c r="G47" s="57" t="str">
        <f>IF(COUNTA(ประเมินคุณลักษณะตามหลักสูตร!A4:K4)&lt;COUNTA(ประเมินคุณลักษณะตามหลักสูตร!$A$2:$K$2),"",ประเมินคุณลักษณะตามหลักสูตร!G4)</f>
        <v/>
      </c>
      <c r="H47" s="57" t="str">
        <f>IF(COUNTA(ประเมินคุณลักษณะตามหลักสูตร!A4:K4)&lt;COUNTA(ประเมินคุณลักษณะตามหลักสูตร!$A$2:$K$2),"",ประเมินคุณลักษณะตามหลักสูตร!H4)</f>
        <v/>
      </c>
      <c r="I47" s="57" t="str">
        <f>IF(COUNTA(ประเมินคุณลักษณะตามหลักสูตร!A4:K4)&lt;COUNTA(ประเมินคุณลักษณะตามหลักสูตร!$A$2:$K$2),"",ประเมินคุณลักษณะตามหลักสูตร!I4)</f>
        <v/>
      </c>
      <c r="J47" s="57" t="str">
        <f>IF(COUNTA(ประเมินคุณลักษณะตามหลักสูตร!A4:K4)&lt;COUNTA(ประเมินคุณลักษณะตามหลักสูตร!$A$2:$K$2),"",ประเมินคุณลักษณะตามหลักสูตร!J4)</f>
        <v/>
      </c>
      <c r="K47" s="57" t="str">
        <f>IF(COUNTA(ประเมินคุณลักษณะตามหลักสูตร!A4:K4)&lt;COUNTA(ประเมินคุณลักษณะตามหลักสูตร!$A$2:$K$2),"",ประเมินคุณลักษณะตามหลักสูตร!K4)</f>
        <v/>
      </c>
      <c r="L47" s="57" t="str">
        <f>IF(COUNTA(ประเมินคุณลักษณะตามหลักสูตร!A4:K4)&lt;COUNTA(ประเมินคุณลักษณะตามหลักสูตร!$A$2:$K$2),"",ประเมินคุณลักษณะตามหลักสูตร!L4)</f>
        <v/>
      </c>
      <c r="M47" s="57" t="str">
        <f>IF(COUNTA(ประเมินคุณลักษณะตามหลักสูตร!A4:K4)&lt;COUNTA(ประเมินคุณลักษณะตามหลักสูตร!$A$2:$K$2),"",ประเมินคุณลักษณะตามหลักสูตร!M4)</f>
        <v/>
      </c>
    </row>
    <row r="48" spans="1:25" s="49" customFormat="1" ht="14.1" customHeight="1" x14ac:dyDescent="0.5">
      <c r="A48" s="57" t="str">
        <f>IF(COUNTA(ประเมินคุณลักษณะตามหลักสูตร!A5:K5)&lt;COUNTA(ประเมินคุณลักษณะตามหลักสูตร!$A$2:$K$2),"",ประเมินคุณลักษณะตามหลักสูตร!A5)</f>
        <v/>
      </c>
      <c r="B48" s="57" t="str">
        <f>IF(COUNTA(ประเมินคุณลักษณะตามหลักสูตร!A5:K5)&lt;COUNTA(ประเมินคุณลักษณะตามหลักสูตร!$A$2:$K$2),"",ประเมินคุณลักษณะตามหลักสูตร!B5)</f>
        <v/>
      </c>
      <c r="C48" s="58" t="str">
        <f>IF(COUNTA(ประเมินคุณลักษณะตามหลักสูตร!A5:K5)&lt;COUNTA(ประเมินคุณลักษณะตามหลักสูตร!$A$2:$K$2),"",ประเมินคุณลักษณะตามหลักสูตร!C5)</f>
        <v/>
      </c>
      <c r="D48" s="57" t="str">
        <f>IF(COUNTA(ประเมินคุณลักษณะตามหลักสูตร!A5:K5)&lt;COUNTA(ประเมินคุณลักษณะตามหลักสูตร!$A$2:$K$2),"",ประเมินคุณลักษณะตามหลักสูตร!D5)</f>
        <v/>
      </c>
      <c r="E48" s="57" t="str">
        <f>IF(COUNTA(ประเมินคุณลักษณะตามหลักสูตร!A5:K5)&lt;COUNTA(ประเมินคุณลักษณะตามหลักสูตร!$A$2:$K$2),"",ประเมินคุณลักษณะตามหลักสูตร!E5)</f>
        <v/>
      </c>
      <c r="F48" s="57" t="str">
        <f>IF(COUNTA(ประเมินคุณลักษณะตามหลักสูตร!A5:K5)&lt;COUNTA(ประเมินคุณลักษณะตามหลักสูตร!$A$2:$K$2),"",ประเมินคุณลักษณะตามหลักสูตร!F5)</f>
        <v/>
      </c>
      <c r="G48" s="57" t="str">
        <f>IF(COUNTA(ประเมินคุณลักษณะตามหลักสูตร!A5:K5)&lt;COUNTA(ประเมินคุณลักษณะตามหลักสูตร!$A$2:$K$2),"",ประเมินคุณลักษณะตามหลักสูตร!G5)</f>
        <v/>
      </c>
      <c r="H48" s="57" t="str">
        <f>IF(COUNTA(ประเมินคุณลักษณะตามหลักสูตร!A5:K5)&lt;COUNTA(ประเมินคุณลักษณะตามหลักสูตร!$A$2:$K$2),"",ประเมินคุณลักษณะตามหลักสูตร!H5)</f>
        <v/>
      </c>
      <c r="I48" s="57" t="str">
        <f>IF(COUNTA(ประเมินคุณลักษณะตามหลักสูตร!A5:K5)&lt;COUNTA(ประเมินคุณลักษณะตามหลักสูตร!$A$2:$K$2),"",ประเมินคุณลักษณะตามหลักสูตร!I5)</f>
        <v/>
      </c>
      <c r="J48" s="57" t="str">
        <f>IF(COUNTA(ประเมินคุณลักษณะตามหลักสูตร!A5:K5)&lt;COUNTA(ประเมินคุณลักษณะตามหลักสูตร!$A$2:$K$2),"",ประเมินคุณลักษณะตามหลักสูตร!J5)</f>
        <v/>
      </c>
      <c r="K48" s="57" t="str">
        <f>IF(COUNTA(ประเมินคุณลักษณะตามหลักสูตร!A5:K5)&lt;COUNTA(ประเมินคุณลักษณะตามหลักสูตร!$A$2:$K$2),"",ประเมินคุณลักษณะตามหลักสูตร!K5)</f>
        <v/>
      </c>
      <c r="L48" s="57" t="str">
        <f>IF(COUNTA(ประเมินคุณลักษณะตามหลักสูตร!A5:K5)&lt;COUNTA(ประเมินคุณลักษณะตามหลักสูตร!$A$2:$K$2),"",ประเมินคุณลักษณะตามหลักสูตร!L5)</f>
        <v/>
      </c>
      <c r="M48" s="57" t="str">
        <f>IF(COUNTA(ประเมินคุณลักษณะตามหลักสูตร!A5:K5)&lt;COUNTA(ประเมินคุณลักษณะตามหลักสูตร!$A$2:$K$2),"",ประเมินคุณลักษณะตามหลักสูตร!M5)</f>
        <v/>
      </c>
    </row>
    <row r="49" spans="1:13" s="49" customFormat="1" ht="14.1" customHeight="1" x14ac:dyDescent="0.5">
      <c r="A49" s="57" t="str">
        <f>IF(COUNTA(ประเมินคุณลักษณะตามหลักสูตร!A6:K6)&lt;COUNTA(ประเมินคุณลักษณะตามหลักสูตร!$A$2:$K$2),"",ประเมินคุณลักษณะตามหลักสูตร!A6)</f>
        <v/>
      </c>
      <c r="B49" s="57" t="str">
        <f>IF(COUNTA(ประเมินคุณลักษณะตามหลักสูตร!A6:K6)&lt;COUNTA(ประเมินคุณลักษณะตามหลักสูตร!$A$2:$K$2),"",ประเมินคุณลักษณะตามหลักสูตร!B6)</f>
        <v/>
      </c>
      <c r="C49" s="58" t="str">
        <f>IF(COUNTA(ประเมินคุณลักษณะตามหลักสูตร!A6:K6)&lt;COUNTA(ประเมินคุณลักษณะตามหลักสูตร!$A$2:$K$2),"",ประเมินคุณลักษณะตามหลักสูตร!C6)</f>
        <v/>
      </c>
      <c r="D49" s="57" t="str">
        <f>IF(COUNTA(ประเมินคุณลักษณะตามหลักสูตร!A6:K6)&lt;COUNTA(ประเมินคุณลักษณะตามหลักสูตร!$A$2:$K$2),"",ประเมินคุณลักษณะตามหลักสูตร!D6)</f>
        <v/>
      </c>
      <c r="E49" s="57" t="str">
        <f>IF(COUNTA(ประเมินคุณลักษณะตามหลักสูตร!A6:K6)&lt;COUNTA(ประเมินคุณลักษณะตามหลักสูตร!$A$2:$K$2),"",ประเมินคุณลักษณะตามหลักสูตร!E6)</f>
        <v/>
      </c>
      <c r="F49" s="57" t="str">
        <f>IF(COUNTA(ประเมินคุณลักษณะตามหลักสูตร!A6:K6)&lt;COUNTA(ประเมินคุณลักษณะตามหลักสูตร!$A$2:$K$2),"",ประเมินคุณลักษณะตามหลักสูตร!F6)</f>
        <v/>
      </c>
      <c r="G49" s="57" t="str">
        <f>IF(COUNTA(ประเมินคุณลักษณะตามหลักสูตร!A6:K6)&lt;COUNTA(ประเมินคุณลักษณะตามหลักสูตร!$A$2:$K$2),"",ประเมินคุณลักษณะตามหลักสูตร!G6)</f>
        <v/>
      </c>
      <c r="H49" s="57" t="str">
        <f>IF(COUNTA(ประเมินคุณลักษณะตามหลักสูตร!A6:K6)&lt;COUNTA(ประเมินคุณลักษณะตามหลักสูตร!$A$2:$K$2),"",ประเมินคุณลักษณะตามหลักสูตร!H6)</f>
        <v/>
      </c>
      <c r="I49" s="57" t="str">
        <f>IF(COUNTA(ประเมินคุณลักษณะตามหลักสูตร!A6:K6)&lt;COUNTA(ประเมินคุณลักษณะตามหลักสูตร!$A$2:$K$2),"",ประเมินคุณลักษณะตามหลักสูตร!I6)</f>
        <v/>
      </c>
      <c r="J49" s="57" t="str">
        <f>IF(COUNTA(ประเมินคุณลักษณะตามหลักสูตร!A6:K6)&lt;COUNTA(ประเมินคุณลักษณะตามหลักสูตร!$A$2:$K$2),"",ประเมินคุณลักษณะตามหลักสูตร!J6)</f>
        <v/>
      </c>
      <c r="K49" s="57" t="str">
        <f>IF(COUNTA(ประเมินคุณลักษณะตามหลักสูตร!A6:K6)&lt;COUNTA(ประเมินคุณลักษณะตามหลักสูตร!$A$2:$K$2),"",ประเมินคุณลักษณะตามหลักสูตร!K6)</f>
        <v/>
      </c>
      <c r="L49" s="57" t="str">
        <f>IF(COUNTA(ประเมินคุณลักษณะตามหลักสูตร!A6:K6)&lt;COUNTA(ประเมินคุณลักษณะตามหลักสูตร!$A$2:$K$2),"",ประเมินคุณลักษณะตามหลักสูตร!L6)</f>
        <v/>
      </c>
      <c r="M49" s="57" t="str">
        <f>IF(COUNTA(ประเมินคุณลักษณะตามหลักสูตร!A6:K6)&lt;COUNTA(ประเมินคุณลักษณะตามหลักสูตร!$A$2:$K$2),"",ประเมินคุณลักษณะตามหลักสูตร!M6)</f>
        <v/>
      </c>
    </row>
    <row r="50" spans="1:13" s="49" customFormat="1" ht="14.1" customHeight="1" x14ac:dyDescent="0.5">
      <c r="A50" s="57" t="str">
        <f>IF(COUNTA(ประเมินคุณลักษณะตามหลักสูตร!A7:K7)&lt;COUNTA(ประเมินคุณลักษณะตามหลักสูตร!$A$2:$K$2),"",ประเมินคุณลักษณะตามหลักสูตร!A7)</f>
        <v/>
      </c>
      <c r="B50" s="57" t="str">
        <f>IF(COUNTA(ประเมินคุณลักษณะตามหลักสูตร!A7:K7)&lt;COUNTA(ประเมินคุณลักษณะตามหลักสูตร!$A$2:$K$2),"",ประเมินคุณลักษณะตามหลักสูตร!B7)</f>
        <v/>
      </c>
      <c r="C50" s="58" t="str">
        <f>IF(COUNTA(ประเมินคุณลักษณะตามหลักสูตร!A7:K7)&lt;COUNTA(ประเมินคุณลักษณะตามหลักสูตร!$A$2:$K$2),"",ประเมินคุณลักษณะตามหลักสูตร!C7)</f>
        <v/>
      </c>
      <c r="D50" s="57" t="str">
        <f>IF(COUNTA(ประเมินคุณลักษณะตามหลักสูตร!A7:K7)&lt;COUNTA(ประเมินคุณลักษณะตามหลักสูตร!$A$2:$K$2),"",ประเมินคุณลักษณะตามหลักสูตร!D7)</f>
        <v/>
      </c>
      <c r="E50" s="57" t="str">
        <f>IF(COUNTA(ประเมินคุณลักษณะตามหลักสูตร!A7:K7)&lt;COUNTA(ประเมินคุณลักษณะตามหลักสูตร!$A$2:$K$2),"",ประเมินคุณลักษณะตามหลักสูตร!E7)</f>
        <v/>
      </c>
      <c r="F50" s="57" t="str">
        <f>IF(COUNTA(ประเมินคุณลักษณะตามหลักสูตร!A7:K7)&lt;COUNTA(ประเมินคุณลักษณะตามหลักสูตร!$A$2:$K$2),"",ประเมินคุณลักษณะตามหลักสูตร!F7)</f>
        <v/>
      </c>
      <c r="G50" s="57" t="str">
        <f>IF(COUNTA(ประเมินคุณลักษณะตามหลักสูตร!A7:K7)&lt;COUNTA(ประเมินคุณลักษณะตามหลักสูตร!$A$2:$K$2),"",ประเมินคุณลักษณะตามหลักสูตร!G7)</f>
        <v/>
      </c>
      <c r="H50" s="57" t="str">
        <f>IF(COUNTA(ประเมินคุณลักษณะตามหลักสูตร!A7:K7)&lt;COUNTA(ประเมินคุณลักษณะตามหลักสูตร!$A$2:$K$2),"",ประเมินคุณลักษณะตามหลักสูตร!H7)</f>
        <v/>
      </c>
      <c r="I50" s="57" t="str">
        <f>IF(COUNTA(ประเมินคุณลักษณะตามหลักสูตร!A7:K7)&lt;COUNTA(ประเมินคุณลักษณะตามหลักสูตร!$A$2:$K$2),"",ประเมินคุณลักษณะตามหลักสูตร!I7)</f>
        <v/>
      </c>
      <c r="J50" s="57" t="str">
        <f>IF(COUNTA(ประเมินคุณลักษณะตามหลักสูตร!A7:K7)&lt;COUNTA(ประเมินคุณลักษณะตามหลักสูตร!$A$2:$K$2),"",ประเมินคุณลักษณะตามหลักสูตร!J7)</f>
        <v/>
      </c>
      <c r="K50" s="57" t="str">
        <f>IF(COUNTA(ประเมินคุณลักษณะตามหลักสูตร!A7:K7)&lt;COUNTA(ประเมินคุณลักษณะตามหลักสูตร!$A$2:$K$2),"",ประเมินคุณลักษณะตามหลักสูตร!K7)</f>
        <v/>
      </c>
      <c r="L50" s="57" t="str">
        <f>IF(COUNTA(ประเมินคุณลักษณะตามหลักสูตร!A7:K7)&lt;COUNTA(ประเมินคุณลักษณะตามหลักสูตร!$A$2:$K$2),"",ประเมินคุณลักษณะตามหลักสูตร!L7)</f>
        <v/>
      </c>
      <c r="M50" s="57" t="str">
        <f>IF(COUNTA(ประเมินคุณลักษณะตามหลักสูตร!A7:K7)&lt;COUNTA(ประเมินคุณลักษณะตามหลักสูตร!$A$2:$K$2),"",ประเมินคุณลักษณะตามหลักสูตร!M7)</f>
        <v/>
      </c>
    </row>
    <row r="51" spans="1:13" s="49" customFormat="1" ht="14.1" customHeight="1" x14ac:dyDescent="0.5">
      <c r="A51" s="57" t="str">
        <f>IF(COUNTA(ประเมินคุณลักษณะตามหลักสูตร!A8:K8)&lt;COUNTA(ประเมินคุณลักษณะตามหลักสูตร!$A$2:$K$2),"",ประเมินคุณลักษณะตามหลักสูตร!A8)</f>
        <v/>
      </c>
      <c r="B51" s="57" t="str">
        <f>IF(COUNTA(ประเมินคุณลักษณะตามหลักสูตร!A8:K8)&lt;COUNTA(ประเมินคุณลักษณะตามหลักสูตร!$A$2:$K$2),"",ประเมินคุณลักษณะตามหลักสูตร!B8)</f>
        <v/>
      </c>
      <c r="C51" s="58" t="str">
        <f>IF(COUNTA(ประเมินคุณลักษณะตามหลักสูตร!A8:K8)&lt;COUNTA(ประเมินคุณลักษณะตามหลักสูตร!$A$2:$K$2),"",ประเมินคุณลักษณะตามหลักสูตร!C8)</f>
        <v/>
      </c>
      <c r="D51" s="57" t="str">
        <f>IF(COUNTA(ประเมินคุณลักษณะตามหลักสูตร!A8:K8)&lt;COUNTA(ประเมินคุณลักษณะตามหลักสูตร!$A$2:$K$2),"",ประเมินคุณลักษณะตามหลักสูตร!D8)</f>
        <v/>
      </c>
      <c r="E51" s="57" t="str">
        <f>IF(COUNTA(ประเมินคุณลักษณะตามหลักสูตร!A8:K8)&lt;COUNTA(ประเมินคุณลักษณะตามหลักสูตร!$A$2:$K$2),"",ประเมินคุณลักษณะตามหลักสูตร!E8)</f>
        <v/>
      </c>
      <c r="F51" s="57" t="str">
        <f>IF(COUNTA(ประเมินคุณลักษณะตามหลักสูตร!A8:K8)&lt;COUNTA(ประเมินคุณลักษณะตามหลักสูตร!$A$2:$K$2),"",ประเมินคุณลักษณะตามหลักสูตร!F8)</f>
        <v/>
      </c>
      <c r="G51" s="57" t="str">
        <f>IF(COUNTA(ประเมินคุณลักษณะตามหลักสูตร!A8:K8)&lt;COUNTA(ประเมินคุณลักษณะตามหลักสูตร!$A$2:$K$2),"",ประเมินคุณลักษณะตามหลักสูตร!G8)</f>
        <v/>
      </c>
      <c r="H51" s="57" t="str">
        <f>IF(COUNTA(ประเมินคุณลักษณะตามหลักสูตร!A8:K8)&lt;COUNTA(ประเมินคุณลักษณะตามหลักสูตร!$A$2:$K$2),"",ประเมินคุณลักษณะตามหลักสูตร!H8)</f>
        <v/>
      </c>
      <c r="I51" s="57" t="str">
        <f>IF(COUNTA(ประเมินคุณลักษณะตามหลักสูตร!A8:K8)&lt;COUNTA(ประเมินคุณลักษณะตามหลักสูตร!$A$2:$K$2),"",ประเมินคุณลักษณะตามหลักสูตร!I8)</f>
        <v/>
      </c>
      <c r="J51" s="57" t="str">
        <f>IF(COUNTA(ประเมินคุณลักษณะตามหลักสูตร!A8:K8)&lt;COUNTA(ประเมินคุณลักษณะตามหลักสูตร!$A$2:$K$2),"",ประเมินคุณลักษณะตามหลักสูตร!J8)</f>
        <v/>
      </c>
      <c r="K51" s="57" t="str">
        <f>IF(COUNTA(ประเมินคุณลักษณะตามหลักสูตร!A8:K8)&lt;COUNTA(ประเมินคุณลักษณะตามหลักสูตร!$A$2:$K$2),"",ประเมินคุณลักษณะตามหลักสูตร!K8)</f>
        <v/>
      </c>
      <c r="L51" s="57" t="str">
        <f>IF(COUNTA(ประเมินคุณลักษณะตามหลักสูตร!A8:K8)&lt;COUNTA(ประเมินคุณลักษณะตามหลักสูตร!$A$2:$K$2),"",ประเมินคุณลักษณะตามหลักสูตร!L8)</f>
        <v/>
      </c>
      <c r="M51" s="57" t="str">
        <f>IF(COUNTA(ประเมินคุณลักษณะตามหลักสูตร!A8:K8)&lt;COUNTA(ประเมินคุณลักษณะตามหลักสูตร!$A$2:$K$2),"",ประเมินคุณลักษณะตามหลักสูตร!M8)</f>
        <v/>
      </c>
    </row>
    <row r="52" spans="1:13" s="49" customFormat="1" ht="14.1" customHeight="1" x14ac:dyDescent="0.5">
      <c r="A52" s="57" t="str">
        <f>IF(COUNTA(ประเมินคุณลักษณะตามหลักสูตร!A9:K9)&lt;COUNTA(ประเมินคุณลักษณะตามหลักสูตร!$A$2:$K$2),"",ประเมินคุณลักษณะตามหลักสูตร!A9)</f>
        <v/>
      </c>
      <c r="B52" s="57" t="str">
        <f>IF(COUNTA(ประเมินคุณลักษณะตามหลักสูตร!A9:K9)&lt;COUNTA(ประเมินคุณลักษณะตามหลักสูตร!$A$2:$K$2),"",ประเมินคุณลักษณะตามหลักสูตร!B9)</f>
        <v/>
      </c>
      <c r="C52" s="58" t="str">
        <f>IF(COUNTA(ประเมินคุณลักษณะตามหลักสูตร!A9:K9)&lt;COUNTA(ประเมินคุณลักษณะตามหลักสูตร!$A$2:$K$2),"",ประเมินคุณลักษณะตามหลักสูตร!C9)</f>
        <v/>
      </c>
      <c r="D52" s="57" t="str">
        <f>IF(COUNTA(ประเมินคุณลักษณะตามหลักสูตร!A9:K9)&lt;COUNTA(ประเมินคุณลักษณะตามหลักสูตร!$A$2:$K$2),"",ประเมินคุณลักษณะตามหลักสูตร!D9)</f>
        <v/>
      </c>
      <c r="E52" s="57" t="str">
        <f>IF(COUNTA(ประเมินคุณลักษณะตามหลักสูตร!A9:K9)&lt;COUNTA(ประเมินคุณลักษณะตามหลักสูตร!$A$2:$K$2),"",ประเมินคุณลักษณะตามหลักสูตร!E9)</f>
        <v/>
      </c>
      <c r="F52" s="57" t="str">
        <f>IF(COUNTA(ประเมินคุณลักษณะตามหลักสูตร!A9:K9)&lt;COUNTA(ประเมินคุณลักษณะตามหลักสูตร!$A$2:$K$2),"",ประเมินคุณลักษณะตามหลักสูตร!F9)</f>
        <v/>
      </c>
      <c r="G52" s="57" t="str">
        <f>IF(COUNTA(ประเมินคุณลักษณะตามหลักสูตร!A9:K9)&lt;COUNTA(ประเมินคุณลักษณะตามหลักสูตร!$A$2:$K$2),"",ประเมินคุณลักษณะตามหลักสูตร!G9)</f>
        <v/>
      </c>
      <c r="H52" s="57" t="str">
        <f>IF(COUNTA(ประเมินคุณลักษณะตามหลักสูตร!A9:K9)&lt;COUNTA(ประเมินคุณลักษณะตามหลักสูตร!$A$2:$K$2),"",ประเมินคุณลักษณะตามหลักสูตร!H9)</f>
        <v/>
      </c>
      <c r="I52" s="57" t="str">
        <f>IF(COUNTA(ประเมินคุณลักษณะตามหลักสูตร!A9:K9)&lt;COUNTA(ประเมินคุณลักษณะตามหลักสูตร!$A$2:$K$2),"",ประเมินคุณลักษณะตามหลักสูตร!I9)</f>
        <v/>
      </c>
      <c r="J52" s="57" t="str">
        <f>IF(COUNTA(ประเมินคุณลักษณะตามหลักสูตร!A9:K9)&lt;COUNTA(ประเมินคุณลักษณะตามหลักสูตร!$A$2:$K$2),"",ประเมินคุณลักษณะตามหลักสูตร!J9)</f>
        <v/>
      </c>
      <c r="K52" s="57" t="str">
        <f>IF(COUNTA(ประเมินคุณลักษณะตามหลักสูตร!A9:K9)&lt;COUNTA(ประเมินคุณลักษณะตามหลักสูตร!$A$2:$K$2),"",ประเมินคุณลักษณะตามหลักสูตร!K9)</f>
        <v/>
      </c>
      <c r="L52" s="57" t="str">
        <f>IF(COUNTA(ประเมินคุณลักษณะตามหลักสูตร!A9:K9)&lt;COUNTA(ประเมินคุณลักษณะตามหลักสูตร!$A$2:$K$2),"",ประเมินคุณลักษณะตามหลักสูตร!L9)</f>
        <v/>
      </c>
      <c r="M52" s="57" t="str">
        <f>IF(COUNTA(ประเมินคุณลักษณะตามหลักสูตร!A9:K9)&lt;COUNTA(ประเมินคุณลักษณะตามหลักสูตร!$A$2:$K$2),"",ประเมินคุณลักษณะตามหลักสูตร!M9)</f>
        <v/>
      </c>
    </row>
    <row r="53" spans="1:13" s="49" customFormat="1" ht="14.1" customHeight="1" x14ac:dyDescent="0.5">
      <c r="A53" s="57" t="str">
        <f>IF(COUNTA(ประเมินคุณลักษณะตามหลักสูตร!A10:K10)&lt;COUNTA(ประเมินคุณลักษณะตามหลักสูตร!$A$2:$K$2),"",ประเมินคุณลักษณะตามหลักสูตร!A10)</f>
        <v/>
      </c>
      <c r="B53" s="57" t="str">
        <f>IF(COUNTA(ประเมินคุณลักษณะตามหลักสูตร!A10:K10)&lt;COUNTA(ประเมินคุณลักษณะตามหลักสูตร!$A$2:$K$2),"",ประเมินคุณลักษณะตามหลักสูตร!B10)</f>
        <v/>
      </c>
      <c r="C53" s="58" t="str">
        <f>IF(COUNTA(ประเมินคุณลักษณะตามหลักสูตร!A10:K10)&lt;COUNTA(ประเมินคุณลักษณะตามหลักสูตร!$A$2:$K$2),"",ประเมินคุณลักษณะตามหลักสูตร!C10)</f>
        <v/>
      </c>
      <c r="D53" s="57" t="str">
        <f>IF(COUNTA(ประเมินคุณลักษณะตามหลักสูตร!A10:K10)&lt;COUNTA(ประเมินคุณลักษณะตามหลักสูตร!$A$2:$K$2),"",ประเมินคุณลักษณะตามหลักสูตร!D10)</f>
        <v/>
      </c>
      <c r="E53" s="57" t="str">
        <f>IF(COUNTA(ประเมินคุณลักษณะตามหลักสูตร!A10:K10)&lt;COUNTA(ประเมินคุณลักษณะตามหลักสูตร!$A$2:$K$2),"",ประเมินคุณลักษณะตามหลักสูตร!E10)</f>
        <v/>
      </c>
      <c r="F53" s="57" t="str">
        <f>IF(COUNTA(ประเมินคุณลักษณะตามหลักสูตร!A10:K10)&lt;COUNTA(ประเมินคุณลักษณะตามหลักสูตร!$A$2:$K$2),"",ประเมินคุณลักษณะตามหลักสูตร!F10)</f>
        <v/>
      </c>
      <c r="G53" s="57" t="str">
        <f>IF(COUNTA(ประเมินคุณลักษณะตามหลักสูตร!A10:K10)&lt;COUNTA(ประเมินคุณลักษณะตามหลักสูตร!$A$2:$K$2),"",ประเมินคุณลักษณะตามหลักสูตร!G10)</f>
        <v/>
      </c>
      <c r="H53" s="57" t="str">
        <f>IF(COUNTA(ประเมินคุณลักษณะตามหลักสูตร!A10:K10)&lt;COUNTA(ประเมินคุณลักษณะตามหลักสูตร!$A$2:$K$2),"",ประเมินคุณลักษณะตามหลักสูตร!H10)</f>
        <v/>
      </c>
      <c r="I53" s="57" t="str">
        <f>IF(COUNTA(ประเมินคุณลักษณะตามหลักสูตร!A10:K10)&lt;COUNTA(ประเมินคุณลักษณะตามหลักสูตร!$A$2:$K$2),"",ประเมินคุณลักษณะตามหลักสูตร!I10)</f>
        <v/>
      </c>
      <c r="J53" s="57" t="str">
        <f>IF(COUNTA(ประเมินคุณลักษณะตามหลักสูตร!A10:K10)&lt;COUNTA(ประเมินคุณลักษณะตามหลักสูตร!$A$2:$K$2),"",ประเมินคุณลักษณะตามหลักสูตร!J10)</f>
        <v/>
      </c>
      <c r="K53" s="57" t="str">
        <f>IF(COUNTA(ประเมินคุณลักษณะตามหลักสูตร!A10:K10)&lt;COUNTA(ประเมินคุณลักษณะตามหลักสูตร!$A$2:$K$2),"",ประเมินคุณลักษณะตามหลักสูตร!K10)</f>
        <v/>
      </c>
      <c r="L53" s="57" t="str">
        <f>IF(COUNTA(ประเมินคุณลักษณะตามหลักสูตร!A10:K10)&lt;COUNTA(ประเมินคุณลักษณะตามหลักสูตร!$A$2:$K$2),"",ประเมินคุณลักษณะตามหลักสูตร!L10)</f>
        <v/>
      </c>
      <c r="M53" s="57" t="str">
        <f>IF(COUNTA(ประเมินคุณลักษณะตามหลักสูตร!A10:K10)&lt;COUNTA(ประเมินคุณลักษณะตามหลักสูตร!$A$2:$K$2),"",ประเมินคุณลักษณะตามหลักสูตร!M10)</f>
        <v/>
      </c>
    </row>
    <row r="54" spans="1:13" s="49" customFormat="1" ht="14.1" customHeight="1" x14ac:dyDescent="0.5">
      <c r="A54" s="57" t="str">
        <f>IF(COUNTA(ประเมินคุณลักษณะตามหลักสูตร!A11:K11)&lt;COUNTA(ประเมินคุณลักษณะตามหลักสูตร!$A$2:$K$2),"",ประเมินคุณลักษณะตามหลักสูตร!A11)</f>
        <v/>
      </c>
      <c r="B54" s="57" t="str">
        <f>IF(COUNTA(ประเมินคุณลักษณะตามหลักสูตร!A11:K11)&lt;COUNTA(ประเมินคุณลักษณะตามหลักสูตร!$A$2:$K$2),"",ประเมินคุณลักษณะตามหลักสูตร!B11)</f>
        <v/>
      </c>
      <c r="C54" s="58" t="str">
        <f>IF(COUNTA(ประเมินคุณลักษณะตามหลักสูตร!A11:K11)&lt;COUNTA(ประเมินคุณลักษณะตามหลักสูตร!$A$2:$K$2),"",ประเมินคุณลักษณะตามหลักสูตร!C11)</f>
        <v/>
      </c>
      <c r="D54" s="57" t="str">
        <f>IF(COUNTA(ประเมินคุณลักษณะตามหลักสูตร!A11:K11)&lt;COUNTA(ประเมินคุณลักษณะตามหลักสูตร!$A$2:$K$2),"",ประเมินคุณลักษณะตามหลักสูตร!D11)</f>
        <v/>
      </c>
      <c r="E54" s="57" t="str">
        <f>IF(COUNTA(ประเมินคุณลักษณะตามหลักสูตร!A11:K11)&lt;COUNTA(ประเมินคุณลักษณะตามหลักสูตร!$A$2:$K$2),"",ประเมินคุณลักษณะตามหลักสูตร!E11)</f>
        <v/>
      </c>
      <c r="F54" s="57" t="str">
        <f>IF(COUNTA(ประเมินคุณลักษณะตามหลักสูตร!A11:K11)&lt;COUNTA(ประเมินคุณลักษณะตามหลักสูตร!$A$2:$K$2),"",ประเมินคุณลักษณะตามหลักสูตร!F11)</f>
        <v/>
      </c>
      <c r="G54" s="57" t="str">
        <f>IF(COUNTA(ประเมินคุณลักษณะตามหลักสูตร!A11:K11)&lt;COUNTA(ประเมินคุณลักษณะตามหลักสูตร!$A$2:$K$2),"",ประเมินคุณลักษณะตามหลักสูตร!G11)</f>
        <v/>
      </c>
      <c r="H54" s="57" t="str">
        <f>IF(COUNTA(ประเมินคุณลักษณะตามหลักสูตร!A11:K11)&lt;COUNTA(ประเมินคุณลักษณะตามหลักสูตร!$A$2:$K$2),"",ประเมินคุณลักษณะตามหลักสูตร!H11)</f>
        <v/>
      </c>
      <c r="I54" s="57" t="str">
        <f>IF(COUNTA(ประเมินคุณลักษณะตามหลักสูตร!A11:K11)&lt;COUNTA(ประเมินคุณลักษณะตามหลักสูตร!$A$2:$K$2),"",ประเมินคุณลักษณะตามหลักสูตร!I11)</f>
        <v/>
      </c>
      <c r="J54" s="57" t="str">
        <f>IF(COUNTA(ประเมินคุณลักษณะตามหลักสูตร!A11:K11)&lt;COUNTA(ประเมินคุณลักษณะตามหลักสูตร!$A$2:$K$2),"",ประเมินคุณลักษณะตามหลักสูตร!J11)</f>
        <v/>
      </c>
      <c r="K54" s="57" t="str">
        <f>IF(COUNTA(ประเมินคุณลักษณะตามหลักสูตร!A11:K11)&lt;COUNTA(ประเมินคุณลักษณะตามหลักสูตร!$A$2:$K$2),"",ประเมินคุณลักษณะตามหลักสูตร!K11)</f>
        <v/>
      </c>
      <c r="L54" s="57" t="str">
        <f>IF(COUNTA(ประเมินคุณลักษณะตามหลักสูตร!A11:K11)&lt;COUNTA(ประเมินคุณลักษณะตามหลักสูตร!$A$2:$K$2),"",ประเมินคุณลักษณะตามหลักสูตร!L11)</f>
        <v/>
      </c>
      <c r="M54" s="57" t="str">
        <f>IF(COUNTA(ประเมินคุณลักษณะตามหลักสูตร!A11:K11)&lt;COUNTA(ประเมินคุณลักษณะตามหลักสูตร!$A$2:$K$2),"",ประเมินคุณลักษณะตามหลักสูตร!M11)</f>
        <v/>
      </c>
    </row>
    <row r="55" spans="1:13" s="49" customFormat="1" ht="14.1" customHeight="1" x14ac:dyDescent="0.5">
      <c r="A55" s="57" t="str">
        <f>IF(COUNTA(ประเมินคุณลักษณะตามหลักสูตร!A12:K12)&lt;COUNTA(ประเมินคุณลักษณะตามหลักสูตร!$A$2:$K$2),"",ประเมินคุณลักษณะตามหลักสูตร!A12)</f>
        <v/>
      </c>
      <c r="B55" s="57" t="str">
        <f>IF(COUNTA(ประเมินคุณลักษณะตามหลักสูตร!A12:K12)&lt;COUNTA(ประเมินคุณลักษณะตามหลักสูตร!$A$2:$K$2),"",ประเมินคุณลักษณะตามหลักสูตร!B12)</f>
        <v/>
      </c>
      <c r="C55" s="58" t="str">
        <f>IF(COUNTA(ประเมินคุณลักษณะตามหลักสูตร!A12:K12)&lt;COUNTA(ประเมินคุณลักษณะตามหลักสูตร!$A$2:$K$2),"",ประเมินคุณลักษณะตามหลักสูตร!C12)</f>
        <v/>
      </c>
      <c r="D55" s="57" t="str">
        <f>IF(COUNTA(ประเมินคุณลักษณะตามหลักสูตร!A12:K12)&lt;COUNTA(ประเมินคุณลักษณะตามหลักสูตร!$A$2:$K$2),"",ประเมินคุณลักษณะตามหลักสูตร!D12)</f>
        <v/>
      </c>
      <c r="E55" s="57" t="str">
        <f>IF(COUNTA(ประเมินคุณลักษณะตามหลักสูตร!A12:K12)&lt;COUNTA(ประเมินคุณลักษณะตามหลักสูตร!$A$2:$K$2),"",ประเมินคุณลักษณะตามหลักสูตร!E12)</f>
        <v/>
      </c>
      <c r="F55" s="57" t="str">
        <f>IF(COUNTA(ประเมินคุณลักษณะตามหลักสูตร!A12:K12)&lt;COUNTA(ประเมินคุณลักษณะตามหลักสูตร!$A$2:$K$2),"",ประเมินคุณลักษณะตามหลักสูตร!F12)</f>
        <v/>
      </c>
      <c r="G55" s="57" t="str">
        <f>IF(COUNTA(ประเมินคุณลักษณะตามหลักสูตร!A12:K12)&lt;COUNTA(ประเมินคุณลักษณะตามหลักสูตร!$A$2:$K$2),"",ประเมินคุณลักษณะตามหลักสูตร!G12)</f>
        <v/>
      </c>
      <c r="H55" s="57" t="str">
        <f>IF(COUNTA(ประเมินคุณลักษณะตามหลักสูตร!A12:K12)&lt;COUNTA(ประเมินคุณลักษณะตามหลักสูตร!$A$2:$K$2),"",ประเมินคุณลักษณะตามหลักสูตร!H12)</f>
        <v/>
      </c>
      <c r="I55" s="57" t="str">
        <f>IF(COUNTA(ประเมินคุณลักษณะตามหลักสูตร!A12:K12)&lt;COUNTA(ประเมินคุณลักษณะตามหลักสูตร!$A$2:$K$2),"",ประเมินคุณลักษณะตามหลักสูตร!I12)</f>
        <v/>
      </c>
      <c r="J55" s="57" t="str">
        <f>IF(COUNTA(ประเมินคุณลักษณะตามหลักสูตร!A12:K12)&lt;COUNTA(ประเมินคุณลักษณะตามหลักสูตร!$A$2:$K$2),"",ประเมินคุณลักษณะตามหลักสูตร!J12)</f>
        <v/>
      </c>
      <c r="K55" s="57" t="str">
        <f>IF(COUNTA(ประเมินคุณลักษณะตามหลักสูตร!A12:K12)&lt;COUNTA(ประเมินคุณลักษณะตามหลักสูตร!$A$2:$K$2),"",ประเมินคุณลักษณะตามหลักสูตร!K12)</f>
        <v/>
      </c>
      <c r="L55" s="57" t="str">
        <f>IF(COUNTA(ประเมินคุณลักษณะตามหลักสูตร!A12:K12)&lt;COUNTA(ประเมินคุณลักษณะตามหลักสูตร!$A$2:$K$2),"",ประเมินคุณลักษณะตามหลักสูตร!L12)</f>
        <v/>
      </c>
      <c r="M55" s="57" t="str">
        <f>IF(COUNTA(ประเมินคุณลักษณะตามหลักสูตร!A12:K12)&lt;COUNTA(ประเมินคุณลักษณะตามหลักสูตร!$A$2:$K$2),"",ประเมินคุณลักษณะตามหลักสูตร!M12)</f>
        <v/>
      </c>
    </row>
    <row r="56" spans="1:13" s="49" customFormat="1" ht="14.1" customHeight="1" x14ac:dyDescent="0.5">
      <c r="A56" s="57" t="str">
        <f>IF(COUNTA(ประเมินคุณลักษณะตามหลักสูตร!A13:K13)&lt;COUNTA(ประเมินคุณลักษณะตามหลักสูตร!$A$2:$K$2),"",ประเมินคุณลักษณะตามหลักสูตร!A13)</f>
        <v/>
      </c>
      <c r="B56" s="57" t="str">
        <f>IF(COUNTA(ประเมินคุณลักษณะตามหลักสูตร!A13:K13)&lt;COUNTA(ประเมินคุณลักษณะตามหลักสูตร!$A$2:$K$2),"",ประเมินคุณลักษณะตามหลักสูตร!B13)</f>
        <v/>
      </c>
      <c r="C56" s="58" t="str">
        <f>IF(COUNTA(ประเมินคุณลักษณะตามหลักสูตร!A13:K13)&lt;COUNTA(ประเมินคุณลักษณะตามหลักสูตร!$A$2:$K$2),"",ประเมินคุณลักษณะตามหลักสูตร!C13)</f>
        <v/>
      </c>
      <c r="D56" s="57" t="str">
        <f>IF(COUNTA(ประเมินคุณลักษณะตามหลักสูตร!A13:K13)&lt;COUNTA(ประเมินคุณลักษณะตามหลักสูตร!$A$2:$K$2),"",ประเมินคุณลักษณะตามหลักสูตร!D13)</f>
        <v/>
      </c>
      <c r="E56" s="57" t="str">
        <f>IF(COUNTA(ประเมินคุณลักษณะตามหลักสูตร!A13:K13)&lt;COUNTA(ประเมินคุณลักษณะตามหลักสูตร!$A$2:$K$2),"",ประเมินคุณลักษณะตามหลักสูตร!E13)</f>
        <v/>
      </c>
      <c r="F56" s="57" t="str">
        <f>IF(COUNTA(ประเมินคุณลักษณะตามหลักสูตร!A13:K13)&lt;COUNTA(ประเมินคุณลักษณะตามหลักสูตร!$A$2:$K$2),"",ประเมินคุณลักษณะตามหลักสูตร!F13)</f>
        <v/>
      </c>
      <c r="G56" s="57" t="str">
        <f>IF(COUNTA(ประเมินคุณลักษณะตามหลักสูตร!A13:K13)&lt;COUNTA(ประเมินคุณลักษณะตามหลักสูตร!$A$2:$K$2),"",ประเมินคุณลักษณะตามหลักสูตร!G13)</f>
        <v/>
      </c>
      <c r="H56" s="57" t="str">
        <f>IF(COUNTA(ประเมินคุณลักษณะตามหลักสูตร!A13:K13)&lt;COUNTA(ประเมินคุณลักษณะตามหลักสูตร!$A$2:$K$2),"",ประเมินคุณลักษณะตามหลักสูตร!H13)</f>
        <v/>
      </c>
      <c r="I56" s="57" t="str">
        <f>IF(COUNTA(ประเมินคุณลักษณะตามหลักสูตร!A13:K13)&lt;COUNTA(ประเมินคุณลักษณะตามหลักสูตร!$A$2:$K$2),"",ประเมินคุณลักษณะตามหลักสูตร!I13)</f>
        <v/>
      </c>
      <c r="J56" s="57" t="str">
        <f>IF(COUNTA(ประเมินคุณลักษณะตามหลักสูตร!A13:K13)&lt;COUNTA(ประเมินคุณลักษณะตามหลักสูตร!$A$2:$K$2),"",ประเมินคุณลักษณะตามหลักสูตร!J13)</f>
        <v/>
      </c>
      <c r="K56" s="57" t="str">
        <f>IF(COUNTA(ประเมินคุณลักษณะตามหลักสูตร!A13:K13)&lt;COUNTA(ประเมินคุณลักษณะตามหลักสูตร!$A$2:$K$2),"",ประเมินคุณลักษณะตามหลักสูตร!K13)</f>
        <v/>
      </c>
      <c r="L56" s="57" t="str">
        <f>IF(COUNTA(ประเมินคุณลักษณะตามหลักสูตร!A13:K13)&lt;COUNTA(ประเมินคุณลักษณะตามหลักสูตร!$A$2:$K$2),"",ประเมินคุณลักษณะตามหลักสูตร!L13)</f>
        <v/>
      </c>
      <c r="M56" s="57" t="str">
        <f>IF(COUNTA(ประเมินคุณลักษณะตามหลักสูตร!A13:K13)&lt;COUNTA(ประเมินคุณลักษณะตามหลักสูตร!$A$2:$K$2),"",ประเมินคุณลักษณะตามหลักสูตร!M13)</f>
        <v/>
      </c>
    </row>
    <row r="57" spans="1:13" s="49" customFormat="1" ht="14.1" customHeight="1" x14ac:dyDescent="0.5">
      <c r="A57" s="57" t="str">
        <f>IF(COUNTA(ประเมินคุณลักษณะตามหลักสูตร!A14:K14)&lt;COUNTA(ประเมินคุณลักษณะตามหลักสูตร!$A$2:$K$2),"",ประเมินคุณลักษณะตามหลักสูตร!A14)</f>
        <v/>
      </c>
      <c r="B57" s="57" t="str">
        <f>IF(COUNTA(ประเมินคุณลักษณะตามหลักสูตร!A14:K14)&lt;COUNTA(ประเมินคุณลักษณะตามหลักสูตร!$A$2:$K$2),"",ประเมินคุณลักษณะตามหลักสูตร!B14)</f>
        <v/>
      </c>
      <c r="C57" s="58" t="str">
        <f>IF(COUNTA(ประเมินคุณลักษณะตามหลักสูตร!A14:K14)&lt;COUNTA(ประเมินคุณลักษณะตามหลักสูตร!$A$2:$K$2),"",ประเมินคุณลักษณะตามหลักสูตร!C14)</f>
        <v/>
      </c>
      <c r="D57" s="57" t="str">
        <f>IF(COUNTA(ประเมินคุณลักษณะตามหลักสูตร!A14:K14)&lt;COUNTA(ประเมินคุณลักษณะตามหลักสูตร!$A$2:$K$2),"",ประเมินคุณลักษณะตามหลักสูตร!D14)</f>
        <v/>
      </c>
      <c r="E57" s="57" t="str">
        <f>IF(COUNTA(ประเมินคุณลักษณะตามหลักสูตร!A14:K14)&lt;COUNTA(ประเมินคุณลักษณะตามหลักสูตร!$A$2:$K$2),"",ประเมินคุณลักษณะตามหลักสูตร!E14)</f>
        <v/>
      </c>
      <c r="F57" s="57" t="str">
        <f>IF(COUNTA(ประเมินคุณลักษณะตามหลักสูตร!A14:K14)&lt;COUNTA(ประเมินคุณลักษณะตามหลักสูตร!$A$2:$K$2),"",ประเมินคุณลักษณะตามหลักสูตร!F14)</f>
        <v/>
      </c>
      <c r="G57" s="57" t="str">
        <f>IF(COUNTA(ประเมินคุณลักษณะตามหลักสูตร!A14:K14)&lt;COUNTA(ประเมินคุณลักษณะตามหลักสูตร!$A$2:$K$2),"",ประเมินคุณลักษณะตามหลักสูตร!G14)</f>
        <v/>
      </c>
      <c r="H57" s="57" t="str">
        <f>IF(COUNTA(ประเมินคุณลักษณะตามหลักสูตร!A14:K14)&lt;COUNTA(ประเมินคุณลักษณะตามหลักสูตร!$A$2:$K$2),"",ประเมินคุณลักษณะตามหลักสูตร!H14)</f>
        <v/>
      </c>
      <c r="I57" s="57" t="str">
        <f>IF(COUNTA(ประเมินคุณลักษณะตามหลักสูตร!A14:K14)&lt;COUNTA(ประเมินคุณลักษณะตามหลักสูตร!$A$2:$K$2),"",ประเมินคุณลักษณะตามหลักสูตร!I14)</f>
        <v/>
      </c>
      <c r="J57" s="57" t="str">
        <f>IF(COUNTA(ประเมินคุณลักษณะตามหลักสูตร!A14:K14)&lt;COUNTA(ประเมินคุณลักษณะตามหลักสูตร!$A$2:$K$2),"",ประเมินคุณลักษณะตามหลักสูตร!J14)</f>
        <v/>
      </c>
      <c r="K57" s="57" t="str">
        <f>IF(COUNTA(ประเมินคุณลักษณะตามหลักสูตร!A14:K14)&lt;COUNTA(ประเมินคุณลักษณะตามหลักสูตร!$A$2:$K$2),"",ประเมินคุณลักษณะตามหลักสูตร!K14)</f>
        <v/>
      </c>
      <c r="L57" s="57" t="str">
        <f>IF(COUNTA(ประเมินคุณลักษณะตามหลักสูตร!A14:K14)&lt;COUNTA(ประเมินคุณลักษณะตามหลักสูตร!$A$2:$K$2),"",ประเมินคุณลักษณะตามหลักสูตร!L14)</f>
        <v/>
      </c>
      <c r="M57" s="57" t="str">
        <f>IF(COUNTA(ประเมินคุณลักษณะตามหลักสูตร!A14:K14)&lt;COUNTA(ประเมินคุณลักษณะตามหลักสูตร!$A$2:$K$2),"",ประเมินคุณลักษณะตามหลักสูตร!M14)</f>
        <v/>
      </c>
    </row>
    <row r="58" spans="1:13" s="49" customFormat="1" ht="14.1" customHeight="1" x14ac:dyDescent="0.5">
      <c r="A58" s="57" t="str">
        <f>IF(COUNTA(ประเมินคุณลักษณะตามหลักสูตร!A15:K15)&lt;COUNTA(ประเมินคุณลักษณะตามหลักสูตร!$A$2:$K$2),"",ประเมินคุณลักษณะตามหลักสูตร!A15)</f>
        <v/>
      </c>
      <c r="B58" s="57" t="str">
        <f>IF(COUNTA(ประเมินคุณลักษณะตามหลักสูตร!A15:K15)&lt;COUNTA(ประเมินคุณลักษณะตามหลักสูตร!$A$2:$K$2),"",ประเมินคุณลักษณะตามหลักสูตร!B15)</f>
        <v/>
      </c>
      <c r="C58" s="58" t="str">
        <f>IF(COUNTA(ประเมินคุณลักษณะตามหลักสูตร!A15:K15)&lt;COUNTA(ประเมินคุณลักษณะตามหลักสูตร!$A$2:$K$2),"",ประเมินคุณลักษณะตามหลักสูตร!C15)</f>
        <v/>
      </c>
      <c r="D58" s="57" t="str">
        <f>IF(COUNTA(ประเมินคุณลักษณะตามหลักสูตร!A15:K15)&lt;COUNTA(ประเมินคุณลักษณะตามหลักสูตร!$A$2:$K$2),"",ประเมินคุณลักษณะตามหลักสูตร!D15)</f>
        <v/>
      </c>
      <c r="E58" s="57" t="str">
        <f>IF(COUNTA(ประเมินคุณลักษณะตามหลักสูตร!A15:K15)&lt;COUNTA(ประเมินคุณลักษณะตามหลักสูตร!$A$2:$K$2),"",ประเมินคุณลักษณะตามหลักสูตร!E15)</f>
        <v/>
      </c>
      <c r="F58" s="57" t="str">
        <f>IF(COUNTA(ประเมินคุณลักษณะตามหลักสูตร!A15:K15)&lt;COUNTA(ประเมินคุณลักษณะตามหลักสูตร!$A$2:$K$2),"",ประเมินคุณลักษณะตามหลักสูตร!F15)</f>
        <v/>
      </c>
      <c r="G58" s="57" t="str">
        <f>IF(COUNTA(ประเมินคุณลักษณะตามหลักสูตร!A15:K15)&lt;COUNTA(ประเมินคุณลักษณะตามหลักสูตร!$A$2:$K$2),"",ประเมินคุณลักษณะตามหลักสูตร!G15)</f>
        <v/>
      </c>
      <c r="H58" s="57" t="str">
        <f>IF(COUNTA(ประเมินคุณลักษณะตามหลักสูตร!A15:K15)&lt;COUNTA(ประเมินคุณลักษณะตามหลักสูตร!$A$2:$K$2),"",ประเมินคุณลักษณะตามหลักสูตร!H15)</f>
        <v/>
      </c>
      <c r="I58" s="57" t="str">
        <f>IF(COUNTA(ประเมินคุณลักษณะตามหลักสูตร!A15:K15)&lt;COUNTA(ประเมินคุณลักษณะตามหลักสูตร!$A$2:$K$2),"",ประเมินคุณลักษณะตามหลักสูตร!I15)</f>
        <v/>
      </c>
      <c r="J58" s="57" t="str">
        <f>IF(COUNTA(ประเมินคุณลักษณะตามหลักสูตร!A15:K15)&lt;COUNTA(ประเมินคุณลักษณะตามหลักสูตร!$A$2:$K$2),"",ประเมินคุณลักษณะตามหลักสูตร!J15)</f>
        <v/>
      </c>
      <c r="K58" s="57" t="str">
        <f>IF(COUNTA(ประเมินคุณลักษณะตามหลักสูตร!A15:K15)&lt;COUNTA(ประเมินคุณลักษณะตามหลักสูตร!$A$2:$K$2),"",ประเมินคุณลักษณะตามหลักสูตร!K15)</f>
        <v/>
      </c>
      <c r="L58" s="57" t="str">
        <f>IF(COUNTA(ประเมินคุณลักษณะตามหลักสูตร!A15:K15)&lt;COUNTA(ประเมินคุณลักษณะตามหลักสูตร!$A$2:$K$2),"",ประเมินคุณลักษณะตามหลักสูตร!L15)</f>
        <v/>
      </c>
      <c r="M58" s="57" t="str">
        <f>IF(COUNTA(ประเมินคุณลักษณะตามหลักสูตร!A15:K15)&lt;COUNTA(ประเมินคุณลักษณะตามหลักสูตร!$A$2:$K$2),"",ประเมินคุณลักษณะตามหลักสูตร!M15)</f>
        <v/>
      </c>
    </row>
    <row r="59" spans="1:13" s="49" customFormat="1" ht="14.1" customHeight="1" x14ac:dyDescent="0.5">
      <c r="A59" s="57" t="str">
        <f>IF(COUNTA(ประเมินคุณลักษณะตามหลักสูตร!A16:K16)&lt;COUNTA(ประเมินคุณลักษณะตามหลักสูตร!$A$2:$K$2),"",ประเมินคุณลักษณะตามหลักสูตร!A16)</f>
        <v/>
      </c>
      <c r="B59" s="57" t="str">
        <f>IF(COUNTA(ประเมินคุณลักษณะตามหลักสูตร!A16:K16)&lt;COUNTA(ประเมินคุณลักษณะตามหลักสูตร!$A$2:$K$2),"",ประเมินคุณลักษณะตามหลักสูตร!B16)</f>
        <v/>
      </c>
      <c r="C59" s="58" t="str">
        <f>IF(COUNTA(ประเมินคุณลักษณะตามหลักสูตร!A16:K16)&lt;COUNTA(ประเมินคุณลักษณะตามหลักสูตร!$A$2:$K$2),"",ประเมินคุณลักษณะตามหลักสูตร!C16)</f>
        <v/>
      </c>
      <c r="D59" s="57" t="str">
        <f>IF(COUNTA(ประเมินคุณลักษณะตามหลักสูตร!A16:K16)&lt;COUNTA(ประเมินคุณลักษณะตามหลักสูตร!$A$2:$K$2),"",ประเมินคุณลักษณะตามหลักสูตร!D16)</f>
        <v/>
      </c>
      <c r="E59" s="57" t="str">
        <f>IF(COUNTA(ประเมินคุณลักษณะตามหลักสูตร!A16:K16)&lt;COUNTA(ประเมินคุณลักษณะตามหลักสูตร!$A$2:$K$2),"",ประเมินคุณลักษณะตามหลักสูตร!E16)</f>
        <v/>
      </c>
      <c r="F59" s="57" t="str">
        <f>IF(COUNTA(ประเมินคุณลักษณะตามหลักสูตร!A16:K16)&lt;COUNTA(ประเมินคุณลักษณะตามหลักสูตร!$A$2:$K$2),"",ประเมินคุณลักษณะตามหลักสูตร!F16)</f>
        <v/>
      </c>
      <c r="G59" s="57" t="str">
        <f>IF(COUNTA(ประเมินคุณลักษณะตามหลักสูตร!A16:K16)&lt;COUNTA(ประเมินคุณลักษณะตามหลักสูตร!$A$2:$K$2),"",ประเมินคุณลักษณะตามหลักสูตร!G16)</f>
        <v/>
      </c>
      <c r="H59" s="57" t="str">
        <f>IF(COUNTA(ประเมินคุณลักษณะตามหลักสูตร!A16:K16)&lt;COUNTA(ประเมินคุณลักษณะตามหลักสูตร!$A$2:$K$2),"",ประเมินคุณลักษณะตามหลักสูตร!H16)</f>
        <v/>
      </c>
      <c r="I59" s="57" t="str">
        <f>IF(COUNTA(ประเมินคุณลักษณะตามหลักสูตร!A16:K16)&lt;COUNTA(ประเมินคุณลักษณะตามหลักสูตร!$A$2:$K$2),"",ประเมินคุณลักษณะตามหลักสูตร!I16)</f>
        <v/>
      </c>
      <c r="J59" s="57" t="str">
        <f>IF(COUNTA(ประเมินคุณลักษณะตามหลักสูตร!A16:K16)&lt;COUNTA(ประเมินคุณลักษณะตามหลักสูตร!$A$2:$K$2),"",ประเมินคุณลักษณะตามหลักสูตร!J16)</f>
        <v/>
      </c>
      <c r="K59" s="57" t="str">
        <f>IF(COUNTA(ประเมินคุณลักษณะตามหลักสูตร!A16:K16)&lt;COUNTA(ประเมินคุณลักษณะตามหลักสูตร!$A$2:$K$2),"",ประเมินคุณลักษณะตามหลักสูตร!K16)</f>
        <v/>
      </c>
      <c r="L59" s="57" t="str">
        <f>IF(COUNTA(ประเมินคุณลักษณะตามหลักสูตร!A16:K16)&lt;COUNTA(ประเมินคุณลักษณะตามหลักสูตร!$A$2:$K$2),"",ประเมินคุณลักษณะตามหลักสูตร!L16)</f>
        <v/>
      </c>
      <c r="M59" s="57" t="str">
        <f>IF(COUNTA(ประเมินคุณลักษณะตามหลักสูตร!A16:K16)&lt;COUNTA(ประเมินคุณลักษณะตามหลักสูตร!$A$2:$K$2),"",ประเมินคุณลักษณะตามหลักสูตร!M16)</f>
        <v/>
      </c>
    </row>
    <row r="60" spans="1:13" s="49" customFormat="1" ht="14.1" customHeight="1" x14ac:dyDescent="0.5">
      <c r="A60" s="57" t="str">
        <f>IF(COUNTA(ประเมินคุณลักษณะตามหลักสูตร!A17:K17)&lt;COUNTA(ประเมินคุณลักษณะตามหลักสูตร!$A$2:$K$2),"",ประเมินคุณลักษณะตามหลักสูตร!A17)</f>
        <v/>
      </c>
      <c r="B60" s="57" t="str">
        <f>IF(COUNTA(ประเมินคุณลักษณะตามหลักสูตร!A17:K17)&lt;COUNTA(ประเมินคุณลักษณะตามหลักสูตร!$A$2:$K$2),"",ประเมินคุณลักษณะตามหลักสูตร!B17)</f>
        <v/>
      </c>
      <c r="C60" s="58" t="str">
        <f>IF(COUNTA(ประเมินคุณลักษณะตามหลักสูตร!A17:K17)&lt;COUNTA(ประเมินคุณลักษณะตามหลักสูตร!$A$2:$K$2),"",ประเมินคุณลักษณะตามหลักสูตร!C17)</f>
        <v/>
      </c>
      <c r="D60" s="57" t="str">
        <f>IF(COUNTA(ประเมินคุณลักษณะตามหลักสูตร!A17:K17)&lt;COUNTA(ประเมินคุณลักษณะตามหลักสูตร!$A$2:$K$2),"",ประเมินคุณลักษณะตามหลักสูตร!D17)</f>
        <v/>
      </c>
      <c r="E60" s="57" t="str">
        <f>IF(COUNTA(ประเมินคุณลักษณะตามหลักสูตร!A17:K17)&lt;COUNTA(ประเมินคุณลักษณะตามหลักสูตร!$A$2:$K$2),"",ประเมินคุณลักษณะตามหลักสูตร!E17)</f>
        <v/>
      </c>
      <c r="F60" s="57" t="str">
        <f>IF(COUNTA(ประเมินคุณลักษณะตามหลักสูตร!A17:K17)&lt;COUNTA(ประเมินคุณลักษณะตามหลักสูตร!$A$2:$K$2),"",ประเมินคุณลักษณะตามหลักสูตร!F17)</f>
        <v/>
      </c>
      <c r="G60" s="57" t="str">
        <f>IF(COUNTA(ประเมินคุณลักษณะตามหลักสูตร!A17:K17)&lt;COUNTA(ประเมินคุณลักษณะตามหลักสูตร!$A$2:$K$2),"",ประเมินคุณลักษณะตามหลักสูตร!G17)</f>
        <v/>
      </c>
      <c r="H60" s="57" t="str">
        <f>IF(COUNTA(ประเมินคุณลักษณะตามหลักสูตร!A17:K17)&lt;COUNTA(ประเมินคุณลักษณะตามหลักสูตร!$A$2:$K$2),"",ประเมินคุณลักษณะตามหลักสูตร!H17)</f>
        <v/>
      </c>
      <c r="I60" s="57" t="str">
        <f>IF(COUNTA(ประเมินคุณลักษณะตามหลักสูตร!A17:K17)&lt;COUNTA(ประเมินคุณลักษณะตามหลักสูตร!$A$2:$K$2),"",ประเมินคุณลักษณะตามหลักสูตร!I17)</f>
        <v/>
      </c>
      <c r="J60" s="57" t="str">
        <f>IF(COUNTA(ประเมินคุณลักษณะตามหลักสูตร!A17:K17)&lt;COUNTA(ประเมินคุณลักษณะตามหลักสูตร!$A$2:$K$2),"",ประเมินคุณลักษณะตามหลักสูตร!J17)</f>
        <v/>
      </c>
      <c r="K60" s="57" t="str">
        <f>IF(COUNTA(ประเมินคุณลักษณะตามหลักสูตร!A17:K17)&lt;COUNTA(ประเมินคุณลักษณะตามหลักสูตร!$A$2:$K$2),"",ประเมินคุณลักษณะตามหลักสูตร!K17)</f>
        <v/>
      </c>
      <c r="L60" s="57" t="str">
        <f>IF(COUNTA(ประเมินคุณลักษณะตามหลักสูตร!A17:K17)&lt;COUNTA(ประเมินคุณลักษณะตามหลักสูตร!$A$2:$K$2),"",ประเมินคุณลักษณะตามหลักสูตร!L17)</f>
        <v/>
      </c>
      <c r="M60" s="57" t="str">
        <f>IF(COUNTA(ประเมินคุณลักษณะตามหลักสูตร!A17:K17)&lt;COUNTA(ประเมินคุณลักษณะตามหลักสูตร!$A$2:$K$2),"",ประเมินคุณลักษณะตามหลักสูตร!M17)</f>
        <v/>
      </c>
    </row>
    <row r="61" spans="1:13" s="49" customFormat="1" ht="14.1" customHeight="1" x14ac:dyDescent="0.5">
      <c r="A61" s="57" t="str">
        <f>IF(COUNTA(ประเมินคุณลักษณะตามหลักสูตร!A18:K18)&lt;COUNTA(ประเมินคุณลักษณะตามหลักสูตร!$A$2:$K$2),"",ประเมินคุณลักษณะตามหลักสูตร!A18)</f>
        <v/>
      </c>
      <c r="B61" s="57" t="str">
        <f>IF(COUNTA(ประเมินคุณลักษณะตามหลักสูตร!A18:K18)&lt;COUNTA(ประเมินคุณลักษณะตามหลักสูตร!$A$2:$K$2),"",ประเมินคุณลักษณะตามหลักสูตร!B18)</f>
        <v/>
      </c>
      <c r="C61" s="58" t="str">
        <f>IF(COUNTA(ประเมินคุณลักษณะตามหลักสูตร!A18:K18)&lt;COUNTA(ประเมินคุณลักษณะตามหลักสูตร!$A$2:$K$2),"",ประเมินคุณลักษณะตามหลักสูตร!C18)</f>
        <v/>
      </c>
      <c r="D61" s="57" t="str">
        <f>IF(COUNTA(ประเมินคุณลักษณะตามหลักสูตร!A18:K18)&lt;COUNTA(ประเมินคุณลักษณะตามหลักสูตร!$A$2:$K$2),"",ประเมินคุณลักษณะตามหลักสูตร!D18)</f>
        <v/>
      </c>
      <c r="E61" s="57" t="str">
        <f>IF(COUNTA(ประเมินคุณลักษณะตามหลักสูตร!A18:K18)&lt;COUNTA(ประเมินคุณลักษณะตามหลักสูตร!$A$2:$K$2),"",ประเมินคุณลักษณะตามหลักสูตร!E18)</f>
        <v/>
      </c>
      <c r="F61" s="57" t="str">
        <f>IF(COUNTA(ประเมินคุณลักษณะตามหลักสูตร!A18:K18)&lt;COUNTA(ประเมินคุณลักษณะตามหลักสูตร!$A$2:$K$2),"",ประเมินคุณลักษณะตามหลักสูตร!F18)</f>
        <v/>
      </c>
      <c r="G61" s="57" t="str">
        <f>IF(COUNTA(ประเมินคุณลักษณะตามหลักสูตร!A18:K18)&lt;COUNTA(ประเมินคุณลักษณะตามหลักสูตร!$A$2:$K$2),"",ประเมินคุณลักษณะตามหลักสูตร!G18)</f>
        <v/>
      </c>
      <c r="H61" s="57" t="str">
        <f>IF(COUNTA(ประเมินคุณลักษณะตามหลักสูตร!A18:K18)&lt;COUNTA(ประเมินคุณลักษณะตามหลักสูตร!$A$2:$K$2),"",ประเมินคุณลักษณะตามหลักสูตร!H18)</f>
        <v/>
      </c>
      <c r="I61" s="57" t="str">
        <f>IF(COUNTA(ประเมินคุณลักษณะตามหลักสูตร!A18:K18)&lt;COUNTA(ประเมินคุณลักษณะตามหลักสูตร!$A$2:$K$2),"",ประเมินคุณลักษณะตามหลักสูตร!I18)</f>
        <v/>
      </c>
      <c r="J61" s="57" t="str">
        <f>IF(COUNTA(ประเมินคุณลักษณะตามหลักสูตร!A18:K18)&lt;COUNTA(ประเมินคุณลักษณะตามหลักสูตร!$A$2:$K$2),"",ประเมินคุณลักษณะตามหลักสูตร!J18)</f>
        <v/>
      </c>
      <c r="K61" s="57" t="str">
        <f>IF(COUNTA(ประเมินคุณลักษณะตามหลักสูตร!A18:K18)&lt;COUNTA(ประเมินคุณลักษณะตามหลักสูตร!$A$2:$K$2),"",ประเมินคุณลักษณะตามหลักสูตร!K18)</f>
        <v/>
      </c>
      <c r="L61" s="57" t="str">
        <f>IF(COUNTA(ประเมินคุณลักษณะตามหลักสูตร!A18:K18)&lt;COUNTA(ประเมินคุณลักษณะตามหลักสูตร!$A$2:$K$2),"",ประเมินคุณลักษณะตามหลักสูตร!L18)</f>
        <v/>
      </c>
      <c r="M61" s="57" t="str">
        <f>IF(COUNTA(ประเมินคุณลักษณะตามหลักสูตร!A18:K18)&lt;COUNTA(ประเมินคุณลักษณะตามหลักสูตร!$A$2:$K$2),"",ประเมินคุณลักษณะตามหลักสูตร!M18)</f>
        <v/>
      </c>
    </row>
    <row r="62" spans="1:13" s="49" customFormat="1" ht="14.1" customHeight="1" x14ac:dyDescent="0.5">
      <c r="A62" s="57" t="str">
        <f>IF(COUNTA(ประเมินคุณลักษณะตามหลักสูตร!A19:K19)&lt;COUNTA(ประเมินคุณลักษณะตามหลักสูตร!$A$2:$K$2),"",ประเมินคุณลักษณะตามหลักสูตร!A19)</f>
        <v/>
      </c>
      <c r="B62" s="57" t="str">
        <f>IF(COUNTA(ประเมินคุณลักษณะตามหลักสูตร!A19:K19)&lt;COUNTA(ประเมินคุณลักษณะตามหลักสูตร!$A$2:$K$2),"",ประเมินคุณลักษณะตามหลักสูตร!B19)</f>
        <v/>
      </c>
      <c r="C62" s="58" t="str">
        <f>IF(COUNTA(ประเมินคุณลักษณะตามหลักสูตร!A19:K19)&lt;COUNTA(ประเมินคุณลักษณะตามหลักสูตร!$A$2:$K$2),"",ประเมินคุณลักษณะตามหลักสูตร!C19)</f>
        <v/>
      </c>
      <c r="D62" s="57" t="str">
        <f>IF(COUNTA(ประเมินคุณลักษณะตามหลักสูตร!A19:K19)&lt;COUNTA(ประเมินคุณลักษณะตามหลักสูตร!$A$2:$K$2),"",ประเมินคุณลักษณะตามหลักสูตร!D19)</f>
        <v/>
      </c>
      <c r="E62" s="57" t="str">
        <f>IF(COUNTA(ประเมินคุณลักษณะตามหลักสูตร!A19:K19)&lt;COUNTA(ประเมินคุณลักษณะตามหลักสูตร!$A$2:$K$2),"",ประเมินคุณลักษณะตามหลักสูตร!E19)</f>
        <v/>
      </c>
      <c r="F62" s="57" t="str">
        <f>IF(COUNTA(ประเมินคุณลักษณะตามหลักสูตร!A19:K19)&lt;COUNTA(ประเมินคุณลักษณะตามหลักสูตร!$A$2:$K$2),"",ประเมินคุณลักษณะตามหลักสูตร!F19)</f>
        <v/>
      </c>
      <c r="G62" s="57" t="str">
        <f>IF(COUNTA(ประเมินคุณลักษณะตามหลักสูตร!A19:K19)&lt;COUNTA(ประเมินคุณลักษณะตามหลักสูตร!$A$2:$K$2),"",ประเมินคุณลักษณะตามหลักสูตร!G19)</f>
        <v/>
      </c>
      <c r="H62" s="57" t="str">
        <f>IF(COUNTA(ประเมินคุณลักษณะตามหลักสูตร!A19:K19)&lt;COUNTA(ประเมินคุณลักษณะตามหลักสูตร!$A$2:$K$2),"",ประเมินคุณลักษณะตามหลักสูตร!H19)</f>
        <v/>
      </c>
      <c r="I62" s="57" t="str">
        <f>IF(COUNTA(ประเมินคุณลักษณะตามหลักสูตร!A19:K19)&lt;COUNTA(ประเมินคุณลักษณะตามหลักสูตร!$A$2:$K$2),"",ประเมินคุณลักษณะตามหลักสูตร!I19)</f>
        <v/>
      </c>
      <c r="J62" s="57" t="str">
        <f>IF(COUNTA(ประเมินคุณลักษณะตามหลักสูตร!A19:K19)&lt;COUNTA(ประเมินคุณลักษณะตามหลักสูตร!$A$2:$K$2),"",ประเมินคุณลักษณะตามหลักสูตร!J19)</f>
        <v/>
      </c>
      <c r="K62" s="57" t="str">
        <f>IF(COUNTA(ประเมินคุณลักษณะตามหลักสูตร!A19:K19)&lt;COUNTA(ประเมินคุณลักษณะตามหลักสูตร!$A$2:$K$2),"",ประเมินคุณลักษณะตามหลักสูตร!K19)</f>
        <v/>
      </c>
      <c r="L62" s="57" t="str">
        <f>IF(COUNTA(ประเมินคุณลักษณะตามหลักสูตร!A19:K19)&lt;COUNTA(ประเมินคุณลักษณะตามหลักสูตร!$A$2:$K$2),"",ประเมินคุณลักษณะตามหลักสูตร!L19)</f>
        <v/>
      </c>
      <c r="M62" s="57" t="str">
        <f>IF(COUNTA(ประเมินคุณลักษณะตามหลักสูตร!A19:K19)&lt;COUNTA(ประเมินคุณลักษณะตามหลักสูตร!$A$2:$K$2),"",ประเมินคุณลักษณะตามหลักสูตร!M19)</f>
        <v/>
      </c>
    </row>
    <row r="63" spans="1:13" s="49" customFormat="1" ht="14.1" customHeight="1" x14ac:dyDescent="0.5">
      <c r="A63" s="57" t="str">
        <f>IF(COUNTA(ประเมินคุณลักษณะตามหลักสูตร!A20:K20)&lt;COUNTA(ประเมินคุณลักษณะตามหลักสูตร!$A$2:$K$2),"",ประเมินคุณลักษณะตามหลักสูตร!A20)</f>
        <v/>
      </c>
      <c r="B63" s="57" t="str">
        <f>IF(COUNTA(ประเมินคุณลักษณะตามหลักสูตร!A20:K20)&lt;COUNTA(ประเมินคุณลักษณะตามหลักสูตร!$A$2:$K$2),"",ประเมินคุณลักษณะตามหลักสูตร!B20)</f>
        <v/>
      </c>
      <c r="C63" s="58" t="str">
        <f>IF(COUNTA(ประเมินคุณลักษณะตามหลักสูตร!A20:K20)&lt;COUNTA(ประเมินคุณลักษณะตามหลักสูตร!$A$2:$K$2),"",ประเมินคุณลักษณะตามหลักสูตร!C20)</f>
        <v/>
      </c>
      <c r="D63" s="57" t="str">
        <f>IF(COUNTA(ประเมินคุณลักษณะตามหลักสูตร!A20:K20)&lt;COUNTA(ประเมินคุณลักษณะตามหลักสูตร!$A$2:$K$2),"",ประเมินคุณลักษณะตามหลักสูตร!D20)</f>
        <v/>
      </c>
      <c r="E63" s="57" t="str">
        <f>IF(COUNTA(ประเมินคุณลักษณะตามหลักสูตร!A20:K20)&lt;COUNTA(ประเมินคุณลักษณะตามหลักสูตร!$A$2:$K$2),"",ประเมินคุณลักษณะตามหลักสูตร!E20)</f>
        <v/>
      </c>
      <c r="F63" s="57" t="str">
        <f>IF(COUNTA(ประเมินคุณลักษณะตามหลักสูตร!A20:K20)&lt;COUNTA(ประเมินคุณลักษณะตามหลักสูตร!$A$2:$K$2),"",ประเมินคุณลักษณะตามหลักสูตร!F20)</f>
        <v/>
      </c>
      <c r="G63" s="57" t="str">
        <f>IF(COUNTA(ประเมินคุณลักษณะตามหลักสูตร!A20:K20)&lt;COUNTA(ประเมินคุณลักษณะตามหลักสูตร!$A$2:$K$2),"",ประเมินคุณลักษณะตามหลักสูตร!G20)</f>
        <v/>
      </c>
      <c r="H63" s="57" t="str">
        <f>IF(COUNTA(ประเมินคุณลักษณะตามหลักสูตร!A20:K20)&lt;COUNTA(ประเมินคุณลักษณะตามหลักสูตร!$A$2:$K$2),"",ประเมินคุณลักษณะตามหลักสูตร!H20)</f>
        <v/>
      </c>
      <c r="I63" s="57" t="str">
        <f>IF(COUNTA(ประเมินคุณลักษณะตามหลักสูตร!A20:K20)&lt;COUNTA(ประเมินคุณลักษณะตามหลักสูตร!$A$2:$K$2),"",ประเมินคุณลักษณะตามหลักสูตร!I20)</f>
        <v/>
      </c>
      <c r="J63" s="57" t="str">
        <f>IF(COUNTA(ประเมินคุณลักษณะตามหลักสูตร!A20:K20)&lt;COUNTA(ประเมินคุณลักษณะตามหลักสูตร!$A$2:$K$2),"",ประเมินคุณลักษณะตามหลักสูตร!J20)</f>
        <v/>
      </c>
      <c r="K63" s="57" t="str">
        <f>IF(COUNTA(ประเมินคุณลักษณะตามหลักสูตร!A20:K20)&lt;COUNTA(ประเมินคุณลักษณะตามหลักสูตร!$A$2:$K$2),"",ประเมินคุณลักษณะตามหลักสูตร!K20)</f>
        <v/>
      </c>
      <c r="L63" s="57" t="str">
        <f>IF(COUNTA(ประเมินคุณลักษณะตามหลักสูตร!A20:K20)&lt;COUNTA(ประเมินคุณลักษณะตามหลักสูตร!$A$2:$K$2),"",ประเมินคุณลักษณะตามหลักสูตร!L20)</f>
        <v/>
      </c>
      <c r="M63" s="57" t="str">
        <f>IF(COUNTA(ประเมินคุณลักษณะตามหลักสูตร!A20:K20)&lt;COUNTA(ประเมินคุณลักษณะตามหลักสูตร!$A$2:$K$2),"",ประเมินคุณลักษณะตามหลักสูตร!M20)</f>
        <v/>
      </c>
    </row>
    <row r="64" spans="1:13" s="49" customFormat="1" ht="14.1" customHeight="1" x14ac:dyDescent="0.5">
      <c r="A64" s="57" t="str">
        <f>IF(COUNTA(ประเมินคุณลักษณะตามหลักสูตร!A21:K21)&lt;COUNTA(ประเมินคุณลักษณะตามหลักสูตร!$A$2:$K$2),"",ประเมินคุณลักษณะตามหลักสูตร!A21)</f>
        <v/>
      </c>
      <c r="B64" s="57" t="str">
        <f>IF(COUNTA(ประเมินคุณลักษณะตามหลักสูตร!A21:K21)&lt;COUNTA(ประเมินคุณลักษณะตามหลักสูตร!$A$2:$K$2),"",ประเมินคุณลักษณะตามหลักสูตร!B21)</f>
        <v/>
      </c>
      <c r="C64" s="58" t="str">
        <f>IF(COUNTA(ประเมินคุณลักษณะตามหลักสูตร!A21:K21)&lt;COUNTA(ประเมินคุณลักษณะตามหลักสูตร!$A$2:$K$2),"",ประเมินคุณลักษณะตามหลักสูตร!C21)</f>
        <v/>
      </c>
      <c r="D64" s="57" t="str">
        <f>IF(COUNTA(ประเมินคุณลักษณะตามหลักสูตร!A21:K21)&lt;COUNTA(ประเมินคุณลักษณะตามหลักสูตร!$A$2:$K$2),"",ประเมินคุณลักษณะตามหลักสูตร!D21)</f>
        <v/>
      </c>
      <c r="E64" s="57" t="str">
        <f>IF(COUNTA(ประเมินคุณลักษณะตามหลักสูตร!A21:K21)&lt;COUNTA(ประเมินคุณลักษณะตามหลักสูตร!$A$2:$K$2),"",ประเมินคุณลักษณะตามหลักสูตร!E21)</f>
        <v/>
      </c>
      <c r="F64" s="57" t="str">
        <f>IF(COUNTA(ประเมินคุณลักษณะตามหลักสูตร!A21:K21)&lt;COUNTA(ประเมินคุณลักษณะตามหลักสูตร!$A$2:$K$2),"",ประเมินคุณลักษณะตามหลักสูตร!F21)</f>
        <v/>
      </c>
      <c r="G64" s="57" t="str">
        <f>IF(COUNTA(ประเมินคุณลักษณะตามหลักสูตร!A21:K21)&lt;COUNTA(ประเมินคุณลักษณะตามหลักสูตร!$A$2:$K$2),"",ประเมินคุณลักษณะตามหลักสูตร!G21)</f>
        <v/>
      </c>
      <c r="H64" s="57" t="str">
        <f>IF(COUNTA(ประเมินคุณลักษณะตามหลักสูตร!A21:K21)&lt;COUNTA(ประเมินคุณลักษณะตามหลักสูตร!$A$2:$K$2),"",ประเมินคุณลักษณะตามหลักสูตร!H21)</f>
        <v/>
      </c>
      <c r="I64" s="57" t="str">
        <f>IF(COUNTA(ประเมินคุณลักษณะตามหลักสูตร!A21:K21)&lt;COUNTA(ประเมินคุณลักษณะตามหลักสูตร!$A$2:$K$2),"",ประเมินคุณลักษณะตามหลักสูตร!I21)</f>
        <v/>
      </c>
      <c r="J64" s="57" t="str">
        <f>IF(COUNTA(ประเมินคุณลักษณะตามหลักสูตร!A21:K21)&lt;COUNTA(ประเมินคุณลักษณะตามหลักสูตร!$A$2:$K$2),"",ประเมินคุณลักษณะตามหลักสูตร!J21)</f>
        <v/>
      </c>
      <c r="K64" s="57" t="str">
        <f>IF(COUNTA(ประเมินคุณลักษณะตามหลักสูตร!A21:K21)&lt;COUNTA(ประเมินคุณลักษณะตามหลักสูตร!$A$2:$K$2),"",ประเมินคุณลักษณะตามหลักสูตร!K21)</f>
        <v/>
      </c>
      <c r="L64" s="57" t="str">
        <f>IF(COUNTA(ประเมินคุณลักษณะตามหลักสูตร!A21:K21)&lt;COUNTA(ประเมินคุณลักษณะตามหลักสูตร!$A$2:$K$2),"",ประเมินคุณลักษณะตามหลักสูตร!L21)</f>
        <v/>
      </c>
      <c r="M64" s="57" t="str">
        <f>IF(COUNTA(ประเมินคุณลักษณะตามหลักสูตร!A21:K21)&lt;COUNTA(ประเมินคุณลักษณะตามหลักสูตร!$A$2:$K$2),"",ประเมินคุณลักษณะตามหลักสูตร!M21)</f>
        <v/>
      </c>
    </row>
    <row r="65" spans="1:13" s="49" customFormat="1" ht="14.1" customHeight="1" x14ac:dyDescent="0.5">
      <c r="A65" s="57" t="str">
        <f>IF(COUNTA(ประเมินคุณลักษณะตามหลักสูตร!A22:K22)&lt;COUNTA(ประเมินคุณลักษณะตามหลักสูตร!$A$2:$K$2),"",ประเมินคุณลักษณะตามหลักสูตร!A22)</f>
        <v/>
      </c>
      <c r="B65" s="57" t="str">
        <f>IF(COUNTA(ประเมินคุณลักษณะตามหลักสูตร!A22:K22)&lt;COUNTA(ประเมินคุณลักษณะตามหลักสูตร!$A$2:$K$2),"",ประเมินคุณลักษณะตามหลักสูตร!B22)</f>
        <v/>
      </c>
      <c r="C65" s="58" t="str">
        <f>IF(COUNTA(ประเมินคุณลักษณะตามหลักสูตร!A22:K22)&lt;COUNTA(ประเมินคุณลักษณะตามหลักสูตร!$A$2:$K$2),"",ประเมินคุณลักษณะตามหลักสูตร!C22)</f>
        <v/>
      </c>
      <c r="D65" s="57" t="str">
        <f>IF(COUNTA(ประเมินคุณลักษณะตามหลักสูตร!A22:K22)&lt;COUNTA(ประเมินคุณลักษณะตามหลักสูตร!$A$2:$K$2),"",ประเมินคุณลักษณะตามหลักสูตร!D22)</f>
        <v/>
      </c>
      <c r="E65" s="57" t="str">
        <f>IF(COUNTA(ประเมินคุณลักษณะตามหลักสูตร!A22:K22)&lt;COUNTA(ประเมินคุณลักษณะตามหลักสูตร!$A$2:$K$2),"",ประเมินคุณลักษณะตามหลักสูตร!E22)</f>
        <v/>
      </c>
      <c r="F65" s="57" t="str">
        <f>IF(COUNTA(ประเมินคุณลักษณะตามหลักสูตร!A22:K22)&lt;COUNTA(ประเมินคุณลักษณะตามหลักสูตร!$A$2:$K$2),"",ประเมินคุณลักษณะตามหลักสูตร!F22)</f>
        <v/>
      </c>
      <c r="G65" s="57" t="str">
        <f>IF(COUNTA(ประเมินคุณลักษณะตามหลักสูตร!A22:K22)&lt;COUNTA(ประเมินคุณลักษณะตามหลักสูตร!$A$2:$K$2),"",ประเมินคุณลักษณะตามหลักสูตร!G22)</f>
        <v/>
      </c>
      <c r="H65" s="57" t="str">
        <f>IF(COUNTA(ประเมินคุณลักษณะตามหลักสูตร!A22:K22)&lt;COUNTA(ประเมินคุณลักษณะตามหลักสูตร!$A$2:$K$2),"",ประเมินคุณลักษณะตามหลักสูตร!H22)</f>
        <v/>
      </c>
      <c r="I65" s="57" t="str">
        <f>IF(COUNTA(ประเมินคุณลักษณะตามหลักสูตร!A22:K22)&lt;COUNTA(ประเมินคุณลักษณะตามหลักสูตร!$A$2:$K$2),"",ประเมินคุณลักษณะตามหลักสูตร!I22)</f>
        <v/>
      </c>
      <c r="J65" s="57" t="str">
        <f>IF(COUNTA(ประเมินคุณลักษณะตามหลักสูตร!A22:K22)&lt;COUNTA(ประเมินคุณลักษณะตามหลักสูตร!$A$2:$K$2),"",ประเมินคุณลักษณะตามหลักสูตร!J22)</f>
        <v/>
      </c>
      <c r="K65" s="57" t="str">
        <f>IF(COUNTA(ประเมินคุณลักษณะตามหลักสูตร!A22:K22)&lt;COUNTA(ประเมินคุณลักษณะตามหลักสูตร!$A$2:$K$2),"",ประเมินคุณลักษณะตามหลักสูตร!K22)</f>
        <v/>
      </c>
      <c r="L65" s="57" t="str">
        <f>IF(COUNTA(ประเมินคุณลักษณะตามหลักสูตร!A22:K22)&lt;COUNTA(ประเมินคุณลักษณะตามหลักสูตร!$A$2:$K$2),"",ประเมินคุณลักษณะตามหลักสูตร!L22)</f>
        <v/>
      </c>
      <c r="M65" s="57" t="str">
        <f>IF(COUNTA(ประเมินคุณลักษณะตามหลักสูตร!A22:K22)&lt;COUNTA(ประเมินคุณลักษณะตามหลักสูตร!$A$2:$K$2),"",ประเมินคุณลักษณะตามหลักสูตร!M22)</f>
        <v/>
      </c>
    </row>
    <row r="66" spans="1:13" s="49" customFormat="1" ht="14.1" customHeight="1" x14ac:dyDescent="0.5">
      <c r="A66" s="57" t="str">
        <f>IF(COUNTA(ประเมินคุณลักษณะตามหลักสูตร!A23:K23)&lt;COUNTA(ประเมินคุณลักษณะตามหลักสูตร!$A$2:$K$2),"",ประเมินคุณลักษณะตามหลักสูตร!A23)</f>
        <v/>
      </c>
      <c r="B66" s="57" t="str">
        <f>IF(COUNTA(ประเมินคุณลักษณะตามหลักสูตร!A23:K23)&lt;COUNTA(ประเมินคุณลักษณะตามหลักสูตร!$A$2:$K$2),"",ประเมินคุณลักษณะตามหลักสูตร!B23)</f>
        <v/>
      </c>
      <c r="C66" s="58" t="str">
        <f>IF(COUNTA(ประเมินคุณลักษณะตามหลักสูตร!A23:K23)&lt;COUNTA(ประเมินคุณลักษณะตามหลักสูตร!$A$2:$K$2),"",ประเมินคุณลักษณะตามหลักสูตร!C23)</f>
        <v/>
      </c>
      <c r="D66" s="57" t="str">
        <f>IF(COUNTA(ประเมินคุณลักษณะตามหลักสูตร!A23:K23)&lt;COUNTA(ประเมินคุณลักษณะตามหลักสูตร!$A$2:$K$2),"",ประเมินคุณลักษณะตามหลักสูตร!D23)</f>
        <v/>
      </c>
      <c r="E66" s="57" t="str">
        <f>IF(COUNTA(ประเมินคุณลักษณะตามหลักสูตร!A23:K23)&lt;COUNTA(ประเมินคุณลักษณะตามหลักสูตร!$A$2:$K$2),"",ประเมินคุณลักษณะตามหลักสูตร!E23)</f>
        <v/>
      </c>
      <c r="F66" s="57" t="str">
        <f>IF(COUNTA(ประเมินคุณลักษณะตามหลักสูตร!A23:K23)&lt;COUNTA(ประเมินคุณลักษณะตามหลักสูตร!$A$2:$K$2),"",ประเมินคุณลักษณะตามหลักสูตร!F23)</f>
        <v/>
      </c>
      <c r="G66" s="57" t="str">
        <f>IF(COUNTA(ประเมินคุณลักษณะตามหลักสูตร!A23:K23)&lt;COUNTA(ประเมินคุณลักษณะตามหลักสูตร!$A$2:$K$2),"",ประเมินคุณลักษณะตามหลักสูตร!G23)</f>
        <v/>
      </c>
      <c r="H66" s="57" t="str">
        <f>IF(COUNTA(ประเมินคุณลักษณะตามหลักสูตร!A23:K23)&lt;COUNTA(ประเมินคุณลักษณะตามหลักสูตร!$A$2:$K$2),"",ประเมินคุณลักษณะตามหลักสูตร!H23)</f>
        <v/>
      </c>
      <c r="I66" s="57" t="str">
        <f>IF(COUNTA(ประเมินคุณลักษณะตามหลักสูตร!A23:K23)&lt;COUNTA(ประเมินคุณลักษณะตามหลักสูตร!$A$2:$K$2),"",ประเมินคุณลักษณะตามหลักสูตร!I23)</f>
        <v/>
      </c>
      <c r="J66" s="57" t="str">
        <f>IF(COUNTA(ประเมินคุณลักษณะตามหลักสูตร!A23:K23)&lt;COUNTA(ประเมินคุณลักษณะตามหลักสูตร!$A$2:$K$2),"",ประเมินคุณลักษณะตามหลักสูตร!J23)</f>
        <v/>
      </c>
      <c r="K66" s="57" t="str">
        <f>IF(COUNTA(ประเมินคุณลักษณะตามหลักสูตร!A23:K23)&lt;COUNTA(ประเมินคุณลักษณะตามหลักสูตร!$A$2:$K$2),"",ประเมินคุณลักษณะตามหลักสูตร!K23)</f>
        <v/>
      </c>
      <c r="L66" s="57" t="str">
        <f>IF(COUNTA(ประเมินคุณลักษณะตามหลักสูตร!A23:K23)&lt;COUNTA(ประเมินคุณลักษณะตามหลักสูตร!$A$2:$K$2),"",ประเมินคุณลักษณะตามหลักสูตร!L23)</f>
        <v/>
      </c>
      <c r="M66" s="57" t="str">
        <f>IF(COUNTA(ประเมินคุณลักษณะตามหลักสูตร!A23:K23)&lt;COUNTA(ประเมินคุณลักษณะตามหลักสูตร!$A$2:$K$2),"",ประเมินคุณลักษณะตามหลักสูตร!M23)</f>
        <v/>
      </c>
    </row>
    <row r="67" spans="1:13" s="49" customFormat="1" ht="14.1" customHeight="1" x14ac:dyDescent="0.5">
      <c r="A67" s="57" t="str">
        <f>IF(COUNTA(ประเมินคุณลักษณะตามหลักสูตร!A24:K24)&lt;COUNTA(ประเมินคุณลักษณะตามหลักสูตร!$A$2:$K$2),"",ประเมินคุณลักษณะตามหลักสูตร!A24)</f>
        <v/>
      </c>
      <c r="B67" s="57" t="str">
        <f>IF(COUNTA(ประเมินคุณลักษณะตามหลักสูตร!A24:K24)&lt;COUNTA(ประเมินคุณลักษณะตามหลักสูตร!$A$2:$K$2),"",ประเมินคุณลักษณะตามหลักสูตร!B24)</f>
        <v/>
      </c>
      <c r="C67" s="58" t="str">
        <f>IF(COUNTA(ประเมินคุณลักษณะตามหลักสูตร!A24:K24)&lt;COUNTA(ประเมินคุณลักษณะตามหลักสูตร!$A$2:$K$2),"",ประเมินคุณลักษณะตามหลักสูตร!C24)</f>
        <v/>
      </c>
      <c r="D67" s="57" t="str">
        <f>IF(COUNTA(ประเมินคุณลักษณะตามหลักสูตร!A24:K24)&lt;COUNTA(ประเมินคุณลักษณะตามหลักสูตร!$A$2:$K$2),"",ประเมินคุณลักษณะตามหลักสูตร!D24)</f>
        <v/>
      </c>
      <c r="E67" s="57" t="str">
        <f>IF(COUNTA(ประเมินคุณลักษณะตามหลักสูตร!A24:K24)&lt;COUNTA(ประเมินคุณลักษณะตามหลักสูตร!$A$2:$K$2),"",ประเมินคุณลักษณะตามหลักสูตร!E24)</f>
        <v/>
      </c>
      <c r="F67" s="57" t="str">
        <f>IF(COUNTA(ประเมินคุณลักษณะตามหลักสูตร!A24:K24)&lt;COUNTA(ประเมินคุณลักษณะตามหลักสูตร!$A$2:$K$2),"",ประเมินคุณลักษณะตามหลักสูตร!F24)</f>
        <v/>
      </c>
      <c r="G67" s="57" t="str">
        <f>IF(COUNTA(ประเมินคุณลักษณะตามหลักสูตร!A24:K24)&lt;COUNTA(ประเมินคุณลักษณะตามหลักสูตร!$A$2:$K$2),"",ประเมินคุณลักษณะตามหลักสูตร!G24)</f>
        <v/>
      </c>
      <c r="H67" s="57" t="str">
        <f>IF(COUNTA(ประเมินคุณลักษณะตามหลักสูตร!A24:K24)&lt;COUNTA(ประเมินคุณลักษณะตามหลักสูตร!$A$2:$K$2),"",ประเมินคุณลักษณะตามหลักสูตร!H24)</f>
        <v/>
      </c>
      <c r="I67" s="57" t="str">
        <f>IF(COUNTA(ประเมินคุณลักษณะตามหลักสูตร!A24:K24)&lt;COUNTA(ประเมินคุณลักษณะตามหลักสูตร!$A$2:$K$2),"",ประเมินคุณลักษณะตามหลักสูตร!I24)</f>
        <v/>
      </c>
      <c r="J67" s="57" t="str">
        <f>IF(COUNTA(ประเมินคุณลักษณะตามหลักสูตร!A24:K24)&lt;COUNTA(ประเมินคุณลักษณะตามหลักสูตร!$A$2:$K$2),"",ประเมินคุณลักษณะตามหลักสูตร!J24)</f>
        <v/>
      </c>
      <c r="K67" s="57" t="str">
        <f>IF(COUNTA(ประเมินคุณลักษณะตามหลักสูตร!A24:K24)&lt;COUNTA(ประเมินคุณลักษณะตามหลักสูตร!$A$2:$K$2),"",ประเมินคุณลักษณะตามหลักสูตร!K24)</f>
        <v/>
      </c>
      <c r="L67" s="57" t="str">
        <f>IF(COUNTA(ประเมินคุณลักษณะตามหลักสูตร!A24:K24)&lt;COUNTA(ประเมินคุณลักษณะตามหลักสูตร!$A$2:$K$2),"",ประเมินคุณลักษณะตามหลักสูตร!L24)</f>
        <v/>
      </c>
      <c r="M67" s="57" t="str">
        <f>IF(COUNTA(ประเมินคุณลักษณะตามหลักสูตร!A24:K24)&lt;COUNTA(ประเมินคุณลักษณะตามหลักสูตร!$A$2:$K$2),"",ประเมินคุณลักษณะตามหลักสูตร!M24)</f>
        <v/>
      </c>
    </row>
    <row r="68" spans="1:13" s="49" customFormat="1" ht="14.1" customHeight="1" x14ac:dyDescent="0.5">
      <c r="A68" s="57" t="str">
        <f>IF(COUNTA(ประเมินคุณลักษณะตามหลักสูตร!A25:K25)&lt;COUNTA(ประเมินคุณลักษณะตามหลักสูตร!$A$2:$K$2),"",ประเมินคุณลักษณะตามหลักสูตร!A25)</f>
        <v/>
      </c>
      <c r="B68" s="57" t="str">
        <f>IF(COUNTA(ประเมินคุณลักษณะตามหลักสูตร!A25:K25)&lt;COUNTA(ประเมินคุณลักษณะตามหลักสูตร!$A$2:$K$2),"",ประเมินคุณลักษณะตามหลักสูตร!B25)</f>
        <v/>
      </c>
      <c r="C68" s="58" t="str">
        <f>IF(COUNTA(ประเมินคุณลักษณะตามหลักสูตร!A25:K25)&lt;COUNTA(ประเมินคุณลักษณะตามหลักสูตร!$A$2:$K$2),"",ประเมินคุณลักษณะตามหลักสูตร!C25)</f>
        <v/>
      </c>
      <c r="D68" s="57" t="str">
        <f>IF(COUNTA(ประเมินคุณลักษณะตามหลักสูตร!A25:K25)&lt;COUNTA(ประเมินคุณลักษณะตามหลักสูตร!$A$2:$K$2),"",ประเมินคุณลักษณะตามหลักสูตร!D25)</f>
        <v/>
      </c>
      <c r="E68" s="57" t="str">
        <f>IF(COUNTA(ประเมินคุณลักษณะตามหลักสูตร!A25:K25)&lt;COUNTA(ประเมินคุณลักษณะตามหลักสูตร!$A$2:$K$2),"",ประเมินคุณลักษณะตามหลักสูตร!E25)</f>
        <v/>
      </c>
      <c r="F68" s="57" t="str">
        <f>IF(COUNTA(ประเมินคุณลักษณะตามหลักสูตร!A25:K25)&lt;COUNTA(ประเมินคุณลักษณะตามหลักสูตร!$A$2:$K$2),"",ประเมินคุณลักษณะตามหลักสูตร!F25)</f>
        <v/>
      </c>
      <c r="G68" s="57" t="str">
        <f>IF(COUNTA(ประเมินคุณลักษณะตามหลักสูตร!A25:K25)&lt;COUNTA(ประเมินคุณลักษณะตามหลักสูตร!$A$2:$K$2),"",ประเมินคุณลักษณะตามหลักสูตร!G25)</f>
        <v/>
      </c>
      <c r="H68" s="57" t="str">
        <f>IF(COUNTA(ประเมินคุณลักษณะตามหลักสูตร!A25:K25)&lt;COUNTA(ประเมินคุณลักษณะตามหลักสูตร!$A$2:$K$2),"",ประเมินคุณลักษณะตามหลักสูตร!H25)</f>
        <v/>
      </c>
      <c r="I68" s="57" t="str">
        <f>IF(COUNTA(ประเมินคุณลักษณะตามหลักสูตร!A25:K25)&lt;COUNTA(ประเมินคุณลักษณะตามหลักสูตร!$A$2:$K$2),"",ประเมินคุณลักษณะตามหลักสูตร!I25)</f>
        <v/>
      </c>
      <c r="J68" s="57" t="str">
        <f>IF(COUNTA(ประเมินคุณลักษณะตามหลักสูตร!A25:K25)&lt;COUNTA(ประเมินคุณลักษณะตามหลักสูตร!$A$2:$K$2),"",ประเมินคุณลักษณะตามหลักสูตร!J25)</f>
        <v/>
      </c>
      <c r="K68" s="57" t="str">
        <f>IF(COUNTA(ประเมินคุณลักษณะตามหลักสูตร!A25:K25)&lt;COUNTA(ประเมินคุณลักษณะตามหลักสูตร!$A$2:$K$2),"",ประเมินคุณลักษณะตามหลักสูตร!K25)</f>
        <v/>
      </c>
      <c r="L68" s="57" t="str">
        <f>IF(COUNTA(ประเมินคุณลักษณะตามหลักสูตร!A25:K25)&lt;COUNTA(ประเมินคุณลักษณะตามหลักสูตร!$A$2:$K$2),"",ประเมินคุณลักษณะตามหลักสูตร!L25)</f>
        <v/>
      </c>
      <c r="M68" s="57" t="str">
        <f>IF(COUNTA(ประเมินคุณลักษณะตามหลักสูตร!A25:K25)&lt;COUNTA(ประเมินคุณลักษณะตามหลักสูตร!$A$2:$K$2),"",ประเมินคุณลักษณะตามหลักสูตร!M25)</f>
        <v/>
      </c>
    </row>
    <row r="69" spans="1:13" s="49" customFormat="1" ht="14.1" customHeight="1" x14ac:dyDescent="0.5">
      <c r="A69" s="57" t="str">
        <f>IF(COUNTA(ประเมินคุณลักษณะตามหลักสูตร!A26:K26)&lt;COUNTA(ประเมินคุณลักษณะตามหลักสูตร!$A$2:$K$2),"",ประเมินคุณลักษณะตามหลักสูตร!A26)</f>
        <v/>
      </c>
      <c r="B69" s="57" t="str">
        <f>IF(COUNTA(ประเมินคุณลักษณะตามหลักสูตร!A26:K26)&lt;COUNTA(ประเมินคุณลักษณะตามหลักสูตร!$A$2:$K$2),"",ประเมินคุณลักษณะตามหลักสูตร!B26)</f>
        <v/>
      </c>
      <c r="C69" s="58" t="str">
        <f>IF(COUNTA(ประเมินคุณลักษณะตามหลักสูตร!A26:K26)&lt;COUNTA(ประเมินคุณลักษณะตามหลักสูตร!$A$2:$K$2),"",ประเมินคุณลักษณะตามหลักสูตร!C26)</f>
        <v/>
      </c>
      <c r="D69" s="57" t="str">
        <f>IF(COUNTA(ประเมินคุณลักษณะตามหลักสูตร!A26:K26)&lt;COUNTA(ประเมินคุณลักษณะตามหลักสูตร!$A$2:$K$2),"",ประเมินคุณลักษณะตามหลักสูตร!D26)</f>
        <v/>
      </c>
      <c r="E69" s="57" t="str">
        <f>IF(COUNTA(ประเมินคุณลักษณะตามหลักสูตร!A26:K26)&lt;COUNTA(ประเมินคุณลักษณะตามหลักสูตร!$A$2:$K$2),"",ประเมินคุณลักษณะตามหลักสูตร!E26)</f>
        <v/>
      </c>
      <c r="F69" s="57" t="str">
        <f>IF(COUNTA(ประเมินคุณลักษณะตามหลักสูตร!A26:K26)&lt;COUNTA(ประเมินคุณลักษณะตามหลักสูตร!$A$2:$K$2),"",ประเมินคุณลักษณะตามหลักสูตร!F26)</f>
        <v/>
      </c>
      <c r="G69" s="57" t="str">
        <f>IF(COUNTA(ประเมินคุณลักษณะตามหลักสูตร!A26:K26)&lt;COUNTA(ประเมินคุณลักษณะตามหลักสูตร!$A$2:$K$2),"",ประเมินคุณลักษณะตามหลักสูตร!G26)</f>
        <v/>
      </c>
      <c r="H69" s="57" t="str">
        <f>IF(COUNTA(ประเมินคุณลักษณะตามหลักสูตร!A26:K26)&lt;COUNTA(ประเมินคุณลักษณะตามหลักสูตร!$A$2:$K$2),"",ประเมินคุณลักษณะตามหลักสูตร!H26)</f>
        <v/>
      </c>
      <c r="I69" s="57" t="str">
        <f>IF(COUNTA(ประเมินคุณลักษณะตามหลักสูตร!A26:K26)&lt;COUNTA(ประเมินคุณลักษณะตามหลักสูตร!$A$2:$K$2),"",ประเมินคุณลักษณะตามหลักสูตร!I26)</f>
        <v/>
      </c>
      <c r="J69" s="57" t="str">
        <f>IF(COUNTA(ประเมินคุณลักษณะตามหลักสูตร!A26:K26)&lt;COUNTA(ประเมินคุณลักษณะตามหลักสูตร!$A$2:$K$2),"",ประเมินคุณลักษณะตามหลักสูตร!J26)</f>
        <v/>
      </c>
      <c r="K69" s="57" t="str">
        <f>IF(COUNTA(ประเมินคุณลักษณะตามหลักสูตร!A26:K26)&lt;COUNTA(ประเมินคุณลักษณะตามหลักสูตร!$A$2:$K$2),"",ประเมินคุณลักษณะตามหลักสูตร!K26)</f>
        <v/>
      </c>
      <c r="L69" s="57" t="str">
        <f>IF(COUNTA(ประเมินคุณลักษณะตามหลักสูตร!A26:K26)&lt;COUNTA(ประเมินคุณลักษณะตามหลักสูตร!$A$2:$K$2),"",ประเมินคุณลักษณะตามหลักสูตร!L26)</f>
        <v/>
      </c>
      <c r="M69" s="57" t="str">
        <f>IF(COUNTA(ประเมินคุณลักษณะตามหลักสูตร!A26:K26)&lt;COUNTA(ประเมินคุณลักษณะตามหลักสูตร!$A$2:$K$2),"",ประเมินคุณลักษณะตามหลักสูตร!M26)</f>
        <v/>
      </c>
    </row>
    <row r="70" spans="1:13" s="49" customFormat="1" ht="14.1" customHeight="1" x14ac:dyDescent="0.5">
      <c r="A70" s="57" t="str">
        <f>IF(COUNTA(ประเมินคุณลักษณะตามหลักสูตร!A27:K27)&lt;COUNTA(ประเมินคุณลักษณะตามหลักสูตร!$A$2:$K$2),"",ประเมินคุณลักษณะตามหลักสูตร!A27)</f>
        <v/>
      </c>
      <c r="B70" s="57" t="str">
        <f>IF(COUNTA(ประเมินคุณลักษณะตามหลักสูตร!A27:K27)&lt;COUNTA(ประเมินคุณลักษณะตามหลักสูตร!$A$2:$K$2),"",ประเมินคุณลักษณะตามหลักสูตร!B27)</f>
        <v/>
      </c>
      <c r="C70" s="58" t="str">
        <f>IF(COUNTA(ประเมินคุณลักษณะตามหลักสูตร!A27:K27)&lt;COUNTA(ประเมินคุณลักษณะตามหลักสูตร!$A$2:$K$2),"",ประเมินคุณลักษณะตามหลักสูตร!C27)</f>
        <v/>
      </c>
      <c r="D70" s="57" t="str">
        <f>IF(COUNTA(ประเมินคุณลักษณะตามหลักสูตร!A27:K27)&lt;COUNTA(ประเมินคุณลักษณะตามหลักสูตร!$A$2:$K$2),"",ประเมินคุณลักษณะตามหลักสูตร!D27)</f>
        <v/>
      </c>
      <c r="E70" s="57" t="str">
        <f>IF(COUNTA(ประเมินคุณลักษณะตามหลักสูตร!A27:K27)&lt;COUNTA(ประเมินคุณลักษณะตามหลักสูตร!$A$2:$K$2),"",ประเมินคุณลักษณะตามหลักสูตร!E27)</f>
        <v/>
      </c>
      <c r="F70" s="57" t="str">
        <f>IF(COUNTA(ประเมินคุณลักษณะตามหลักสูตร!A27:K27)&lt;COUNTA(ประเมินคุณลักษณะตามหลักสูตร!$A$2:$K$2),"",ประเมินคุณลักษณะตามหลักสูตร!F27)</f>
        <v/>
      </c>
      <c r="G70" s="57" t="str">
        <f>IF(COUNTA(ประเมินคุณลักษณะตามหลักสูตร!A27:K27)&lt;COUNTA(ประเมินคุณลักษณะตามหลักสูตร!$A$2:$K$2),"",ประเมินคุณลักษณะตามหลักสูตร!G27)</f>
        <v/>
      </c>
      <c r="H70" s="57" t="str">
        <f>IF(COUNTA(ประเมินคุณลักษณะตามหลักสูตร!A27:K27)&lt;COUNTA(ประเมินคุณลักษณะตามหลักสูตร!$A$2:$K$2),"",ประเมินคุณลักษณะตามหลักสูตร!H27)</f>
        <v/>
      </c>
      <c r="I70" s="57" t="str">
        <f>IF(COUNTA(ประเมินคุณลักษณะตามหลักสูตร!A27:K27)&lt;COUNTA(ประเมินคุณลักษณะตามหลักสูตร!$A$2:$K$2),"",ประเมินคุณลักษณะตามหลักสูตร!I27)</f>
        <v/>
      </c>
      <c r="J70" s="57" t="str">
        <f>IF(COUNTA(ประเมินคุณลักษณะตามหลักสูตร!A27:K27)&lt;COUNTA(ประเมินคุณลักษณะตามหลักสูตร!$A$2:$K$2),"",ประเมินคุณลักษณะตามหลักสูตร!J27)</f>
        <v/>
      </c>
      <c r="K70" s="57" t="str">
        <f>IF(COUNTA(ประเมินคุณลักษณะตามหลักสูตร!A27:K27)&lt;COUNTA(ประเมินคุณลักษณะตามหลักสูตร!$A$2:$K$2),"",ประเมินคุณลักษณะตามหลักสูตร!K27)</f>
        <v/>
      </c>
      <c r="L70" s="57" t="str">
        <f>IF(COUNTA(ประเมินคุณลักษณะตามหลักสูตร!A27:K27)&lt;COUNTA(ประเมินคุณลักษณะตามหลักสูตร!$A$2:$K$2),"",ประเมินคุณลักษณะตามหลักสูตร!L27)</f>
        <v/>
      </c>
      <c r="M70" s="57" t="str">
        <f>IF(COUNTA(ประเมินคุณลักษณะตามหลักสูตร!A27:K27)&lt;COUNTA(ประเมินคุณลักษณะตามหลักสูตร!$A$2:$K$2),"",ประเมินคุณลักษณะตามหลักสูตร!M27)</f>
        <v/>
      </c>
    </row>
    <row r="71" spans="1:13" s="49" customFormat="1" ht="14.1" customHeight="1" x14ac:dyDescent="0.5">
      <c r="A71" s="57" t="str">
        <f>IF(COUNTA(ประเมินคุณลักษณะตามหลักสูตร!A28:K28)&lt;COUNTA(ประเมินคุณลักษณะตามหลักสูตร!$A$2:$K$2),"",ประเมินคุณลักษณะตามหลักสูตร!A28)</f>
        <v/>
      </c>
      <c r="B71" s="57" t="str">
        <f>IF(COUNTA(ประเมินคุณลักษณะตามหลักสูตร!A28:K28)&lt;COUNTA(ประเมินคุณลักษณะตามหลักสูตร!$A$2:$K$2),"",ประเมินคุณลักษณะตามหลักสูตร!B28)</f>
        <v/>
      </c>
      <c r="C71" s="58" t="str">
        <f>IF(COUNTA(ประเมินคุณลักษณะตามหลักสูตร!A28:K28)&lt;COUNTA(ประเมินคุณลักษณะตามหลักสูตร!$A$2:$K$2),"",ประเมินคุณลักษณะตามหลักสูตร!C28)</f>
        <v/>
      </c>
      <c r="D71" s="57" t="str">
        <f>IF(COUNTA(ประเมินคุณลักษณะตามหลักสูตร!A28:K28)&lt;COUNTA(ประเมินคุณลักษณะตามหลักสูตร!$A$2:$K$2),"",ประเมินคุณลักษณะตามหลักสูตร!D28)</f>
        <v/>
      </c>
      <c r="E71" s="57" t="str">
        <f>IF(COUNTA(ประเมินคุณลักษณะตามหลักสูตร!A28:K28)&lt;COUNTA(ประเมินคุณลักษณะตามหลักสูตร!$A$2:$K$2),"",ประเมินคุณลักษณะตามหลักสูตร!E28)</f>
        <v/>
      </c>
      <c r="F71" s="57" t="str">
        <f>IF(COUNTA(ประเมินคุณลักษณะตามหลักสูตร!A28:K28)&lt;COUNTA(ประเมินคุณลักษณะตามหลักสูตร!$A$2:$K$2),"",ประเมินคุณลักษณะตามหลักสูตร!F28)</f>
        <v/>
      </c>
      <c r="G71" s="57" t="str">
        <f>IF(COUNTA(ประเมินคุณลักษณะตามหลักสูตร!A28:K28)&lt;COUNTA(ประเมินคุณลักษณะตามหลักสูตร!$A$2:$K$2),"",ประเมินคุณลักษณะตามหลักสูตร!G28)</f>
        <v/>
      </c>
      <c r="H71" s="57" t="str">
        <f>IF(COUNTA(ประเมินคุณลักษณะตามหลักสูตร!A28:K28)&lt;COUNTA(ประเมินคุณลักษณะตามหลักสูตร!$A$2:$K$2),"",ประเมินคุณลักษณะตามหลักสูตร!H28)</f>
        <v/>
      </c>
      <c r="I71" s="57" t="str">
        <f>IF(COUNTA(ประเมินคุณลักษณะตามหลักสูตร!A28:K28)&lt;COUNTA(ประเมินคุณลักษณะตามหลักสูตร!$A$2:$K$2),"",ประเมินคุณลักษณะตามหลักสูตร!I28)</f>
        <v/>
      </c>
      <c r="J71" s="57" t="str">
        <f>IF(COUNTA(ประเมินคุณลักษณะตามหลักสูตร!A28:K28)&lt;COUNTA(ประเมินคุณลักษณะตามหลักสูตร!$A$2:$K$2),"",ประเมินคุณลักษณะตามหลักสูตร!J28)</f>
        <v/>
      </c>
      <c r="K71" s="57" t="str">
        <f>IF(COUNTA(ประเมินคุณลักษณะตามหลักสูตร!A28:K28)&lt;COUNTA(ประเมินคุณลักษณะตามหลักสูตร!$A$2:$K$2),"",ประเมินคุณลักษณะตามหลักสูตร!K28)</f>
        <v/>
      </c>
      <c r="L71" s="57" t="str">
        <f>IF(COUNTA(ประเมินคุณลักษณะตามหลักสูตร!A28:K28)&lt;COUNTA(ประเมินคุณลักษณะตามหลักสูตร!$A$2:$K$2),"",ประเมินคุณลักษณะตามหลักสูตร!L28)</f>
        <v/>
      </c>
      <c r="M71" s="57" t="str">
        <f>IF(COUNTA(ประเมินคุณลักษณะตามหลักสูตร!A28:K28)&lt;COUNTA(ประเมินคุณลักษณะตามหลักสูตร!$A$2:$K$2),"",ประเมินคุณลักษณะตามหลักสูตร!M28)</f>
        <v/>
      </c>
    </row>
    <row r="72" spans="1:13" s="49" customFormat="1" ht="14.1" customHeight="1" x14ac:dyDescent="0.5">
      <c r="A72" s="57" t="str">
        <f>IF(COUNTA(ประเมินคุณลักษณะตามหลักสูตร!A29:K29)&lt;COUNTA(ประเมินคุณลักษณะตามหลักสูตร!$A$2:$K$2),"",ประเมินคุณลักษณะตามหลักสูตร!A29)</f>
        <v/>
      </c>
      <c r="B72" s="57" t="str">
        <f>IF(COUNTA(ประเมินคุณลักษณะตามหลักสูตร!A29:K29)&lt;COUNTA(ประเมินคุณลักษณะตามหลักสูตร!$A$2:$K$2),"",ประเมินคุณลักษณะตามหลักสูตร!B29)</f>
        <v/>
      </c>
      <c r="C72" s="58" t="str">
        <f>IF(COUNTA(ประเมินคุณลักษณะตามหลักสูตร!A29:K29)&lt;COUNTA(ประเมินคุณลักษณะตามหลักสูตร!$A$2:$K$2),"",ประเมินคุณลักษณะตามหลักสูตร!C29)</f>
        <v/>
      </c>
      <c r="D72" s="57" t="str">
        <f>IF(COUNTA(ประเมินคุณลักษณะตามหลักสูตร!A29:K29)&lt;COUNTA(ประเมินคุณลักษณะตามหลักสูตร!$A$2:$K$2),"",ประเมินคุณลักษณะตามหลักสูตร!D29)</f>
        <v/>
      </c>
      <c r="E72" s="57" t="str">
        <f>IF(COUNTA(ประเมินคุณลักษณะตามหลักสูตร!A29:K29)&lt;COUNTA(ประเมินคุณลักษณะตามหลักสูตร!$A$2:$K$2),"",ประเมินคุณลักษณะตามหลักสูตร!E29)</f>
        <v/>
      </c>
      <c r="F72" s="57" t="str">
        <f>IF(COUNTA(ประเมินคุณลักษณะตามหลักสูตร!A29:K29)&lt;COUNTA(ประเมินคุณลักษณะตามหลักสูตร!$A$2:$K$2),"",ประเมินคุณลักษณะตามหลักสูตร!F29)</f>
        <v/>
      </c>
      <c r="G72" s="57" t="str">
        <f>IF(COUNTA(ประเมินคุณลักษณะตามหลักสูตร!A29:K29)&lt;COUNTA(ประเมินคุณลักษณะตามหลักสูตร!$A$2:$K$2),"",ประเมินคุณลักษณะตามหลักสูตร!G29)</f>
        <v/>
      </c>
      <c r="H72" s="57" t="str">
        <f>IF(COUNTA(ประเมินคุณลักษณะตามหลักสูตร!A29:K29)&lt;COUNTA(ประเมินคุณลักษณะตามหลักสูตร!$A$2:$K$2),"",ประเมินคุณลักษณะตามหลักสูตร!H29)</f>
        <v/>
      </c>
      <c r="I72" s="57" t="str">
        <f>IF(COUNTA(ประเมินคุณลักษณะตามหลักสูตร!A29:K29)&lt;COUNTA(ประเมินคุณลักษณะตามหลักสูตร!$A$2:$K$2),"",ประเมินคุณลักษณะตามหลักสูตร!I29)</f>
        <v/>
      </c>
      <c r="J72" s="57" t="str">
        <f>IF(COUNTA(ประเมินคุณลักษณะตามหลักสูตร!A29:K29)&lt;COUNTA(ประเมินคุณลักษณะตามหลักสูตร!$A$2:$K$2),"",ประเมินคุณลักษณะตามหลักสูตร!J29)</f>
        <v/>
      </c>
      <c r="K72" s="57" t="str">
        <f>IF(COUNTA(ประเมินคุณลักษณะตามหลักสูตร!A29:K29)&lt;COUNTA(ประเมินคุณลักษณะตามหลักสูตร!$A$2:$K$2),"",ประเมินคุณลักษณะตามหลักสูตร!K29)</f>
        <v/>
      </c>
      <c r="L72" s="57" t="str">
        <f>IF(COUNTA(ประเมินคุณลักษณะตามหลักสูตร!A29:K29)&lt;COUNTA(ประเมินคุณลักษณะตามหลักสูตร!$A$2:$K$2),"",ประเมินคุณลักษณะตามหลักสูตร!L29)</f>
        <v/>
      </c>
      <c r="M72" s="57" t="str">
        <f>IF(COUNTA(ประเมินคุณลักษณะตามหลักสูตร!A29:K29)&lt;COUNTA(ประเมินคุณลักษณะตามหลักสูตร!$A$2:$K$2),"",ประเมินคุณลักษณะตามหลักสูตร!M29)</f>
        <v/>
      </c>
    </row>
    <row r="73" spans="1:13" s="49" customFormat="1" ht="14.1" customHeight="1" x14ac:dyDescent="0.5">
      <c r="A73" s="57" t="str">
        <f>IF(COUNTA(ประเมินคุณลักษณะตามหลักสูตร!A30:K30)&lt;COUNTA(ประเมินคุณลักษณะตามหลักสูตร!$A$2:$K$2),"",ประเมินคุณลักษณะตามหลักสูตร!A30)</f>
        <v/>
      </c>
      <c r="B73" s="57" t="str">
        <f>IF(COUNTA(ประเมินคุณลักษณะตามหลักสูตร!A30:K30)&lt;COUNTA(ประเมินคุณลักษณะตามหลักสูตร!$A$2:$K$2),"",ประเมินคุณลักษณะตามหลักสูตร!B30)</f>
        <v/>
      </c>
      <c r="C73" s="58" t="str">
        <f>IF(COUNTA(ประเมินคุณลักษณะตามหลักสูตร!A30:K30)&lt;COUNTA(ประเมินคุณลักษณะตามหลักสูตร!$A$2:$K$2),"",ประเมินคุณลักษณะตามหลักสูตร!C30)</f>
        <v/>
      </c>
      <c r="D73" s="57" t="str">
        <f>IF(COUNTA(ประเมินคุณลักษณะตามหลักสูตร!A30:K30)&lt;COUNTA(ประเมินคุณลักษณะตามหลักสูตร!$A$2:$K$2),"",ประเมินคุณลักษณะตามหลักสูตร!D30)</f>
        <v/>
      </c>
      <c r="E73" s="57" t="str">
        <f>IF(COUNTA(ประเมินคุณลักษณะตามหลักสูตร!A30:K30)&lt;COUNTA(ประเมินคุณลักษณะตามหลักสูตร!$A$2:$K$2),"",ประเมินคุณลักษณะตามหลักสูตร!E30)</f>
        <v/>
      </c>
      <c r="F73" s="57" t="str">
        <f>IF(COUNTA(ประเมินคุณลักษณะตามหลักสูตร!A30:K30)&lt;COUNTA(ประเมินคุณลักษณะตามหลักสูตร!$A$2:$K$2),"",ประเมินคุณลักษณะตามหลักสูตร!F30)</f>
        <v/>
      </c>
      <c r="G73" s="57" t="str">
        <f>IF(COUNTA(ประเมินคุณลักษณะตามหลักสูตร!A30:K30)&lt;COUNTA(ประเมินคุณลักษณะตามหลักสูตร!$A$2:$K$2),"",ประเมินคุณลักษณะตามหลักสูตร!G30)</f>
        <v/>
      </c>
      <c r="H73" s="57" t="str">
        <f>IF(COUNTA(ประเมินคุณลักษณะตามหลักสูตร!A30:K30)&lt;COUNTA(ประเมินคุณลักษณะตามหลักสูตร!$A$2:$K$2),"",ประเมินคุณลักษณะตามหลักสูตร!H30)</f>
        <v/>
      </c>
      <c r="I73" s="57" t="str">
        <f>IF(COUNTA(ประเมินคุณลักษณะตามหลักสูตร!A30:K30)&lt;COUNTA(ประเมินคุณลักษณะตามหลักสูตร!$A$2:$K$2),"",ประเมินคุณลักษณะตามหลักสูตร!I30)</f>
        <v/>
      </c>
      <c r="J73" s="57" t="str">
        <f>IF(COUNTA(ประเมินคุณลักษณะตามหลักสูตร!A30:K30)&lt;COUNTA(ประเมินคุณลักษณะตามหลักสูตร!$A$2:$K$2),"",ประเมินคุณลักษณะตามหลักสูตร!J30)</f>
        <v/>
      </c>
      <c r="K73" s="57" t="str">
        <f>IF(COUNTA(ประเมินคุณลักษณะตามหลักสูตร!A30:K30)&lt;COUNTA(ประเมินคุณลักษณะตามหลักสูตร!$A$2:$K$2),"",ประเมินคุณลักษณะตามหลักสูตร!K30)</f>
        <v/>
      </c>
      <c r="L73" s="57" t="str">
        <f>IF(COUNTA(ประเมินคุณลักษณะตามหลักสูตร!A30:K30)&lt;COUNTA(ประเมินคุณลักษณะตามหลักสูตร!$A$2:$K$2),"",ประเมินคุณลักษณะตามหลักสูตร!L30)</f>
        <v/>
      </c>
      <c r="M73" s="57" t="str">
        <f>IF(COUNTA(ประเมินคุณลักษณะตามหลักสูตร!A30:K30)&lt;COUNTA(ประเมินคุณลักษณะตามหลักสูตร!$A$2:$K$2),"",ประเมินคุณลักษณะตามหลักสูตร!M30)</f>
        <v/>
      </c>
    </row>
    <row r="74" spans="1:13" s="49" customFormat="1" ht="14.1" customHeight="1" x14ac:dyDescent="0.5">
      <c r="A74" s="57" t="str">
        <f>IF(COUNTA(ประเมินคุณลักษณะตามหลักสูตร!A31:K31)&lt;COUNTA(ประเมินคุณลักษณะตามหลักสูตร!$A$2:$K$2),"",ประเมินคุณลักษณะตามหลักสูตร!A31)</f>
        <v/>
      </c>
      <c r="B74" s="57" t="str">
        <f>IF(COUNTA(ประเมินคุณลักษณะตามหลักสูตร!A31:K31)&lt;COUNTA(ประเมินคุณลักษณะตามหลักสูตร!$A$2:$K$2),"",ประเมินคุณลักษณะตามหลักสูตร!B31)</f>
        <v/>
      </c>
      <c r="C74" s="58" t="str">
        <f>IF(COUNTA(ประเมินคุณลักษณะตามหลักสูตร!A31:K31)&lt;COUNTA(ประเมินคุณลักษณะตามหลักสูตร!$A$2:$K$2),"",ประเมินคุณลักษณะตามหลักสูตร!C31)</f>
        <v/>
      </c>
      <c r="D74" s="57" t="str">
        <f>IF(COUNTA(ประเมินคุณลักษณะตามหลักสูตร!A31:K31)&lt;COUNTA(ประเมินคุณลักษณะตามหลักสูตร!$A$2:$K$2),"",ประเมินคุณลักษณะตามหลักสูตร!D31)</f>
        <v/>
      </c>
      <c r="E74" s="57" t="str">
        <f>IF(COUNTA(ประเมินคุณลักษณะตามหลักสูตร!A31:K31)&lt;COUNTA(ประเมินคุณลักษณะตามหลักสูตร!$A$2:$K$2),"",ประเมินคุณลักษณะตามหลักสูตร!E31)</f>
        <v/>
      </c>
      <c r="F74" s="57" t="str">
        <f>IF(COUNTA(ประเมินคุณลักษณะตามหลักสูตร!A31:K31)&lt;COUNTA(ประเมินคุณลักษณะตามหลักสูตร!$A$2:$K$2),"",ประเมินคุณลักษณะตามหลักสูตร!F31)</f>
        <v/>
      </c>
      <c r="G74" s="57" t="str">
        <f>IF(COUNTA(ประเมินคุณลักษณะตามหลักสูตร!A31:K31)&lt;COUNTA(ประเมินคุณลักษณะตามหลักสูตร!$A$2:$K$2),"",ประเมินคุณลักษณะตามหลักสูตร!G31)</f>
        <v/>
      </c>
      <c r="H74" s="57" t="str">
        <f>IF(COUNTA(ประเมินคุณลักษณะตามหลักสูตร!A31:K31)&lt;COUNTA(ประเมินคุณลักษณะตามหลักสูตร!$A$2:$K$2),"",ประเมินคุณลักษณะตามหลักสูตร!H31)</f>
        <v/>
      </c>
      <c r="I74" s="57" t="str">
        <f>IF(COUNTA(ประเมินคุณลักษณะตามหลักสูตร!A31:K31)&lt;COUNTA(ประเมินคุณลักษณะตามหลักสูตร!$A$2:$K$2),"",ประเมินคุณลักษณะตามหลักสูตร!I31)</f>
        <v/>
      </c>
      <c r="J74" s="57" t="str">
        <f>IF(COUNTA(ประเมินคุณลักษณะตามหลักสูตร!A31:K31)&lt;COUNTA(ประเมินคุณลักษณะตามหลักสูตร!$A$2:$K$2),"",ประเมินคุณลักษณะตามหลักสูตร!J31)</f>
        <v/>
      </c>
      <c r="K74" s="57" t="str">
        <f>IF(COUNTA(ประเมินคุณลักษณะตามหลักสูตร!A31:K31)&lt;COUNTA(ประเมินคุณลักษณะตามหลักสูตร!$A$2:$K$2),"",ประเมินคุณลักษณะตามหลักสูตร!K31)</f>
        <v/>
      </c>
      <c r="L74" s="57" t="str">
        <f>IF(COUNTA(ประเมินคุณลักษณะตามหลักสูตร!A31:K31)&lt;COUNTA(ประเมินคุณลักษณะตามหลักสูตร!$A$2:$K$2),"",ประเมินคุณลักษณะตามหลักสูตร!L31)</f>
        <v/>
      </c>
      <c r="M74" s="57" t="str">
        <f>IF(COUNTA(ประเมินคุณลักษณะตามหลักสูตร!A31:K31)&lt;COUNTA(ประเมินคุณลักษณะตามหลักสูตร!$A$2:$K$2),"",ประเมินคุณลักษณะตามหลักสูตร!M31)</f>
        <v/>
      </c>
    </row>
    <row r="75" spans="1:13" s="49" customFormat="1" ht="14.1" customHeight="1" x14ac:dyDescent="0.5">
      <c r="A75" s="57" t="str">
        <f>IF(COUNTA(ประเมินคุณลักษณะตามหลักสูตร!A32:K32)&lt;COUNTA(ประเมินคุณลักษณะตามหลักสูตร!$A$2:$K$2),"",ประเมินคุณลักษณะตามหลักสูตร!A32)</f>
        <v/>
      </c>
      <c r="B75" s="57" t="str">
        <f>IF(COUNTA(ประเมินคุณลักษณะตามหลักสูตร!A32:K32)&lt;COUNTA(ประเมินคุณลักษณะตามหลักสูตร!$A$2:$K$2),"",ประเมินคุณลักษณะตามหลักสูตร!B32)</f>
        <v/>
      </c>
      <c r="C75" s="58" t="str">
        <f>IF(COUNTA(ประเมินคุณลักษณะตามหลักสูตร!A32:K32)&lt;COUNTA(ประเมินคุณลักษณะตามหลักสูตร!$A$2:$K$2),"",ประเมินคุณลักษณะตามหลักสูตร!C32)</f>
        <v/>
      </c>
      <c r="D75" s="57" t="str">
        <f>IF(COUNTA(ประเมินคุณลักษณะตามหลักสูตร!A32:K32)&lt;COUNTA(ประเมินคุณลักษณะตามหลักสูตร!$A$2:$K$2),"",ประเมินคุณลักษณะตามหลักสูตร!D32)</f>
        <v/>
      </c>
      <c r="E75" s="57" t="str">
        <f>IF(COUNTA(ประเมินคุณลักษณะตามหลักสูตร!A32:K32)&lt;COUNTA(ประเมินคุณลักษณะตามหลักสูตร!$A$2:$K$2),"",ประเมินคุณลักษณะตามหลักสูตร!E32)</f>
        <v/>
      </c>
      <c r="F75" s="57" t="str">
        <f>IF(COUNTA(ประเมินคุณลักษณะตามหลักสูตร!A32:K32)&lt;COUNTA(ประเมินคุณลักษณะตามหลักสูตร!$A$2:$K$2),"",ประเมินคุณลักษณะตามหลักสูตร!F32)</f>
        <v/>
      </c>
      <c r="G75" s="57" t="str">
        <f>IF(COUNTA(ประเมินคุณลักษณะตามหลักสูตร!A32:K32)&lt;COUNTA(ประเมินคุณลักษณะตามหลักสูตร!$A$2:$K$2),"",ประเมินคุณลักษณะตามหลักสูตร!G32)</f>
        <v/>
      </c>
      <c r="H75" s="57" t="str">
        <f>IF(COUNTA(ประเมินคุณลักษณะตามหลักสูตร!A32:K32)&lt;COUNTA(ประเมินคุณลักษณะตามหลักสูตร!$A$2:$K$2),"",ประเมินคุณลักษณะตามหลักสูตร!H32)</f>
        <v/>
      </c>
      <c r="I75" s="57" t="str">
        <f>IF(COUNTA(ประเมินคุณลักษณะตามหลักสูตร!A32:K32)&lt;COUNTA(ประเมินคุณลักษณะตามหลักสูตร!$A$2:$K$2),"",ประเมินคุณลักษณะตามหลักสูตร!I32)</f>
        <v/>
      </c>
      <c r="J75" s="57" t="str">
        <f>IF(COUNTA(ประเมินคุณลักษณะตามหลักสูตร!A32:K32)&lt;COUNTA(ประเมินคุณลักษณะตามหลักสูตร!$A$2:$K$2),"",ประเมินคุณลักษณะตามหลักสูตร!J32)</f>
        <v/>
      </c>
      <c r="K75" s="57" t="str">
        <f>IF(COUNTA(ประเมินคุณลักษณะตามหลักสูตร!A32:K32)&lt;COUNTA(ประเมินคุณลักษณะตามหลักสูตร!$A$2:$K$2),"",ประเมินคุณลักษณะตามหลักสูตร!K32)</f>
        <v/>
      </c>
      <c r="L75" s="57" t="str">
        <f>IF(COUNTA(ประเมินคุณลักษณะตามหลักสูตร!A32:K32)&lt;COUNTA(ประเมินคุณลักษณะตามหลักสูตร!$A$2:$K$2),"",ประเมินคุณลักษณะตามหลักสูตร!L32)</f>
        <v/>
      </c>
      <c r="M75" s="57" t="str">
        <f>IF(COUNTA(ประเมินคุณลักษณะตามหลักสูตร!A32:K32)&lt;COUNTA(ประเมินคุณลักษณะตามหลักสูตร!$A$2:$K$2),"",ประเมินคุณลักษณะตามหลักสูตร!M32)</f>
        <v/>
      </c>
    </row>
    <row r="76" spans="1:13" s="49" customFormat="1" ht="14.1" customHeight="1" x14ac:dyDescent="0.5">
      <c r="A76" s="57" t="str">
        <f>IF(COUNTA(ประเมินคุณลักษณะตามหลักสูตร!A33:K33)&lt;COUNTA(ประเมินคุณลักษณะตามหลักสูตร!$A$2:$K$2),"",ประเมินคุณลักษณะตามหลักสูตร!A33)</f>
        <v/>
      </c>
      <c r="B76" s="57" t="str">
        <f>IF(COUNTA(ประเมินคุณลักษณะตามหลักสูตร!A33:K33)&lt;COUNTA(ประเมินคุณลักษณะตามหลักสูตร!$A$2:$K$2),"",ประเมินคุณลักษณะตามหลักสูตร!B33)</f>
        <v/>
      </c>
      <c r="C76" s="58" t="str">
        <f>IF(COUNTA(ประเมินคุณลักษณะตามหลักสูตร!A33:K33)&lt;COUNTA(ประเมินคุณลักษณะตามหลักสูตร!$A$2:$K$2),"",ประเมินคุณลักษณะตามหลักสูตร!C33)</f>
        <v/>
      </c>
      <c r="D76" s="57" t="str">
        <f>IF(COUNTA(ประเมินคุณลักษณะตามหลักสูตร!A33:K33)&lt;COUNTA(ประเมินคุณลักษณะตามหลักสูตร!$A$2:$K$2),"",ประเมินคุณลักษณะตามหลักสูตร!D33)</f>
        <v/>
      </c>
      <c r="E76" s="57" t="str">
        <f>IF(COUNTA(ประเมินคุณลักษณะตามหลักสูตร!A33:K33)&lt;COUNTA(ประเมินคุณลักษณะตามหลักสูตร!$A$2:$K$2),"",ประเมินคุณลักษณะตามหลักสูตร!E33)</f>
        <v/>
      </c>
      <c r="F76" s="57" t="str">
        <f>IF(COUNTA(ประเมินคุณลักษณะตามหลักสูตร!A33:K33)&lt;COUNTA(ประเมินคุณลักษณะตามหลักสูตร!$A$2:$K$2),"",ประเมินคุณลักษณะตามหลักสูตร!F33)</f>
        <v/>
      </c>
      <c r="G76" s="57" t="str">
        <f>IF(COUNTA(ประเมินคุณลักษณะตามหลักสูตร!A33:K33)&lt;COUNTA(ประเมินคุณลักษณะตามหลักสูตร!$A$2:$K$2),"",ประเมินคุณลักษณะตามหลักสูตร!G33)</f>
        <v/>
      </c>
      <c r="H76" s="57" t="str">
        <f>IF(COUNTA(ประเมินคุณลักษณะตามหลักสูตร!A33:K33)&lt;COUNTA(ประเมินคุณลักษณะตามหลักสูตร!$A$2:$K$2),"",ประเมินคุณลักษณะตามหลักสูตร!H33)</f>
        <v/>
      </c>
      <c r="I76" s="57" t="str">
        <f>IF(COUNTA(ประเมินคุณลักษณะตามหลักสูตร!A33:K33)&lt;COUNTA(ประเมินคุณลักษณะตามหลักสูตร!$A$2:$K$2),"",ประเมินคุณลักษณะตามหลักสูตร!I33)</f>
        <v/>
      </c>
      <c r="J76" s="57" t="str">
        <f>IF(COUNTA(ประเมินคุณลักษณะตามหลักสูตร!A33:K33)&lt;COUNTA(ประเมินคุณลักษณะตามหลักสูตร!$A$2:$K$2),"",ประเมินคุณลักษณะตามหลักสูตร!J33)</f>
        <v/>
      </c>
      <c r="K76" s="57" t="str">
        <f>IF(COUNTA(ประเมินคุณลักษณะตามหลักสูตร!A33:K33)&lt;COUNTA(ประเมินคุณลักษณะตามหลักสูตร!$A$2:$K$2),"",ประเมินคุณลักษณะตามหลักสูตร!K33)</f>
        <v/>
      </c>
      <c r="L76" s="57" t="str">
        <f>IF(COUNTA(ประเมินคุณลักษณะตามหลักสูตร!A33:K33)&lt;COUNTA(ประเมินคุณลักษณะตามหลักสูตร!$A$2:$K$2),"",ประเมินคุณลักษณะตามหลักสูตร!L33)</f>
        <v/>
      </c>
      <c r="M76" s="57" t="str">
        <f>IF(COUNTA(ประเมินคุณลักษณะตามหลักสูตร!A33:K33)&lt;COUNTA(ประเมินคุณลักษณะตามหลักสูตร!$A$2:$K$2),"",ประเมินคุณลักษณะตามหลักสูตร!M33)</f>
        <v/>
      </c>
    </row>
    <row r="77" spans="1:13" s="49" customFormat="1" ht="14.1" customHeight="1" x14ac:dyDescent="0.5">
      <c r="A77" s="57" t="str">
        <f>IF(COUNTA(ประเมินคุณลักษณะตามหลักสูตร!A34:K34)&lt;COUNTA(ประเมินคุณลักษณะตามหลักสูตร!$A$2:$K$2),"",ประเมินคุณลักษณะตามหลักสูตร!A34)</f>
        <v/>
      </c>
      <c r="B77" s="57" t="str">
        <f>IF(COUNTA(ประเมินคุณลักษณะตามหลักสูตร!A34:K34)&lt;COUNTA(ประเมินคุณลักษณะตามหลักสูตร!$A$2:$K$2),"",ประเมินคุณลักษณะตามหลักสูตร!B34)</f>
        <v/>
      </c>
      <c r="C77" s="58" t="str">
        <f>IF(COUNTA(ประเมินคุณลักษณะตามหลักสูตร!A34:K34)&lt;COUNTA(ประเมินคุณลักษณะตามหลักสูตร!$A$2:$K$2),"",ประเมินคุณลักษณะตามหลักสูตร!C34)</f>
        <v/>
      </c>
      <c r="D77" s="57" t="str">
        <f>IF(COUNTA(ประเมินคุณลักษณะตามหลักสูตร!A34:K34)&lt;COUNTA(ประเมินคุณลักษณะตามหลักสูตร!$A$2:$K$2),"",ประเมินคุณลักษณะตามหลักสูตร!D34)</f>
        <v/>
      </c>
      <c r="E77" s="57" t="str">
        <f>IF(COUNTA(ประเมินคุณลักษณะตามหลักสูตร!A34:K34)&lt;COUNTA(ประเมินคุณลักษณะตามหลักสูตร!$A$2:$K$2),"",ประเมินคุณลักษณะตามหลักสูตร!E34)</f>
        <v/>
      </c>
      <c r="F77" s="57" t="str">
        <f>IF(COUNTA(ประเมินคุณลักษณะตามหลักสูตร!A34:K34)&lt;COUNTA(ประเมินคุณลักษณะตามหลักสูตร!$A$2:$K$2),"",ประเมินคุณลักษณะตามหลักสูตร!F34)</f>
        <v/>
      </c>
      <c r="G77" s="57" t="str">
        <f>IF(COUNTA(ประเมินคุณลักษณะตามหลักสูตร!A34:K34)&lt;COUNTA(ประเมินคุณลักษณะตามหลักสูตร!$A$2:$K$2),"",ประเมินคุณลักษณะตามหลักสูตร!G34)</f>
        <v/>
      </c>
      <c r="H77" s="57" t="str">
        <f>IF(COUNTA(ประเมินคุณลักษณะตามหลักสูตร!A34:K34)&lt;COUNTA(ประเมินคุณลักษณะตามหลักสูตร!$A$2:$K$2),"",ประเมินคุณลักษณะตามหลักสูตร!H34)</f>
        <v/>
      </c>
      <c r="I77" s="57" t="str">
        <f>IF(COUNTA(ประเมินคุณลักษณะตามหลักสูตร!A34:K34)&lt;COUNTA(ประเมินคุณลักษณะตามหลักสูตร!$A$2:$K$2),"",ประเมินคุณลักษณะตามหลักสูตร!I34)</f>
        <v/>
      </c>
      <c r="J77" s="57" t="str">
        <f>IF(COUNTA(ประเมินคุณลักษณะตามหลักสูตร!A34:K34)&lt;COUNTA(ประเมินคุณลักษณะตามหลักสูตร!$A$2:$K$2),"",ประเมินคุณลักษณะตามหลักสูตร!J34)</f>
        <v/>
      </c>
      <c r="K77" s="57" t="str">
        <f>IF(COUNTA(ประเมินคุณลักษณะตามหลักสูตร!A34:K34)&lt;COUNTA(ประเมินคุณลักษณะตามหลักสูตร!$A$2:$K$2),"",ประเมินคุณลักษณะตามหลักสูตร!K34)</f>
        <v/>
      </c>
      <c r="L77" s="57" t="str">
        <f>IF(COUNTA(ประเมินคุณลักษณะตามหลักสูตร!A34:K34)&lt;COUNTA(ประเมินคุณลักษณะตามหลักสูตร!$A$2:$K$2),"",ประเมินคุณลักษณะตามหลักสูตร!L34)</f>
        <v/>
      </c>
      <c r="M77" s="57" t="str">
        <f>IF(COUNTA(ประเมินคุณลักษณะตามหลักสูตร!A34:K34)&lt;COUNTA(ประเมินคุณลักษณะตามหลักสูตร!$A$2:$K$2),"",ประเมินคุณลักษณะตามหลักสูตร!M34)</f>
        <v/>
      </c>
    </row>
    <row r="78" spans="1:13" s="49" customFormat="1" ht="14.1" customHeight="1" x14ac:dyDescent="0.5">
      <c r="A78" s="57" t="str">
        <f>IF(COUNTA(ประเมินคุณลักษณะตามหลักสูตร!A35:K35)&lt;COUNTA(ประเมินคุณลักษณะตามหลักสูตร!$A$2:$K$2),"",ประเมินคุณลักษณะตามหลักสูตร!A35)</f>
        <v/>
      </c>
      <c r="B78" s="57" t="str">
        <f>IF(COUNTA(ประเมินคุณลักษณะตามหลักสูตร!A35:K35)&lt;COUNTA(ประเมินคุณลักษณะตามหลักสูตร!$A$2:$K$2),"",ประเมินคุณลักษณะตามหลักสูตร!B35)</f>
        <v/>
      </c>
      <c r="C78" s="58" t="str">
        <f>IF(COUNTA(ประเมินคุณลักษณะตามหลักสูตร!A35:K35)&lt;COUNTA(ประเมินคุณลักษณะตามหลักสูตร!$A$2:$K$2),"",ประเมินคุณลักษณะตามหลักสูตร!C35)</f>
        <v/>
      </c>
      <c r="D78" s="57" t="str">
        <f>IF(COUNTA(ประเมินคุณลักษณะตามหลักสูตร!A35:K35)&lt;COUNTA(ประเมินคุณลักษณะตามหลักสูตร!$A$2:$K$2),"",ประเมินคุณลักษณะตามหลักสูตร!D35)</f>
        <v/>
      </c>
      <c r="E78" s="57" t="str">
        <f>IF(COUNTA(ประเมินคุณลักษณะตามหลักสูตร!A35:K35)&lt;COUNTA(ประเมินคุณลักษณะตามหลักสูตร!$A$2:$K$2),"",ประเมินคุณลักษณะตามหลักสูตร!E35)</f>
        <v/>
      </c>
      <c r="F78" s="57" t="str">
        <f>IF(COUNTA(ประเมินคุณลักษณะตามหลักสูตร!A35:K35)&lt;COUNTA(ประเมินคุณลักษณะตามหลักสูตร!$A$2:$K$2),"",ประเมินคุณลักษณะตามหลักสูตร!F35)</f>
        <v/>
      </c>
      <c r="G78" s="57" t="str">
        <f>IF(COUNTA(ประเมินคุณลักษณะตามหลักสูตร!A35:K35)&lt;COUNTA(ประเมินคุณลักษณะตามหลักสูตร!$A$2:$K$2),"",ประเมินคุณลักษณะตามหลักสูตร!G35)</f>
        <v/>
      </c>
      <c r="H78" s="57" t="str">
        <f>IF(COUNTA(ประเมินคุณลักษณะตามหลักสูตร!A35:K35)&lt;COUNTA(ประเมินคุณลักษณะตามหลักสูตร!$A$2:$K$2),"",ประเมินคุณลักษณะตามหลักสูตร!H35)</f>
        <v/>
      </c>
      <c r="I78" s="57" t="str">
        <f>IF(COUNTA(ประเมินคุณลักษณะตามหลักสูตร!A35:K35)&lt;COUNTA(ประเมินคุณลักษณะตามหลักสูตร!$A$2:$K$2),"",ประเมินคุณลักษณะตามหลักสูตร!I35)</f>
        <v/>
      </c>
      <c r="J78" s="57" t="str">
        <f>IF(COUNTA(ประเมินคุณลักษณะตามหลักสูตร!A35:K35)&lt;COUNTA(ประเมินคุณลักษณะตามหลักสูตร!$A$2:$K$2),"",ประเมินคุณลักษณะตามหลักสูตร!J35)</f>
        <v/>
      </c>
      <c r="K78" s="57" t="str">
        <f>IF(COUNTA(ประเมินคุณลักษณะตามหลักสูตร!A35:K35)&lt;COUNTA(ประเมินคุณลักษณะตามหลักสูตร!$A$2:$K$2),"",ประเมินคุณลักษณะตามหลักสูตร!K35)</f>
        <v/>
      </c>
      <c r="L78" s="57" t="str">
        <f>IF(COUNTA(ประเมินคุณลักษณะตามหลักสูตร!A35:K35)&lt;COUNTA(ประเมินคุณลักษณะตามหลักสูตร!$A$2:$K$2),"",ประเมินคุณลักษณะตามหลักสูตร!L35)</f>
        <v/>
      </c>
      <c r="M78" s="57" t="str">
        <f>IF(COUNTA(ประเมินคุณลักษณะตามหลักสูตร!A35:K35)&lt;COUNTA(ประเมินคุณลักษณะตามหลักสูตร!$A$2:$K$2),"",ประเมินคุณลักษณะตามหลักสูตร!M35)</f>
        <v/>
      </c>
    </row>
    <row r="79" spans="1:13" s="49" customFormat="1" ht="14.1" customHeight="1" x14ac:dyDescent="0.5">
      <c r="A79" s="57" t="str">
        <f>IF(COUNTA(ประเมินคุณลักษณะตามหลักสูตร!A36:K36)&lt;COUNTA(ประเมินคุณลักษณะตามหลักสูตร!$A$2:$K$2),"",ประเมินคุณลักษณะตามหลักสูตร!A36)</f>
        <v/>
      </c>
      <c r="B79" s="57" t="str">
        <f>IF(COUNTA(ประเมินคุณลักษณะตามหลักสูตร!A36:K36)&lt;COUNTA(ประเมินคุณลักษณะตามหลักสูตร!$A$2:$K$2),"",ประเมินคุณลักษณะตามหลักสูตร!B36)</f>
        <v/>
      </c>
      <c r="C79" s="58" t="str">
        <f>IF(COUNTA(ประเมินคุณลักษณะตามหลักสูตร!A36:K36)&lt;COUNTA(ประเมินคุณลักษณะตามหลักสูตร!$A$2:$K$2),"",ประเมินคุณลักษณะตามหลักสูตร!C36)</f>
        <v/>
      </c>
      <c r="D79" s="57" t="str">
        <f>IF(COUNTA(ประเมินคุณลักษณะตามหลักสูตร!A36:K36)&lt;COUNTA(ประเมินคุณลักษณะตามหลักสูตร!$A$2:$K$2),"",ประเมินคุณลักษณะตามหลักสูตร!D36)</f>
        <v/>
      </c>
      <c r="E79" s="57" t="str">
        <f>IF(COUNTA(ประเมินคุณลักษณะตามหลักสูตร!A36:K36)&lt;COUNTA(ประเมินคุณลักษณะตามหลักสูตร!$A$2:$K$2),"",ประเมินคุณลักษณะตามหลักสูตร!E36)</f>
        <v/>
      </c>
      <c r="F79" s="57" t="str">
        <f>IF(COUNTA(ประเมินคุณลักษณะตามหลักสูตร!A36:K36)&lt;COUNTA(ประเมินคุณลักษณะตามหลักสูตร!$A$2:$K$2),"",ประเมินคุณลักษณะตามหลักสูตร!F36)</f>
        <v/>
      </c>
      <c r="G79" s="57" t="str">
        <f>IF(COUNTA(ประเมินคุณลักษณะตามหลักสูตร!A36:K36)&lt;COUNTA(ประเมินคุณลักษณะตามหลักสูตร!$A$2:$K$2),"",ประเมินคุณลักษณะตามหลักสูตร!G36)</f>
        <v/>
      </c>
      <c r="H79" s="57" t="str">
        <f>IF(COUNTA(ประเมินคุณลักษณะตามหลักสูตร!A36:K36)&lt;COUNTA(ประเมินคุณลักษณะตามหลักสูตร!$A$2:$K$2),"",ประเมินคุณลักษณะตามหลักสูตร!H36)</f>
        <v/>
      </c>
      <c r="I79" s="57" t="str">
        <f>IF(COUNTA(ประเมินคุณลักษณะตามหลักสูตร!A36:K36)&lt;COUNTA(ประเมินคุณลักษณะตามหลักสูตร!$A$2:$K$2),"",ประเมินคุณลักษณะตามหลักสูตร!I36)</f>
        <v/>
      </c>
      <c r="J79" s="57" t="str">
        <f>IF(COUNTA(ประเมินคุณลักษณะตามหลักสูตร!A36:K36)&lt;COUNTA(ประเมินคุณลักษณะตามหลักสูตร!$A$2:$K$2),"",ประเมินคุณลักษณะตามหลักสูตร!J36)</f>
        <v/>
      </c>
      <c r="K79" s="57" t="str">
        <f>IF(COUNTA(ประเมินคุณลักษณะตามหลักสูตร!A36:K36)&lt;COUNTA(ประเมินคุณลักษณะตามหลักสูตร!$A$2:$K$2),"",ประเมินคุณลักษณะตามหลักสูตร!K36)</f>
        <v/>
      </c>
      <c r="L79" s="57" t="str">
        <f>IF(COUNTA(ประเมินคุณลักษณะตามหลักสูตร!A36:K36)&lt;COUNTA(ประเมินคุณลักษณะตามหลักสูตร!$A$2:$K$2),"",ประเมินคุณลักษณะตามหลักสูตร!L36)</f>
        <v/>
      </c>
      <c r="M79" s="57" t="str">
        <f>IF(COUNTA(ประเมินคุณลักษณะตามหลักสูตร!A36:K36)&lt;COUNTA(ประเมินคุณลักษณะตามหลักสูตร!$A$2:$K$2),"",ประเมินคุณลักษณะตามหลักสูตร!M36)</f>
        <v/>
      </c>
    </row>
    <row r="80" spans="1:13" s="49" customFormat="1" ht="14.1" customHeight="1" x14ac:dyDescent="0.5">
      <c r="A80" s="57" t="str">
        <f>IF(COUNTA(ประเมินคุณลักษณะตามหลักสูตร!A37:K37)&lt;COUNTA(ประเมินคุณลักษณะตามหลักสูตร!$A$2:$K$2),"",ประเมินคุณลักษณะตามหลักสูตร!A37)</f>
        <v/>
      </c>
      <c r="B80" s="57" t="str">
        <f>IF(COUNTA(ประเมินคุณลักษณะตามหลักสูตร!A37:K37)&lt;COUNTA(ประเมินคุณลักษณะตามหลักสูตร!$A$2:$K$2),"",ประเมินคุณลักษณะตามหลักสูตร!B37)</f>
        <v/>
      </c>
      <c r="C80" s="58" t="str">
        <f>IF(COUNTA(ประเมินคุณลักษณะตามหลักสูตร!A37:K37)&lt;COUNTA(ประเมินคุณลักษณะตามหลักสูตร!$A$2:$K$2),"",ประเมินคุณลักษณะตามหลักสูตร!C37)</f>
        <v/>
      </c>
      <c r="D80" s="57" t="str">
        <f>IF(COUNTA(ประเมินคุณลักษณะตามหลักสูตร!A37:K37)&lt;COUNTA(ประเมินคุณลักษณะตามหลักสูตร!$A$2:$K$2),"",ประเมินคุณลักษณะตามหลักสูตร!D37)</f>
        <v/>
      </c>
      <c r="E80" s="57" t="str">
        <f>IF(COUNTA(ประเมินคุณลักษณะตามหลักสูตร!A37:K37)&lt;COUNTA(ประเมินคุณลักษณะตามหลักสูตร!$A$2:$K$2),"",ประเมินคุณลักษณะตามหลักสูตร!E37)</f>
        <v/>
      </c>
      <c r="F80" s="57" t="str">
        <f>IF(COUNTA(ประเมินคุณลักษณะตามหลักสูตร!A37:K37)&lt;COUNTA(ประเมินคุณลักษณะตามหลักสูตร!$A$2:$K$2),"",ประเมินคุณลักษณะตามหลักสูตร!F37)</f>
        <v/>
      </c>
      <c r="G80" s="57" t="str">
        <f>IF(COUNTA(ประเมินคุณลักษณะตามหลักสูตร!A37:K37)&lt;COUNTA(ประเมินคุณลักษณะตามหลักสูตร!$A$2:$K$2),"",ประเมินคุณลักษณะตามหลักสูตร!G37)</f>
        <v/>
      </c>
      <c r="H80" s="57" t="str">
        <f>IF(COUNTA(ประเมินคุณลักษณะตามหลักสูตร!A37:K37)&lt;COUNTA(ประเมินคุณลักษณะตามหลักสูตร!$A$2:$K$2),"",ประเมินคุณลักษณะตามหลักสูตร!H37)</f>
        <v/>
      </c>
      <c r="I80" s="57" t="str">
        <f>IF(COUNTA(ประเมินคุณลักษณะตามหลักสูตร!A37:K37)&lt;COUNTA(ประเมินคุณลักษณะตามหลักสูตร!$A$2:$K$2),"",ประเมินคุณลักษณะตามหลักสูตร!I37)</f>
        <v/>
      </c>
      <c r="J80" s="57" t="str">
        <f>IF(COUNTA(ประเมินคุณลักษณะตามหลักสูตร!A37:K37)&lt;COUNTA(ประเมินคุณลักษณะตามหลักสูตร!$A$2:$K$2),"",ประเมินคุณลักษณะตามหลักสูตร!J37)</f>
        <v/>
      </c>
      <c r="K80" s="57" t="str">
        <f>IF(COUNTA(ประเมินคุณลักษณะตามหลักสูตร!A37:K37)&lt;COUNTA(ประเมินคุณลักษณะตามหลักสูตร!$A$2:$K$2),"",ประเมินคุณลักษณะตามหลักสูตร!K37)</f>
        <v/>
      </c>
      <c r="L80" s="57" t="str">
        <f>IF(COUNTA(ประเมินคุณลักษณะตามหลักสูตร!A37:K37)&lt;COUNTA(ประเมินคุณลักษณะตามหลักสูตร!$A$2:$K$2),"",ประเมินคุณลักษณะตามหลักสูตร!L37)</f>
        <v/>
      </c>
      <c r="M80" s="57" t="str">
        <f>IF(COUNTA(ประเมินคุณลักษณะตามหลักสูตร!A37:K37)&lt;COUNTA(ประเมินคุณลักษณะตามหลักสูตร!$A$2:$K$2),"",ประเมินคุณลักษณะตามหลักสูตร!M37)</f>
        <v/>
      </c>
    </row>
    <row r="81" spans="1:25" s="49" customFormat="1" ht="14.1" customHeight="1" x14ac:dyDescent="0.5">
      <c r="A81" s="57" t="str">
        <f>IF(COUNTA(ประเมินคุณลักษณะตามหลักสูตร!A38:K38)&lt;COUNTA(ประเมินคุณลักษณะตามหลักสูตร!$A$2:$K$2),"",ประเมินคุณลักษณะตามหลักสูตร!A38)</f>
        <v/>
      </c>
      <c r="B81" s="57" t="str">
        <f>IF(COUNTA(ประเมินคุณลักษณะตามหลักสูตร!A38:K38)&lt;COUNTA(ประเมินคุณลักษณะตามหลักสูตร!$A$2:$K$2),"",ประเมินคุณลักษณะตามหลักสูตร!B38)</f>
        <v/>
      </c>
      <c r="C81" s="58" t="str">
        <f>IF(COUNTA(ประเมินคุณลักษณะตามหลักสูตร!A38:K38)&lt;COUNTA(ประเมินคุณลักษณะตามหลักสูตร!$A$2:$K$2),"",ประเมินคุณลักษณะตามหลักสูตร!C38)</f>
        <v/>
      </c>
      <c r="D81" s="57" t="str">
        <f>IF(COUNTA(ประเมินคุณลักษณะตามหลักสูตร!A38:K38)&lt;COUNTA(ประเมินคุณลักษณะตามหลักสูตร!$A$2:$K$2),"",ประเมินคุณลักษณะตามหลักสูตร!D38)</f>
        <v/>
      </c>
      <c r="E81" s="57" t="str">
        <f>IF(COUNTA(ประเมินคุณลักษณะตามหลักสูตร!A38:K38)&lt;COUNTA(ประเมินคุณลักษณะตามหลักสูตร!$A$2:$K$2),"",ประเมินคุณลักษณะตามหลักสูตร!E38)</f>
        <v/>
      </c>
      <c r="F81" s="57" t="str">
        <f>IF(COUNTA(ประเมินคุณลักษณะตามหลักสูตร!A38:K38)&lt;COUNTA(ประเมินคุณลักษณะตามหลักสูตร!$A$2:$K$2),"",ประเมินคุณลักษณะตามหลักสูตร!F38)</f>
        <v/>
      </c>
      <c r="G81" s="57" t="str">
        <f>IF(COUNTA(ประเมินคุณลักษณะตามหลักสูตร!A38:K38)&lt;COUNTA(ประเมินคุณลักษณะตามหลักสูตร!$A$2:$K$2),"",ประเมินคุณลักษณะตามหลักสูตร!G38)</f>
        <v/>
      </c>
      <c r="H81" s="57" t="str">
        <f>IF(COUNTA(ประเมินคุณลักษณะตามหลักสูตร!A38:K38)&lt;COUNTA(ประเมินคุณลักษณะตามหลักสูตร!$A$2:$K$2),"",ประเมินคุณลักษณะตามหลักสูตร!H38)</f>
        <v/>
      </c>
      <c r="I81" s="57" t="str">
        <f>IF(COUNTA(ประเมินคุณลักษณะตามหลักสูตร!A38:K38)&lt;COUNTA(ประเมินคุณลักษณะตามหลักสูตร!$A$2:$K$2),"",ประเมินคุณลักษณะตามหลักสูตร!I38)</f>
        <v/>
      </c>
      <c r="J81" s="57" t="str">
        <f>IF(COUNTA(ประเมินคุณลักษณะตามหลักสูตร!A38:K38)&lt;COUNTA(ประเมินคุณลักษณะตามหลักสูตร!$A$2:$K$2),"",ประเมินคุณลักษณะตามหลักสูตร!J38)</f>
        <v/>
      </c>
      <c r="K81" s="57" t="str">
        <f>IF(COUNTA(ประเมินคุณลักษณะตามหลักสูตร!A38:K38)&lt;COUNTA(ประเมินคุณลักษณะตามหลักสูตร!$A$2:$K$2),"",ประเมินคุณลักษณะตามหลักสูตร!K38)</f>
        <v/>
      </c>
      <c r="L81" s="57" t="str">
        <f>IF(COUNTA(ประเมินคุณลักษณะตามหลักสูตร!A38:K38)&lt;COUNTA(ประเมินคุณลักษณะตามหลักสูตร!$A$2:$K$2),"",ประเมินคุณลักษณะตามหลักสูตร!L38)</f>
        <v/>
      </c>
      <c r="M81" s="57" t="str">
        <f>IF(COUNTA(ประเมินคุณลักษณะตามหลักสูตร!A38:K38)&lt;COUNTA(ประเมินคุณลักษณะตามหลักสูตร!$A$2:$K$2),"",ประเมินคุณลักษณะตามหลักสูตร!M38)</f>
        <v/>
      </c>
    </row>
    <row r="82" spans="1:25" s="49" customFormat="1" ht="14.1" customHeight="1" x14ac:dyDescent="0.5">
      <c r="A82" s="57" t="str">
        <f>IF(COUNTA(ประเมินคุณลักษณะตามหลักสูตร!A39:K39)&lt;COUNTA(ประเมินคุณลักษณะตามหลักสูตร!$A$2:$K$2),"",ประเมินคุณลักษณะตามหลักสูตร!A39)</f>
        <v/>
      </c>
      <c r="B82" s="57" t="str">
        <f>IF(COUNTA(ประเมินคุณลักษณะตามหลักสูตร!A39:K39)&lt;COUNTA(ประเมินคุณลักษณะตามหลักสูตร!$A$2:$K$2),"",ประเมินคุณลักษณะตามหลักสูตร!B39)</f>
        <v/>
      </c>
      <c r="C82" s="58" t="str">
        <f>IF(COUNTA(ประเมินคุณลักษณะตามหลักสูตร!A39:K39)&lt;COUNTA(ประเมินคุณลักษณะตามหลักสูตร!$A$2:$K$2),"",ประเมินคุณลักษณะตามหลักสูตร!C39)</f>
        <v/>
      </c>
      <c r="D82" s="57" t="str">
        <f>IF(COUNTA(ประเมินคุณลักษณะตามหลักสูตร!A39:K39)&lt;COUNTA(ประเมินคุณลักษณะตามหลักสูตร!$A$2:$K$2),"",ประเมินคุณลักษณะตามหลักสูตร!D39)</f>
        <v/>
      </c>
      <c r="E82" s="57" t="str">
        <f>IF(COUNTA(ประเมินคุณลักษณะตามหลักสูตร!A39:K39)&lt;COUNTA(ประเมินคุณลักษณะตามหลักสูตร!$A$2:$K$2),"",ประเมินคุณลักษณะตามหลักสูตร!E39)</f>
        <v/>
      </c>
      <c r="F82" s="57" t="str">
        <f>IF(COUNTA(ประเมินคุณลักษณะตามหลักสูตร!A39:K39)&lt;COUNTA(ประเมินคุณลักษณะตามหลักสูตร!$A$2:$K$2),"",ประเมินคุณลักษณะตามหลักสูตร!F39)</f>
        <v/>
      </c>
      <c r="G82" s="57" t="str">
        <f>IF(COUNTA(ประเมินคุณลักษณะตามหลักสูตร!A39:K39)&lt;COUNTA(ประเมินคุณลักษณะตามหลักสูตร!$A$2:$K$2),"",ประเมินคุณลักษณะตามหลักสูตร!G39)</f>
        <v/>
      </c>
      <c r="H82" s="57" t="str">
        <f>IF(COUNTA(ประเมินคุณลักษณะตามหลักสูตร!A39:K39)&lt;COUNTA(ประเมินคุณลักษณะตามหลักสูตร!$A$2:$K$2),"",ประเมินคุณลักษณะตามหลักสูตร!H39)</f>
        <v/>
      </c>
      <c r="I82" s="57" t="str">
        <f>IF(COUNTA(ประเมินคุณลักษณะตามหลักสูตร!A39:K39)&lt;COUNTA(ประเมินคุณลักษณะตามหลักสูตร!$A$2:$K$2),"",ประเมินคุณลักษณะตามหลักสูตร!I39)</f>
        <v/>
      </c>
      <c r="J82" s="57" t="str">
        <f>IF(COUNTA(ประเมินคุณลักษณะตามหลักสูตร!A39:K39)&lt;COUNTA(ประเมินคุณลักษณะตามหลักสูตร!$A$2:$K$2),"",ประเมินคุณลักษณะตามหลักสูตร!J39)</f>
        <v/>
      </c>
      <c r="K82" s="57" t="str">
        <f>IF(COUNTA(ประเมินคุณลักษณะตามหลักสูตร!A39:K39)&lt;COUNTA(ประเมินคุณลักษณะตามหลักสูตร!$A$2:$K$2),"",ประเมินคุณลักษณะตามหลักสูตร!K39)</f>
        <v/>
      </c>
      <c r="L82" s="57" t="str">
        <f>IF(COUNTA(ประเมินคุณลักษณะตามหลักสูตร!A39:K39)&lt;COUNTA(ประเมินคุณลักษณะตามหลักสูตร!$A$2:$K$2),"",ประเมินคุณลักษณะตามหลักสูตร!L39)</f>
        <v/>
      </c>
      <c r="M82" s="57" t="str">
        <f>IF(COUNTA(ประเมินคุณลักษณะตามหลักสูตร!A39:K39)&lt;COUNTA(ประเมินคุณลักษณะตามหลักสูตร!$A$2:$K$2),"",ประเมินคุณลักษณะตามหลักสูตร!M39)</f>
        <v/>
      </c>
    </row>
    <row r="83" spans="1:25" s="49" customFormat="1" ht="14.1" customHeight="1" x14ac:dyDescent="0.5">
      <c r="A83" s="57" t="str">
        <f>IF(COUNTA(ประเมินคุณลักษณะตามหลักสูตร!A40:K40)&lt;COUNTA(ประเมินคุณลักษณะตามหลักสูตร!$A$2:$K$2),"",ประเมินคุณลักษณะตามหลักสูตร!A40)</f>
        <v/>
      </c>
      <c r="B83" s="57" t="str">
        <f>IF(COUNTA(ประเมินคุณลักษณะตามหลักสูตร!A40:K40)&lt;COUNTA(ประเมินคุณลักษณะตามหลักสูตร!$A$2:$K$2),"",ประเมินคุณลักษณะตามหลักสูตร!B40)</f>
        <v/>
      </c>
      <c r="C83" s="58" t="str">
        <f>IF(COUNTA(ประเมินคุณลักษณะตามหลักสูตร!A40:K40)&lt;COUNTA(ประเมินคุณลักษณะตามหลักสูตร!$A$2:$K$2),"",ประเมินคุณลักษณะตามหลักสูตร!C40)</f>
        <v/>
      </c>
      <c r="D83" s="57" t="str">
        <f>IF(COUNTA(ประเมินคุณลักษณะตามหลักสูตร!A40:K40)&lt;COUNTA(ประเมินคุณลักษณะตามหลักสูตร!$A$2:$K$2),"",ประเมินคุณลักษณะตามหลักสูตร!D40)</f>
        <v/>
      </c>
      <c r="E83" s="57" t="str">
        <f>IF(COUNTA(ประเมินคุณลักษณะตามหลักสูตร!A40:K40)&lt;COUNTA(ประเมินคุณลักษณะตามหลักสูตร!$A$2:$K$2),"",ประเมินคุณลักษณะตามหลักสูตร!E40)</f>
        <v/>
      </c>
      <c r="F83" s="57" t="str">
        <f>IF(COUNTA(ประเมินคุณลักษณะตามหลักสูตร!A40:K40)&lt;COUNTA(ประเมินคุณลักษณะตามหลักสูตร!$A$2:$K$2),"",ประเมินคุณลักษณะตามหลักสูตร!F40)</f>
        <v/>
      </c>
      <c r="G83" s="57" t="str">
        <f>IF(COUNTA(ประเมินคุณลักษณะตามหลักสูตร!A40:K40)&lt;COUNTA(ประเมินคุณลักษณะตามหลักสูตร!$A$2:$K$2),"",ประเมินคุณลักษณะตามหลักสูตร!G40)</f>
        <v/>
      </c>
      <c r="H83" s="57" t="str">
        <f>IF(COUNTA(ประเมินคุณลักษณะตามหลักสูตร!A40:K40)&lt;COUNTA(ประเมินคุณลักษณะตามหลักสูตร!$A$2:$K$2),"",ประเมินคุณลักษณะตามหลักสูตร!H40)</f>
        <v/>
      </c>
      <c r="I83" s="57" t="str">
        <f>IF(COUNTA(ประเมินคุณลักษณะตามหลักสูตร!A40:K40)&lt;COUNTA(ประเมินคุณลักษณะตามหลักสูตร!$A$2:$K$2),"",ประเมินคุณลักษณะตามหลักสูตร!I40)</f>
        <v/>
      </c>
      <c r="J83" s="57" t="str">
        <f>IF(COUNTA(ประเมินคุณลักษณะตามหลักสูตร!A40:K40)&lt;COUNTA(ประเมินคุณลักษณะตามหลักสูตร!$A$2:$K$2),"",ประเมินคุณลักษณะตามหลักสูตร!J40)</f>
        <v/>
      </c>
      <c r="K83" s="57" t="str">
        <f>IF(COUNTA(ประเมินคุณลักษณะตามหลักสูตร!A40:K40)&lt;COUNTA(ประเมินคุณลักษณะตามหลักสูตร!$A$2:$K$2),"",ประเมินคุณลักษณะตามหลักสูตร!K40)</f>
        <v/>
      </c>
      <c r="L83" s="57" t="str">
        <f>IF(COUNTA(ประเมินคุณลักษณะตามหลักสูตร!A40:K40)&lt;COUNTA(ประเมินคุณลักษณะตามหลักสูตร!$A$2:$K$2),"",ประเมินคุณลักษณะตามหลักสูตร!L40)</f>
        <v/>
      </c>
      <c r="M83" s="57" t="str">
        <f>IF(COUNTA(ประเมินคุณลักษณะตามหลักสูตร!A40:K40)&lt;COUNTA(ประเมินคุณลักษณะตามหลักสูตร!$A$2:$K$2),"",ประเมินคุณลักษณะตามหลักสูตร!M40)</f>
        <v/>
      </c>
    </row>
    <row r="84" spans="1:25" s="49" customFormat="1" ht="14.1" customHeight="1" x14ac:dyDescent="0.5">
      <c r="A84" s="57" t="str">
        <f>IF(COUNTA(ประเมินคุณลักษณะตามหลักสูตร!A41:K41)&lt;COUNTA(ประเมินคุณลักษณะตามหลักสูตร!$A$2:$K$2),"",ประเมินคุณลักษณะตามหลักสูตร!A41)</f>
        <v/>
      </c>
      <c r="B84" s="57" t="str">
        <f>IF(COUNTA(ประเมินคุณลักษณะตามหลักสูตร!A41:K41)&lt;COUNTA(ประเมินคุณลักษณะตามหลักสูตร!$A$2:$K$2),"",ประเมินคุณลักษณะตามหลักสูตร!B41)</f>
        <v/>
      </c>
      <c r="C84" s="58" t="str">
        <f>IF(COUNTA(ประเมินคุณลักษณะตามหลักสูตร!A41:K41)&lt;COUNTA(ประเมินคุณลักษณะตามหลักสูตร!$A$2:$K$2),"",ประเมินคุณลักษณะตามหลักสูตร!C41)</f>
        <v/>
      </c>
      <c r="D84" s="57" t="str">
        <f>IF(COUNTA(ประเมินคุณลักษณะตามหลักสูตร!A41:K41)&lt;COUNTA(ประเมินคุณลักษณะตามหลักสูตร!$A$2:$K$2),"",ประเมินคุณลักษณะตามหลักสูตร!D41)</f>
        <v/>
      </c>
      <c r="E84" s="57" t="str">
        <f>IF(COUNTA(ประเมินคุณลักษณะตามหลักสูตร!A41:K41)&lt;COUNTA(ประเมินคุณลักษณะตามหลักสูตร!$A$2:$K$2),"",ประเมินคุณลักษณะตามหลักสูตร!E41)</f>
        <v/>
      </c>
      <c r="F84" s="57" t="str">
        <f>IF(COUNTA(ประเมินคุณลักษณะตามหลักสูตร!A41:K41)&lt;COUNTA(ประเมินคุณลักษณะตามหลักสูตร!$A$2:$K$2),"",ประเมินคุณลักษณะตามหลักสูตร!F41)</f>
        <v/>
      </c>
      <c r="G84" s="57" t="str">
        <f>IF(COUNTA(ประเมินคุณลักษณะตามหลักสูตร!A41:K41)&lt;COUNTA(ประเมินคุณลักษณะตามหลักสูตร!$A$2:$K$2),"",ประเมินคุณลักษณะตามหลักสูตร!G41)</f>
        <v/>
      </c>
      <c r="H84" s="57" t="str">
        <f>IF(COUNTA(ประเมินคุณลักษณะตามหลักสูตร!A41:K41)&lt;COUNTA(ประเมินคุณลักษณะตามหลักสูตร!$A$2:$K$2),"",ประเมินคุณลักษณะตามหลักสูตร!H41)</f>
        <v/>
      </c>
      <c r="I84" s="57" t="str">
        <f>IF(COUNTA(ประเมินคุณลักษณะตามหลักสูตร!A41:K41)&lt;COUNTA(ประเมินคุณลักษณะตามหลักสูตร!$A$2:$K$2),"",ประเมินคุณลักษณะตามหลักสูตร!I41)</f>
        <v/>
      </c>
      <c r="J84" s="57" t="str">
        <f>IF(COUNTA(ประเมินคุณลักษณะตามหลักสูตร!A41:K41)&lt;COUNTA(ประเมินคุณลักษณะตามหลักสูตร!$A$2:$K$2),"",ประเมินคุณลักษณะตามหลักสูตร!J41)</f>
        <v/>
      </c>
      <c r="K84" s="57" t="str">
        <f>IF(COUNTA(ประเมินคุณลักษณะตามหลักสูตร!A41:K41)&lt;COUNTA(ประเมินคุณลักษณะตามหลักสูตร!$A$2:$K$2),"",ประเมินคุณลักษณะตามหลักสูตร!K41)</f>
        <v/>
      </c>
      <c r="L84" s="57" t="str">
        <f>IF(COUNTA(ประเมินคุณลักษณะตามหลักสูตร!A41:K41)&lt;COUNTA(ประเมินคุณลักษณะตามหลักสูตร!$A$2:$K$2),"",ประเมินคุณลักษณะตามหลักสูตร!L41)</f>
        <v/>
      </c>
      <c r="M84" s="57" t="str">
        <f>IF(COUNTA(ประเมินคุณลักษณะตามหลักสูตร!A41:K41)&lt;COUNTA(ประเมินคุณลักษณะตามหลักสูตร!$A$2:$K$2),"",ประเมินคุณลักษณะตามหลักสูตร!M41)</f>
        <v/>
      </c>
    </row>
    <row r="85" spans="1:25" s="49" customFormat="1" ht="14.1" customHeight="1" x14ac:dyDescent="0.5">
      <c r="A85" s="57" t="str">
        <f>IF(COUNTA(ประเมินคุณลักษณะตามหลักสูตร!A42:K42)&lt;COUNTA(ประเมินคุณลักษณะตามหลักสูตร!$A$2:$K$2),"",ประเมินคุณลักษณะตามหลักสูตร!A42)</f>
        <v/>
      </c>
      <c r="B85" s="57" t="str">
        <f>IF(COUNTA(ประเมินคุณลักษณะตามหลักสูตร!A42:K42)&lt;COUNTA(ประเมินคุณลักษณะตามหลักสูตร!$A$2:$K$2),"",ประเมินคุณลักษณะตามหลักสูตร!B42)</f>
        <v/>
      </c>
      <c r="C85" s="58" t="str">
        <f>IF(COUNTA(ประเมินคุณลักษณะตามหลักสูตร!A42:K42)&lt;COUNTA(ประเมินคุณลักษณะตามหลักสูตร!$A$2:$K$2),"",ประเมินคุณลักษณะตามหลักสูตร!C42)</f>
        <v/>
      </c>
      <c r="D85" s="57" t="str">
        <f>IF(COUNTA(ประเมินคุณลักษณะตามหลักสูตร!A42:K42)&lt;COUNTA(ประเมินคุณลักษณะตามหลักสูตร!$A$2:$K$2),"",ประเมินคุณลักษณะตามหลักสูตร!D42)</f>
        <v/>
      </c>
      <c r="E85" s="57" t="str">
        <f>IF(COUNTA(ประเมินคุณลักษณะตามหลักสูตร!A42:K42)&lt;COUNTA(ประเมินคุณลักษณะตามหลักสูตร!$A$2:$K$2),"",ประเมินคุณลักษณะตามหลักสูตร!E42)</f>
        <v/>
      </c>
      <c r="F85" s="57" t="str">
        <f>IF(COUNTA(ประเมินคุณลักษณะตามหลักสูตร!A42:K42)&lt;COUNTA(ประเมินคุณลักษณะตามหลักสูตร!$A$2:$K$2),"",ประเมินคุณลักษณะตามหลักสูตร!F42)</f>
        <v/>
      </c>
      <c r="G85" s="57" t="str">
        <f>IF(COUNTA(ประเมินคุณลักษณะตามหลักสูตร!A42:K42)&lt;COUNTA(ประเมินคุณลักษณะตามหลักสูตร!$A$2:$K$2),"",ประเมินคุณลักษณะตามหลักสูตร!G42)</f>
        <v/>
      </c>
      <c r="H85" s="57" t="str">
        <f>IF(COUNTA(ประเมินคุณลักษณะตามหลักสูตร!A42:K42)&lt;COUNTA(ประเมินคุณลักษณะตามหลักสูตร!$A$2:$K$2),"",ประเมินคุณลักษณะตามหลักสูตร!H42)</f>
        <v/>
      </c>
      <c r="I85" s="57" t="str">
        <f>IF(COUNTA(ประเมินคุณลักษณะตามหลักสูตร!A42:K42)&lt;COUNTA(ประเมินคุณลักษณะตามหลักสูตร!$A$2:$K$2),"",ประเมินคุณลักษณะตามหลักสูตร!I42)</f>
        <v/>
      </c>
      <c r="J85" s="57" t="str">
        <f>IF(COUNTA(ประเมินคุณลักษณะตามหลักสูตร!A42:K42)&lt;COUNTA(ประเมินคุณลักษณะตามหลักสูตร!$A$2:$K$2),"",ประเมินคุณลักษณะตามหลักสูตร!J42)</f>
        <v/>
      </c>
      <c r="K85" s="57" t="str">
        <f>IF(COUNTA(ประเมินคุณลักษณะตามหลักสูตร!A42:K42)&lt;COUNTA(ประเมินคุณลักษณะตามหลักสูตร!$A$2:$K$2),"",ประเมินคุณลักษณะตามหลักสูตร!K42)</f>
        <v/>
      </c>
      <c r="L85" s="57" t="str">
        <f>IF(COUNTA(ประเมินคุณลักษณะตามหลักสูตร!A42:K42)&lt;COUNTA(ประเมินคุณลักษณะตามหลักสูตร!$A$2:$K$2),"",ประเมินคุณลักษณะตามหลักสูตร!L42)</f>
        <v/>
      </c>
      <c r="M85" s="57" t="str">
        <f>IF(COUNTA(ประเมินคุณลักษณะตามหลักสูตร!A42:K42)&lt;COUNTA(ประเมินคุณลักษณะตามหลักสูตร!$A$2:$K$2),"",ประเมินคุณลักษณะตามหลักสูตร!M42)</f>
        <v/>
      </c>
    </row>
    <row r="86" spans="1:25" s="49" customFormat="1" ht="14.1" customHeight="1" x14ac:dyDescent="0.5">
      <c r="A86" s="57" t="str">
        <f>IF(COUNTA(ประเมินคุณลักษณะตามหลักสูตร!A43:K43)&lt;COUNTA(ประเมินคุณลักษณะตามหลักสูตร!$A$2:$K$2),"",ประเมินคุณลักษณะตามหลักสูตร!A43)</f>
        <v/>
      </c>
      <c r="B86" s="57" t="str">
        <f>IF(COUNTA(ประเมินคุณลักษณะตามหลักสูตร!A43:K43)&lt;COUNTA(ประเมินคุณลักษณะตามหลักสูตร!$A$2:$K$2),"",ประเมินคุณลักษณะตามหลักสูตร!B43)</f>
        <v/>
      </c>
      <c r="C86" s="58" t="str">
        <f>IF(COUNTA(ประเมินคุณลักษณะตามหลักสูตร!A43:K43)&lt;COUNTA(ประเมินคุณลักษณะตามหลักสูตร!$A$2:$K$2),"",ประเมินคุณลักษณะตามหลักสูตร!C43)</f>
        <v/>
      </c>
      <c r="D86" s="57" t="str">
        <f>IF(COUNTA(ประเมินคุณลักษณะตามหลักสูตร!A43:K43)&lt;COUNTA(ประเมินคุณลักษณะตามหลักสูตร!$A$2:$K$2),"",ประเมินคุณลักษณะตามหลักสูตร!D43)</f>
        <v/>
      </c>
      <c r="E86" s="57" t="str">
        <f>IF(COUNTA(ประเมินคุณลักษณะตามหลักสูตร!A43:K43)&lt;COUNTA(ประเมินคุณลักษณะตามหลักสูตร!$A$2:$K$2),"",ประเมินคุณลักษณะตามหลักสูตร!E43)</f>
        <v/>
      </c>
      <c r="F86" s="57" t="str">
        <f>IF(COUNTA(ประเมินคุณลักษณะตามหลักสูตร!A43:K43)&lt;COUNTA(ประเมินคุณลักษณะตามหลักสูตร!$A$2:$K$2),"",ประเมินคุณลักษณะตามหลักสูตร!F43)</f>
        <v/>
      </c>
      <c r="G86" s="57" t="str">
        <f>IF(COUNTA(ประเมินคุณลักษณะตามหลักสูตร!A43:K43)&lt;COUNTA(ประเมินคุณลักษณะตามหลักสูตร!$A$2:$K$2),"",ประเมินคุณลักษณะตามหลักสูตร!G43)</f>
        <v/>
      </c>
      <c r="H86" s="57" t="str">
        <f>IF(COUNTA(ประเมินคุณลักษณะตามหลักสูตร!A43:K43)&lt;COUNTA(ประเมินคุณลักษณะตามหลักสูตร!$A$2:$K$2),"",ประเมินคุณลักษณะตามหลักสูตร!H43)</f>
        <v/>
      </c>
      <c r="I86" s="57" t="str">
        <f>IF(COUNTA(ประเมินคุณลักษณะตามหลักสูตร!A43:K43)&lt;COUNTA(ประเมินคุณลักษณะตามหลักสูตร!$A$2:$K$2),"",ประเมินคุณลักษณะตามหลักสูตร!I43)</f>
        <v/>
      </c>
      <c r="J86" s="57" t="str">
        <f>IF(COUNTA(ประเมินคุณลักษณะตามหลักสูตร!A43:K43)&lt;COUNTA(ประเมินคุณลักษณะตามหลักสูตร!$A$2:$K$2),"",ประเมินคุณลักษณะตามหลักสูตร!J43)</f>
        <v/>
      </c>
      <c r="K86" s="57" t="str">
        <f>IF(COUNTA(ประเมินคุณลักษณะตามหลักสูตร!A43:K43)&lt;COUNTA(ประเมินคุณลักษณะตามหลักสูตร!$A$2:$K$2),"",ประเมินคุณลักษณะตามหลักสูตร!K43)</f>
        <v/>
      </c>
      <c r="L86" s="57" t="str">
        <f>IF(COUNTA(ประเมินคุณลักษณะตามหลักสูตร!A43:K43)&lt;COUNTA(ประเมินคุณลักษณะตามหลักสูตร!$A$2:$K$2),"",ประเมินคุณลักษณะตามหลักสูตร!L43)</f>
        <v/>
      </c>
      <c r="M86" s="57" t="str">
        <f>IF(COUNTA(ประเมินคุณลักษณะตามหลักสูตร!A43:K43)&lt;COUNTA(ประเมินคุณลักษณะตามหลักสูตร!$A$2:$K$2),"",ประเมินคุณลักษณะตามหลักสูตร!M43)</f>
        <v/>
      </c>
    </row>
    <row r="87" spans="1:25" s="49" customFormat="1" ht="14.1" customHeight="1" x14ac:dyDescent="0.5">
      <c r="A87" s="57" t="str">
        <f>IF(COUNTA(ประเมินคุณลักษณะตามหลักสูตร!A44:K44)&lt;COUNTA(ประเมินคุณลักษณะตามหลักสูตร!$A$2:$K$2),"",ประเมินคุณลักษณะตามหลักสูตร!A44)</f>
        <v/>
      </c>
      <c r="B87" s="57" t="str">
        <f>IF(COUNTA(ประเมินคุณลักษณะตามหลักสูตร!A44:K44)&lt;COUNTA(ประเมินคุณลักษณะตามหลักสูตร!$A$2:$K$2),"",ประเมินคุณลักษณะตามหลักสูตร!B44)</f>
        <v/>
      </c>
      <c r="C87" s="58" t="str">
        <f>IF(COUNTA(ประเมินคุณลักษณะตามหลักสูตร!A44:K44)&lt;COUNTA(ประเมินคุณลักษณะตามหลักสูตร!$A$2:$K$2),"",ประเมินคุณลักษณะตามหลักสูตร!C44)</f>
        <v/>
      </c>
      <c r="D87" s="57" t="str">
        <f>IF(COUNTA(ประเมินคุณลักษณะตามหลักสูตร!A44:K44)&lt;COUNTA(ประเมินคุณลักษณะตามหลักสูตร!$A$2:$K$2),"",ประเมินคุณลักษณะตามหลักสูตร!D44)</f>
        <v/>
      </c>
      <c r="E87" s="57" t="str">
        <f>IF(COUNTA(ประเมินคุณลักษณะตามหลักสูตร!A44:K44)&lt;COUNTA(ประเมินคุณลักษณะตามหลักสูตร!$A$2:$K$2),"",ประเมินคุณลักษณะตามหลักสูตร!E44)</f>
        <v/>
      </c>
      <c r="F87" s="57" t="str">
        <f>IF(COUNTA(ประเมินคุณลักษณะตามหลักสูตร!A44:K44)&lt;COUNTA(ประเมินคุณลักษณะตามหลักสูตร!$A$2:$K$2),"",ประเมินคุณลักษณะตามหลักสูตร!F44)</f>
        <v/>
      </c>
      <c r="G87" s="57" t="str">
        <f>IF(COUNTA(ประเมินคุณลักษณะตามหลักสูตร!A44:K44)&lt;COUNTA(ประเมินคุณลักษณะตามหลักสูตร!$A$2:$K$2),"",ประเมินคุณลักษณะตามหลักสูตร!G44)</f>
        <v/>
      </c>
      <c r="H87" s="57" t="str">
        <f>IF(COUNTA(ประเมินคุณลักษณะตามหลักสูตร!A44:K44)&lt;COUNTA(ประเมินคุณลักษณะตามหลักสูตร!$A$2:$K$2),"",ประเมินคุณลักษณะตามหลักสูตร!H44)</f>
        <v/>
      </c>
      <c r="I87" s="57" t="str">
        <f>IF(COUNTA(ประเมินคุณลักษณะตามหลักสูตร!A44:K44)&lt;COUNTA(ประเมินคุณลักษณะตามหลักสูตร!$A$2:$K$2),"",ประเมินคุณลักษณะตามหลักสูตร!I44)</f>
        <v/>
      </c>
      <c r="J87" s="57" t="str">
        <f>IF(COUNTA(ประเมินคุณลักษณะตามหลักสูตร!A44:K44)&lt;COUNTA(ประเมินคุณลักษณะตามหลักสูตร!$A$2:$K$2),"",ประเมินคุณลักษณะตามหลักสูตร!J44)</f>
        <v/>
      </c>
      <c r="K87" s="57" t="str">
        <f>IF(COUNTA(ประเมินคุณลักษณะตามหลักสูตร!A44:K44)&lt;COUNTA(ประเมินคุณลักษณะตามหลักสูตร!$A$2:$K$2),"",ประเมินคุณลักษณะตามหลักสูตร!K44)</f>
        <v/>
      </c>
      <c r="L87" s="57" t="str">
        <f>IF(COUNTA(ประเมินคุณลักษณะตามหลักสูตร!A44:K44)&lt;COUNTA(ประเมินคุณลักษณะตามหลักสูตร!$A$2:$K$2),"",ประเมินคุณลักษณะตามหลักสูตร!L44)</f>
        <v/>
      </c>
      <c r="M87" s="57" t="str">
        <f>IF(COUNTA(ประเมินคุณลักษณะตามหลักสูตร!A44:K44)&lt;COUNTA(ประเมินคุณลักษณะตามหลักสูตร!$A$2:$K$2),"",ประเมินคุณลักษณะตามหลักสูตร!M44)</f>
        <v/>
      </c>
    </row>
    <row r="88" spans="1:25" s="49" customFormat="1" ht="14.1" customHeight="1" x14ac:dyDescent="0.5">
      <c r="A88" s="57" t="str">
        <f>IF(COUNTA(ประเมินคุณลักษณะตามหลักสูตร!A45:K45)&lt;COUNTA(ประเมินคุณลักษณะตามหลักสูตร!$A$2:$K$2),"",ประเมินคุณลักษณะตามหลักสูตร!A45)</f>
        <v/>
      </c>
      <c r="B88" s="57" t="str">
        <f>IF(COUNTA(ประเมินคุณลักษณะตามหลักสูตร!A45:K45)&lt;COUNTA(ประเมินคุณลักษณะตามหลักสูตร!$A$2:$K$2),"",ประเมินคุณลักษณะตามหลักสูตร!B45)</f>
        <v/>
      </c>
      <c r="C88" s="58" t="str">
        <f>IF(COUNTA(ประเมินคุณลักษณะตามหลักสูตร!A45:K45)&lt;COUNTA(ประเมินคุณลักษณะตามหลักสูตร!$A$2:$K$2),"",ประเมินคุณลักษณะตามหลักสูตร!C45)</f>
        <v/>
      </c>
      <c r="D88" s="57" t="str">
        <f>IF(COUNTA(ประเมินคุณลักษณะตามหลักสูตร!A45:K45)&lt;COUNTA(ประเมินคุณลักษณะตามหลักสูตร!$A$2:$K$2),"",ประเมินคุณลักษณะตามหลักสูตร!D45)</f>
        <v/>
      </c>
      <c r="E88" s="57" t="str">
        <f>IF(COUNTA(ประเมินคุณลักษณะตามหลักสูตร!A45:K45)&lt;COUNTA(ประเมินคุณลักษณะตามหลักสูตร!$A$2:$K$2),"",ประเมินคุณลักษณะตามหลักสูตร!E45)</f>
        <v/>
      </c>
      <c r="F88" s="57" t="str">
        <f>IF(COUNTA(ประเมินคุณลักษณะตามหลักสูตร!A45:K45)&lt;COUNTA(ประเมินคุณลักษณะตามหลักสูตร!$A$2:$K$2),"",ประเมินคุณลักษณะตามหลักสูตร!F45)</f>
        <v/>
      </c>
      <c r="G88" s="57" t="str">
        <f>IF(COUNTA(ประเมินคุณลักษณะตามหลักสูตร!A45:K45)&lt;COUNTA(ประเมินคุณลักษณะตามหลักสูตร!$A$2:$K$2),"",ประเมินคุณลักษณะตามหลักสูตร!G45)</f>
        <v/>
      </c>
      <c r="H88" s="57" t="str">
        <f>IF(COUNTA(ประเมินคุณลักษณะตามหลักสูตร!A45:K45)&lt;COUNTA(ประเมินคุณลักษณะตามหลักสูตร!$A$2:$K$2),"",ประเมินคุณลักษณะตามหลักสูตร!H45)</f>
        <v/>
      </c>
      <c r="I88" s="57" t="str">
        <f>IF(COUNTA(ประเมินคุณลักษณะตามหลักสูตร!A45:K45)&lt;COUNTA(ประเมินคุณลักษณะตามหลักสูตร!$A$2:$K$2),"",ประเมินคุณลักษณะตามหลักสูตร!I45)</f>
        <v/>
      </c>
      <c r="J88" s="57" t="str">
        <f>IF(COUNTA(ประเมินคุณลักษณะตามหลักสูตร!A45:K45)&lt;COUNTA(ประเมินคุณลักษณะตามหลักสูตร!$A$2:$K$2),"",ประเมินคุณลักษณะตามหลักสูตร!J45)</f>
        <v/>
      </c>
      <c r="K88" s="57" t="str">
        <f>IF(COUNTA(ประเมินคุณลักษณะตามหลักสูตร!A45:K45)&lt;COUNTA(ประเมินคุณลักษณะตามหลักสูตร!$A$2:$K$2),"",ประเมินคุณลักษณะตามหลักสูตร!K45)</f>
        <v/>
      </c>
      <c r="L88" s="57" t="str">
        <f>IF(COUNTA(ประเมินคุณลักษณะตามหลักสูตร!A45:K45)&lt;COUNTA(ประเมินคุณลักษณะตามหลักสูตร!$A$2:$K$2),"",ประเมินคุณลักษณะตามหลักสูตร!L45)</f>
        <v/>
      </c>
      <c r="M88" s="57" t="str">
        <f>IF(COUNTA(ประเมินคุณลักษณะตามหลักสูตร!A45:K45)&lt;COUNTA(ประเมินคุณลักษณะตามหลักสูตร!$A$2:$K$2),"",ประเมินคุณลักษณะตามหลักสูตร!M45)</f>
        <v/>
      </c>
    </row>
    <row r="89" spans="1:25" s="49" customFormat="1" ht="14.1" customHeight="1" x14ac:dyDescent="0.5">
      <c r="A89" s="57" t="str">
        <f>IF(COUNTA(ประเมินคุณลักษณะตามหลักสูตร!A46:K46)&lt;COUNTA(ประเมินคุณลักษณะตามหลักสูตร!$A$2:$K$2),"",ประเมินคุณลักษณะตามหลักสูตร!A46)</f>
        <v/>
      </c>
      <c r="B89" s="57" t="str">
        <f>IF(COUNTA(ประเมินคุณลักษณะตามหลักสูตร!A46:K46)&lt;COUNTA(ประเมินคุณลักษณะตามหลักสูตร!$A$2:$K$2),"",ประเมินคุณลักษณะตามหลักสูตร!B46)</f>
        <v/>
      </c>
      <c r="C89" s="58" t="str">
        <f>IF(COUNTA(ประเมินคุณลักษณะตามหลักสูตร!A46:K46)&lt;COUNTA(ประเมินคุณลักษณะตามหลักสูตร!$A$2:$K$2),"",ประเมินคุณลักษณะตามหลักสูตร!C46)</f>
        <v/>
      </c>
      <c r="D89" s="57" t="str">
        <f>IF(COUNTA(ประเมินคุณลักษณะตามหลักสูตร!A46:K46)&lt;COUNTA(ประเมินคุณลักษณะตามหลักสูตร!$A$2:$K$2),"",ประเมินคุณลักษณะตามหลักสูตร!D46)</f>
        <v/>
      </c>
      <c r="E89" s="57" t="str">
        <f>IF(COUNTA(ประเมินคุณลักษณะตามหลักสูตร!A46:K46)&lt;COUNTA(ประเมินคุณลักษณะตามหลักสูตร!$A$2:$K$2),"",ประเมินคุณลักษณะตามหลักสูตร!E46)</f>
        <v/>
      </c>
      <c r="F89" s="57" t="str">
        <f>IF(COUNTA(ประเมินคุณลักษณะตามหลักสูตร!A46:K46)&lt;COUNTA(ประเมินคุณลักษณะตามหลักสูตร!$A$2:$K$2),"",ประเมินคุณลักษณะตามหลักสูตร!F46)</f>
        <v/>
      </c>
      <c r="G89" s="57" t="str">
        <f>IF(COUNTA(ประเมินคุณลักษณะตามหลักสูตร!A46:K46)&lt;COUNTA(ประเมินคุณลักษณะตามหลักสูตร!$A$2:$K$2),"",ประเมินคุณลักษณะตามหลักสูตร!G46)</f>
        <v/>
      </c>
      <c r="H89" s="57" t="str">
        <f>IF(COUNTA(ประเมินคุณลักษณะตามหลักสูตร!A46:K46)&lt;COUNTA(ประเมินคุณลักษณะตามหลักสูตร!$A$2:$K$2),"",ประเมินคุณลักษณะตามหลักสูตร!H46)</f>
        <v/>
      </c>
      <c r="I89" s="57" t="str">
        <f>IF(COUNTA(ประเมินคุณลักษณะตามหลักสูตร!A46:K46)&lt;COUNTA(ประเมินคุณลักษณะตามหลักสูตร!$A$2:$K$2),"",ประเมินคุณลักษณะตามหลักสูตร!I46)</f>
        <v/>
      </c>
      <c r="J89" s="57" t="str">
        <f>IF(COUNTA(ประเมินคุณลักษณะตามหลักสูตร!A46:K46)&lt;COUNTA(ประเมินคุณลักษณะตามหลักสูตร!$A$2:$K$2),"",ประเมินคุณลักษณะตามหลักสูตร!J46)</f>
        <v/>
      </c>
      <c r="K89" s="57" t="str">
        <f>IF(COUNTA(ประเมินคุณลักษณะตามหลักสูตร!A46:K46)&lt;COUNTA(ประเมินคุณลักษณะตามหลักสูตร!$A$2:$K$2),"",ประเมินคุณลักษณะตามหลักสูตร!K46)</f>
        <v/>
      </c>
      <c r="L89" s="57" t="str">
        <f>IF(COUNTA(ประเมินคุณลักษณะตามหลักสูตร!A46:K46)&lt;COUNTA(ประเมินคุณลักษณะตามหลักสูตร!$A$2:$K$2),"",ประเมินคุณลักษณะตามหลักสูตร!L46)</f>
        <v/>
      </c>
      <c r="M89" s="57" t="str">
        <f>IF(COUNTA(ประเมินคุณลักษณะตามหลักสูตร!A46:K46)&lt;COUNTA(ประเมินคุณลักษณะตามหลักสูตร!$A$2:$K$2),"",ประเมินคุณลักษณะตามหลักสูตร!M46)</f>
        <v/>
      </c>
    </row>
    <row r="90" spans="1:25" s="49" customFormat="1" ht="14.1" customHeight="1" x14ac:dyDescent="0.5">
      <c r="A90" s="57" t="str">
        <f>IF(COUNTA(ประเมินคุณลักษณะตามหลักสูตร!A47:K47)&lt;COUNTA(ประเมินคุณลักษณะตามหลักสูตร!$A$2:$K$2),"",ประเมินคุณลักษณะตามหลักสูตร!A47)</f>
        <v/>
      </c>
      <c r="B90" s="57" t="str">
        <f>IF(COUNTA(ประเมินคุณลักษณะตามหลักสูตร!A47:K47)&lt;COUNTA(ประเมินคุณลักษณะตามหลักสูตร!$A$2:$K$2),"",ประเมินคุณลักษณะตามหลักสูตร!B47)</f>
        <v/>
      </c>
      <c r="C90" s="58" t="str">
        <f>IF(COUNTA(ประเมินคุณลักษณะตามหลักสูตร!A47:K47)&lt;COUNTA(ประเมินคุณลักษณะตามหลักสูตร!$A$2:$K$2),"",ประเมินคุณลักษณะตามหลักสูตร!C47)</f>
        <v/>
      </c>
      <c r="D90" s="57" t="str">
        <f>IF(COUNTA(ประเมินคุณลักษณะตามหลักสูตร!A47:K47)&lt;COUNTA(ประเมินคุณลักษณะตามหลักสูตร!$A$2:$K$2),"",ประเมินคุณลักษณะตามหลักสูตร!D47)</f>
        <v/>
      </c>
      <c r="E90" s="57" t="str">
        <f>IF(COUNTA(ประเมินคุณลักษณะตามหลักสูตร!A47:K47)&lt;COUNTA(ประเมินคุณลักษณะตามหลักสูตร!$A$2:$K$2),"",ประเมินคุณลักษณะตามหลักสูตร!E47)</f>
        <v/>
      </c>
      <c r="F90" s="57" t="str">
        <f>IF(COUNTA(ประเมินคุณลักษณะตามหลักสูตร!A47:K47)&lt;COUNTA(ประเมินคุณลักษณะตามหลักสูตร!$A$2:$K$2),"",ประเมินคุณลักษณะตามหลักสูตร!F47)</f>
        <v/>
      </c>
      <c r="G90" s="57" t="str">
        <f>IF(COUNTA(ประเมินคุณลักษณะตามหลักสูตร!A47:K47)&lt;COUNTA(ประเมินคุณลักษณะตามหลักสูตร!$A$2:$K$2),"",ประเมินคุณลักษณะตามหลักสูตร!G47)</f>
        <v/>
      </c>
      <c r="H90" s="57" t="str">
        <f>IF(COUNTA(ประเมินคุณลักษณะตามหลักสูตร!A47:K47)&lt;COUNTA(ประเมินคุณลักษณะตามหลักสูตร!$A$2:$K$2),"",ประเมินคุณลักษณะตามหลักสูตร!H47)</f>
        <v/>
      </c>
      <c r="I90" s="57" t="str">
        <f>IF(COUNTA(ประเมินคุณลักษณะตามหลักสูตร!A47:K47)&lt;COUNTA(ประเมินคุณลักษณะตามหลักสูตร!$A$2:$K$2),"",ประเมินคุณลักษณะตามหลักสูตร!I47)</f>
        <v/>
      </c>
      <c r="J90" s="57" t="str">
        <f>IF(COUNTA(ประเมินคุณลักษณะตามหลักสูตร!A47:K47)&lt;COUNTA(ประเมินคุณลักษณะตามหลักสูตร!$A$2:$K$2),"",ประเมินคุณลักษณะตามหลักสูตร!J47)</f>
        <v/>
      </c>
      <c r="K90" s="57" t="str">
        <f>IF(COUNTA(ประเมินคุณลักษณะตามหลักสูตร!A47:K47)&lt;COUNTA(ประเมินคุณลักษณะตามหลักสูตร!$A$2:$K$2),"",ประเมินคุณลักษณะตามหลักสูตร!K47)</f>
        <v/>
      </c>
      <c r="L90" s="57" t="str">
        <f>IF(COUNTA(ประเมินคุณลักษณะตามหลักสูตร!A47:K47)&lt;COUNTA(ประเมินคุณลักษณะตามหลักสูตร!$A$2:$K$2),"",ประเมินคุณลักษณะตามหลักสูตร!L47)</f>
        <v/>
      </c>
      <c r="M90" s="57" t="str">
        <f>IF(COUNTA(ประเมินคุณลักษณะตามหลักสูตร!A47:K47)&lt;COUNTA(ประเมินคุณลักษณะตามหลักสูตร!$A$2:$K$2),"",ประเมินคุณลักษณะตามหลักสูตร!M47)</f>
        <v/>
      </c>
    </row>
    <row r="91" spans="1:25" ht="21.75" x14ac:dyDescent="0.5">
      <c r="N91" s="49"/>
      <c r="O91" s="49"/>
      <c r="P91" s="49"/>
      <c r="Q91" s="49"/>
      <c r="R91" s="49"/>
      <c r="S91" s="49"/>
      <c r="T91" s="49"/>
      <c r="U91" s="49"/>
      <c r="V91" s="49"/>
      <c r="W91" s="49"/>
      <c r="X91" s="49"/>
      <c r="Y91" s="49"/>
    </row>
  </sheetData>
  <sheetProtection algorithmName="SHA-512" hashValue="clnMxruaN4Ud3JLrScL9U6W6uj7OpIbRf8HxB5Es3MtZuVLClazDnFrNfzUrAM53ZW2b0CTAv2yow6n5DEvxDA==" saltValue="Skl2a4TqO0DE48hnTwjscw==" spinCount="100000" sheet="1" objects="1" scenarios="1"/>
  <mergeCells count="84">
    <mergeCell ref="N25:V25"/>
    <mergeCell ref="W25:Y25"/>
    <mergeCell ref="S36:X36"/>
    <mergeCell ref="R37:Y37"/>
    <mergeCell ref="N21:P21"/>
    <mergeCell ref="N22:P22"/>
    <mergeCell ref="N23:P23"/>
    <mergeCell ref="T21:U21"/>
    <mergeCell ref="T22:U22"/>
    <mergeCell ref="T23:U23"/>
    <mergeCell ref="N20:P20"/>
    <mergeCell ref="Q20:S20"/>
    <mergeCell ref="T20:U20"/>
    <mergeCell ref="N24:S24"/>
    <mergeCell ref="T24:U24"/>
    <mergeCell ref="N18:P18"/>
    <mergeCell ref="Q18:S18"/>
    <mergeCell ref="T18:U18"/>
    <mergeCell ref="N19:P19"/>
    <mergeCell ref="Q19:S19"/>
    <mergeCell ref="T19:U19"/>
    <mergeCell ref="N16:P16"/>
    <mergeCell ref="Q16:S16"/>
    <mergeCell ref="T16:U16"/>
    <mergeCell ref="N17:P17"/>
    <mergeCell ref="Q17:S17"/>
    <mergeCell ref="T17:U17"/>
    <mergeCell ref="R3:U3"/>
    <mergeCell ref="N7:Y9"/>
    <mergeCell ref="N12:P15"/>
    <mergeCell ref="Q12:S15"/>
    <mergeCell ref="T12:U15"/>
    <mergeCell ref="V12:W14"/>
    <mergeCell ref="X12:Y14"/>
    <mergeCell ref="C27:K27"/>
    <mergeCell ref="D12:E14"/>
    <mergeCell ref="D15:E15"/>
    <mergeCell ref="D16:E16"/>
    <mergeCell ref="D17:E17"/>
    <mergeCell ref="D18:E18"/>
    <mergeCell ref="D19:E19"/>
    <mergeCell ref="D20:E20"/>
    <mergeCell ref="D21:E21"/>
    <mergeCell ref="D22:E22"/>
    <mergeCell ref="D23:E23"/>
    <mergeCell ref="J24:M24"/>
    <mergeCell ref="A24:I24"/>
    <mergeCell ref="A20:C20"/>
    <mergeCell ref="A15:C15"/>
    <mergeCell ref="A16:C16"/>
    <mergeCell ref="E3:H3"/>
    <mergeCell ref="A7:M9"/>
    <mergeCell ref="A12:C14"/>
    <mergeCell ref="F12:M12"/>
    <mergeCell ref="F13:G13"/>
    <mergeCell ref="H13:I13"/>
    <mergeCell ref="J13:K13"/>
    <mergeCell ref="L13:M13"/>
    <mergeCell ref="A17:C17"/>
    <mergeCell ref="A18:C18"/>
    <mergeCell ref="A19:C19"/>
    <mergeCell ref="M40:M45"/>
    <mergeCell ref="A21:C21"/>
    <mergeCell ref="A22:C22"/>
    <mergeCell ref="A23:C23"/>
    <mergeCell ref="F36:K36"/>
    <mergeCell ref="I41:I45"/>
    <mergeCell ref="J41:J45"/>
    <mergeCell ref="K41:K45"/>
    <mergeCell ref="D41:D45"/>
    <mergeCell ref="E41:E45"/>
    <mergeCell ref="F41:F45"/>
    <mergeCell ref="G41:G45"/>
    <mergeCell ref="H41:H45"/>
    <mergeCell ref="D40:K40"/>
    <mergeCell ref="A40:A45"/>
    <mergeCell ref="B40:B45"/>
    <mergeCell ref="C40:C45"/>
    <mergeCell ref="L40:L45"/>
    <mergeCell ref="A38:M38"/>
    <mergeCell ref="A39:M39"/>
    <mergeCell ref="A30:C30"/>
    <mergeCell ref="G30:L30"/>
    <mergeCell ref="E37:L37"/>
  </mergeCells>
  <pageMargins left="0.66666666666666663" right="8.3333333333333329E-2" top="0.39285714285714285" bottom="1.1904761904761904E-2" header="0.3" footer="0.3"/>
  <pageSetup paperSize="9" orientation="portrait" horizontalDpi="0" verticalDpi="0" r:id="rId1"/>
  <ignoredErrors>
    <ignoredError sqref="G23 G15 I15 G16 I16 G17 I17 G18 I18 G19 I19 G20 I20 G21 I21 G22 I22 I23 K15 K16 K17 K18 K19 K20 K21 K22 K23 M15 M16 M17 M18 M19 M20 M21 M22 M23" formula="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2CEB3-1938-4C7F-9CC0-D8086F2CB7B1}">
  <sheetPr>
    <tabColor rgb="FFC5FFDF"/>
  </sheetPr>
  <dimension ref="A1:Y91"/>
  <sheetViews>
    <sheetView showGridLines="0" view="pageLayout" zoomScale="85" zoomScaleNormal="85" zoomScalePageLayoutView="85" workbookViewId="0">
      <selection activeCell="F51" sqref="F51"/>
    </sheetView>
  </sheetViews>
  <sheetFormatPr defaultColWidth="8.875" defaultRowHeight="17.25" x14ac:dyDescent="0.4"/>
  <cols>
    <col min="1" max="1" width="5.375" style="30" customWidth="1"/>
    <col min="2" max="2" width="8.375" style="30" customWidth="1"/>
    <col min="3" max="3" width="20.625" style="30" customWidth="1"/>
    <col min="4" max="11" width="5.5" style="30" customWidth="1"/>
    <col min="12" max="13" width="6.625" style="30" customWidth="1"/>
    <col min="14" max="14" width="5.375" style="30" customWidth="1"/>
    <col min="15" max="15" width="8.375" style="30" customWidth="1"/>
    <col min="16" max="16" width="20.625" style="30" customWidth="1"/>
    <col min="17" max="19" width="4.75" style="30" customWidth="1"/>
    <col min="20" max="21" width="5.5" style="30" customWidth="1"/>
    <col min="22" max="25" width="8.375" style="30" customWidth="1"/>
    <col min="26" max="16384" width="8.875" style="30"/>
  </cols>
  <sheetData>
    <row r="1" spans="1:25" ht="51.4" customHeight="1" x14ac:dyDescent="0.55000000000000004">
      <c r="A1" s="29"/>
      <c r="B1" s="29"/>
      <c r="C1" s="29"/>
      <c r="D1" s="29"/>
      <c r="E1" s="29"/>
      <c r="F1" s="29"/>
      <c r="G1" s="29"/>
      <c r="H1" s="29"/>
      <c r="I1" s="29"/>
      <c r="J1" s="29"/>
      <c r="K1" s="29"/>
      <c r="L1" s="29"/>
      <c r="N1" s="29"/>
      <c r="O1" s="29"/>
      <c r="P1" s="29"/>
      <c r="Q1" s="29"/>
      <c r="R1" s="29"/>
      <c r="S1" s="29"/>
      <c r="T1" s="29"/>
      <c r="U1" s="29"/>
      <c r="V1" s="29"/>
      <c r="W1" s="29"/>
      <c r="X1" s="29"/>
      <c r="Y1" s="29"/>
    </row>
    <row r="2" spans="1:25" ht="24" x14ac:dyDescent="0.55000000000000004">
      <c r="A2" s="31" t="s">
        <v>69</v>
      </c>
      <c r="B2" s="29"/>
      <c r="C2" s="39" t="str">
        <f>"   "&amp;ข้อมูลทั่วไป!$B$2&amp;"   "&amp;ข้อมูลทั่วไป!$B$3</f>
        <v xml:space="preserve">   โรงเรียนทับช้างวิทยาคม   สำนักงานเขตพื้นที่การศึกษามัธยมศึกษาสงขลา สตูล</v>
      </c>
      <c r="D2" s="39"/>
      <c r="E2" s="39"/>
      <c r="F2" s="39"/>
      <c r="G2" s="39"/>
      <c r="H2" s="39"/>
      <c r="I2" s="39"/>
      <c r="J2" s="39"/>
      <c r="K2" s="39"/>
      <c r="L2" s="39"/>
      <c r="M2" s="50"/>
      <c r="N2" s="31" t="s">
        <v>69</v>
      </c>
      <c r="O2" s="29"/>
      <c r="P2" s="39" t="str">
        <f>"   "&amp;ข้อมูลทั่วไป!$B$2&amp;"   "&amp;ข้อมูลทั่วไป!$B$3</f>
        <v xml:space="preserve">   โรงเรียนทับช้างวิทยาคม   สำนักงานเขตพื้นที่การศึกษามัธยมศึกษาสงขลา สตูล</v>
      </c>
      <c r="Q2" s="39"/>
      <c r="R2" s="39"/>
      <c r="S2" s="39"/>
      <c r="T2" s="39"/>
      <c r="U2" s="39"/>
      <c r="V2" s="39"/>
      <c r="W2" s="39"/>
      <c r="X2" s="39"/>
      <c r="Y2" s="39"/>
    </row>
    <row r="3" spans="1:25" ht="24" x14ac:dyDescent="0.55000000000000004">
      <c r="A3" s="31" t="s">
        <v>72</v>
      </c>
      <c r="B3" s="37" t="s">
        <v>73</v>
      </c>
      <c r="C3" s="38"/>
      <c r="D3" s="31" t="s">
        <v>74</v>
      </c>
      <c r="E3" s="171"/>
      <c r="F3" s="171"/>
      <c r="G3" s="171"/>
      <c r="H3" s="171"/>
      <c r="I3" s="40"/>
      <c r="J3" s="40"/>
      <c r="K3" s="40"/>
      <c r="L3" s="40"/>
      <c r="M3" s="51"/>
      <c r="N3" s="31" t="s">
        <v>72</v>
      </c>
      <c r="O3" s="37" t="s">
        <v>73</v>
      </c>
      <c r="P3" s="38"/>
      <c r="Q3" s="31" t="s">
        <v>74</v>
      </c>
      <c r="R3" s="171"/>
      <c r="S3" s="171"/>
      <c r="T3" s="171"/>
      <c r="U3" s="171"/>
      <c r="V3" s="40"/>
      <c r="W3" s="40"/>
      <c r="X3" s="40"/>
      <c r="Y3" s="40"/>
    </row>
    <row r="4" spans="1:25" ht="24" x14ac:dyDescent="0.55000000000000004">
      <c r="A4" s="31" t="s">
        <v>75</v>
      </c>
      <c r="B4" s="39" t="str">
        <f>"รายงานผลการ"&amp;ประเมินสมรรถนะตามหลักสูตร!$A$1&amp;ข้อมูลทั่วไป!$B$6&amp;"/"&amp;ข้อมูลทั่วไป!$B$7&amp;" ปีการศึกษา "&amp;ข้อมูลทั่วไป!$B$8</f>
        <v>รายงานผลการประเมินสมรรถนะหลักตามหลักสูตรชั้นมัธยมศึกษาปีที่ 1/1 ปีการศึกษา 2568</v>
      </c>
      <c r="C4" s="39"/>
      <c r="D4" s="39"/>
      <c r="E4" s="39"/>
      <c r="F4" s="39"/>
      <c r="G4" s="39"/>
      <c r="H4" s="39"/>
      <c r="I4" s="39"/>
      <c r="J4" s="39"/>
      <c r="K4" s="39"/>
      <c r="L4" s="39"/>
      <c r="M4" s="50"/>
      <c r="N4" s="31" t="s">
        <v>75</v>
      </c>
      <c r="O4" s="39" t="str">
        <f>"รายงานผลตามค่าเป้าหมายการ"&amp;ประเมินสมรรถนะตามหลักสูตร!$A$1&amp;ข้อมูลทั่วไป!$B$6&amp;"/"&amp;ข้อมูลทั่วไป!$B$7&amp;" ปีการศึกษา "&amp;ข้อมูลทั่วไป!$B$8</f>
        <v>รายงานผลตามค่าเป้าหมายการประเมินสมรรถนะหลักตามหลักสูตรชั้นมัธยมศึกษาปีที่ 1/1 ปีการศึกษา 2568</v>
      </c>
      <c r="P4" s="39"/>
      <c r="Q4" s="39"/>
      <c r="R4" s="39"/>
      <c r="S4" s="39"/>
      <c r="T4" s="39"/>
      <c r="U4" s="39"/>
      <c r="V4" s="39"/>
      <c r="W4" s="39"/>
      <c r="X4" s="39"/>
      <c r="Y4" s="39"/>
    </row>
    <row r="5" spans="1:25" ht="24" x14ac:dyDescent="0.55000000000000004">
      <c r="A5" s="31"/>
      <c r="B5" s="59"/>
      <c r="C5" s="59"/>
      <c r="D5" s="59"/>
      <c r="E5" s="59"/>
      <c r="F5" s="59"/>
      <c r="G5" s="59"/>
      <c r="H5" s="59"/>
      <c r="I5" s="59"/>
      <c r="J5" s="59"/>
      <c r="K5" s="59"/>
      <c r="L5" s="59"/>
      <c r="M5" s="60"/>
      <c r="N5" s="31"/>
      <c r="O5" s="59"/>
      <c r="P5" s="59"/>
      <c r="Q5" s="59"/>
      <c r="R5" s="59"/>
      <c r="S5" s="59"/>
      <c r="T5" s="59"/>
      <c r="U5" s="59"/>
      <c r="V5" s="59"/>
      <c r="W5" s="59"/>
      <c r="X5" s="59"/>
      <c r="Y5" s="59"/>
    </row>
    <row r="6" spans="1:25" ht="24" x14ac:dyDescent="0.55000000000000004">
      <c r="A6" s="29" t="str">
        <f>"เรียน  ผู้อำนวยการ"&amp;ข้อมูลทั่วไป!$B$2</f>
        <v>เรียน  ผู้อำนวยการโรงเรียนทับช้างวิทยาคม</v>
      </c>
      <c r="B6" s="29"/>
      <c r="C6" s="29"/>
      <c r="D6" s="29"/>
      <c r="E6" s="29"/>
      <c r="F6" s="29"/>
      <c r="G6" s="29"/>
      <c r="H6" s="29"/>
      <c r="I6" s="29"/>
      <c r="J6" s="29"/>
      <c r="K6" s="29"/>
      <c r="L6" s="29"/>
      <c r="N6" s="29" t="str">
        <f>"เรียน  ผู้อำนวยการ"&amp;ข้อมูลทั่วไป!$B$2</f>
        <v>เรียน  ผู้อำนวยการโรงเรียนทับช้างวิทยาคม</v>
      </c>
      <c r="O6" s="29"/>
      <c r="P6" s="29"/>
      <c r="Q6" s="29"/>
      <c r="R6" s="29"/>
      <c r="S6" s="29"/>
      <c r="T6" s="29"/>
      <c r="U6" s="29"/>
      <c r="V6" s="29"/>
      <c r="W6" s="29"/>
      <c r="X6" s="29"/>
      <c r="Y6" s="29"/>
    </row>
    <row r="7" spans="1:25" x14ac:dyDescent="0.4">
      <c r="A7" s="172" t="str">
        <f>"        ข้าพเจ้า "&amp;ข้อมูลทั่วไป!$B$12&amp;" และคณะกรรมการฯ ได้ดำเนินการ"&amp;ประเมินสมรรถนะตามหลักสูตร!$A$1&amp;" "&amp;ข้อมูลทั่วไป!B6&amp;"/"&amp;ข้อมูลทั่วไป!B7&amp;" ปีการศึกษา "&amp;ข้อมูลทั่วไป!$B$8&amp;" เสร็จสิ้นแล้ว "</f>
        <v xml:space="preserve">        ข้าพเจ้า  และคณะกรรมการฯ ได้ดำเนินการประเมินสมรรถนะหลักตามหลักสูตร ชั้นมัธยมศึกษาปีที่ 1/1 ปีการศึกษา 2568 เสร็จสิ้นแล้ว </v>
      </c>
      <c r="B7" s="172"/>
      <c r="C7" s="172"/>
      <c r="D7" s="172"/>
      <c r="E7" s="172"/>
      <c r="F7" s="172"/>
      <c r="G7" s="172"/>
      <c r="H7" s="172"/>
      <c r="I7" s="172"/>
      <c r="J7" s="172"/>
      <c r="K7" s="172"/>
      <c r="L7" s="172"/>
      <c r="M7" s="172"/>
      <c r="N7" s="172" t="str">
        <f>"        ข้าพเจ้า "&amp;ข้อมูลทั่วไป!$B$12&amp;" และคณะกรรมการฯ ได้ดำเนินการ"&amp;ประเมินสมรรถนะตามหลักสูตร!$A$1&amp;" "&amp;ข้อมูลทั่วไป!$B$6&amp;"/"&amp;ข้อมูลทั่วไป!$B$7&amp;" ปีการศึกษา "&amp;ข้อมูลทั่วไป!$B$8&amp;" เสร็จสิ้นแล้ว "</f>
        <v xml:space="preserve">        ข้าพเจ้า  และคณะกรรมการฯ ได้ดำเนินการประเมินสมรรถนะหลักตามหลักสูตร ชั้นมัธยมศึกษาปีที่ 1/1 ปีการศึกษา 2568 เสร็จสิ้นแล้ว </v>
      </c>
      <c r="O7" s="172"/>
      <c r="P7" s="172"/>
      <c r="Q7" s="172"/>
      <c r="R7" s="172"/>
      <c r="S7" s="172"/>
      <c r="T7" s="172"/>
      <c r="U7" s="172"/>
      <c r="V7" s="172"/>
      <c r="W7" s="172"/>
      <c r="X7" s="172"/>
      <c r="Y7" s="172"/>
    </row>
    <row r="8" spans="1:25" x14ac:dyDescent="0.4">
      <c r="A8" s="172"/>
      <c r="B8" s="172"/>
      <c r="C8" s="172"/>
      <c r="D8" s="172"/>
      <c r="E8" s="172"/>
      <c r="F8" s="172"/>
      <c r="G8" s="172"/>
      <c r="H8" s="172"/>
      <c r="I8" s="172"/>
      <c r="J8" s="172"/>
      <c r="K8" s="172"/>
      <c r="L8" s="172"/>
      <c r="M8" s="172"/>
      <c r="N8" s="172"/>
      <c r="O8" s="172"/>
      <c r="P8" s="172"/>
      <c r="Q8" s="172"/>
      <c r="R8" s="172"/>
      <c r="S8" s="172"/>
      <c r="T8" s="172"/>
      <c r="U8" s="172"/>
      <c r="V8" s="172"/>
      <c r="W8" s="172"/>
      <c r="X8" s="172"/>
      <c r="Y8" s="172"/>
    </row>
    <row r="9" spans="1:25" x14ac:dyDescent="0.4">
      <c r="A9" s="172"/>
      <c r="B9" s="172"/>
      <c r="C9" s="172"/>
      <c r="D9" s="172"/>
      <c r="E9" s="172"/>
      <c r="F9" s="172"/>
      <c r="G9" s="172"/>
      <c r="H9" s="172"/>
      <c r="I9" s="172"/>
      <c r="J9" s="172"/>
      <c r="K9" s="172"/>
      <c r="L9" s="172"/>
      <c r="M9" s="172"/>
      <c r="N9" s="172"/>
      <c r="O9" s="172"/>
      <c r="P9" s="172"/>
      <c r="Q9" s="172"/>
      <c r="R9" s="172"/>
      <c r="S9" s="172"/>
      <c r="T9" s="172"/>
      <c r="U9" s="172"/>
      <c r="V9" s="172"/>
      <c r="W9" s="172"/>
      <c r="X9" s="172"/>
      <c r="Y9" s="172"/>
    </row>
    <row r="10" spans="1:25" ht="24" x14ac:dyDescent="0.55000000000000004">
      <c r="A10" s="29" t="str">
        <f>"        จึงขอรายงานผลการประเมินฯตามรายละเอียด ดังเอกสารที่แนบมาพร้อมนี้"</f>
        <v xml:space="preserve">        จึงขอรายงานผลการประเมินฯตามรายละเอียด ดังเอกสารที่แนบมาพร้อมนี้</v>
      </c>
      <c r="B10" s="29"/>
      <c r="C10" s="29"/>
      <c r="D10" s="29"/>
      <c r="E10" s="29"/>
      <c r="F10" s="29"/>
      <c r="G10" s="29"/>
      <c r="H10" s="29"/>
      <c r="I10" s="29"/>
      <c r="J10" s="29"/>
      <c r="K10" s="29"/>
      <c r="L10" s="29"/>
      <c r="N10" s="29" t="str">
        <f>"        จึงขอรายงานผลตามค่าเป้าหมายการประเมินฯตามรายละเอียด ดังนี้"</f>
        <v xml:space="preserve">        จึงขอรายงานผลตามค่าเป้าหมายการประเมินฯตามรายละเอียด ดังนี้</v>
      </c>
      <c r="O10" s="29"/>
      <c r="P10" s="29"/>
      <c r="Q10" s="29"/>
      <c r="R10" s="29"/>
      <c r="S10" s="29"/>
      <c r="T10" s="29"/>
      <c r="U10" s="29"/>
      <c r="V10" s="29"/>
      <c r="W10" s="29"/>
      <c r="X10" s="29"/>
      <c r="Y10" s="29"/>
    </row>
    <row r="11" spans="1:25" ht="24" x14ac:dyDescent="0.55000000000000004">
      <c r="N11" s="29"/>
      <c r="O11" s="29"/>
      <c r="P11" s="29"/>
      <c r="Q11" s="29"/>
      <c r="R11" s="29"/>
      <c r="S11" s="29"/>
      <c r="T11" s="29"/>
      <c r="U11" s="29"/>
      <c r="V11" s="29"/>
      <c r="W11" s="29"/>
      <c r="X11" s="29"/>
      <c r="Y11" s="29"/>
    </row>
    <row r="12" spans="1:25" ht="21" customHeight="1" x14ac:dyDescent="0.55000000000000004">
      <c r="A12" s="168" t="str">
        <f>ข้อมูลทั่วไป!Z3</f>
        <v>สมรรถนะตามหลักสูตร</v>
      </c>
      <c r="B12" s="168"/>
      <c r="C12" s="168"/>
      <c r="D12" s="212" t="s">
        <v>83</v>
      </c>
      <c r="E12" s="213"/>
      <c r="F12" s="186" t="s">
        <v>76</v>
      </c>
      <c r="G12" s="187"/>
      <c r="H12" s="187"/>
      <c r="I12" s="187"/>
      <c r="J12" s="187"/>
      <c r="K12" s="187"/>
      <c r="L12" s="187"/>
      <c r="M12" s="188"/>
      <c r="N12" s="168" t="str">
        <f>ข้อมูลทั่วไป!$Z$3</f>
        <v>สมรรถนะตามหลักสูตร</v>
      </c>
      <c r="O12" s="168"/>
      <c r="P12" s="168"/>
      <c r="Q12" s="168" t="s">
        <v>95</v>
      </c>
      <c r="R12" s="168"/>
      <c r="S12" s="168"/>
      <c r="T12" s="168" t="s">
        <v>96</v>
      </c>
      <c r="U12" s="168"/>
      <c r="V12" s="165" t="s">
        <v>97</v>
      </c>
      <c r="W12" s="165"/>
      <c r="X12" s="166" t="s">
        <v>66</v>
      </c>
      <c r="Y12" s="166"/>
    </row>
    <row r="13" spans="1:25" ht="24" x14ac:dyDescent="0.55000000000000004">
      <c r="A13" s="168"/>
      <c r="B13" s="168"/>
      <c r="C13" s="168"/>
      <c r="D13" s="214"/>
      <c r="E13" s="215"/>
      <c r="F13" s="186" t="s">
        <v>17</v>
      </c>
      <c r="G13" s="188"/>
      <c r="H13" s="186" t="s">
        <v>18</v>
      </c>
      <c r="I13" s="188"/>
      <c r="J13" s="174" t="s">
        <v>77</v>
      </c>
      <c r="K13" s="176"/>
      <c r="L13" s="174" t="s">
        <v>78</v>
      </c>
      <c r="M13" s="176"/>
      <c r="N13" s="168"/>
      <c r="O13" s="168"/>
      <c r="P13" s="168"/>
      <c r="Q13" s="168"/>
      <c r="R13" s="168"/>
      <c r="S13" s="168"/>
      <c r="T13" s="168"/>
      <c r="U13" s="168"/>
      <c r="V13" s="165"/>
      <c r="W13" s="165"/>
      <c r="X13" s="166"/>
      <c r="Y13" s="166"/>
    </row>
    <row r="14" spans="1:25" ht="24" x14ac:dyDescent="0.55000000000000004">
      <c r="A14" s="168"/>
      <c r="B14" s="168"/>
      <c r="C14" s="168"/>
      <c r="D14" s="216"/>
      <c r="E14" s="217"/>
      <c r="F14" s="46" t="s">
        <v>11</v>
      </c>
      <c r="G14" s="46" t="s">
        <v>23</v>
      </c>
      <c r="H14" s="46" t="s">
        <v>11</v>
      </c>
      <c r="I14" s="46" t="s">
        <v>23</v>
      </c>
      <c r="J14" s="46" t="s">
        <v>11</v>
      </c>
      <c r="K14" s="46" t="s">
        <v>23</v>
      </c>
      <c r="L14" s="46" t="s">
        <v>11</v>
      </c>
      <c r="M14" s="46" t="s">
        <v>23</v>
      </c>
      <c r="N14" s="168"/>
      <c r="O14" s="168"/>
      <c r="P14" s="168"/>
      <c r="Q14" s="168"/>
      <c r="R14" s="168"/>
      <c r="S14" s="168"/>
      <c r="T14" s="168"/>
      <c r="U14" s="168"/>
      <c r="V14" s="165"/>
      <c r="W14" s="165"/>
      <c r="X14" s="166"/>
      <c r="Y14" s="166"/>
    </row>
    <row r="15" spans="1:25" ht="24" x14ac:dyDescent="0.55000000000000004">
      <c r="A15" s="173" t="str">
        <f>ข้อมูลทั่วไป!Z4</f>
        <v>1. ความสามารถในการสื่อสาร</v>
      </c>
      <c r="B15" s="173"/>
      <c r="C15" s="173"/>
      <c r="D15" s="174">
        <f>ข้อมูลทั่วไป!$K$3</f>
        <v>0</v>
      </c>
      <c r="E15" s="176"/>
      <c r="F15" s="47">
        <f>COUNTIF(ประเมินสมรรถนะตามหลักสูตร!$D$3:$D$47,3)</f>
        <v>0</v>
      </c>
      <c r="G15" s="48" t="e">
        <f t="shared" ref="G15:G20" si="0">ROUND(F15*100/$D15,2)</f>
        <v>#DIV/0!</v>
      </c>
      <c r="H15" s="47">
        <f>COUNTIF(ประเมินสมรรถนะตามหลักสูตร!$D$3:$D$47,2)</f>
        <v>0</v>
      </c>
      <c r="I15" s="48" t="e">
        <f t="shared" ref="I15:I20" si="1">ROUND(H15*100/$D15,2)</f>
        <v>#DIV/0!</v>
      </c>
      <c r="J15" s="47">
        <f>COUNTIF(ประเมินสมรรถนะตามหลักสูตร!$D$3:$D$47,1)</f>
        <v>0</v>
      </c>
      <c r="K15" s="48" t="e">
        <f t="shared" ref="K15:K20" si="2">ROUND(J15*100/$D15,2)</f>
        <v>#DIV/0!</v>
      </c>
      <c r="L15" s="47">
        <f>COUNTIF(ประเมินสมรรถนะตามหลักสูตร!$D$3:$D$47,0)</f>
        <v>0</v>
      </c>
      <c r="M15" s="48" t="e">
        <f t="shared" ref="M15:M20" si="3">ROUND(L15*100/$D15,2)</f>
        <v>#DIV/0!</v>
      </c>
      <c r="N15" s="168"/>
      <c r="O15" s="168"/>
      <c r="P15" s="168"/>
      <c r="Q15" s="168"/>
      <c r="R15" s="168"/>
      <c r="S15" s="168"/>
      <c r="T15" s="168"/>
      <c r="U15" s="168"/>
      <c r="V15" s="67" t="s">
        <v>11</v>
      </c>
      <c r="W15" s="67" t="s">
        <v>23</v>
      </c>
      <c r="X15" s="67" t="s">
        <v>98</v>
      </c>
      <c r="Y15" s="67" t="s">
        <v>99</v>
      </c>
    </row>
    <row r="16" spans="1:25" ht="24" x14ac:dyDescent="0.55000000000000004">
      <c r="A16" s="173" t="str">
        <f>ข้อมูลทั่วไป!Z5</f>
        <v>2. ความสามรถในการคิด</v>
      </c>
      <c r="B16" s="173"/>
      <c r="C16" s="173"/>
      <c r="D16" s="174">
        <f>ข้อมูลทั่วไป!$K$3</f>
        <v>0</v>
      </c>
      <c r="E16" s="176"/>
      <c r="F16" s="47">
        <f>COUNTIF(ประเมินสมรรถนะตามหลักสูตร!$E$3:$E$47,3)</f>
        <v>0</v>
      </c>
      <c r="G16" s="48" t="e">
        <f t="shared" si="0"/>
        <v>#DIV/0!</v>
      </c>
      <c r="H16" s="47">
        <f>COUNTIF(ประเมินสมรรถนะตามหลักสูตร!$E$3:$E$47,2)</f>
        <v>0</v>
      </c>
      <c r="I16" s="48" t="e">
        <f t="shared" si="1"/>
        <v>#DIV/0!</v>
      </c>
      <c r="J16" s="47">
        <f>COUNTIF(ประเมินสมรรถนะตามหลักสูตร!$E$3:$E$47,1)</f>
        <v>0</v>
      </c>
      <c r="K16" s="48" t="e">
        <f t="shared" si="2"/>
        <v>#DIV/0!</v>
      </c>
      <c r="L16" s="47">
        <f>COUNTIF(ประเมินสมรรถนะตามหลักสูตร!$E$3:$E$47,0)</f>
        <v>0</v>
      </c>
      <c r="M16" s="48" t="e">
        <f t="shared" si="3"/>
        <v>#DIV/0!</v>
      </c>
      <c r="N16" s="173" t="str">
        <f>ข้อมูลทั่วไป!$Z$4</f>
        <v>1. ความสามารถในการสื่อสาร</v>
      </c>
      <c r="O16" s="173"/>
      <c r="P16" s="173"/>
      <c r="Q16" s="174" t="str">
        <f>"ระดับดีขึ้นไป ร้อยละ "&amp;ข้อมูลทั่วไป!$B$21</f>
        <v>ระดับดีขึ้นไป ร้อยละ 60</v>
      </c>
      <c r="R16" s="175"/>
      <c r="S16" s="176"/>
      <c r="T16" s="174">
        <f>ข้อมูลทั่วไป!$K$3</f>
        <v>0</v>
      </c>
      <c r="U16" s="176"/>
      <c r="V16" s="47">
        <f>SUM($F$15+$H$15)</f>
        <v>0</v>
      </c>
      <c r="W16" s="48" t="e">
        <f t="shared" ref="W16:W21" si="4">ROUND(V16*100/$D15,2)</f>
        <v>#DIV/0!</v>
      </c>
      <c r="X16" s="68" t="e">
        <f>IF(W16&gt;=$Q$17,"P","")</f>
        <v>#DIV/0!</v>
      </c>
      <c r="Y16" s="68" t="e">
        <f>IF(W16&gt;=$Q$17,"","P")</f>
        <v>#DIV/0!</v>
      </c>
    </row>
    <row r="17" spans="1:25" ht="24" x14ac:dyDescent="0.55000000000000004">
      <c r="A17" s="173" t="str">
        <f>ข้อมูลทั่วไป!Z6</f>
        <v>3. ความสามารถในการใช้ทักษะชีวิต</v>
      </c>
      <c r="B17" s="173"/>
      <c r="C17" s="173"/>
      <c r="D17" s="174">
        <f>ข้อมูลทั่วไป!$K$3</f>
        <v>0</v>
      </c>
      <c r="E17" s="176"/>
      <c r="F17" s="47">
        <f>COUNTIF(ประเมินสมรรถนะตามหลักสูตร!$F$3:$F$47,3)</f>
        <v>0</v>
      </c>
      <c r="G17" s="48" t="e">
        <f t="shared" si="0"/>
        <v>#DIV/0!</v>
      </c>
      <c r="H17" s="47">
        <f>COUNTIF(ประเมินสมรรถนะตามหลักสูตร!$F$3:$F$47,2)</f>
        <v>0</v>
      </c>
      <c r="I17" s="48" t="e">
        <f t="shared" si="1"/>
        <v>#DIV/0!</v>
      </c>
      <c r="J17" s="47">
        <f>COUNTIF(ประเมินสมรรถนะตามหลักสูตร!$F$3:$F$47,1)</f>
        <v>0</v>
      </c>
      <c r="K17" s="48" t="e">
        <f t="shared" si="2"/>
        <v>#DIV/0!</v>
      </c>
      <c r="L17" s="47">
        <f>COUNTIF(ประเมินสมรรถนะตามหลักสูตร!$F$3:$F$47,0)</f>
        <v>0</v>
      </c>
      <c r="M17" s="48" t="e">
        <f t="shared" si="3"/>
        <v>#DIV/0!</v>
      </c>
      <c r="N17" s="173" t="str">
        <f>ข้อมูลทั่วไป!$Z$5</f>
        <v>2. ความสามรถในการคิด</v>
      </c>
      <c r="O17" s="173"/>
      <c r="P17" s="173"/>
      <c r="Q17" s="177">
        <f>ข้อมูลทั่วไป!$B$21</f>
        <v>60</v>
      </c>
      <c r="R17" s="178"/>
      <c r="S17" s="179"/>
      <c r="T17" s="174">
        <f>ข้อมูลทั่วไป!$K$3</f>
        <v>0</v>
      </c>
      <c r="U17" s="176"/>
      <c r="V17" s="47">
        <f>SUM($F$16+$H$16)</f>
        <v>0</v>
      </c>
      <c r="W17" s="48" t="e">
        <f t="shared" si="4"/>
        <v>#DIV/0!</v>
      </c>
      <c r="X17" s="68" t="e">
        <f t="shared" ref="X17:X21" si="5">IF(W17&gt;=$Q$17,"P","")</f>
        <v>#DIV/0!</v>
      </c>
      <c r="Y17" s="68" t="e">
        <f t="shared" ref="Y17:Y21" si="6">IF(W17&gt;=$Q$17,"","P")</f>
        <v>#DIV/0!</v>
      </c>
    </row>
    <row r="18" spans="1:25" ht="24" x14ac:dyDescent="0.55000000000000004">
      <c r="A18" s="173" t="str">
        <f>ข้อมูลทั่วไป!Z7</f>
        <v>4. ความสามารถในการแก้ปัญหา</v>
      </c>
      <c r="B18" s="173"/>
      <c r="C18" s="173"/>
      <c r="D18" s="174">
        <f>ข้อมูลทั่วไป!$K$3</f>
        <v>0</v>
      </c>
      <c r="E18" s="176"/>
      <c r="F18" s="47">
        <f>COUNTIF(ประเมินสมรรถนะตามหลักสูตร!$G$3:$G$47,3)</f>
        <v>0</v>
      </c>
      <c r="G18" s="48" t="e">
        <f t="shared" si="0"/>
        <v>#DIV/0!</v>
      </c>
      <c r="H18" s="47">
        <f>COUNTIF(ประเมินสมรรถนะตามหลักสูตร!$G$3:$G$47,2)</f>
        <v>0</v>
      </c>
      <c r="I18" s="48" t="e">
        <f t="shared" si="1"/>
        <v>#DIV/0!</v>
      </c>
      <c r="J18" s="47">
        <f>COUNTIF(ประเมินสมรรถนะตามหลักสูตร!$G$3:$G$47,1)</f>
        <v>0</v>
      </c>
      <c r="K18" s="48" t="e">
        <f t="shared" si="2"/>
        <v>#DIV/0!</v>
      </c>
      <c r="L18" s="47">
        <f>COUNTIF(ประเมินสมรรถนะตามหลักสูตร!$G$3:$G$47,0)</f>
        <v>0</v>
      </c>
      <c r="M18" s="48" t="e">
        <f t="shared" si="3"/>
        <v>#DIV/0!</v>
      </c>
      <c r="N18" s="173" t="str">
        <f>ข้อมูลทั่วไป!$Z$6</f>
        <v>3. ความสามารถในการใช้ทักษะชีวิต</v>
      </c>
      <c r="O18" s="173"/>
      <c r="P18" s="173"/>
      <c r="Q18" s="182"/>
      <c r="R18" s="175"/>
      <c r="S18" s="176"/>
      <c r="T18" s="174">
        <f>ข้อมูลทั่วไป!$K$3</f>
        <v>0</v>
      </c>
      <c r="U18" s="176"/>
      <c r="V18" s="47">
        <f>SUM($F$17+$H$17)</f>
        <v>0</v>
      </c>
      <c r="W18" s="48" t="e">
        <f t="shared" si="4"/>
        <v>#DIV/0!</v>
      </c>
      <c r="X18" s="68" t="e">
        <f t="shared" si="5"/>
        <v>#DIV/0!</v>
      </c>
      <c r="Y18" s="68" t="e">
        <f t="shared" si="6"/>
        <v>#DIV/0!</v>
      </c>
    </row>
    <row r="19" spans="1:25" ht="24" x14ac:dyDescent="0.55000000000000004">
      <c r="A19" s="173" t="str">
        <f>ข้อมูลทั่วไป!Z8</f>
        <v>5. ความสามารถในการใช้เทคโนโลยี</v>
      </c>
      <c r="B19" s="173"/>
      <c r="C19" s="173"/>
      <c r="D19" s="174">
        <f>ข้อมูลทั่วไป!$K$3</f>
        <v>0</v>
      </c>
      <c r="E19" s="176"/>
      <c r="F19" s="47">
        <f>COUNTIF(ประเมินสมรรถนะตามหลักสูตร!$H$3:$H$47,3)</f>
        <v>0</v>
      </c>
      <c r="G19" s="48" t="e">
        <f t="shared" si="0"/>
        <v>#DIV/0!</v>
      </c>
      <c r="H19" s="47">
        <f>COUNTIF(ประเมินสมรรถนะตามหลักสูตร!$H$3:$H$47,2)</f>
        <v>0</v>
      </c>
      <c r="I19" s="48" t="e">
        <f t="shared" si="1"/>
        <v>#DIV/0!</v>
      </c>
      <c r="J19" s="47">
        <f>COUNTIF(ประเมินสมรรถนะตามหลักสูตร!$H$3:$H$47,1)</f>
        <v>0</v>
      </c>
      <c r="K19" s="48" t="e">
        <f t="shared" si="2"/>
        <v>#DIV/0!</v>
      </c>
      <c r="L19" s="47">
        <f>COUNTIF(ประเมินสมรรถนะตามหลักสูตร!$H$3:$H$47,0)</f>
        <v>0</v>
      </c>
      <c r="M19" s="48" t="e">
        <f t="shared" si="3"/>
        <v>#DIV/0!</v>
      </c>
      <c r="N19" s="173" t="str">
        <f>ข้อมูลทั่วไป!$Z$7</f>
        <v>4. ความสามารถในการแก้ปัญหา</v>
      </c>
      <c r="O19" s="173"/>
      <c r="P19" s="173"/>
      <c r="Q19" s="174"/>
      <c r="R19" s="175"/>
      <c r="S19" s="176"/>
      <c r="T19" s="174">
        <f>ข้อมูลทั่วไป!$K$3</f>
        <v>0</v>
      </c>
      <c r="U19" s="176"/>
      <c r="V19" s="47">
        <f>SUM($F$18+$H$18)</f>
        <v>0</v>
      </c>
      <c r="W19" s="48" t="e">
        <f t="shared" si="4"/>
        <v>#DIV/0!</v>
      </c>
      <c r="X19" s="68" t="e">
        <f t="shared" si="5"/>
        <v>#DIV/0!</v>
      </c>
      <c r="Y19" s="68" t="e">
        <f t="shared" si="6"/>
        <v>#DIV/0!</v>
      </c>
    </row>
    <row r="20" spans="1:25" ht="24" x14ac:dyDescent="0.55000000000000004">
      <c r="A20" s="210" t="str">
        <f>"สรุปผลการประเมินทั้ง "&amp;COUNTA(A15:C19)&amp;" ข้อ"</f>
        <v>สรุปผลการประเมินทั้ง 5 ข้อ</v>
      </c>
      <c r="B20" s="210"/>
      <c r="C20" s="210"/>
      <c r="D20" s="174">
        <f>ข้อมูลทั่วไป!$K$3</f>
        <v>0</v>
      </c>
      <c r="E20" s="176"/>
      <c r="F20" s="47">
        <f>COUNTIF(ประเมินสมรรถนะตามหลักสูตร!$L:$L,3)</f>
        <v>0</v>
      </c>
      <c r="G20" s="48" t="e">
        <f t="shared" si="0"/>
        <v>#DIV/0!</v>
      </c>
      <c r="H20" s="47">
        <f>COUNTIF(ประเมินสมรรถนะตามหลักสูตร!$L:$L,2)</f>
        <v>0</v>
      </c>
      <c r="I20" s="48" t="e">
        <f t="shared" si="1"/>
        <v>#DIV/0!</v>
      </c>
      <c r="J20" s="47">
        <f>COUNTIF(ประเมินสมรรถนะตามหลักสูตร!$L:$L,1)</f>
        <v>0</v>
      </c>
      <c r="K20" s="48" t="e">
        <f t="shared" si="2"/>
        <v>#DIV/0!</v>
      </c>
      <c r="L20" s="47">
        <f>COUNTIF(ประเมินสมรรถนะตามหลักสูตร!$L:$L,0)</f>
        <v>0</v>
      </c>
      <c r="M20" s="48" t="e">
        <f t="shared" si="3"/>
        <v>#DIV/0!</v>
      </c>
      <c r="N20" s="173" t="str">
        <f>ข้อมูลทั่วไป!$Z$8</f>
        <v>5. ความสามารถในการใช้เทคโนโลยี</v>
      </c>
      <c r="O20" s="173"/>
      <c r="P20" s="173"/>
      <c r="Q20" s="174"/>
      <c r="R20" s="175"/>
      <c r="S20" s="176"/>
      <c r="T20" s="174">
        <f>ข้อมูลทั่วไป!$K$3</f>
        <v>0</v>
      </c>
      <c r="U20" s="176"/>
      <c r="V20" s="47">
        <f>SUM($F$19+$H$19)</f>
        <v>0</v>
      </c>
      <c r="W20" s="48" t="e">
        <f t="shared" si="4"/>
        <v>#DIV/0!</v>
      </c>
      <c r="X20" s="68" t="e">
        <f t="shared" si="5"/>
        <v>#DIV/0!</v>
      </c>
      <c r="Y20" s="68" t="e">
        <f t="shared" si="6"/>
        <v>#DIV/0!</v>
      </c>
    </row>
    <row r="21" spans="1:25" ht="24" x14ac:dyDescent="0.55000000000000004">
      <c r="A21" s="210" t="s">
        <v>79</v>
      </c>
      <c r="B21" s="210"/>
      <c r="C21" s="210"/>
      <c r="D21" s="210"/>
      <c r="E21" s="210"/>
      <c r="F21" s="210"/>
      <c r="G21" s="210"/>
      <c r="H21" s="210"/>
      <c r="I21" s="210"/>
      <c r="J21" s="218" t="e">
        <f>ROUND(SUM(H20,F20)*100/$D20,2)</f>
        <v>#DIV/0!</v>
      </c>
      <c r="K21" s="218"/>
      <c r="L21" s="218"/>
      <c r="M21" s="218"/>
      <c r="N21" s="174" t="s">
        <v>100</v>
      </c>
      <c r="O21" s="175"/>
      <c r="P21" s="175"/>
      <c r="Q21" s="175"/>
      <c r="R21" s="175"/>
      <c r="S21" s="176"/>
      <c r="T21" s="174">
        <f>ข้อมูลทั่วไป!$K$3</f>
        <v>0</v>
      </c>
      <c r="U21" s="176"/>
      <c r="V21" s="47">
        <f>SUM($F$20+$H$20)</f>
        <v>0</v>
      </c>
      <c r="W21" s="48" t="e">
        <f t="shared" si="4"/>
        <v>#DIV/0!</v>
      </c>
      <c r="X21" s="68" t="e">
        <f t="shared" si="5"/>
        <v>#DIV/0!</v>
      </c>
      <c r="Y21" s="68" t="e">
        <f t="shared" si="6"/>
        <v>#DIV/0!</v>
      </c>
    </row>
    <row r="22" spans="1:25" ht="24" x14ac:dyDescent="0.55000000000000004">
      <c r="N22" s="219"/>
      <c r="O22" s="219"/>
      <c r="P22" s="219"/>
      <c r="Q22" s="219"/>
      <c r="R22" s="219"/>
      <c r="S22" s="219"/>
      <c r="T22" s="219"/>
      <c r="U22" s="219"/>
      <c r="V22" s="219"/>
      <c r="W22" s="220"/>
      <c r="X22" s="220"/>
      <c r="Y22" s="220"/>
    </row>
    <row r="23" spans="1:25" ht="24" x14ac:dyDescent="0.55000000000000004">
      <c r="C23" s="41" t="s">
        <v>80</v>
      </c>
      <c r="D23" s="34"/>
      <c r="E23" s="34"/>
      <c r="F23" s="34"/>
      <c r="G23" s="34"/>
      <c r="H23" s="34" t="str">
        <f>ข้อมูลทั่วไป!$A$12</f>
        <v>ครูประจำชั้น</v>
      </c>
      <c r="L23" s="34"/>
      <c r="P23" s="41" t="s">
        <v>80</v>
      </c>
      <c r="Q23" s="34"/>
      <c r="R23" s="34"/>
      <c r="S23" s="34"/>
      <c r="T23" s="34"/>
      <c r="U23" s="34" t="str">
        <f>ข้อมูลทั่วไป!$A$12</f>
        <v>ครูประจำชั้น</v>
      </c>
      <c r="Y23" s="34"/>
    </row>
    <row r="24" spans="1:25" ht="24" x14ac:dyDescent="0.55000000000000004">
      <c r="C24" s="180" t="str">
        <f>"("&amp;ข้อมูลทั่วไป!$B$12&amp;")"</f>
        <v>()</v>
      </c>
      <c r="D24" s="180"/>
      <c r="E24" s="180"/>
      <c r="F24" s="180"/>
      <c r="G24" s="180"/>
      <c r="H24" s="180"/>
      <c r="I24" s="180"/>
      <c r="J24" s="180"/>
      <c r="K24" s="180"/>
      <c r="L24" s="34"/>
      <c r="Q24" s="34" t="str">
        <f>"("&amp;ข้อมูลทั่วไป!$B$12&amp;")"</f>
        <v>()</v>
      </c>
      <c r="R24" s="34"/>
      <c r="S24" s="34"/>
      <c r="T24" s="34"/>
      <c r="U24" s="34"/>
      <c r="V24" s="34"/>
      <c r="W24" s="34"/>
      <c r="X24" s="34"/>
      <c r="Y24" s="34"/>
    </row>
    <row r="25" spans="1:25" ht="24" x14ac:dyDescent="0.55000000000000004">
      <c r="D25" s="36"/>
      <c r="E25" s="36"/>
      <c r="F25" s="36"/>
      <c r="G25" s="36"/>
      <c r="H25" s="36"/>
      <c r="L25" s="34"/>
      <c r="Q25" s="36"/>
      <c r="R25" s="36"/>
      <c r="S25" s="36"/>
      <c r="T25" s="36"/>
      <c r="U25" s="36"/>
      <c r="Y25" s="34"/>
    </row>
    <row r="26" spans="1:25" ht="24" x14ac:dyDescent="0.55000000000000004">
      <c r="A26" s="34" t="str">
        <f>"ลงชื่อ                                         "&amp;ข้อมูลทั่วไป!A13</f>
        <v>ลงชื่อ                                         ครูผู้สอน (1)</v>
      </c>
      <c r="B26" s="34"/>
      <c r="C26" s="34"/>
      <c r="D26" s="34"/>
      <c r="E26" s="34"/>
      <c r="G26" s="34" t="str">
        <f>"ลงชื่อ                                         "&amp;ข้อมูลทั่วไป!A14</f>
        <v>ลงชื่อ                                         ครูผู้สอน (2)</v>
      </c>
      <c r="H26" s="34"/>
      <c r="I26" s="34"/>
      <c r="N26" s="34" t="str">
        <f>"ลงชื่อ                                         "&amp;ข้อมูลทั่วไป!$A$13</f>
        <v>ลงชื่อ                                         ครูผู้สอน (1)</v>
      </c>
      <c r="O26" s="34"/>
      <c r="P26" s="34"/>
      <c r="Q26" s="34"/>
      <c r="R26" s="34"/>
      <c r="T26" s="34" t="str">
        <f>"ลงชื่อ                                         "&amp;ข้อมูลทั่วไป!$A$14</f>
        <v>ลงชื่อ                                         ครูผู้สอน (2)</v>
      </c>
      <c r="U26" s="34"/>
      <c r="V26" s="34"/>
    </row>
    <row r="27" spans="1:25" ht="24" x14ac:dyDescent="0.55000000000000004">
      <c r="A27" s="180" t="str">
        <f>"("&amp;ข้อมูลทั่วไป!$B$13&amp;")"</f>
        <v>()</v>
      </c>
      <c r="B27" s="180"/>
      <c r="C27" s="180"/>
      <c r="D27" s="34"/>
      <c r="E27" s="34"/>
      <c r="F27" s="34"/>
      <c r="G27" s="180" t="str">
        <f>"("&amp;ข้อมูลทั่วไป!$B$14&amp;")"</f>
        <v>()</v>
      </c>
      <c r="H27" s="180"/>
      <c r="I27" s="180"/>
      <c r="J27" s="180"/>
      <c r="K27" s="180"/>
      <c r="L27" s="180"/>
      <c r="O27" s="34" t="str">
        <f>"("&amp;ข้อมูลทั่วไป!$B$13&amp;")"</f>
        <v>()</v>
      </c>
      <c r="P27" s="34"/>
      <c r="Q27" s="34"/>
      <c r="R27" s="34"/>
      <c r="S27" s="34"/>
      <c r="T27" s="34"/>
      <c r="U27" s="34" t="str">
        <f>"("&amp;ข้อมูลทั่วไป!$B$14&amp;")"</f>
        <v>()</v>
      </c>
      <c r="V27" s="34"/>
      <c r="W27" s="34"/>
      <c r="X27" s="34"/>
      <c r="Y27" s="34"/>
    </row>
    <row r="29" spans="1:25" ht="24" x14ac:dyDescent="0.55000000000000004">
      <c r="A29" s="35" t="s">
        <v>81</v>
      </c>
      <c r="B29" s="34"/>
      <c r="C29" s="34"/>
      <c r="D29" s="34"/>
      <c r="E29" s="34"/>
      <c r="F29" s="34"/>
      <c r="G29" s="34"/>
      <c r="H29" s="34"/>
      <c r="I29" s="34"/>
      <c r="J29" s="34"/>
      <c r="K29" s="34"/>
      <c r="L29" s="34"/>
      <c r="M29" s="34"/>
      <c r="N29" s="35" t="s">
        <v>81</v>
      </c>
      <c r="O29" s="34"/>
      <c r="P29" s="34"/>
      <c r="Q29" s="34"/>
      <c r="R29" s="34"/>
      <c r="S29" s="34"/>
      <c r="T29" s="34"/>
      <c r="U29" s="34"/>
      <c r="V29" s="34"/>
      <c r="W29" s="34"/>
      <c r="X29" s="34"/>
      <c r="Y29" s="34"/>
    </row>
    <row r="30" spans="1:25" ht="24" x14ac:dyDescent="0.55000000000000004">
      <c r="A30" s="34"/>
      <c r="B30" s="43"/>
      <c r="C30" s="44"/>
      <c r="D30" s="44"/>
      <c r="E30" s="44"/>
      <c r="F30" s="44"/>
      <c r="G30" s="44"/>
      <c r="H30" s="44"/>
      <c r="I30" s="44"/>
      <c r="J30" s="44"/>
      <c r="K30" s="44"/>
      <c r="L30" s="44"/>
      <c r="M30" s="44"/>
      <c r="N30" s="34"/>
      <c r="O30" s="43"/>
      <c r="P30" s="44"/>
      <c r="Q30" s="44"/>
      <c r="R30" s="44"/>
      <c r="S30" s="44"/>
      <c r="T30" s="44"/>
      <c r="U30" s="44"/>
      <c r="V30" s="44"/>
      <c r="W30" s="44"/>
      <c r="X30" s="44"/>
      <c r="Y30" s="44"/>
    </row>
    <row r="31" spans="1:25" ht="24" x14ac:dyDescent="0.55000000000000004">
      <c r="A31" s="34"/>
      <c r="B31" s="45"/>
      <c r="C31" s="45"/>
      <c r="D31" s="45"/>
      <c r="E31" s="45"/>
      <c r="F31" s="45"/>
      <c r="G31" s="45"/>
      <c r="H31" s="45"/>
      <c r="I31" s="45"/>
      <c r="J31" s="45"/>
      <c r="K31" s="45"/>
      <c r="L31" s="45"/>
      <c r="M31" s="45"/>
      <c r="N31" s="34"/>
      <c r="O31" s="45"/>
      <c r="P31" s="45"/>
      <c r="Q31" s="45"/>
      <c r="R31" s="45"/>
      <c r="S31" s="45"/>
      <c r="T31" s="45"/>
      <c r="U31" s="45"/>
      <c r="V31" s="45"/>
      <c r="W31" s="45"/>
      <c r="X31" s="45"/>
      <c r="Y31" s="45"/>
    </row>
    <row r="32" spans="1:25" ht="24" x14ac:dyDescent="0.55000000000000004">
      <c r="A32" s="34"/>
      <c r="B32" s="34"/>
      <c r="C32" s="34"/>
      <c r="D32" s="34"/>
      <c r="E32" s="34"/>
      <c r="F32" s="34" t="s">
        <v>80</v>
      </c>
      <c r="G32" s="34"/>
      <c r="H32" s="34"/>
      <c r="I32" s="34"/>
      <c r="J32" s="34"/>
      <c r="K32" s="34"/>
      <c r="L32" s="34"/>
      <c r="M32" s="34"/>
      <c r="N32" s="34"/>
      <c r="O32" s="34"/>
      <c r="P32" s="34"/>
      <c r="Q32" s="34"/>
      <c r="R32" s="34"/>
      <c r="S32" s="34" t="s">
        <v>80</v>
      </c>
      <c r="T32" s="34"/>
      <c r="U32" s="34"/>
      <c r="V32" s="34"/>
      <c r="W32" s="34"/>
      <c r="X32" s="34"/>
      <c r="Y32" s="34"/>
    </row>
    <row r="33" spans="1:25" ht="24" x14ac:dyDescent="0.55000000000000004">
      <c r="A33" s="34"/>
      <c r="B33" s="34"/>
      <c r="C33" s="34"/>
      <c r="D33" s="34"/>
      <c r="E33" s="34"/>
      <c r="F33" s="180" t="str">
        <f>"("&amp;ข้อมูลทั่วไป!$B$4&amp;")"</f>
        <v>(นายธีรสิทธิ์ เคียนทอง)</v>
      </c>
      <c r="G33" s="180"/>
      <c r="H33" s="180"/>
      <c r="I33" s="180"/>
      <c r="J33" s="180"/>
      <c r="K33" s="180"/>
      <c r="L33" s="34"/>
      <c r="M33" s="34"/>
      <c r="N33" s="34"/>
      <c r="O33" s="34"/>
      <c r="P33" s="34"/>
      <c r="Q33" s="34"/>
      <c r="R33" s="34"/>
      <c r="S33" s="180" t="str">
        <f>"("&amp;ข้อมูลทั่วไป!$B$4&amp;")"</f>
        <v>(นายธีรสิทธิ์ เคียนทอง)</v>
      </c>
      <c r="T33" s="180"/>
      <c r="U33" s="180"/>
      <c r="V33" s="180"/>
      <c r="W33" s="180"/>
      <c r="X33" s="180"/>
      <c r="Y33" s="34"/>
    </row>
    <row r="34" spans="1:25" x14ac:dyDescent="0.4">
      <c r="E34" s="181" t="str">
        <f>ข้อมูลทั่วไป!$A$4&amp;ข้อมูลทั่วไป!$B$2</f>
        <v>ผู้อำนวยการโรงเรียนทับช้างวิทยาคม</v>
      </c>
      <c r="F34" s="181"/>
      <c r="G34" s="181"/>
      <c r="H34" s="181"/>
      <c r="I34" s="181"/>
      <c r="J34" s="181"/>
      <c r="K34" s="181"/>
      <c r="L34" s="181"/>
      <c r="R34" s="181" t="str">
        <f>ข้อมูลทั่วไป!$A$4&amp;ข้อมูลทั่วไป!$B$2</f>
        <v>ผู้อำนวยการโรงเรียนทับช้างวิทยาคม</v>
      </c>
      <c r="S34" s="181"/>
      <c r="T34" s="181"/>
      <c r="U34" s="181"/>
      <c r="V34" s="181"/>
      <c r="W34" s="181"/>
      <c r="X34" s="181"/>
      <c r="Y34" s="181"/>
    </row>
    <row r="35" spans="1:25" x14ac:dyDescent="0.4">
      <c r="E35" s="181"/>
      <c r="F35" s="181"/>
      <c r="G35" s="181"/>
      <c r="H35" s="181"/>
      <c r="I35" s="181"/>
      <c r="J35" s="181"/>
      <c r="K35" s="181"/>
      <c r="L35" s="181"/>
      <c r="R35" s="181"/>
      <c r="S35" s="181"/>
      <c r="T35" s="181"/>
      <c r="U35" s="181"/>
      <c r="V35" s="181"/>
      <c r="W35" s="181"/>
      <c r="X35" s="181"/>
      <c r="Y35" s="181"/>
    </row>
    <row r="36" spans="1:25" ht="24" x14ac:dyDescent="0.4">
      <c r="R36" s="52"/>
      <c r="S36" s="52"/>
      <c r="T36" s="52"/>
      <c r="U36" s="52"/>
      <c r="V36" s="52"/>
      <c r="W36" s="52"/>
      <c r="X36" s="52"/>
      <c r="Y36" s="52"/>
    </row>
    <row r="38" spans="1:25" ht="21" customHeight="1" x14ac:dyDescent="0.4"/>
    <row r="39" spans="1:25" ht="21" customHeight="1" x14ac:dyDescent="0.5">
      <c r="A39" s="203" t="str">
        <f>"เอกสารแนบบันทึกข้อความ"&amp;$B$4</f>
        <v>เอกสารแนบบันทึกข้อความรายงานผลการประเมินสมรรถนะหลักตามหลักสูตรชั้นมัธยมศึกษาปีที่ 1/1 ปีการศึกษา 2568</v>
      </c>
      <c r="B39" s="203"/>
      <c r="C39" s="203"/>
      <c r="D39" s="203"/>
      <c r="E39" s="203"/>
      <c r="F39" s="203"/>
      <c r="G39" s="203"/>
      <c r="H39" s="203"/>
      <c r="I39" s="203"/>
      <c r="J39" s="203"/>
      <c r="K39" s="203"/>
      <c r="L39" s="203"/>
      <c r="M39" s="203"/>
      <c r="N39" s="49"/>
      <c r="O39" s="49"/>
      <c r="P39" s="49"/>
      <c r="Q39" s="49"/>
      <c r="R39" s="49"/>
      <c r="S39" s="49"/>
      <c r="T39" s="49"/>
      <c r="U39" s="49"/>
      <c r="V39" s="49"/>
      <c r="W39" s="49"/>
      <c r="X39" s="49"/>
      <c r="Y39" s="49"/>
    </row>
    <row r="40" spans="1:25" ht="21" customHeight="1" x14ac:dyDescent="0.5">
      <c r="A40" s="203"/>
      <c r="B40" s="203"/>
      <c r="C40" s="203"/>
      <c r="D40" s="203"/>
      <c r="E40" s="203"/>
      <c r="F40" s="203"/>
      <c r="G40" s="203"/>
      <c r="H40" s="203"/>
      <c r="I40" s="203"/>
      <c r="J40" s="203"/>
      <c r="K40" s="203"/>
      <c r="L40" s="203"/>
      <c r="M40" s="203"/>
      <c r="N40" s="49"/>
      <c r="O40" s="49"/>
      <c r="P40" s="49"/>
      <c r="Q40" s="49"/>
      <c r="R40" s="49"/>
      <c r="S40" s="49"/>
      <c r="T40" s="49"/>
      <c r="U40" s="49"/>
      <c r="V40" s="49"/>
      <c r="W40" s="49"/>
      <c r="X40" s="49"/>
      <c r="Y40" s="49"/>
    </row>
    <row r="41" spans="1:25" s="49" customFormat="1" ht="14.1" customHeight="1" x14ac:dyDescent="0.5">
      <c r="A41" s="205" t="s">
        <v>4</v>
      </c>
      <c r="B41" s="206" t="s">
        <v>70</v>
      </c>
      <c r="C41" s="207" t="s">
        <v>6</v>
      </c>
      <c r="D41" s="204" t="s">
        <v>82</v>
      </c>
      <c r="E41" s="204"/>
      <c r="F41" s="204"/>
      <c r="G41" s="204"/>
      <c r="H41" s="204"/>
      <c r="I41" s="204"/>
      <c r="J41" s="204"/>
      <c r="K41" s="204"/>
      <c r="L41" s="208" t="s">
        <v>71</v>
      </c>
      <c r="M41" s="209" t="s">
        <v>67</v>
      </c>
    </row>
    <row r="42" spans="1:25" s="49" customFormat="1" ht="14.1" customHeight="1" x14ac:dyDescent="0.5">
      <c r="A42" s="205"/>
      <c r="B42" s="206"/>
      <c r="C42" s="207"/>
      <c r="D42" s="211" t="str">
        <f>ข้อมูลทั่วไป!Z4</f>
        <v>1. ความสามารถในการสื่อสาร</v>
      </c>
      <c r="E42" s="211" t="str">
        <f>ข้อมูลทั่วไป!Z5</f>
        <v>2. ความสามรถในการคิด</v>
      </c>
      <c r="F42" s="211" t="str">
        <f>ข้อมูลทั่วไป!Z6</f>
        <v>3. ความสามารถในการใช้ทักษะชีวิต</v>
      </c>
      <c r="G42" s="211" t="str">
        <f>ข้อมูลทั่วไป!Z7</f>
        <v>4. ความสามารถในการแก้ปัญหา</v>
      </c>
      <c r="H42" s="211" t="str">
        <f>ข้อมูลทั่วไป!Z8</f>
        <v>5. ความสามารถในการใช้เทคโนโลยี</v>
      </c>
      <c r="I42" s="211"/>
      <c r="J42" s="211"/>
      <c r="K42" s="211"/>
      <c r="L42" s="208"/>
      <c r="M42" s="209"/>
    </row>
    <row r="43" spans="1:25" s="49" customFormat="1" ht="14.1" customHeight="1" x14ac:dyDescent="0.5">
      <c r="A43" s="205"/>
      <c r="B43" s="206"/>
      <c r="C43" s="207"/>
      <c r="D43" s="211"/>
      <c r="E43" s="211"/>
      <c r="F43" s="211"/>
      <c r="G43" s="211"/>
      <c r="H43" s="211"/>
      <c r="I43" s="211"/>
      <c r="J43" s="211"/>
      <c r="K43" s="211"/>
      <c r="L43" s="208"/>
      <c r="M43" s="209"/>
    </row>
    <row r="44" spans="1:25" s="49" customFormat="1" ht="14.1" customHeight="1" x14ac:dyDescent="0.5">
      <c r="A44" s="205"/>
      <c r="B44" s="206"/>
      <c r="C44" s="207"/>
      <c r="D44" s="211"/>
      <c r="E44" s="211"/>
      <c r="F44" s="211"/>
      <c r="G44" s="211"/>
      <c r="H44" s="211"/>
      <c r="I44" s="211"/>
      <c r="J44" s="211"/>
      <c r="K44" s="211"/>
      <c r="L44" s="208"/>
      <c r="M44" s="209"/>
    </row>
    <row r="45" spans="1:25" s="49" customFormat="1" ht="14.1" customHeight="1" x14ac:dyDescent="0.5">
      <c r="A45" s="205"/>
      <c r="B45" s="206"/>
      <c r="C45" s="207"/>
      <c r="D45" s="211"/>
      <c r="E45" s="211"/>
      <c r="F45" s="211"/>
      <c r="G45" s="211"/>
      <c r="H45" s="211"/>
      <c r="I45" s="211"/>
      <c r="J45" s="211"/>
      <c r="K45" s="211"/>
      <c r="L45" s="208"/>
      <c r="M45" s="209"/>
    </row>
    <row r="46" spans="1:25" s="49" customFormat="1" ht="14.1" customHeight="1" x14ac:dyDescent="0.5">
      <c r="A46" s="205"/>
      <c r="B46" s="206"/>
      <c r="C46" s="207"/>
      <c r="D46" s="211"/>
      <c r="E46" s="211"/>
      <c r="F46" s="211"/>
      <c r="G46" s="211"/>
      <c r="H46" s="211"/>
      <c r="I46" s="211"/>
      <c r="J46" s="211"/>
      <c r="K46" s="211"/>
      <c r="L46" s="208"/>
      <c r="M46" s="209"/>
    </row>
    <row r="47" spans="1:25" s="49" customFormat="1" ht="14.1" customHeight="1" x14ac:dyDescent="0.5">
      <c r="A47" s="57" t="str">
        <f>IF(COUNTA(ประเมินสมรรถนะตามหลักสูตร!A3:K3)&lt;COUNTA(ประเมินสมรรถนะตามหลักสูตร!$A$2:$K$2),"",ประเมินสมรรถนะตามหลักสูตร!A3)</f>
        <v/>
      </c>
      <c r="B47" s="57" t="str">
        <f>IF(COUNTA(ประเมินสมรรถนะตามหลักสูตร!A3:K3)&lt;COUNTA(ประเมินสมรรถนะตามหลักสูตร!$A$2:$K$2),"",ประเมินสมรรถนะตามหลักสูตร!B3)</f>
        <v/>
      </c>
      <c r="C47" s="58" t="str">
        <f>IF(COUNTA(ประเมินสมรรถนะตามหลักสูตร!A3:K3)&lt;COUNTA(ประเมินสมรรถนะตามหลักสูตร!$A$2:$K$2),"",ประเมินสมรรถนะตามหลักสูตร!C3)</f>
        <v/>
      </c>
      <c r="D47" s="57" t="str">
        <f>IF(COUNTA(ประเมินสมรรถนะตามหลักสูตร!A3:K3)&lt;COUNTA(ประเมินสมรรถนะตามหลักสูตร!$A$2:$K$2),"",ประเมินสมรรถนะตามหลักสูตร!D3)</f>
        <v/>
      </c>
      <c r="E47" s="57" t="str">
        <f>IF(COUNTA(ประเมินสมรรถนะตามหลักสูตร!A3:K3)&lt;COUNTA(ประเมินสมรรถนะตามหลักสูตร!$A$2:$K$2),"",ประเมินสมรรถนะตามหลักสูตร!E3)</f>
        <v/>
      </c>
      <c r="F47" s="57" t="str">
        <f>IF(COUNTA(ประเมินสมรรถนะตามหลักสูตร!A3:K3)&lt;COUNTA(ประเมินสมรรถนะตามหลักสูตร!$A$2:$K$2),"",ประเมินสมรรถนะตามหลักสูตร!F3)</f>
        <v/>
      </c>
      <c r="G47" s="57" t="str">
        <f>IF(COUNTA(ประเมินสมรรถนะตามหลักสูตร!A3:K3)&lt;COUNTA(ประเมินสมรรถนะตามหลักสูตร!$A$2:$K$2),"",ประเมินสมรรถนะตามหลักสูตร!G3)</f>
        <v/>
      </c>
      <c r="H47" s="57" t="str">
        <f>IF(COUNTA(ประเมินสมรรถนะตามหลักสูตร!A3:K3)&lt;COUNTA(ประเมินสมรรถนะตามหลักสูตร!$A$2:$K$2),"",ประเมินสมรรถนะตามหลักสูตร!H3)</f>
        <v/>
      </c>
      <c r="I47" s="57"/>
      <c r="J47" s="57"/>
      <c r="K47" s="57"/>
      <c r="L47" s="57" t="str">
        <f>IF(COUNTA(ประเมินสมรรถนะตามหลักสูตร!A3:K3)&lt;COUNTA(ประเมินสมรรถนะตามหลักสูตร!$A$2:$K$2),"",ประเมินสมรรถนะตามหลักสูตร!L3)</f>
        <v/>
      </c>
      <c r="M47" s="57" t="str">
        <f>IF(COUNTA(ประเมินสมรรถนะตามหลักสูตร!A3:K3)&lt;COUNTA(ประเมินสมรรถนะตามหลักสูตร!$A$2:$K$2),"",ประเมินสมรรถนะตามหลักสูตร!M3)</f>
        <v/>
      </c>
    </row>
    <row r="48" spans="1:25" s="49" customFormat="1" ht="14.1" customHeight="1" x14ac:dyDescent="0.5">
      <c r="A48" s="57" t="str">
        <f>IF(COUNTA(ประเมินสมรรถนะตามหลักสูตร!A4:K4)&lt;COUNTA(ประเมินสมรรถนะตามหลักสูตร!$A$2:$K$2),"",ประเมินสมรรถนะตามหลักสูตร!A4)</f>
        <v/>
      </c>
      <c r="B48" s="57" t="str">
        <f>IF(COUNTA(ประเมินสมรรถนะตามหลักสูตร!A4:K4)&lt;COUNTA(ประเมินสมรรถนะตามหลักสูตร!$A$2:$K$2),"",ประเมินสมรรถนะตามหลักสูตร!B4)</f>
        <v/>
      </c>
      <c r="C48" s="58" t="str">
        <f>IF(COUNTA(ประเมินสมรรถนะตามหลักสูตร!A4:K4)&lt;COUNTA(ประเมินสมรรถนะตามหลักสูตร!$A$2:$K$2),"",ประเมินสมรรถนะตามหลักสูตร!C4)</f>
        <v/>
      </c>
      <c r="D48" s="57" t="str">
        <f>IF(COUNTA(ประเมินสมรรถนะตามหลักสูตร!A4:K4)&lt;COUNTA(ประเมินสมรรถนะตามหลักสูตร!$A$2:$K$2),"",ประเมินสมรรถนะตามหลักสูตร!D4)</f>
        <v/>
      </c>
      <c r="E48" s="57" t="str">
        <f>IF(COUNTA(ประเมินสมรรถนะตามหลักสูตร!A4:K4)&lt;COUNTA(ประเมินสมรรถนะตามหลักสูตร!$A$2:$K$2),"",ประเมินสมรรถนะตามหลักสูตร!E4)</f>
        <v/>
      </c>
      <c r="F48" s="57" t="str">
        <f>IF(COUNTA(ประเมินสมรรถนะตามหลักสูตร!A4:K4)&lt;COUNTA(ประเมินสมรรถนะตามหลักสูตร!$A$2:$K$2),"",ประเมินสมรรถนะตามหลักสูตร!F4)</f>
        <v/>
      </c>
      <c r="G48" s="57" t="str">
        <f>IF(COUNTA(ประเมินสมรรถนะตามหลักสูตร!A4:K4)&lt;COUNTA(ประเมินสมรรถนะตามหลักสูตร!$A$2:$K$2),"",ประเมินสมรรถนะตามหลักสูตร!G4)</f>
        <v/>
      </c>
      <c r="H48" s="57" t="str">
        <f>IF(COUNTA(ประเมินสมรรถนะตามหลักสูตร!A4:K4)&lt;COUNTA(ประเมินสมรรถนะตามหลักสูตร!$A$2:$K$2),"",ประเมินสมรรถนะตามหลักสูตร!H4)</f>
        <v/>
      </c>
      <c r="I48" s="57"/>
      <c r="J48" s="57"/>
      <c r="K48" s="57"/>
      <c r="L48" s="57" t="str">
        <f>IF(COUNTA(ประเมินสมรรถนะตามหลักสูตร!A4:K4)&lt;COUNTA(ประเมินสมรรถนะตามหลักสูตร!$A$2:$K$2),"",ประเมินสมรรถนะตามหลักสูตร!L4)</f>
        <v/>
      </c>
      <c r="M48" s="57" t="str">
        <f>IF(COUNTA(ประเมินสมรรถนะตามหลักสูตร!A4:K4)&lt;COUNTA(ประเมินสมรรถนะตามหลักสูตร!$A$2:$K$2),"",ประเมินสมรรถนะตามหลักสูตร!M4)</f>
        <v/>
      </c>
    </row>
    <row r="49" spans="1:13" s="49" customFormat="1" ht="14.1" customHeight="1" x14ac:dyDescent="0.5">
      <c r="A49" s="57" t="str">
        <f>IF(COUNTA(ประเมินสมรรถนะตามหลักสูตร!A5:K5)&lt;COUNTA(ประเมินสมรรถนะตามหลักสูตร!$A$2:$K$2),"",ประเมินสมรรถนะตามหลักสูตร!A5)</f>
        <v/>
      </c>
      <c r="B49" s="57" t="str">
        <f>IF(COUNTA(ประเมินสมรรถนะตามหลักสูตร!A5:K5)&lt;COUNTA(ประเมินสมรรถนะตามหลักสูตร!$A$2:$K$2),"",ประเมินสมรรถนะตามหลักสูตร!B5)</f>
        <v/>
      </c>
      <c r="C49" s="58" t="str">
        <f>IF(COUNTA(ประเมินสมรรถนะตามหลักสูตร!A5:K5)&lt;COUNTA(ประเมินสมรรถนะตามหลักสูตร!$A$2:$K$2),"",ประเมินสมรรถนะตามหลักสูตร!C5)</f>
        <v/>
      </c>
      <c r="D49" s="57" t="str">
        <f>IF(COUNTA(ประเมินสมรรถนะตามหลักสูตร!A5:K5)&lt;COUNTA(ประเมินสมรรถนะตามหลักสูตร!$A$2:$K$2),"",ประเมินสมรรถนะตามหลักสูตร!D5)</f>
        <v/>
      </c>
      <c r="E49" s="57" t="str">
        <f>IF(COUNTA(ประเมินสมรรถนะตามหลักสูตร!A5:K5)&lt;COUNTA(ประเมินสมรรถนะตามหลักสูตร!$A$2:$K$2),"",ประเมินสมรรถนะตามหลักสูตร!E5)</f>
        <v/>
      </c>
      <c r="F49" s="57" t="str">
        <f>IF(COUNTA(ประเมินสมรรถนะตามหลักสูตร!A5:K5)&lt;COUNTA(ประเมินสมรรถนะตามหลักสูตร!$A$2:$K$2),"",ประเมินสมรรถนะตามหลักสูตร!F5)</f>
        <v/>
      </c>
      <c r="G49" s="57" t="str">
        <f>IF(COUNTA(ประเมินสมรรถนะตามหลักสูตร!A5:K5)&lt;COUNTA(ประเมินสมรรถนะตามหลักสูตร!$A$2:$K$2),"",ประเมินสมรรถนะตามหลักสูตร!G5)</f>
        <v/>
      </c>
      <c r="H49" s="57" t="str">
        <f>IF(COUNTA(ประเมินสมรรถนะตามหลักสูตร!A5:K5)&lt;COUNTA(ประเมินสมรรถนะตามหลักสูตร!$A$2:$K$2),"",ประเมินสมรรถนะตามหลักสูตร!H5)</f>
        <v/>
      </c>
      <c r="I49" s="57"/>
      <c r="J49" s="57"/>
      <c r="K49" s="57"/>
      <c r="L49" s="57" t="str">
        <f>IF(COUNTA(ประเมินสมรรถนะตามหลักสูตร!A5:K5)&lt;COUNTA(ประเมินสมรรถนะตามหลักสูตร!$A$2:$K$2),"",ประเมินสมรรถนะตามหลักสูตร!L5)</f>
        <v/>
      </c>
      <c r="M49" s="57" t="str">
        <f>IF(COUNTA(ประเมินสมรรถนะตามหลักสูตร!A5:K5)&lt;COUNTA(ประเมินสมรรถนะตามหลักสูตร!$A$2:$K$2),"",ประเมินสมรรถนะตามหลักสูตร!M5)</f>
        <v/>
      </c>
    </row>
    <row r="50" spans="1:13" s="49" customFormat="1" ht="14.1" customHeight="1" x14ac:dyDescent="0.5">
      <c r="A50" s="57" t="str">
        <f>IF(COUNTA(ประเมินสมรรถนะตามหลักสูตร!A6:K6)&lt;COUNTA(ประเมินสมรรถนะตามหลักสูตร!$A$2:$K$2),"",ประเมินสมรรถนะตามหลักสูตร!A6)</f>
        <v/>
      </c>
      <c r="B50" s="57" t="str">
        <f>IF(COUNTA(ประเมินสมรรถนะตามหลักสูตร!A6:K6)&lt;COUNTA(ประเมินสมรรถนะตามหลักสูตร!$A$2:$K$2),"",ประเมินสมรรถนะตามหลักสูตร!B6)</f>
        <v/>
      </c>
      <c r="C50" s="58" t="str">
        <f>IF(COUNTA(ประเมินสมรรถนะตามหลักสูตร!A6:K6)&lt;COUNTA(ประเมินสมรรถนะตามหลักสูตร!$A$2:$K$2),"",ประเมินสมรรถนะตามหลักสูตร!C6)</f>
        <v/>
      </c>
      <c r="D50" s="57" t="str">
        <f>IF(COUNTA(ประเมินสมรรถนะตามหลักสูตร!A6:K6)&lt;COUNTA(ประเมินสมรรถนะตามหลักสูตร!$A$2:$K$2),"",ประเมินสมรรถนะตามหลักสูตร!D6)</f>
        <v/>
      </c>
      <c r="E50" s="57" t="str">
        <f>IF(COUNTA(ประเมินสมรรถนะตามหลักสูตร!A6:K6)&lt;COUNTA(ประเมินสมรรถนะตามหลักสูตร!$A$2:$K$2),"",ประเมินสมรรถนะตามหลักสูตร!E6)</f>
        <v/>
      </c>
      <c r="F50" s="57" t="str">
        <f>IF(COUNTA(ประเมินสมรรถนะตามหลักสูตร!A6:K6)&lt;COUNTA(ประเมินสมรรถนะตามหลักสูตร!$A$2:$K$2),"",ประเมินสมรรถนะตามหลักสูตร!F6)</f>
        <v/>
      </c>
      <c r="G50" s="57" t="str">
        <f>IF(COUNTA(ประเมินสมรรถนะตามหลักสูตร!A6:K6)&lt;COUNTA(ประเมินสมรรถนะตามหลักสูตร!$A$2:$K$2),"",ประเมินสมรรถนะตามหลักสูตร!G6)</f>
        <v/>
      </c>
      <c r="H50" s="57" t="str">
        <f>IF(COUNTA(ประเมินสมรรถนะตามหลักสูตร!A6:K6)&lt;COUNTA(ประเมินสมรรถนะตามหลักสูตร!$A$2:$K$2),"",ประเมินสมรรถนะตามหลักสูตร!H6)</f>
        <v/>
      </c>
      <c r="I50" s="57"/>
      <c r="J50" s="57"/>
      <c r="K50" s="57"/>
      <c r="L50" s="57" t="str">
        <f>IF(COUNTA(ประเมินสมรรถนะตามหลักสูตร!A6:K6)&lt;COUNTA(ประเมินสมรรถนะตามหลักสูตร!$A$2:$K$2),"",ประเมินสมรรถนะตามหลักสูตร!L6)</f>
        <v/>
      </c>
      <c r="M50" s="57" t="str">
        <f>IF(COUNTA(ประเมินสมรรถนะตามหลักสูตร!A6:K6)&lt;COUNTA(ประเมินสมรรถนะตามหลักสูตร!$A$2:$K$2),"",ประเมินสมรรถนะตามหลักสูตร!M6)</f>
        <v/>
      </c>
    </row>
    <row r="51" spans="1:13" s="49" customFormat="1" ht="14.1" customHeight="1" x14ac:dyDescent="0.5">
      <c r="A51" s="57" t="str">
        <f>IF(COUNTA(ประเมินสมรรถนะตามหลักสูตร!A7:K7)&lt;COUNTA(ประเมินสมรรถนะตามหลักสูตร!$A$2:$K$2),"",ประเมินสมรรถนะตามหลักสูตร!A7)</f>
        <v/>
      </c>
      <c r="B51" s="57" t="str">
        <f>IF(COUNTA(ประเมินสมรรถนะตามหลักสูตร!A7:K7)&lt;COUNTA(ประเมินสมรรถนะตามหลักสูตร!$A$2:$K$2),"",ประเมินสมรรถนะตามหลักสูตร!B7)</f>
        <v/>
      </c>
      <c r="C51" s="58" t="str">
        <f>IF(COUNTA(ประเมินสมรรถนะตามหลักสูตร!A7:K7)&lt;COUNTA(ประเมินสมรรถนะตามหลักสูตร!$A$2:$K$2),"",ประเมินสมรรถนะตามหลักสูตร!C7)</f>
        <v/>
      </c>
      <c r="D51" s="57" t="str">
        <f>IF(COUNTA(ประเมินสมรรถนะตามหลักสูตร!A7:K7)&lt;COUNTA(ประเมินสมรรถนะตามหลักสูตร!$A$2:$K$2),"",ประเมินสมรรถนะตามหลักสูตร!D7)</f>
        <v/>
      </c>
      <c r="E51" s="57" t="str">
        <f>IF(COUNTA(ประเมินสมรรถนะตามหลักสูตร!A7:K7)&lt;COUNTA(ประเมินสมรรถนะตามหลักสูตร!$A$2:$K$2),"",ประเมินสมรรถนะตามหลักสูตร!E7)</f>
        <v/>
      </c>
      <c r="F51" s="57" t="str">
        <f>IF(COUNTA(ประเมินสมรรถนะตามหลักสูตร!A7:K7)&lt;COUNTA(ประเมินสมรรถนะตามหลักสูตร!$A$2:$K$2),"",ประเมินสมรรถนะตามหลักสูตร!F7)</f>
        <v/>
      </c>
      <c r="G51" s="57" t="str">
        <f>IF(COUNTA(ประเมินสมรรถนะตามหลักสูตร!A7:K7)&lt;COUNTA(ประเมินสมรรถนะตามหลักสูตร!$A$2:$K$2),"",ประเมินสมรรถนะตามหลักสูตร!G7)</f>
        <v/>
      </c>
      <c r="H51" s="57" t="str">
        <f>IF(COUNTA(ประเมินสมรรถนะตามหลักสูตร!A7:K7)&lt;COUNTA(ประเมินสมรรถนะตามหลักสูตร!$A$2:$K$2),"",ประเมินสมรรถนะตามหลักสูตร!H7)</f>
        <v/>
      </c>
      <c r="I51" s="57"/>
      <c r="J51" s="57"/>
      <c r="K51" s="57"/>
      <c r="L51" s="57" t="str">
        <f>IF(COUNTA(ประเมินสมรรถนะตามหลักสูตร!A7:K7)&lt;COUNTA(ประเมินสมรรถนะตามหลักสูตร!$A$2:$K$2),"",ประเมินสมรรถนะตามหลักสูตร!L7)</f>
        <v/>
      </c>
      <c r="M51" s="57" t="str">
        <f>IF(COUNTA(ประเมินสมรรถนะตามหลักสูตร!A7:K7)&lt;COUNTA(ประเมินสมรรถนะตามหลักสูตร!$A$2:$K$2),"",ประเมินสมรรถนะตามหลักสูตร!M7)</f>
        <v/>
      </c>
    </row>
    <row r="52" spans="1:13" s="49" customFormat="1" ht="14.1" customHeight="1" x14ac:dyDescent="0.5">
      <c r="A52" s="57" t="str">
        <f>IF(COUNTA(ประเมินสมรรถนะตามหลักสูตร!A8:K8)&lt;COUNTA(ประเมินสมรรถนะตามหลักสูตร!$A$2:$K$2),"",ประเมินสมรรถนะตามหลักสูตร!A8)</f>
        <v/>
      </c>
      <c r="B52" s="57" t="str">
        <f>IF(COUNTA(ประเมินสมรรถนะตามหลักสูตร!A8:K8)&lt;COUNTA(ประเมินสมรรถนะตามหลักสูตร!$A$2:$K$2),"",ประเมินสมรรถนะตามหลักสูตร!B8)</f>
        <v/>
      </c>
      <c r="C52" s="58" t="str">
        <f>IF(COUNTA(ประเมินสมรรถนะตามหลักสูตร!A8:K8)&lt;COUNTA(ประเมินสมรรถนะตามหลักสูตร!$A$2:$K$2),"",ประเมินสมรรถนะตามหลักสูตร!C8)</f>
        <v/>
      </c>
      <c r="D52" s="57" t="str">
        <f>IF(COUNTA(ประเมินสมรรถนะตามหลักสูตร!A8:K8)&lt;COUNTA(ประเมินสมรรถนะตามหลักสูตร!$A$2:$K$2),"",ประเมินสมรรถนะตามหลักสูตร!D8)</f>
        <v/>
      </c>
      <c r="E52" s="57" t="str">
        <f>IF(COUNTA(ประเมินสมรรถนะตามหลักสูตร!A8:K8)&lt;COUNTA(ประเมินสมรรถนะตามหลักสูตร!$A$2:$K$2),"",ประเมินสมรรถนะตามหลักสูตร!E8)</f>
        <v/>
      </c>
      <c r="F52" s="57" t="str">
        <f>IF(COUNTA(ประเมินสมรรถนะตามหลักสูตร!A8:K8)&lt;COUNTA(ประเมินสมรรถนะตามหลักสูตร!$A$2:$K$2),"",ประเมินสมรรถนะตามหลักสูตร!F8)</f>
        <v/>
      </c>
      <c r="G52" s="57" t="str">
        <f>IF(COUNTA(ประเมินสมรรถนะตามหลักสูตร!A8:K8)&lt;COUNTA(ประเมินสมรรถนะตามหลักสูตร!$A$2:$K$2),"",ประเมินสมรรถนะตามหลักสูตร!G8)</f>
        <v/>
      </c>
      <c r="H52" s="57" t="str">
        <f>IF(COUNTA(ประเมินสมรรถนะตามหลักสูตร!A8:K8)&lt;COUNTA(ประเมินสมรรถนะตามหลักสูตร!$A$2:$K$2),"",ประเมินสมรรถนะตามหลักสูตร!H8)</f>
        <v/>
      </c>
      <c r="I52" s="57"/>
      <c r="J52" s="57"/>
      <c r="K52" s="57"/>
      <c r="L52" s="57" t="str">
        <f>IF(COUNTA(ประเมินสมรรถนะตามหลักสูตร!A8:K8)&lt;COUNTA(ประเมินสมรรถนะตามหลักสูตร!$A$2:$K$2),"",ประเมินสมรรถนะตามหลักสูตร!L8)</f>
        <v/>
      </c>
      <c r="M52" s="57" t="str">
        <f>IF(COUNTA(ประเมินสมรรถนะตามหลักสูตร!A8:K8)&lt;COUNTA(ประเมินสมรรถนะตามหลักสูตร!$A$2:$K$2),"",ประเมินสมรรถนะตามหลักสูตร!M8)</f>
        <v/>
      </c>
    </row>
    <row r="53" spans="1:13" s="49" customFormat="1" ht="14.1" customHeight="1" x14ac:dyDescent="0.5">
      <c r="A53" s="57" t="str">
        <f>IF(COUNTA(ประเมินสมรรถนะตามหลักสูตร!A9:K9)&lt;COUNTA(ประเมินสมรรถนะตามหลักสูตร!$A$2:$K$2),"",ประเมินสมรรถนะตามหลักสูตร!A9)</f>
        <v/>
      </c>
      <c r="B53" s="57" t="str">
        <f>IF(COUNTA(ประเมินสมรรถนะตามหลักสูตร!A9:K9)&lt;COUNTA(ประเมินสมรรถนะตามหลักสูตร!$A$2:$K$2),"",ประเมินสมรรถนะตามหลักสูตร!B9)</f>
        <v/>
      </c>
      <c r="C53" s="58" t="str">
        <f>IF(COUNTA(ประเมินสมรรถนะตามหลักสูตร!A9:K9)&lt;COUNTA(ประเมินสมรรถนะตามหลักสูตร!$A$2:$K$2),"",ประเมินสมรรถนะตามหลักสูตร!C9)</f>
        <v/>
      </c>
      <c r="D53" s="57" t="str">
        <f>IF(COUNTA(ประเมินสมรรถนะตามหลักสูตร!A9:K9)&lt;COUNTA(ประเมินสมรรถนะตามหลักสูตร!$A$2:$K$2),"",ประเมินสมรรถนะตามหลักสูตร!D9)</f>
        <v/>
      </c>
      <c r="E53" s="57" t="str">
        <f>IF(COUNTA(ประเมินสมรรถนะตามหลักสูตร!A9:K9)&lt;COUNTA(ประเมินสมรรถนะตามหลักสูตร!$A$2:$K$2),"",ประเมินสมรรถนะตามหลักสูตร!E9)</f>
        <v/>
      </c>
      <c r="F53" s="57" t="str">
        <f>IF(COUNTA(ประเมินสมรรถนะตามหลักสูตร!A9:K9)&lt;COUNTA(ประเมินสมรรถนะตามหลักสูตร!$A$2:$K$2),"",ประเมินสมรรถนะตามหลักสูตร!F9)</f>
        <v/>
      </c>
      <c r="G53" s="57" t="str">
        <f>IF(COUNTA(ประเมินสมรรถนะตามหลักสูตร!A9:K9)&lt;COUNTA(ประเมินสมรรถนะตามหลักสูตร!$A$2:$K$2),"",ประเมินสมรรถนะตามหลักสูตร!G9)</f>
        <v/>
      </c>
      <c r="H53" s="57" t="str">
        <f>IF(COUNTA(ประเมินสมรรถนะตามหลักสูตร!A9:K9)&lt;COUNTA(ประเมินสมรรถนะตามหลักสูตร!$A$2:$K$2),"",ประเมินสมรรถนะตามหลักสูตร!H9)</f>
        <v/>
      </c>
      <c r="I53" s="57"/>
      <c r="J53" s="57"/>
      <c r="K53" s="57"/>
      <c r="L53" s="57" t="str">
        <f>IF(COUNTA(ประเมินสมรรถนะตามหลักสูตร!A9:K9)&lt;COUNTA(ประเมินสมรรถนะตามหลักสูตร!$A$2:$K$2),"",ประเมินสมรรถนะตามหลักสูตร!L9)</f>
        <v/>
      </c>
      <c r="M53" s="57" t="str">
        <f>IF(COUNTA(ประเมินสมรรถนะตามหลักสูตร!A9:K9)&lt;COUNTA(ประเมินสมรรถนะตามหลักสูตร!$A$2:$K$2),"",ประเมินสมรรถนะตามหลักสูตร!M9)</f>
        <v/>
      </c>
    </row>
    <row r="54" spans="1:13" s="49" customFormat="1" ht="14.1" customHeight="1" x14ac:dyDescent="0.5">
      <c r="A54" s="57" t="str">
        <f>IF(COUNTA(ประเมินสมรรถนะตามหลักสูตร!A10:K10)&lt;COUNTA(ประเมินสมรรถนะตามหลักสูตร!$A$2:$K$2),"",ประเมินสมรรถนะตามหลักสูตร!A10)</f>
        <v/>
      </c>
      <c r="B54" s="57" t="str">
        <f>IF(COUNTA(ประเมินสมรรถนะตามหลักสูตร!A10:K10)&lt;COUNTA(ประเมินสมรรถนะตามหลักสูตร!$A$2:$K$2),"",ประเมินสมรรถนะตามหลักสูตร!B10)</f>
        <v/>
      </c>
      <c r="C54" s="58" t="str">
        <f>IF(COUNTA(ประเมินสมรรถนะตามหลักสูตร!A10:K10)&lt;COUNTA(ประเมินสมรรถนะตามหลักสูตร!$A$2:$K$2),"",ประเมินสมรรถนะตามหลักสูตร!C10)</f>
        <v/>
      </c>
      <c r="D54" s="57" t="str">
        <f>IF(COUNTA(ประเมินสมรรถนะตามหลักสูตร!A10:K10)&lt;COUNTA(ประเมินสมรรถนะตามหลักสูตร!$A$2:$K$2),"",ประเมินสมรรถนะตามหลักสูตร!D10)</f>
        <v/>
      </c>
      <c r="E54" s="57" t="str">
        <f>IF(COUNTA(ประเมินสมรรถนะตามหลักสูตร!A10:K10)&lt;COUNTA(ประเมินสมรรถนะตามหลักสูตร!$A$2:$K$2),"",ประเมินสมรรถนะตามหลักสูตร!E10)</f>
        <v/>
      </c>
      <c r="F54" s="57" t="str">
        <f>IF(COUNTA(ประเมินสมรรถนะตามหลักสูตร!A10:K10)&lt;COUNTA(ประเมินสมรรถนะตามหลักสูตร!$A$2:$K$2),"",ประเมินสมรรถนะตามหลักสูตร!F10)</f>
        <v/>
      </c>
      <c r="G54" s="57" t="str">
        <f>IF(COUNTA(ประเมินสมรรถนะตามหลักสูตร!A10:K10)&lt;COUNTA(ประเมินสมรรถนะตามหลักสูตร!$A$2:$K$2),"",ประเมินสมรรถนะตามหลักสูตร!G10)</f>
        <v/>
      </c>
      <c r="H54" s="57" t="str">
        <f>IF(COUNTA(ประเมินสมรรถนะตามหลักสูตร!A10:K10)&lt;COUNTA(ประเมินสมรรถนะตามหลักสูตร!$A$2:$K$2),"",ประเมินสมรรถนะตามหลักสูตร!H10)</f>
        <v/>
      </c>
      <c r="I54" s="57"/>
      <c r="J54" s="57"/>
      <c r="K54" s="57"/>
      <c r="L54" s="57" t="str">
        <f>IF(COUNTA(ประเมินสมรรถนะตามหลักสูตร!A10:K10)&lt;COUNTA(ประเมินสมรรถนะตามหลักสูตร!$A$2:$K$2),"",ประเมินสมรรถนะตามหลักสูตร!L10)</f>
        <v/>
      </c>
      <c r="M54" s="57" t="str">
        <f>IF(COUNTA(ประเมินสมรรถนะตามหลักสูตร!A10:K10)&lt;COUNTA(ประเมินสมรรถนะตามหลักสูตร!$A$2:$K$2),"",ประเมินสมรรถนะตามหลักสูตร!M10)</f>
        <v/>
      </c>
    </row>
    <row r="55" spans="1:13" s="49" customFormat="1" ht="14.1" customHeight="1" x14ac:dyDescent="0.5">
      <c r="A55" s="57" t="str">
        <f>IF(COUNTA(ประเมินสมรรถนะตามหลักสูตร!A11:K11)&lt;COUNTA(ประเมินสมรรถนะตามหลักสูตร!$A$2:$K$2),"",ประเมินสมรรถนะตามหลักสูตร!A11)</f>
        <v/>
      </c>
      <c r="B55" s="57" t="str">
        <f>IF(COUNTA(ประเมินสมรรถนะตามหลักสูตร!A11:K11)&lt;COUNTA(ประเมินสมรรถนะตามหลักสูตร!$A$2:$K$2),"",ประเมินสมรรถนะตามหลักสูตร!B11)</f>
        <v/>
      </c>
      <c r="C55" s="58" t="str">
        <f>IF(COUNTA(ประเมินสมรรถนะตามหลักสูตร!A11:K11)&lt;COUNTA(ประเมินสมรรถนะตามหลักสูตร!$A$2:$K$2),"",ประเมินสมรรถนะตามหลักสูตร!C11)</f>
        <v/>
      </c>
      <c r="D55" s="57" t="str">
        <f>IF(COUNTA(ประเมินสมรรถนะตามหลักสูตร!A11:K11)&lt;COUNTA(ประเมินสมรรถนะตามหลักสูตร!$A$2:$K$2),"",ประเมินสมรรถนะตามหลักสูตร!D11)</f>
        <v/>
      </c>
      <c r="E55" s="57" t="str">
        <f>IF(COUNTA(ประเมินสมรรถนะตามหลักสูตร!A11:K11)&lt;COUNTA(ประเมินสมรรถนะตามหลักสูตร!$A$2:$K$2),"",ประเมินสมรรถนะตามหลักสูตร!E11)</f>
        <v/>
      </c>
      <c r="F55" s="57" t="str">
        <f>IF(COUNTA(ประเมินสมรรถนะตามหลักสูตร!A11:K11)&lt;COUNTA(ประเมินสมรรถนะตามหลักสูตร!$A$2:$K$2),"",ประเมินสมรรถนะตามหลักสูตร!F11)</f>
        <v/>
      </c>
      <c r="G55" s="57" t="str">
        <f>IF(COUNTA(ประเมินสมรรถนะตามหลักสูตร!A11:K11)&lt;COUNTA(ประเมินสมรรถนะตามหลักสูตร!$A$2:$K$2),"",ประเมินสมรรถนะตามหลักสูตร!G11)</f>
        <v/>
      </c>
      <c r="H55" s="57" t="str">
        <f>IF(COUNTA(ประเมินสมรรถนะตามหลักสูตร!A11:K11)&lt;COUNTA(ประเมินสมรรถนะตามหลักสูตร!$A$2:$K$2),"",ประเมินสมรรถนะตามหลักสูตร!H11)</f>
        <v/>
      </c>
      <c r="I55" s="57"/>
      <c r="J55" s="57"/>
      <c r="K55" s="57"/>
      <c r="L55" s="57" t="str">
        <f>IF(COUNTA(ประเมินสมรรถนะตามหลักสูตร!A11:K11)&lt;COUNTA(ประเมินสมรรถนะตามหลักสูตร!$A$2:$K$2),"",ประเมินสมรรถนะตามหลักสูตร!L11)</f>
        <v/>
      </c>
      <c r="M55" s="57" t="str">
        <f>IF(COUNTA(ประเมินสมรรถนะตามหลักสูตร!A11:K11)&lt;COUNTA(ประเมินสมรรถนะตามหลักสูตร!$A$2:$K$2),"",ประเมินสมรรถนะตามหลักสูตร!M11)</f>
        <v/>
      </c>
    </row>
    <row r="56" spans="1:13" s="49" customFormat="1" ht="14.1" customHeight="1" x14ac:dyDescent="0.5">
      <c r="A56" s="57" t="str">
        <f>IF(COUNTA(ประเมินสมรรถนะตามหลักสูตร!A12:K12)&lt;COUNTA(ประเมินสมรรถนะตามหลักสูตร!$A$2:$K$2),"",ประเมินสมรรถนะตามหลักสูตร!A12)</f>
        <v/>
      </c>
      <c r="B56" s="57" t="str">
        <f>IF(COUNTA(ประเมินสมรรถนะตามหลักสูตร!A12:K12)&lt;COUNTA(ประเมินสมรรถนะตามหลักสูตร!$A$2:$K$2),"",ประเมินสมรรถนะตามหลักสูตร!B12)</f>
        <v/>
      </c>
      <c r="C56" s="58" t="str">
        <f>IF(COUNTA(ประเมินสมรรถนะตามหลักสูตร!A12:K12)&lt;COUNTA(ประเมินสมรรถนะตามหลักสูตร!$A$2:$K$2),"",ประเมินสมรรถนะตามหลักสูตร!C12)</f>
        <v/>
      </c>
      <c r="D56" s="57" t="str">
        <f>IF(COUNTA(ประเมินสมรรถนะตามหลักสูตร!A12:K12)&lt;COUNTA(ประเมินสมรรถนะตามหลักสูตร!$A$2:$K$2),"",ประเมินสมรรถนะตามหลักสูตร!D12)</f>
        <v/>
      </c>
      <c r="E56" s="57" t="str">
        <f>IF(COUNTA(ประเมินสมรรถนะตามหลักสูตร!A12:K12)&lt;COUNTA(ประเมินสมรรถนะตามหลักสูตร!$A$2:$K$2),"",ประเมินสมรรถนะตามหลักสูตร!E12)</f>
        <v/>
      </c>
      <c r="F56" s="57" t="str">
        <f>IF(COUNTA(ประเมินสมรรถนะตามหลักสูตร!A12:K12)&lt;COUNTA(ประเมินสมรรถนะตามหลักสูตร!$A$2:$K$2),"",ประเมินสมรรถนะตามหลักสูตร!F12)</f>
        <v/>
      </c>
      <c r="G56" s="57" t="str">
        <f>IF(COUNTA(ประเมินสมรรถนะตามหลักสูตร!A12:K12)&lt;COUNTA(ประเมินสมรรถนะตามหลักสูตร!$A$2:$K$2),"",ประเมินสมรรถนะตามหลักสูตร!G12)</f>
        <v/>
      </c>
      <c r="H56" s="57" t="str">
        <f>IF(COUNTA(ประเมินสมรรถนะตามหลักสูตร!A12:K12)&lt;COUNTA(ประเมินสมรรถนะตามหลักสูตร!$A$2:$K$2),"",ประเมินสมรรถนะตามหลักสูตร!H12)</f>
        <v/>
      </c>
      <c r="I56" s="57"/>
      <c r="J56" s="57"/>
      <c r="K56" s="57"/>
      <c r="L56" s="57" t="str">
        <f>IF(COUNTA(ประเมินสมรรถนะตามหลักสูตร!A12:K12)&lt;COUNTA(ประเมินสมรรถนะตามหลักสูตร!$A$2:$K$2),"",ประเมินสมรรถนะตามหลักสูตร!L12)</f>
        <v/>
      </c>
      <c r="M56" s="57" t="str">
        <f>IF(COUNTA(ประเมินสมรรถนะตามหลักสูตร!A12:K12)&lt;COUNTA(ประเมินสมรรถนะตามหลักสูตร!$A$2:$K$2),"",ประเมินสมรรถนะตามหลักสูตร!M12)</f>
        <v/>
      </c>
    </row>
    <row r="57" spans="1:13" s="49" customFormat="1" ht="14.1" customHeight="1" x14ac:dyDescent="0.5">
      <c r="A57" s="57" t="str">
        <f>IF(COUNTA(ประเมินสมรรถนะตามหลักสูตร!A13:K13)&lt;COUNTA(ประเมินสมรรถนะตามหลักสูตร!$A$2:$K$2),"",ประเมินสมรรถนะตามหลักสูตร!A13)</f>
        <v/>
      </c>
      <c r="B57" s="57" t="str">
        <f>IF(COUNTA(ประเมินสมรรถนะตามหลักสูตร!A13:K13)&lt;COUNTA(ประเมินสมรรถนะตามหลักสูตร!$A$2:$K$2),"",ประเมินสมรรถนะตามหลักสูตร!B13)</f>
        <v/>
      </c>
      <c r="C57" s="58" t="str">
        <f>IF(COUNTA(ประเมินสมรรถนะตามหลักสูตร!A13:K13)&lt;COUNTA(ประเมินสมรรถนะตามหลักสูตร!$A$2:$K$2),"",ประเมินสมรรถนะตามหลักสูตร!C13)</f>
        <v/>
      </c>
      <c r="D57" s="57" t="str">
        <f>IF(COUNTA(ประเมินสมรรถนะตามหลักสูตร!A13:K13)&lt;COUNTA(ประเมินสมรรถนะตามหลักสูตร!$A$2:$K$2),"",ประเมินสมรรถนะตามหลักสูตร!D13)</f>
        <v/>
      </c>
      <c r="E57" s="57" t="str">
        <f>IF(COUNTA(ประเมินสมรรถนะตามหลักสูตร!A13:K13)&lt;COUNTA(ประเมินสมรรถนะตามหลักสูตร!$A$2:$K$2),"",ประเมินสมรรถนะตามหลักสูตร!E13)</f>
        <v/>
      </c>
      <c r="F57" s="57" t="str">
        <f>IF(COUNTA(ประเมินสมรรถนะตามหลักสูตร!A13:K13)&lt;COUNTA(ประเมินสมรรถนะตามหลักสูตร!$A$2:$K$2),"",ประเมินสมรรถนะตามหลักสูตร!F13)</f>
        <v/>
      </c>
      <c r="G57" s="57" t="str">
        <f>IF(COUNTA(ประเมินสมรรถนะตามหลักสูตร!A13:K13)&lt;COUNTA(ประเมินสมรรถนะตามหลักสูตร!$A$2:$K$2),"",ประเมินสมรรถนะตามหลักสูตร!G13)</f>
        <v/>
      </c>
      <c r="H57" s="57" t="str">
        <f>IF(COUNTA(ประเมินสมรรถนะตามหลักสูตร!A13:K13)&lt;COUNTA(ประเมินสมรรถนะตามหลักสูตร!$A$2:$K$2),"",ประเมินสมรรถนะตามหลักสูตร!H13)</f>
        <v/>
      </c>
      <c r="I57" s="57"/>
      <c r="J57" s="57"/>
      <c r="K57" s="57"/>
      <c r="L57" s="57" t="str">
        <f>IF(COUNTA(ประเมินสมรรถนะตามหลักสูตร!A13:K13)&lt;COUNTA(ประเมินสมรรถนะตามหลักสูตร!$A$2:$K$2),"",ประเมินสมรรถนะตามหลักสูตร!L13)</f>
        <v/>
      </c>
      <c r="M57" s="57" t="str">
        <f>IF(COUNTA(ประเมินสมรรถนะตามหลักสูตร!A13:K13)&lt;COUNTA(ประเมินสมรรถนะตามหลักสูตร!$A$2:$K$2),"",ประเมินสมรรถนะตามหลักสูตร!M13)</f>
        <v/>
      </c>
    </row>
    <row r="58" spans="1:13" s="49" customFormat="1" ht="14.1" customHeight="1" x14ac:dyDescent="0.5">
      <c r="A58" s="57" t="str">
        <f>IF(COUNTA(ประเมินสมรรถนะตามหลักสูตร!A14:K14)&lt;COUNTA(ประเมินสมรรถนะตามหลักสูตร!$A$2:$K$2),"",ประเมินสมรรถนะตามหลักสูตร!A14)</f>
        <v/>
      </c>
      <c r="B58" s="57" t="str">
        <f>IF(COUNTA(ประเมินสมรรถนะตามหลักสูตร!A14:K14)&lt;COUNTA(ประเมินสมรรถนะตามหลักสูตร!$A$2:$K$2),"",ประเมินสมรรถนะตามหลักสูตร!B14)</f>
        <v/>
      </c>
      <c r="C58" s="58" t="str">
        <f>IF(COUNTA(ประเมินสมรรถนะตามหลักสูตร!A14:K14)&lt;COUNTA(ประเมินสมรรถนะตามหลักสูตร!$A$2:$K$2),"",ประเมินสมรรถนะตามหลักสูตร!C14)</f>
        <v/>
      </c>
      <c r="D58" s="57" t="str">
        <f>IF(COUNTA(ประเมินสมรรถนะตามหลักสูตร!A14:K14)&lt;COUNTA(ประเมินสมรรถนะตามหลักสูตร!$A$2:$K$2),"",ประเมินสมรรถนะตามหลักสูตร!D14)</f>
        <v/>
      </c>
      <c r="E58" s="57" t="str">
        <f>IF(COUNTA(ประเมินสมรรถนะตามหลักสูตร!A14:K14)&lt;COUNTA(ประเมินสมรรถนะตามหลักสูตร!$A$2:$K$2),"",ประเมินสมรรถนะตามหลักสูตร!E14)</f>
        <v/>
      </c>
      <c r="F58" s="57" t="str">
        <f>IF(COUNTA(ประเมินสมรรถนะตามหลักสูตร!A14:K14)&lt;COUNTA(ประเมินสมรรถนะตามหลักสูตร!$A$2:$K$2),"",ประเมินสมรรถนะตามหลักสูตร!F14)</f>
        <v/>
      </c>
      <c r="G58" s="57" t="str">
        <f>IF(COUNTA(ประเมินสมรรถนะตามหลักสูตร!A14:K14)&lt;COUNTA(ประเมินสมรรถนะตามหลักสูตร!$A$2:$K$2),"",ประเมินสมรรถนะตามหลักสูตร!G14)</f>
        <v/>
      </c>
      <c r="H58" s="57" t="str">
        <f>IF(COUNTA(ประเมินสมรรถนะตามหลักสูตร!A14:K14)&lt;COUNTA(ประเมินสมรรถนะตามหลักสูตร!$A$2:$K$2),"",ประเมินสมรรถนะตามหลักสูตร!H14)</f>
        <v/>
      </c>
      <c r="I58" s="57"/>
      <c r="J58" s="57"/>
      <c r="K58" s="57"/>
      <c r="L58" s="57" t="str">
        <f>IF(COUNTA(ประเมินสมรรถนะตามหลักสูตร!A14:K14)&lt;COUNTA(ประเมินสมรรถนะตามหลักสูตร!$A$2:$K$2),"",ประเมินสมรรถนะตามหลักสูตร!L14)</f>
        <v/>
      </c>
      <c r="M58" s="57" t="str">
        <f>IF(COUNTA(ประเมินสมรรถนะตามหลักสูตร!A14:K14)&lt;COUNTA(ประเมินสมรรถนะตามหลักสูตร!$A$2:$K$2),"",ประเมินสมรรถนะตามหลักสูตร!M14)</f>
        <v/>
      </c>
    </row>
    <row r="59" spans="1:13" s="49" customFormat="1" ht="14.1" customHeight="1" x14ac:dyDescent="0.5">
      <c r="A59" s="57" t="str">
        <f>IF(COUNTA(ประเมินสมรรถนะตามหลักสูตร!A15:K15)&lt;COUNTA(ประเมินสมรรถนะตามหลักสูตร!$A$2:$K$2),"",ประเมินสมรรถนะตามหลักสูตร!A15)</f>
        <v/>
      </c>
      <c r="B59" s="57" t="str">
        <f>IF(COUNTA(ประเมินสมรรถนะตามหลักสูตร!A15:K15)&lt;COUNTA(ประเมินสมรรถนะตามหลักสูตร!$A$2:$K$2),"",ประเมินสมรรถนะตามหลักสูตร!B15)</f>
        <v/>
      </c>
      <c r="C59" s="58" t="str">
        <f>IF(COUNTA(ประเมินสมรรถนะตามหลักสูตร!A15:K15)&lt;COUNTA(ประเมินสมรรถนะตามหลักสูตร!$A$2:$K$2),"",ประเมินสมรรถนะตามหลักสูตร!C15)</f>
        <v/>
      </c>
      <c r="D59" s="57" t="str">
        <f>IF(COUNTA(ประเมินสมรรถนะตามหลักสูตร!A15:K15)&lt;COUNTA(ประเมินสมรรถนะตามหลักสูตร!$A$2:$K$2),"",ประเมินสมรรถนะตามหลักสูตร!D15)</f>
        <v/>
      </c>
      <c r="E59" s="57" t="str">
        <f>IF(COUNTA(ประเมินสมรรถนะตามหลักสูตร!A15:K15)&lt;COUNTA(ประเมินสมรรถนะตามหลักสูตร!$A$2:$K$2),"",ประเมินสมรรถนะตามหลักสูตร!E15)</f>
        <v/>
      </c>
      <c r="F59" s="57" t="str">
        <f>IF(COUNTA(ประเมินสมรรถนะตามหลักสูตร!A15:K15)&lt;COUNTA(ประเมินสมรรถนะตามหลักสูตร!$A$2:$K$2),"",ประเมินสมรรถนะตามหลักสูตร!F15)</f>
        <v/>
      </c>
      <c r="G59" s="57" t="str">
        <f>IF(COUNTA(ประเมินสมรรถนะตามหลักสูตร!A15:K15)&lt;COUNTA(ประเมินสมรรถนะตามหลักสูตร!$A$2:$K$2),"",ประเมินสมรรถนะตามหลักสูตร!G15)</f>
        <v/>
      </c>
      <c r="H59" s="57" t="str">
        <f>IF(COUNTA(ประเมินสมรรถนะตามหลักสูตร!A15:K15)&lt;COUNTA(ประเมินสมรรถนะตามหลักสูตร!$A$2:$K$2),"",ประเมินสมรรถนะตามหลักสูตร!H15)</f>
        <v/>
      </c>
      <c r="I59" s="57"/>
      <c r="J59" s="57"/>
      <c r="K59" s="57"/>
      <c r="L59" s="57" t="str">
        <f>IF(COUNTA(ประเมินสมรรถนะตามหลักสูตร!A15:K15)&lt;COUNTA(ประเมินสมรรถนะตามหลักสูตร!$A$2:$K$2),"",ประเมินสมรรถนะตามหลักสูตร!L15)</f>
        <v/>
      </c>
      <c r="M59" s="57" t="str">
        <f>IF(COUNTA(ประเมินสมรรถนะตามหลักสูตร!A15:K15)&lt;COUNTA(ประเมินสมรรถนะตามหลักสูตร!$A$2:$K$2),"",ประเมินสมรรถนะตามหลักสูตร!M15)</f>
        <v/>
      </c>
    </row>
    <row r="60" spans="1:13" s="49" customFormat="1" ht="14.1" customHeight="1" x14ac:dyDescent="0.5">
      <c r="A60" s="57" t="str">
        <f>IF(COUNTA(ประเมินสมรรถนะตามหลักสูตร!A16:K16)&lt;COUNTA(ประเมินสมรรถนะตามหลักสูตร!$A$2:$K$2),"",ประเมินสมรรถนะตามหลักสูตร!A16)</f>
        <v/>
      </c>
      <c r="B60" s="57" t="str">
        <f>IF(COUNTA(ประเมินสมรรถนะตามหลักสูตร!A16:K16)&lt;COUNTA(ประเมินสมรรถนะตามหลักสูตร!$A$2:$K$2),"",ประเมินสมรรถนะตามหลักสูตร!B16)</f>
        <v/>
      </c>
      <c r="C60" s="58" t="str">
        <f>IF(COUNTA(ประเมินสมรรถนะตามหลักสูตร!A16:K16)&lt;COUNTA(ประเมินสมรรถนะตามหลักสูตร!$A$2:$K$2),"",ประเมินสมรรถนะตามหลักสูตร!C16)</f>
        <v/>
      </c>
      <c r="D60" s="57" t="str">
        <f>IF(COUNTA(ประเมินสมรรถนะตามหลักสูตร!A16:K16)&lt;COUNTA(ประเมินสมรรถนะตามหลักสูตร!$A$2:$K$2),"",ประเมินสมรรถนะตามหลักสูตร!D16)</f>
        <v/>
      </c>
      <c r="E60" s="57" t="str">
        <f>IF(COUNTA(ประเมินสมรรถนะตามหลักสูตร!A16:K16)&lt;COUNTA(ประเมินสมรรถนะตามหลักสูตร!$A$2:$K$2),"",ประเมินสมรรถนะตามหลักสูตร!E16)</f>
        <v/>
      </c>
      <c r="F60" s="57" t="str">
        <f>IF(COUNTA(ประเมินสมรรถนะตามหลักสูตร!A16:K16)&lt;COUNTA(ประเมินสมรรถนะตามหลักสูตร!$A$2:$K$2),"",ประเมินสมรรถนะตามหลักสูตร!F16)</f>
        <v/>
      </c>
      <c r="G60" s="57" t="str">
        <f>IF(COUNTA(ประเมินสมรรถนะตามหลักสูตร!A16:K16)&lt;COUNTA(ประเมินสมรรถนะตามหลักสูตร!$A$2:$K$2),"",ประเมินสมรรถนะตามหลักสูตร!G16)</f>
        <v/>
      </c>
      <c r="H60" s="57" t="str">
        <f>IF(COUNTA(ประเมินสมรรถนะตามหลักสูตร!A16:K16)&lt;COUNTA(ประเมินสมรรถนะตามหลักสูตร!$A$2:$K$2),"",ประเมินสมรรถนะตามหลักสูตร!H16)</f>
        <v/>
      </c>
      <c r="I60" s="57"/>
      <c r="J60" s="57"/>
      <c r="K60" s="57"/>
      <c r="L60" s="57" t="str">
        <f>IF(COUNTA(ประเมินสมรรถนะตามหลักสูตร!A16:K16)&lt;COUNTA(ประเมินสมรรถนะตามหลักสูตร!$A$2:$K$2),"",ประเมินสมรรถนะตามหลักสูตร!L16)</f>
        <v/>
      </c>
      <c r="M60" s="57" t="str">
        <f>IF(COUNTA(ประเมินสมรรถนะตามหลักสูตร!A16:K16)&lt;COUNTA(ประเมินสมรรถนะตามหลักสูตร!$A$2:$K$2),"",ประเมินสมรรถนะตามหลักสูตร!M16)</f>
        <v/>
      </c>
    </row>
    <row r="61" spans="1:13" s="49" customFormat="1" ht="14.1" customHeight="1" x14ac:dyDescent="0.5">
      <c r="A61" s="57" t="str">
        <f>IF(COUNTA(ประเมินสมรรถนะตามหลักสูตร!A17:K17)&lt;COUNTA(ประเมินสมรรถนะตามหลักสูตร!$A$2:$K$2),"",ประเมินสมรรถนะตามหลักสูตร!A17)</f>
        <v/>
      </c>
      <c r="B61" s="57" t="str">
        <f>IF(COUNTA(ประเมินสมรรถนะตามหลักสูตร!A17:K17)&lt;COUNTA(ประเมินสมรรถนะตามหลักสูตร!$A$2:$K$2),"",ประเมินสมรรถนะตามหลักสูตร!B17)</f>
        <v/>
      </c>
      <c r="C61" s="58" t="str">
        <f>IF(COUNTA(ประเมินสมรรถนะตามหลักสูตร!A17:K17)&lt;COUNTA(ประเมินสมรรถนะตามหลักสูตร!$A$2:$K$2),"",ประเมินสมรรถนะตามหลักสูตร!C17)</f>
        <v/>
      </c>
      <c r="D61" s="57" t="str">
        <f>IF(COUNTA(ประเมินสมรรถนะตามหลักสูตร!A17:K17)&lt;COUNTA(ประเมินสมรรถนะตามหลักสูตร!$A$2:$K$2),"",ประเมินสมรรถนะตามหลักสูตร!D17)</f>
        <v/>
      </c>
      <c r="E61" s="57" t="str">
        <f>IF(COUNTA(ประเมินสมรรถนะตามหลักสูตร!A17:K17)&lt;COUNTA(ประเมินสมรรถนะตามหลักสูตร!$A$2:$K$2),"",ประเมินสมรรถนะตามหลักสูตร!E17)</f>
        <v/>
      </c>
      <c r="F61" s="57" t="str">
        <f>IF(COUNTA(ประเมินสมรรถนะตามหลักสูตร!A17:K17)&lt;COUNTA(ประเมินสมรรถนะตามหลักสูตร!$A$2:$K$2),"",ประเมินสมรรถนะตามหลักสูตร!F17)</f>
        <v/>
      </c>
      <c r="G61" s="57" t="str">
        <f>IF(COUNTA(ประเมินสมรรถนะตามหลักสูตร!A17:K17)&lt;COUNTA(ประเมินสมรรถนะตามหลักสูตร!$A$2:$K$2),"",ประเมินสมรรถนะตามหลักสูตร!G17)</f>
        <v/>
      </c>
      <c r="H61" s="57" t="str">
        <f>IF(COUNTA(ประเมินสมรรถนะตามหลักสูตร!A17:K17)&lt;COUNTA(ประเมินสมรรถนะตามหลักสูตร!$A$2:$K$2),"",ประเมินสมรรถนะตามหลักสูตร!H17)</f>
        <v/>
      </c>
      <c r="I61" s="57"/>
      <c r="J61" s="57"/>
      <c r="K61" s="57"/>
      <c r="L61" s="57" t="str">
        <f>IF(COUNTA(ประเมินสมรรถนะตามหลักสูตร!A17:K17)&lt;COUNTA(ประเมินสมรรถนะตามหลักสูตร!$A$2:$K$2),"",ประเมินสมรรถนะตามหลักสูตร!L17)</f>
        <v/>
      </c>
      <c r="M61" s="57" t="str">
        <f>IF(COUNTA(ประเมินสมรรถนะตามหลักสูตร!A17:K17)&lt;COUNTA(ประเมินสมรรถนะตามหลักสูตร!$A$2:$K$2),"",ประเมินสมรรถนะตามหลักสูตร!M17)</f>
        <v/>
      </c>
    </row>
    <row r="62" spans="1:13" s="49" customFormat="1" ht="14.1" customHeight="1" x14ac:dyDescent="0.5">
      <c r="A62" s="57" t="str">
        <f>IF(COUNTA(ประเมินสมรรถนะตามหลักสูตร!A18:K18)&lt;COUNTA(ประเมินสมรรถนะตามหลักสูตร!$A$2:$K$2),"",ประเมินสมรรถนะตามหลักสูตร!A18)</f>
        <v/>
      </c>
      <c r="B62" s="57" t="str">
        <f>IF(COUNTA(ประเมินสมรรถนะตามหลักสูตร!A18:K18)&lt;COUNTA(ประเมินสมรรถนะตามหลักสูตร!$A$2:$K$2),"",ประเมินสมรรถนะตามหลักสูตร!B18)</f>
        <v/>
      </c>
      <c r="C62" s="58" t="str">
        <f>IF(COUNTA(ประเมินสมรรถนะตามหลักสูตร!A18:K18)&lt;COUNTA(ประเมินสมรรถนะตามหลักสูตร!$A$2:$K$2),"",ประเมินสมรรถนะตามหลักสูตร!C18)</f>
        <v/>
      </c>
      <c r="D62" s="57" t="str">
        <f>IF(COUNTA(ประเมินสมรรถนะตามหลักสูตร!A18:K18)&lt;COUNTA(ประเมินสมรรถนะตามหลักสูตร!$A$2:$K$2),"",ประเมินสมรรถนะตามหลักสูตร!D18)</f>
        <v/>
      </c>
      <c r="E62" s="57" t="str">
        <f>IF(COUNTA(ประเมินสมรรถนะตามหลักสูตร!A18:K18)&lt;COUNTA(ประเมินสมรรถนะตามหลักสูตร!$A$2:$K$2),"",ประเมินสมรรถนะตามหลักสูตร!E18)</f>
        <v/>
      </c>
      <c r="F62" s="57" t="str">
        <f>IF(COUNTA(ประเมินสมรรถนะตามหลักสูตร!A18:K18)&lt;COUNTA(ประเมินสมรรถนะตามหลักสูตร!$A$2:$K$2),"",ประเมินสมรรถนะตามหลักสูตร!F18)</f>
        <v/>
      </c>
      <c r="G62" s="57" t="str">
        <f>IF(COUNTA(ประเมินสมรรถนะตามหลักสูตร!A18:K18)&lt;COUNTA(ประเมินสมรรถนะตามหลักสูตร!$A$2:$K$2),"",ประเมินสมรรถนะตามหลักสูตร!G18)</f>
        <v/>
      </c>
      <c r="H62" s="57" t="str">
        <f>IF(COUNTA(ประเมินสมรรถนะตามหลักสูตร!A18:K18)&lt;COUNTA(ประเมินสมรรถนะตามหลักสูตร!$A$2:$K$2),"",ประเมินสมรรถนะตามหลักสูตร!H18)</f>
        <v/>
      </c>
      <c r="I62" s="57"/>
      <c r="J62" s="57"/>
      <c r="K62" s="57"/>
      <c r="L62" s="57" t="str">
        <f>IF(COUNTA(ประเมินสมรรถนะตามหลักสูตร!A18:K18)&lt;COUNTA(ประเมินสมรรถนะตามหลักสูตร!$A$2:$K$2),"",ประเมินสมรรถนะตามหลักสูตร!L18)</f>
        <v/>
      </c>
      <c r="M62" s="57" t="str">
        <f>IF(COUNTA(ประเมินสมรรถนะตามหลักสูตร!A18:K18)&lt;COUNTA(ประเมินสมรรถนะตามหลักสูตร!$A$2:$K$2),"",ประเมินสมรรถนะตามหลักสูตร!M18)</f>
        <v/>
      </c>
    </row>
    <row r="63" spans="1:13" s="49" customFormat="1" ht="14.1" customHeight="1" x14ac:dyDescent="0.5">
      <c r="A63" s="57" t="str">
        <f>IF(COUNTA(ประเมินสมรรถนะตามหลักสูตร!A19:K19)&lt;COUNTA(ประเมินสมรรถนะตามหลักสูตร!$A$2:$K$2),"",ประเมินสมรรถนะตามหลักสูตร!A19)</f>
        <v/>
      </c>
      <c r="B63" s="57" t="str">
        <f>IF(COUNTA(ประเมินสมรรถนะตามหลักสูตร!A19:K19)&lt;COUNTA(ประเมินสมรรถนะตามหลักสูตร!$A$2:$K$2),"",ประเมินสมรรถนะตามหลักสูตร!B19)</f>
        <v/>
      </c>
      <c r="C63" s="58" t="str">
        <f>IF(COUNTA(ประเมินสมรรถนะตามหลักสูตร!A19:K19)&lt;COUNTA(ประเมินสมรรถนะตามหลักสูตร!$A$2:$K$2),"",ประเมินสมรรถนะตามหลักสูตร!C19)</f>
        <v/>
      </c>
      <c r="D63" s="57" t="str">
        <f>IF(COUNTA(ประเมินสมรรถนะตามหลักสูตร!A19:K19)&lt;COUNTA(ประเมินสมรรถนะตามหลักสูตร!$A$2:$K$2),"",ประเมินสมรรถนะตามหลักสูตร!D19)</f>
        <v/>
      </c>
      <c r="E63" s="57" t="str">
        <f>IF(COUNTA(ประเมินสมรรถนะตามหลักสูตร!A19:K19)&lt;COUNTA(ประเมินสมรรถนะตามหลักสูตร!$A$2:$K$2),"",ประเมินสมรรถนะตามหลักสูตร!E19)</f>
        <v/>
      </c>
      <c r="F63" s="57" t="str">
        <f>IF(COUNTA(ประเมินสมรรถนะตามหลักสูตร!A19:K19)&lt;COUNTA(ประเมินสมรรถนะตามหลักสูตร!$A$2:$K$2),"",ประเมินสมรรถนะตามหลักสูตร!F19)</f>
        <v/>
      </c>
      <c r="G63" s="57" t="str">
        <f>IF(COUNTA(ประเมินสมรรถนะตามหลักสูตร!A19:K19)&lt;COUNTA(ประเมินสมรรถนะตามหลักสูตร!$A$2:$K$2),"",ประเมินสมรรถนะตามหลักสูตร!G19)</f>
        <v/>
      </c>
      <c r="H63" s="57" t="str">
        <f>IF(COUNTA(ประเมินสมรรถนะตามหลักสูตร!A19:K19)&lt;COUNTA(ประเมินสมรรถนะตามหลักสูตร!$A$2:$K$2),"",ประเมินสมรรถนะตามหลักสูตร!H19)</f>
        <v/>
      </c>
      <c r="I63" s="57"/>
      <c r="J63" s="57"/>
      <c r="K63" s="57"/>
      <c r="L63" s="57" t="str">
        <f>IF(COUNTA(ประเมินสมรรถนะตามหลักสูตร!A19:K19)&lt;COUNTA(ประเมินสมรรถนะตามหลักสูตร!$A$2:$K$2),"",ประเมินสมรรถนะตามหลักสูตร!L19)</f>
        <v/>
      </c>
      <c r="M63" s="57" t="str">
        <f>IF(COUNTA(ประเมินสมรรถนะตามหลักสูตร!A19:K19)&lt;COUNTA(ประเมินสมรรถนะตามหลักสูตร!$A$2:$K$2),"",ประเมินสมรรถนะตามหลักสูตร!M19)</f>
        <v/>
      </c>
    </row>
    <row r="64" spans="1:13" s="49" customFormat="1" ht="14.1" customHeight="1" x14ac:dyDescent="0.5">
      <c r="A64" s="57" t="str">
        <f>IF(COUNTA(ประเมินสมรรถนะตามหลักสูตร!A20:K20)&lt;COUNTA(ประเมินสมรรถนะตามหลักสูตร!$A$2:$K$2),"",ประเมินสมรรถนะตามหลักสูตร!A20)</f>
        <v/>
      </c>
      <c r="B64" s="57" t="str">
        <f>IF(COUNTA(ประเมินสมรรถนะตามหลักสูตร!A20:K20)&lt;COUNTA(ประเมินสมรรถนะตามหลักสูตร!$A$2:$K$2),"",ประเมินสมรรถนะตามหลักสูตร!B20)</f>
        <v/>
      </c>
      <c r="C64" s="58" t="str">
        <f>IF(COUNTA(ประเมินสมรรถนะตามหลักสูตร!A20:K20)&lt;COUNTA(ประเมินสมรรถนะตามหลักสูตร!$A$2:$K$2),"",ประเมินสมรรถนะตามหลักสูตร!C20)</f>
        <v/>
      </c>
      <c r="D64" s="57" t="str">
        <f>IF(COUNTA(ประเมินสมรรถนะตามหลักสูตร!A20:K20)&lt;COUNTA(ประเมินสมรรถนะตามหลักสูตร!$A$2:$K$2),"",ประเมินสมรรถนะตามหลักสูตร!D20)</f>
        <v/>
      </c>
      <c r="E64" s="57" t="str">
        <f>IF(COUNTA(ประเมินสมรรถนะตามหลักสูตร!A20:K20)&lt;COUNTA(ประเมินสมรรถนะตามหลักสูตร!$A$2:$K$2),"",ประเมินสมรรถนะตามหลักสูตร!E20)</f>
        <v/>
      </c>
      <c r="F64" s="57" t="str">
        <f>IF(COUNTA(ประเมินสมรรถนะตามหลักสูตร!A20:K20)&lt;COUNTA(ประเมินสมรรถนะตามหลักสูตร!$A$2:$K$2),"",ประเมินสมรรถนะตามหลักสูตร!F20)</f>
        <v/>
      </c>
      <c r="G64" s="57" t="str">
        <f>IF(COUNTA(ประเมินสมรรถนะตามหลักสูตร!A20:K20)&lt;COUNTA(ประเมินสมรรถนะตามหลักสูตร!$A$2:$K$2),"",ประเมินสมรรถนะตามหลักสูตร!G20)</f>
        <v/>
      </c>
      <c r="H64" s="57" t="str">
        <f>IF(COUNTA(ประเมินสมรรถนะตามหลักสูตร!A20:K20)&lt;COUNTA(ประเมินสมรรถนะตามหลักสูตร!$A$2:$K$2),"",ประเมินสมรรถนะตามหลักสูตร!H20)</f>
        <v/>
      </c>
      <c r="I64" s="57"/>
      <c r="J64" s="57"/>
      <c r="K64" s="57"/>
      <c r="L64" s="57" t="str">
        <f>IF(COUNTA(ประเมินสมรรถนะตามหลักสูตร!A20:K20)&lt;COUNTA(ประเมินสมรรถนะตามหลักสูตร!$A$2:$K$2),"",ประเมินสมรรถนะตามหลักสูตร!L20)</f>
        <v/>
      </c>
      <c r="M64" s="57" t="str">
        <f>IF(COUNTA(ประเมินสมรรถนะตามหลักสูตร!A20:K20)&lt;COUNTA(ประเมินสมรรถนะตามหลักสูตร!$A$2:$K$2),"",ประเมินสมรรถนะตามหลักสูตร!M20)</f>
        <v/>
      </c>
    </row>
    <row r="65" spans="1:13" s="49" customFormat="1" ht="14.1" customHeight="1" x14ac:dyDescent="0.5">
      <c r="A65" s="57" t="str">
        <f>IF(COUNTA(ประเมินสมรรถนะตามหลักสูตร!A21:K21)&lt;COUNTA(ประเมินสมรรถนะตามหลักสูตร!$A$2:$K$2),"",ประเมินสมรรถนะตามหลักสูตร!A21)</f>
        <v/>
      </c>
      <c r="B65" s="57" t="str">
        <f>IF(COUNTA(ประเมินสมรรถนะตามหลักสูตร!A21:K21)&lt;COUNTA(ประเมินสมรรถนะตามหลักสูตร!$A$2:$K$2),"",ประเมินสมรรถนะตามหลักสูตร!B21)</f>
        <v/>
      </c>
      <c r="C65" s="58" t="str">
        <f>IF(COUNTA(ประเมินสมรรถนะตามหลักสูตร!A21:K21)&lt;COUNTA(ประเมินสมรรถนะตามหลักสูตร!$A$2:$K$2),"",ประเมินสมรรถนะตามหลักสูตร!C21)</f>
        <v/>
      </c>
      <c r="D65" s="57" t="str">
        <f>IF(COUNTA(ประเมินสมรรถนะตามหลักสูตร!A21:K21)&lt;COUNTA(ประเมินสมรรถนะตามหลักสูตร!$A$2:$K$2),"",ประเมินสมรรถนะตามหลักสูตร!D21)</f>
        <v/>
      </c>
      <c r="E65" s="57" t="str">
        <f>IF(COUNTA(ประเมินสมรรถนะตามหลักสูตร!A21:K21)&lt;COUNTA(ประเมินสมรรถนะตามหลักสูตร!$A$2:$K$2),"",ประเมินสมรรถนะตามหลักสูตร!E21)</f>
        <v/>
      </c>
      <c r="F65" s="57" t="str">
        <f>IF(COUNTA(ประเมินสมรรถนะตามหลักสูตร!A21:K21)&lt;COUNTA(ประเมินสมรรถนะตามหลักสูตร!$A$2:$K$2),"",ประเมินสมรรถนะตามหลักสูตร!F21)</f>
        <v/>
      </c>
      <c r="G65" s="57" t="str">
        <f>IF(COUNTA(ประเมินสมรรถนะตามหลักสูตร!A21:K21)&lt;COUNTA(ประเมินสมรรถนะตามหลักสูตร!$A$2:$K$2),"",ประเมินสมรรถนะตามหลักสูตร!G21)</f>
        <v/>
      </c>
      <c r="H65" s="57" t="str">
        <f>IF(COUNTA(ประเมินสมรรถนะตามหลักสูตร!A21:K21)&lt;COUNTA(ประเมินสมรรถนะตามหลักสูตร!$A$2:$K$2),"",ประเมินสมรรถนะตามหลักสูตร!H21)</f>
        <v/>
      </c>
      <c r="I65" s="57"/>
      <c r="J65" s="57"/>
      <c r="K65" s="57"/>
      <c r="L65" s="57" t="str">
        <f>IF(COUNTA(ประเมินสมรรถนะตามหลักสูตร!A21:K21)&lt;COUNTA(ประเมินสมรรถนะตามหลักสูตร!$A$2:$K$2),"",ประเมินสมรรถนะตามหลักสูตร!L21)</f>
        <v/>
      </c>
      <c r="M65" s="57" t="str">
        <f>IF(COUNTA(ประเมินสมรรถนะตามหลักสูตร!A21:K21)&lt;COUNTA(ประเมินสมรรถนะตามหลักสูตร!$A$2:$K$2),"",ประเมินสมรรถนะตามหลักสูตร!M21)</f>
        <v/>
      </c>
    </row>
    <row r="66" spans="1:13" s="49" customFormat="1" ht="14.1" customHeight="1" x14ac:dyDescent="0.5">
      <c r="A66" s="57" t="str">
        <f>IF(COUNTA(ประเมินสมรรถนะตามหลักสูตร!A22:K22)&lt;COUNTA(ประเมินสมรรถนะตามหลักสูตร!$A$2:$K$2),"",ประเมินสมรรถนะตามหลักสูตร!A22)</f>
        <v/>
      </c>
      <c r="B66" s="57" t="str">
        <f>IF(COUNTA(ประเมินสมรรถนะตามหลักสูตร!A22:K22)&lt;COUNTA(ประเมินสมรรถนะตามหลักสูตร!$A$2:$K$2),"",ประเมินสมรรถนะตามหลักสูตร!B22)</f>
        <v/>
      </c>
      <c r="C66" s="58" t="str">
        <f>IF(COUNTA(ประเมินสมรรถนะตามหลักสูตร!A22:K22)&lt;COUNTA(ประเมินสมรรถนะตามหลักสูตร!$A$2:$K$2),"",ประเมินสมรรถนะตามหลักสูตร!C22)</f>
        <v/>
      </c>
      <c r="D66" s="57" t="str">
        <f>IF(COUNTA(ประเมินสมรรถนะตามหลักสูตร!A22:K22)&lt;COUNTA(ประเมินสมรรถนะตามหลักสูตร!$A$2:$K$2),"",ประเมินสมรรถนะตามหลักสูตร!D22)</f>
        <v/>
      </c>
      <c r="E66" s="57" t="str">
        <f>IF(COUNTA(ประเมินสมรรถนะตามหลักสูตร!A22:K22)&lt;COUNTA(ประเมินสมรรถนะตามหลักสูตร!$A$2:$K$2),"",ประเมินสมรรถนะตามหลักสูตร!E22)</f>
        <v/>
      </c>
      <c r="F66" s="57" t="str">
        <f>IF(COUNTA(ประเมินสมรรถนะตามหลักสูตร!A22:K22)&lt;COUNTA(ประเมินสมรรถนะตามหลักสูตร!$A$2:$K$2),"",ประเมินสมรรถนะตามหลักสูตร!F22)</f>
        <v/>
      </c>
      <c r="G66" s="57" t="str">
        <f>IF(COUNTA(ประเมินสมรรถนะตามหลักสูตร!A22:K22)&lt;COUNTA(ประเมินสมรรถนะตามหลักสูตร!$A$2:$K$2),"",ประเมินสมรรถนะตามหลักสูตร!G22)</f>
        <v/>
      </c>
      <c r="H66" s="57" t="str">
        <f>IF(COUNTA(ประเมินสมรรถนะตามหลักสูตร!A22:K22)&lt;COUNTA(ประเมินสมรรถนะตามหลักสูตร!$A$2:$K$2),"",ประเมินสมรรถนะตามหลักสูตร!H22)</f>
        <v/>
      </c>
      <c r="I66" s="57"/>
      <c r="J66" s="57"/>
      <c r="K66" s="57"/>
      <c r="L66" s="57" t="str">
        <f>IF(COUNTA(ประเมินสมรรถนะตามหลักสูตร!A22:K22)&lt;COUNTA(ประเมินสมรรถนะตามหลักสูตร!$A$2:$K$2),"",ประเมินสมรรถนะตามหลักสูตร!L22)</f>
        <v/>
      </c>
      <c r="M66" s="57" t="str">
        <f>IF(COUNTA(ประเมินสมรรถนะตามหลักสูตร!A22:K22)&lt;COUNTA(ประเมินสมรรถนะตามหลักสูตร!$A$2:$K$2),"",ประเมินสมรรถนะตามหลักสูตร!M22)</f>
        <v/>
      </c>
    </row>
    <row r="67" spans="1:13" s="49" customFormat="1" ht="14.1" customHeight="1" x14ac:dyDescent="0.5">
      <c r="A67" s="57" t="str">
        <f>IF(COUNTA(ประเมินสมรรถนะตามหลักสูตร!A23:K23)&lt;COUNTA(ประเมินสมรรถนะตามหลักสูตร!$A$2:$K$2),"",ประเมินสมรรถนะตามหลักสูตร!A23)</f>
        <v/>
      </c>
      <c r="B67" s="57" t="str">
        <f>IF(COUNTA(ประเมินสมรรถนะตามหลักสูตร!A23:K23)&lt;COUNTA(ประเมินสมรรถนะตามหลักสูตร!$A$2:$K$2),"",ประเมินสมรรถนะตามหลักสูตร!B23)</f>
        <v/>
      </c>
      <c r="C67" s="58" t="str">
        <f>IF(COUNTA(ประเมินสมรรถนะตามหลักสูตร!A23:K23)&lt;COUNTA(ประเมินสมรรถนะตามหลักสูตร!$A$2:$K$2),"",ประเมินสมรรถนะตามหลักสูตร!C23)</f>
        <v/>
      </c>
      <c r="D67" s="57" t="str">
        <f>IF(COUNTA(ประเมินสมรรถนะตามหลักสูตร!A23:K23)&lt;COUNTA(ประเมินสมรรถนะตามหลักสูตร!$A$2:$K$2),"",ประเมินสมรรถนะตามหลักสูตร!D23)</f>
        <v/>
      </c>
      <c r="E67" s="57" t="str">
        <f>IF(COUNTA(ประเมินสมรรถนะตามหลักสูตร!A23:K23)&lt;COUNTA(ประเมินสมรรถนะตามหลักสูตร!$A$2:$K$2),"",ประเมินสมรรถนะตามหลักสูตร!E23)</f>
        <v/>
      </c>
      <c r="F67" s="57" t="str">
        <f>IF(COUNTA(ประเมินสมรรถนะตามหลักสูตร!A23:K23)&lt;COUNTA(ประเมินสมรรถนะตามหลักสูตร!$A$2:$K$2),"",ประเมินสมรรถนะตามหลักสูตร!F23)</f>
        <v/>
      </c>
      <c r="G67" s="57" t="str">
        <f>IF(COUNTA(ประเมินสมรรถนะตามหลักสูตร!A23:K23)&lt;COUNTA(ประเมินสมรรถนะตามหลักสูตร!$A$2:$K$2),"",ประเมินสมรรถนะตามหลักสูตร!G23)</f>
        <v/>
      </c>
      <c r="H67" s="57" t="str">
        <f>IF(COUNTA(ประเมินสมรรถนะตามหลักสูตร!A23:K23)&lt;COUNTA(ประเมินสมรรถนะตามหลักสูตร!$A$2:$K$2),"",ประเมินสมรรถนะตามหลักสูตร!H23)</f>
        <v/>
      </c>
      <c r="I67" s="57"/>
      <c r="J67" s="57"/>
      <c r="K67" s="57"/>
      <c r="L67" s="57" t="str">
        <f>IF(COUNTA(ประเมินสมรรถนะตามหลักสูตร!A23:K23)&lt;COUNTA(ประเมินสมรรถนะตามหลักสูตร!$A$2:$K$2),"",ประเมินสมรรถนะตามหลักสูตร!L23)</f>
        <v/>
      </c>
      <c r="M67" s="57" t="str">
        <f>IF(COUNTA(ประเมินสมรรถนะตามหลักสูตร!A23:K23)&lt;COUNTA(ประเมินสมรรถนะตามหลักสูตร!$A$2:$K$2),"",ประเมินสมรรถนะตามหลักสูตร!M23)</f>
        <v/>
      </c>
    </row>
    <row r="68" spans="1:13" s="49" customFormat="1" ht="14.1" customHeight="1" x14ac:dyDescent="0.5">
      <c r="A68" s="57" t="str">
        <f>IF(COUNTA(ประเมินสมรรถนะตามหลักสูตร!A24:K24)&lt;COUNTA(ประเมินสมรรถนะตามหลักสูตร!$A$2:$K$2),"",ประเมินสมรรถนะตามหลักสูตร!A24)</f>
        <v/>
      </c>
      <c r="B68" s="57" t="str">
        <f>IF(COUNTA(ประเมินสมรรถนะตามหลักสูตร!A24:K24)&lt;COUNTA(ประเมินสมรรถนะตามหลักสูตร!$A$2:$K$2),"",ประเมินสมรรถนะตามหลักสูตร!B24)</f>
        <v/>
      </c>
      <c r="C68" s="58" t="str">
        <f>IF(COUNTA(ประเมินสมรรถนะตามหลักสูตร!A24:K24)&lt;COUNTA(ประเมินสมรรถนะตามหลักสูตร!$A$2:$K$2),"",ประเมินสมรรถนะตามหลักสูตร!C24)</f>
        <v/>
      </c>
      <c r="D68" s="57" t="str">
        <f>IF(COUNTA(ประเมินสมรรถนะตามหลักสูตร!A24:K24)&lt;COUNTA(ประเมินสมรรถนะตามหลักสูตร!$A$2:$K$2),"",ประเมินสมรรถนะตามหลักสูตร!D24)</f>
        <v/>
      </c>
      <c r="E68" s="57" t="str">
        <f>IF(COUNTA(ประเมินสมรรถนะตามหลักสูตร!A24:K24)&lt;COUNTA(ประเมินสมรรถนะตามหลักสูตร!$A$2:$K$2),"",ประเมินสมรรถนะตามหลักสูตร!E24)</f>
        <v/>
      </c>
      <c r="F68" s="57" t="str">
        <f>IF(COUNTA(ประเมินสมรรถนะตามหลักสูตร!A24:K24)&lt;COUNTA(ประเมินสมรรถนะตามหลักสูตร!$A$2:$K$2),"",ประเมินสมรรถนะตามหลักสูตร!F24)</f>
        <v/>
      </c>
      <c r="G68" s="57" t="str">
        <f>IF(COUNTA(ประเมินสมรรถนะตามหลักสูตร!A24:K24)&lt;COUNTA(ประเมินสมรรถนะตามหลักสูตร!$A$2:$K$2),"",ประเมินสมรรถนะตามหลักสูตร!G24)</f>
        <v/>
      </c>
      <c r="H68" s="57" t="str">
        <f>IF(COUNTA(ประเมินสมรรถนะตามหลักสูตร!A24:K24)&lt;COUNTA(ประเมินสมรรถนะตามหลักสูตร!$A$2:$K$2),"",ประเมินสมรรถนะตามหลักสูตร!H24)</f>
        <v/>
      </c>
      <c r="I68" s="57"/>
      <c r="J68" s="57"/>
      <c r="K68" s="57"/>
      <c r="L68" s="57" t="str">
        <f>IF(COUNTA(ประเมินสมรรถนะตามหลักสูตร!A24:K24)&lt;COUNTA(ประเมินสมรรถนะตามหลักสูตร!$A$2:$K$2),"",ประเมินสมรรถนะตามหลักสูตร!L24)</f>
        <v/>
      </c>
      <c r="M68" s="57" t="str">
        <f>IF(COUNTA(ประเมินสมรรถนะตามหลักสูตร!A24:K24)&lt;COUNTA(ประเมินสมรรถนะตามหลักสูตร!$A$2:$K$2),"",ประเมินสมรรถนะตามหลักสูตร!M24)</f>
        <v/>
      </c>
    </row>
    <row r="69" spans="1:13" s="49" customFormat="1" ht="14.1" customHeight="1" x14ac:dyDescent="0.5">
      <c r="A69" s="57" t="str">
        <f>IF(COUNTA(ประเมินสมรรถนะตามหลักสูตร!A25:K25)&lt;COUNTA(ประเมินสมรรถนะตามหลักสูตร!$A$2:$K$2),"",ประเมินสมรรถนะตามหลักสูตร!A25)</f>
        <v/>
      </c>
      <c r="B69" s="57" t="str">
        <f>IF(COUNTA(ประเมินสมรรถนะตามหลักสูตร!A25:K25)&lt;COUNTA(ประเมินสมรรถนะตามหลักสูตร!$A$2:$K$2),"",ประเมินสมรรถนะตามหลักสูตร!B25)</f>
        <v/>
      </c>
      <c r="C69" s="58" t="str">
        <f>IF(COUNTA(ประเมินสมรรถนะตามหลักสูตร!A25:K25)&lt;COUNTA(ประเมินสมรรถนะตามหลักสูตร!$A$2:$K$2),"",ประเมินสมรรถนะตามหลักสูตร!C25)</f>
        <v/>
      </c>
      <c r="D69" s="57" t="str">
        <f>IF(COUNTA(ประเมินสมรรถนะตามหลักสูตร!A25:K25)&lt;COUNTA(ประเมินสมรรถนะตามหลักสูตร!$A$2:$K$2),"",ประเมินสมรรถนะตามหลักสูตร!D25)</f>
        <v/>
      </c>
      <c r="E69" s="57" t="str">
        <f>IF(COUNTA(ประเมินสมรรถนะตามหลักสูตร!A25:K25)&lt;COUNTA(ประเมินสมรรถนะตามหลักสูตร!$A$2:$K$2),"",ประเมินสมรรถนะตามหลักสูตร!E25)</f>
        <v/>
      </c>
      <c r="F69" s="57" t="str">
        <f>IF(COUNTA(ประเมินสมรรถนะตามหลักสูตร!A25:K25)&lt;COUNTA(ประเมินสมรรถนะตามหลักสูตร!$A$2:$K$2),"",ประเมินสมรรถนะตามหลักสูตร!F25)</f>
        <v/>
      </c>
      <c r="G69" s="57" t="str">
        <f>IF(COUNTA(ประเมินสมรรถนะตามหลักสูตร!A25:K25)&lt;COUNTA(ประเมินสมรรถนะตามหลักสูตร!$A$2:$K$2),"",ประเมินสมรรถนะตามหลักสูตร!G25)</f>
        <v/>
      </c>
      <c r="H69" s="57" t="str">
        <f>IF(COUNTA(ประเมินสมรรถนะตามหลักสูตร!A25:K25)&lt;COUNTA(ประเมินสมรรถนะตามหลักสูตร!$A$2:$K$2),"",ประเมินสมรรถนะตามหลักสูตร!H25)</f>
        <v/>
      </c>
      <c r="I69" s="57"/>
      <c r="J69" s="57"/>
      <c r="K69" s="57"/>
      <c r="L69" s="57" t="str">
        <f>IF(COUNTA(ประเมินสมรรถนะตามหลักสูตร!A25:K25)&lt;COUNTA(ประเมินสมรรถนะตามหลักสูตร!$A$2:$K$2),"",ประเมินสมรรถนะตามหลักสูตร!L25)</f>
        <v/>
      </c>
      <c r="M69" s="57" t="str">
        <f>IF(COUNTA(ประเมินสมรรถนะตามหลักสูตร!A25:K25)&lt;COUNTA(ประเมินสมรรถนะตามหลักสูตร!$A$2:$K$2),"",ประเมินสมรรถนะตามหลักสูตร!M25)</f>
        <v/>
      </c>
    </row>
    <row r="70" spans="1:13" s="49" customFormat="1" ht="14.1" customHeight="1" x14ac:dyDescent="0.5">
      <c r="A70" s="57" t="str">
        <f>IF(COUNTA(ประเมินสมรรถนะตามหลักสูตร!A26:K26)&lt;COUNTA(ประเมินสมรรถนะตามหลักสูตร!$A$2:$K$2),"",ประเมินสมรรถนะตามหลักสูตร!A26)</f>
        <v/>
      </c>
      <c r="B70" s="57" t="str">
        <f>IF(COUNTA(ประเมินสมรรถนะตามหลักสูตร!A26:K26)&lt;COUNTA(ประเมินสมรรถนะตามหลักสูตร!$A$2:$K$2),"",ประเมินสมรรถนะตามหลักสูตร!B26)</f>
        <v/>
      </c>
      <c r="C70" s="58" t="str">
        <f>IF(COUNTA(ประเมินสมรรถนะตามหลักสูตร!A26:K26)&lt;COUNTA(ประเมินสมรรถนะตามหลักสูตร!$A$2:$K$2),"",ประเมินสมรรถนะตามหลักสูตร!C26)</f>
        <v/>
      </c>
      <c r="D70" s="57" t="str">
        <f>IF(COUNTA(ประเมินสมรรถนะตามหลักสูตร!A26:K26)&lt;COUNTA(ประเมินสมรรถนะตามหลักสูตร!$A$2:$K$2),"",ประเมินสมรรถนะตามหลักสูตร!D26)</f>
        <v/>
      </c>
      <c r="E70" s="57" t="str">
        <f>IF(COUNTA(ประเมินสมรรถนะตามหลักสูตร!A26:K26)&lt;COUNTA(ประเมินสมรรถนะตามหลักสูตร!$A$2:$K$2),"",ประเมินสมรรถนะตามหลักสูตร!E26)</f>
        <v/>
      </c>
      <c r="F70" s="57" t="str">
        <f>IF(COUNTA(ประเมินสมรรถนะตามหลักสูตร!A26:K26)&lt;COUNTA(ประเมินสมรรถนะตามหลักสูตร!$A$2:$K$2),"",ประเมินสมรรถนะตามหลักสูตร!F26)</f>
        <v/>
      </c>
      <c r="G70" s="57" t="str">
        <f>IF(COUNTA(ประเมินสมรรถนะตามหลักสูตร!A26:K26)&lt;COUNTA(ประเมินสมรรถนะตามหลักสูตร!$A$2:$K$2),"",ประเมินสมรรถนะตามหลักสูตร!G26)</f>
        <v/>
      </c>
      <c r="H70" s="57" t="str">
        <f>IF(COUNTA(ประเมินสมรรถนะตามหลักสูตร!A26:K26)&lt;COUNTA(ประเมินสมรรถนะตามหลักสูตร!$A$2:$K$2),"",ประเมินสมรรถนะตามหลักสูตร!H26)</f>
        <v/>
      </c>
      <c r="I70" s="57"/>
      <c r="J70" s="57"/>
      <c r="K70" s="57"/>
      <c r="L70" s="57" t="str">
        <f>IF(COUNTA(ประเมินสมรรถนะตามหลักสูตร!A26:K26)&lt;COUNTA(ประเมินสมรรถนะตามหลักสูตร!$A$2:$K$2),"",ประเมินสมรรถนะตามหลักสูตร!L26)</f>
        <v/>
      </c>
      <c r="M70" s="57" t="str">
        <f>IF(COUNTA(ประเมินสมรรถนะตามหลักสูตร!A26:K26)&lt;COUNTA(ประเมินสมรรถนะตามหลักสูตร!$A$2:$K$2),"",ประเมินสมรรถนะตามหลักสูตร!M26)</f>
        <v/>
      </c>
    </row>
    <row r="71" spans="1:13" s="49" customFormat="1" ht="14.1" customHeight="1" x14ac:dyDescent="0.5">
      <c r="A71" s="57" t="str">
        <f>IF(COUNTA(ประเมินสมรรถนะตามหลักสูตร!A27:K27)&lt;COUNTA(ประเมินสมรรถนะตามหลักสูตร!$A$2:$K$2),"",ประเมินสมรรถนะตามหลักสูตร!A27)</f>
        <v/>
      </c>
      <c r="B71" s="57" t="str">
        <f>IF(COUNTA(ประเมินสมรรถนะตามหลักสูตร!A27:K27)&lt;COUNTA(ประเมินสมรรถนะตามหลักสูตร!$A$2:$K$2),"",ประเมินสมรรถนะตามหลักสูตร!B27)</f>
        <v/>
      </c>
      <c r="C71" s="58" t="str">
        <f>IF(COUNTA(ประเมินสมรรถนะตามหลักสูตร!A27:K27)&lt;COUNTA(ประเมินสมรรถนะตามหลักสูตร!$A$2:$K$2),"",ประเมินสมรรถนะตามหลักสูตร!C27)</f>
        <v/>
      </c>
      <c r="D71" s="57" t="str">
        <f>IF(COUNTA(ประเมินสมรรถนะตามหลักสูตร!A27:K27)&lt;COUNTA(ประเมินสมรรถนะตามหลักสูตร!$A$2:$K$2),"",ประเมินสมรรถนะตามหลักสูตร!D27)</f>
        <v/>
      </c>
      <c r="E71" s="57" t="str">
        <f>IF(COUNTA(ประเมินสมรรถนะตามหลักสูตร!A27:K27)&lt;COUNTA(ประเมินสมรรถนะตามหลักสูตร!$A$2:$K$2),"",ประเมินสมรรถนะตามหลักสูตร!E27)</f>
        <v/>
      </c>
      <c r="F71" s="57" t="str">
        <f>IF(COUNTA(ประเมินสมรรถนะตามหลักสูตร!A27:K27)&lt;COUNTA(ประเมินสมรรถนะตามหลักสูตร!$A$2:$K$2),"",ประเมินสมรรถนะตามหลักสูตร!F27)</f>
        <v/>
      </c>
      <c r="G71" s="57" t="str">
        <f>IF(COUNTA(ประเมินสมรรถนะตามหลักสูตร!A27:K27)&lt;COUNTA(ประเมินสมรรถนะตามหลักสูตร!$A$2:$K$2),"",ประเมินสมรรถนะตามหลักสูตร!G27)</f>
        <v/>
      </c>
      <c r="H71" s="57" t="str">
        <f>IF(COUNTA(ประเมินสมรรถนะตามหลักสูตร!A27:K27)&lt;COUNTA(ประเมินสมรรถนะตามหลักสูตร!$A$2:$K$2),"",ประเมินสมรรถนะตามหลักสูตร!H27)</f>
        <v/>
      </c>
      <c r="I71" s="57"/>
      <c r="J71" s="57"/>
      <c r="K71" s="57"/>
      <c r="L71" s="57" t="str">
        <f>IF(COUNTA(ประเมินสมรรถนะตามหลักสูตร!A27:K27)&lt;COUNTA(ประเมินสมรรถนะตามหลักสูตร!$A$2:$K$2),"",ประเมินสมรรถนะตามหลักสูตร!L27)</f>
        <v/>
      </c>
      <c r="M71" s="57" t="str">
        <f>IF(COUNTA(ประเมินสมรรถนะตามหลักสูตร!A27:K27)&lt;COUNTA(ประเมินสมรรถนะตามหลักสูตร!$A$2:$K$2),"",ประเมินสมรรถนะตามหลักสูตร!M27)</f>
        <v/>
      </c>
    </row>
    <row r="72" spans="1:13" s="49" customFormat="1" ht="14.1" customHeight="1" x14ac:dyDescent="0.5">
      <c r="A72" s="57" t="str">
        <f>IF(COUNTA(ประเมินสมรรถนะตามหลักสูตร!A28:K28)&lt;COUNTA(ประเมินสมรรถนะตามหลักสูตร!$A$2:$K$2),"",ประเมินสมรรถนะตามหลักสูตร!A28)</f>
        <v/>
      </c>
      <c r="B72" s="57" t="str">
        <f>IF(COUNTA(ประเมินสมรรถนะตามหลักสูตร!A28:K28)&lt;COUNTA(ประเมินสมรรถนะตามหลักสูตร!$A$2:$K$2),"",ประเมินสมรรถนะตามหลักสูตร!B28)</f>
        <v/>
      </c>
      <c r="C72" s="58" t="str">
        <f>IF(COUNTA(ประเมินสมรรถนะตามหลักสูตร!A28:K28)&lt;COUNTA(ประเมินสมรรถนะตามหลักสูตร!$A$2:$K$2),"",ประเมินสมรรถนะตามหลักสูตร!C28)</f>
        <v/>
      </c>
      <c r="D72" s="57" t="str">
        <f>IF(COUNTA(ประเมินสมรรถนะตามหลักสูตร!A28:K28)&lt;COUNTA(ประเมินสมรรถนะตามหลักสูตร!$A$2:$K$2),"",ประเมินสมรรถนะตามหลักสูตร!D28)</f>
        <v/>
      </c>
      <c r="E72" s="57" t="str">
        <f>IF(COUNTA(ประเมินสมรรถนะตามหลักสูตร!A28:K28)&lt;COUNTA(ประเมินสมรรถนะตามหลักสูตร!$A$2:$K$2),"",ประเมินสมรรถนะตามหลักสูตร!E28)</f>
        <v/>
      </c>
      <c r="F72" s="57" t="str">
        <f>IF(COUNTA(ประเมินสมรรถนะตามหลักสูตร!A28:K28)&lt;COUNTA(ประเมินสมรรถนะตามหลักสูตร!$A$2:$K$2),"",ประเมินสมรรถนะตามหลักสูตร!F28)</f>
        <v/>
      </c>
      <c r="G72" s="57" t="str">
        <f>IF(COUNTA(ประเมินสมรรถนะตามหลักสูตร!A28:K28)&lt;COUNTA(ประเมินสมรรถนะตามหลักสูตร!$A$2:$K$2),"",ประเมินสมรรถนะตามหลักสูตร!G28)</f>
        <v/>
      </c>
      <c r="H72" s="57" t="str">
        <f>IF(COUNTA(ประเมินสมรรถนะตามหลักสูตร!A28:K28)&lt;COUNTA(ประเมินสมรรถนะตามหลักสูตร!$A$2:$K$2),"",ประเมินสมรรถนะตามหลักสูตร!H28)</f>
        <v/>
      </c>
      <c r="I72" s="57"/>
      <c r="J72" s="57"/>
      <c r="K72" s="57"/>
      <c r="L72" s="57" t="str">
        <f>IF(COUNTA(ประเมินสมรรถนะตามหลักสูตร!A28:K28)&lt;COUNTA(ประเมินสมรรถนะตามหลักสูตร!$A$2:$K$2),"",ประเมินสมรรถนะตามหลักสูตร!L28)</f>
        <v/>
      </c>
      <c r="M72" s="57" t="str">
        <f>IF(COUNTA(ประเมินสมรรถนะตามหลักสูตร!A28:K28)&lt;COUNTA(ประเมินสมรรถนะตามหลักสูตร!$A$2:$K$2),"",ประเมินสมรรถนะตามหลักสูตร!M28)</f>
        <v/>
      </c>
    </row>
    <row r="73" spans="1:13" s="49" customFormat="1" ht="14.1" customHeight="1" x14ac:dyDescent="0.5">
      <c r="A73" s="57" t="str">
        <f>IF(COUNTA(ประเมินสมรรถนะตามหลักสูตร!A29:K29)&lt;COUNTA(ประเมินสมรรถนะตามหลักสูตร!$A$2:$K$2),"",ประเมินสมรรถนะตามหลักสูตร!A29)</f>
        <v/>
      </c>
      <c r="B73" s="57" t="str">
        <f>IF(COUNTA(ประเมินสมรรถนะตามหลักสูตร!A29:K29)&lt;COUNTA(ประเมินสมรรถนะตามหลักสูตร!$A$2:$K$2),"",ประเมินสมรรถนะตามหลักสูตร!B29)</f>
        <v/>
      </c>
      <c r="C73" s="58" t="str">
        <f>IF(COUNTA(ประเมินสมรรถนะตามหลักสูตร!A29:K29)&lt;COUNTA(ประเมินสมรรถนะตามหลักสูตร!$A$2:$K$2),"",ประเมินสมรรถนะตามหลักสูตร!C29)</f>
        <v/>
      </c>
      <c r="D73" s="57" t="str">
        <f>IF(COUNTA(ประเมินสมรรถนะตามหลักสูตร!A29:K29)&lt;COUNTA(ประเมินสมรรถนะตามหลักสูตร!$A$2:$K$2),"",ประเมินสมรรถนะตามหลักสูตร!D29)</f>
        <v/>
      </c>
      <c r="E73" s="57" t="str">
        <f>IF(COUNTA(ประเมินสมรรถนะตามหลักสูตร!A29:K29)&lt;COUNTA(ประเมินสมรรถนะตามหลักสูตร!$A$2:$K$2),"",ประเมินสมรรถนะตามหลักสูตร!E29)</f>
        <v/>
      </c>
      <c r="F73" s="57" t="str">
        <f>IF(COUNTA(ประเมินสมรรถนะตามหลักสูตร!A29:K29)&lt;COUNTA(ประเมินสมรรถนะตามหลักสูตร!$A$2:$K$2),"",ประเมินสมรรถนะตามหลักสูตร!F29)</f>
        <v/>
      </c>
      <c r="G73" s="57" t="str">
        <f>IF(COUNTA(ประเมินสมรรถนะตามหลักสูตร!A29:K29)&lt;COUNTA(ประเมินสมรรถนะตามหลักสูตร!$A$2:$K$2),"",ประเมินสมรรถนะตามหลักสูตร!G29)</f>
        <v/>
      </c>
      <c r="H73" s="57" t="str">
        <f>IF(COUNTA(ประเมินสมรรถนะตามหลักสูตร!A29:K29)&lt;COUNTA(ประเมินสมรรถนะตามหลักสูตร!$A$2:$K$2),"",ประเมินสมรรถนะตามหลักสูตร!H29)</f>
        <v/>
      </c>
      <c r="I73" s="57"/>
      <c r="J73" s="57"/>
      <c r="K73" s="57"/>
      <c r="L73" s="57" t="str">
        <f>IF(COUNTA(ประเมินสมรรถนะตามหลักสูตร!A29:K29)&lt;COUNTA(ประเมินสมรรถนะตามหลักสูตร!$A$2:$K$2),"",ประเมินสมรรถนะตามหลักสูตร!L29)</f>
        <v/>
      </c>
      <c r="M73" s="57" t="str">
        <f>IF(COUNTA(ประเมินสมรรถนะตามหลักสูตร!A29:K29)&lt;COUNTA(ประเมินสมรรถนะตามหลักสูตร!$A$2:$K$2),"",ประเมินสมรรถนะตามหลักสูตร!M29)</f>
        <v/>
      </c>
    </row>
    <row r="74" spans="1:13" s="49" customFormat="1" ht="14.1" customHeight="1" x14ac:dyDescent="0.5">
      <c r="A74" s="57" t="str">
        <f>IF(COUNTA(ประเมินสมรรถนะตามหลักสูตร!A30:K30)&lt;COUNTA(ประเมินสมรรถนะตามหลักสูตร!$A$2:$K$2),"",ประเมินสมรรถนะตามหลักสูตร!A30)</f>
        <v/>
      </c>
      <c r="B74" s="57" t="str">
        <f>IF(COUNTA(ประเมินสมรรถนะตามหลักสูตร!A30:K30)&lt;COUNTA(ประเมินสมรรถนะตามหลักสูตร!$A$2:$K$2),"",ประเมินสมรรถนะตามหลักสูตร!B30)</f>
        <v/>
      </c>
      <c r="C74" s="58" t="str">
        <f>IF(COUNTA(ประเมินสมรรถนะตามหลักสูตร!A30:K30)&lt;COUNTA(ประเมินสมรรถนะตามหลักสูตร!$A$2:$K$2),"",ประเมินสมรรถนะตามหลักสูตร!C30)</f>
        <v/>
      </c>
      <c r="D74" s="57" t="str">
        <f>IF(COUNTA(ประเมินสมรรถนะตามหลักสูตร!A30:K30)&lt;COUNTA(ประเมินสมรรถนะตามหลักสูตร!$A$2:$K$2),"",ประเมินสมรรถนะตามหลักสูตร!D30)</f>
        <v/>
      </c>
      <c r="E74" s="57" t="str">
        <f>IF(COUNTA(ประเมินสมรรถนะตามหลักสูตร!A30:K30)&lt;COUNTA(ประเมินสมรรถนะตามหลักสูตร!$A$2:$K$2),"",ประเมินสมรรถนะตามหลักสูตร!E30)</f>
        <v/>
      </c>
      <c r="F74" s="57" t="str">
        <f>IF(COUNTA(ประเมินสมรรถนะตามหลักสูตร!A30:K30)&lt;COUNTA(ประเมินสมรรถนะตามหลักสูตร!$A$2:$K$2),"",ประเมินสมรรถนะตามหลักสูตร!F30)</f>
        <v/>
      </c>
      <c r="G74" s="57" t="str">
        <f>IF(COUNTA(ประเมินสมรรถนะตามหลักสูตร!A30:K30)&lt;COUNTA(ประเมินสมรรถนะตามหลักสูตร!$A$2:$K$2),"",ประเมินสมรรถนะตามหลักสูตร!G30)</f>
        <v/>
      </c>
      <c r="H74" s="57" t="str">
        <f>IF(COUNTA(ประเมินสมรรถนะตามหลักสูตร!A30:K30)&lt;COUNTA(ประเมินสมรรถนะตามหลักสูตร!$A$2:$K$2),"",ประเมินสมรรถนะตามหลักสูตร!H30)</f>
        <v/>
      </c>
      <c r="I74" s="57"/>
      <c r="J74" s="57"/>
      <c r="K74" s="57"/>
      <c r="L74" s="57" t="str">
        <f>IF(COUNTA(ประเมินสมรรถนะตามหลักสูตร!A30:K30)&lt;COUNTA(ประเมินสมรรถนะตามหลักสูตร!$A$2:$K$2),"",ประเมินสมรรถนะตามหลักสูตร!L30)</f>
        <v/>
      </c>
      <c r="M74" s="57" t="str">
        <f>IF(COUNTA(ประเมินสมรรถนะตามหลักสูตร!A30:K30)&lt;COUNTA(ประเมินสมรรถนะตามหลักสูตร!$A$2:$K$2),"",ประเมินสมรรถนะตามหลักสูตร!M30)</f>
        <v/>
      </c>
    </row>
    <row r="75" spans="1:13" s="49" customFormat="1" ht="14.1" customHeight="1" x14ac:dyDescent="0.5">
      <c r="A75" s="57" t="str">
        <f>IF(COUNTA(ประเมินสมรรถนะตามหลักสูตร!A31:K31)&lt;COUNTA(ประเมินสมรรถนะตามหลักสูตร!$A$2:$K$2),"",ประเมินสมรรถนะตามหลักสูตร!A31)</f>
        <v/>
      </c>
      <c r="B75" s="57" t="str">
        <f>IF(COUNTA(ประเมินสมรรถนะตามหลักสูตร!A31:K31)&lt;COUNTA(ประเมินสมรรถนะตามหลักสูตร!$A$2:$K$2),"",ประเมินสมรรถนะตามหลักสูตร!B31)</f>
        <v/>
      </c>
      <c r="C75" s="58" t="str">
        <f>IF(COUNTA(ประเมินสมรรถนะตามหลักสูตร!A31:K31)&lt;COUNTA(ประเมินสมรรถนะตามหลักสูตร!$A$2:$K$2),"",ประเมินสมรรถนะตามหลักสูตร!C31)</f>
        <v/>
      </c>
      <c r="D75" s="57" t="str">
        <f>IF(COUNTA(ประเมินสมรรถนะตามหลักสูตร!A31:K31)&lt;COUNTA(ประเมินสมรรถนะตามหลักสูตร!$A$2:$K$2),"",ประเมินสมรรถนะตามหลักสูตร!D31)</f>
        <v/>
      </c>
      <c r="E75" s="57" t="str">
        <f>IF(COUNTA(ประเมินสมรรถนะตามหลักสูตร!A31:K31)&lt;COUNTA(ประเมินสมรรถนะตามหลักสูตร!$A$2:$K$2),"",ประเมินสมรรถนะตามหลักสูตร!E31)</f>
        <v/>
      </c>
      <c r="F75" s="57" t="str">
        <f>IF(COUNTA(ประเมินสมรรถนะตามหลักสูตร!A31:K31)&lt;COUNTA(ประเมินสมรรถนะตามหลักสูตร!$A$2:$K$2),"",ประเมินสมรรถนะตามหลักสูตร!F31)</f>
        <v/>
      </c>
      <c r="G75" s="57" t="str">
        <f>IF(COUNTA(ประเมินสมรรถนะตามหลักสูตร!A31:K31)&lt;COUNTA(ประเมินสมรรถนะตามหลักสูตร!$A$2:$K$2),"",ประเมินสมรรถนะตามหลักสูตร!G31)</f>
        <v/>
      </c>
      <c r="H75" s="57" t="str">
        <f>IF(COUNTA(ประเมินสมรรถนะตามหลักสูตร!A31:K31)&lt;COUNTA(ประเมินสมรรถนะตามหลักสูตร!$A$2:$K$2),"",ประเมินสมรรถนะตามหลักสูตร!H31)</f>
        <v/>
      </c>
      <c r="I75" s="57"/>
      <c r="J75" s="57"/>
      <c r="K75" s="57"/>
      <c r="L75" s="57" t="str">
        <f>IF(COUNTA(ประเมินสมรรถนะตามหลักสูตร!A31:K31)&lt;COUNTA(ประเมินสมรรถนะตามหลักสูตร!$A$2:$K$2),"",ประเมินสมรรถนะตามหลักสูตร!L31)</f>
        <v/>
      </c>
      <c r="M75" s="57" t="str">
        <f>IF(COUNTA(ประเมินสมรรถนะตามหลักสูตร!A31:K31)&lt;COUNTA(ประเมินสมรรถนะตามหลักสูตร!$A$2:$K$2),"",ประเมินสมรรถนะตามหลักสูตร!M31)</f>
        <v/>
      </c>
    </row>
    <row r="76" spans="1:13" s="49" customFormat="1" ht="14.1" customHeight="1" x14ac:dyDescent="0.5">
      <c r="A76" s="57" t="str">
        <f>IF(COUNTA(ประเมินสมรรถนะตามหลักสูตร!A32:K32)&lt;COUNTA(ประเมินสมรรถนะตามหลักสูตร!$A$2:$K$2),"",ประเมินสมรรถนะตามหลักสูตร!A32)</f>
        <v/>
      </c>
      <c r="B76" s="57" t="str">
        <f>IF(COUNTA(ประเมินสมรรถนะตามหลักสูตร!A32:K32)&lt;COUNTA(ประเมินสมรรถนะตามหลักสูตร!$A$2:$K$2),"",ประเมินสมรรถนะตามหลักสูตร!B32)</f>
        <v/>
      </c>
      <c r="C76" s="58" t="str">
        <f>IF(COUNTA(ประเมินสมรรถนะตามหลักสูตร!A32:K32)&lt;COUNTA(ประเมินสมรรถนะตามหลักสูตร!$A$2:$K$2),"",ประเมินสมรรถนะตามหลักสูตร!C32)</f>
        <v/>
      </c>
      <c r="D76" s="57" t="str">
        <f>IF(COUNTA(ประเมินสมรรถนะตามหลักสูตร!A32:K32)&lt;COUNTA(ประเมินสมรรถนะตามหลักสูตร!$A$2:$K$2),"",ประเมินสมรรถนะตามหลักสูตร!D32)</f>
        <v/>
      </c>
      <c r="E76" s="57" t="str">
        <f>IF(COUNTA(ประเมินสมรรถนะตามหลักสูตร!A32:K32)&lt;COUNTA(ประเมินสมรรถนะตามหลักสูตร!$A$2:$K$2),"",ประเมินสมรรถนะตามหลักสูตร!E32)</f>
        <v/>
      </c>
      <c r="F76" s="57" t="str">
        <f>IF(COUNTA(ประเมินสมรรถนะตามหลักสูตร!A32:K32)&lt;COUNTA(ประเมินสมรรถนะตามหลักสูตร!$A$2:$K$2),"",ประเมินสมรรถนะตามหลักสูตร!F32)</f>
        <v/>
      </c>
      <c r="G76" s="57" t="str">
        <f>IF(COUNTA(ประเมินสมรรถนะตามหลักสูตร!A32:K32)&lt;COUNTA(ประเมินสมรรถนะตามหลักสูตร!$A$2:$K$2),"",ประเมินสมรรถนะตามหลักสูตร!G32)</f>
        <v/>
      </c>
      <c r="H76" s="57" t="str">
        <f>IF(COUNTA(ประเมินสมรรถนะตามหลักสูตร!A32:K32)&lt;COUNTA(ประเมินสมรรถนะตามหลักสูตร!$A$2:$K$2),"",ประเมินสมรรถนะตามหลักสูตร!H32)</f>
        <v/>
      </c>
      <c r="I76" s="57"/>
      <c r="J76" s="57"/>
      <c r="K76" s="57"/>
      <c r="L76" s="57" t="str">
        <f>IF(COUNTA(ประเมินสมรรถนะตามหลักสูตร!A32:K32)&lt;COUNTA(ประเมินสมรรถนะตามหลักสูตร!$A$2:$K$2),"",ประเมินสมรรถนะตามหลักสูตร!L32)</f>
        <v/>
      </c>
      <c r="M76" s="57" t="str">
        <f>IF(COUNTA(ประเมินสมรรถนะตามหลักสูตร!A32:K32)&lt;COUNTA(ประเมินสมรรถนะตามหลักสูตร!$A$2:$K$2),"",ประเมินสมรรถนะตามหลักสูตร!M32)</f>
        <v/>
      </c>
    </row>
    <row r="77" spans="1:13" s="49" customFormat="1" ht="14.1" customHeight="1" x14ac:dyDescent="0.5">
      <c r="A77" s="57" t="str">
        <f>IF(COUNTA(ประเมินสมรรถนะตามหลักสูตร!A33:K33)&lt;COUNTA(ประเมินสมรรถนะตามหลักสูตร!$A$2:$K$2),"",ประเมินสมรรถนะตามหลักสูตร!A33)</f>
        <v/>
      </c>
      <c r="B77" s="57" t="str">
        <f>IF(COUNTA(ประเมินสมรรถนะตามหลักสูตร!A33:K33)&lt;COUNTA(ประเมินสมรรถนะตามหลักสูตร!$A$2:$K$2),"",ประเมินสมรรถนะตามหลักสูตร!B33)</f>
        <v/>
      </c>
      <c r="C77" s="58" t="str">
        <f>IF(COUNTA(ประเมินสมรรถนะตามหลักสูตร!A33:K33)&lt;COUNTA(ประเมินสมรรถนะตามหลักสูตร!$A$2:$K$2),"",ประเมินสมรรถนะตามหลักสูตร!C33)</f>
        <v/>
      </c>
      <c r="D77" s="57" t="str">
        <f>IF(COUNTA(ประเมินสมรรถนะตามหลักสูตร!A33:K33)&lt;COUNTA(ประเมินสมรรถนะตามหลักสูตร!$A$2:$K$2),"",ประเมินสมรรถนะตามหลักสูตร!D33)</f>
        <v/>
      </c>
      <c r="E77" s="57" t="str">
        <f>IF(COUNTA(ประเมินสมรรถนะตามหลักสูตร!A33:K33)&lt;COUNTA(ประเมินสมรรถนะตามหลักสูตร!$A$2:$K$2),"",ประเมินสมรรถนะตามหลักสูตร!E33)</f>
        <v/>
      </c>
      <c r="F77" s="57" t="str">
        <f>IF(COUNTA(ประเมินสมรรถนะตามหลักสูตร!A33:K33)&lt;COUNTA(ประเมินสมรรถนะตามหลักสูตร!$A$2:$K$2),"",ประเมินสมรรถนะตามหลักสูตร!F33)</f>
        <v/>
      </c>
      <c r="G77" s="57" t="str">
        <f>IF(COUNTA(ประเมินสมรรถนะตามหลักสูตร!A33:K33)&lt;COUNTA(ประเมินสมรรถนะตามหลักสูตร!$A$2:$K$2),"",ประเมินสมรรถนะตามหลักสูตร!G33)</f>
        <v/>
      </c>
      <c r="H77" s="57" t="str">
        <f>IF(COUNTA(ประเมินสมรรถนะตามหลักสูตร!A33:K33)&lt;COUNTA(ประเมินสมรรถนะตามหลักสูตร!$A$2:$K$2),"",ประเมินสมรรถนะตามหลักสูตร!H33)</f>
        <v/>
      </c>
      <c r="I77" s="57"/>
      <c r="J77" s="57"/>
      <c r="K77" s="57"/>
      <c r="L77" s="57" t="str">
        <f>IF(COUNTA(ประเมินสมรรถนะตามหลักสูตร!A33:K33)&lt;COUNTA(ประเมินสมรรถนะตามหลักสูตร!$A$2:$K$2),"",ประเมินสมรรถนะตามหลักสูตร!L33)</f>
        <v/>
      </c>
      <c r="M77" s="57" t="str">
        <f>IF(COUNTA(ประเมินสมรรถนะตามหลักสูตร!A33:K33)&lt;COUNTA(ประเมินสมรรถนะตามหลักสูตร!$A$2:$K$2),"",ประเมินสมรรถนะตามหลักสูตร!M33)</f>
        <v/>
      </c>
    </row>
    <row r="78" spans="1:13" s="49" customFormat="1" ht="14.1" customHeight="1" x14ac:dyDescent="0.5">
      <c r="A78" s="57" t="str">
        <f>IF(COUNTA(ประเมินสมรรถนะตามหลักสูตร!A34:K34)&lt;COUNTA(ประเมินสมรรถนะตามหลักสูตร!$A$2:$K$2),"",ประเมินสมรรถนะตามหลักสูตร!A34)</f>
        <v/>
      </c>
      <c r="B78" s="57" t="str">
        <f>IF(COUNTA(ประเมินสมรรถนะตามหลักสูตร!A34:K34)&lt;COUNTA(ประเมินสมรรถนะตามหลักสูตร!$A$2:$K$2),"",ประเมินสมรรถนะตามหลักสูตร!B34)</f>
        <v/>
      </c>
      <c r="C78" s="58" t="str">
        <f>IF(COUNTA(ประเมินสมรรถนะตามหลักสูตร!A34:K34)&lt;COUNTA(ประเมินสมรรถนะตามหลักสูตร!$A$2:$K$2),"",ประเมินสมรรถนะตามหลักสูตร!C34)</f>
        <v/>
      </c>
      <c r="D78" s="57" t="str">
        <f>IF(COUNTA(ประเมินสมรรถนะตามหลักสูตร!A34:K34)&lt;COUNTA(ประเมินสมรรถนะตามหลักสูตร!$A$2:$K$2),"",ประเมินสมรรถนะตามหลักสูตร!D34)</f>
        <v/>
      </c>
      <c r="E78" s="57" t="str">
        <f>IF(COUNTA(ประเมินสมรรถนะตามหลักสูตร!A34:K34)&lt;COUNTA(ประเมินสมรรถนะตามหลักสูตร!$A$2:$K$2),"",ประเมินสมรรถนะตามหลักสูตร!E34)</f>
        <v/>
      </c>
      <c r="F78" s="57" t="str">
        <f>IF(COUNTA(ประเมินสมรรถนะตามหลักสูตร!A34:K34)&lt;COUNTA(ประเมินสมรรถนะตามหลักสูตร!$A$2:$K$2),"",ประเมินสมรรถนะตามหลักสูตร!F34)</f>
        <v/>
      </c>
      <c r="G78" s="57" t="str">
        <f>IF(COUNTA(ประเมินสมรรถนะตามหลักสูตร!A34:K34)&lt;COUNTA(ประเมินสมรรถนะตามหลักสูตร!$A$2:$K$2),"",ประเมินสมรรถนะตามหลักสูตร!G34)</f>
        <v/>
      </c>
      <c r="H78" s="57" t="str">
        <f>IF(COUNTA(ประเมินสมรรถนะตามหลักสูตร!A34:K34)&lt;COUNTA(ประเมินสมรรถนะตามหลักสูตร!$A$2:$K$2),"",ประเมินสมรรถนะตามหลักสูตร!H34)</f>
        <v/>
      </c>
      <c r="I78" s="57"/>
      <c r="J78" s="57"/>
      <c r="K78" s="57"/>
      <c r="L78" s="57" t="str">
        <f>IF(COUNTA(ประเมินสมรรถนะตามหลักสูตร!A34:K34)&lt;COUNTA(ประเมินสมรรถนะตามหลักสูตร!$A$2:$K$2),"",ประเมินสมรรถนะตามหลักสูตร!L34)</f>
        <v/>
      </c>
      <c r="M78" s="57" t="str">
        <f>IF(COUNTA(ประเมินสมรรถนะตามหลักสูตร!A34:K34)&lt;COUNTA(ประเมินสมรรถนะตามหลักสูตร!$A$2:$K$2),"",ประเมินสมรรถนะตามหลักสูตร!M34)</f>
        <v/>
      </c>
    </row>
    <row r="79" spans="1:13" s="49" customFormat="1" ht="14.1" customHeight="1" x14ac:dyDescent="0.5">
      <c r="A79" s="57" t="str">
        <f>IF(COUNTA(ประเมินสมรรถนะตามหลักสูตร!A35:K35)&lt;COUNTA(ประเมินสมรรถนะตามหลักสูตร!$A$2:$K$2),"",ประเมินสมรรถนะตามหลักสูตร!A35)</f>
        <v/>
      </c>
      <c r="B79" s="57" t="str">
        <f>IF(COUNTA(ประเมินสมรรถนะตามหลักสูตร!A35:K35)&lt;COUNTA(ประเมินสมรรถนะตามหลักสูตร!$A$2:$K$2),"",ประเมินสมรรถนะตามหลักสูตร!B35)</f>
        <v/>
      </c>
      <c r="C79" s="58" t="str">
        <f>IF(COUNTA(ประเมินสมรรถนะตามหลักสูตร!A35:K35)&lt;COUNTA(ประเมินสมรรถนะตามหลักสูตร!$A$2:$K$2),"",ประเมินสมรรถนะตามหลักสูตร!C35)</f>
        <v/>
      </c>
      <c r="D79" s="57" t="str">
        <f>IF(COUNTA(ประเมินสมรรถนะตามหลักสูตร!A35:K35)&lt;COUNTA(ประเมินสมรรถนะตามหลักสูตร!$A$2:$K$2),"",ประเมินสมรรถนะตามหลักสูตร!D35)</f>
        <v/>
      </c>
      <c r="E79" s="57" t="str">
        <f>IF(COUNTA(ประเมินสมรรถนะตามหลักสูตร!A35:K35)&lt;COUNTA(ประเมินสมรรถนะตามหลักสูตร!$A$2:$K$2),"",ประเมินสมรรถนะตามหลักสูตร!E35)</f>
        <v/>
      </c>
      <c r="F79" s="57" t="str">
        <f>IF(COUNTA(ประเมินสมรรถนะตามหลักสูตร!A35:K35)&lt;COUNTA(ประเมินสมรรถนะตามหลักสูตร!$A$2:$K$2),"",ประเมินสมรรถนะตามหลักสูตร!F35)</f>
        <v/>
      </c>
      <c r="G79" s="57" t="str">
        <f>IF(COUNTA(ประเมินสมรรถนะตามหลักสูตร!A35:K35)&lt;COUNTA(ประเมินสมรรถนะตามหลักสูตร!$A$2:$K$2),"",ประเมินสมรรถนะตามหลักสูตร!G35)</f>
        <v/>
      </c>
      <c r="H79" s="57" t="str">
        <f>IF(COUNTA(ประเมินสมรรถนะตามหลักสูตร!A35:K35)&lt;COUNTA(ประเมินสมรรถนะตามหลักสูตร!$A$2:$K$2),"",ประเมินสมรรถนะตามหลักสูตร!H35)</f>
        <v/>
      </c>
      <c r="I79" s="57"/>
      <c r="J79" s="57"/>
      <c r="K79" s="57"/>
      <c r="L79" s="57" t="str">
        <f>IF(COUNTA(ประเมินสมรรถนะตามหลักสูตร!A35:K35)&lt;COUNTA(ประเมินสมรรถนะตามหลักสูตร!$A$2:$K$2),"",ประเมินสมรรถนะตามหลักสูตร!L35)</f>
        <v/>
      </c>
      <c r="M79" s="57" t="str">
        <f>IF(COUNTA(ประเมินสมรรถนะตามหลักสูตร!A35:K35)&lt;COUNTA(ประเมินสมรรถนะตามหลักสูตร!$A$2:$K$2),"",ประเมินสมรรถนะตามหลักสูตร!M35)</f>
        <v/>
      </c>
    </row>
    <row r="80" spans="1:13" s="49" customFormat="1" ht="14.1" customHeight="1" x14ac:dyDescent="0.5">
      <c r="A80" s="57" t="str">
        <f>IF(COUNTA(ประเมินสมรรถนะตามหลักสูตร!A36:K36)&lt;COUNTA(ประเมินสมรรถนะตามหลักสูตร!$A$2:$K$2),"",ประเมินสมรรถนะตามหลักสูตร!A36)</f>
        <v/>
      </c>
      <c r="B80" s="57" t="str">
        <f>IF(COUNTA(ประเมินสมรรถนะตามหลักสูตร!A36:K36)&lt;COUNTA(ประเมินสมรรถนะตามหลักสูตร!$A$2:$K$2),"",ประเมินสมรรถนะตามหลักสูตร!B36)</f>
        <v/>
      </c>
      <c r="C80" s="58" t="str">
        <f>IF(COUNTA(ประเมินสมรรถนะตามหลักสูตร!A36:K36)&lt;COUNTA(ประเมินสมรรถนะตามหลักสูตร!$A$2:$K$2),"",ประเมินสมรรถนะตามหลักสูตร!C36)</f>
        <v/>
      </c>
      <c r="D80" s="57" t="str">
        <f>IF(COUNTA(ประเมินสมรรถนะตามหลักสูตร!A36:K36)&lt;COUNTA(ประเมินสมรรถนะตามหลักสูตร!$A$2:$K$2),"",ประเมินสมรรถนะตามหลักสูตร!D36)</f>
        <v/>
      </c>
      <c r="E80" s="57" t="str">
        <f>IF(COUNTA(ประเมินสมรรถนะตามหลักสูตร!A36:K36)&lt;COUNTA(ประเมินสมรรถนะตามหลักสูตร!$A$2:$K$2),"",ประเมินสมรรถนะตามหลักสูตร!E36)</f>
        <v/>
      </c>
      <c r="F80" s="57" t="str">
        <f>IF(COUNTA(ประเมินสมรรถนะตามหลักสูตร!A36:K36)&lt;COUNTA(ประเมินสมรรถนะตามหลักสูตร!$A$2:$K$2),"",ประเมินสมรรถนะตามหลักสูตร!F36)</f>
        <v/>
      </c>
      <c r="G80" s="57" t="str">
        <f>IF(COUNTA(ประเมินสมรรถนะตามหลักสูตร!A36:K36)&lt;COUNTA(ประเมินสมรรถนะตามหลักสูตร!$A$2:$K$2),"",ประเมินสมรรถนะตามหลักสูตร!G36)</f>
        <v/>
      </c>
      <c r="H80" s="57" t="str">
        <f>IF(COUNTA(ประเมินสมรรถนะตามหลักสูตร!A36:K36)&lt;COUNTA(ประเมินสมรรถนะตามหลักสูตร!$A$2:$K$2),"",ประเมินสมรรถนะตามหลักสูตร!H36)</f>
        <v/>
      </c>
      <c r="I80" s="57"/>
      <c r="J80" s="57"/>
      <c r="K80" s="57"/>
      <c r="L80" s="57" t="str">
        <f>IF(COUNTA(ประเมินสมรรถนะตามหลักสูตร!A36:K36)&lt;COUNTA(ประเมินสมรรถนะตามหลักสูตร!$A$2:$K$2),"",ประเมินสมรรถนะตามหลักสูตร!L36)</f>
        <v/>
      </c>
      <c r="M80" s="57" t="str">
        <f>IF(COUNTA(ประเมินสมรรถนะตามหลักสูตร!A36:K36)&lt;COUNTA(ประเมินสมรรถนะตามหลักสูตร!$A$2:$K$2),"",ประเมินสมรรถนะตามหลักสูตร!M36)</f>
        <v/>
      </c>
    </row>
    <row r="81" spans="1:25" s="49" customFormat="1" ht="14.1" customHeight="1" x14ac:dyDescent="0.5">
      <c r="A81" s="57" t="str">
        <f>IF(COUNTA(ประเมินสมรรถนะตามหลักสูตร!A37:K37)&lt;COUNTA(ประเมินสมรรถนะตามหลักสูตร!$A$2:$K$2),"",ประเมินสมรรถนะตามหลักสูตร!A37)</f>
        <v/>
      </c>
      <c r="B81" s="57" t="str">
        <f>IF(COUNTA(ประเมินสมรรถนะตามหลักสูตร!A37:K37)&lt;COUNTA(ประเมินสมรรถนะตามหลักสูตร!$A$2:$K$2),"",ประเมินสมรรถนะตามหลักสูตร!B37)</f>
        <v/>
      </c>
      <c r="C81" s="58" t="str">
        <f>IF(COUNTA(ประเมินสมรรถนะตามหลักสูตร!A37:K37)&lt;COUNTA(ประเมินสมรรถนะตามหลักสูตร!$A$2:$K$2),"",ประเมินสมรรถนะตามหลักสูตร!C37)</f>
        <v/>
      </c>
      <c r="D81" s="57" t="str">
        <f>IF(COUNTA(ประเมินสมรรถนะตามหลักสูตร!A37:K37)&lt;COUNTA(ประเมินสมรรถนะตามหลักสูตร!$A$2:$K$2),"",ประเมินสมรรถนะตามหลักสูตร!D37)</f>
        <v/>
      </c>
      <c r="E81" s="57" t="str">
        <f>IF(COUNTA(ประเมินสมรรถนะตามหลักสูตร!A37:K37)&lt;COUNTA(ประเมินสมรรถนะตามหลักสูตร!$A$2:$K$2),"",ประเมินสมรรถนะตามหลักสูตร!E37)</f>
        <v/>
      </c>
      <c r="F81" s="57" t="str">
        <f>IF(COUNTA(ประเมินสมรรถนะตามหลักสูตร!A37:K37)&lt;COUNTA(ประเมินสมรรถนะตามหลักสูตร!$A$2:$K$2),"",ประเมินสมรรถนะตามหลักสูตร!F37)</f>
        <v/>
      </c>
      <c r="G81" s="57" t="str">
        <f>IF(COUNTA(ประเมินสมรรถนะตามหลักสูตร!A37:K37)&lt;COUNTA(ประเมินสมรรถนะตามหลักสูตร!$A$2:$K$2),"",ประเมินสมรรถนะตามหลักสูตร!G37)</f>
        <v/>
      </c>
      <c r="H81" s="57" t="str">
        <f>IF(COUNTA(ประเมินสมรรถนะตามหลักสูตร!A37:K37)&lt;COUNTA(ประเมินสมรรถนะตามหลักสูตร!$A$2:$K$2),"",ประเมินสมรรถนะตามหลักสูตร!H37)</f>
        <v/>
      </c>
      <c r="I81" s="57"/>
      <c r="J81" s="57"/>
      <c r="K81" s="57"/>
      <c r="L81" s="57" t="str">
        <f>IF(COUNTA(ประเมินสมรรถนะตามหลักสูตร!A37:K37)&lt;COUNTA(ประเมินสมรรถนะตามหลักสูตร!$A$2:$K$2),"",ประเมินสมรรถนะตามหลักสูตร!L37)</f>
        <v/>
      </c>
      <c r="M81" s="57" t="str">
        <f>IF(COUNTA(ประเมินสมรรถนะตามหลักสูตร!A37:K37)&lt;COUNTA(ประเมินสมรรถนะตามหลักสูตร!$A$2:$K$2),"",ประเมินสมรรถนะตามหลักสูตร!M37)</f>
        <v/>
      </c>
    </row>
    <row r="82" spans="1:25" s="49" customFormat="1" ht="14.1" customHeight="1" x14ac:dyDescent="0.5">
      <c r="A82" s="57" t="str">
        <f>IF(COUNTA(ประเมินสมรรถนะตามหลักสูตร!A38:K38)&lt;COUNTA(ประเมินสมรรถนะตามหลักสูตร!$A$2:$K$2),"",ประเมินสมรรถนะตามหลักสูตร!A38)</f>
        <v/>
      </c>
      <c r="B82" s="57" t="str">
        <f>IF(COUNTA(ประเมินสมรรถนะตามหลักสูตร!A38:K38)&lt;COUNTA(ประเมินสมรรถนะตามหลักสูตร!$A$2:$K$2),"",ประเมินสมรรถนะตามหลักสูตร!B38)</f>
        <v/>
      </c>
      <c r="C82" s="58" t="str">
        <f>IF(COUNTA(ประเมินสมรรถนะตามหลักสูตร!A38:K38)&lt;COUNTA(ประเมินสมรรถนะตามหลักสูตร!$A$2:$K$2),"",ประเมินสมรรถนะตามหลักสูตร!C38)</f>
        <v/>
      </c>
      <c r="D82" s="57" t="str">
        <f>IF(COUNTA(ประเมินสมรรถนะตามหลักสูตร!A38:K38)&lt;COUNTA(ประเมินสมรรถนะตามหลักสูตร!$A$2:$K$2),"",ประเมินสมรรถนะตามหลักสูตร!D38)</f>
        <v/>
      </c>
      <c r="E82" s="57" t="str">
        <f>IF(COUNTA(ประเมินสมรรถนะตามหลักสูตร!A38:K38)&lt;COUNTA(ประเมินสมรรถนะตามหลักสูตร!$A$2:$K$2),"",ประเมินสมรรถนะตามหลักสูตร!E38)</f>
        <v/>
      </c>
      <c r="F82" s="57" t="str">
        <f>IF(COUNTA(ประเมินสมรรถนะตามหลักสูตร!A38:K38)&lt;COUNTA(ประเมินสมรรถนะตามหลักสูตร!$A$2:$K$2),"",ประเมินสมรรถนะตามหลักสูตร!F38)</f>
        <v/>
      </c>
      <c r="G82" s="57" t="str">
        <f>IF(COUNTA(ประเมินสมรรถนะตามหลักสูตร!A38:K38)&lt;COUNTA(ประเมินสมรรถนะตามหลักสูตร!$A$2:$K$2),"",ประเมินสมรรถนะตามหลักสูตร!G38)</f>
        <v/>
      </c>
      <c r="H82" s="57" t="str">
        <f>IF(COUNTA(ประเมินสมรรถนะตามหลักสูตร!A38:K38)&lt;COUNTA(ประเมินสมรรถนะตามหลักสูตร!$A$2:$K$2),"",ประเมินสมรรถนะตามหลักสูตร!H38)</f>
        <v/>
      </c>
      <c r="I82" s="57"/>
      <c r="J82" s="57"/>
      <c r="K82" s="57"/>
      <c r="L82" s="57" t="str">
        <f>IF(COUNTA(ประเมินสมรรถนะตามหลักสูตร!A38:K38)&lt;COUNTA(ประเมินสมรรถนะตามหลักสูตร!$A$2:$K$2),"",ประเมินสมรรถนะตามหลักสูตร!L38)</f>
        <v/>
      </c>
      <c r="M82" s="57" t="str">
        <f>IF(COUNTA(ประเมินสมรรถนะตามหลักสูตร!A38:K38)&lt;COUNTA(ประเมินสมรรถนะตามหลักสูตร!$A$2:$K$2),"",ประเมินสมรรถนะตามหลักสูตร!M38)</f>
        <v/>
      </c>
    </row>
    <row r="83" spans="1:25" s="49" customFormat="1" ht="14.1" customHeight="1" x14ac:dyDescent="0.5">
      <c r="A83" s="57" t="str">
        <f>IF(COUNTA(ประเมินสมรรถนะตามหลักสูตร!A39:K39)&lt;COUNTA(ประเมินสมรรถนะตามหลักสูตร!$A$2:$K$2),"",ประเมินสมรรถนะตามหลักสูตร!A39)</f>
        <v/>
      </c>
      <c r="B83" s="57" t="str">
        <f>IF(COUNTA(ประเมินสมรรถนะตามหลักสูตร!A39:K39)&lt;COUNTA(ประเมินสมรรถนะตามหลักสูตร!$A$2:$K$2),"",ประเมินสมรรถนะตามหลักสูตร!B39)</f>
        <v/>
      </c>
      <c r="C83" s="58" t="str">
        <f>IF(COUNTA(ประเมินสมรรถนะตามหลักสูตร!A39:K39)&lt;COUNTA(ประเมินสมรรถนะตามหลักสูตร!$A$2:$K$2),"",ประเมินสมรรถนะตามหลักสูตร!C39)</f>
        <v/>
      </c>
      <c r="D83" s="57" t="str">
        <f>IF(COUNTA(ประเมินสมรรถนะตามหลักสูตร!A39:K39)&lt;COUNTA(ประเมินสมรรถนะตามหลักสูตร!$A$2:$K$2),"",ประเมินสมรรถนะตามหลักสูตร!D39)</f>
        <v/>
      </c>
      <c r="E83" s="57" t="str">
        <f>IF(COUNTA(ประเมินสมรรถนะตามหลักสูตร!A39:K39)&lt;COUNTA(ประเมินสมรรถนะตามหลักสูตร!$A$2:$K$2),"",ประเมินสมรรถนะตามหลักสูตร!E39)</f>
        <v/>
      </c>
      <c r="F83" s="57" t="str">
        <f>IF(COUNTA(ประเมินสมรรถนะตามหลักสูตร!A39:K39)&lt;COUNTA(ประเมินสมรรถนะตามหลักสูตร!$A$2:$K$2),"",ประเมินสมรรถนะตามหลักสูตร!F39)</f>
        <v/>
      </c>
      <c r="G83" s="57" t="str">
        <f>IF(COUNTA(ประเมินสมรรถนะตามหลักสูตร!A39:K39)&lt;COUNTA(ประเมินสมรรถนะตามหลักสูตร!$A$2:$K$2),"",ประเมินสมรรถนะตามหลักสูตร!G39)</f>
        <v/>
      </c>
      <c r="H83" s="57" t="str">
        <f>IF(COUNTA(ประเมินสมรรถนะตามหลักสูตร!A39:K39)&lt;COUNTA(ประเมินสมรรถนะตามหลักสูตร!$A$2:$K$2),"",ประเมินสมรรถนะตามหลักสูตร!H39)</f>
        <v/>
      </c>
      <c r="I83" s="57"/>
      <c r="J83" s="57"/>
      <c r="K83" s="57"/>
      <c r="L83" s="57" t="str">
        <f>IF(COUNTA(ประเมินสมรรถนะตามหลักสูตร!A39:K39)&lt;COUNTA(ประเมินสมรรถนะตามหลักสูตร!$A$2:$K$2),"",ประเมินสมรรถนะตามหลักสูตร!L39)</f>
        <v/>
      </c>
      <c r="M83" s="57" t="str">
        <f>IF(COUNTA(ประเมินสมรรถนะตามหลักสูตร!A39:K39)&lt;COUNTA(ประเมินสมรรถนะตามหลักสูตร!$A$2:$K$2),"",ประเมินสมรรถนะตามหลักสูตร!M39)</f>
        <v/>
      </c>
    </row>
    <row r="84" spans="1:25" s="49" customFormat="1" ht="14.1" customHeight="1" x14ac:dyDescent="0.5">
      <c r="A84" s="57" t="str">
        <f>IF(COUNTA(ประเมินสมรรถนะตามหลักสูตร!A40:K40)&lt;COUNTA(ประเมินสมรรถนะตามหลักสูตร!$A$2:$K$2),"",ประเมินสมรรถนะตามหลักสูตร!A40)</f>
        <v/>
      </c>
      <c r="B84" s="57" t="str">
        <f>IF(COUNTA(ประเมินสมรรถนะตามหลักสูตร!A40:K40)&lt;COUNTA(ประเมินสมรรถนะตามหลักสูตร!$A$2:$K$2),"",ประเมินสมรรถนะตามหลักสูตร!B40)</f>
        <v/>
      </c>
      <c r="C84" s="58" t="str">
        <f>IF(COUNTA(ประเมินสมรรถนะตามหลักสูตร!A40:K40)&lt;COUNTA(ประเมินสมรรถนะตามหลักสูตร!$A$2:$K$2),"",ประเมินสมรรถนะตามหลักสูตร!C40)</f>
        <v/>
      </c>
      <c r="D84" s="57" t="str">
        <f>IF(COUNTA(ประเมินสมรรถนะตามหลักสูตร!A40:K40)&lt;COUNTA(ประเมินสมรรถนะตามหลักสูตร!$A$2:$K$2),"",ประเมินสมรรถนะตามหลักสูตร!D40)</f>
        <v/>
      </c>
      <c r="E84" s="57" t="str">
        <f>IF(COUNTA(ประเมินสมรรถนะตามหลักสูตร!A40:K40)&lt;COUNTA(ประเมินสมรรถนะตามหลักสูตร!$A$2:$K$2),"",ประเมินสมรรถนะตามหลักสูตร!E40)</f>
        <v/>
      </c>
      <c r="F84" s="57" t="str">
        <f>IF(COUNTA(ประเมินสมรรถนะตามหลักสูตร!A40:K40)&lt;COUNTA(ประเมินสมรรถนะตามหลักสูตร!$A$2:$K$2),"",ประเมินสมรรถนะตามหลักสูตร!F40)</f>
        <v/>
      </c>
      <c r="G84" s="57" t="str">
        <f>IF(COUNTA(ประเมินสมรรถนะตามหลักสูตร!A40:K40)&lt;COUNTA(ประเมินสมรรถนะตามหลักสูตร!$A$2:$K$2),"",ประเมินสมรรถนะตามหลักสูตร!G40)</f>
        <v/>
      </c>
      <c r="H84" s="57" t="str">
        <f>IF(COUNTA(ประเมินสมรรถนะตามหลักสูตร!A40:K40)&lt;COUNTA(ประเมินสมรรถนะตามหลักสูตร!$A$2:$K$2),"",ประเมินสมรรถนะตามหลักสูตร!H40)</f>
        <v/>
      </c>
      <c r="I84" s="57"/>
      <c r="J84" s="57"/>
      <c r="K84" s="57"/>
      <c r="L84" s="57" t="str">
        <f>IF(COUNTA(ประเมินสมรรถนะตามหลักสูตร!A40:K40)&lt;COUNTA(ประเมินสมรรถนะตามหลักสูตร!$A$2:$K$2),"",ประเมินสมรรถนะตามหลักสูตร!L40)</f>
        <v/>
      </c>
      <c r="M84" s="57" t="str">
        <f>IF(COUNTA(ประเมินสมรรถนะตามหลักสูตร!A40:K40)&lt;COUNTA(ประเมินสมรรถนะตามหลักสูตร!$A$2:$K$2),"",ประเมินสมรรถนะตามหลักสูตร!M40)</f>
        <v/>
      </c>
    </row>
    <row r="85" spans="1:25" s="49" customFormat="1" ht="14.1" customHeight="1" x14ac:dyDescent="0.5">
      <c r="A85" s="57" t="str">
        <f>IF(COUNTA(ประเมินสมรรถนะตามหลักสูตร!A41:K41)&lt;COUNTA(ประเมินสมรรถนะตามหลักสูตร!$A$2:$K$2),"",ประเมินสมรรถนะตามหลักสูตร!A41)</f>
        <v/>
      </c>
      <c r="B85" s="57" t="str">
        <f>IF(COUNTA(ประเมินสมรรถนะตามหลักสูตร!A41:K41)&lt;COUNTA(ประเมินสมรรถนะตามหลักสูตร!$A$2:$K$2),"",ประเมินสมรรถนะตามหลักสูตร!B41)</f>
        <v/>
      </c>
      <c r="C85" s="58" t="str">
        <f>IF(COUNTA(ประเมินสมรรถนะตามหลักสูตร!A41:K41)&lt;COUNTA(ประเมินสมรรถนะตามหลักสูตร!$A$2:$K$2),"",ประเมินสมรรถนะตามหลักสูตร!C41)</f>
        <v/>
      </c>
      <c r="D85" s="57" t="str">
        <f>IF(COUNTA(ประเมินสมรรถนะตามหลักสูตร!A41:K41)&lt;COUNTA(ประเมินสมรรถนะตามหลักสูตร!$A$2:$K$2),"",ประเมินสมรรถนะตามหลักสูตร!D41)</f>
        <v/>
      </c>
      <c r="E85" s="57" t="str">
        <f>IF(COUNTA(ประเมินสมรรถนะตามหลักสูตร!A41:K41)&lt;COUNTA(ประเมินสมรรถนะตามหลักสูตร!$A$2:$K$2),"",ประเมินสมรรถนะตามหลักสูตร!E41)</f>
        <v/>
      </c>
      <c r="F85" s="57" t="str">
        <f>IF(COUNTA(ประเมินสมรรถนะตามหลักสูตร!A41:K41)&lt;COUNTA(ประเมินสมรรถนะตามหลักสูตร!$A$2:$K$2),"",ประเมินสมรรถนะตามหลักสูตร!F41)</f>
        <v/>
      </c>
      <c r="G85" s="57" t="str">
        <f>IF(COUNTA(ประเมินสมรรถนะตามหลักสูตร!A41:K41)&lt;COUNTA(ประเมินสมรรถนะตามหลักสูตร!$A$2:$K$2),"",ประเมินสมรรถนะตามหลักสูตร!G41)</f>
        <v/>
      </c>
      <c r="H85" s="57" t="str">
        <f>IF(COUNTA(ประเมินสมรรถนะตามหลักสูตร!A41:K41)&lt;COUNTA(ประเมินสมรรถนะตามหลักสูตร!$A$2:$K$2),"",ประเมินสมรรถนะตามหลักสูตร!H41)</f>
        <v/>
      </c>
      <c r="I85" s="57"/>
      <c r="J85" s="57"/>
      <c r="K85" s="57"/>
      <c r="L85" s="57" t="str">
        <f>IF(COUNTA(ประเมินสมรรถนะตามหลักสูตร!A41:K41)&lt;COUNTA(ประเมินสมรรถนะตามหลักสูตร!$A$2:$K$2),"",ประเมินสมรรถนะตามหลักสูตร!L41)</f>
        <v/>
      </c>
      <c r="M85" s="57" t="str">
        <f>IF(COUNTA(ประเมินสมรรถนะตามหลักสูตร!A41:K41)&lt;COUNTA(ประเมินสมรรถนะตามหลักสูตร!$A$2:$K$2),"",ประเมินสมรรถนะตามหลักสูตร!M41)</f>
        <v/>
      </c>
    </row>
    <row r="86" spans="1:25" s="49" customFormat="1" ht="14.1" customHeight="1" x14ac:dyDescent="0.5">
      <c r="A86" s="57" t="str">
        <f>IF(COUNTA(ประเมินสมรรถนะตามหลักสูตร!A42:K42)&lt;COUNTA(ประเมินสมรรถนะตามหลักสูตร!$A$2:$K$2),"",ประเมินสมรรถนะตามหลักสูตร!A42)</f>
        <v/>
      </c>
      <c r="B86" s="57" t="str">
        <f>IF(COUNTA(ประเมินสมรรถนะตามหลักสูตร!A42:K42)&lt;COUNTA(ประเมินสมรรถนะตามหลักสูตร!$A$2:$K$2),"",ประเมินสมรรถนะตามหลักสูตร!B42)</f>
        <v/>
      </c>
      <c r="C86" s="58" t="str">
        <f>IF(COUNTA(ประเมินสมรรถนะตามหลักสูตร!A42:K42)&lt;COUNTA(ประเมินสมรรถนะตามหลักสูตร!$A$2:$K$2),"",ประเมินสมรรถนะตามหลักสูตร!C42)</f>
        <v/>
      </c>
      <c r="D86" s="57" t="str">
        <f>IF(COUNTA(ประเมินสมรรถนะตามหลักสูตร!A42:K42)&lt;COUNTA(ประเมินสมรรถนะตามหลักสูตร!$A$2:$K$2),"",ประเมินสมรรถนะตามหลักสูตร!D42)</f>
        <v/>
      </c>
      <c r="E86" s="57" t="str">
        <f>IF(COUNTA(ประเมินสมรรถนะตามหลักสูตร!A42:K42)&lt;COUNTA(ประเมินสมรรถนะตามหลักสูตร!$A$2:$K$2),"",ประเมินสมรรถนะตามหลักสูตร!E42)</f>
        <v/>
      </c>
      <c r="F86" s="57" t="str">
        <f>IF(COUNTA(ประเมินสมรรถนะตามหลักสูตร!A42:K42)&lt;COUNTA(ประเมินสมรรถนะตามหลักสูตร!$A$2:$K$2),"",ประเมินสมรรถนะตามหลักสูตร!F42)</f>
        <v/>
      </c>
      <c r="G86" s="57" t="str">
        <f>IF(COUNTA(ประเมินสมรรถนะตามหลักสูตร!A42:K42)&lt;COUNTA(ประเมินสมรรถนะตามหลักสูตร!$A$2:$K$2),"",ประเมินสมรรถนะตามหลักสูตร!G42)</f>
        <v/>
      </c>
      <c r="H86" s="57" t="str">
        <f>IF(COUNTA(ประเมินสมรรถนะตามหลักสูตร!A42:K42)&lt;COUNTA(ประเมินสมรรถนะตามหลักสูตร!$A$2:$K$2),"",ประเมินสมรรถนะตามหลักสูตร!H42)</f>
        <v/>
      </c>
      <c r="I86" s="57"/>
      <c r="J86" s="57"/>
      <c r="K86" s="57"/>
      <c r="L86" s="57" t="str">
        <f>IF(COUNTA(ประเมินสมรรถนะตามหลักสูตร!A42:K42)&lt;COUNTA(ประเมินสมรรถนะตามหลักสูตร!$A$2:$K$2),"",ประเมินสมรรถนะตามหลักสูตร!L42)</f>
        <v/>
      </c>
      <c r="M86" s="57" t="str">
        <f>IF(COUNTA(ประเมินสมรรถนะตามหลักสูตร!A42:K42)&lt;COUNTA(ประเมินสมรรถนะตามหลักสูตร!$A$2:$K$2),"",ประเมินสมรรถนะตามหลักสูตร!M42)</f>
        <v/>
      </c>
    </row>
    <row r="87" spans="1:25" s="49" customFormat="1" ht="14.1" customHeight="1" x14ac:dyDescent="0.5">
      <c r="A87" s="57" t="str">
        <f>IF(COUNTA(ประเมินสมรรถนะตามหลักสูตร!A43:K43)&lt;COUNTA(ประเมินสมรรถนะตามหลักสูตร!$A$2:$K$2),"",ประเมินสมรรถนะตามหลักสูตร!A43)</f>
        <v/>
      </c>
      <c r="B87" s="57" t="str">
        <f>IF(COUNTA(ประเมินสมรรถนะตามหลักสูตร!A43:K43)&lt;COUNTA(ประเมินสมรรถนะตามหลักสูตร!$A$2:$K$2),"",ประเมินสมรรถนะตามหลักสูตร!B43)</f>
        <v/>
      </c>
      <c r="C87" s="58" t="str">
        <f>IF(COUNTA(ประเมินสมรรถนะตามหลักสูตร!A43:K43)&lt;COUNTA(ประเมินสมรรถนะตามหลักสูตร!$A$2:$K$2),"",ประเมินสมรรถนะตามหลักสูตร!C43)</f>
        <v/>
      </c>
      <c r="D87" s="57" t="str">
        <f>IF(COUNTA(ประเมินสมรรถนะตามหลักสูตร!A43:K43)&lt;COUNTA(ประเมินสมรรถนะตามหลักสูตร!$A$2:$K$2),"",ประเมินสมรรถนะตามหลักสูตร!D43)</f>
        <v/>
      </c>
      <c r="E87" s="57" t="str">
        <f>IF(COUNTA(ประเมินสมรรถนะตามหลักสูตร!A43:K43)&lt;COUNTA(ประเมินสมรรถนะตามหลักสูตร!$A$2:$K$2),"",ประเมินสมรรถนะตามหลักสูตร!E43)</f>
        <v/>
      </c>
      <c r="F87" s="57" t="str">
        <f>IF(COUNTA(ประเมินสมรรถนะตามหลักสูตร!A43:K43)&lt;COUNTA(ประเมินสมรรถนะตามหลักสูตร!$A$2:$K$2),"",ประเมินสมรรถนะตามหลักสูตร!F43)</f>
        <v/>
      </c>
      <c r="G87" s="57" t="str">
        <f>IF(COUNTA(ประเมินสมรรถนะตามหลักสูตร!A43:K43)&lt;COUNTA(ประเมินสมรรถนะตามหลักสูตร!$A$2:$K$2),"",ประเมินสมรรถนะตามหลักสูตร!G43)</f>
        <v/>
      </c>
      <c r="H87" s="57" t="str">
        <f>IF(COUNTA(ประเมินสมรรถนะตามหลักสูตร!A43:K43)&lt;COUNTA(ประเมินสมรรถนะตามหลักสูตร!$A$2:$K$2),"",ประเมินสมรรถนะตามหลักสูตร!H43)</f>
        <v/>
      </c>
      <c r="I87" s="57"/>
      <c r="J87" s="57"/>
      <c r="K87" s="57"/>
      <c r="L87" s="57" t="str">
        <f>IF(COUNTA(ประเมินสมรรถนะตามหลักสูตร!A43:K43)&lt;COUNTA(ประเมินสมรรถนะตามหลักสูตร!$A$2:$K$2),"",ประเมินสมรรถนะตามหลักสูตร!L43)</f>
        <v/>
      </c>
      <c r="M87" s="57" t="str">
        <f>IF(COUNTA(ประเมินสมรรถนะตามหลักสูตร!A43:K43)&lt;COUNTA(ประเมินสมรรถนะตามหลักสูตร!$A$2:$K$2),"",ประเมินสมรรถนะตามหลักสูตร!M43)</f>
        <v/>
      </c>
    </row>
    <row r="88" spans="1:25" s="49" customFormat="1" ht="14.1" customHeight="1" x14ac:dyDescent="0.5">
      <c r="A88" s="57" t="str">
        <f>IF(COUNTA(ประเมินสมรรถนะตามหลักสูตร!A44:K44)&lt;COUNTA(ประเมินสมรรถนะตามหลักสูตร!$A$2:$K$2),"",ประเมินสมรรถนะตามหลักสูตร!A44)</f>
        <v/>
      </c>
      <c r="B88" s="57" t="str">
        <f>IF(COUNTA(ประเมินสมรรถนะตามหลักสูตร!A44:K44)&lt;COUNTA(ประเมินสมรรถนะตามหลักสูตร!$A$2:$K$2),"",ประเมินสมรรถนะตามหลักสูตร!B44)</f>
        <v/>
      </c>
      <c r="C88" s="58" t="str">
        <f>IF(COUNTA(ประเมินสมรรถนะตามหลักสูตร!A44:K44)&lt;COUNTA(ประเมินสมรรถนะตามหลักสูตร!$A$2:$K$2),"",ประเมินสมรรถนะตามหลักสูตร!C44)</f>
        <v/>
      </c>
      <c r="D88" s="57" t="str">
        <f>IF(COUNTA(ประเมินสมรรถนะตามหลักสูตร!A44:K44)&lt;COUNTA(ประเมินสมรรถนะตามหลักสูตร!$A$2:$K$2),"",ประเมินสมรรถนะตามหลักสูตร!D44)</f>
        <v/>
      </c>
      <c r="E88" s="57" t="str">
        <f>IF(COUNTA(ประเมินสมรรถนะตามหลักสูตร!A44:K44)&lt;COUNTA(ประเมินสมรรถนะตามหลักสูตร!$A$2:$K$2),"",ประเมินสมรรถนะตามหลักสูตร!E44)</f>
        <v/>
      </c>
      <c r="F88" s="57" t="str">
        <f>IF(COUNTA(ประเมินสมรรถนะตามหลักสูตร!A44:K44)&lt;COUNTA(ประเมินสมรรถนะตามหลักสูตร!$A$2:$K$2),"",ประเมินสมรรถนะตามหลักสูตร!F44)</f>
        <v/>
      </c>
      <c r="G88" s="57" t="str">
        <f>IF(COUNTA(ประเมินสมรรถนะตามหลักสูตร!A44:K44)&lt;COUNTA(ประเมินสมรรถนะตามหลักสูตร!$A$2:$K$2),"",ประเมินสมรรถนะตามหลักสูตร!G44)</f>
        <v/>
      </c>
      <c r="H88" s="57" t="str">
        <f>IF(COUNTA(ประเมินสมรรถนะตามหลักสูตร!A44:K44)&lt;COUNTA(ประเมินสมรรถนะตามหลักสูตร!$A$2:$K$2),"",ประเมินสมรรถนะตามหลักสูตร!H44)</f>
        <v/>
      </c>
      <c r="I88" s="57"/>
      <c r="J88" s="57"/>
      <c r="K88" s="57"/>
      <c r="L88" s="57" t="str">
        <f>IF(COUNTA(ประเมินสมรรถนะตามหลักสูตร!A44:K44)&lt;COUNTA(ประเมินสมรรถนะตามหลักสูตร!$A$2:$K$2),"",ประเมินสมรรถนะตามหลักสูตร!L44)</f>
        <v/>
      </c>
      <c r="M88" s="57" t="str">
        <f>IF(COUNTA(ประเมินสมรรถนะตามหลักสูตร!A44:K44)&lt;COUNTA(ประเมินสมรรถนะตามหลักสูตร!$A$2:$K$2),"",ประเมินสมรรถนะตามหลักสูตร!M44)</f>
        <v/>
      </c>
    </row>
    <row r="89" spans="1:25" s="49" customFormat="1" ht="14.1" customHeight="1" x14ac:dyDescent="0.5">
      <c r="A89" s="57" t="str">
        <f>IF(COUNTA(ประเมินสมรรถนะตามหลักสูตร!A45:K45)&lt;COUNTA(ประเมินสมรรถนะตามหลักสูตร!$A$2:$K$2),"",ประเมินสมรรถนะตามหลักสูตร!A45)</f>
        <v/>
      </c>
      <c r="B89" s="57" t="str">
        <f>IF(COUNTA(ประเมินสมรรถนะตามหลักสูตร!A45:K45)&lt;COUNTA(ประเมินสมรรถนะตามหลักสูตร!$A$2:$K$2),"",ประเมินสมรรถนะตามหลักสูตร!B45)</f>
        <v/>
      </c>
      <c r="C89" s="58" t="str">
        <f>IF(COUNTA(ประเมินสมรรถนะตามหลักสูตร!A45:K45)&lt;COUNTA(ประเมินสมรรถนะตามหลักสูตร!$A$2:$K$2),"",ประเมินสมรรถนะตามหลักสูตร!C45)</f>
        <v/>
      </c>
      <c r="D89" s="57" t="str">
        <f>IF(COUNTA(ประเมินสมรรถนะตามหลักสูตร!A45:K45)&lt;COUNTA(ประเมินสมรรถนะตามหลักสูตร!$A$2:$K$2),"",ประเมินสมรรถนะตามหลักสูตร!D45)</f>
        <v/>
      </c>
      <c r="E89" s="57" t="str">
        <f>IF(COUNTA(ประเมินสมรรถนะตามหลักสูตร!A45:K45)&lt;COUNTA(ประเมินสมรรถนะตามหลักสูตร!$A$2:$K$2),"",ประเมินสมรรถนะตามหลักสูตร!E45)</f>
        <v/>
      </c>
      <c r="F89" s="57" t="str">
        <f>IF(COUNTA(ประเมินสมรรถนะตามหลักสูตร!A45:K45)&lt;COUNTA(ประเมินสมรรถนะตามหลักสูตร!$A$2:$K$2),"",ประเมินสมรรถนะตามหลักสูตร!F45)</f>
        <v/>
      </c>
      <c r="G89" s="57" t="str">
        <f>IF(COUNTA(ประเมินสมรรถนะตามหลักสูตร!A45:K45)&lt;COUNTA(ประเมินสมรรถนะตามหลักสูตร!$A$2:$K$2),"",ประเมินสมรรถนะตามหลักสูตร!G45)</f>
        <v/>
      </c>
      <c r="H89" s="57" t="str">
        <f>IF(COUNTA(ประเมินสมรรถนะตามหลักสูตร!A45:K45)&lt;COUNTA(ประเมินสมรรถนะตามหลักสูตร!$A$2:$K$2),"",ประเมินสมรรถนะตามหลักสูตร!H45)</f>
        <v/>
      </c>
      <c r="I89" s="57"/>
      <c r="J89" s="57"/>
      <c r="K89" s="57"/>
      <c r="L89" s="57" t="str">
        <f>IF(COUNTA(ประเมินสมรรถนะตามหลักสูตร!A45:K45)&lt;COUNTA(ประเมินสมรรถนะตามหลักสูตร!$A$2:$K$2),"",ประเมินสมรรถนะตามหลักสูตร!L45)</f>
        <v/>
      </c>
      <c r="M89" s="57" t="str">
        <f>IF(COUNTA(ประเมินสมรรถนะตามหลักสูตร!A45:K45)&lt;COUNTA(ประเมินสมรรถนะตามหลักสูตร!$A$2:$K$2),"",ประเมินสมรรถนะตามหลักสูตร!M45)</f>
        <v/>
      </c>
    </row>
    <row r="90" spans="1:25" s="49" customFormat="1" ht="14.1" customHeight="1" x14ac:dyDescent="0.5">
      <c r="A90" s="57" t="str">
        <f>IF(COUNTA(ประเมินสมรรถนะตามหลักสูตร!A46:K46)&lt;COUNTA(ประเมินสมรรถนะตามหลักสูตร!$A$2:$K$2),"",ประเมินสมรรถนะตามหลักสูตร!A46)</f>
        <v/>
      </c>
      <c r="B90" s="57" t="str">
        <f>IF(COUNTA(ประเมินสมรรถนะตามหลักสูตร!A46:K46)&lt;COUNTA(ประเมินสมรรถนะตามหลักสูตร!$A$2:$K$2),"",ประเมินสมรรถนะตามหลักสูตร!B46)</f>
        <v/>
      </c>
      <c r="C90" s="58" t="str">
        <f>IF(COUNTA(ประเมินสมรรถนะตามหลักสูตร!A46:K46)&lt;COUNTA(ประเมินสมรรถนะตามหลักสูตร!$A$2:$K$2),"",ประเมินสมรรถนะตามหลักสูตร!C46)</f>
        <v/>
      </c>
      <c r="D90" s="57" t="str">
        <f>IF(COUNTA(ประเมินสมรรถนะตามหลักสูตร!A46:K46)&lt;COUNTA(ประเมินสมรรถนะตามหลักสูตร!$A$2:$K$2),"",ประเมินสมรรถนะตามหลักสูตร!D46)</f>
        <v/>
      </c>
      <c r="E90" s="57" t="str">
        <f>IF(COUNTA(ประเมินสมรรถนะตามหลักสูตร!A46:K46)&lt;COUNTA(ประเมินสมรรถนะตามหลักสูตร!$A$2:$K$2),"",ประเมินสมรรถนะตามหลักสูตร!E46)</f>
        <v/>
      </c>
      <c r="F90" s="57" t="str">
        <f>IF(COUNTA(ประเมินสมรรถนะตามหลักสูตร!A46:K46)&lt;COUNTA(ประเมินสมรรถนะตามหลักสูตร!$A$2:$K$2),"",ประเมินสมรรถนะตามหลักสูตร!F46)</f>
        <v/>
      </c>
      <c r="G90" s="57" t="str">
        <f>IF(COUNTA(ประเมินสมรรถนะตามหลักสูตร!A46:K46)&lt;COUNTA(ประเมินสมรรถนะตามหลักสูตร!$A$2:$K$2),"",ประเมินสมรรถนะตามหลักสูตร!G46)</f>
        <v/>
      </c>
      <c r="H90" s="57" t="str">
        <f>IF(COUNTA(ประเมินสมรรถนะตามหลักสูตร!A46:K46)&lt;COUNTA(ประเมินสมรรถนะตามหลักสูตร!$A$2:$K$2),"",ประเมินสมรรถนะตามหลักสูตร!H46)</f>
        <v/>
      </c>
      <c r="I90" s="57"/>
      <c r="J90" s="57"/>
      <c r="K90" s="57"/>
      <c r="L90" s="57" t="str">
        <f>IF(COUNTA(ประเมินสมรรถนะตามหลักสูตร!A46:K46)&lt;COUNTA(ประเมินสมรรถนะตามหลักสูตร!$A$2:$K$2),"",ประเมินสมรรถนะตามหลักสูตร!L46)</f>
        <v/>
      </c>
      <c r="M90" s="57" t="str">
        <f>IF(COUNTA(ประเมินสมรรถนะตามหลักสูตร!A46:K46)&lt;COUNTA(ประเมินสมรรถนะตามหลักสูตร!$A$2:$K$2),"",ประเมินสมรรถนะตามหลักสูตร!M46)</f>
        <v/>
      </c>
      <c r="N90" s="30"/>
      <c r="O90" s="30"/>
      <c r="P90" s="30"/>
      <c r="Q90" s="30"/>
      <c r="R90" s="30"/>
      <c r="S90" s="30"/>
      <c r="T90" s="30"/>
      <c r="U90" s="30"/>
      <c r="V90" s="30"/>
      <c r="W90" s="30"/>
      <c r="X90" s="30"/>
      <c r="Y90" s="30"/>
    </row>
    <row r="91" spans="1:25" s="49" customFormat="1" ht="14.1" customHeight="1" x14ac:dyDescent="0.5">
      <c r="A91" s="57" t="str">
        <f>IF(COUNTA(ประเมินสมรรถนะตามหลักสูตร!A47:K47)&lt;COUNTA(ประเมินสมรรถนะตามหลักสูตร!$A$2:$K$2),"",ประเมินสมรรถนะตามหลักสูตร!A47)</f>
        <v/>
      </c>
      <c r="B91" s="57" t="str">
        <f>IF(COUNTA(ประเมินสมรรถนะตามหลักสูตร!A47:K47)&lt;COUNTA(ประเมินสมรรถนะตามหลักสูตร!$A$2:$K$2),"",ประเมินสมรรถนะตามหลักสูตร!B47)</f>
        <v/>
      </c>
      <c r="C91" s="58" t="str">
        <f>IF(COUNTA(ประเมินสมรรถนะตามหลักสูตร!A47:K47)&lt;COUNTA(ประเมินสมรรถนะตามหลักสูตร!$A$2:$K$2),"",ประเมินสมรรถนะตามหลักสูตร!C47)</f>
        <v/>
      </c>
      <c r="D91" s="57" t="str">
        <f>IF(COUNTA(ประเมินสมรรถนะตามหลักสูตร!A47:K47)&lt;COUNTA(ประเมินสมรรถนะตามหลักสูตร!$A$2:$K$2),"",ประเมินสมรรถนะตามหลักสูตร!D47)</f>
        <v/>
      </c>
      <c r="E91" s="57" t="str">
        <f>IF(COUNTA(ประเมินสมรรถนะตามหลักสูตร!A47:K47)&lt;COUNTA(ประเมินสมรรถนะตามหลักสูตร!$A$2:$K$2),"",ประเมินสมรรถนะตามหลักสูตร!E47)</f>
        <v/>
      </c>
      <c r="F91" s="57" t="str">
        <f>IF(COUNTA(ประเมินสมรรถนะตามหลักสูตร!A47:K47)&lt;COUNTA(ประเมินสมรรถนะตามหลักสูตร!$A$2:$K$2),"",ประเมินสมรรถนะตามหลักสูตร!F47)</f>
        <v/>
      </c>
      <c r="G91" s="57" t="str">
        <f>IF(COUNTA(ประเมินสมรรถนะตามหลักสูตร!A47:K47)&lt;COUNTA(ประเมินสมรรถนะตามหลักสูตร!$A$2:$K$2),"",ประเมินสมรรถนะตามหลักสูตร!G47)</f>
        <v/>
      </c>
      <c r="H91" s="57" t="str">
        <f>IF(COUNTA(ประเมินสมรรถนะตามหลักสูตร!A47:K47)&lt;COUNTA(ประเมินสมรรถนะตามหลักสูตร!$A$2:$K$2),"",ประเมินสมรรถนะตามหลักสูตร!H47)</f>
        <v/>
      </c>
      <c r="I91" s="57"/>
      <c r="J91" s="57"/>
      <c r="K91" s="57"/>
      <c r="L91" s="57" t="str">
        <f>IF(COUNTA(ประเมินสมรรถนะตามหลักสูตร!A47:K47)&lt;COUNTA(ประเมินสมรรถนะตามหลักสูตร!$A$2:$K$2),"",ประเมินสมรรถนะตามหลักสูตร!L47)</f>
        <v/>
      </c>
      <c r="M91" s="57" t="str">
        <f>IF(COUNTA(ประเมินสมรรถนะตามหลักสูตร!A47:K47)&lt;COUNTA(ประเมินสมรรถนะตามหลักสูตร!$A$2:$K$2),"",ประเมินสมรรถนะตามหลักสูตร!M47)</f>
        <v/>
      </c>
      <c r="N91" s="30"/>
      <c r="O91" s="30"/>
      <c r="P91" s="30"/>
      <c r="Q91" s="30"/>
      <c r="R91" s="30"/>
      <c r="S91" s="30"/>
      <c r="T91" s="30"/>
      <c r="U91" s="30"/>
      <c r="V91" s="30"/>
      <c r="W91" s="30"/>
      <c r="X91" s="30"/>
      <c r="Y91" s="30"/>
    </row>
  </sheetData>
  <sheetProtection algorithmName="SHA-512" hashValue="P+f13WuibIbFh+hcH/S0h5w6FMW+Xs4Fde30Lc1+wVxikjpfDOzeRgHU8KN8vaDug0EuKFXBfCDJ6Bx+vJ344g==" saltValue="4wuotBvNkYl7Y9RXKX/Bag==" spinCount="100000" sheet="1" objects="1" scenarios="1"/>
  <mergeCells count="72">
    <mergeCell ref="R34:Y35"/>
    <mergeCell ref="N21:S21"/>
    <mergeCell ref="T21:U21"/>
    <mergeCell ref="N22:V22"/>
    <mergeCell ref="W22:Y22"/>
    <mergeCell ref="S33:X33"/>
    <mergeCell ref="N19:P19"/>
    <mergeCell ref="Q19:S19"/>
    <mergeCell ref="T19:U19"/>
    <mergeCell ref="N20:P20"/>
    <mergeCell ref="Q20:S20"/>
    <mergeCell ref="T20:U20"/>
    <mergeCell ref="T16:U16"/>
    <mergeCell ref="N17:P17"/>
    <mergeCell ref="Q17:S17"/>
    <mergeCell ref="T17:U17"/>
    <mergeCell ref="N18:P18"/>
    <mergeCell ref="Q18:S18"/>
    <mergeCell ref="T18:U18"/>
    <mergeCell ref="K42:K46"/>
    <mergeCell ref="R3:U3"/>
    <mergeCell ref="N7:Y9"/>
    <mergeCell ref="N12:P15"/>
    <mergeCell ref="Q12:S15"/>
    <mergeCell ref="T12:U15"/>
    <mergeCell ref="V12:W14"/>
    <mergeCell ref="X12:Y14"/>
    <mergeCell ref="N16:P16"/>
    <mergeCell ref="Q16:S16"/>
    <mergeCell ref="F33:K33"/>
    <mergeCell ref="E3:H3"/>
    <mergeCell ref="A7:M9"/>
    <mergeCell ref="A12:C14"/>
    <mergeCell ref="D12:E14"/>
    <mergeCell ref="F12:M12"/>
    <mergeCell ref="J42:J46"/>
    <mergeCell ref="E34:L35"/>
    <mergeCell ref="A39:M39"/>
    <mergeCell ref="A40:M40"/>
    <mergeCell ref="A41:A46"/>
    <mergeCell ref="B41:B46"/>
    <mergeCell ref="C41:C46"/>
    <mergeCell ref="D41:K41"/>
    <mergeCell ref="L41:L46"/>
    <mergeCell ref="M41:M46"/>
    <mergeCell ref="D42:D46"/>
    <mergeCell ref="E42:E46"/>
    <mergeCell ref="F42:F46"/>
    <mergeCell ref="G42:G46"/>
    <mergeCell ref="H42:H46"/>
    <mergeCell ref="I42:I46"/>
    <mergeCell ref="A21:I21"/>
    <mergeCell ref="J21:M21"/>
    <mergeCell ref="C24:K24"/>
    <mergeCell ref="A27:C27"/>
    <mergeCell ref="G27:L27"/>
    <mergeCell ref="A16:C16"/>
    <mergeCell ref="D16:E16"/>
    <mergeCell ref="A17:C17"/>
    <mergeCell ref="D17:E17"/>
    <mergeCell ref="A20:C20"/>
    <mergeCell ref="D20:E20"/>
    <mergeCell ref="A18:C18"/>
    <mergeCell ref="D18:E18"/>
    <mergeCell ref="A19:C19"/>
    <mergeCell ref="D19:E19"/>
    <mergeCell ref="F13:G13"/>
    <mergeCell ref="H13:I13"/>
    <mergeCell ref="J13:K13"/>
    <mergeCell ref="L13:M13"/>
    <mergeCell ref="A15:C15"/>
    <mergeCell ref="D15:E15"/>
  </mergeCells>
  <pageMargins left="0.66666666666666663" right="8.3333333333333329E-2" top="0.39285714285714285" bottom="1.1904761904761904E-2" header="0.3" footer="0.3"/>
  <pageSetup paperSize="9" orientation="portrait" horizontalDpi="0"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C72BB-D05B-4E65-84F0-E488EC8E4836}">
  <sheetPr>
    <tabColor rgb="FFC5FFDF"/>
  </sheetPr>
  <dimension ref="A1:Z91"/>
  <sheetViews>
    <sheetView showGridLines="0" view="pageLayout" zoomScale="70" zoomScaleNormal="85" zoomScalePageLayoutView="70" workbookViewId="0">
      <selection activeCell="N7" sqref="N7:Y9"/>
    </sheetView>
  </sheetViews>
  <sheetFormatPr defaultColWidth="8.875" defaultRowHeight="17.25" x14ac:dyDescent="0.4"/>
  <cols>
    <col min="1" max="1" width="5.375" style="30" customWidth="1"/>
    <col min="2" max="2" width="8.375" style="30" customWidth="1"/>
    <col min="3" max="3" width="20.625" style="30" customWidth="1"/>
    <col min="4" max="11" width="5.5" style="30" customWidth="1"/>
    <col min="12" max="13" width="6.625" style="30" customWidth="1"/>
    <col min="14" max="14" width="5.375" style="30" customWidth="1"/>
    <col min="15" max="15" width="8.375" style="30" customWidth="1"/>
    <col min="16" max="16" width="20.625" style="30" customWidth="1"/>
    <col min="17" max="19" width="4.75" style="30" customWidth="1"/>
    <col min="20" max="21" width="5.5" style="30" customWidth="1"/>
    <col min="22" max="25" width="8.375" style="30" customWidth="1"/>
    <col min="26" max="16384" width="8.875" style="30"/>
  </cols>
  <sheetData>
    <row r="1" spans="1:25" ht="51.4" customHeight="1" x14ac:dyDescent="0.55000000000000004">
      <c r="A1" s="29"/>
      <c r="B1" s="29"/>
      <c r="C1" s="29"/>
      <c r="D1" s="29"/>
      <c r="E1" s="29"/>
      <c r="F1" s="29"/>
      <c r="G1" s="29"/>
      <c r="H1" s="29"/>
      <c r="I1" s="29"/>
      <c r="J1" s="29"/>
      <c r="K1" s="29"/>
      <c r="L1" s="29"/>
      <c r="N1" s="29"/>
      <c r="O1" s="29"/>
      <c r="P1" s="29"/>
      <c r="Q1" s="29"/>
      <c r="R1" s="29"/>
      <c r="S1" s="29"/>
      <c r="T1" s="29"/>
      <c r="U1" s="29"/>
      <c r="V1" s="29"/>
      <c r="W1" s="29"/>
      <c r="X1" s="29"/>
      <c r="Y1" s="29"/>
    </row>
    <row r="2" spans="1:25" ht="24" x14ac:dyDescent="0.55000000000000004">
      <c r="A2" s="31" t="s">
        <v>69</v>
      </c>
      <c r="B2" s="29"/>
      <c r="C2" s="39" t="str">
        <f>"   "&amp;ข้อมูลทั่วไป!$B$2&amp;"   "&amp;ข้อมูลทั่วไป!$B$3</f>
        <v xml:space="preserve">   โรงเรียนทับช้างวิทยาคม   สำนักงานเขตพื้นที่การศึกษามัธยมศึกษาสงขลา สตูล</v>
      </c>
      <c r="D2" s="39"/>
      <c r="E2" s="39"/>
      <c r="F2" s="39"/>
      <c r="G2" s="39"/>
      <c r="H2" s="39"/>
      <c r="I2" s="39"/>
      <c r="J2" s="39"/>
      <c r="K2" s="39"/>
      <c r="L2" s="39"/>
      <c r="M2" s="50"/>
      <c r="N2" s="31" t="s">
        <v>69</v>
      </c>
      <c r="O2" s="29"/>
      <c r="P2" s="39" t="str">
        <f>"   "&amp;ข้อมูลทั่วไป!$B$2&amp;"   "&amp;ข้อมูลทั่วไป!$B$3</f>
        <v xml:space="preserve">   โรงเรียนทับช้างวิทยาคม   สำนักงานเขตพื้นที่การศึกษามัธยมศึกษาสงขลา สตูล</v>
      </c>
      <c r="Q2" s="39"/>
      <c r="R2" s="39"/>
      <c r="S2" s="39"/>
      <c r="T2" s="39"/>
      <c r="U2" s="39"/>
      <c r="V2" s="39"/>
      <c r="W2" s="39"/>
      <c r="X2" s="39"/>
      <c r="Y2" s="39"/>
    </row>
    <row r="3" spans="1:25" ht="24" x14ac:dyDescent="0.55000000000000004">
      <c r="A3" s="31" t="s">
        <v>72</v>
      </c>
      <c r="B3" s="37" t="s">
        <v>73</v>
      </c>
      <c r="C3" s="38"/>
      <c r="D3" s="31" t="s">
        <v>74</v>
      </c>
      <c r="E3" s="171"/>
      <c r="F3" s="171"/>
      <c r="G3" s="171"/>
      <c r="H3" s="171"/>
      <c r="I3" s="40"/>
      <c r="J3" s="40"/>
      <c r="K3" s="40"/>
      <c r="L3" s="40"/>
      <c r="M3" s="51"/>
      <c r="N3" s="31" t="s">
        <v>72</v>
      </c>
      <c r="O3" s="37" t="s">
        <v>73</v>
      </c>
      <c r="P3" s="38"/>
      <c r="Q3" s="31" t="s">
        <v>74</v>
      </c>
      <c r="R3" s="171"/>
      <c r="S3" s="171"/>
      <c r="T3" s="171"/>
      <c r="U3" s="171"/>
      <c r="V3" s="40"/>
      <c r="W3" s="40"/>
      <c r="X3" s="40"/>
      <c r="Y3" s="40"/>
    </row>
    <row r="4" spans="1:25" ht="24" x14ac:dyDescent="0.55000000000000004">
      <c r="A4" s="31" t="s">
        <v>75</v>
      </c>
      <c r="B4" s="39" t="str">
        <f>"รายงานผลการ"&amp;ประเมินคุณลักษณะเด็กสงขลา!$A$1&amp;ข้อมูลทั่วไป!$B$6&amp;"/"&amp;ข้อมูลทั่วไป!$B$7&amp;" ปีการศึกษา "&amp;ข้อมูลทั่วไป!$B$8</f>
        <v>รายงานผลการประเมินคุณลักษณะที่พึงประสงค์ของผู้เรียนชั้นมัธยมศึกษาปีที่ 1/1 ปีการศึกษา 2568</v>
      </c>
      <c r="C4" s="39"/>
      <c r="D4" s="39"/>
      <c r="E4" s="39"/>
      <c r="F4" s="39"/>
      <c r="G4" s="39"/>
      <c r="H4" s="39"/>
      <c r="I4" s="39"/>
      <c r="J4" s="39"/>
      <c r="K4" s="39"/>
      <c r="L4" s="39"/>
      <c r="M4" s="50"/>
      <c r="N4" s="31" t="s">
        <v>75</v>
      </c>
      <c r="O4" s="39" t="str">
        <f>"รายงานผลตามค่าเป้าหมายการ"&amp;ประเมินคุณลักษณะเด็กสงขลา!$A$1&amp;ข้อมูลทั่วไป!$B$6&amp;"/"&amp;ข้อมูลทั่วไป!$B$7&amp;" ปีการศึกษา "&amp;ข้อมูลทั่วไป!$B$8</f>
        <v>รายงานผลตามค่าเป้าหมายการประเมินคุณลักษณะที่พึงประสงค์ของผู้เรียนชั้นมัธยมศึกษาปีที่ 1/1 ปีการศึกษา 2568</v>
      </c>
      <c r="P4" s="39"/>
      <c r="Q4" s="39"/>
      <c r="R4" s="39"/>
      <c r="S4" s="39"/>
      <c r="T4" s="39"/>
      <c r="U4" s="39"/>
      <c r="V4" s="39"/>
      <c r="W4" s="39"/>
      <c r="X4" s="39"/>
      <c r="Y4" s="39"/>
    </row>
    <row r="5" spans="1:25" ht="24" x14ac:dyDescent="0.55000000000000004">
      <c r="A5" s="31"/>
      <c r="B5" s="59"/>
      <c r="C5" s="59"/>
      <c r="D5" s="59"/>
      <c r="E5" s="59"/>
      <c r="F5" s="59"/>
      <c r="G5" s="59"/>
      <c r="H5" s="59"/>
      <c r="I5" s="59"/>
      <c r="J5" s="59"/>
      <c r="K5" s="59"/>
      <c r="L5" s="59"/>
      <c r="M5" s="60"/>
      <c r="N5" s="31"/>
      <c r="O5" s="59"/>
      <c r="P5" s="59"/>
      <c r="Q5" s="59"/>
      <c r="R5" s="59"/>
      <c r="S5" s="59"/>
      <c r="T5" s="59"/>
      <c r="U5" s="59"/>
      <c r="V5" s="59"/>
      <c r="W5" s="59"/>
      <c r="X5" s="59"/>
      <c r="Y5" s="59"/>
    </row>
    <row r="6" spans="1:25" ht="24" x14ac:dyDescent="0.55000000000000004">
      <c r="A6" s="29" t="str">
        <f>"เรียน  ผู้อำนวยการ"&amp;ข้อมูลทั่วไป!$B$2</f>
        <v>เรียน  ผู้อำนวยการโรงเรียนทับช้างวิทยาคม</v>
      </c>
      <c r="B6" s="29"/>
      <c r="C6" s="29"/>
      <c r="D6" s="29"/>
      <c r="E6" s="29"/>
      <c r="F6" s="29"/>
      <c r="G6" s="29"/>
      <c r="H6" s="29"/>
      <c r="I6" s="29"/>
      <c r="J6" s="29"/>
      <c r="K6" s="29"/>
      <c r="L6" s="29"/>
      <c r="N6" s="29" t="str">
        <f>"เรียน  ผู้อำนวยการ"&amp;ข้อมูลทั่วไป!$B$2</f>
        <v>เรียน  ผู้อำนวยการโรงเรียนทับช้างวิทยาคม</v>
      </c>
      <c r="O6" s="29"/>
      <c r="P6" s="29"/>
      <c r="Q6" s="29"/>
      <c r="R6" s="29"/>
      <c r="S6" s="29"/>
      <c r="T6" s="29"/>
      <c r="U6" s="29"/>
      <c r="V6" s="29"/>
      <c r="W6" s="29"/>
      <c r="X6" s="29"/>
      <c r="Y6" s="29"/>
    </row>
    <row r="7" spans="1:25" ht="14.45" customHeight="1" x14ac:dyDescent="0.4">
      <c r="A7" s="172" t="str">
        <f>"        ข้าพเจ้า "&amp;ข้อมูลทั่วไป!$B$12&amp;" และคณะกรรมการฯ ได้ดำเนินการ"&amp;ประเมินคุณลักษณะเด็กสงขลา!$A$1&amp;" "&amp;ข้อมูลทั่วไป!$B$6&amp;"/"&amp;ข้อมูลทั่วไป!$B$7&amp;" ปีการศึกษา "&amp;ข้อมูลทั่วไป!$B$8&amp;" เสร็จสิ้นแล้ว "</f>
        <v xml:space="preserve">        ข้าพเจ้า  และคณะกรรมการฯ ได้ดำเนินการประเมินคุณลักษณะที่พึงประสงค์ของผู้เรียน ชั้นมัธยมศึกษาปีที่ 1/1 ปีการศึกษา 2568 เสร็จสิ้นแล้ว </v>
      </c>
      <c r="B7" s="172"/>
      <c r="C7" s="172"/>
      <c r="D7" s="172"/>
      <c r="E7" s="172"/>
      <c r="F7" s="172"/>
      <c r="G7" s="172"/>
      <c r="H7" s="172"/>
      <c r="I7" s="172"/>
      <c r="J7" s="172"/>
      <c r="K7" s="172"/>
      <c r="L7" s="172"/>
      <c r="M7" s="172"/>
      <c r="N7" s="172" t="str">
        <f>"        ข้าพเจ้า "&amp;ข้อมูลทั่วไป!$B$12&amp;" และคณะกรรมการฯ ได้ดำเนินการ"&amp;ประเมินคุณลักษณะเด็กสงขลา!$A$1&amp;" "&amp;ข้อมูลทั่วไป!$B$6&amp;"/"&amp;ข้อมูลทั่วไป!$B$7&amp;" ปีการศึกษา "&amp;ข้อมูลทั่วไป!$B$8&amp;" เสร็จสิ้นแล้ว "</f>
        <v xml:space="preserve">        ข้าพเจ้า  และคณะกรรมการฯ ได้ดำเนินการประเมินคุณลักษณะที่พึงประสงค์ของผู้เรียน ชั้นมัธยมศึกษาปีที่ 1/1 ปีการศึกษา 2568 เสร็จสิ้นแล้ว </v>
      </c>
      <c r="O7" s="172"/>
      <c r="P7" s="172"/>
      <c r="Q7" s="172"/>
      <c r="R7" s="172"/>
      <c r="S7" s="172"/>
      <c r="T7" s="172"/>
      <c r="U7" s="172"/>
      <c r="V7" s="172"/>
      <c r="W7" s="172"/>
      <c r="X7" s="172"/>
      <c r="Y7" s="172"/>
    </row>
    <row r="8" spans="1:25" ht="14.45" customHeight="1" x14ac:dyDescent="0.4">
      <c r="A8" s="172"/>
      <c r="B8" s="172"/>
      <c r="C8" s="172"/>
      <c r="D8" s="172"/>
      <c r="E8" s="172"/>
      <c r="F8" s="172"/>
      <c r="G8" s="172"/>
      <c r="H8" s="172"/>
      <c r="I8" s="172"/>
      <c r="J8" s="172"/>
      <c r="K8" s="172"/>
      <c r="L8" s="172"/>
      <c r="M8" s="172"/>
      <c r="N8" s="172"/>
      <c r="O8" s="172"/>
      <c r="P8" s="172"/>
      <c r="Q8" s="172"/>
      <c r="R8" s="172"/>
      <c r="S8" s="172"/>
      <c r="T8" s="172"/>
      <c r="U8" s="172"/>
      <c r="V8" s="172"/>
      <c r="W8" s="172"/>
      <c r="X8" s="172"/>
      <c r="Y8" s="172"/>
    </row>
    <row r="9" spans="1:25" ht="14.45" customHeight="1" x14ac:dyDescent="0.4">
      <c r="A9" s="172"/>
      <c r="B9" s="172"/>
      <c r="C9" s="172"/>
      <c r="D9" s="172"/>
      <c r="E9" s="172"/>
      <c r="F9" s="172"/>
      <c r="G9" s="172"/>
      <c r="H9" s="172"/>
      <c r="I9" s="172"/>
      <c r="J9" s="172"/>
      <c r="K9" s="172"/>
      <c r="L9" s="172"/>
      <c r="M9" s="172"/>
      <c r="N9" s="172"/>
      <c r="O9" s="172"/>
      <c r="P9" s="172"/>
      <c r="Q9" s="172"/>
      <c r="R9" s="172"/>
      <c r="S9" s="172"/>
      <c r="T9" s="172"/>
      <c r="U9" s="172"/>
      <c r="V9" s="172"/>
      <c r="W9" s="172"/>
      <c r="X9" s="172"/>
      <c r="Y9" s="172"/>
    </row>
    <row r="10" spans="1:25" ht="24" x14ac:dyDescent="0.55000000000000004">
      <c r="A10" s="29" t="str">
        <f>"        จึงขอรายงานผลการประเมินฯตามรายละเอียด ดังเอกสารที่แนบมาพร้อมนี้"</f>
        <v xml:space="preserve">        จึงขอรายงานผลการประเมินฯตามรายละเอียด ดังเอกสารที่แนบมาพร้อมนี้</v>
      </c>
      <c r="B10" s="29"/>
      <c r="C10" s="29"/>
      <c r="D10" s="29"/>
      <c r="E10" s="29"/>
      <c r="F10" s="29"/>
      <c r="G10" s="29"/>
      <c r="H10" s="29"/>
      <c r="I10" s="29"/>
      <c r="J10" s="29"/>
      <c r="K10" s="29"/>
      <c r="L10" s="29"/>
      <c r="N10" s="29" t="str">
        <f>"        จึงขอรายงานผลตามค่าเป้าหมายการประเมินฯตามรายละเอียด ดังนี้"</f>
        <v xml:space="preserve">        จึงขอรายงานผลตามค่าเป้าหมายการประเมินฯตามรายละเอียด ดังนี้</v>
      </c>
      <c r="O10" s="29"/>
      <c r="P10" s="29"/>
      <c r="Q10" s="29"/>
      <c r="R10" s="29"/>
      <c r="S10" s="29"/>
      <c r="T10" s="29"/>
      <c r="U10" s="29"/>
      <c r="V10" s="29"/>
      <c r="W10" s="29"/>
      <c r="X10" s="29"/>
      <c r="Y10" s="29"/>
    </row>
    <row r="11" spans="1:25" ht="24" x14ac:dyDescent="0.55000000000000004">
      <c r="N11" s="29"/>
      <c r="O11" s="29"/>
      <c r="P11" s="29"/>
      <c r="Q11" s="29"/>
      <c r="R11" s="29"/>
      <c r="S11" s="29"/>
      <c r="T11" s="29"/>
      <c r="U11" s="29"/>
      <c r="V11" s="29"/>
      <c r="W11" s="29"/>
      <c r="X11" s="29"/>
      <c r="Y11" s="29"/>
    </row>
    <row r="12" spans="1:25" ht="21" customHeight="1" x14ac:dyDescent="0.55000000000000004">
      <c r="A12" s="168" t="str">
        <f>ข้อมูลทั่วไป!$AA$3</f>
        <v>คุณลักษณะที่พึงประสงค์ของผู้เรียน</v>
      </c>
      <c r="B12" s="168"/>
      <c r="C12" s="168"/>
      <c r="D12" s="212" t="s">
        <v>83</v>
      </c>
      <c r="E12" s="213"/>
      <c r="F12" s="186" t="s">
        <v>76</v>
      </c>
      <c r="G12" s="187"/>
      <c r="H12" s="187"/>
      <c r="I12" s="187"/>
      <c r="J12" s="187"/>
      <c r="K12" s="187"/>
      <c r="L12" s="187"/>
      <c r="M12" s="188"/>
      <c r="N12" s="168" t="str">
        <f>ข้อมูลทั่วไป!$AA$3</f>
        <v>คุณลักษณะที่พึงประสงค์ของผู้เรียน</v>
      </c>
      <c r="O12" s="168"/>
      <c r="P12" s="168"/>
      <c r="Q12" s="168" t="s">
        <v>95</v>
      </c>
      <c r="R12" s="168"/>
      <c r="S12" s="168"/>
      <c r="T12" s="168" t="s">
        <v>96</v>
      </c>
      <c r="U12" s="168"/>
      <c r="V12" s="165" t="s">
        <v>97</v>
      </c>
      <c r="W12" s="165"/>
      <c r="X12" s="166" t="s">
        <v>66</v>
      </c>
      <c r="Y12" s="166"/>
    </row>
    <row r="13" spans="1:25" ht="21" customHeight="1" x14ac:dyDescent="0.55000000000000004">
      <c r="A13" s="168"/>
      <c r="B13" s="168"/>
      <c r="C13" s="168"/>
      <c r="D13" s="214"/>
      <c r="E13" s="215"/>
      <c r="F13" s="186" t="s">
        <v>17</v>
      </c>
      <c r="G13" s="188"/>
      <c r="H13" s="186" t="s">
        <v>18</v>
      </c>
      <c r="I13" s="188"/>
      <c r="J13" s="174" t="s">
        <v>77</v>
      </c>
      <c r="K13" s="176"/>
      <c r="L13" s="174" t="s">
        <v>78</v>
      </c>
      <c r="M13" s="176"/>
      <c r="N13" s="168"/>
      <c r="O13" s="168"/>
      <c r="P13" s="168"/>
      <c r="Q13" s="168"/>
      <c r="R13" s="168"/>
      <c r="S13" s="168"/>
      <c r="T13" s="168"/>
      <c r="U13" s="168"/>
      <c r="V13" s="165"/>
      <c r="W13" s="165"/>
      <c r="X13" s="166"/>
      <c r="Y13" s="166"/>
    </row>
    <row r="14" spans="1:25" ht="24" x14ac:dyDescent="0.55000000000000004">
      <c r="A14" s="168"/>
      <c r="B14" s="168"/>
      <c r="C14" s="168"/>
      <c r="D14" s="216"/>
      <c r="E14" s="217"/>
      <c r="F14" s="46" t="s">
        <v>11</v>
      </c>
      <c r="G14" s="46" t="s">
        <v>23</v>
      </c>
      <c r="H14" s="46" t="s">
        <v>11</v>
      </c>
      <c r="I14" s="46" t="s">
        <v>23</v>
      </c>
      <c r="J14" s="46" t="s">
        <v>11</v>
      </c>
      <c r="K14" s="46" t="s">
        <v>23</v>
      </c>
      <c r="L14" s="46" t="s">
        <v>11</v>
      </c>
      <c r="M14" s="46" t="s">
        <v>23</v>
      </c>
      <c r="N14" s="168"/>
      <c r="O14" s="168"/>
      <c r="P14" s="168"/>
      <c r="Q14" s="168"/>
      <c r="R14" s="168"/>
      <c r="S14" s="168"/>
      <c r="T14" s="168"/>
      <c r="U14" s="168"/>
      <c r="V14" s="165"/>
      <c r="W14" s="165"/>
      <c r="X14" s="166"/>
      <c r="Y14" s="166"/>
    </row>
    <row r="15" spans="1:25" ht="24" x14ac:dyDescent="0.55000000000000004">
      <c r="A15" s="173" t="str">
        <f>ข้อมูลทั่วไป!$AA$4</f>
        <v>1. ใฝ่เรียนรู้อย่างต่อเนื่อง</v>
      </c>
      <c r="B15" s="173"/>
      <c r="C15" s="173"/>
      <c r="D15" s="174">
        <f>ข้อมูลทั่วไป!$K$3</f>
        <v>0</v>
      </c>
      <c r="E15" s="176"/>
      <c r="F15" s="47">
        <f>COUNTIF(ประเมินคุณลักษณะเด็กสงขลา!$D$3:$D$47,3)</f>
        <v>0</v>
      </c>
      <c r="G15" s="48" t="e">
        <f t="shared" ref="G15:G21" si="0">ROUND(F15*100/$D15,2)</f>
        <v>#DIV/0!</v>
      </c>
      <c r="H15" s="47">
        <f>COUNTIF(ประเมินคุณลักษณะเด็กสงขลา!$D$3:$D$47,2)</f>
        <v>0</v>
      </c>
      <c r="I15" s="48" t="e">
        <f t="shared" ref="I15:I21" si="1">ROUND(H15*100/$D15,2)</f>
        <v>#DIV/0!</v>
      </c>
      <c r="J15" s="47">
        <f>COUNTIF(ประเมินคุณลักษณะเด็กสงขลา!$D$3:$D$47,1)</f>
        <v>0</v>
      </c>
      <c r="K15" s="48" t="e">
        <f t="shared" ref="K15:K21" si="2">ROUND(J15*100/$D15,2)</f>
        <v>#DIV/0!</v>
      </c>
      <c r="L15" s="47">
        <f>COUNTIF(ประเมินคุณลักษณะเด็กสงขลา!$D$3:$D$47,0)</f>
        <v>0</v>
      </c>
      <c r="M15" s="48" t="e">
        <f t="shared" ref="M15:M21" si="3">ROUND(L15*100/$D15,2)</f>
        <v>#DIV/0!</v>
      </c>
      <c r="N15" s="168"/>
      <c r="O15" s="168"/>
      <c r="P15" s="168"/>
      <c r="Q15" s="168"/>
      <c r="R15" s="168"/>
      <c r="S15" s="168"/>
      <c r="T15" s="168"/>
      <c r="U15" s="168"/>
      <c r="V15" s="67" t="s">
        <v>11</v>
      </c>
      <c r="W15" s="67" t="s">
        <v>23</v>
      </c>
      <c r="X15" s="67" t="s">
        <v>98</v>
      </c>
      <c r="Y15" s="67" t="s">
        <v>99</v>
      </c>
    </row>
    <row r="16" spans="1:25" ht="24" x14ac:dyDescent="0.55000000000000004">
      <c r="A16" s="173" t="str">
        <f>ข้อมูลทั่วไป!$AA$5</f>
        <v>2. กรอบคิดแบบเติบโตฯ</v>
      </c>
      <c r="B16" s="173"/>
      <c r="C16" s="173"/>
      <c r="D16" s="174">
        <f>ข้อมูลทั่วไป!$K$3</f>
        <v>0</v>
      </c>
      <c r="E16" s="176"/>
      <c r="F16" s="47">
        <f>COUNTIF(ประเมินคุณลักษณะเด็กสงขลา!$E$3:$E$47,3)</f>
        <v>0</v>
      </c>
      <c r="G16" s="48" t="e">
        <f t="shared" si="0"/>
        <v>#DIV/0!</v>
      </c>
      <c r="H16" s="47">
        <f>COUNTIF(ประเมินคุณลักษณะเด็กสงขลา!$E$3:$E$47,2)</f>
        <v>0</v>
      </c>
      <c r="I16" s="48" t="e">
        <f t="shared" si="1"/>
        <v>#DIV/0!</v>
      </c>
      <c r="J16" s="47">
        <f>COUNTIF(ประเมินคุณลักษณะเด็กสงขลา!$E$3:$E$47,1)</f>
        <v>0</v>
      </c>
      <c r="K16" s="48" t="e">
        <f t="shared" si="2"/>
        <v>#DIV/0!</v>
      </c>
      <c r="L16" s="47">
        <f>COUNTIF(ประเมินคุณลักษณะเด็กสงขลา!$E$3:$E$47,0)</f>
        <v>0</v>
      </c>
      <c r="M16" s="48" t="e">
        <f t="shared" si="3"/>
        <v>#DIV/0!</v>
      </c>
      <c r="N16" s="173" t="str">
        <f>ข้อมูลทั่วไป!$AA$4</f>
        <v>1. ใฝ่เรียนรู้อย่างต่อเนื่อง</v>
      </c>
      <c r="O16" s="173"/>
      <c r="P16" s="173"/>
      <c r="Q16" s="174" t="str">
        <f>"ระดับดีขึ้นไป ร้อยละ "&amp;ข้อมูลทั่วไป!$B$21</f>
        <v>ระดับดีขึ้นไป ร้อยละ 60</v>
      </c>
      <c r="R16" s="175"/>
      <c r="S16" s="176"/>
      <c r="T16" s="174">
        <f>ข้อมูลทั่วไป!$K$3</f>
        <v>0</v>
      </c>
      <c r="U16" s="176"/>
      <c r="V16" s="47">
        <f>SUM($F$15+$H$15)</f>
        <v>0</v>
      </c>
      <c r="W16" s="48" t="e">
        <f t="shared" ref="W16:W22" si="4">ROUND(V16*100/$D15,2)</f>
        <v>#DIV/0!</v>
      </c>
      <c r="X16" s="68" t="e">
        <f>IF(W16&gt;=$Q$17,"P","")</f>
        <v>#DIV/0!</v>
      </c>
      <c r="Y16" s="68" t="e">
        <f>IF(W16&gt;=$Q$17,"","P")</f>
        <v>#DIV/0!</v>
      </c>
    </row>
    <row r="17" spans="1:26" ht="24" x14ac:dyDescent="0.55000000000000004">
      <c r="A17" s="173" t="str">
        <f>ข้อมูลทั่วไป!$AA$6</f>
        <v>3. จิตอาสาจิตสาธารณะ</v>
      </c>
      <c r="B17" s="173"/>
      <c r="C17" s="173"/>
      <c r="D17" s="174">
        <f>ข้อมูลทั่วไป!$K$3</f>
        <v>0</v>
      </c>
      <c r="E17" s="176"/>
      <c r="F17" s="47">
        <f>COUNTIF(ประเมินคุณลักษณะเด็กสงขลา!$F$3:$F$47,3)</f>
        <v>0</v>
      </c>
      <c r="G17" s="48" t="e">
        <f t="shared" si="0"/>
        <v>#DIV/0!</v>
      </c>
      <c r="H17" s="47">
        <f>COUNTIF(ประเมินคุณลักษณะเด็กสงขลา!$F$3:$F$47,2)</f>
        <v>0</v>
      </c>
      <c r="I17" s="48" t="e">
        <f t="shared" si="1"/>
        <v>#DIV/0!</v>
      </c>
      <c r="J17" s="47">
        <f>COUNTIF(ประเมินคุณลักษณะเด็กสงขลา!$F$3:$F$47,1)</f>
        <v>0</v>
      </c>
      <c r="K17" s="48" t="e">
        <f t="shared" si="2"/>
        <v>#DIV/0!</v>
      </c>
      <c r="L17" s="47">
        <f>COUNTIF(ประเมินคุณลักษณะเด็กสงขลา!$F$3:$F$47,0)</f>
        <v>0</v>
      </c>
      <c r="M17" s="48" t="e">
        <f t="shared" si="3"/>
        <v>#DIV/0!</v>
      </c>
      <c r="N17" s="173" t="str">
        <f>ข้อมูลทั่วไป!$AA$5</f>
        <v>2. กรอบคิดแบบเติบโตฯ</v>
      </c>
      <c r="O17" s="173"/>
      <c r="P17" s="173"/>
      <c r="Q17" s="177">
        <f>ข้อมูลทั่วไป!$B$21</f>
        <v>60</v>
      </c>
      <c r="R17" s="178"/>
      <c r="S17" s="179"/>
      <c r="T17" s="174">
        <f>ข้อมูลทั่วไป!$K$3</f>
        <v>0</v>
      </c>
      <c r="U17" s="176"/>
      <c r="V17" s="47">
        <f>SUM($F$16+$H$16)</f>
        <v>0</v>
      </c>
      <c r="W17" s="48" t="e">
        <f t="shared" si="4"/>
        <v>#DIV/0!</v>
      </c>
      <c r="X17" s="68" t="e">
        <f t="shared" ref="X17:X22" si="5">IF(W17&gt;=$Q$17,"P","")</f>
        <v>#DIV/0!</v>
      </c>
      <c r="Y17" s="68" t="e">
        <f t="shared" ref="Y17:Y22" si="6">IF(W17&gt;=$Q$17,"","P")</f>
        <v>#DIV/0!</v>
      </c>
    </row>
    <row r="18" spans="1:26" ht="24" x14ac:dyDescent="0.55000000000000004">
      <c r="A18" s="173" t="str">
        <f>ข้อมูลทั่วไป!$AA$7</f>
        <v>4. จิตสำนึกรักษ์ถิ่นฐานบ้านเกิดและสถาบันหลัก</v>
      </c>
      <c r="B18" s="173"/>
      <c r="C18" s="173"/>
      <c r="D18" s="174">
        <f>ข้อมูลทั่วไป!$K$3</f>
        <v>0</v>
      </c>
      <c r="E18" s="176"/>
      <c r="F18" s="47">
        <f>COUNTIF(ประเมินคุณลักษณะเด็กสงขลา!$G$3:$G$47,3)</f>
        <v>0</v>
      </c>
      <c r="G18" s="48" t="e">
        <f t="shared" si="0"/>
        <v>#DIV/0!</v>
      </c>
      <c r="H18" s="47">
        <f>COUNTIF(ประเมินคุณลักษณะเด็กสงขลา!$G$3:$G$47,2)</f>
        <v>0</v>
      </c>
      <c r="I18" s="48" t="e">
        <f t="shared" si="1"/>
        <v>#DIV/0!</v>
      </c>
      <c r="J18" s="47">
        <f>COUNTIF(ประเมินคุณลักษณะเด็กสงขลา!$G$3:$G$47,1)</f>
        <v>0</v>
      </c>
      <c r="K18" s="48" t="e">
        <f t="shared" si="2"/>
        <v>#DIV/0!</v>
      </c>
      <c r="L18" s="47">
        <f>COUNTIF(ประเมินคุณลักษณะเด็กสงขลา!$G$3:$G$47,0)</f>
        <v>0</v>
      </c>
      <c r="M18" s="48" t="e">
        <f t="shared" si="3"/>
        <v>#DIV/0!</v>
      </c>
      <c r="N18" s="173" t="str">
        <f>ข้อมูลทั่วไป!$AA$6</f>
        <v>3. จิตอาสาจิตสาธารณะ</v>
      </c>
      <c r="O18" s="173"/>
      <c r="P18" s="173"/>
      <c r="Q18" s="182"/>
      <c r="R18" s="175"/>
      <c r="S18" s="176"/>
      <c r="T18" s="174">
        <f>ข้อมูลทั่วไป!$K$3</f>
        <v>0</v>
      </c>
      <c r="U18" s="176"/>
      <c r="V18" s="47">
        <f>SUM($F$17+$H$17)</f>
        <v>0</v>
      </c>
      <c r="W18" s="48" t="e">
        <f t="shared" si="4"/>
        <v>#DIV/0!</v>
      </c>
      <c r="X18" s="68" t="e">
        <f t="shared" si="5"/>
        <v>#DIV/0!</v>
      </c>
      <c r="Y18" s="68" t="e">
        <f t="shared" si="6"/>
        <v>#DIV/0!</v>
      </c>
    </row>
    <row r="19" spans="1:26" ht="24" x14ac:dyDescent="0.55000000000000004">
      <c r="A19" s="173" t="str">
        <f>ข้อมูลทั่วไป!$AA$8</f>
        <v>5. อัตลักษณ์พหุวัฒนธรรม</v>
      </c>
      <c r="B19" s="173"/>
      <c r="C19" s="173"/>
      <c r="D19" s="174">
        <f>ข้อมูลทั่วไป!$K$3</f>
        <v>0</v>
      </c>
      <c r="E19" s="176"/>
      <c r="F19" s="47">
        <f>COUNTIF(ประเมินคุณลักษณะเด็กสงขลา!$H$3:$H$47,3)</f>
        <v>0</v>
      </c>
      <c r="G19" s="48" t="e">
        <f t="shared" si="0"/>
        <v>#DIV/0!</v>
      </c>
      <c r="H19" s="47">
        <f>COUNTIF(ประเมินคุณลักษณะเด็กสงขลา!$H$3:$H$47,2)</f>
        <v>0</v>
      </c>
      <c r="I19" s="48" t="e">
        <f t="shared" si="1"/>
        <v>#DIV/0!</v>
      </c>
      <c r="J19" s="47">
        <f>COUNTIF(ประเมินคุณลักษณะเด็กสงขลา!$H$3:$H$47,1)</f>
        <v>0</v>
      </c>
      <c r="K19" s="48" t="e">
        <f t="shared" si="2"/>
        <v>#DIV/0!</v>
      </c>
      <c r="L19" s="47">
        <f>COUNTIF(ประเมินคุณลักษณะเด็กสงขลา!$H$3:$H$47,0)</f>
        <v>0</v>
      </c>
      <c r="M19" s="48" t="e">
        <f t="shared" si="3"/>
        <v>#DIV/0!</v>
      </c>
      <c r="N19" s="173" t="str">
        <f>ข้อมูลทั่วไป!$AA$7</f>
        <v>4. จิตสำนึกรักษ์ถิ่นฐานบ้านเกิดและสถาบันหลัก</v>
      </c>
      <c r="O19" s="173"/>
      <c r="P19" s="173"/>
      <c r="Q19" s="174"/>
      <c r="R19" s="175"/>
      <c r="S19" s="176"/>
      <c r="T19" s="174">
        <f>ข้อมูลทั่วไป!$K$3</f>
        <v>0</v>
      </c>
      <c r="U19" s="176"/>
      <c r="V19" s="47">
        <f>SUM($F$18+$H$18)</f>
        <v>0</v>
      </c>
      <c r="W19" s="48" t="e">
        <f t="shared" si="4"/>
        <v>#DIV/0!</v>
      </c>
      <c r="X19" s="68" t="e">
        <f t="shared" si="5"/>
        <v>#DIV/0!</v>
      </c>
      <c r="Y19" s="68" t="e">
        <f t="shared" si="6"/>
        <v>#DIV/0!</v>
      </c>
    </row>
    <row r="20" spans="1:26" ht="24" x14ac:dyDescent="0.55000000000000004">
      <c r="A20" s="173" t="str">
        <f>ข้อมูลทั่วไป!$AA$9</f>
        <v>6. อัตลักษณ์ตามจุดเน้นที่สถานศึกษากำหนด(ถ้ามี)</v>
      </c>
      <c r="B20" s="173"/>
      <c r="C20" s="173"/>
      <c r="D20" s="174">
        <f>ข้อมูลทั่วไป!$K$3</f>
        <v>0</v>
      </c>
      <c r="E20" s="176"/>
      <c r="F20" s="47">
        <f>COUNTIF(ประเมินคุณลักษณะเด็กสงขลา!$I$3:$I$47,3)</f>
        <v>0</v>
      </c>
      <c r="G20" s="48" t="e">
        <f t="shared" si="0"/>
        <v>#DIV/0!</v>
      </c>
      <c r="H20" s="47">
        <f>COUNTIF(ประเมินคุณลักษณะเด็กสงขลา!$I$3:$I$47,2)</f>
        <v>0</v>
      </c>
      <c r="I20" s="48" t="e">
        <f t="shared" si="1"/>
        <v>#DIV/0!</v>
      </c>
      <c r="J20" s="47">
        <f>COUNTIF(ประเมินคุณลักษณะเด็กสงขลา!$I$3:$I$47,1)</f>
        <v>0</v>
      </c>
      <c r="K20" s="48" t="e">
        <f t="shared" si="2"/>
        <v>#DIV/0!</v>
      </c>
      <c r="L20" s="47">
        <f>COUNTIF(ประเมินคุณลักษณะเด็กสงขลา!$I$3:$I$47,0)</f>
        <v>0</v>
      </c>
      <c r="M20" s="48" t="e">
        <f t="shared" si="3"/>
        <v>#DIV/0!</v>
      </c>
      <c r="N20" s="173" t="str">
        <f>ข้อมูลทั่วไป!$AA$8</f>
        <v>5. อัตลักษณ์พหุวัฒนธรรม</v>
      </c>
      <c r="O20" s="173"/>
      <c r="P20" s="173"/>
      <c r="Q20" s="174"/>
      <c r="R20" s="175"/>
      <c r="S20" s="176"/>
      <c r="T20" s="174">
        <f>ข้อมูลทั่วไป!$K$3</f>
        <v>0</v>
      </c>
      <c r="U20" s="176"/>
      <c r="V20" s="47">
        <f>SUM($F$19+$H$19)</f>
        <v>0</v>
      </c>
      <c r="W20" s="48" t="e">
        <f t="shared" si="4"/>
        <v>#DIV/0!</v>
      </c>
      <c r="X20" s="68" t="e">
        <f t="shared" si="5"/>
        <v>#DIV/0!</v>
      </c>
      <c r="Y20" s="68" t="e">
        <f t="shared" si="6"/>
        <v>#DIV/0!</v>
      </c>
    </row>
    <row r="21" spans="1:26" ht="24" x14ac:dyDescent="0.55000000000000004">
      <c r="A21" s="210" t="str">
        <f>"สรุปผลการประเมินทั้ง "&amp;COUNTA($A$15:$C$20)&amp;" ข้อ"</f>
        <v>สรุปผลการประเมินทั้ง 6 ข้อ</v>
      </c>
      <c r="B21" s="210"/>
      <c r="C21" s="210"/>
      <c r="D21" s="174">
        <f>ข้อมูลทั่วไป!$K$3</f>
        <v>0</v>
      </c>
      <c r="E21" s="176"/>
      <c r="F21" s="47">
        <f>COUNTIF(ประเมินคุณลักษณะเด็กสงขลา!$L:$L,3)</f>
        <v>0</v>
      </c>
      <c r="G21" s="48" t="e">
        <f t="shared" si="0"/>
        <v>#DIV/0!</v>
      </c>
      <c r="H21" s="47">
        <f>COUNTIF(ประเมินคุณลักษณะเด็กสงขลา!$L:$L,2)</f>
        <v>0</v>
      </c>
      <c r="I21" s="48" t="e">
        <f t="shared" si="1"/>
        <v>#DIV/0!</v>
      </c>
      <c r="J21" s="47">
        <f>COUNTIF(ประเมินคุณลักษณะเด็กสงขลา!$L:$L,1)</f>
        <v>0</v>
      </c>
      <c r="K21" s="48" t="e">
        <f t="shared" si="2"/>
        <v>#DIV/0!</v>
      </c>
      <c r="L21" s="47">
        <f>COUNTIF(ประเมินคุณลักษณะเด็กสงขลา!$L:$L,0)</f>
        <v>0</v>
      </c>
      <c r="M21" s="48" t="e">
        <f t="shared" si="3"/>
        <v>#DIV/0!</v>
      </c>
      <c r="N21" s="173" t="str">
        <f>ข้อมูลทั่วไป!$AA$9</f>
        <v>6. อัตลักษณ์ตามจุดเน้นที่สถานศึกษากำหนด(ถ้ามี)</v>
      </c>
      <c r="O21" s="173"/>
      <c r="P21" s="173"/>
      <c r="Q21" s="174"/>
      <c r="R21" s="175"/>
      <c r="S21" s="176"/>
      <c r="T21" s="174">
        <f>ข้อมูลทั่วไป!$K$3</f>
        <v>0</v>
      </c>
      <c r="U21" s="176"/>
      <c r="V21" s="47">
        <f>SUM($F$20+$H$20)</f>
        <v>0</v>
      </c>
      <c r="W21" s="48" t="e">
        <f t="shared" si="4"/>
        <v>#DIV/0!</v>
      </c>
      <c r="X21" s="68" t="e">
        <f t="shared" si="5"/>
        <v>#DIV/0!</v>
      </c>
      <c r="Y21" s="68" t="e">
        <f t="shared" si="6"/>
        <v>#DIV/0!</v>
      </c>
    </row>
    <row r="22" spans="1:26" ht="24" x14ac:dyDescent="0.55000000000000004">
      <c r="A22" s="210" t="s">
        <v>79</v>
      </c>
      <c r="B22" s="210"/>
      <c r="C22" s="210"/>
      <c r="D22" s="210"/>
      <c r="E22" s="210"/>
      <c r="F22" s="210"/>
      <c r="G22" s="210"/>
      <c r="H22" s="210"/>
      <c r="I22" s="210"/>
      <c r="J22" s="218" t="e">
        <f>ROUND(SUM(H21,F21)*100/$D21,2)</f>
        <v>#DIV/0!</v>
      </c>
      <c r="K22" s="218"/>
      <c r="L22" s="218"/>
      <c r="M22" s="218"/>
      <c r="N22" s="186" t="s">
        <v>100</v>
      </c>
      <c r="O22" s="187"/>
      <c r="P22" s="187"/>
      <c r="Q22" s="187"/>
      <c r="R22" s="187"/>
      <c r="S22" s="188"/>
      <c r="T22" s="174">
        <f>ข้อมูลทั่วไป!$K$3</f>
        <v>0</v>
      </c>
      <c r="U22" s="176"/>
      <c r="V22" s="47">
        <f>SUM($F$21+$H$21)</f>
        <v>0</v>
      </c>
      <c r="W22" s="48" t="e">
        <f t="shared" si="4"/>
        <v>#DIV/0!</v>
      </c>
      <c r="X22" s="68" t="e">
        <f t="shared" si="5"/>
        <v>#DIV/0!</v>
      </c>
      <c r="Y22" s="68" t="e">
        <f t="shared" si="6"/>
        <v>#DIV/0!</v>
      </c>
    </row>
    <row r="23" spans="1:26" ht="24" x14ac:dyDescent="0.55000000000000004">
      <c r="N23" s="219"/>
      <c r="O23" s="219"/>
      <c r="P23" s="219"/>
      <c r="Q23" s="219"/>
      <c r="R23" s="219"/>
      <c r="S23" s="219"/>
      <c r="T23" s="219"/>
      <c r="U23" s="219"/>
      <c r="V23" s="219"/>
      <c r="W23" s="220"/>
      <c r="X23" s="220"/>
      <c r="Y23" s="220"/>
    </row>
    <row r="24" spans="1:26" ht="24" x14ac:dyDescent="0.55000000000000004">
      <c r="C24" s="41" t="s">
        <v>80</v>
      </c>
      <c r="D24" s="34"/>
      <c r="E24" s="34"/>
      <c r="F24" s="34"/>
      <c r="G24" s="34"/>
      <c r="H24" s="34" t="str">
        <f>ข้อมูลทั่วไป!$A$12</f>
        <v>ครูประจำชั้น</v>
      </c>
      <c r="L24" s="34"/>
      <c r="P24" s="41" t="s">
        <v>80</v>
      </c>
      <c r="Q24" s="34"/>
      <c r="R24" s="34"/>
      <c r="S24" s="34"/>
      <c r="T24" s="34"/>
      <c r="U24" s="34" t="str">
        <f>ข้อมูลทั่วไป!$A$12</f>
        <v>ครูประจำชั้น</v>
      </c>
      <c r="Y24" s="34"/>
    </row>
    <row r="25" spans="1:26" ht="24" x14ac:dyDescent="0.55000000000000004">
      <c r="C25" s="180" t="str">
        <f>"("&amp;ข้อมูลทั่วไป!$B$12&amp;")"</f>
        <v>()</v>
      </c>
      <c r="D25" s="180"/>
      <c r="E25" s="180"/>
      <c r="F25" s="180"/>
      <c r="G25" s="180"/>
      <c r="H25" s="180"/>
      <c r="I25" s="180"/>
      <c r="J25" s="180"/>
      <c r="K25" s="180"/>
      <c r="L25" s="34"/>
      <c r="Q25" s="34" t="str">
        <f>"("&amp;ข้อมูลทั่วไป!$B$12&amp;")"</f>
        <v>()</v>
      </c>
      <c r="R25" s="34"/>
      <c r="S25" s="34"/>
      <c r="T25" s="34"/>
      <c r="U25" s="34"/>
      <c r="V25" s="34"/>
      <c r="W25" s="34"/>
      <c r="X25" s="34"/>
      <c r="Y25" s="34"/>
    </row>
    <row r="26" spans="1:26" ht="24" x14ac:dyDescent="0.55000000000000004">
      <c r="D26" s="36"/>
      <c r="E26" s="36"/>
      <c r="F26" s="36"/>
      <c r="G26" s="36"/>
      <c r="H26" s="36"/>
      <c r="L26" s="34"/>
      <c r="Q26" s="36"/>
      <c r="R26" s="36"/>
      <c r="S26" s="36"/>
      <c r="T26" s="36"/>
      <c r="U26" s="36"/>
      <c r="Y26" s="34"/>
    </row>
    <row r="27" spans="1:26" ht="24" x14ac:dyDescent="0.55000000000000004">
      <c r="A27" s="34" t="str">
        <f>"ลงชื่อ                                         "&amp;ข้อมูลทั่วไป!$A$13</f>
        <v>ลงชื่อ                                         ครูผู้สอน (1)</v>
      </c>
      <c r="B27" s="34"/>
      <c r="C27" s="34"/>
      <c r="D27" s="34"/>
      <c r="E27" s="34"/>
      <c r="G27" s="34" t="str">
        <f>"ลงชื่อ                                         "&amp;ข้อมูลทั่วไป!$A$14</f>
        <v>ลงชื่อ                                         ครูผู้สอน (2)</v>
      </c>
      <c r="H27" s="34"/>
      <c r="I27" s="34"/>
      <c r="N27" s="34" t="str">
        <f>"ลงชื่อ                                         "&amp;ข้อมูลทั่วไป!$A$13</f>
        <v>ลงชื่อ                                         ครูผู้สอน (1)</v>
      </c>
      <c r="O27" s="34"/>
      <c r="P27" s="34"/>
      <c r="Q27" s="34"/>
      <c r="R27" s="34"/>
      <c r="T27" s="34" t="str">
        <f>"ลงชื่อ                                         "&amp;ข้อมูลทั่วไป!$A$14</f>
        <v>ลงชื่อ                                         ครูผู้สอน (2)</v>
      </c>
      <c r="U27" s="34"/>
      <c r="V27" s="34"/>
    </row>
    <row r="28" spans="1:26" ht="24" x14ac:dyDescent="0.55000000000000004">
      <c r="A28" s="180" t="str">
        <f>"("&amp;ข้อมูลทั่วไป!$B$13&amp;")"</f>
        <v>()</v>
      </c>
      <c r="B28" s="180"/>
      <c r="C28" s="180"/>
      <c r="D28" s="34"/>
      <c r="E28" s="34"/>
      <c r="F28" s="34"/>
      <c r="G28" s="180" t="str">
        <f>"("&amp;ข้อมูลทั่วไป!$B$14&amp;")"</f>
        <v>()</v>
      </c>
      <c r="H28" s="180"/>
      <c r="I28" s="180"/>
      <c r="J28" s="180"/>
      <c r="K28" s="180"/>
      <c r="L28" s="180"/>
      <c r="O28" s="34" t="str">
        <f>"("&amp;ข้อมูลทั่วไป!$B$13&amp;")"</f>
        <v>()</v>
      </c>
      <c r="P28" s="34"/>
      <c r="Q28" s="34"/>
      <c r="R28" s="34"/>
      <c r="S28" s="34"/>
      <c r="T28" s="34"/>
      <c r="U28" s="34" t="str">
        <f>"("&amp;ข้อมูลทั่วไป!$B$14&amp;")"</f>
        <v>()</v>
      </c>
      <c r="V28" s="34"/>
      <c r="W28" s="34"/>
      <c r="X28" s="34"/>
      <c r="Y28" s="34"/>
      <c r="Z28" s="34"/>
    </row>
    <row r="30" spans="1:26" ht="24" x14ac:dyDescent="0.55000000000000004">
      <c r="A30" s="35" t="s">
        <v>81</v>
      </c>
      <c r="B30" s="34"/>
      <c r="C30" s="34"/>
      <c r="D30" s="34"/>
      <c r="E30" s="34"/>
      <c r="F30" s="34"/>
      <c r="G30" s="34"/>
      <c r="H30" s="34"/>
      <c r="I30" s="34"/>
      <c r="J30" s="34"/>
      <c r="K30" s="34"/>
      <c r="L30" s="34"/>
      <c r="M30" s="34"/>
      <c r="N30" s="35" t="s">
        <v>81</v>
      </c>
      <c r="O30" s="34"/>
      <c r="P30" s="34"/>
      <c r="Q30" s="34"/>
      <c r="R30" s="34"/>
      <c r="S30" s="34"/>
      <c r="T30" s="34"/>
      <c r="U30" s="34"/>
      <c r="V30" s="34"/>
      <c r="W30" s="34"/>
      <c r="X30" s="34"/>
      <c r="Y30" s="34"/>
    </row>
    <row r="31" spans="1:26" ht="24" x14ac:dyDescent="0.55000000000000004">
      <c r="A31" s="34"/>
      <c r="B31" s="43"/>
      <c r="C31" s="44"/>
      <c r="D31" s="44"/>
      <c r="E31" s="44"/>
      <c r="F31" s="44"/>
      <c r="G31" s="44"/>
      <c r="H31" s="44"/>
      <c r="I31" s="44"/>
      <c r="J31" s="44"/>
      <c r="K31" s="44"/>
      <c r="L31" s="44"/>
      <c r="M31" s="44"/>
      <c r="N31" s="34"/>
      <c r="O31" s="43"/>
      <c r="P31" s="44"/>
      <c r="Q31" s="44"/>
      <c r="R31" s="44"/>
      <c r="S31" s="44"/>
      <c r="T31" s="44"/>
      <c r="U31" s="44"/>
      <c r="V31" s="44"/>
      <c r="W31" s="44"/>
      <c r="X31" s="44"/>
      <c r="Y31" s="44"/>
    </row>
    <row r="32" spans="1:26" ht="24" x14ac:dyDescent="0.55000000000000004">
      <c r="A32" s="34"/>
      <c r="B32" s="45"/>
      <c r="C32" s="45"/>
      <c r="D32" s="45"/>
      <c r="E32" s="45"/>
      <c r="F32" s="45"/>
      <c r="G32" s="45"/>
      <c r="H32" s="45"/>
      <c r="I32" s="45"/>
      <c r="J32" s="45"/>
      <c r="K32" s="45"/>
      <c r="L32" s="45"/>
      <c r="M32" s="45"/>
      <c r="N32" s="34"/>
      <c r="O32" s="45"/>
      <c r="P32" s="45"/>
      <c r="Q32" s="45"/>
      <c r="R32" s="45"/>
      <c r="S32" s="45"/>
      <c r="T32" s="45"/>
      <c r="U32" s="45"/>
      <c r="V32" s="45"/>
      <c r="W32" s="45"/>
      <c r="X32" s="45"/>
      <c r="Y32" s="45"/>
    </row>
    <row r="33" spans="1:25" ht="24" x14ac:dyDescent="0.55000000000000004">
      <c r="A33" s="34"/>
      <c r="B33" s="34"/>
      <c r="C33" s="34"/>
      <c r="D33" s="34"/>
      <c r="E33" s="34"/>
      <c r="F33" s="34" t="s">
        <v>80</v>
      </c>
      <c r="G33" s="34"/>
      <c r="H33" s="34"/>
      <c r="I33" s="34"/>
      <c r="J33" s="34"/>
      <c r="K33" s="34"/>
      <c r="L33" s="34"/>
      <c r="M33" s="34"/>
      <c r="N33" s="34"/>
      <c r="O33" s="34"/>
      <c r="P33" s="34"/>
      <c r="Q33" s="34"/>
      <c r="R33" s="34"/>
      <c r="S33" s="34" t="s">
        <v>80</v>
      </c>
      <c r="T33" s="34"/>
      <c r="U33" s="34"/>
      <c r="V33" s="34"/>
      <c r="W33" s="34"/>
      <c r="X33" s="34"/>
      <c r="Y33" s="34"/>
    </row>
    <row r="34" spans="1:25" ht="24" x14ac:dyDescent="0.55000000000000004">
      <c r="A34" s="34"/>
      <c r="B34" s="34"/>
      <c r="C34" s="34"/>
      <c r="D34" s="34"/>
      <c r="E34" s="34"/>
      <c r="F34" s="180" t="str">
        <f>"("&amp;ข้อมูลทั่วไป!$B$4&amp;")"</f>
        <v>(นายธีรสิทธิ์ เคียนทอง)</v>
      </c>
      <c r="G34" s="180"/>
      <c r="H34" s="180"/>
      <c r="I34" s="180"/>
      <c r="J34" s="180"/>
      <c r="K34" s="180"/>
      <c r="L34" s="34"/>
      <c r="M34" s="34"/>
      <c r="N34" s="34"/>
      <c r="O34" s="34"/>
      <c r="P34" s="34"/>
      <c r="Q34" s="34"/>
      <c r="R34" s="34"/>
      <c r="S34" s="180" t="str">
        <f>"("&amp;ข้อมูลทั่วไป!$B$4&amp;")"</f>
        <v>(นายธีรสิทธิ์ เคียนทอง)</v>
      </c>
      <c r="T34" s="180"/>
      <c r="U34" s="180"/>
      <c r="V34" s="180"/>
      <c r="W34" s="180"/>
      <c r="X34" s="180"/>
      <c r="Y34" s="34"/>
    </row>
    <row r="35" spans="1:25" x14ac:dyDescent="0.4">
      <c r="E35" s="181" t="str">
        <f>ข้อมูลทั่วไป!$A$4&amp;ข้อมูลทั่วไป!$B$2</f>
        <v>ผู้อำนวยการโรงเรียนทับช้างวิทยาคม</v>
      </c>
      <c r="F35" s="181"/>
      <c r="G35" s="181"/>
      <c r="H35" s="181"/>
      <c r="I35" s="181"/>
      <c r="J35" s="181"/>
      <c r="K35" s="181"/>
      <c r="L35" s="181"/>
      <c r="R35" s="181" t="str">
        <f>ข้อมูลทั่วไป!$A$4&amp;ข้อมูลทั่วไป!$B$2</f>
        <v>ผู้อำนวยการโรงเรียนทับช้างวิทยาคม</v>
      </c>
      <c r="S35" s="181"/>
      <c r="T35" s="181"/>
      <c r="U35" s="181"/>
      <c r="V35" s="181"/>
      <c r="W35" s="181"/>
      <c r="X35" s="181"/>
      <c r="Y35" s="181"/>
    </row>
    <row r="36" spans="1:25" x14ac:dyDescent="0.4">
      <c r="E36" s="181"/>
      <c r="F36" s="181"/>
      <c r="G36" s="181"/>
      <c r="H36" s="181"/>
      <c r="I36" s="181"/>
      <c r="J36" s="181"/>
      <c r="K36" s="181"/>
      <c r="L36" s="181"/>
      <c r="R36" s="181"/>
      <c r="S36" s="181"/>
      <c r="T36" s="181"/>
      <c r="U36" s="181"/>
      <c r="V36" s="181"/>
      <c r="W36" s="181"/>
      <c r="X36" s="181"/>
      <c r="Y36" s="181"/>
    </row>
    <row r="37" spans="1:25" ht="24" x14ac:dyDescent="0.4">
      <c r="E37" s="52"/>
      <c r="F37" s="52"/>
      <c r="G37" s="52"/>
      <c r="H37" s="52"/>
      <c r="I37" s="52"/>
      <c r="J37" s="52"/>
      <c r="K37" s="52"/>
      <c r="L37" s="52"/>
      <c r="R37" s="52"/>
      <c r="S37" s="52"/>
      <c r="T37" s="52"/>
      <c r="U37" s="52"/>
      <c r="V37" s="52"/>
      <c r="W37" s="52"/>
      <c r="X37" s="52"/>
      <c r="Y37" s="52"/>
    </row>
    <row r="38" spans="1:25" ht="21" customHeight="1" x14ac:dyDescent="0.4"/>
    <row r="39" spans="1:25" ht="21" customHeight="1" x14ac:dyDescent="0.4">
      <c r="A39" s="203" t="str">
        <f>"เอกสารแนบบันทึกข้อความ"&amp;$B$4</f>
        <v>เอกสารแนบบันทึกข้อความรายงานผลการประเมินคุณลักษณะที่พึงประสงค์ของผู้เรียนชั้นมัธยมศึกษาปีที่ 1/1 ปีการศึกษา 2568</v>
      </c>
      <c r="B39" s="203"/>
      <c r="C39" s="203"/>
      <c r="D39" s="203"/>
      <c r="E39" s="203"/>
      <c r="F39" s="203"/>
      <c r="G39" s="203"/>
      <c r="H39" s="203"/>
      <c r="I39" s="203"/>
      <c r="J39" s="203"/>
      <c r="K39" s="203"/>
      <c r="L39" s="203"/>
      <c r="M39" s="203"/>
    </row>
    <row r="40" spans="1:25" ht="21" customHeight="1" x14ac:dyDescent="0.4">
      <c r="A40" s="203"/>
      <c r="B40" s="203"/>
      <c r="C40" s="203"/>
      <c r="D40" s="203"/>
      <c r="E40" s="203"/>
      <c r="F40" s="203"/>
      <c r="G40" s="203"/>
      <c r="H40" s="203"/>
      <c r="I40" s="203"/>
      <c r="J40" s="203"/>
      <c r="K40" s="203"/>
      <c r="L40" s="203"/>
      <c r="M40" s="203"/>
    </row>
    <row r="41" spans="1:25" s="49" customFormat="1" ht="14.1" customHeight="1" x14ac:dyDescent="0.5">
      <c r="A41" s="205" t="s">
        <v>4</v>
      </c>
      <c r="B41" s="206" t="s">
        <v>70</v>
      </c>
      <c r="C41" s="207" t="s">
        <v>6</v>
      </c>
      <c r="D41" s="204" t="s">
        <v>82</v>
      </c>
      <c r="E41" s="204"/>
      <c r="F41" s="204"/>
      <c r="G41" s="204"/>
      <c r="H41" s="204"/>
      <c r="I41" s="204"/>
      <c r="J41" s="204"/>
      <c r="K41" s="204"/>
      <c r="L41" s="208" t="s">
        <v>71</v>
      </c>
      <c r="M41" s="209" t="s">
        <v>67</v>
      </c>
    </row>
    <row r="42" spans="1:25" s="49" customFormat="1" ht="14.1" customHeight="1" x14ac:dyDescent="0.5">
      <c r="A42" s="205"/>
      <c r="B42" s="206"/>
      <c r="C42" s="207"/>
      <c r="D42" s="211" t="str">
        <f>ข้อมูลทั่วไป!AA4</f>
        <v>1. ใฝ่เรียนรู้อย่างต่อเนื่อง</v>
      </c>
      <c r="E42" s="211" t="str">
        <f>ข้อมูลทั่วไป!AA5</f>
        <v>2. กรอบคิดแบบเติบโตฯ</v>
      </c>
      <c r="F42" s="211" t="str">
        <f>ข้อมูลทั่วไป!AA6</f>
        <v>3. จิตอาสาจิตสาธารณะ</v>
      </c>
      <c r="G42" s="211" t="str">
        <f>ข้อมูลทั่วไป!AA7</f>
        <v>4. จิตสำนึกรักษ์ถิ่นฐานบ้านเกิดและสถาบันหลัก</v>
      </c>
      <c r="H42" s="211" t="str">
        <f>ข้อมูลทั่วไป!AA8</f>
        <v>5. อัตลักษณ์พหุวัฒนธรรม</v>
      </c>
      <c r="I42" s="211" t="str">
        <f>ข้อมูลทั่วไป!AA9</f>
        <v>6. อัตลักษณ์ตามจุดเน้นที่สถานศึกษากำหนด(ถ้ามี)</v>
      </c>
      <c r="J42" s="211"/>
      <c r="K42" s="211"/>
      <c r="L42" s="208"/>
      <c r="M42" s="209"/>
    </row>
    <row r="43" spans="1:25" s="49" customFormat="1" ht="14.1" customHeight="1" x14ac:dyDescent="0.5">
      <c r="A43" s="205"/>
      <c r="B43" s="206"/>
      <c r="C43" s="207"/>
      <c r="D43" s="211"/>
      <c r="E43" s="211"/>
      <c r="F43" s="211"/>
      <c r="G43" s="211"/>
      <c r="H43" s="211"/>
      <c r="I43" s="211"/>
      <c r="J43" s="211"/>
      <c r="K43" s="211"/>
      <c r="L43" s="208"/>
      <c r="M43" s="209"/>
    </row>
    <row r="44" spans="1:25" s="49" customFormat="1" ht="14.1" customHeight="1" x14ac:dyDescent="0.5">
      <c r="A44" s="205"/>
      <c r="B44" s="206"/>
      <c r="C44" s="207"/>
      <c r="D44" s="211"/>
      <c r="E44" s="211"/>
      <c r="F44" s="211"/>
      <c r="G44" s="211"/>
      <c r="H44" s="211"/>
      <c r="I44" s="211"/>
      <c r="J44" s="211"/>
      <c r="K44" s="211"/>
      <c r="L44" s="208"/>
      <c r="M44" s="209"/>
    </row>
    <row r="45" spans="1:25" s="49" customFormat="1" ht="14.1" customHeight="1" x14ac:dyDescent="0.5">
      <c r="A45" s="205"/>
      <c r="B45" s="206"/>
      <c r="C45" s="207"/>
      <c r="D45" s="211"/>
      <c r="E45" s="211"/>
      <c r="F45" s="211"/>
      <c r="G45" s="211"/>
      <c r="H45" s="211"/>
      <c r="I45" s="211"/>
      <c r="J45" s="211"/>
      <c r="K45" s="211"/>
      <c r="L45" s="208"/>
      <c r="M45" s="209"/>
    </row>
    <row r="46" spans="1:25" s="49" customFormat="1" ht="14.1" customHeight="1" x14ac:dyDescent="0.5">
      <c r="A46" s="205"/>
      <c r="B46" s="206"/>
      <c r="C46" s="207"/>
      <c r="D46" s="211"/>
      <c r="E46" s="211"/>
      <c r="F46" s="211"/>
      <c r="G46" s="211"/>
      <c r="H46" s="211"/>
      <c r="I46" s="211"/>
      <c r="J46" s="211"/>
      <c r="K46" s="211"/>
      <c r="L46" s="208"/>
      <c r="M46" s="209"/>
    </row>
    <row r="47" spans="1:25" s="49" customFormat="1" ht="14.1" customHeight="1" x14ac:dyDescent="0.5">
      <c r="A47" s="57" t="str">
        <f>IF(COUNTA(ประเมินคุณลักษณะเด็กสงขลา!A3:K3)&lt;COUNTA(ประเมินคุณลักษณะเด็กสงขลา!$A$2:$K$2),"",ประเมินคุณลักษณะเด็กสงขลา!A3)</f>
        <v/>
      </c>
      <c r="B47" s="57" t="str">
        <f>IF(COUNTA(ประเมินคุณลักษณะเด็กสงขลา!A3:K3)&lt;COUNTA(ประเมินคุณลักษณะเด็กสงขลา!$A$2:$K$2),"",ประเมินคุณลักษณะเด็กสงขลา!B3)</f>
        <v/>
      </c>
      <c r="C47" s="58" t="str">
        <f>IF(COUNTA(ประเมินคุณลักษณะเด็กสงขลา!A3:K3)&lt;COUNTA(ประเมินคุณลักษณะเด็กสงขลา!$A$2:$K$2),"",ประเมินคุณลักษณะเด็กสงขลา!C3)</f>
        <v/>
      </c>
      <c r="D47" s="57" t="str">
        <f>IF(COUNTA(ประเมินคุณลักษณะเด็กสงขลา!A3:K3)&lt;COUNTA(ประเมินคุณลักษณะเด็กสงขลา!$A$2:$K$2),"",ประเมินคุณลักษณะเด็กสงขลา!D3)</f>
        <v/>
      </c>
      <c r="E47" s="57" t="str">
        <f>IF(COUNTA(ประเมินคุณลักษณะเด็กสงขลา!A3:K3)&lt;COUNTA(ประเมินคุณลักษณะเด็กสงขลา!$A$2:$K$2),"",ประเมินคุณลักษณะเด็กสงขลา!E3)</f>
        <v/>
      </c>
      <c r="F47" s="57" t="str">
        <f>IF(COUNTA(ประเมินคุณลักษณะเด็กสงขลา!A3:K3)&lt;COUNTA(ประเมินคุณลักษณะเด็กสงขลา!$A$2:$K$2),"",ประเมินคุณลักษณะเด็กสงขลา!F3)</f>
        <v/>
      </c>
      <c r="G47" s="57" t="str">
        <f>IF(COUNTA(ประเมินคุณลักษณะเด็กสงขลา!A3:K3)&lt;COUNTA(ประเมินคุณลักษณะเด็กสงขลา!$A$2:$K$2),"",ประเมินคุณลักษณะเด็กสงขลา!G3)</f>
        <v/>
      </c>
      <c r="H47" s="57" t="str">
        <f>IF(COUNTA(ประเมินคุณลักษณะเด็กสงขลา!A3:K3)&lt;COUNTA(ประเมินคุณลักษณะเด็กสงขลา!$A$2:$K$2),"",ประเมินคุณลักษณะเด็กสงขลา!H3)</f>
        <v/>
      </c>
      <c r="I47" s="57" t="str">
        <f>IF(COUNTA(ประเมินคุณลักษณะเด็กสงขลา!A3:K3)&lt;COUNTA(ประเมินคุณลักษณะเด็กสงขลา!$A$2:$K$2),"",ประเมินคุณลักษณะเด็กสงขลา!I3)</f>
        <v/>
      </c>
      <c r="J47" s="57"/>
      <c r="K47" s="57"/>
      <c r="L47" s="57" t="str">
        <f>IF(COUNTA(ประเมินคุณลักษณะเด็กสงขลา!A3:K3)&lt;COUNTA(ประเมินคุณลักษณะเด็กสงขลา!$A$2:$K$2),"",ประเมินคุณลักษณะเด็กสงขลา!L3)</f>
        <v/>
      </c>
      <c r="M47" s="57" t="str">
        <f>IF(COUNTA(ประเมินคุณลักษณะเด็กสงขลา!A3:K3)&lt;COUNTA(ประเมินคุณลักษณะเด็กสงขลา!$A$2:$K$2),"",ประเมินคุณลักษณะเด็กสงขลา!M3)</f>
        <v/>
      </c>
    </row>
    <row r="48" spans="1:25" s="49" customFormat="1" ht="14.1" customHeight="1" x14ac:dyDescent="0.5">
      <c r="A48" s="57" t="str">
        <f>IF(COUNTA(ประเมินคุณลักษณะเด็กสงขลา!A4:K4)&lt;COUNTA(ประเมินคุณลักษณะเด็กสงขลา!$A$2:$K$2),"",ประเมินคุณลักษณะเด็กสงขลา!A4)</f>
        <v/>
      </c>
      <c r="B48" s="57" t="str">
        <f>IF(COUNTA(ประเมินคุณลักษณะเด็กสงขลา!A4:K4)&lt;COUNTA(ประเมินคุณลักษณะเด็กสงขลา!$A$2:$K$2),"",ประเมินคุณลักษณะเด็กสงขลา!B4)</f>
        <v/>
      </c>
      <c r="C48" s="58" t="str">
        <f>IF(COUNTA(ประเมินคุณลักษณะเด็กสงขลา!A4:K4)&lt;COUNTA(ประเมินคุณลักษณะเด็กสงขลา!$A$2:$K$2),"",ประเมินคุณลักษณะเด็กสงขลา!C4)</f>
        <v/>
      </c>
      <c r="D48" s="57" t="str">
        <f>IF(COUNTA(ประเมินคุณลักษณะเด็กสงขลา!A4:K4)&lt;COUNTA(ประเมินคุณลักษณะเด็กสงขลา!$A$2:$K$2),"",ประเมินคุณลักษณะเด็กสงขลา!D4)</f>
        <v/>
      </c>
      <c r="E48" s="57" t="str">
        <f>IF(COUNTA(ประเมินคุณลักษณะเด็กสงขลา!A4:K4)&lt;COUNTA(ประเมินคุณลักษณะเด็กสงขลา!$A$2:$K$2),"",ประเมินคุณลักษณะเด็กสงขลา!E4)</f>
        <v/>
      </c>
      <c r="F48" s="57" t="str">
        <f>IF(COUNTA(ประเมินคุณลักษณะเด็กสงขลา!A4:K4)&lt;COUNTA(ประเมินคุณลักษณะเด็กสงขลา!$A$2:$K$2),"",ประเมินคุณลักษณะเด็กสงขลา!F4)</f>
        <v/>
      </c>
      <c r="G48" s="57" t="str">
        <f>IF(COUNTA(ประเมินคุณลักษณะเด็กสงขลา!A4:K4)&lt;COUNTA(ประเมินคุณลักษณะเด็กสงขลา!$A$2:$K$2),"",ประเมินคุณลักษณะเด็กสงขลา!G4)</f>
        <v/>
      </c>
      <c r="H48" s="57" t="str">
        <f>IF(COUNTA(ประเมินคุณลักษณะเด็กสงขลา!A4:K4)&lt;COUNTA(ประเมินคุณลักษณะเด็กสงขลา!$A$2:$K$2),"",ประเมินคุณลักษณะเด็กสงขลา!H4)</f>
        <v/>
      </c>
      <c r="I48" s="57" t="str">
        <f>IF(COUNTA(ประเมินคุณลักษณะเด็กสงขลา!A4:K4)&lt;COUNTA(ประเมินคุณลักษณะเด็กสงขลา!$A$2:$K$2),"",ประเมินคุณลักษณะเด็กสงขลา!I4)</f>
        <v/>
      </c>
      <c r="J48" s="57"/>
      <c r="K48" s="57"/>
      <c r="L48" s="57" t="str">
        <f>IF(COUNTA(ประเมินคุณลักษณะเด็กสงขลา!A4:K4)&lt;COUNTA(ประเมินคุณลักษณะเด็กสงขลา!$A$2:$K$2),"",ประเมินคุณลักษณะเด็กสงขลา!L4)</f>
        <v/>
      </c>
      <c r="M48" s="57" t="str">
        <f>IF(COUNTA(ประเมินคุณลักษณะเด็กสงขลา!A4:K4)&lt;COUNTA(ประเมินคุณลักษณะเด็กสงขลา!$A$2:$K$2),"",ประเมินคุณลักษณะเด็กสงขลา!M4)</f>
        <v/>
      </c>
    </row>
    <row r="49" spans="1:13" s="49" customFormat="1" ht="14.1" customHeight="1" x14ac:dyDescent="0.5">
      <c r="A49" s="57" t="str">
        <f>IF(COUNTA(ประเมินคุณลักษณะเด็กสงขลา!A5:K5)&lt;COUNTA(ประเมินคุณลักษณะเด็กสงขลา!$A$2:$K$2),"",ประเมินคุณลักษณะเด็กสงขลา!A5)</f>
        <v/>
      </c>
      <c r="B49" s="57" t="str">
        <f>IF(COUNTA(ประเมินคุณลักษณะเด็กสงขลา!A5:K5)&lt;COUNTA(ประเมินคุณลักษณะเด็กสงขลา!$A$2:$K$2),"",ประเมินคุณลักษณะเด็กสงขลา!B5)</f>
        <v/>
      </c>
      <c r="C49" s="58" t="str">
        <f>IF(COUNTA(ประเมินคุณลักษณะเด็กสงขลา!A5:K5)&lt;COUNTA(ประเมินคุณลักษณะเด็กสงขลา!$A$2:$K$2),"",ประเมินคุณลักษณะเด็กสงขลา!C5)</f>
        <v/>
      </c>
      <c r="D49" s="57" t="str">
        <f>IF(COUNTA(ประเมินคุณลักษณะเด็กสงขลา!A5:K5)&lt;COUNTA(ประเมินคุณลักษณะเด็กสงขลา!$A$2:$K$2),"",ประเมินคุณลักษณะเด็กสงขลา!D5)</f>
        <v/>
      </c>
      <c r="E49" s="57" t="str">
        <f>IF(COUNTA(ประเมินคุณลักษณะเด็กสงขลา!A5:K5)&lt;COUNTA(ประเมินคุณลักษณะเด็กสงขลา!$A$2:$K$2),"",ประเมินคุณลักษณะเด็กสงขลา!E5)</f>
        <v/>
      </c>
      <c r="F49" s="57" t="str">
        <f>IF(COUNTA(ประเมินคุณลักษณะเด็กสงขลา!A5:K5)&lt;COUNTA(ประเมินคุณลักษณะเด็กสงขลา!$A$2:$K$2),"",ประเมินคุณลักษณะเด็กสงขลา!F5)</f>
        <v/>
      </c>
      <c r="G49" s="57" t="str">
        <f>IF(COUNTA(ประเมินคุณลักษณะเด็กสงขลา!A5:K5)&lt;COUNTA(ประเมินคุณลักษณะเด็กสงขลา!$A$2:$K$2),"",ประเมินคุณลักษณะเด็กสงขลา!G5)</f>
        <v/>
      </c>
      <c r="H49" s="57" t="str">
        <f>IF(COUNTA(ประเมินคุณลักษณะเด็กสงขลา!A5:K5)&lt;COUNTA(ประเมินคุณลักษณะเด็กสงขลา!$A$2:$K$2),"",ประเมินคุณลักษณะเด็กสงขลา!H5)</f>
        <v/>
      </c>
      <c r="I49" s="57" t="str">
        <f>IF(COUNTA(ประเมินคุณลักษณะเด็กสงขลา!A5:K5)&lt;COUNTA(ประเมินคุณลักษณะเด็กสงขลา!$A$2:$K$2),"",ประเมินคุณลักษณะเด็กสงขลา!I5)</f>
        <v/>
      </c>
      <c r="J49" s="57"/>
      <c r="K49" s="57"/>
      <c r="L49" s="57" t="str">
        <f>IF(COUNTA(ประเมินคุณลักษณะเด็กสงขลา!A5:K5)&lt;COUNTA(ประเมินคุณลักษณะเด็กสงขลา!$A$2:$K$2),"",ประเมินคุณลักษณะเด็กสงขลา!L5)</f>
        <v/>
      </c>
      <c r="M49" s="57" t="str">
        <f>IF(COUNTA(ประเมินคุณลักษณะเด็กสงขลา!A5:K5)&lt;COUNTA(ประเมินคุณลักษณะเด็กสงขลา!$A$2:$K$2),"",ประเมินคุณลักษณะเด็กสงขลา!M5)</f>
        <v/>
      </c>
    </row>
    <row r="50" spans="1:13" s="49" customFormat="1" ht="14.1" customHeight="1" x14ac:dyDescent="0.5">
      <c r="A50" s="57" t="str">
        <f>IF(COUNTA(ประเมินคุณลักษณะเด็กสงขลา!A6:K6)&lt;COUNTA(ประเมินคุณลักษณะเด็กสงขลา!$A$2:$K$2),"",ประเมินคุณลักษณะเด็กสงขลา!A6)</f>
        <v/>
      </c>
      <c r="B50" s="57" t="str">
        <f>IF(COUNTA(ประเมินคุณลักษณะเด็กสงขลา!A6:K6)&lt;COUNTA(ประเมินคุณลักษณะเด็กสงขลา!$A$2:$K$2),"",ประเมินคุณลักษณะเด็กสงขลา!B6)</f>
        <v/>
      </c>
      <c r="C50" s="58" t="str">
        <f>IF(COUNTA(ประเมินคุณลักษณะเด็กสงขลา!A6:K6)&lt;COUNTA(ประเมินคุณลักษณะเด็กสงขลา!$A$2:$K$2),"",ประเมินคุณลักษณะเด็กสงขลา!C6)</f>
        <v/>
      </c>
      <c r="D50" s="57" t="str">
        <f>IF(COUNTA(ประเมินคุณลักษณะเด็กสงขลา!A6:K6)&lt;COUNTA(ประเมินคุณลักษณะเด็กสงขลา!$A$2:$K$2),"",ประเมินคุณลักษณะเด็กสงขลา!D6)</f>
        <v/>
      </c>
      <c r="E50" s="57" t="str">
        <f>IF(COUNTA(ประเมินคุณลักษณะเด็กสงขลา!A6:K6)&lt;COUNTA(ประเมินคุณลักษณะเด็กสงขลา!$A$2:$K$2),"",ประเมินคุณลักษณะเด็กสงขลา!E6)</f>
        <v/>
      </c>
      <c r="F50" s="57" t="str">
        <f>IF(COUNTA(ประเมินคุณลักษณะเด็กสงขลา!A6:K6)&lt;COUNTA(ประเมินคุณลักษณะเด็กสงขลา!$A$2:$K$2),"",ประเมินคุณลักษณะเด็กสงขลา!F6)</f>
        <v/>
      </c>
      <c r="G50" s="57" t="str">
        <f>IF(COUNTA(ประเมินคุณลักษณะเด็กสงขลา!A6:K6)&lt;COUNTA(ประเมินคุณลักษณะเด็กสงขลา!$A$2:$K$2),"",ประเมินคุณลักษณะเด็กสงขลา!G6)</f>
        <v/>
      </c>
      <c r="H50" s="57" t="str">
        <f>IF(COUNTA(ประเมินคุณลักษณะเด็กสงขลา!A6:K6)&lt;COUNTA(ประเมินคุณลักษณะเด็กสงขลา!$A$2:$K$2),"",ประเมินคุณลักษณะเด็กสงขลา!H6)</f>
        <v/>
      </c>
      <c r="I50" s="57" t="str">
        <f>IF(COUNTA(ประเมินคุณลักษณะเด็กสงขลา!A6:K6)&lt;COUNTA(ประเมินคุณลักษณะเด็กสงขลา!$A$2:$K$2),"",ประเมินคุณลักษณะเด็กสงขลา!I6)</f>
        <v/>
      </c>
      <c r="J50" s="57"/>
      <c r="K50" s="57"/>
      <c r="L50" s="57" t="str">
        <f>IF(COUNTA(ประเมินคุณลักษณะเด็กสงขลา!A6:K6)&lt;COUNTA(ประเมินคุณลักษณะเด็กสงขลา!$A$2:$K$2),"",ประเมินคุณลักษณะเด็กสงขลา!L6)</f>
        <v/>
      </c>
      <c r="M50" s="57" t="str">
        <f>IF(COUNTA(ประเมินคุณลักษณะเด็กสงขลา!A6:K6)&lt;COUNTA(ประเมินคุณลักษณะเด็กสงขลา!$A$2:$K$2),"",ประเมินคุณลักษณะเด็กสงขลา!M6)</f>
        <v/>
      </c>
    </row>
    <row r="51" spans="1:13" s="49" customFormat="1" ht="14.1" customHeight="1" x14ac:dyDescent="0.5">
      <c r="A51" s="57" t="str">
        <f>IF(COUNTA(ประเมินคุณลักษณะเด็กสงขลา!A7:K7)&lt;COUNTA(ประเมินคุณลักษณะเด็กสงขลา!$A$2:$K$2),"",ประเมินคุณลักษณะเด็กสงขลา!A7)</f>
        <v/>
      </c>
      <c r="B51" s="57" t="str">
        <f>IF(COUNTA(ประเมินคุณลักษณะเด็กสงขลา!A7:K7)&lt;COUNTA(ประเมินคุณลักษณะเด็กสงขลา!$A$2:$K$2),"",ประเมินคุณลักษณะเด็กสงขลา!B7)</f>
        <v/>
      </c>
      <c r="C51" s="58" t="str">
        <f>IF(COUNTA(ประเมินคุณลักษณะเด็กสงขลา!A7:K7)&lt;COUNTA(ประเมินคุณลักษณะเด็กสงขลา!$A$2:$K$2),"",ประเมินคุณลักษณะเด็กสงขลา!C7)</f>
        <v/>
      </c>
      <c r="D51" s="57" t="str">
        <f>IF(COUNTA(ประเมินคุณลักษณะเด็กสงขลา!A7:K7)&lt;COUNTA(ประเมินคุณลักษณะเด็กสงขลา!$A$2:$K$2),"",ประเมินคุณลักษณะเด็กสงขลา!D7)</f>
        <v/>
      </c>
      <c r="E51" s="57" t="str">
        <f>IF(COUNTA(ประเมินคุณลักษณะเด็กสงขลา!A7:K7)&lt;COUNTA(ประเมินคุณลักษณะเด็กสงขลา!$A$2:$K$2),"",ประเมินคุณลักษณะเด็กสงขลา!E7)</f>
        <v/>
      </c>
      <c r="F51" s="57" t="str">
        <f>IF(COUNTA(ประเมินคุณลักษณะเด็กสงขลา!A7:K7)&lt;COUNTA(ประเมินคุณลักษณะเด็กสงขลา!$A$2:$K$2),"",ประเมินคุณลักษณะเด็กสงขลา!F7)</f>
        <v/>
      </c>
      <c r="G51" s="57" t="str">
        <f>IF(COUNTA(ประเมินคุณลักษณะเด็กสงขลา!A7:K7)&lt;COUNTA(ประเมินคุณลักษณะเด็กสงขลา!$A$2:$K$2),"",ประเมินคุณลักษณะเด็กสงขลา!G7)</f>
        <v/>
      </c>
      <c r="H51" s="57" t="str">
        <f>IF(COUNTA(ประเมินคุณลักษณะเด็กสงขลา!A7:K7)&lt;COUNTA(ประเมินคุณลักษณะเด็กสงขลา!$A$2:$K$2),"",ประเมินคุณลักษณะเด็กสงขลา!H7)</f>
        <v/>
      </c>
      <c r="I51" s="57" t="str">
        <f>IF(COUNTA(ประเมินคุณลักษณะเด็กสงขลา!A7:K7)&lt;COUNTA(ประเมินคุณลักษณะเด็กสงขลา!$A$2:$K$2),"",ประเมินคุณลักษณะเด็กสงขลา!I7)</f>
        <v/>
      </c>
      <c r="J51" s="57"/>
      <c r="K51" s="57"/>
      <c r="L51" s="57" t="str">
        <f>IF(COUNTA(ประเมินคุณลักษณะเด็กสงขลา!A7:K7)&lt;COUNTA(ประเมินคุณลักษณะเด็กสงขลา!$A$2:$K$2),"",ประเมินคุณลักษณะเด็กสงขลา!L7)</f>
        <v/>
      </c>
      <c r="M51" s="57" t="str">
        <f>IF(COUNTA(ประเมินคุณลักษณะเด็กสงขลา!A7:K7)&lt;COUNTA(ประเมินคุณลักษณะเด็กสงขลา!$A$2:$K$2),"",ประเมินคุณลักษณะเด็กสงขลา!M7)</f>
        <v/>
      </c>
    </row>
    <row r="52" spans="1:13" s="49" customFormat="1" ht="14.1" customHeight="1" x14ac:dyDescent="0.5">
      <c r="A52" s="57" t="str">
        <f>IF(COUNTA(ประเมินคุณลักษณะเด็กสงขลา!A8:K8)&lt;COUNTA(ประเมินคุณลักษณะเด็กสงขลา!$A$2:$K$2),"",ประเมินคุณลักษณะเด็กสงขลา!A8)</f>
        <v/>
      </c>
      <c r="B52" s="57" t="str">
        <f>IF(COUNTA(ประเมินคุณลักษณะเด็กสงขลา!A8:K8)&lt;COUNTA(ประเมินคุณลักษณะเด็กสงขลา!$A$2:$K$2),"",ประเมินคุณลักษณะเด็กสงขลา!B8)</f>
        <v/>
      </c>
      <c r="C52" s="58" t="str">
        <f>IF(COUNTA(ประเมินคุณลักษณะเด็กสงขลา!A8:K8)&lt;COUNTA(ประเมินคุณลักษณะเด็กสงขลา!$A$2:$K$2),"",ประเมินคุณลักษณะเด็กสงขลา!C8)</f>
        <v/>
      </c>
      <c r="D52" s="57" t="str">
        <f>IF(COUNTA(ประเมินคุณลักษณะเด็กสงขลา!A8:K8)&lt;COUNTA(ประเมินคุณลักษณะเด็กสงขลา!$A$2:$K$2),"",ประเมินคุณลักษณะเด็กสงขลา!D8)</f>
        <v/>
      </c>
      <c r="E52" s="57" t="str">
        <f>IF(COUNTA(ประเมินคุณลักษณะเด็กสงขลา!A8:K8)&lt;COUNTA(ประเมินคุณลักษณะเด็กสงขลา!$A$2:$K$2),"",ประเมินคุณลักษณะเด็กสงขลา!E8)</f>
        <v/>
      </c>
      <c r="F52" s="57" t="str">
        <f>IF(COUNTA(ประเมินคุณลักษณะเด็กสงขลา!A8:K8)&lt;COUNTA(ประเมินคุณลักษณะเด็กสงขลา!$A$2:$K$2),"",ประเมินคุณลักษณะเด็กสงขลา!F8)</f>
        <v/>
      </c>
      <c r="G52" s="57" t="str">
        <f>IF(COUNTA(ประเมินคุณลักษณะเด็กสงขลา!A8:K8)&lt;COUNTA(ประเมินคุณลักษณะเด็กสงขลา!$A$2:$K$2),"",ประเมินคุณลักษณะเด็กสงขลา!G8)</f>
        <v/>
      </c>
      <c r="H52" s="57" t="str">
        <f>IF(COUNTA(ประเมินคุณลักษณะเด็กสงขลา!A8:K8)&lt;COUNTA(ประเมินคุณลักษณะเด็กสงขลา!$A$2:$K$2),"",ประเมินคุณลักษณะเด็กสงขลา!H8)</f>
        <v/>
      </c>
      <c r="I52" s="57" t="str">
        <f>IF(COUNTA(ประเมินคุณลักษณะเด็กสงขลา!A8:K8)&lt;COUNTA(ประเมินคุณลักษณะเด็กสงขลา!$A$2:$K$2),"",ประเมินคุณลักษณะเด็กสงขลา!I8)</f>
        <v/>
      </c>
      <c r="J52" s="57"/>
      <c r="K52" s="57"/>
      <c r="L52" s="57" t="str">
        <f>IF(COUNTA(ประเมินคุณลักษณะเด็กสงขลา!A8:K8)&lt;COUNTA(ประเมินคุณลักษณะเด็กสงขลา!$A$2:$K$2),"",ประเมินคุณลักษณะเด็กสงขลา!L8)</f>
        <v/>
      </c>
      <c r="M52" s="57" t="str">
        <f>IF(COUNTA(ประเมินคุณลักษณะเด็กสงขลา!A8:K8)&lt;COUNTA(ประเมินคุณลักษณะเด็กสงขลา!$A$2:$K$2),"",ประเมินคุณลักษณะเด็กสงขลา!M8)</f>
        <v/>
      </c>
    </row>
    <row r="53" spans="1:13" s="49" customFormat="1" ht="14.1" customHeight="1" x14ac:dyDescent="0.5">
      <c r="A53" s="57" t="str">
        <f>IF(COUNTA(ประเมินคุณลักษณะเด็กสงขลา!A9:K9)&lt;COUNTA(ประเมินคุณลักษณะเด็กสงขลา!$A$2:$K$2),"",ประเมินคุณลักษณะเด็กสงขลา!A9)</f>
        <v/>
      </c>
      <c r="B53" s="57" t="str">
        <f>IF(COUNTA(ประเมินคุณลักษณะเด็กสงขลา!A9:K9)&lt;COUNTA(ประเมินคุณลักษณะเด็กสงขลา!$A$2:$K$2),"",ประเมินคุณลักษณะเด็กสงขลา!B9)</f>
        <v/>
      </c>
      <c r="C53" s="58" t="str">
        <f>IF(COUNTA(ประเมินคุณลักษณะเด็กสงขลา!A9:K9)&lt;COUNTA(ประเมินคุณลักษณะเด็กสงขลา!$A$2:$K$2),"",ประเมินคุณลักษณะเด็กสงขลา!C9)</f>
        <v/>
      </c>
      <c r="D53" s="57" t="str">
        <f>IF(COUNTA(ประเมินคุณลักษณะเด็กสงขลา!A9:K9)&lt;COUNTA(ประเมินคุณลักษณะเด็กสงขลา!$A$2:$K$2),"",ประเมินคุณลักษณะเด็กสงขลา!D9)</f>
        <v/>
      </c>
      <c r="E53" s="57" t="str">
        <f>IF(COUNTA(ประเมินคุณลักษณะเด็กสงขลา!A9:K9)&lt;COUNTA(ประเมินคุณลักษณะเด็กสงขลา!$A$2:$K$2),"",ประเมินคุณลักษณะเด็กสงขลา!E9)</f>
        <v/>
      </c>
      <c r="F53" s="57" t="str">
        <f>IF(COUNTA(ประเมินคุณลักษณะเด็กสงขลา!A9:K9)&lt;COUNTA(ประเมินคุณลักษณะเด็กสงขลา!$A$2:$K$2),"",ประเมินคุณลักษณะเด็กสงขลา!F9)</f>
        <v/>
      </c>
      <c r="G53" s="57" t="str">
        <f>IF(COUNTA(ประเมินคุณลักษณะเด็กสงขลา!A9:K9)&lt;COUNTA(ประเมินคุณลักษณะเด็กสงขลา!$A$2:$K$2),"",ประเมินคุณลักษณะเด็กสงขลา!G9)</f>
        <v/>
      </c>
      <c r="H53" s="57" t="str">
        <f>IF(COUNTA(ประเมินคุณลักษณะเด็กสงขลา!A9:K9)&lt;COUNTA(ประเมินคุณลักษณะเด็กสงขลา!$A$2:$K$2),"",ประเมินคุณลักษณะเด็กสงขลา!H9)</f>
        <v/>
      </c>
      <c r="I53" s="57" t="str">
        <f>IF(COUNTA(ประเมินคุณลักษณะเด็กสงขลา!A9:K9)&lt;COUNTA(ประเมินคุณลักษณะเด็กสงขลา!$A$2:$K$2),"",ประเมินคุณลักษณะเด็กสงขลา!I9)</f>
        <v/>
      </c>
      <c r="J53" s="57"/>
      <c r="K53" s="57"/>
      <c r="L53" s="57" t="str">
        <f>IF(COUNTA(ประเมินคุณลักษณะเด็กสงขลา!A9:K9)&lt;COUNTA(ประเมินคุณลักษณะเด็กสงขลา!$A$2:$K$2),"",ประเมินคุณลักษณะเด็กสงขลา!L9)</f>
        <v/>
      </c>
      <c r="M53" s="57" t="str">
        <f>IF(COUNTA(ประเมินคุณลักษณะเด็กสงขลา!A9:K9)&lt;COUNTA(ประเมินคุณลักษณะเด็กสงขลา!$A$2:$K$2),"",ประเมินคุณลักษณะเด็กสงขลา!M9)</f>
        <v/>
      </c>
    </row>
    <row r="54" spans="1:13" s="49" customFormat="1" ht="14.1" customHeight="1" x14ac:dyDescent="0.5">
      <c r="A54" s="57" t="str">
        <f>IF(COUNTA(ประเมินคุณลักษณะเด็กสงขลา!A10:K10)&lt;COUNTA(ประเมินคุณลักษณะเด็กสงขลา!$A$2:$K$2),"",ประเมินคุณลักษณะเด็กสงขลา!A10)</f>
        <v/>
      </c>
      <c r="B54" s="57" t="str">
        <f>IF(COUNTA(ประเมินคุณลักษณะเด็กสงขลา!A10:K10)&lt;COUNTA(ประเมินคุณลักษณะเด็กสงขลา!$A$2:$K$2),"",ประเมินคุณลักษณะเด็กสงขลา!B10)</f>
        <v/>
      </c>
      <c r="C54" s="58" t="str">
        <f>IF(COUNTA(ประเมินคุณลักษณะเด็กสงขลา!A10:K10)&lt;COUNTA(ประเมินคุณลักษณะเด็กสงขลา!$A$2:$K$2),"",ประเมินคุณลักษณะเด็กสงขลา!C10)</f>
        <v/>
      </c>
      <c r="D54" s="57" t="str">
        <f>IF(COUNTA(ประเมินคุณลักษณะเด็กสงขลา!A10:K10)&lt;COUNTA(ประเมินคุณลักษณะเด็กสงขลา!$A$2:$K$2),"",ประเมินคุณลักษณะเด็กสงขลา!D10)</f>
        <v/>
      </c>
      <c r="E54" s="57" t="str">
        <f>IF(COUNTA(ประเมินคุณลักษณะเด็กสงขลา!A10:K10)&lt;COUNTA(ประเมินคุณลักษณะเด็กสงขลา!$A$2:$K$2),"",ประเมินคุณลักษณะเด็กสงขลา!E10)</f>
        <v/>
      </c>
      <c r="F54" s="57" t="str">
        <f>IF(COUNTA(ประเมินคุณลักษณะเด็กสงขลา!A10:K10)&lt;COUNTA(ประเมินคุณลักษณะเด็กสงขลา!$A$2:$K$2),"",ประเมินคุณลักษณะเด็กสงขลา!F10)</f>
        <v/>
      </c>
      <c r="G54" s="57" t="str">
        <f>IF(COUNTA(ประเมินคุณลักษณะเด็กสงขลา!A10:K10)&lt;COUNTA(ประเมินคุณลักษณะเด็กสงขลา!$A$2:$K$2),"",ประเมินคุณลักษณะเด็กสงขลา!G10)</f>
        <v/>
      </c>
      <c r="H54" s="57" t="str">
        <f>IF(COUNTA(ประเมินคุณลักษณะเด็กสงขลา!A10:K10)&lt;COUNTA(ประเมินคุณลักษณะเด็กสงขลา!$A$2:$K$2),"",ประเมินคุณลักษณะเด็กสงขลา!H10)</f>
        <v/>
      </c>
      <c r="I54" s="57" t="str">
        <f>IF(COUNTA(ประเมินคุณลักษณะเด็กสงขลา!A10:K10)&lt;COUNTA(ประเมินคุณลักษณะเด็กสงขลา!$A$2:$K$2),"",ประเมินคุณลักษณะเด็กสงขลา!I10)</f>
        <v/>
      </c>
      <c r="J54" s="57"/>
      <c r="K54" s="57"/>
      <c r="L54" s="57" t="str">
        <f>IF(COUNTA(ประเมินคุณลักษณะเด็กสงขลา!A10:K10)&lt;COUNTA(ประเมินคุณลักษณะเด็กสงขลา!$A$2:$K$2),"",ประเมินคุณลักษณะเด็กสงขลา!L10)</f>
        <v/>
      </c>
      <c r="M54" s="57" t="str">
        <f>IF(COUNTA(ประเมินคุณลักษณะเด็กสงขลา!A10:K10)&lt;COUNTA(ประเมินคุณลักษณะเด็กสงขลา!$A$2:$K$2),"",ประเมินคุณลักษณะเด็กสงขลา!M10)</f>
        <v/>
      </c>
    </row>
    <row r="55" spans="1:13" s="49" customFormat="1" ht="14.1" customHeight="1" x14ac:dyDescent="0.5">
      <c r="A55" s="57" t="str">
        <f>IF(COUNTA(ประเมินคุณลักษณะเด็กสงขลา!A11:K11)&lt;COUNTA(ประเมินคุณลักษณะเด็กสงขลา!$A$2:$K$2),"",ประเมินคุณลักษณะเด็กสงขลา!A11)</f>
        <v/>
      </c>
      <c r="B55" s="57" t="str">
        <f>IF(COUNTA(ประเมินคุณลักษณะเด็กสงขลา!A11:K11)&lt;COUNTA(ประเมินคุณลักษณะเด็กสงขลา!$A$2:$K$2),"",ประเมินคุณลักษณะเด็กสงขลา!B11)</f>
        <v/>
      </c>
      <c r="C55" s="58" t="str">
        <f>IF(COUNTA(ประเมินคุณลักษณะเด็กสงขลา!A11:K11)&lt;COUNTA(ประเมินคุณลักษณะเด็กสงขลา!$A$2:$K$2),"",ประเมินคุณลักษณะเด็กสงขลา!C11)</f>
        <v/>
      </c>
      <c r="D55" s="57" t="str">
        <f>IF(COUNTA(ประเมินคุณลักษณะเด็กสงขลา!A11:K11)&lt;COUNTA(ประเมินคุณลักษณะเด็กสงขลา!$A$2:$K$2),"",ประเมินคุณลักษณะเด็กสงขลา!D11)</f>
        <v/>
      </c>
      <c r="E55" s="57" t="str">
        <f>IF(COUNTA(ประเมินคุณลักษณะเด็กสงขลา!A11:K11)&lt;COUNTA(ประเมินคุณลักษณะเด็กสงขลา!$A$2:$K$2),"",ประเมินคุณลักษณะเด็กสงขลา!E11)</f>
        <v/>
      </c>
      <c r="F55" s="57" t="str">
        <f>IF(COUNTA(ประเมินคุณลักษณะเด็กสงขลา!A11:K11)&lt;COUNTA(ประเมินคุณลักษณะเด็กสงขลา!$A$2:$K$2),"",ประเมินคุณลักษณะเด็กสงขลา!F11)</f>
        <v/>
      </c>
      <c r="G55" s="57" t="str">
        <f>IF(COUNTA(ประเมินคุณลักษณะเด็กสงขลา!A11:K11)&lt;COUNTA(ประเมินคุณลักษณะเด็กสงขลา!$A$2:$K$2),"",ประเมินคุณลักษณะเด็กสงขลา!G11)</f>
        <v/>
      </c>
      <c r="H55" s="57" t="str">
        <f>IF(COUNTA(ประเมินคุณลักษณะเด็กสงขลา!A11:K11)&lt;COUNTA(ประเมินคุณลักษณะเด็กสงขลา!$A$2:$K$2),"",ประเมินคุณลักษณะเด็กสงขลา!H11)</f>
        <v/>
      </c>
      <c r="I55" s="57" t="str">
        <f>IF(COUNTA(ประเมินคุณลักษณะเด็กสงขลา!A11:K11)&lt;COUNTA(ประเมินคุณลักษณะเด็กสงขลา!$A$2:$K$2),"",ประเมินคุณลักษณะเด็กสงขลา!I11)</f>
        <v/>
      </c>
      <c r="J55" s="57"/>
      <c r="K55" s="57"/>
      <c r="L55" s="57" t="str">
        <f>IF(COUNTA(ประเมินคุณลักษณะเด็กสงขลา!A11:K11)&lt;COUNTA(ประเมินคุณลักษณะเด็กสงขลา!$A$2:$K$2),"",ประเมินคุณลักษณะเด็กสงขลา!L11)</f>
        <v/>
      </c>
      <c r="M55" s="57" t="str">
        <f>IF(COUNTA(ประเมินคุณลักษณะเด็กสงขลา!A11:K11)&lt;COUNTA(ประเมินคุณลักษณะเด็กสงขลา!$A$2:$K$2),"",ประเมินคุณลักษณะเด็กสงขลา!M11)</f>
        <v/>
      </c>
    </row>
    <row r="56" spans="1:13" s="49" customFormat="1" ht="14.1" customHeight="1" x14ac:dyDescent="0.5">
      <c r="A56" s="57" t="str">
        <f>IF(COUNTA(ประเมินคุณลักษณะเด็กสงขลา!A12:K12)&lt;COUNTA(ประเมินคุณลักษณะเด็กสงขลา!$A$2:$K$2),"",ประเมินคุณลักษณะเด็กสงขลา!A12)</f>
        <v/>
      </c>
      <c r="B56" s="57" t="str">
        <f>IF(COUNTA(ประเมินคุณลักษณะเด็กสงขลา!A12:K12)&lt;COUNTA(ประเมินคุณลักษณะเด็กสงขลา!$A$2:$K$2),"",ประเมินคุณลักษณะเด็กสงขลา!B12)</f>
        <v/>
      </c>
      <c r="C56" s="58" t="str">
        <f>IF(COUNTA(ประเมินคุณลักษณะเด็กสงขลา!A12:K12)&lt;COUNTA(ประเมินคุณลักษณะเด็กสงขลา!$A$2:$K$2),"",ประเมินคุณลักษณะเด็กสงขลา!C12)</f>
        <v/>
      </c>
      <c r="D56" s="57" t="str">
        <f>IF(COUNTA(ประเมินคุณลักษณะเด็กสงขลา!A12:K12)&lt;COUNTA(ประเมินคุณลักษณะเด็กสงขลา!$A$2:$K$2),"",ประเมินคุณลักษณะเด็กสงขลา!D12)</f>
        <v/>
      </c>
      <c r="E56" s="57" t="str">
        <f>IF(COUNTA(ประเมินคุณลักษณะเด็กสงขลา!A12:K12)&lt;COUNTA(ประเมินคุณลักษณะเด็กสงขลา!$A$2:$K$2),"",ประเมินคุณลักษณะเด็กสงขลา!E12)</f>
        <v/>
      </c>
      <c r="F56" s="57" t="str">
        <f>IF(COUNTA(ประเมินคุณลักษณะเด็กสงขลา!A12:K12)&lt;COUNTA(ประเมินคุณลักษณะเด็กสงขลา!$A$2:$K$2),"",ประเมินคุณลักษณะเด็กสงขลา!F12)</f>
        <v/>
      </c>
      <c r="G56" s="57" t="str">
        <f>IF(COUNTA(ประเมินคุณลักษณะเด็กสงขลา!A12:K12)&lt;COUNTA(ประเมินคุณลักษณะเด็กสงขลา!$A$2:$K$2),"",ประเมินคุณลักษณะเด็กสงขลา!G12)</f>
        <v/>
      </c>
      <c r="H56" s="57" t="str">
        <f>IF(COUNTA(ประเมินคุณลักษณะเด็กสงขลา!A12:K12)&lt;COUNTA(ประเมินคุณลักษณะเด็กสงขลา!$A$2:$K$2),"",ประเมินคุณลักษณะเด็กสงขลา!H12)</f>
        <v/>
      </c>
      <c r="I56" s="57" t="str">
        <f>IF(COUNTA(ประเมินคุณลักษณะเด็กสงขลา!A12:K12)&lt;COUNTA(ประเมินคุณลักษณะเด็กสงขลา!$A$2:$K$2),"",ประเมินคุณลักษณะเด็กสงขลา!I12)</f>
        <v/>
      </c>
      <c r="J56" s="57"/>
      <c r="K56" s="57"/>
      <c r="L56" s="57" t="str">
        <f>IF(COUNTA(ประเมินคุณลักษณะเด็กสงขลา!A12:K12)&lt;COUNTA(ประเมินคุณลักษณะเด็กสงขลา!$A$2:$K$2),"",ประเมินคุณลักษณะเด็กสงขลา!L12)</f>
        <v/>
      </c>
      <c r="M56" s="57" t="str">
        <f>IF(COUNTA(ประเมินคุณลักษณะเด็กสงขลา!A12:K12)&lt;COUNTA(ประเมินคุณลักษณะเด็กสงขลา!$A$2:$K$2),"",ประเมินคุณลักษณะเด็กสงขลา!M12)</f>
        <v/>
      </c>
    </row>
    <row r="57" spans="1:13" s="49" customFormat="1" ht="14.1" customHeight="1" x14ac:dyDescent="0.5">
      <c r="A57" s="57" t="str">
        <f>IF(COUNTA(ประเมินคุณลักษณะเด็กสงขลา!A13:K13)&lt;COUNTA(ประเมินคุณลักษณะเด็กสงขลา!$A$2:$K$2),"",ประเมินคุณลักษณะเด็กสงขลา!A13)</f>
        <v/>
      </c>
      <c r="B57" s="57" t="str">
        <f>IF(COUNTA(ประเมินคุณลักษณะเด็กสงขลา!A13:K13)&lt;COUNTA(ประเมินคุณลักษณะเด็กสงขลา!$A$2:$K$2),"",ประเมินคุณลักษณะเด็กสงขลา!B13)</f>
        <v/>
      </c>
      <c r="C57" s="58" t="str">
        <f>IF(COUNTA(ประเมินคุณลักษณะเด็กสงขลา!A13:K13)&lt;COUNTA(ประเมินคุณลักษณะเด็กสงขลา!$A$2:$K$2),"",ประเมินคุณลักษณะเด็กสงขลา!C13)</f>
        <v/>
      </c>
      <c r="D57" s="57" t="str">
        <f>IF(COUNTA(ประเมินคุณลักษณะเด็กสงขลา!A13:K13)&lt;COUNTA(ประเมินคุณลักษณะเด็กสงขลา!$A$2:$K$2),"",ประเมินคุณลักษณะเด็กสงขลา!D13)</f>
        <v/>
      </c>
      <c r="E57" s="57" t="str">
        <f>IF(COUNTA(ประเมินคุณลักษณะเด็กสงขลา!A13:K13)&lt;COUNTA(ประเมินคุณลักษณะเด็กสงขลา!$A$2:$K$2),"",ประเมินคุณลักษณะเด็กสงขลา!E13)</f>
        <v/>
      </c>
      <c r="F57" s="57" t="str">
        <f>IF(COUNTA(ประเมินคุณลักษณะเด็กสงขลา!A13:K13)&lt;COUNTA(ประเมินคุณลักษณะเด็กสงขลา!$A$2:$K$2),"",ประเมินคุณลักษณะเด็กสงขลา!F13)</f>
        <v/>
      </c>
      <c r="G57" s="57" t="str">
        <f>IF(COUNTA(ประเมินคุณลักษณะเด็กสงขลา!A13:K13)&lt;COUNTA(ประเมินคุณลักษณะเด็กสงขลา!$A$2:$K$2),"",ประเมินคุณลักษณะเด็กสงขลา!G13)</f>
        <v/>
      </c>
      <c r="H57" s="57" t="str">
        <f>IF(COUNTA(ประเมินคุณลักษณะเด็กสงขลา!A13:K13)&lt;COUNTA(ประเมินคุณลักษณะเด็กสงขลา!$A$2:$K$2),"",ประเมินคุณลักษณะเด็กสงขลา!H13)</f>
        <v/>
      </c>
      <c r="I57" s="57" t="str">
        <f>IF(COUNTA(ประเมินคุณลักษณะเด็กสงขลา!A13:K13)&lt;COUNTA(ประเมินคุณลักษณะเด็กสงขลา!$A$2:$K$2),"",ประเมินคุณลักษณะเด็กสงขลา!I13)</f>
        <v/>
      </c>
      <c r="J57" s="57"/>
      <c r="K57" s="57"/>
      <c r="L57" s="57" t="str">
        <f>IF(COUNTA(ประเมินคุณลักษณะเด็กสงขลา!A13:K13)&lt;COUNTA(ประเมินคุณลักษณะเด็กสงขลา!$A$2:$K$2),"",ประเมินคุณลักษณะเด็กสงขลา!L13)</f>
        <v/>
      </c>
      <c r="M57" s="57" t="str">
        <f>IF(COUNTA(ประเมินคุณลักษณะเด็กสงขลา!A13:K13)&lt;COUNTA(ประเมินคุณลักษณะเด็กสงขลา!$A$2:$K$2),"",ประเมินคุณลักษณะเด็กสงขลา!M13)</f>
        <v/>
      </c>
    </row>
    <row r="58" spans="1:13" s="49" customFormat="1" ht="14.1" customHeight="1" x14ac:dyDescent="0.5">
      <c r="A58" s="57" t="str">
        <f>IF(COUNTA(ประเมินคุณลักษณะเด็กสงขลา!A14:K14)&lt;COUNTA(ประเมินคุณลักษณะเด็กสงขลา!$A$2:$K$2),"",ประเมินคุณลักษณะเด็กสงขลา!A14)</f>
        <v/>
      </c>
      <c r="B58" s="57" t="str">
        <f>IF(COUNTA(ประเมินคุณลักษณะเด็กสงขลา!A14:K14)&lt;COUNTA(ประเมินคุณลักษณะเด็กสงขลา!$A$2:$K$2),"",ประเมินคุณลักษณะเด็กสงขลา!B14)</f>
        <v/>
      </c>
      <c r="C58" s="58" t="str">
        <f>IF(COUNTA(ประเมินคุณลักษณะเด็กสงขลา!A14:K14)&lt;COUNTA(ประเมินคุณลักษณะเด็กสงขลา!$A$2:$K$2),"",ประเมินคุณลักษณะเด็กสงขลา!C14)</f>
        <v/>
      </c>
      <c r="D58" s="57" t="str">
        <f>IF(COUNTA(ประเมินคุณลักษณะเด็กสงขลา!A14:K14)&lt;COUNTA(ประเมินคุณลักษณะเด็กสงขลา!$A$2:$K$2),"",ประเมินคุณลักษณะเด็กสงขลา!D14)</f>
        <v/>
      </c>
      <c r="E58" s="57" t="str">
        <f>IF(COUNTA(ประเมินคุณลักษณะเด็กสงขลา!A14:K14)&lt;COUNTA(ประเมินคุณลักษณะเด็กสงขลา!$A$2:$K$2),"",ประเมินคุณลักษณะเด็กสงขลา!E14)</f>
        <v/>
      </c>
      <c r="F58" s="57" t="str">
        <f>IF(COUNTA(ประเมินคุณลักษณะเด็กสงขลา!A14:K14)&lt;COUNTA(ประเมินคุณลักษณะเด็กสงขลา!$A$2:$K$2),"",ประเมินคุณลักษณะเด็กสงขลา!F14)</f>
        <v/>
      </c>
      <c r="G58" s="57" t="str">
        <f>IF(COUNTA(ประเมินคุณลักษณะเด็กสงขลา!A14:K14)&lt;COUNTA(ประเมินคุณลักษณะเด็กสงขลา!$A$2:$K$2),"",ประเมินคุณลักษณะเด็กสงขลา!G14)</f>
        <v/>
      </c>
      <c r="H58" s="57" t="str">
        <f>IF(COUNTA(ประเมินคุณลักษณะเด็กสงขลา!A14:K14)&lt;COUNTA(ประเมินคุณลักษณะเด็กสงขลา!$A$2:$K$2),"",ประเมินคุณลักษณะเด็กสงขลา!H14)</f>
        <v/>
      </c>
      <c r="I58" s="57" t="str">
        <f>IF(COUNTA(ประเมินคุณลักษณะเด็กสงขลา!A14:K14)&lt;COUNTA(ประเมินคุณลักษณะเด็กสงขลา!$A$2:$K$2),"",ประเมินคุณลักษณะเด็กสงขลา!I14)</f>
        <v/>
      </c>
      <c r="J58" s="57"/>
      <c r="K58" s="57"/>
      <c r="L58" s="57" t="str">
        <f>IF(COUNTA(ประเมินคุณลักษณะเด็กสงขลา!A14:K14)&lt;COUNTA(ประเมินคุณลักษณะเด็กสงขลา!$A$2:$K$2),"",ประเมินคุณลักษณะเด็กสงขลา!L14)</f>
        <v/>
      </c>
      <c r="M58" s="57" t="str">
        <f>IF(COUNTA(ประเมินคุณลักษณะเด็กสงขลา!A14:K14)&lt;COUNTA(ประเมินคุณลักษณะเด็กสงขลา!$A$2:$K$2),"",ประเมินคุณลักษณะเด็กสงขลา!M14)</f>
        <v/>
      </c>
    </row>
    <row r="59" spans="1:13" s="49" customFormat="1" ht="14.1" customHeight="1" x14ac:dyDescent="0.5">
      <c r="A59" s="57" t="str">
        <f>IF(COUNTA(ประเมินคุณลักษณะเด็กสงขลา!A15:K15)&lt;COUNTA(ประเมินคุณลักษณะเด็กสงขลา!$A$2:$K$2),"",ประเมินคุณลักษณะเด็กสงขลา!A15)</f>
        <v/>
      </c>
      <c r="B59" s="57" t="str">
        <f>IF(COUNTA(ประเมินคุณลักษณะเด็กสงขลา!A15:K15)&lt;COUNTA(ประเมินคุณลักษณะเด็กสงขลา!$A$2:$K$2),"",ประเมินคุณลักษณะเด็กสงขลา!B15)</f>
        <v/>
      </c>
      <c r="C59" s="58" t="str">
        <f>IF(COUNTA(ประเมินคุณลักษณะเด็กสงขลา!A15:K15)&lt;COUNTA(ประเมินคุณลักษณะเด็กสงขลา!$A$2:$K$2),"",ประเมินคุณลักษณะเด็กสงขลา!C15)</f>
        <v/>
      </c>
      <c r="D59" s="57" t="str">
        <f>IF(COUNTA(ประเมินคุณลักษณะเด็กสงขลา!A15:K15)&lt;COUNTA(ประเมินคุณลักษณะเด็กสงขลา!$A$2:$K$2),"",ประเมินคุณลักษณะเด็กสงขลา!D15)</f>
        <v/>
      </c>
      <c r="E59" s="57" t="str">
        <f>IF(COUNTA(ประเมินคุณลักษณะเด็กสงขลา!A15:K15)&lt;COUNTA(ประเมินคุณลักษณะเด็กสงขลา!$A$2:$K$2),"",ประเมินคุณลักษณะเด็กสงขลา!E15)</f>
        <v/>
      </c>
      <c r="F59" s="57" t="str">
        <f>IF(COUNTA(ประเมินคุณลักษณะเด็กสงขลา!A15:K15)&lt;COUNTA(ประเมินคุณลักษณะเด็กสงขลา!$A$2:$K$2),"",ประเมินคุณลักษณะเด็กสงขลา!F15)</f>
        <v/>
      </c>
      <c r="G59" s="57" t="str">
        <f>IF(COUNTA(ประเมินคุณลักษณะเด็กสงขลา!A15:K15)&lt;COUNTA(ประเมินคุณลักษณะเด็กสงขลา!$A$2:$K$2),"",ประเมินคุณลักษณะเด็กสงขลา!G15)</f>
        <v/>
      </c>
      <c r="H59" s="57" t="str">
        <f>IF(COUNTA(ประเมินคุณลักษณะเด็กสงขลา!A15:K15)&lt;COUNTA(ประเมินคุณลักษณะเด็กสงขลา!$A$2:$K$2),"",ประเมินคุณลักษณะเด็กสงขลา!H15)</f>
        <v/>
      </c>
      <c r="I59" s="57" t="str">
        <f>IF(COUNTA(ประเมินคุณลักษณะเด็กสงขลา!A15:K15)&lt;COUNTA(ประเมินคุณลักษณะเด็กสงขลา!$A$2:$K$2),"",ประเมินคุณลักษณะเด็กสงขลา!I15)</f>
        <v/>
      </c>
      <c r="J59" s="57"/>
      <c r="K59" s="57"/>
      <c r="L59" s="57" t="str">
        <f>IF(COUNTA(ประเมินคุณลักษณะเด็กสงขลา!A15:K15)&lt;COUNTA(ประเมินคุณลักษณะเด็กสงขลา!$A$2:$K$2),"",ประเมินคุณลักษณะเด็กสงขลา!L15)</f>
        <v/>
      </c>
      <c r="M59" s="57" t="str">
        <f>IF(COUNTA(ประเมินคุณลักษณะเด็กสงขลา!A15:K15)&lt;COUNTA(ประเมินคุณลักษณะเด็กสงขลา!$A$2:$K$2),"",ประเมินคุณลักษณะเด็กสงขลา!M15)</f>
        <v/>
      </c>
    </row>
    <row r="60" spans="1:13" s="49" customFormat="1" ht="14.1" customHeight="1" x14ac:dyDescent="0.5">
      <c r="A60" s="57" t="str">
        <f>IF(COUNTA(ประเมินคุณลักษณะเด็กสงขลา!A16:K16)&lt;COUNTA(ประเมินคุณลักษณะเด็กสงขลา!$A$2:$K$2),"",ประเมินคุณลักษณะเด็กสงขลา!A16)</f>
        <v/>
      </c>
      <c r="B60" s="57" t="str">
        <f>IF(COUNTA(ประเมินคุณลักษณะเด็กสงขลา!A16:K16)&lt;COUNTA(ประเมินคุณลักษณะเด็กสงขลา!$A$2:$K$2),"",ประเมินคุณลักษณะเด็กสงขลา!B16)</f>
        <v/>
      </c>
      <c r="C60" s="58" t="str">
        <f>IF(COUNTA(ประเมินคุณลักษณะเด็กสงขลา!A16:K16)&lt;COUNTA(ประเมินคุณลักษณะเด็กสงขลา!$A$2:$K$2),"",ประเมินคุณลักษณะเด็กสงขลา!C16)</f>
        <v/>
      </c>
      <c r="D60" s="57" t="str">
        <f>IF(COUNTA(ประเมินคุณลักษณะเด็กสงขลา!A16:K16)&lt;COUNTA(ประเมินคุณลักษณะเด็กสงขลา!$A$2:$K$2),"",ประเมินคุณลักษณะเด็กสงขลา!D16)</f>
        <v/>
      </c>
      <c r="E60" s="57" t="str">
        <f>IF(COUNTA(ประเมินคุณลักษณะเด็กสงขลา!A16:K16)&lt;COUNTA(ประเมินคุณลักษณะเด็กสงขลา!$A$2:$K$2),"",ประเมินคุณลักษณะเด็กสงขลา!E16)</f>
        <v/>
      </c>
      <c r="F60" s="57" t="str">
        <f>IF(COUNTA(ประเมินคุณลักษณะเด็กสงขลา!A16:K16)&lt;COUNTA(ประเมินคุณลักษณะเด็กสงขลา!$A$2:$K$2),"",ประเมินคุณลักษณะเด็กสงขลา!F16)</f>
        <v/>
      </c>
      <c r="G60" s="57" t="str">
        <f>IF(COUNTA(ประเมินคุณลักษณะเด็กสงขลา!A16:K16)&lt;COUNTA(ประเมินคุณลักษณะเด็กสงขลา!$A$2:$K$2),"",ประเมินคุณลักษณะเด็กสงขลา!G16)</f>
        <v/>
      </c>
      <c r="H60" s="57" t="str">
        <f>IF(COUNTA(ประเมินคุณลักษณะเด็กสงขลา!A16:K16)&lt;COUNTA(ประเมินคุณลักษณะเด็กสงขลา!$A$2:$K$2),"",ประเมินคุณลักษณะเด็กสงขลา!H16)</f>
        <v/>
      </c>
      <c r="I60" s="57" t="str">
        <f>IF(COUNTA(ประเมินคุณลักษณะเด็กสงขลา!A16:K16)&lt;COUNTA(ประเมินคุณลักษณะเด็กสงขลา!$A$2:$K$2),"",ประเมินคุณลักษณะเด็กสงขลา!I16)</f>
        <v/>
      </c>
      <c r="J60" s="57"/>
      <c r="K60" s="57"/>
      <c r="L60" s="57" t="str">
        <f>IF(COUNTA(ประเมินคุณลักษณะเด็กสงขลา!A16:K16)&lt;COUNTA(ประเมินคุณลักษณะเด็กสงขลา!$A$2:$K$2),"",ประเมินคุณลักษณะเด็กสงขลา!L16)</f>
        <v/>
      </c>
      <c r="M60" s="57" t="str">
        <f>IF(COUNTA(ประเมินคุณลักษณะเด็กสงขลา!A16:K16)&lt;COUNTA(ประเมินคุณลักษณะเด็กสงขลา!$A$2:$K$2),"",ประเมินคุณลักษณะเด็กสงขลา!M16)</f>
        <v/>
      </c>
    </row>
    <row r="61" spans="1:13" s="49" customFormat="1" ht="14.1" customHeight="1" x14ac:dyDescent="0.5">
      <c r="A61" s="57" t="str">
        <f>IF(COUNTA(ประเมินคุณลักษณะเด็กสงขลา!A17:K17)&lt;COUNTA(ประเมินคุณลักษณะเด็กสงขลา!$A$2:$K$2),"",ประเมินคุณลักษณะเด็กสงขลา!A17)</f>
        <v/>
      </c>
      <c r="B61" s="57" t="str">
        <f>IF(COUNTA(ประเมินคุณลักษณะเด็กสงขลา!A17:K17)&lt;COUNTA(ประเมินคุณลักษณะเด็กสงขลา!$A$2:$K$2),"",ประเมินคุณลักษณะเด็กสงขลา!B17)</f>
        <v/>
      </c>
      <c r="C61" s="58" t="str">
        <f>IF(COUNTA(ประเมินคุณลักษณะเด็กสงขลา!A17:K17)&lt;COUNTA(ประเมินคุณลักษณะเด็กสงขลา!$A$2:$K$2),"",ประเมินคุณลักษณะเด็กสงขลา!C17)</f>
        <v/>
      </c>
      <c r="D61" s="57" t="str">
        <f>IF(COUNTA(ประเมินคุณลักษณะเด็กสงขลา!A17:K17)&lt;COUNTA(ประเมินคุณลักษณะเด็กสงขลา!$A$2:$K$2),"",ประเมินคุณลักษณะเด็กสงขลา!D17)</f>
        <v/>
      </c>
      <c r="E61" s="57" t="str">
        <f>IF(COUNTA(ประเมินคุณลักษณะเด็กสงขลา!A17:K17)&lt;COUNTA(ประเมินคุณลักษณะเด็กสงขลา!$A$2:$K$2),"",ประเมินคุณลักษณะเด็กสงขลา!E17)</f>
        <v/>
      </c>
      <c r="F61" s="57" t="str">
        <f>IF(COUNTA(ประเมินคุณลักษณะเด็กสงขลา!A17:K17)&lt;COUNTA(ประเมินคุณลักษณะเด็กสงขลา!$A$2:$K$2),"",ประเมินคุณลักษณะเด็กสงขลา!F17)</f>
        <v/>
      </c>
      <c r="G61" s="57" t="str">
        <f>IF(COUNTA(ประเมินคุณลักษณะเด็กสงขลา!A17:K17)&lt;COUNTA(ประเมินคุณลักษณะเด็กสงขลา!$A$2:$K$2),"",ประเมินคุณลักษณะเด็กสงขลา!G17)</f>
        <v/>
      </c>
      <c r="H61" s="57" t="str">
        <f>IF(COUNTA(ประเมินคุณลักษณะเด็กสงขลา!A17:K17)&lt;COUNTA(ประเมินคุณลักษณะเด็กสงขลา!$A$2:$K$2),"",ประเมินคุณลักษณะเด็กสงขลา!H17)</f>
        <v/>
      </c>
      <c r="I61" s="57" t="str">
        <f>IF(COUNTA(ประเมินคุณลักษณะเด็กสงขลา!A17:K17)&lt;COUNTA(ประเมินคุณลักษณะเด็กสงขลา!$A$2:$K$2),"",ประเมินคุณลักษณะเด็กสงขลา!I17)</f>
        <v/>
      </c>
      <c r="J61" s="57"/>
      <c r="K61" s="57"/>
      <c r="L61" s="57" t="str">
        <f>IF(COUNTA(ประเมินคุณลักษณะเด็กสงขลา!A17:K17)&lt;COUNTA(ประเมินคุณลักษณะเด็กสงขลา!$A$2:$K$2),"",ประเมินคุณลักษณะเด็กสงขลา!L17)</f>
        <v/>
      </c>
      <c r="M61" s="57" t="str">
        <f>IF(COUNTA(ประเมินคุณลักษณะเด็กสงขลา!A17:K17)&lt;COUNTA(ประเมินคุณลักษณะเด็กสงขลา!$A$2:$K$2),"",ประเมินคุณลักษณะเด็กสงขลา!M17)</f>
        <v/>
      </c>
    </row>
    <row r="62" spans="1:13" s="49" customFormat="1" ht="14.1" customHeight="1" x14ac:dyDescent="0.5">
      <c r="A62" s="57" t="str">
        <f>IF(COUNTA(ประเมินคุณลักษณะเด็กสงขลา!A18:K18)&lt;COUNTA(ประเมินคุณลักษณะเด็กสงขลา!$A$2:$K$2),"",ประเมินคุณลักษณะเด็กสงขลา!A18)</f>
        <v/>
      </c>
      <c r="B62" s="57" t="str">
        <f>IF(COUNTA(ประเมินคุณลักษณะเด็กสงขลา!A18:K18)&lt;COUNTA(ประเมินคุณลักษณะเด็กสงขลา!$A$2:$K$2),"",ประเมินคุณลักษณะเด็กสงขลา!B18)</f>
        <v/>
      </c>
      <c r="C62" s="58" t="str">
        <f>IF(COUNTA(ประเมินคุณลักษณะเด็กสงขลา!A18:K18)&lt;COUNTA(ประเมินคุณลักษณะเด็กสงขลา!$A$2:$K$2),"",ประเมินคุณลักษณะเด็กสงขลา!C18)</f>
        <v/>
      </c>
      <c r="D62" s="57" t="str">
        <f>IF(COUNTA(ประเมินคุณลักษณะเด็กสงขลา!A18:K18)&lt;COUNTA(ประเมินคุณลักษณะเด็กสงขลา!$A$2:$K$2),"",ประเมินคุณลักษณะเด็กสงขลา!D18)</f>
        <v/>
      </c>
      <c r="E62" s="57" t="str">
        <f>IF(COUNTA(ประเมินคุณลักษณะเด็กสงขลา!A18:K18)&lt;COUNTA(ประเมินคุณลักษณะเด็กสงขลา!$A$2:$K$2),"",ประเมินคุณลักษณะเด็กสงขลา!E18)</f>
        <v/>
      </c>
      <c r="F62" s="57" t="str">
        <f>IF(COUNTA(ประเมินคุณลักษณะเด็กสงขลา!A18:K18)&lt;COUNTA(ประเมินคุณลักษณะเด็กสงขลา!$A$2:$K$2),"",ประเมินคุณลักษณะเด็กสงขลา!F18)</f>
        <v/>
      </c>
      <c r="G62" s="57" t="str">
        <f>IF(COUNTA(ประเมินคุณลักษณะเด็กสงขลา!A18:K18)&lt;COUNTA(ประเมินคุณลักษณะเด็กสงขลา!$A$2:$K$2),"",ประเมินคุณลักษณะเด็กสงขลา!G18)</f>
        <v/>
      </c>
      <c r="H62" s="57" t="str">
        <f>IF(COUNTA(ประเมินคุณลักษณะเด็กสงขลา!A18:K18)&lt;COUNTA(ประเมินคุณลักษณะเด็กสงขลา!$A$2:$K$2),"",ประเมินคุณลักษณะเด็กสงขลา!H18)</f>
        <v/>
      </c>
      <c r="I62" s="57" t="str">
        <f>IF(COUNTA(ประเมินคุณลักษณะเด็กสงขลา!A18:K18)&lt;COUNTA(ประเมินคุณลักษณะเด็กสงขลา!$A$2:$K$2),"",ประเมินคุณลักษณะเด็กสงขลา!I18)</f>
        <v/>
      </c>
      <c r="J62" s="57"/>
      <c r="K62" s="57"/>
      <c r="L62" s="57" t="str">
        <f>IF(COUNTA(ประเมินคุณลักษณะเด็กสงขลา!A18:K18)&lt;COUNTA(ประเมินคุณลักษณะเด็กสงขลา!$A$2:$K$2),"",ประเมินคุณลักษณะเด็กสงขลา!L18)</f>
        <v/>
      </c>
      <c r="M62" s="57" t="str">
        <f>IF(COUNTA(ประเมินคุณลักษณะเด็กสงขลา!A18:K18)&lt;COUNTA(ประเมินคุณลักษณะเด็กสงขลา!$A$2:$K$2),"",ประเมินคุณลักษณะเด็กสงขลา!M18)</f>
        <v/>
      </c>
    </row>
    <row r="63" spans="1:13" s="49" customFormat="1" ht="14.1" customHeight="1" x14ac:dyDescent="0.5">
      <c r="A63" s="57" t="str">
        <f>IF(COUNTA(ประเมินคุณลักษณะเด็กสงขลา!A19:K19)&lt;COUNTA(ประเมินคุณลักษณะเด็กสงขลา!$A$2:$K$2),"",ประเมินคุณลักษณะเด็กสงขลา!A19)</f>
        <v/>
      </c>
      <c r="B63" s="57" t="str">
        <f>IF(COUNTA(ประเมินคุณลักษณะเด็กสงขลา!A19:K19)&lt;COUNTA(ประเมินคุณลักษณะเด็กสงขลา!$A$2:$K$2),"",ประเมินคุณลักษณะเด็กสงขลา!B19)</f>
        <v/>
      </c>
      <c r="C63" s="58" t="str">
        <f>IF(COUNTA(ประเมินคุณลักษณะเด็กสงขลา!A19:K19)&lt;COUNTA(ประเมินคุณลักษณะเด็กสงขลา!$A$2:$K$2),"",ประเมินคุณลักษณะเด็กสงขลา!C19)</f>
        <v/>
      </c>
      <c r="D63" s="57" t="str">
        <f>IF(COUNTA(ประเมินคุณลักษณะเด็กสงขลา!A19:K19)&lt;COUNTA(ประเมินคุณลักษณะเด็กสงขลา!$A$2:$K$2),"",ประเมินคุณลักษณะเด็กสงขลา!D19)</f>
        <v/>
      </c>
      <c r="E63" s="57" t="str">
        <f>IF(COUNTA(ประเมินคุณลักษณะเด็กสงขลา!A19:K19)&lt;COUNTA(ประเมินคุณลักษณะเด็กสงขลา!$A$2:$K$2),"",ประเมินคุณลักษณะเด็กสงขลา!E19)</f>
        <v/>
      </c>
      <c r="F63" s="57" t="str">
        <f>IF(COUNTA(ประเมินคุณลักษณะเด็กสงขลา!A19:K19)&lt;COUNTA(ประเมินคุณลักษณะเด็กสงขลา!$A$2:$K$2),"",ประเมินคุณลักษณะเด็กสงขลา!F19)</f>
        <v/>
      </c>
      <c r="G63" s="57" t="str">
        <f>IF(COUNTA(ประเมินคุณลักษณะเด็กสงขลา!A19:K19)&lt;COUNTA(ประเมินคุณลักษณะเด็กสงขลา!$A$2:$K$2),"",ประเมินคุณลักษณะเด็กสงขลา!G19)</f>
        <v/>
      </c>
      <c r="H63" s="57" t="str">
        <f>IF(COUNTA(ประเมินคุณลักษณะเด็กสงขลา!A19:K19)&lt;COUNTA(ประเมินคุณลักษณะเด็กสงขลา!$A$2:$K$2),"",ประเมินคุณลักษณะเด็กสงขลา!H19)</f>
        <v/>
      </c>
      <c r="I63" s="57" t="str">
        <f>IF(COUNTA(ประเมินคุณลักษณะเด็กสงขลา!A19:K19)&lt;COUNTA(ประเมินคุณลักษณะเด็กสงขลา!$A$2:$K$2),"",ประเมินคุณลักษณะเด็กสงขลา!I19)</f>
        <v/>
      </c>
      <c r="J63" s="57"/>
      <c r="K63" s="57"/>
      <c r="L63" s="57" t="str">
        <f>IF(COUNTA(ประเมินคุณลักษณะเด็กสงขลา!A19:K19)&lt;COUNTA(ประเมินคุณลักษณะเด็กสงขลา!$A$2:$K$2),"",ประเมินคุณลักษณะเด็กสงขลา!L19)</f>
        <v/>
      </c>
      <c r="M63" s="57" t="str">
        <f>IF(COUNTA(ประเมินคุณลักษณะเด็กสงขลา!A19:K19)&lt;COUNTA(ประเมินคุณลักษณะเด็กสงขลา!$A$2:$K$2),"",ประเมินคุณลักษณะเด็กสงขลา!M19)</f>
        <v/>
      </c>
    </row>
    <row r="64" spans="1:13" s="49" customFormat="1" ht="14.1" customHeight="1" x14ac:dyDescent="0.5">
      <c r="A64" s="57" t="str">
        <f>IF(COUNTA(ประเมินคุณลักษณะเด็กสงขลา!A20:K20)&lt;COUNTA(ประเมินคุณลักษณะเด็กสงขลา!$A$2:$K$2),"",ประเมินคุณลักษณะเด็กสงขลา!A20)</f>
        <v/>
      </c>
      <c r="B64" s="57" t="str">
        <f>IF(COUNTA(ประเมินคุณลักษณะเด็กสงขลา!A20:K20)&lt;COUNTA(ประเมินคุณลักษณะเด็กสงขลา!$A$2:$K$2),"",ประเมินคุณลักษณะเด็กสงขลา!B20)</f>
        <v/>
      </c>
      <c r="C64" s="58" t="str">
        <f>IF(COUNTA(ประเมินคุณลักษณะเด็กสงขลา!A20:K20)&lt;COUNTA(ประเมินคุณลักษณะเด็กสงขลา!$A$2:$K$2),"",ประเมินคุณลักษณะเด็กสงขลา!C20)</f>
        <v/>
      </c>
      <c r="D64" s="57" t="str">
        <f>IF(COUNTA(ประเมินคุณลักษณะเด็กสงขลา!A20:K20)&lt;COUNTA(ประเมินคุณลักษณะเด็กสงขลา!$A$2:$K$2),"",ประเมินคุณลักษณะเด็กสงขลา!D20)</f>
        <v/>
      </c>
      <c r="E64" s="57" t="str">
        <f>IF(COUNTA(ประเมินคุณลักษณะเด็กสงขลา!A20:K20)&lt;COUNTA(ประเมินคุณลักษณะเด็กสงขลา!$A$2:$K$2),"",ประเมินคุณลักษณะเด็กสงขลา!E20)</f>
        <v/>
      </c>
      <c r="F64" s="57" t="str">
        <f>IF(COUNTA(ประเมินคุณลักษณะเด็กสงขลา!A20:K20)&lt;COUNTA(ประเมินคุณลักษณะเด็กสงขลา!$A$2:$K$2),"",ประเมินคุณลักษณะเด็กสงขลา!F20)</f>
        <v/>
      </c>
      <c r="G64" s="57" t="str">
        <f>IF(COUNTA(ประเมินคุณลักษณะเด็กสงขลา!A20:K20)&lt;COUNTA(ประเมินคุณลักษณะเด็กสงขลา!$A$2:$K$2),"",ประเมินคุณลักษณะเด็กสงขลา!G20)</f>
        <v/>
      </c>
      <c r="H64" s="57" t="str">
        <f>IF(COUNTA(ประเมินคุณลักษณะเด็กสงขลา!A20:K20)&lt;COUNTA(ประเมินคุณลักษณะเด็กสงขลา!$A$2:$K$2),"",ประเมินคุณลักษณะเด็กสงขลา!H20)</f>
        <v/>
      </c>
      <c r="I64" s="57" t="str">
        <f>IF(COUNTA(ประเมินคุณลักษณะเด็กสงขลา!A20:K20)&lt;COUNTA(ประเมินคุณลักษณะเด็กสงขลา!$A$2:$K$2),"",ประเมินคุณลักษณะเด็กสงขลา!I20)</f>
        <v/>
      </c>
      <c r="J64" s="57"/>
      <c r="K64" s="57"/>
      <c r="L64" s="57" t="str">
        <f>IF(COUNTA(ประเมินคุณลักษณะเด็กสงขลา!A20:K20)&lt;COUNTA(ประเมินคุณลักษณะเด็กสงขลา!$A$2:$K$2),"",ประเมินคุณลักษณะเด็กสงขลา!L20)</f>
        <v/>
      </c>
      <c r="M64" s="57" t="str">
        <f>IF(COUNTA(ประเมินคุณลักษณะเด็กสงขลา!A20:K20)&lt;COUNTA(ประเมินคุณลักษณะเด็กสงขลา!$A$2:$K$2),"",ประเมินคุณลักษณะเด็กสงขลา!M20)</f>
        <v/>
      </c>
    </row>
    <row r="65" spans="1:13" s="49" customFormat="1" ht="14.1" customHeight="1" x14ac:dyDescent="0.5">
      <c r="A65" s="57" t="str">
        <f>IF(COUNTA(ประเมินคุณลักษณะเด็กสงขลา!A21:K21)&lt;COUNTA(ประเมินคุณลักษณะเด็กสงขลา!$A$2:$K$2),"",ประเมินคุณลักษณะเด็กสงขลา!A21)</f>
        <v/>
      </c>
      <c r="B65" s="57" t="str">
        <f>IF(COUNTA(ประเมินคุณลักษณะเด็กสงขลา!A21:K21)&lt;COUNTA(ประเมินคุณลักษณะเด็กสงขลา!$A$2:$K$2),"",ประเมินคุณลักษณะเด็กสงขลา!B21)</f>
        <v/>
      </c>
      <c r="C65" s="58" t="str">
        <f>IF(COUNTA(ประเมินคุณลักษณะเด็กสงขลา!A21:K21)&lt;COUNTA(ประเมินคุณลักษณะเด็กสงขลา!$A$2:$K$2),"",ประเมินคุณลักษณะเด็กสงขลา!C21)</f>
        <v/>
      </c>
      <c r="D65" s="57" t="str">
        <f>IF(COUNTA(ประเมินคุณลักษณะเด็กสงขลา!A21:K21)&lt;COUNTA(ประเมินคุณลักษณะเด็กสงขลา!$A$2:$K$2),"",ประเมินคุณลักษณะเด็กสงขลา!D21)</f>
        <v/>
      </c>
      <c r="E65" s="57" t="str">
        <f>IF(COUNTA(ประเมินคุณลักษณะเด็กสงขลา!A21:K21)&lt;COUNTA(ประเมินคุณลักษณะเด็กสงขลา!$A$2:$K$2),"",ประเมินคุณลักษณะเด็กสงขลา!E21)</f>
        <v/>
      </c>
      <c r="F65" s="57" t="str">
        <f>IF(COUNTA(ประเมินคุณลักษณะเด็กสงขลา!A21:K21)&lt;COUNTA(ประเมินคุณลักษณะเด็กสงขลา!$A$2:$K$2),"",ประเมินคุณลักษณะเด็กสงขลา!F21)</f>
        <v/>
      </c>
      <c r="G65" s="57" t="str">
        <f>IF(COUNTA(ประเมินคุณลักษณะเด็กสงขลา!A21:K21)&lt;COUNTA(ประเมินคุณลักษณะเด็กสงขลา!$A$2:$K$2),"",ประเมินคุณลักษณะเด็กสงขลา!G21)</f>
        <v/>
      </c>
      <c r="H65" s="57" t="str">
        <f>IF(COUNTA(ประเมินคุณลักษณะเด็กสงขลา!A21:K21)&lt;COUNTA(ประเมินคุณลักษณะเด็กสงขลา!$A$2:$K$2),"",ประเมินคุณลักษณะเด็กสงขลา!H21)</f>
        <v/>
      </c>
      <c r="I65" s="57" t="str">
        <f>IF(COUNTA(ประเมินคุณลักษณะเด็กสงขลา!A21:K21)&lt;COUNTA(ประเมินคุณลักษณะเด็กสงขลา!$A$2:$K$2),"",ประเมินคุณลักษณะเด็กสงขลา!I21)</f>
        <v/>
      </c>
      <c r="J65" s="57"/>
      <c r="K65" s="57"/>
      <c r="L65" s="57" t="str">
        <f>IF(COUNTA(ประเมินคุณลักษณะเด็กสงขลา!A21:K21)&lt;COUNTA(ประเมินคุณลักษณะเด็กสงขลา!$A$2:$K$2),"",ประเมินคุณลักษณะเด็กสงขลา!L21)</f>
        <v/>
      </c>
      <c r="M65" s="57" t="str">
        <f>IF(COUNTA(ประเมินคุณลักษณะเด็กสงขลา!A21:K21)&lt;COUNTA(ประเมินคุณลักษณะเด็กสงขลา!$A$2:$K$2),"",ประเมินคุณลักษณะเด็กสงขลา!M21)</f>
        <v/>
      </c>
    </row>
    <row r="66" spans="1:13" s="49" customFormat="1" ht="14.1" customHeight="1" x14ac:dyDescent="0.5">
      <c r="A66" s="57" t="str">
        <f>IF(COUNTA(ประเมินคุณลักษณะเด็กสงขลา!A22:K22)&lt;COUNTA(ประเมินคุณลักษณะเด็กสงขลา!$A$2:$K$2),"",ประเมินคุณลักษณะเด็กสงขลา!A22)</f>
        <v/>
      </c>
      <c r="B66" s="57" t="str">
        <f>IF(COUNTA(ประเมินคุณลักษณะเด็กสงขลา!A22:K22)&lt;COUNTA(ประเมินคุณลักษณะเด็กสงขลา!$A$2:$K$2),"",ประเมินคุณลักษณะเด็กสงขลา!B22)</f>
        <v/>
      </c>
      <c r="C66" s="58" t="str">
        <f>IF(COUNTA(ประเมินคุณลักษณะเด็กสงขลา!A22:K22)&lt;COUNTA(ประเมินคุณลักษณะเด็กสงขลา!$A$2:$K$2),"",ประเมินคุณลักษณะเด็กสงขลา!C22)</f>
        <v/>
      </c>
      <c r="D66" s="57" t="str">
        <f>IF(COUNTA(ประเมินคุณลักษณะเด็กสงขลา!A22:K22)&lt;COUNTA(ประเมินคุณลักษณะเด็กสงขลา!$A$2:$K$2),"",ประเมินคุณลักษณะเด็กสงขลา!D22)</f>
        <v/>
      </c>
      <c r="E66" s="57" t="str">
        <f>IF(COUNTA(ประเมินคุณลักษณะเด็กสงขลา!A22:K22)&lt;COUNTA(ประเมินคุณลักษณะเด็กสงขลา!$A$2:$K$2),"",ประเมินคุณลักษณะเด็กสงขลา!E22)</f>
        <v/>
      </c>
      <c r="F66" s="57" t="str">
        <f>IF(COUNTA(ประเมินคุณลักษณะเด็กสงขลา!A22:K22)&lt;COUNTA(ประเมินคุณลักษณะเด็กสงขลา!$A$2:$K$2),"",ประเมินคุณลักษณะเด็กสงขลา!F22)</f>
        <v/>
      </c>
      <c r="G66" s="57" t="str">
        <f>IF(COUNTA(ประเมินคุณลักษณะเด็กสงขลา!A22:K22)&lt;COUNTA(ประเมินคุณลักษณะเด็กสงขลา!$A$2:$K$2),"",ประเมินคุณลักษณะเด็กสงขลา!G22)</f>
        <v/>
      </c>
      <c r="H66" s="57" t="str">
        <f>IF(COUNTA(ประเมินคุณลักษณะเด็กสงขลา!A22:K22)&lt;COUNTA(ประเมินคุณลักษณะเด็กสงขลา!$A$2:$K$2),"",ประเมินคุณลักษณะเด็กสงขลา!H22)</f>
        <v/>
      </c>
      <c r="I66" s="57" t="str">
        <f>IF(COUNTA(ประเมินคุณลักษณะเด็กสงขลา!A22:K22)&lt;COUNTA(ประเมินคุณลักษณะเด็กสงขลา!$A$2:$K$2),"",ประเมินคุณลักษณะเด็กสงขลา!I22)</f>
        <v/>
      </c>
      <c r="J66" s="57"/>
      <c r="K66" s="57"/>
      <c r="L66" s="57" t="str">
        <f>IF(COUNTA(ประเมินคุณลักษณะเด็กสงขลา!A22:K22)&lt;COUNTA(ประเมินคุณลักษณะเด็กสงขลา!$A$2:$K$2),"",ประเมินคุณลักษณะเด็กสงขลา!L22)</f>
        <v/>
      </c>
      <c r="M66" s="57" t="str">
        <f>IF(COUNTA(ประเมินคุณลักษณะเด็กสงขลา!A22:K22)&lt;COUNTA(ประเมินคุณลักษณะเด็กสงขลา!$A$2:$K$2),"",ประเมินคุณลักษณะเด็กสงขลา!M22)</f>
        <v/>
      </c>
    </row>
    <row r="67" spans="1:13" s="49" customFormat="1" ht="14.1" customHeight="1" x14ac:dyDescent="0.5">
      <c r="A67" s="57" t="str">
        <f>IF(COUNTA(ประเมินคุณลักษณะเด็กสงขลา!A23:K23)&lt;COUNTA(ประเมินคุณลักษณะเด็กสงขลา!$A$2:$K$2),"",ประเมินคุณลักษณะเด็กสงขลา!A23)</f>
        <v/>
      </c>
      <c r="B67" s="57" t="str">
        <f>IF(COUNTA(ประเมินคุณลักษณะเด็กสงขลา!A23:K23)&lt;COUNTA(ประเมินคุณลักษณะเด็กสงขลา!$A$2:$K$2),"",ประเมินคุณลักษณะเด็กสงขลา!B23)</f>
        <v/>
      </c>
      <c r="C67" s="58" t="str">
        <f>IF(COUNTA(ประเมินคุณลักษณะเด็กสงขลา!A23:K23)&lt;COUNTA(ประเมินคุณลักษณะเด็กสงขลา!$A$2:$K$2),"",ประเมินคุณลักษณะเด็กสงขลา!C23)</f>
        <v/>
      </c>
      <c r="D67" s="57" t="str">
        <f>IF(COUNTA(ประเมินคุณลักษณะเด็กสงขลา!A23:K23)&lt;COUNTA(ประเมินคุณลักษณะเด็กสงขลา!$A$2:$K$2),"",ประเมินคุณลักษณะเด็กสงขลา!D23)</f>
        <v/>
      </c>
      <c r="E67" s="57" t="str">
        <f>IF(COUNTA(ประเมินคุณลักษณะเด็กสงขลา!A23:K23)&lt;COUNTA(ประเมินคุณลักษณะเด็กสงขลา!$A$2:$K$2),"",ประเมินคุณลักษณะเด็กสงขลา!E23)</f>
        <v/>
      </c>
      <c r="F67" s="57" t="str">
        <f>IF(COUNTA(ประเมินคุณลักษณะเด็กสงขลา!A23:K23)&lt;COUNTA(ประเมินคุณลักษณะเด็กสงขลา!$A$2:$K$2),"",ประเมินคุณลักษณะเด็กสงขลา!F23)</f>
        <v/>
      </c>
      <c r="G67" s="57" t="str">
        <f>IF(COUNTA(ประเมินคุณลักษณะเด็กสงขลา!A23:K23)&lt;COUNTA(ประเมินคุณลักษณะเด็กสงขลา!$A$2:$K$2),"",ประเมินคุณลักษณะเด็กสงขลา!G23)</f>
        <v/>
      </c>
      <c r="H67" s="57" t="str">
        <f>IF(COUNTA(ประเมินคุณลักษณะเด็กสงขลา!A23:K23)&lt;COUNTA(ประเมินคุณลักษณะเด็กสงขลา!$A$2:$K$2),"",ประเมินคุณลักษณะเด็กสงขลา!H23)</f>
        <v/>
      </c>
      <c r="I67" s="57" t="str">
        <f>IF(COUNTA(ประเมินคุณลักษณะเด็กสงขลา!A23:K23)&lt;COUNTA(ประเมินคุณลักษณะเด็กสงขลา!$A$2:$K$2),"",ประเมินคุณลักษณะเด็กสงขลา!I23)</f>
        <v/>
      </c>
      <c r="J67" s="57"/>
      <c r="K67" s="57"/>
      <c r="L67" s="57" t="str">
        <f>IF(COUNTA(ประเมินคุณลักษณะเด็กสงขลา!A23:K23)&lt;COUNTA(ประเมินคุณลักษณะเด็กสงขลา!$A$2:$K$2),"",ประเมินคุณลักษณะเด็กสงขลา!L23)</f>
        <v/>
      </c>
      <c r="M67" s="57" t="str">
        <f>IF(COUNTA(ประเมินคุณลักษณะเด็กสงขลา!A23:K23)&lt;COUNTA(ประเมินคุณลักษณะเด็กสงขลา!$A$2:$K$2),"",ประเมินคุณลักษณะเด็กสงขลา!M23)</f>
        <v/>
      </c>
    </row>
    <row r="68" spans="1:13" s="49" customFormat="1" ht="14.1" customHeight="1" x14ac:dyDescent="0.5">
      <c r="A68" s="57" t="str">
        <f>IF(COUNTA(ประเมินคุณลักษณะเด็กสงขลา!A24:K24)&lt;COUNTA(ประเมินคุณลักษณะเด็กสงขลา!$A$2:$K$2),"",ประเมินคุณลักษณะเด็กสงขลา!A24)</f>
        <v/>
      </c>
      <c r="B68" s="57" t="str">
        <f>IF(COUNTA(ประเมินคุณลักษณะเด็กสงขลา!A24:K24)&lt;COUNTA(ประเมินคุณลักษณะเด็กสงขลา!$A$2:$K$2),"",ประเมินคุณลักษณะเด็กสงขลา!B24)</f>
        <v/>
      </c>
      <c r="C68" s="58" t="str">
        <f>IF(COUNTA(ประเมินคุณลักษณะเด็กสงขลา!A24:K24)&lt;COUNTA(ประเมินคุณลักษณะเด็กสงขลา!$A$2:$K$2),"",ประเมินคุณลักษณะเด็กสงขลา!C24)</f>
        <v/>
      </c>
      <c r="D68" s="57" t="str">
        <f>IF(COUNTA(ประเมินคุณลักษณะเด็กสงขลา!A24:K24)&lt;COUNTA(ประเมินคุณลักษณะเด็กสงขลา!$A$2:$K$2),"",ประเมินคุณลักษณะเด็กสงขลา!D24)</f>
        <v/>
      </c>
      <c r="E68" s="57" t="str">
        <f>IF(COUNTA(ประเมินคุณลักษณะเด็กสงขลา!A24:K24)&lt;COUNTA(ประเมินคุณลักษณะเด็กสงขลา!$A$2:$K$2),"",ประเมินคุณลักษณะเด็กสงขลา!E24)</f>
        <v/>
      </c>
      <c r="F68" s="57" t="str">
        <f>IF(COUNTA(ประเมินคุณลักษณะเด็กสงขลา!A24:K24)&lt;COUNTA(ประเมินคุณลักษณะเด็กสงขลา!$A$2:$K$2),"",ประเมินคุณลักษณะเด็กสงขลา!F24)</f>
        <v/>
      </c>
      <c r="G68" s="57" t="str">
        <f>IF(COUNTA(ประเมินคุณลักษณะเด็กสงขลา!A24:K24)&lt;COUNTA(ประเมินคุณลักษณะเด็กสงขลา!$A$2:$K$2),"",ประเมินคุณลักษณะเด็กสงขลา!G24)</f>
        <v/>
      </c>
      <c r="H68" s="57" t="str">
        <f>IF(COUNTA(ประเมินคุณลักษณะเด็กสงขลา!A24:K24)&lt;COUNTA(ประเมินคุณลักษณะเด็กสงขลา!$A$2:$K$2),"",ประเมินคุณลักษณะเด็กสงขลา!H24)</f>
        <v/>
      </c>
      <c r="I68" s="57" t="str">
        <f>IF(COUNTA(ประเมินคุณลักษณะเด็กสงขลา!A24:K24)&lt;COUNTA(ประเมินคุณลักษณะเด็กสงขลา!$A$2:$K$2),"",ประเมินคุณลักษณะเด็กสงขลา!I24)</f>
        <v/>
      </c>
      <c r="J68" s="57"/>
      <c r="K68" s="57"/>
      <c r="L68" s="57" t="str">
        <f>IF(COUNTA(ประเมินคุณลักษณะเด็กสงขลา!A24:K24)&lt;COUNTA(ประเมินคุณลักษณะเด็กสงขลา!$A$2:$K$2),"",ประเมินคุณลักษณะเด็กสงขลา!L24)</f>
        <v/>
      </c>
      <c r="M68" s="57" t="str">
        <f>IF(COUNTA(ประเมินคุณลักษณะเด็กสงขลา!A24:K24)&lt;COUNTA(ประเมินคุณลักษณะเด็กสงขลา!$A$2:$K$2),"",ประเมินคุณลักษณะเด็กสงขลา!M24)</f>
        <v/>
      </c>
    </row>
    <row r="69" spans="1:13" s="49" customFormat="1" ht="14.1" customHeight="1" x14ac:dyDescent="0.5">
      <c r="A69" s="57" t="str">
        <f>IF(COUNTA(ประเมินคุณลักษณะเด็กสงขลา!A25:K25)&lt;COUNTA(ประเมินคุณลักษณะเด็กสงขลา!$A$2:$K$2),"",ประเมินคุณลักษณะเด็กสงขลา!A25)</f>
        <v/>
      </c>
      <c r="B69" s="57" t="str">
        <f>IF(COUNTA(ประเมินคุณลักษณะเด็กสงขลา!A25:K25)&lt;COUNTA(ประเมินคุณลักษณะเด็กสงขลา!$A$2:$K$2),"",ประเมินคุณลักษณะเด็กสงขลา!B25)</f>
        <v/>
      </c>
      <c r="C69" s="58" t="str">
        <f>IF(COUNTA(ประเมินคุณลักษณะเด็กสงขลา!A25:K25)&lt;COUNTA(ประเมินคุณลักษณะเด็กสงขลา!$A$2:$K$2),"",ประเมินคุณลักษณะเด็กสงขลา!C25)</f>
        <v/>
      </c>
      <c r="D69" s="57" t="str">
        <f>IF(COUNTA(ประเมินคุณลักษณะเด็กสงขลา!A25:K25)&lt;COUNTA(ประเมินคุณลักษณะเด็กสงขลา!$A$2:$K$2),"",ประเมินคุณลักษณะเด็กสงขลา!D25)</f>
        <v/>
      </c>
      <c r="E69" s="57" t="str">
        <f>IF(COUNTA(ประเมินคุณลักษณะเด็กสงขลา!A25:K25)&lt;COUNTA(ประเมินคุณลักษณะเด็กสงขลา!$A$2:$K$2),"",ประเมินคุณลักษณะเด็กสงขลา!E25)</f>
        <v/>
      </c>
      <c r="F69" s="57" t="str">
        <f>IF(COUNTA(ประเมินคุณลักษณะเด็กสงขลา!A25:K25)&lt;COUNTA(ประเมินคุณลักษณะเด็กสงขลา!$A$2:$K$2),"",ประเมินคุณลักษณะเด็กสงขลา!F25)</f>
        <v/>
      </c>
      <c r="G69" s="57" t="str">
        <f>IF(COUNTA(ประเมินคุณลักษณะเด็กสงขลา!A25:K25)&lt;COUNTA(ประเมินคุณลักษณะเด็กสงขลา!$A$2:$K$2),"",ประเมินคุณลักษณะเด็กสงขลา!G25)</f>
        <v/>
      </c>
      <c r="H69" s="57" t="str">
        <f>IF(COUNTA(ประเมินคุณลักษณะเด็กสงขลา!A25:K25)&lt;COUNTA(ประเมินคุณลักษณะเด็กสงขลา!$A$2:$K$2),"",ประเมินคุณลักษณะเด็กสงขลา!H25)</f>
        <v/>
      </c>
      <c r="I69" s="57" t="str">
        <f>IF(COUNTA(ประเมินคุณลักษณะเด็กสงขลา!A25:K25)&lt;COUNTA(ประเมินคุณลักษณะเด็กสงขลา!$A$2:$K$2),"",ประเมินคุณลักษณะเด็กสงขลา!I25)</f>
        <v/>
      </c>
      <c r="J69" s="57"/>
      <c r="K69" s="57"/>
      <c r="L69" s="57" t="str">
        <f>IF(COUNTA(ประเมินคุณลักษณะเด็กสงขลา!A25:K25)&lt;COUNTA(ประเมินคุณลักษณะเด็กสงขลา!$A$2:$K$2),"",ประเมินคุณลักษณะเด็กสงขลา!L25)</f>
        <v/>
      </c>
      <c r="M69" s="57" t="str">
        <f>IF(COUNTA(ประเมินคุณลักษณะเด็กสงขลา!A25:K25)&lt;COUNTA(ประเมินคุณลักษณะเด็กสงขลา!$A$2:$K$2),"",ประเมินคุณลักษณะเด็กสงขลา!M25)</f>
        <v/>
      </c>
    </row>
    <row r="70" spans="1:13" s="49" customFormat="1" ht="14.1" customHeight="1" x14ac:dyDescent="0.5">
      <c r="A70" s="57" t="str">
        <f>IF(COUNTA(ประเมินคุณลักษณะเด็กสงขลา!A26:K26)&lt;COUNTA(ประเมินคุณลักษณะเด็กสงขลา!$A$2:$K$2),"",ประเมินคุณลักษณะเด็กสงขลา!A26)</f>
        <v/>
      </c>
      <c r="B70" s="57" t="str">
        <f>IF(COUNTA(ประเมินคุณลักษณะเด็กสงขลา!A26:K26)&lt;COUNTA(ประเมินคุณลักษณะเด็กสงขลา!$A$2:$K$2),"",ประเมินคุณลักษณะเด็กสงขลา!B26)</f>
        <v/>
      </c>
      <c r="C70" s="58" t="str">
        <f>IF(COUNTA(ประเมินคุณลักษณะเด็กสงขลา!A26:K26)&lt;COUNTA(ประเมินคุณลักษณะเด็กสงขลา!$A$2:$K$2),"",ประเมินคุณลักษณะเด็กสงขลา!C26)</f>
        <v/>
      </c>
      <c r="D70" s="57" t="str">
        <f>IF(COUNTA(ประเมินคุณลักษณะเด็กสงขลา!A26:K26)&lt;COUNTA(ประเมินคุณลักษณะเด็กสงขลา!$A$2:$K$2),"",ประเมินคุณลักษณะเด็กสงขลา!D26)</f>
        <v/>
      </c>
      <c r="E70" s="57" t="str">
        <f>IF(COUNTA(ประเมินคุณลักษณะเด็กสงขลา!A26:K26)&lt;COUNTA(ประเมินคุณลักษณะเด็กสงขลา!$A$2:$K$2),"",ประเมินคุณลักษณะเด็กสงขลา!E26)</f>
        <v/>
      </c>
      <c r="F70" s="57" t="str">
        <f>IF(COUNTA(ประเมินคุณลักษณะเด็กสงขลา!A26:K26)&lt;COUNTA(ประเมินคุณลักษณะเด็กสงขลา!$A$2:$K$2),"",ประเมินคุณลักษณะเด็กสงขลา!F26)</f>
        <v/>
      </c>
      <c r="G70" s="57" t="str">
        <f>IF(COUNTA(ประเมินคุณลักษณะเด็กสงขลา!A26:K26)&lt;COUNTA(ประเมินคุณลักษณะเด็กสงขลา!$A$2:$K$2),"",ประเมินคุณลักษณะเด็กสงขลา!G26)</f>
        <v/>
      </c>
      <c r="H70" s="57" t="str">
        <f>IF(COUNTA(ประเมินคุณลักษณะเด็กสงขลา!A26:K26)&lt;COUNTA(ประเมินคุณลักษณะเด็กสงขลา!$A$2:$K$2),"",ประเมินคุณลักษณะเด็กสงขลา!H26)</f>
        <v/>
      </c>
      <c r="I70" s="57" t="str">
        <f>IF(COUNTA(ประเมินคุณลักษณะเด็กสงขลา!A26:K26)&lt;COUNTA(ประเมินคุณลักษณะเด็กสงขลา!$A$2:$K$2),"",ประเมินคุณลักษณะเด็กสงขลา!I26)</f>
        <v/>
      </c>
      <c r="J70" s="57"/>
      <c r="K70" s="57"/>
      <c r="L70" s="57" t="str">
        <f>IF(COUNTA(ประเมินคุณลักษณะเด็กสงขลา!A26:K26)&lt;COUNTA(ประเมินคุณลักษณะเด็กสงขลา!$A$2:$K$2),"",ประเมินคุณลักษณะเด็กสงขลา!L26)</f>
        <v/>
      </c>
      <c r="M70" s="57" t="str">
        <f>IF(COUNTA(ประเมินคุณลักษณะเด็กสงขลา!A26:K26)&lt;COUNTA(ประเมินคุณลักษณะเด็กสงขลา!$A$2:$K$2),"",ประเมินคุณลักษณะเด็กสงขลา!M26)</f>
        <v/>
      </c>
    </row>
    <row r="71" spans="1:13" s="49" customFormat="1" ht="14.1" customHeight="1" x14ac:dyDescent="0.5">
      <c r="A71" s="57" t="str">
        <f>IF(COUNTA(ประเมินคุณลักษณะเด็กสงขลา!A27:K27)&lt;COUNTA(ประเมินคุณลักษณะเด็กสงขลา!$A$2:$K$2),"",ประเมินคุณลักษณะเด็กสงขลา!A27)</f>
        <v/>
      </c>
      <c r="B71" s="57" t="str">
        <f>IF(COUNTA(ประเมินคุณลักษณะเด็กสงขลา!A27:K27)&lt;COUNTA(ประเมินคุณลักษณะเด็กสงขลา!$A$2:$K$2),"",ประเมินคุณลักษณะเด็กสงขลา!B27)</f>
        <v/>
      </c>
      <c r="C71" s="58" t="str">
        <f>IF(COUNTA(ประเมินคุณลักษณะเด็กสงขลา!A27:K27)&lt;COUNTA(ประเมินคุณลักษณะเด็กสงขลา!$A$2:$K$2),"",ประเมินคุณลักษณะเด็กสงขลา!C27)</f>
        <v/>
      </c>
      <c r="D71" s="57" t="str">
        <f>IF(COUNTA(ประเมินคุณลักษณะเด็กสงขลา!A27:K27)&lt;COUNTA(ประเมินคุณลักษณะเด็กสงขลา!$A$2:$K$2),"",ประเมินคุณลักษณะเด็กสงขลา!D27)</f>
        <v/>
      </c>
      <c r="E71" s="57" t="str">
        <f>IF(COUNTA(ประเมินคุณลักษณะเด็กสงขลา!A27:K27)&lt;COUNTA(ประเมินคุณลักษณะเด็กสงขลา!$A$2:$K$2),"",ประเมินคุณลักษณะเด็กสงขลา!E27)</f>
        <v/>
      </c>
      <c r="F71" s="57" t="str">
        <f>IF(COUNTA(ประเมินคุณลักษณะเด็กสงขลา!A27:K27)&lt;COUNTA(ประเมินคุณลักษณะเด็กสงขลา!$A$2:$K$2),"",ประเมินคุณลักษณะเด็กสงขลา!F27)</f>
        <v/>
      </c>
      <c r="G71" s="57" t="str">
        <f>IF(COUNTA(ประเมินคุณลักษณะเด็กสงขลา!A27:K27)&lt;COUNTA(ประเมินคุณลักษณะเด็กสงขลา!$A$2:$K$2),"",ประเมินคุณลักษณะเด็กสงขลา!G27)</f>
        <v/>
      </c>
      <c r="H71" s="57" t="str">
        <f>IF(COUNTA(ประเมินคุณลักษณะเด็กสงขลา!A27:K27)&lt;COUNTA(ประเมินคุณลักษณะเด็กสงขลา!$A$2:$K$2),"",ประเมินคุณลักษณะเด็กสงขลา!H27)</f>
        <v/>
      </c>
      <c r="I71" s="57" t="str">
        <f>IF(COUNTA(ประเมินคุณลักษณะเด็กสงขลา!A27:K27)&lt;COUNTA(ประเมินคุณลักษณะเด็กสงขลา!$A$2:$K$2),"",ประเมินคุณลักษณะเด็กสงขลา!I27)</f>
        <v/>
      </c>
      <c r="J71" s="57"/>
      <c r="K71" s="57"/>
      <c r="L71" s="57" t="str">
        <f>IF(COUNTA(ประเมินคุณลักษณะเด็กสงขลา!A27:K27)&lt;COUNTA(ประเมินคุณลักษณะเด็กสงขลา!$A$2:$K$2),"",ประเมินคุณลักษณะเด็กสงขลา!L27)</f>
        <v/>
      </c>
      <c r="M71" s="57" t="str">
        <f>IF(COUNTA(ประเมินคุณลักษณะเด็กสงขลา!A27:K27)&lt;COUNTA(ประเมินคุณลักษณะเด็กสงขลา!$A$2:$K$2),"",ประเมินคุณลักษณะเด็กสงขลา!M27)</f>
        <v/>
      </c>
    </row>
    <row r="72" spans="1:13" s="49" customFormat="1" ht="14.1" customHeight="1" x14ac:dyDescent="0.5">
      <c r="A72" s="57" t="str">
        <f>IF(COUNTA(ประเมินคุณลักษณะเด็กสงขลา!A28:K28)&lt;COUNTA(ประเมินคุณลักษณะเด็กสงขลา!$A$2:$K$2),"",ประเมินคุณลักษณะเด็กสงขลา!A28)</f>
        <v/>
      </c>
      <c r="B72" s="57" t="str">
        <f>IF(COUNTA(ประเมินคุณลักษณะเด็กสงขลา!A28:K28)&lt;COUNTA(ประเมินคุณลักษณะเด็กสงขลา!$A$2:$K$2),"",ประเมินคุณลักษณะเด็กสงขลา!B28)</f>
        <v/>
      </c>
      <c r="C72" s="58" t="str">
        <f>IF(COUNTA(ประเมินคุณลักษณะเด็กสงขลา!A28:K28)&lt;COUNTA(ประเมินคุณลักษณะเด็กสงขลา!$A$2:$K$2),"",ประเมินคุณลักษณะเด็กสงขลา!C28)</f>
        <v/>
      </c>
      <c r="D72" s="57" t="str">
        <f>IF(COUNTA(ประเมินคุณลักษณะเด็กสงขลา!A28:K28)&lt;COUNTA(ประเมินคุณลักษณะเด็กสงขลา!$A$2:$K$2),"",ประเมินคุณลักษณะเด็กสงขลา!D28)</f>
        <v/>
      </c>
      <c r="E72" s="57" t="str">
        <f>IF(COUNTA(ประเมินคุณลักษณะเด็กสงขลา!A28:K28)&lt;COUNTA(ประเมินคุณลักษณะเด็กสงขลา!$A$2:$K$2),"",ประเมินคุณลักษณะเด็กสงขลา!E28)</f>
        <v/>
      </c>
      <c r="F72" s="57" t="str">
        <f>IF(COUNTA(ประเมินคุณลักษณะเด็กสงขลา!A28:K28)&lt;COUNTA(ประเมินคุณลักษณะเด็กสงขลา!$A$2:$K$2),"",ประเมินคุณลักษณะเด็กสงขลา!F28)</f>
        <v/>
      </c>
      <c r="G72" s="57" t="str">
        <f>IF(COUNTA(ประเมินคุณลักษณะเด็กสงขลา!A28:K28)&lt;COUNTA(ประเมินคุณลักษณะเด็กสงขลา!$A$2:$K$2),"",ประเมินคุณลักษณะเด็กสงขลา!G28)</f>
        <v/>
      </c>
      <c r="H72" s="57" t="str">
        <f>IF(COUNTA(ประเมินคุณลักษณะเด็กสงขลา!A28:K28)&lt;COUNTA(ประเมินคุณลักษณะเด็กสงขลา!$A$2:$K$2),"",ประเมินคุณลักษณะเด็กสงขลา!H28)</f>
        <v/>
      </c>
      <c r="I72" s="57" t="str">
        <f>IF(COUNTA(ประเมินคุณลักษณะเด็กสงขลา!A28:K28)&lt;COUNTA(ประเมินคุณลักษณะเด็กสงขลา!$A$2:$K$2),"",ประเมินคุณลักษณะเด็กสงขลา!I28)</f>
        <v/>
      </c>
      <c r="J72" s="57"/>
      <c r="K72" s="57"/>
      <c r="L72" s="57" t="str">
        <f>IF(COUNTA(ประเมินคุณลักษณะเด็กสงขลา!A28:K28)&lt;COUNTA(ประเมินคุณลักษณะเด็กสงขลา!$A$2:$K$2),"",ประเมินคุณลักษณะเด็กสงขลา!L28)</f>
        <v/>
      </c>
      <c r="M72" s="57" t="str">
        <f>IF(COUNTA(ประเมินคุณลักษณะเด็กสงขลา!A28:K28)&lt;COUNTA(ประเมินคุณลักษณะเด็กสงขลา!$A$2:$K$2),"",ประเมินคุณลักษณะเด็กสงขลา!M28)</f>
        <v/>
      </c>
    </row>
    <row r="73" spans="1:13" s="49" customFormat="1" ht="14.1" customHeight="1" x14ac:dyDescent="0.5">
      <c r="A73" s="57" t="str">
        <f>IF(COUNTA(ประเมินคุณลักษณะเด็กสงขลา!A29:K29)&lt;COUNTA(ประเมินคุณลักษณะเด็กสงขลา!$A$2:$K$2),"",ประเมินคุณลักษณะเด็กสงขลา!A29)</f>
        <v/>
      </c>
      <c r="B73" s="57" t="str">
        <f>IF(COUNTA(ประเมินคุณลักษณะเด็กสงขลา!A29:K29)&lt;COUNTA(ประเมินคุณลักษณะเด็กสงขลา!$A$2:$K$2),"",ประเมินคุณลักษณะเด็กสงขลา!B29)</f>
        <v/>
      </c>
      <c r="C73" s="58" t="str">
        <f>IF(COUNTA(ประเมินคุณลักษณะเด็กสงขลา!A29:K29)&lt;COUNTA(ประเมินคุณลักษณะเด็กสงขลา!$A$2:$K$2),"",ประเมินคุณลักษณะเด็กสงขลา!C29)</f>
        <v/>
      </c>
      <c r="D73" s="57" t="str">
        <f>IF(COUNTA(ประเมินคุณลักษณะเด็กสงขลา!A29:K29)&lt;COUNTA(ประเมินคุณลักษณะเด็กสงขลา!$A$2:$K$2),"",ประเมินคุณลักษณะเด็กสงขลา!D29)</f>
        <v/>
      </c>
      <c r="E73" s="57" t="str">
        <f>IF(COUNTA(ประเมินคุณลักษณะเด็กสงขลา!A29:K29)&lt;COUNTA(ประเมินคุณลักษณะเด็กสงขลา!$A$2:$K$2),"",ประเมินคุณลักษณะเด็กสงขลา!E29)</f>
        <v/>
      </c>
      <c r="F73" s="57" t="str">
        <f>IF(COUNTA(ประเมินคุณลักษณะเด็กสงขลา!A29:K29)&lt;COUNTA(ประเมินคุณลักษณะเด็กสงขลา!$A$2:$K$2),"",ประเมินคุณลักษณะเด็กสงขลา!F29)</f>
        <v/>
      </c>
      <c r="G73" s="57" t="str">
        <f>IF(COUNTA(ประเมินคุณลักษณะเด็กสงขลา!A29:K29)&lt;COUNTA(ประเมินคุณลักษณะเด็กสงขลา!$A$2:$K$2),"",ประเมินคุณลักษณะเด็กสงขลา!G29)</f>
        <v/>
      </c>
      <c r="H73" s="57" t="str">
        <f>IF(COUNTA(ประเมินคุณลักษณะเด็กสงขลา!A29:K29)&lt;COUNTA(ประเมินคุณลักษณะเด็กสงขลา!$A$2:$K$2),"",ประเมินคุณลักษณะเด็กสงขลา!H29)</f>
        <v/>
      </c>
      <c r="I73" s="57" t="str">
        <f>IF(COUNTA(ประเมินคุณลักษณะเด็กสงขลา!A29:K29)&lt;COUNTA(ประเมินคุณลักษณะเด็กสงขลา!$A$2:$K$2),"",ประเมินคุณลักษณะเด็กสงขลา!I29)</f>
        <v/>
      </c>
      <c r="J73" s="57"/>
      <c r="K73" s="57"/>
      <c r="L73" s="57" t="str">
        <f>IF(COUNTA(ประเมินคุณลักษณะเด็กสงขลา!A29:K29)&lt;COUNTA(ประเมินคุณลักษณะเด็กสงขลา!$A$2:$K$2),"",ประเมินคุณลักษณะเด็กสงขลา!L29)</f>
        <v/>
      </c>
      <c r="M73" s="57" t="str">
        <f>IF(COUNTA(ประเมินคุณลักษณะเด็กสงขลา!A29:K29)&lt;COUNTA(ประเมินคุณลักษณะเด็กสงขลา!$A$2:$K$2),"",ประเมินคุณลักษณะเด็กสงขลา!M29)</f>
        <v/>
      </c>
    </row>
    <row r="74" spans="1:13" s="49" customFormat="1" ht="14.1" customHeight="1" x14ac:dyDescent="0.5">
      <c r="A74" s="57" t="str">
        <f>IF(COUNTA(ประเมินคุณลักษณะเด็กสงขลา!A30:K30)&lt;COUNTA(ประเมินคุณลักษณะเด็กสงขลา!$A$2:$K$2),"",ประเมินคุณลักษณะเด็กสงขลา!A30)</f>
        <v/>
      </c>
      <c r="B74" s="57" t="str">
        <f>IF(COUNTA(ประเมินคุณลักษณะเด็กสงขลา!A30:K30)&lt;COUNTA(ประเมินคุณลักษณะเด็กสงขลา!$A$2:$K$2),"",ประเมินคุณลักษณะเด็กสงขลา!B30)</f>
        <v/>
      </c>
      <c r="C74" s="58" t="str">
        <f>IF(COUNTA(ประเมินคุณลักษณะเด็กสงขลา!A30:K30)&lt;COUNTA(ประเมินคุณลักษณะเด็กสงขลา!$A$2:$K$2),"",ประเมินคุณลักษณะเด็กสงขลา!C30)</f>
        <v/>
      </c>
      <c r="D74" s="57" t="str">
        <f>IF(COUNTA(ประเมินคุณลักษณะเด็กสงขลา!A30:K30)&lt;COUNTA(ประเมินคุณลักษณะเด็กสงขลา!$A$2:$K$2),"",ประเมินคุณลักษณะเด็กสงขลา!D30)</f>
        <v/>
      </c>
      <c r="E74" s="57" t="str">
        <f>IF(COUNTA(ประเมินคุณลักษณะเด็กสงขลา!A30:K30)&lt;COUNTA(ประเมินคุณลักษณะเด็กสงขลา!$A$2:$K$2),"",ประเมินคุณลักษณะเด็กสงขลา!E30)</f>
        <v/>
      </c>
      <c r="F74" s="57" t="str">
        <f>IF(COUNTA(ประเมินคุณลักษณะเด็กสงขลา!A30:K30)&lt;COUNTA(ประเมินคุณลักษณะเด็กสงขลา!$A$2:$K$2),"",ประเมินคุณลักษณะเด็กสงขลา!F30)</f>
        <v/>
      </c>
      <c r="G74" s="57" t="str">
        <f>IF(COUNTA(ประเมินคุณลักษณะเด็กสงขลา!A30:K30)&lt;COUNTA(ประเมินคุณลักษณะเด็กสงขลา!$A$2:$K$2),"",ประเมินคุณลักษณะเด็กสงขลา!G30)</f>
        <v/>
      </c>
      <c r="H74" s="57" t="str">
        <f>IF(COUNTA(ประเมินคุณลักษณะเด็กสงขลา!A30:K30)&lt;COUNTA(ประเมินคุณลักษณะเด็กสงขลา!$A$2:$K$2),"",ประเมินคุณลักษณะเด็กสงขลา!H30)</f>
        <v/>
      </c>
      <c r="I74" s="57" t="str">
        <f>IF(COUNTA(ประเมินคุณลักษณะเด็กสงขลา!A30:K30)&lt;COUNTA(ประเมินคุณลักษณะเด็กสงขลา!$A$2:$K$2),"",ประเมินคุณลักษณะเด็กสงขลา!I30)</f>
        <v/>
      </c>
      <c r="J74" s="57"/>
      <c r="K74" s="57"/>
      <c r="L74" s="57" t="str">
        <f>IF(COUNTA(ประเมินคุณลักษณะเด็กสงขลา!A30:K30)&lt;COUNTA(ประเมินคุณลักษณะเด็กสงขลา!$A$2:$K$2),"",ประเมินคุณลักษณะเด็กสงขลา!L30)</f>
        <v/>
      </c>
      <c r="M74" s="57" t="str">
        <f>IF(COUNTA(ประเมินคุณลักษณะเด็กสงขลา!A30:K30)&lt;COUNTA(ประเมินคุณลักษณะเด็กสงขลา!$A$2:$K$2),"",ประเมินคุณลักษณะเด็กสงขลา!M30)</f>
        <v/>
      </c>
    </row>
    <row r="75" spans="1:13" s="49" customFormat="1" ht="14.1" customHeight="1" x14ac:dyDescent="0.5">
      <c r="A75" s="57" t="str">
        <f>IF(COUNTA(ประเมินคุณลักษณะเด็กสงขลา!A31:K31)&lt;COUNTA(ประเมินคุณลักษณะเด็กสงขลา!$A$2:$K$2),"",ประเมินคุณลักษณะเด็กสงขลา!A31)</f>
        <v/>
      </c>
      <c r="B75" s="57" t="str">
        <f>IF(COUNTA(ประเมินคุณลักษณะเด็กสงขลา!A31:K31)&lt;COUNTA(ประเมินคุณลักษณะเด็กสงขลา!$A$2:$K$2),"",ประเมินคุณลักษณะเด็กสงขลา!B31)</f>
        <v/>
      </c>
      <c r="C75" s="58" t="str">
        <f>IF(COUNTA(ประเมินคุณลักษณะเด็กสงขลา!A31:K31)&lt;COUNTA(ประเมินคุณลักษณะเด็กสงขลา!$A$2:$K$2),"",ประเมินคุณลักษณะเด็กสงขลา!C31)</f>
        <v/>
      </c>
      <c r="D75" s="57" t="str">
        <f>IF(COUNTA(ประเมินคุณลักษณะเด็กสงขลา!A31:K31)&lt;COUNTA(ประเมินคุณลักษณะเด็กสงขลา!$A$2:$K$2),"",ประเมินคุณลักษณะเด็กสงขลา!D31)</f>
        <v/>
      </c>
      <c r="E75" s="57" t="str">
        <f>IF(COUNTA(ประเมินคุณลักษณะเด็กสงขลา!A31:K31)&lt;COUNTA(ประเมินคุณลักษณะเด็กสงขลา!$A$2:$K$2),"",ประเมินคุณลักษณะเด็กสงขลา!E31)</f>
        <v/>
      </c>
      <c r="F75" s="57" t="str">
        <f>IF(COUNTA(ประเมินคุณลักษณะเด็กสงขลา!A31:K31)&lt;COUNTA(ประเมินคุณลักษณะเด็กสงขลา!$A$2:$K$2),"",ประเมินคุณลักษณะเด็กสงขลา!F31)</f>
        <v/>
      </c>
      <c r="G75" s="57" t="str">
        <f>IF(COUNTA(ประเมินคุณลักษณะเด็กสงขลา!A31:K31)&lt;COUNTA(ประเมินคุณลักษณะเด็กสงขลา!$A$2:$K$2),"",ประเมินคุณลักษณะเด็กสงขลา!G31)</f>
        <v/>
      </c>
      <c r="H75" s="57" t="str">
        <f>IF(COUNTA(ประเมินคุณลักษณะเด็กสงขลา!A31:K31)&lt;COUNTA(ประเมินคุณลักษณะเด็กสงขลา!$A$2:$K$2),"",ประเมินคุณลักษณะเด็กสงขลา!H31)</f>
        <v/>
      </c>
      <c r="I75" s="57" t="str">
        <f>IF(COUNTA(ประเมินคุณลักษณะเด็กสงขลา!A31:K31)&lt;COUNTA(ประเมินคุณลักษณะเด็กสงขลา!$A$2:$K$2),"",ประเมินคุณลักษณะเด็กสงขลา!I31)</f>
        <v/>
      </c>
      <c r="J75" s="57"/>
      <c r="K75" s="57"/>
      <c r="L75" s="57" t="str">
        <f>IF(COUNTA(ประเมินคุณลักษณะเด็กสงขลา!A31:K31)&lt;COUNTA(ประเมินคุณลักษณะเด็กสงขลา!$A$2:$K$2),"",ประเมินคุณลักษณะเด็กสงขลา!L31)</f>
        <v/>
      </c>
      <c r="M75" s="57" t="str">
        <f>IF(COUNTA(ประเมินคุณลักษณะเด็กสงขลา!A31:K31)&lt;COUNTA(ประเมินคุณลักษณะเด็กสงขลา!$A$2:$K$2),"",ประเมินคุณลักษณะเด็กสงขลา!M31)</f>
        <v/>
      </c>
    </row>
    <row r="76" spans="1:13" s="49" customFormat="1" ht="14.1" customHeight="1" x14ac:dyDescent="0.5">
      <c r="A76" s="57" t="str">
        <f>IF(COUNTA(ประเมินคุณลักษณะเด็กสงขลา!A32:K32)&lt;COUNTA(ประเมินคุณลักษณะเด็กสงขลา!$A$2:$K$2),"",ประเมินคุณลักษณะเด็กสงขลา!A32)</f>
        <v/>
      </c>
      <c r="B76" s="57" t="str">
        <f>IF(COUNTA(ประเมินคุณลักษณะเด็กสงขลา!A32:K32)&lt;COUNTA(ประเมินคุณลักษณะเด็กสงขลา!$A$2:$K$2),"",ประเมินคุณลักษณะเด็กสงขลา!B32)</f>
        <v/>
      </c>
      <c r="C76" s="58" t="str">
        <f>IF(COUNTA(ประเมินคุณลักษณะเด็กสงขลา!A32:K32)&lt;COUNTA(ประเมินคุณลักษณะเด็กสงขลา!$A$2:$K$2),"",ประเมินคุณลักษณะเด็กสงขลา!C32)</f>
        <v/>
      </c>
      <c r="D76" s="57" t="str">
        <f>IF(COUNTA(ประเมินคุณลักษณะเด็กสงขลา!A32:K32)&lt;COUNTA(ประเมินคุณลักษณะเด็กสงขลา!$A$2:$K$2),"",ประเมินคุณลักษณะเด็กสงขลา!D32)</f>
        <v/>
      </c>
      <c r="E76" s="57" t="str">
        <f>IF(COUNTA(ประเมินคุณลักษณะเด็กสงขลา!A32:K32)&lt;COUNTA(ประเมินคุณลักษณะเด็กสงขลา!$A$2:$K$2),"",ประเมินคุณลักษณะเด็กสงขลา!E32)</f>
        <v/>
      </c>
      <c r="F76" s="57" t="str">
        <f>IF(COUNTA(ประเมินคุณลักษณะเด็กสงขลา!A32:K32)&lt;COUNTA(ประเมินคุณลักษณะเด็กสงขลา!$A$2:$K$2),"",ประเมินคุณลักษณะเด็กสงขลา!F32)</f>
        <v/>
      </c>
      <c r="G76" s="57" t="str">
        <f>IF(COUNTA(ประเมินคุณลักษณะเด็กสงขลา!A32:K32)&lt;COUNTA(ประเมินคุณลักษณะเด็กสงขลา!$A$2:$K$2),"",ประเมินคุณลักษณะเด็กสงขลา!G32)</f>
        <v/>
      </c>
      <c r="H76" s="57" t="str">
        <f>IF(COUNTA(ประเมินคุณลักษณะเด็กสงขลา!A32:K32)&lt;COUNTA(ประเมินคุณลักษณะเด็กสงขลา!$A$2:$K$2),"",ประเมินคุณลักษณะเด็กสงขลา!H32)</f>
        <v/>
      </c>
      <c r="I76" s="57" t="str">
        <f>IF(COUNTA(ประเมินคุณลักษณะเด็กสงขลา!A32:K32)&lt;COUNTA(ประเมินคุณลักษณะเด็กสงขลา!$A$2:$K$2),"",ประเมินคุณลักษณะเด็กสงขลา!I32)</f>
        <v/>
      </c>
      <c r="J76" s="57"/>
      <c r="K76" s="57"/>
      <c r="L76" s="57" t="str">
        <f>IF(COUNTA(ประเมินคุณลักษณะเด็กสงขลา!A32:K32)&lt;COUNTA(ประเมินคุณลักษณะเด็กสงขลา!$A$2:$K$2),"",ประเมินคุณลักษณะเด็กสงขลา!L32)</f>
        <v/>
      </c>
      <c r="M76" s="57" t="str">
        <f>IF(COUNTA(ประเมินคุณลักษณะเด็กสงขลา!A32:K32)&lt;COUNTA(ประเมินคุณลักษณะเด็กสงขลา!$A$2:$K$2),"",ประเมินคุณลักษณะเด็กสงขลา!M32)</f>
        <v/>
      </c>
    </row>
    <row r="77" spans="1:13" s="49" customFormat="1" ht="14.1" customHeight="1" x14ac:dyDescent="0.5">
      <c r="A77" s="57" t="str">
        <f>IF(COUNTA(ประเมินคุณลักษณะเด็กสงขลา!A33:K33)&lt;COUNTA(ประเมินคุณลักษณะเด็กสงขลา!$A$2:$K$2),"",ประเมินคุณลักษณะเด็กสงขลา!A33)</f>
        <v/>
      </c>
      <c r="B77" s="57" t="str">
        <f>IF(COUNTA(ประเมินคุณลักษณะเด็กสงขลา!A33:K33)&lt;COUNTA(ประเมินคุณลักษณะเด็กสงขลา!$A$2:$K$2),"",ประเมินคุณลักษณะเด็กสงขลา!B33)</f>
        <v/>
      </c>
      <c r="C77" s="58" t="str">
        <f>IF(COUNTA(ประเมินคุณลักษณะเด็กสงขลา!A33:K33)&lt;COUNTA(ประเมินคุณลักษณะเด็กสงขลา!$A$2:$K$2),"",ประเมินคุณลักษณะเด็กสงขลา!C33)</f>
        <v/>
      </c>
      <c r="D77" s="57" t="str">
        <f>IF(COUNTA(ประเมินคุณลักษณะเด็กสงขลา!A33:K33)&lt;COUNTA(ประเมินคุณลักษณะเด็กสงขลา!$A$2:$K$2),"",ประเมินคุณลักษณะเด็กสงขลา!D33)</f>
        <v/>
      </c>
      <c r="E77" s="57" t="str">
        <f>IF(COUNTA(ประเมินคุณลักษณะเด็กสงขลา!A33:K33)&lt;COUNTA(ประเมินคุณลักษณะเด็กสงขลา!$A$2:$K$2),"",ประเมินคุณลักษณะเด็กสงขลา!E33)</f>
        <v/>
      </c>
      <c r="F77" s="57" t="str">
        <f>IF(COUNTA(ประเมินคุณลักษณะเด็กสงขลา!A33:K33)&lt;COUNTA(ประเมินคุณลักษณะเด็กสงขลา!$A$2:$K$2),"",ประเมินคุณลักษณะเด็กสงขลา!F33)</f>
        <v/>
      </c>
      <c r="G77" s="57" t="str">
        <f>IF(COUNTA(ประเมินคุณลักษณะเด็กสงขลา!A33:K33)&lt;COUNTA(ประเมินคุณลักษณะเด็กสงขลา!$A$2:$K$2),"",ประเมินคุณลักษณะเด็กสงขลา!G33)</f>
        <v/>
      </c>
      <c r="H77" s="57" t="str">
        <f>IF(COUNTA(ประเมินคุณลักษณะเด็กสงขลา!A33:K33)&lt;COUNTA(ประเมินคุณลักษณะเด็กสงขลา!$A$2:$K$2),"",ประเมินคุณลักษณะเด็กสงขลา!H33)</f>
        <v/>
      </c>
      <c r="I77" s="57" t="str">
        <f>IF(COUNTA(ประเมินคุณลักษณะเด็กสงขลา!A33:K33)&lt;COUNTA(ประเมินคุณลักษณะเด็กสงขลา!$A$2:$K$2),"",ประเมินคุณลักษณะเด็กสงขลา!I33)</f>
        <v/>
      </c>
      <c r="J77" s="57"/>
      <c r="K77" s="57"/>
      <c r="L77" s="57" t="str">
        <f>IF(COUNTA(ประเมินคุณลักษณะเด็กสงขลา!A33:K33)&lt;COUNTA(ประเมินคุณลักษณะเด็กสงขลา!$A$2:$K$2),"",ประเมินคุณลักษณะเด็กสงขลา!L33)</f>
        <v/>
      </c>
      <c r="M77" s="57" t="str">
        <f>IF(COUNTA(ประเมินคุณลักษณะเด็กสงขลา!A33:K33)&lt;COUNTA(ประเมินคุณลักษณะเด็กสงขลา!$A$2:$K$2),"",ประเมินคุณลักษณะเด็กสงขลา!M33)</f>
        <v/>
      </c>
    </row>
    <row r="78" spans="1:13" s="49" customFormat="1" ht="14.1" customHeight="1" x14ac:dyDescent="0.5">
      <c r="A78" s="57" t="str">
        <f>IF(COUNTA(ประเมินคุณลักษณะเด็กสงขลา!A34:K34)&lt;COUNTA(ประเมินคุณลักษณะเด็กสงขลา!$A$2:$K$2),"",ประเมินคุณลักษณะเด็กสงขลา!A34)</f>
        <v/>
      </c>
      <c r="B78" s="57" t="str">
        <f>IF(COUNTA(ประเมินคุณลักษณะเด็กสงขลา!A34:K34)&lt;COUNTA(ประเมินคุณลักษณะเด็กสงขลา!$A$2:$K$2),"",ประเมินคุณลักษณะเด็กสงขลา!B34)</f>
        <v/>
      </c>
      <c r="C78" s="58" t="str">
        <f>IF(COUNTA(ประเมินคุณลักษณะเด็กสงขลา!A34:K34)&lt;COUNTA(ประเมินคุณลักษณะเด็กสงขลา!$A$2:$K$2),"",ประเมินคุณลักษณะเด็กสงขลา!C34)</f>
        <v/>
      </c>
      <c r="D78" s="57" t="str">
        <f>IF(COUNTA(ประเมินคุณลักษณะเด็กสงขลา!A34:K34)&lt;COUNTA(ประเมินคุณลักษณะเด็กสงขลา!$A$2:$K$2),"",ประเมินคุณลักษณะเด็กสงขลา!D34)</f>
        <v/>
      </c>
      <c r="E78" s="57" t="str">
        <f>IF(COUNTA(ประเมินคุณลักษณะเด็กสงขลา!A34:K34)&lt;COUNTA(ประเมินคุณลักษณะเด็กสงขลา!$A$2:$K$2),"",ประเมินคุณลักษณะเด็กสงขลา!E34)</f>
        <v/>
      </c>
      <c r="F78" s="57" t="str">
        <f>IF(COUNTA(ประเมินคุณลักษณะเด็กสงขลา!A34:K34)&lt;COUNTA(ประเมินคุณลักษณะเด็กสงขลา!$A$2:$K$2),"",ประเมินคุณลักษณะเด็กสงขลา!F34)</f>
        <v/>
      </c>
      <c r="G78" s="57" t="str">
        <f>IF(COUNTA(ประเมินคุณลักษณะเด็กสงขลา!A34:K34)&lt;COUNTA(ประเมินคุณลักษณะเด็กสงขลา!$A$2:$K$2),"",ประเมินคุณลักษณะเด็กสงขลา!G34)</f>
        <v/>
      </c>
      <c r="H78" s="57" t="str">
        <f>IF(COUNTA(ประเมินคุณลักษณะเด็กสงขลา!A34:K34)&lt;COUNTA(ประเมินคุณลักษณะเด็กสงขลา!$A$2:$K$2),"",ประเมินคุณลักษณะเด็กสงขลา!H34)</f>
        <v/>
      </c>
      <c r="I78" s="57" t="str">
        <f>IF(COUNTA(ประเมินคุณลักษณะเด็กสงขลา!A34:K34)&lt;COUNTA(ประเมินคุณลักษณะเด็กสงขลา!$A$2:$K$2),"",ประเมินคุณลักษณะเด็กสงขลา!I34)</f>
        <v/>
      </c>
      <c r="J78" s="57"/>
      <c r="K78" s="57"/>
      <c r="L78" s="57" t="str">
        <f>IF(COUNTA(ประเมินคุณลักษณะเด็กสงขลา!A34:K34)&lt;COUNTA(ประเมินคุณลักษณะเด็กสงขลา!$A$2:$K$2),"",ประเมินคุณลักษณะเด็กสงขลา!L34)</f>
        <v/>
      </c>
      <c r="M78" s="57" t="str">
        <f>IF(COUNTA(ประเมินคุณลักษณะเด็กสงขลา!A34:K34)&lt;COUNTA(ประเมินคุณลักษณะเด็กสงขลา!$A$2:$K$2),"",ประเมินคุณลักษณะเด็กสงขลา!M34)</f>
        <v/>
      </c>
    </row>
    <row r="79" spans="1:13" s="49" customFormat="1" ht="14.1" customHeight="1" x14ac:dyDescent="0.5">
      <c r="A79" s="57" t="str">
        <f>IF(COUNTA(ประเมินคุณลักษณะเด็กสงขลา!A35:K35)&lt;COUNTA(ประเมินคุณลักษณะเด็กสงขลา!$A$2:$K$2),"",ประเมินคุณลักษณะเด็กสงขลา!A35)</f>
        <v/>
      </c>
      <c r="B79" s="57" t="str">
        <f>IF(COUNTA(ประเมินคุณลักษณะเด็กสงขลา!A35:K35)&lt;COUNTA(ประเมินคุณลักษณะเด็กสงขลา!$A$2:$K$2),"",ประเมินคุณลักษณะเด็กสงขลา!B35)</f>
        <v/>
      </c>
      <c r="C79" s="58" t="str">
        <f>IF(COUNTA(ประเมินคุณลักษณะเด็กสงขลา!A35:K35)&lt;COUNTA(ประเมินคุณลักษณะเด็กสงขลา!$A$2:$K$2),"",ประเมินคุณลักษณะเด็กสงขลา!C35)</f>
        <v/>
      </c>
      <c r="D79" s="57" t="str">
        <f>IF(COUNTA(ประเมินคุณลักษณะเด็กสงขลา!A35:K35)&lt;COUNTA(ประเมินคุณลักษณะเด็กสงขลา!$A$2:$K$2),"",ประเมินคุณลักษณะเด็กสงขลา!D35)</f>
        <v/>
      </c>
      <c r="E79" s="57" t="str">
        <f>IF(COUNTA(ประเมินคุณลักษณะเด็กสงขลา!A35:K35)&lt;COUNTA(ประเมินคุณลักษณะเด็กสงขลา!$A$2:$K$2),"",ประเมินคุณลักษณะเด็กสงขลา!E35)</f>
        <v/>
      </c>
      <c r="F79" s="57" t="str">
        <f>IF(COUNTA(ประเมินคุณลักษณะเด็กสงขลา!A35:K35)&lt;COUNTA(ประเมินคุณลักษณะเด็กสงขลา!$A$2:$K$2),"",ประเมินคุณลักษณะเด็กสงขลา!F35)</f>
        <v/>
      </c>
      <c r="G79" s="57" t="str">
        <f>IF(COUNTA(ประเมินคุณลักษณะเด็กสงขลา!A35:K35)&lt;COUNTA(ประเมินคุณลักษณะเด็กสงขลา!$A$2:$K$2),"",ประเมินคุณลักษณะเด็กสงขลา!G35)</f>
        <v/>
      </c>
      <c r="H79" s="57" t="str">
        <f>IF(COUNTA(ประเมินคุณลักษณะเด็กสงขลา!A35:K35)&lt;COUNTA(ประเมินคุณลักษณะเด็กสงขลา!$A$2:$K$2),"",ประเมินคุณลักษณะเด็กสงขลา!H35)</f>
        <v/>
      </c>
      <c r="I79" s="57" t="str">
        <f>IF(COUNTA(ประเมินคุณลักษณะเด็กสงขลา!A35:K35)&lt;COUNTA(ประเมินคุณลักษณะเด็กสงขลา!$A$2:$K$2),"",ประเมินคุณลักษณะเด็กสงขลา!I35)</f>
        <v/>
      </c>
      <c r="J79" s="57"/>
      <c r="K79" s="57"/>
      <c r="L79" s="57" t="str">
        <f>IF(COUNTA(ประเมินคุณลักษณะเด็กสงขลา!A35:K35)&lt;COUNTA(ประเมินคุณลักษณะเด็กสงขลา!$A$2:$K$2),"",ประเมินคุณลักษณะเด็กสงขลา!L35)</f>
        <v/>
      </c>
      <c r="M79" s="57" t="str">
        <f>IF(COUNTA(ประเมินคุณลักษณะเด็กสงขลา!A35:K35)&lt;COUNTA(ประเมินคุณลักษณะเด็กสงขลา!$A$2:$K$2),"",ประเมินคุณลักษณะเด็กสงขลา!M35)</f>
        <v/>
      </c>
    </row>
    <row r="80" spans="1:13" s="49" customFormat="1" ht="14.1" customHeight="1" x14ac:dyDescent="0.5">
      <c r="A80" s="57" t="str">
        <f>IF(COUNTA(ประเมินคุณลักษณะเด็กสงขลา!A36:K36)&lt;COUNTA(ประเมินคุณลักษณะเด็กสงขลา!$A$2:$K$2),"",ประเมินคุณลักษณะเด็กสงขลา!A36)</f>
        <v/>
      </c>
      <c r="B80" s="57" t="str">
        <f>IF(COUNTA(ประเมินคุณลักษณะเด็กสงขลา!A36:K36)&lt;COUNTA(ประเมินคุณลักษณะเด็กสงขลา!$A$2:$K$2),"",ประเมินคุณลักษณะเด็กสงขลา!B36)</f>
        <v/>
      </c>
      <c r="C80" s="58" t="str">
        <f>IF(COUNTA(ประเมินคุณลักษณะเด็กสงขลา!A36:K36)&lt;COUNTA(ประเมินคุณลักษณะเด็กสงขลา!$A$2:$K$2),"",ประเมินคุณลักษณะเด็กสงขลา!C36)</f>
        <v/>
      </c>
      <c r="D80" s="57" t="str">
        <f>IF(COUNTA(ประเมินคุณลักษณะเด็กสงขลา!A36:K36)&lt;COUNTA(ประเมินคุณลักษณะเด็กสงขลา!$A$2:$K$2),"",ประเมินคุณลักษณะเด็กสงขลา!D36)</f>
        <v/>
      </c>
      <c r="E80" s="57" t="str">
        <f>IF(COUNTA(ประเมินคุณลักษณะเด็กสงขลา!A36:K36)&lt;COUNTA(ประเมินคุณลักษณะเด็กสงขลา!$A$2:$K$2),"",ประเมินคุณลักษณะเด็กสงขลา!E36)</f>
        <v/>
      </c>
      <c r="F80" s="57" t="str">
        <f>IF(COUNTA(ประเมินคุณลักษณะเด็กสงขลา!A36:K36)&lt;COUNTA(ประเมินคุณลักษณะเด็กสงขลา!$A$2:$K$2),"",ประเมินคุณลักษณะเด็กสงขลา!F36)</f>
        <v/>
      </c>
      <c r="G80" s="57" t="str">
        <f>IF(COUNTA(ประเมินคุณลักษณะเด็กสงขลา!A36:K36)&lt;COUNTA(ประเมินคุณลักษณะเด็กสงขลา!$A$2:$K$2),"",ประเมินคุณลักษณะเด็กสงขลา!G36)</f>
        <v/>
      </c>
      <c r="H80" s="57" t="str">
        <f>IF(COUNTA(ประเมินคุณลักษณะเด็กสงขลา!A36:K36)&lt;COUNTA(ประเมินคุณลักษณะเด็กสงขลา!$A$2:$K$2),"",ประเมินคุณลักษณะเด็กสงขลา!H36)</f>
        <v/>
      </c>
      <c r="I80" s="57" t="str">
        <f>IF(COUNTA(ประเมินคุณลักษณะเด็กสงขลา!A36:K36)&lt;COUNTA(ประเมินคุณลักษณะเด็กสงขลา!$A$2:$K$2),"",ประเมินคุณลักษณะเด็กสงขลา!I36)</f>
        <v/>
      </c>
      <c r="J80" s="57"/>
      <c r="K80" s="57"/>
      <c r="L80" s="57" t="str">
        <f>IF(COUNTA(ประเมินคุณลักษณะเด็กสงขลา!A36:K36)&lt;COUNTA(ประเมินคุณลักษณะเด็กสงขลา!$A$2:$K$2),"",ประเมินคุณลักษณะเด็กสงขลา!L36)</f>
        <v/>
      </c>
      <c r="M80" s="57" t="str">
        <f>IF(COUNTA(ประเมินคุณลักษณะเด็กสงขลา!A36:K36)&lt;COUNTA(ประเมินคุณลักษณะเด็กสงขลา!$A$2:$K$2),"",ประเมินคุณลักษณะเด็กสงขลา!M36)</f>
        <v/>
      </c>
    </row>
    <row r="81" spans="1:13" s="49" customFormat="1" ht="14.1" customHeight="1" x14ac:dyDescent="0.5">
      <c r="A81" s="57" t="str">
        <f>IF(COUNTA(ประเมินคุณลักษณะเด็กสงขลา!A37:K37)&lt;COUNTA(ประเมินคุณลักษณะเด็กสงขลา!$A$2:$K$2),"",ประเมินคุณลักษณะเด็กสงขลา!A37)</f>
        <v/>
      </c>
      <c r="B81" s="57" t="str">
        <f>IF(COUNTA(ประเมินคุณลักษณะเด็กสงขลา!A37:K37)&lt;COUNTA(ประเมินคุณลักษณะเด็กสงขลา!$A$2:$K$2),"",ประเมินคุณลักษณะเด็กสงขลา!B37)</f>
        <v/>
      </c>
      <c r="C81" s="58" t="str">
        <f>IF(COUNTA(ประเมินคุณลักษณะเด็กสงขลา!A37:K37)&lt;COUNTA(ประเมินคุณลักษณะเด็กสงขลา!$A$2:$K$2),"",ประเมินคุณลักษณะเด็กสงขลา!C37)</f>
        <v/>
      </c>
      <c r="D81" s="57" t="str">
        <f>IF(COUNTA(ประเมินคุณลักษณะเด็กสงขลา!A37:K37)&lt;COUNTA(ประเมินคุณลักษณะเด็กสงขลา!$A$2:$K$2),"",ประเมินคุณลักษณะเด็กสงขลา!D37)</f>
        <v/>
      </c>
      <c r="E81" s="57" t="str">
        <f>IF(COUNTA(ประเมินคุณลักษณะเด็กสงขลา!A37:K37)&lt;COUNTA(ประเมินคุณลักษณะเด็กสงขลา!$A$2:$K$2),"",ประเมินคุณลักษณะเด็กสงขลา!E37)</f>
        <v/>
      </c>
      <c r="F81" s="57" t="str">
        <f>IF(COUNTA(ประเมินคุณลักษณะเด็กสงขลา!A37:K37)&lt;COUNTA(ประเมินคุณลักษณะเด็กสงขลา!$A$2:$K$2),"",ประเมินคุณลักษณะเด็กสงขลา!F37)</f>
        <v/>
      </c>
      <c r="G81" s="57" t="str">
        <f>IF(COUNTA(ประเมินคุณลักษณะเด็กสงขลา!A37:K37)&lt;COUNTA(ประเมินคุณลักษณะเด็กสงขลา!$A$2:$K$2),"",ประเมินคุณลักษณะเด็กสงขลา!G37)</f>
        <v/>
      </c>
      <c r="H81" s="57" t="str">
        <f>IF(COUNTA(ประเมินคุณลักษณะเด็กสงขลา!A37:K37)&lt;COUNTA(ประเมินคุณลักษณะเด็กสงขลา!$A$2:$K$2),"",ประเมินคุณลักษณะเด็กสงขลา!H37)</f>
        <v/>
      </c>
      <c r="I81" s="57" t="str">
        <f>IF(COUNTA(ประเมินคุณลักษณะเด็กสงขลา!A37:K37)&lt;COUNTA(ประเมินคุณลักษณะเด็กสงขลา!$A$2:$K$2),"",ประเมินคุณลักษณะเด็กสงขลา!I37)</f>
        <v/>
      </c>
      <c r="J81" s="57"/>
      <c r="K81" s="57"/>
      <c r="L81" s="57" t="str">
        <f>IF(COUNTA(ประเมินคุณลักษณะเด็กสงขลา!A37:K37)&lt;COUNTA(ประเมินคุณลักษณะเด็กสงขลา!$A$2:$K$2),"",ประเมินคุณลักษณะเด็กสงขลา!L37)</f>
        <v/>
      </c>
      <c r="M81" s="57" t="str">
        <f>IF(COUNTA(ประเมินคุณลักษณะเด็กสงขลา!A37:K37)&lt;COUNTA(ประเมินคุณลักษณะเด็กสงขลา!$A$2:$K$2),"",ประเมินคุณลักษณะเด็กสงขลา!M37)</f>
        <v/>
      </c>
    </row>
    <row r="82" spans="1:13" s="49" customFormat="1" ht="14.1" customHeight="1" x14ac:dyDescent="0.5">
      <c r="A82" s="57" t="str">
        <f>IF(COUNTA(ประเมินคุณลักษณะเด็กสงขลา!A38:K38)&lt;COUNTA(ประเมินคุณลักษณะเด็กสงขลา!$A$2:$K$2),"",ประเมินคุณลักษณะเด็กสงขลา!A38)</f>
        <v/>
      </c>
      <c r="B82" s="57" t="str">
        <f>IF(COUNTA(ประเมินคุณลักษณะเด็กสงขลา!A38:K38)&lt;COUNTA(ประเมินคุณลักษณะเด็กสงขลา!$A$2:$K$2),"",ประเมินคุณลักษณะเด็กสงขลา!B38)</f>
        <v/>
      </c>
      <c r="C82" s="58" t="str">
        <f>IF(COUNTA(ประเมินคุณลักษณะเด็กสงขลา!A38:K38)&lt;COUNTA(ประเมินคุณลักษณะเด็กสงขลา!$A$2:$K$2),"",ประเมินคุณลักษณะเด็กสงขลา!C38)</f>
        <v/>
      </c>
      <c r="D82" s="57" t="str">
        <f>IF(COUNTA(ประเมินคุณลักษณะเด็กสงขลา!A38:K38)&lt;COUNTA(ประเมินคุณลักษณะเด็กสงขลา!$A$2:$K$2),"",ประเมินคุณลักษณะเด็กสงขลา!D38)</f>
        <v/>
      </c>
      <c r="E82" s="57" t="str">
        <f>IF(COUNTA(ประเมินคุณลักษณะเด็กสงขลา!A38:K38)&lt;COUNTA(ประเมินคุณลักษณะเด็กสงขลา!$A$2:$K$2),"",ประเมินคุณลักษณะเด็กสงขลา!E38)</f>
        <v/>
      </c>
      <c r="F82" s="57" t="str">
        <f>IF(COUNTA(ประเมินคุณลักษณะเด็กสงขลา!A38:K38)&lt;COUNTA(ประเมินคุณลักษณะเด็กสงขลา!$A$2:$K$2),"",ประเมินคุณลักษณะเด็กสงขลา!F38)</f>
        <v/>
      </c>
      <c r="G82" s="57" t="str">
        <f>IF(COUNTA(ประเมินคุณลักษณะเด็กสงขลา!A38:K38)&lt;COUNTA(ประเมินคุณลักษณะเด็กสงขลา!$A$2:$K$2),"",ประเมินคุณลักษณะเด็กสงขลา!G38)</f>
        <v/>
      </c>
      <c r="H82" s="57" t="str">
        <f>IF(COUNTA(ประเมินคุณลักษณะเด็กสงขลา!A38:K38)&lt;COUNTA(ประเมินคุณลักษณะเด็กสงขลา!$A$2:$K$2),"",ประเมินคุณลักษณะเด็กสงขลา!H38)</f>
        <v/>
      </c>
      <c r="I82" s="57" t="str">
        <f>IF(COUNTA(ประเมินคุณลักษณะเด็กสงขลา!A38:K38)&lt;COUNTA(ประเมินคุณลักษณะเด็กสงขลา!$A$2:$K$2),"",ประเมินคุณลักษณะเด็กสงขลา!I38)</f>
        <v/>
      </c>
      <c r="J82" s="57"/>
      <c r="K82" s="57"/>
      <c r="L82" s="57" t="str">
        <f>IF(COUNTA(ประเมินคุณลักษณะเด็กสงขลา!A38:K38)&lt;COUNTA(ประเมินคุณลักษณะเด็กสงขลา!$A$2:$K$2),"",ประเมินคุณลักษณะเด็กสงขลา!L38)</f>
        <v/>
      </c>
      <c r="M82" s="57" t="str">
        <f>IF(COUNTA(ประเมินคุณลักษณะเด็กสงขลา!A38:K38)&lt;COUNTA(ประเมินคุณลักษณะเด็กสงขลา!$A$2:$K$2),"",ประเมินคุณลักษณะเด็กสงขลา!M38)</f>
        <v/>
      </c>
    </row>
    <row r="83" spans="1:13" s="49" customFormat="1" ht="14.1" customHeight="1" x14ac:dyDescent="0.5">
      <c r="A83" s="57" t="str">
        <f>IF(COUNTA(ประเมินคุณลักษณะเด็กสงขลา!A39:K39)&lt;COUNTA(ประเมินคุณลักษณะเด็กสงขลา!$A$2:$K$2),"",ประเมินคุณลักษณะเด็กสงขลา!A39)</f>
        <v/>
      </c>
      <c r="B83" s="57" t="str">
        <f>IF(COUNTA(ประเมินคุณลักษณะเด็กสงขลา!A39:K39)&lt;COUNTA(ประเมินคุณลักษณะเด็กสงขลา!$A$2:$K$2),"",ประเมินคุณลักษณะเด็กสงขลา!B39)</f>
        <v/>
      </c>
      <c r="C83" s="58" t="str">
        <f>IF(COUNTA(ประเมินคุณลักษณะเด็กสงขลา!A39:K39)&lt;COUNTA(ประเมินคุณลักษณะเด็กสงขลา!$A$2:$K$2),"",ประเมินคุณลักษณะเด็กสงขลา!C39)</f>
        <v/>
      </c>
      <c r="D83" s="57" t="str">
        <f>IF(COUNTA(ประเมินคุณลักษณะเด็กสงขลา!A39:K39)&lt;COUNTA(ประเมินคุณลักษณะเด็กสงขลา!$A$2:$K$2),"",ประเมินคุณลักษณะเด็กสงขลา!D39)</f>
        <v/>
      </c>
      <c r="E83" s="57" t="str">
        <f>IF(COUNTA(ประเมินคุณลักษณะเด็กสงขลา!A39:K39)&lt;COUNTA(ประเมินคุณลักษณะเด็กสงขลา!$A$2:$K$2),"",ประเมินคุณลักษณะเด็กสงขลา!E39)</f>
        <v/>
      </c>
      <c r="F83" s="57" t="str">
        <f>IF(COUNTA(ประเมินคุณลักษณะเด็กสงขลา!A39:K39)&lt;COUNTA(ประเมินคุณลักษณะเด็กสงขลา!$A$2:$K$2),"",ประเมินคุณลักษณะเด็กสงขลา!F39)</f>
        <v/>
      </c>
      <c r="G83" s="57" t="str">
        <f>IF(COUNTA(ประเมินคุณลักษณะเด็กสงขลา!A39:K39)&lt;COUNTA(ประเมินคุณลักษณะเด็กสงขลา!$A$2:$K$2),"",ประเมินคุณลักษณะเด็กสงขลา!G39)</f>
        <v/>
      </c>
      <c r="H83" s="57" t="str">
        <f>IF(COUNTA(ประเมินคุณลักษณะเด็กสงขลา!A39:K39)&lt;COUNTA(ประเมินคุณลักษณะเด็กสงขลา!$A$2:$K$2),"",ประเมินคุณลักษณะเด็กสงขลา!H39)</f>
        <v/>
      </c>
      <c r="I83" s="57" t="str">
        <f>IF(COUNTA(ประเมินคุณลักษณะเด็กสงขลา!A39:K39)&lt;COUNTA(ประเมินคุณลักษณะเด็กสงขลา!$A$2:$K$2),"",ประเมินคุณลักษณะเด็กสงขลา!I39)</f>
        <v/>
      </c>
      <c r="J83" s="57"/>
      <c r="K83" s="57"/>
      <c r="L83" s="57" t="str">
        <f>IF(COUNTA(ประเมินคุณลักษณะเด็กสงขลา!A39:K39)&lt;COUNTA(ประเมินคุณลักษณะเด็กสงขลา!$A$2:$K$2),"",ประเมินคุณลักษณะเด็กสงขลา!L39)</f>
        <v/>
      </c>
      <c r="M83" s="57" t="str">
        <f>IF(COUNTA(ประเมินคุณลักษณะเด็กสงขลา!A39:K39)&lt;COUNTA(ประเมินคุณลักษณะเด็กสงขลา!$A$2:$K$2),"",ประเมินคุณลักษณะเด็กสงขลา!M39)</f>
        <v/>
      </c>
    </row>
    <row r="84" spans="1:13" s="49" customFormat="1" ht="14.1" customHeight="1" x14ac:dyDescent="0.5">
      <c r="A84" s="57" t="str">
        <f>IF(COUNTA(ประเมินคุณลักษณะเด็กสงขลา!A40:K40)&lt;COUNTA(ประเมินคุณลักษณะเด็กสงขลา!$A$2:$K$2),"",ประเมินคุณลักษณะเด็กสงขลา!A40)</f>
        <v/>
      </c>
      <c r="B84" s="57" t="str">
        <f>IF(COUNTA(ประเมินคุณลักษณะเด็กสงขลา!A40:K40)&lt;COUNTA(ประเมินคุณลักษณะเด็กสงขลา!$A$2:$K$2),"",ประเมินคุณลักษณะเด็กสงขลา!B40)</f>
        <v/>
      </c>
      <c r="C84" s="58" t="str">
        <f>IF(COUNTA(ประเมินคุณลักษณะเด็กสงขลา!A40:K40)&lt;COUNTA(ประเมินคุณลักษณะเด็กสงขลา!$A$2:$K$2),"",ประเมินคุณลักษณะเด็กสงขลา!C40)</f>
        <v/>
      </c>
      <c r="D84" s="57" t="str">
        <f>IF(COUNTA(ประเมินคุณลักษณะเด็กสงขลา!A40:K40)&lt;COUNTA(ประเมินคุณลักษณะเด็กสงขลา!$A$2:$K$2),"",ประเมินคุณลักษณะเด็กสงขลา!D40)</f>
        <v/>
      </c>
      <c r="E84" s="57" t="str">
        <f>IF(COUNTA(ประเมินคุณลักษณะเด็กสงขลา!A40:K40)&lt;COUNTA(ประเมินคุณลักษณะเด็กสงขลา!$A$2:$K$2),"",ประเมินคุณลักษณะเด็กสงขลา!E40)</f>
        <v/>
      </c>
      <c r="F84" s="57" t="str">
        <f>IF(COUNTA(ประเมินคุณลักษณะเด็กสงขลา!A40:K40)&lt;COUNTA(ประเมินคุณลักษณะเด็กสงขลา!$A$2:$K$2),"",ประเมินคุณลักษณะเด็กสงขลา!F40)</f>
        <v/>
      </c>
      <c r="G84" s="57" t="str">
        <f>IF(COUNTA(ประเมินคุณลักษณะเด็กสงขลา!A40:K40)&lt;COUNTA(ประเมินคุณลักษณะเด็กสงขลา!$A$2:$K$2),"",ประเมินคุณลักษณะเด็กสงขลา!G40)</f>
        <v/>
      </c>
      <c r="H84" s="57" t="str">
        <f>IF(COUNTA(ประเมินคุณลักษณะเด็กสงขลา!A40:K40)&lt;COUNTA(ประเมินคุณลักษณะเด็กสงขลา!$A$2:$K$2),"",ประเมินคุณลักษณะเด็กสงขลา!H40)</f>
        <v/>
      </c>
      <c r="I84" s="57" t="str">
        <f>IF(COUNTA(ประเมินคุณลักษณะเด็กสงขลา!A40:K40)&lt;COUNTA(ประเมินคุณลักษณะเด็กสงขลา!$A$2:$K$2),"",ประเมินคุณลักษณะเด็กสงขลา!I40)</f>
        <v/>
      </c>
      <c r="J84" s="57"/>
      <c r="K84" s="57"/>
      <c r="L84" s="57" t="str">
        <f>IF(COUNTA(ประเมินคุณลักษณะเด็กสงขลา!A40:K40)&lt;COUNTA(ประเมินคุณลักษณะเด็กสงขลา!$A$2:$K$2),"",ประเมินคุณลักษณะเด็กสงขลา!L40)</f>
        <v/>
      </c>
      <c r="M84" s="57" t="str">
        <f>IF(COUNTA(ประเมินคุณลักษณะเด็กสงขลา!A40:K40)&lt;COUNTA(ประเมินคุณลักษณะเด็กสงขลา!$A$2:$K$2),"",ประเมินคุณลักษณะเด็กสงขลา!M40)</f>
        <v/>
      </c>
    </row>
    <row r="85" spans="1:13" s="49" customFormat="1" ht="14.1" customHeight="1" x14ac:dyDescent="0.5">
      <c r="A85" s="57" t="str">
        <f>IF(COUNTA(ประเมินคุณลักษณะเด็กสงขลา!A41:K41)&lt;COUNTA(ประเมินคุณลักษณะเด็กสงขลา!$A$2:$K$2),"",ประเมินคุณลักษณะเด็กสงขลา!A41)</f>
        <v/>
      </c>
      <c r="B85" s="57" t="str">
        <f>IF(COUNTA(ประเมินคุณลักษณะเด็กสงขลา!A41:K41)&lt;COUNTA(ประเมินคุณลักษณะเด็กสงขลา!$A$2:$K$2),"",ประเมินคุณลักษณะเด็กสงขลา!B41)</f>
        <v/>
      </c>
      <c r="C85" s="58" t="str">
        <f>IF(COUNTA(ประเมินคุณลักษณะเด็กสงขลา!A41:K41)&lt;COUNTA(ประเมินคุณลักษณะเด็กสงขลา!$A$2:$K$2),"",ประเมินคุณลักษณะเด็กสงขลา!C41)</f>
        <v/>
      </c>
      <c r="D85" s="57" t="str">
        <f>IF(COUNTA(ประเมินคุณลักษณะเด็กสงขลา!A41:K41)&lt;COUNTA(ประเมินคุณลักษณะเด็กสงขลา!$A$2:$K$2),"",ประเมินคุณลักษณะเด็กสงขลา!D41)</f>
        <v/>
      </c>
      <c r="E85" s="57" t="str">
        <f>IF(COUNTA(ประเมินคุณลักษณะเด็กสงขลา!A41:K41)&lt;COUNTA(ประเมินคุณลักษณะเด็กสงขลา!$A$2:$K$2),"",ประเมินคุณลักษณะเด็กสงขลา!E41)</f>
        <v/>
      </c>
      <c r="F85" s="57" t="str">
        <f>IF(COUNTA(ประเมินคุณลักษณะเด็กสงขลา!A41:K41)&lt;COUNTA(ประเมินคุณลักษณะเด็กสงขลา!$A$2:$K$2),"",ประเมินคุณลักษณะเด็กสงขลา!F41)</f>
        <v/>
      </c>
      <c r="G85" s="57" t="str">
        <f>IF(COUNTA(ประเมินคุณลักษณะเด็กสงขลา!A41:K41)&lt;COUNTA(ประเมินคุณลักษณะเด็กสงขลา!$A$2:$K$2),"",ประเมินคุณลักษณะเด็กสงขลา!G41)</f>
        <v/>
      </c>
      <c r="H85" s="57" t="str">
        <f>IF(COUNTA(ประเมินคุณลักษณะเด็กสงขลา!A41:K41)&lt;COUNTA(ประเมินคุณลักษณะเด็กสงขลา!$A$2:$K$2),"",ประเมินคุณลักษณะเด็กสงขลา!H41)</f>
        <v/>
      </c>
      <c r="I85" s="57" t="str">
        <f>IF(COUNTA(ประเมินคุณลักษณะเด็กสงขลา!A41:K41)&lt;COUNTA(ประเมินคุณลักษณะเด็กสงขลา!$A$2:$K$2),"",ประเมินคุณลักษณะเด็กสงขลา!I41)</f>
        <v/>
      </c>
      <c r="J85" s="57"/>
      <c r="K85" s="57"/>
      <c r="L85" s="57" t="str">
        <f>IF(COUNTA(ประเมินคุณลักษณะเด็กสงขลา!A41:K41)&lt;COUNTA(ประเมินคุณลักษณะเด็กสงขลา!$A$2:$K$2),"",ประเมินคุณลักษณะเด็กสงขลา!L41)</f>
        <v/>
      </c>
      <c r="M85" s="57" t="str">
        <f>IF(COUNTA(ประเมินคุณลักษณะเด็กสงขลา!A41:K41)&lt;COUNTA(ประเมินคุณลักษณะเด็กสงขลา!$A$2:$K$2),"",ประเมินคุณลักษณะเด็กสงขลา!M41)</f>
        <v/>
      </c>
    </row>
    <row r="86" spans="1:13" s="49" customFormat="1" ht="14.1" customHeight="1" x14ac:dyDescent="0.5">
      <c r="A86" s="57" t="str">
        <f>IF(COUNTA(ประเมินคุณลักษณะเด็กสงขลา!A42:K42)&lt;COUNTA(ประเมินคุณลักษณะเด็กสงขลา!$A$2:$K$2),"",ประเมินคุณลักษณะเด็กสงขลา!A42)</f>
        <v/>
      </c>
      <c r="B86" s="57" t="str">
        <f>IF(COUNTA(ประเมินคุณลักษณะเด็กสงขลา!A42:K42)&lt;COUNTA(ประเมินคุณลักษณะเด็กสงขลา!$A$2:$K$2),"",ประเมินคุณลักษณะเด็กสงขลา!B42)</f>
        <v/>
      </c>
      <c r="C86" s="58" t="str">
        <f>IF(COUNTA(ประเมินคุณลักษณะเด็กสงขลา!A42:K42)&lt;COUNTA(ประเมินคุณลักษณะเด็กสงขลา!$A$2:$K$2),"",ประเมินคุณลักษณะเด็กสงขลา!C42)</f>
        <v/>
      </c>
      <c r="D86" s="57" t="str">
        <f>IF(COUNTA(ประเมินคุณลักษณะเด็กสงขลา!A42:K42)&lt;COUNTA(ประเมินคุณลักษณะเด็กสงขลา!$A$2:$K$2),"",ประเมินคุณลักษณะเด็กสงขลา!D42)</f>
        <v/>
      </c>
      <c r="E86" s="57" t="str">
        <f>IF(COUNTA(ประเมินคุณลักษณะเด็กสงขลา!A42:K42)&lt;COUNTA(ประเมินคุณลักษณะเด็กสงขลา!$A$2:$K$2),"",ประเมินคุณลักษณะเด็กสงขลา!E42)</f>
        <v/>
      </c>
      <c r="F86" s="57" t="str">
        <f>IF(COUNTA(ประเมินคุณลักษณะเด็กสงขลา!A42:K42)&lt;COUNTA(ประเมินคุณลักษณะเด็กสงขลา!$A$2:$K$2),"",ประเมินคุณลักษณะเด็กสงขลา!F42)</f>
        <v/>
      </c>
      <c r="G86" s="57" t="str">
        <f>IF(COUNTA(ประเมินคุณลักษณะเด็กสงขลา!A42:K42)&lt;COUNTA(ประเมินคุณลักษณะเด็กสงขลา!$A$2:$K$2),"",ประเมินคุณลักษณะเด็กสงขลา!G42)</f>
        <v/>
      </c>
      <c r="H86" s="57" t="str">
        <f>IF(COUNTA(ประเมินคุณลักษณะเด็กสงขลา!A42:K42)&lt;COUNTA(ประเมินคุณลักษณะเด็กสงขลา!$A$2:$K$2),"",ประเมินคุณลักษณะเด็กสงขลา!H42)</f>
        <v/>
      </c>
      <c r="I86" s="57" t="str">
        <f>IF(COUNTA(ประเมินคุณลักษณะเด็กสงขลา!A42:K42)&lt;COUNTA(ประเมินคุณลักษณะเด็กสงขลา!$A$2:$K$2),"",ประเมินคุณลักษณะเด็กสงขลา!I42)</f>
        <v/>
      </c>
      <c r="J86" s="57"/>
      <c r="K86" s="57"/>
      <c r="L86" s="57" t="str">
        <f>IF(COUNTA(ประเมินคุณลักษณะเด็กสงขลา!A42:K42)&lt;COUNTA(ประเมินคุณลักษณะเด็กสงขลา!$A$2:$K$2),"",ประเมินคุณลักษณะเด็กสงขลา!L42)</f>
        <v/>
      </c>
      <c r="M86" s="57" t="str">
        <f>IF(COUNTA(ประเมินคุณลักษณะเด็กสงขลา!A42:K42)&lt;COUNTA(ประเมินคุณลักษณะเด็กสงขลา!$A$2:$K$2),"",ประเมินคุณลักษณะเด็กสงขลา!M42)</f>
        <v/>
      </c>
    </row>
    <row r="87" spans="1:13" s="49" customFormat="1" ht="14.1" customHeight="1" x14ac:dyDescent="0.5">
      <c r="A87" s="57" t="str">
        <f>IF(COUNTA(ประเมินคุณลักษณะเด็กสงขลา!A43:K43)&lt;COUNTA(ประเมินคุณลักษณะเด็กสงขลา!$A$2:$K$2),"",ประเมินคุณลักษณะเด็กสงขลา!A43)</f>
        <v/>
      </c>
      <c r="B87" s="57" t="str">
        <f>IF(COUNTA(ประเมินคุณลักษณะเด็กสงขลา!A43:K43)&lt;COUNTA(ประเมินคุณลักษณะเด็กสงขลา!$A$2:$K$2),"",ประเมินคุณลักษณะเด็กสงขลา!B43)</f>
        <v/>
      </c>
      <c r="C87" s="58" t="str">
        <f>IF(COUNTA(ประเมินคุณลักษณะเด็กสงขลา!A43:K43)&lt;COUNTA(ประเมินคุณลักษณะเด็กสงขลา!$A$2:$K$2),"",ประเมินคุณลักษณะเด็กสงขลา!C43)</f>
        <v/>
      </c>
      <c r="D87" s="57" t="str">
        <f>IF(COUNTA(ประเมินคุณลักษณะเด็กสงขลา!A43:K43)&lt;COUNTA(ประเมินคุณลักษณะเด็กสงขลา!$A$2:$K$2),"",ประเมินคุณลักษณะเด็กสงขลา!D43)</f>
        <v/>
      </c>
      <c r="E87" s="57" t="str">
        <f>IF(COUNTA(ประเมินคุณลักษณะเด็กสงขลา!A43:K43)&lt;COUNTA(ประเมินคุณลักษณะเด็กสงขลา!$A$2:$K$2),"",ประเมินคุณลักษณะเด็กสงขลา!E43)</f>
        <v/>
      </c>
      <c r="F87" s="57" t="str">
        <f>IF(COUNTA(ประเมินคุณลักษณะเด็กสงขลา!A43:K43)&lt;COUNTA(ประเมินคุณลักษณะเด็กสงขลา!$A$2:$K$2),"",ประเมินคุณลักษณะเด็กสงขลา!F43)</f>
        <v/>
      </c>
      <c r="G87" s="57" t="str">
        <f>IF(COUNTA(ประเมินคุณลักษณะเด็กสงขลา!A43:K43)&lt;COUNTA(ประเมินคุณลักษณะเด็กสงขลา!$A$2:$K$2),"",ประเมินคุณลักษณะเด็กสงขลา!G43)</f>
        <v/>
      </c>
      <c r="H87" s="57" t="str">
        <f>IF(COUNTA(ประเมินคุณลักษณะเด็กสงขลา!A43:K43)&lt;COUNTA(ประเมินคุณลักษณะเด็กสงขลา!$A$2:$K$2),"",ประเมินคุณลักษณะเด็กสงขลา!H43)</f>
        <v/>
      </c>
      <c r="I87" s="57" t="str">
        <f>IF(COUNTA(ประเมินคุณลักษณะเด็กสงขลา!A43:K43)&lt;COUNTA(ประเมินคุณลักษณะเด็กสงขลา!$A$2:$K$2),"",ประเมินคุณลักษณะเด็กสงขลา!I43)</f>
        <v/>
      </c>
      <c r="J87" s="57"/>
      <c r="K87" s="57"/>
      <c r="L87" s="57" t="str">
        <f>IF(COUNTA(ประเมินคุณลักษณะเด็กสงขลา!A43:K43)&lt;COUNTA(ประเมินคุณลักษณะเด็กสงขลา!$A$2:$K$2),"",ประเมินคุณลักษณะเด็กสงขลา!L43)</f>
        <v/>
      </c>
      <c r="M87" s="57" t="str">
        <f>IF(COUNTA(ประเมินคุณลักษณะเด็กสงขลา!A43:K43)&lt;COUNTA(ประเมินคุณลักษณะเด็กสงขลา!$A$2:$K$2),"",ประเมินคุณลักษณะเด็กสงขลา!M43)</f>
        <v/>
      </c>
    </row>
    <row r="88" spans="1:13" s="49" customFormat="1" ht="14.1" customHeight="1" x14ac:dyDescent="0.5">
      <c r="A88" s="57" t="str">
        <f>IF(COUNTA(ประเมินคุณลักษณะเด็กสงขลา!A44:K44)&lt;COUNTA(ประเมินคุณลักษณะเด็กสงขลา!$A$2:$K$2),"",ประเมินคุณลักษณะเด็กสงขลา!A44)</f>
        <v/>
      </c>
      <c r="B88" s="57" t="str">
        <f>IF(COUNTA(ประเมินคุณลักษณะเด็กสงขลา!A44:K44)&lt;COUNTA(ประเมินคุณลักษณะเด็กสงขลา!$A$2:$K$2),"",ประเมินคุณลักษณะเด็กสงขลา!B44)</f>
        <v/>
      </c>
      <c r="C88" s="58" t="str">
        <f>IF(COUNTA(ประเมินคุณลักษณะเด็กสงขลา!A44:K44)&lt;COUNTA(ประเมินคุณลักษณะเด็กสงขลา!$A$2:$K$2),"",ประเมินคุณลักษณะเด็กสงขลา!C44)</f>
        <v/>
      </c>
      <c r="D88" s="57" t="str">
        <f>IF(COUNTA(ประเมินคุณลักษณะเด็กสงขลา!A44:K44)&lt;COUNTA(ประเมินคุณลักษณะเด็กสงขลา!$A$2:$K$2),"",ประเมินคุณลักษณะเด็กสงขลา!D44)</f>
        <v/>
      </c>
      <c r="E88" s="57" t="str">
        <f>IF(COUNTA(ประเมินคุณลักษณะเด็กสงขลา!A44:K44)&lt;COUNTA(ประเมินคุณลักษณะเด็กสงขลา!$A$2:$K$2),"",ประเมินคุณลักษณะเด็กสงขลา!E44)</f>
        <v/>
      </c>
      <c r="F88" s="57" t="str">
        <f>IF(COUNTA(ประเมินคุณลักษณะเด็กสงขลา!A44:K44)&lt;COUNTA(ประเมินคุณลักษณะเด็กสงขลา!$A$2:$K$2),"",ประเมินคุณลักษณะเด็กสงขลา!F44)</f>
        <v/>
      </c>
      <c r="G88" s="57" t="str">
        <f>IF(COUNTA(ประเมินคุณลักษณะเด็กสงขลา!A44:K44)&lt;COUNTA(ประเมินคุณลักษณะเด็กสงขลา!$A$2:$K$2),"",ประเมินคุณลักษณะเด็กสงขลา!G44)</f>
        <v/>
      </c>
      <c r="H88" s="57" t="str">
        <f>IF(COUNTA(ประเมินคุณลักษณะเด็กสงขลา!A44:K44)&lt;COUNTA(ประเมินคุณลักษณะเด็กสงขลา!$A$2:$K$2),"",ประเมินคุณลักษณะเด็กสงขลา!H44)</f>
        <v/>
      </c>
      <c r="I88" s="57" t="str">
        <f>IF(COUNTA(ประเมินคุณลักษณะเด็กสงขลา!A44:K44)&lt;COUNTA(ประเมินคุณลักษณะเด็กสงขลา!$A$2:$K$2),"",ประเมินคุณลักษณะเด็กสงขลา!I44)</f>
        <v/>
      </c>
      <c r="J88" s="57"/>
      <c r="K88" s="57"/>
      <c r="L88" s="57" t="str">
        <f>IF(COUNTA(ประเมินคุณลักษณะเด็กสงขลา!A44:K44)&lt;COUNTA(ประเมินคุณลักษณะเด็กสงขลา!$A$2:$K$2),"",ประเมินคุณลักษณะเด็กสงขลา!L44)</f>
        <v/>
      </c>
      <c r="M88" s="57" t="str">
        <f>IF(COUNTA(ประเมินคุณลักษณะเด็กสงขลา!A44:K44)&lt;COUNTA(ประเมินคุณลักษณะเด็กสงขลา!$A$2:$K$2),"",ประเมินคุณลักษณะเด็กสงขลา!M44)</f>
        <v/>
      </c>
    </row>
    <row r="89" spans="1:13" s="49" customFormat="1" ht="14.1" customHeight="1" x14ac:dyDescent="0.5">
      <c r="A89" s="57" t="str">
        <f>IF(COUNTA(ประเมินคุณลักษณะเด็กสงขลา!A45:K45)&lt;COUNTA(ประเมินคุณลักษณะเด็กสงขลา!$A$2:$K$2),"",ประเมินคุณลักษณะเด็กสงขลา!A45)</f>
        <v/>
      </c>
      <c r="B89" s="57" t="str">
        <f>IF(COUNTA(ประเมินคุณลักษณะเด็กสงขลา!A45:K45)&lt;COUNTA(ประเมินคุณลักษณะเด็กสงขลา!$A$2:$K$2),"",ประเมินคุณลักษณะเด็กสงขลา!B45)</f>
        <v/>
      </c>
      <c r="C89" s="58" t="str">
        <f>IF(COUNTA(ประเมินคุณลักษณะเด็กสงขลา!A45:K45)&lt;COUNTA(ประเมินคุณลักษณะเด็กสงขลา!$A$2:$K$2),"",ประเมินคุณลักษณะเด็กสงขลา!C45)</f>
        <v/>
      </c>
      <c r="D89" s="57" t="str">
        <f>IF(COUNTA(ประเมินคุณลักษณะเด็กสงขลา!A45:K45)&lt;COUNTA(ประเมินคุณลักษณะเด็กสงขลา!$A$2:$K$2),"",ประเมินคุณลักษณะเด็กสงขลา!D45)</f>
        <v/>
      </c>
      <c r="E89" s="57" t="str">
        <f>IF(COUNTA(ประเมินคุณลักษณะเด็กสงขลา!A45:K45)&lt;COUNTA(ประเมินคุณลักษณะเด็กสงขลา!$A$2:$K$2),"",ประเมินคุณลักษณะเด็กสงขลา!E45)</f>
        <v/>
      </c>
      <c r="F89" s="57" t="str">
        <f>IF(COUNTA(ประเมินคุณลักษณะเด็กสงขลา!A45:K45)&lt;COUNTA(ประเมินคุณลักษณะเด็กสงขลา!$A$2:$K$2),"",ประเมินคุณลักษณะเด็กสงขลา!F45)</f>
        <v/>
      </c>
      <c r="G89" s="57" t="str">
        <f>IF(COUNTA(ประเมินคุณลักษณะเด็กสงขลา!A45:K45)&lt;COUNTA(ประเมินคุณลักษณะเด็กสงขลา!$A$2:$K$2),"",ประเมินคุณลักษณะเด็กสงขลา!G45)</f>
        <v/>
      </c>
      <c r="H89" s="57" t="str">
        <f>IF(COUNTA(ประเมินคุณลักษณะเด็กสงขลา!A45:K45)&lt;COUNTA(ประเมินคุณลักษณะเด็กสงขลา!$A$2:$K$2),"",ประเมินคุณลักษณะเด็กสงขลา!H45)</f>
        <v/>
      </c>
      <c r="I89" s="57" t="str">
        <f>IF(COUNTA(ประเมินคุณลักษณะเด็กสงขลา!A45:K45)&lt;COUNTA(ประเมินคุณลักษณะเด็กสงขลา!$A$2:$K$2),"",ประเมินคุณลักษณะเด็กสงขลา!I45)</f>
        <v/>
      </c>
      <c r="J89" s="57"/>
      <c r="K89" s="57"/>
      <c r="L89" s="57" t="str">
        <f>IF(COUNTA(ประเมินคุณลักษณะเด็กสงขลา!A45:K45)&lt;COUNTA(ประเมินคุณลักษณะเด็กสงขลา!$A$2:$K$2),"",ประเมินคุณลักษณะเด็กสงขลา!L45)</f>
        <v/>
      </c>
      <c r="M89" s="57" t="str">
        <f>IF(COUNTA(ประเมินคุณลักษณะเด็กสงขลา!A45:K45)&lt;COUNTA(ประเมินคุณลักษณะเด็กสงขลา!$A$2:$K$2),"",ประเมินคุณลักษณะเด็กสงขลา!M45)</f>
        <v/>
      </c>
    </row>
    <row r="90" spans="1:13" s="49" customFormat="1" ht="14.1" customHeight="1" x14ac:dyDescent="0.5">
      <c r="A90" s="57" t="str">
        <f>IF(COUNTA(ประเมินคุณลักษณะเด็กสงขลา!A46:K46)&lt;COUNTA(ประเมินคุณลักษณะเด็กสงขลา!$A$2:$K$2),"",ประเมินคุณลักษณะเด็กสงขลา!A46)</f>
        <v/>
      </c>
      <c r="B90" s="57" t="str">
        <f>IF(COUNTA(ประเมินคุณลักษณะเด็กสงขลา!A46:K46)&lt;COUNTA(ประเมินคุณลักษณะเด็กสงขลา!$A$2:$K$2),"",ประเมินคุณลักษณะเด็กสงขลา!B46)</f>
        <v/>
      </c>
      <c r="C90" s="58" t="str">
        <f>IF(COUNTA(ประเมินคุณลักษณะเด็กสงขลา!A46:K46)&lt;COUNTA(ประเมินคุณลักษณะเด็กสงขลา!$A$2:$K$2),"",ประเมินคุณลักษณะเด็กสงขลา!C46)</f>
        <v/>
      </c>
      <c r="D90" s="57" t="str">
        <f>IF(COUNTA(ประเมินคุณลักษณะเด็กสงขลา!A46:K46)&lt;COUNTA(ประเมินคุณลักษณะเด็กสงขลา!$A$2:$K$2),"",ประเมินคุณลักษณะเด็กสงขลา!D46)</f>
        <v/>
      </c>
      <c r="E90" s="57" t="str">
        <f>IF(COUNTA(ประเมินคุณลักษณะเด็กสงขลา!A46:K46)&lt;COUNTA(ประเมินคุณลักษณะเด็กสงขลา!$A$2:$K$2),"",ประเมินคุณลักษณะเด็กสงขลา!E46)</f>
        <v/>
      </c>
      <c r="F90" s="57" t="str">
        <f>IF(COUNTA(ประเมินคุณลักษณะเด็กสงขลา!A46:K46)&lt;COUNTA(ประเมินคุณลักษณะเด็กสงขลา!$A$2:$K$2),"",ประเมินคุณลักษณะเด็กสงขลา!F46)</f>
        <v/>
      </c>
      <c r="G90" s="57" t="str">
        <f>IF(COUNTA(ประเมินคุณลักษณะเด็กสงขลา!A46:K46)&lt;COUNTA(ประเมินคุณลักษณะเด็กสงขลา!$A$2:$K$2),"",ประเมินคุณลักษณะเด็กสงขลา!G46)</f>
        <v/>
      </c>
      <c r="H90" s="57" t="str">
        <f>IF(COUNTA(ประเมินคุณลักษณะเด็กสงขลา!A46:K46)&lt;COUNTA(ประเมินคุณลักษณะเด็กสงขลา!$A$2:$K$2),"",ประเมินคุณลักษณะเด็กสงขลา!H46)</f>
        <v/>
      </c>
      <c r="I90" s="57" t="str">
        <f>IF(COUNTA(ประเมินคุณลักษณะเด็กสงขลา!A46:K46)&lt;COUNTA(ประเมินคุณลักษณะเด็กสงขลา!$A$2:$K$2),"",ประเมินคุณลักษณะเด็กสงขลา!I46)</f>
        <v/>
      </c>
      <c r="J90" s="57"/>
      <c r="K90" s="57"/>
      <c r="L90" s="57" t="str">
        <f>IF(COUNTA(ประเมินคุณลักษณะเด็กสงขลา!A46:K46)&lt;COUNTA(ประเมินคุณลักษณะเด็กสงขลา!$A$2:$K$2),"",ประเมินคุณลักษณะเด็กสงขลา!L46)</f>
        <v/>
      </c>
      <c r="M90" s="57" t="str">
        <f>IF(COUNTA(ประเมินคุณลักษณะเด็กสงขลา!A46:K46)&lt;COUNTA(ประเมินคุณลักษณะเด็กสงขลา!$A$2:$K$2),"",ประเมินคุณลักษณะเด็กสงขลา!M46)</f>
        <v/>
      </c>
    </row>
    <row r="91" spans="1:13" s="49" customFormat="1" ht="14.1" customHeight="1" x14ac:dyDescent="0.5">
      <c r="A91" s="57" t="str">
        <f>IF(COUNTA(ประเมินคุณลักษณะเด็กสงขลา!A47:K47)&lt;COUNTA(ประเมินคุณลักษณะเด็กสงขลา!$A$2:$K$2),"",ประเมินคุณลักษณะเด็กสงขลา!A47)</f>
        <v/>
      </c>
      <c r="B91" s="57" t="str">
        <f>IF(COUNTA(ประเมินคุณลักษณะเด็กสงขลา!A47:K47)&lt;COUNTA(ประเมินคุณลักษณะเด็กสงขลา!$A$2:$K$2),"",ประเมินคุณลักษณะเด็กสงขลา!B47)</f>
        <v/>
      </c>
      <c r="C91" s="58" t="str">
        <f>IF(COUNTA(ประเมินคุณลักษณะเด็กสงขลา!A47:K47)&lt;COUNTA(ประเมินคุณลักษณะเด็กสงขลา!$A$2:$K$2),"",ประเมินคุณลักษณะเด็กสงขลา!C47)</f>
        <v/>
      </c>
      <c r="D91" s="57" t="str">
        <f>IF(COUNTA(ประเมินคุณลักษณะเด็กสงขลา!A47:K47)&lt;COUNTA(ประเมินคุณลักษณะเด็กสงขลา!$A$2:$K$2),"",ประเมินคุณลักษณะเด็กสงขลา!D47)</f>
        <v/>
      </c>
      <c r="E91" s="57" t="str">
        <f>IF(COUNTA(ประเมินคุณลักษณะเด็กสงขลา!A47:K47)&lt;COUNTA(ประเมินคุณลักษณะเด็กสงขลา!$A$2:$K$2),"",ประเมินคุณลักษณะเด็กสงขลา!E47)</f>
        <v/>
      </c>
      <c r="F91" s="57" t="str">
        <f>IF(COUNTA(ประเมินคุณลักษณะเด็กสงขลา!A47:K47)&lt;COUNTA(ประเมินคุณลักษณะเด็กสงขลา!$A$2:$K$2),"",ประเมินคุณลักษณะเด็กสงขลา!F47)</f>
        <v/>
      </c>
      <c r="G91" s="57" t="str">
        <f>IF(COUNTA(ประเมินคุณลักษณะเด็กสงขลา!A47:K47)&lt;COUNTA(ประเมินคุณลักษณะเด็กสงขลา!$A$2:$K$2),"",ประเมินคุณลักษณะเด็กสงขลา!G47)</f>
        <v/>
      </c>
      <c r="H91" s="57" t="str">
        <f>IF(COUNTA(ประเมินคุณลักษณะเด็กสงขลา!A47:K47)&lt;COUNTA(ประเมินคุณลักษณะเด็กสงขลา!$A$2:$K$2),"",ประเมินคุณลักษณะเด็กสงขลา!H47)</f>
        <v/>
      </c>
      <c r="I91" s="57" t="str">
        <f>IF(COUNTA(ประเมินคุณลักษณะเด็กสงขลา!A47:K47)&lt;COUNTA(ประเมินคุณลักษณะเด็กสงขลา!$A$2:$K$2),"",ประเมินคุณลักษณะเด็กสงขลา!I47)</f>
        <v/>
      </c>
      <c r="J91" s="57"/>
      <c r="K91" s="57"/>
      <c r="L91" s="57" t="str">
        <f>IF(COUNTA(ประเมินคุณลักษณะเด็กสงขลา!A47:K47)&lt;COUNTA(ประเมินคุณลักษณะเด็กสงขลา!$A$2:$K$2),"",ประเมินคุณลักษณะเด็กสงขลา!L47)</f>
        <v/>
      </c>
      <c r="M91" s="57" t="str">
        <f>IF(COUNTA(ประเมินคุณลักษณะเด็กสงขลา!A47:K47)&lt;COUNTA(ประเมินคุณลักษณะเด็กสงขลา!$A$2:$K$2),"",ประเมินคุณลักษณะเด็กสงขลา!M47)</f>
        <v/>
      </c>
    </row>
  </sheetData>
  <sheetProtection algorithmName="SHA-512" hashValue="lKmJKvDZUNU/k1cdudXqMTTXBrowpZF46WhxbNvUJOsvbn0aEnhR+M6+HRft+WJI98NiRqDZVKURXC1maXFcVg==" saltValue="i0aFyBK/eo3L+WgBHWb2Rg==" spinCount="100000" sheet="1" objects="1" scenarios="1"/>
  <mergeCells count="77">
    <mergeCell ref="X12:Y14"/>
    <mergeCell ref="N22:S22"/>
    <mergeCell ref="N12:P15"/>
    <mergeCell ref="V12:W14"/>
    <mergeCell ref="Q12:S15"/>
    <mergeCell ref="T12:U15"/>
    <mergeCell ref="Q16:S16"/>
    <mergeCell ref="Q17:S17"/>
    <mergeCell ref="Q18:S18"/>
    <mergeCell ref="Q19:S19"/>
    <mergeCell ref="N16:P16"/>
    <mergeCell ref="T16:U16"/>
    <mergeCell ref="N17:P17"/>
    <mergeCell ref="T17:U17"/>
    <mergeCell ref="N18:P18"/>
    <mergeCell ref="T18:U18"/>
    <mergeCell ref="S34:X34"/>
    <mergeCell ref="R35:Y36"/>
    <mergeCell ref="N19:P19"/>
    <mergeCell ref="T19:U19"/>
    <mergeCell ref="N20:P20"/>
    <mergeCell ref="T20:U20"/>
    <mergeCell ref="N21:P21"/>
    <mergeCell ref="T21:U21"/>
    <mergeCell ref="Q20:S20"/>
    <mergeCell ref="Q21:S21"/>
    <mergeCell ref="R3:U3"/>
    <mergeCell ref="N7:Y9"/>
    <mergeCell ref="E42:E46"/>
    <mergeCell ref="F42:F46"/>
    <mergeCell ref="G42:G46"/>
    <mergeCell ref="H42:H46"/>
    <mergeCell ref="I42:I46"/>
    <mergeCell ref="J42:J46"/>
    <mergeCell ref="E35:L36"/>
    <mergeCell ref="A39:M39"/>
    <mergeCell ref="A40:M40"/>
    <mergeCell ref="A41:A46"/>
    <mergeCell ref="B41:B46"/>
    <mergeCell ref="C41:C46"/>
    <mergeCell ref="D41:K41"/>
    <mergeCell ref="W23:Y23"/>
    <mergeCell ref="L41:L46"/>
    <mergeCell ref="M41:M46"/>
    <mergeCell ref="D42:D46"/>
    <mergeCell ref="A22:I22"/>
    <mergeCell ref="J22:M22"/>
    <mergeCell ref="C25:K25"/>
    <mergeCell ref="A28:C28"/>
    <mergeCell ref="G28:L28"/>
    <mergeCell ref="F34:K34"/>
    <mergeCell ref="K42:K46"/>
    <mergeCell ref="A21:C21"/>
    <mergeCell ref="D21:E21"/>
    <mergeCell ref="T22:U22"/>
    <mergeCell ref="N23:V23"/>
    <mergeCell ref="A18:C18"/>
    <mergeCell ref="D18:E18"/>
    <mergeCell ref="A19:C19"/>
    <mergeCell ref="D19:E19"/>
    <mergeCell ref="A20:C20"/>
    <mergeCell ref="D20:E20"/>
    <mergeCell ref="A15:C15"/>
    <mergeCell ref="D15:E15"/>
    <mergeCell ref="A16:C16"/>
    <mergeCell ref="D16:E16"/>
    <mergeCell ref="A17:C17"/>
    <mergeCell ref="D17:E17"/>
    <mergeCell ref="E3:H3"/>
    <mergeCell ref="A7:M9"/>
    <mergeCell ref="A12:C14"/>
    <mergeCell ref="D12:E14"/>
    <mergeCell ref="F12:M12"/>
    <mergeCell ref="F13:G13"/>
    <mergeCell ref="H13:I13"/>
    <mergeCell ref="J13:K13"/>
    <mergeCell ref="L13:M13"/>
  </mergeCells>
  <phoneticPr fontId="14" type="noConversion"/>
  <pageMargins left="0.66666666666666663" right="8.3333333333333329E-2" top="0.39285714285714285" bottom="1.1904761904761904E-2" header="0.3" footer="0.3"/>
  <pageSetup paperSize="9" orientation="portrait" horizontalDpi="0"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E6731-8E36-4D1B-BA37-310D15A194CD}">
  <sheetPr>
    <tabColor rgb="FFC5FFDF"/>
  </sheetPr>
  <dimension ref="A1:Y92"/>
  <sheetViews>
    <sheetView showGridLines="0" tabSelected="1" view="pageLayout" topLeftCell="A7" zoomScale="85" zoomScaleNormal="85" zoomScalePageLayoutView="85" workbookViewId="0">
      <selection activeCell="K88" sqref="K88"/>
    </sheetView>
  </sheetViews>
  <sheetFormatPr defaultColWidth="8.875" defaultRowHeight="17.25" x14ac:dyDescent="0.4"/>
  <cols>
    <col min="1" max="1" width="5.375" style="30" customWidth="1"/>
    <col min="2" max="2" width="8.375" style="30" customWidth="1"/>
    <col min="3" max="3" width="20.625" style="30" customWidth="1"/>
    <col min="4" max="11" width="5.5" style="30" customWidth="1"/>
    <col min="12" max="13" width="6.625" style="30" customWidth="1"/>
    <col min="14" max="14" width="5.375" style="30" customWidth="1"/>
    <col min="15" max="15" width="8.375" style="30" customWidth="1"/>
    <col min="16" max="16" width="20.625" style="30" customWidth="1"/>
    <col min="17" max="19" width="4.75" style="30" customWidth="1"/>
    <col min="20" max="21" width="5.5" style="30" customWidth="1"/>
    <col min="22" max="25" width="8.375" style="30" customWidth="1"/>
    <col min="26" max="16384" width="8.875" style="30"/>
  </cols>
  <sheetData>
    <row r="1" spans="1:25" ht="51.4" customHeight="1" x14ac:dyDescent="0.55000000000000004">
      <c r="A1" s="29"/>
      <c r="B1" s="29"/>
      <c r="C1" s="29"/>
      <c r="D1" s="29"/>
      <c r="E1" s="29"/>
      <c r="F1" s="29"/>
      <c r="G1" s="29"/>
      <c r="H1" s="29"/>
      <c r="I1" s="29"/>
      <c r="J1" s="29"/>
      <c r="K1" s="29"/>
      <c r="L1" s="29"/>
      <c r="N1" s="29"/>
      <c r="O1" s="29"/>
      <c r="P1" s="29"/>
      <c r="Q1" s="29"/>
      <c r="R1" s="29"/>
      <c r="S1" s="29"/>
      <c r="T1" s="29"/>
      <c r="U1" s="29"/>
      <c r="V1" s="29"/>
      <c r="W1" s="29"/>
      <c r="X1" s="29"/>
      <c r="Y1" s="29"/>
    </row>
    <row r="2" spans="1:25" ht="24" x14ac:dyDescent="0.55000000000000004">
      <c r="A2" s="31" t="s">
        <v>69</v>
      </c>
      <c r="B2" s="29"/>
      <c r="C2" s="39" t="str">
        <f>"   "&amp;ข้อมูลทั่วไป!$B$2&amp;"   "&amp;ข้อมูลทั่วไป!$B$3</f>
        <v xml:space="preserve">   โรงเรียนทับช้างวิทยาคม   สำนักงานเขตพื้นที่การศึกษามัธยมศึกษาสงขลา สตูล</v>
      </c>
      <c r="D2" s="39"/>
      <c r="E2" s="39"/>
      <c r="F2" s="39"/>
      <c r="G2" s="39"/>
      <c r="H2" s="39"/>
      <c r="I2" s="39"/>
      <c r="J2" s="39"/>
      <c r="K2" s="39"/>
      <c r="L2" s="39"/>
      <c r="M2" s="50"/>
      <c r="N2" s="31" t="s">
        <v>69</v>
      </c>
      <c r="O2" s="29"/>
      <c r="P2" s="39" t="str">
        <f>"   "&amp;ข้อมูลทั่วไป!$B$2&amp;"   "&amp;ข้อมูลทั่วไป!$B$3</f>
        <v xml:space="preserve">   โรงเรียนทับช้างวิทยาคม   สำนักงานเขตพื้นที่การศึกษามัธยมศึกษาสงขลา สตูล</v>
      </c>
      <c r="Q2" s="39"/>
      <c r="R2" s="39"/>
      <c r="S2" s="39"/>
      <c r="T2" s="39"/>
      <c r="U2" s="39"/>
      <c r="V2" s="39"/>
      <c r="W2" s="39"/>
      <c r="X2" s="39"/>
      <c r="Y2" s="39"/>
    </row>
    <row r="3" spans="1:25" ht="24" x14ac:dyDescent="0.55000000000000004">
      <c r="A3" s="31" t="s">
        <v>72</v>
      </c>
      <c r="B3" s="37" t="s">
        <v>73</v>
      </c>
      <c r="C3" s="38"/>
      <c r="D3" s="31" t="s">
        <v>74</v>
      </c>
      <c r="E3" s="171"/>
      <c r="F3" s="171"/>
      <c r="G3" s="171"/>
      <c r="H3" s="171"/>
      <c r="I3" s="40"/>
      <c r="J3" s="40"/>
      <c r="K3" s="40"/>
      <c r="L3" s="40"/>
      <c r="M3" s="51"/>
      <c r="N3" s="31" t="s">
        <v>72</v>
      </c>
      <c r="O3" s="37" t="s">
        <v>73</v>
      </c>
      <c r="P3" s="38"/>
      <c r="Q3" s="31" t="s">
        <v>74</v>
      </c>
      <c r="R3" s="171"/>
      <c r="S3" s="171"/>
      <c r="T3" s="171"/>
      <c r="U3" s="171"/>
      <c r="V3" s="40"/>
      <c r="W3" s="40"/>
      <c r="X3" s="40"/>
      <c r="Y3" s="40"/>
    </row>
    <row r="4" spans="1:25" ht="24" x14ac:dyDescent="0.55000000000000004">
      <c r="A4" s="31" t="s">
        <v>75</v>
      </c>
      <c r="B4" s="39" t="str">
        <f>"รายงานผลการ"&amp;ประเมินสมรรถนะเด็กสงขลา!A1&amp;ข้อมูลทั่วไป!$B$6&amp;"/"&amp;ข้อมูลทั่วไป!$B$7&amp;" ปีการศึกษา "&amp;ข้อมูลทั่วไป!$B$8</f>
        <v>รายงานผลการประเมินสมรรถนะหลักชั้นมัธยมศึกษาปีที่ 1/1 ปีการศึกษา 2568</v>
      </c>
      <c r="C4" s="39"/>
      <c r="D4" s="39"/>
      <c r="E4" s="39"/>
      <c r="F4" s="39"/>
      <c r="G4" s="39"/>
      <c r="H4" s="39"/>
      <c r="I4" s="39"/>
      <c r="J4" s="39"/>
      <c r="K4" s="39"/>
      <c r="L4" s="39"/>
      <c r="M4" s="50"/>
      <c r="N4" s="31" t="s">
        <v>75</v>
      </c>
      <c r="O4" s="39" t="str">
        <f>"รายงานผลตามค่าเป้าหมายการ"&amp;ประเมินสมรรถนะเด็กสงขลา!$A$1&amp;ข้อมูลทั่วไป!$B$6&amp;"/"&amp;ข้อมูลทั่วไป!$B$7&amp;" ปีการศึกษา "&amp;ข้อมูลทั่วไป!$B$8</f>
        <v>รายงานผลตามค่าเป้าหมายการประเมินสมรรถนะหลักชั้นมัธยมศึกษาปีที่ 1/1 ปีการศึกษา 2568</v>
      </c>
      <c r="P4" s="39"/>
      <c r="Q4" s="39"/>
      <c r="R4" s="39"/>
      <c r="S4" s="39"/>
      <c r="T4" s="39"/>
      <c r="U4" s="39"/>
      <c r="V4" s="39"/>
      <c r="W4" s="39"/>
      <c r="X4" s="39"/>
      <c r="Y4" s="39"/>
    </row>
    <row r="5" spans="1:25" ht="24" x14ac:dyDescent="0.55000000000000004">
      <c r="A5" s="31"/>
      <c r="B5" s="59"/>
      <c r="C5" s="59"/>
      <c r="D5" s="59"/>
      <c r="E5" s="59"/>
      <c r="F5" s="59"/>
      <c r="G5" s="59"/>
      <c r="H5" s="59"/>
      <c r="I5" s="59"/>
      <c r="J5" s="59"/>
      <c r="K5" s="59"/>
      <c r="L5" s="59"/>
      <c r="M5" s="60"/>
      <c r="N5" s="31"/>
      <c r="O5" s="59"/>
      <c r="P5" s="59"/>
      <c r="Q5" s="59"/>
      <c r="R5" s="59"/>
      <c r="S5" s="59"/>
      <c r="T5" s="59"/>
      <c r="U5" s="59"/>
      <c r="V5" s="59"/>
      <c r="W5" s="59"/>
      <c r="X5" s="59"/>
      <c r="Y5" s="59"/>
    </row>
    <row r="6" spans="1:25" ht="24" x14ac:dyDescent="0.55000000000000004">
      <c r="A6" s="29" t="str">
        <f>"เรียน  ผู้อำนวยการ"&amp;ข้อมูลทั่วไป!$B$2</f>
        <v>เรียน  ผู้อำนวยการโรงเรียนทับช้างวิทยาคม</v>
      </c>
      <c r="B6" s="29"/>
      <c r="C6" s="29"/>
      <c r="D6" s="29"/>
      <c r="E6" s="29"/>
      <c r="F6" s="29"/>
      <c r="G6" s="29"/>
      <c r="H6" s="29"/>
      <c r="I6" s="29"/>
      <c r="J6" s="29"/>
      <c r="K6" s="29"/>
      <c r="L6" s="29"/>
      <c r="N6" s="29" t="str">
        <f>"เรียน  ผู้อำนวยการ"&amp;ข้อมูลทั่วไป!$B$2</f>
        <v>เรียน  ผู้อำนวยการโรงเรียนทับช้างวิทยาคม</v>
      </c>
      <c r="O6" s="29"/>
      <c r="P6" s="29"/>
      <c r="Q6" s="29"/>
      <c r="R6" s="29"/>
      <c r="S6" s="29"/>
      <c r="T6" s="29"/>
      <c r="U6" s="29"/>
      <c r="V6" s="29"/>
      <c r="W6" s="29"/>
      <c r="X6" s="29"/>
      <c r="Y6" s="29"/>
    </row>
    <row r="7" spans="1:25" x14ac:dyDescent="0.4">
      <c r="A7" s="172" t="str">
        <f>"        ข้าพเจ้า "&amp;ข้อมูลทั่วไป!$B$12&amp;" และคณะกรรมการฯ ได้ดำเนินการ"&amp;ประเมินสมรรถนะเด็กสงขลา!$A$1&amp;" "&amp;ข้อมูลทั่วไป!B6&amp;"/"&amp;ข้อมูลทั่วไป!B7&amp;" ปีการศึกษา "&amp;ข้อมูลทั่วไป!$B$8&amp;" เสร็จสิ้นแล้ว "</f>
        <v xml:space="preserve">        ข้าพเจ้า  และคณะกรรมการฯ ได้ดำเนินการประเมินสมรรถนะหลัก ชั้นมัธยมศึกษาปีที่ 1/1 ปีการศึกษา 2568 เสร็จสิ้นแล้ว </v>
      </c>
      <c r="B7" s="172"/>
      <c r="C7" s="172"/>
      <c r="D7" s="172"/>
      <c r="E7" s="172"/>
      <c r="F7" s="172"/>
      <c r="G7" s="172"/>
      <c r="H7" s="172"/>
      <c r="I7" s="172"/>
      <c r="J7" s="172"/>
      <c r="K7" s="172"/>
      <c r="L7" s="172"/>
      <c r="M7" s="172"/>
      <c r="N7" s="172" t="str">
        <f>"        ข้าพเจ้า "&amp;ข้อมูลทั่วไป!$B$12&amp;" และคณะกรรมการฯ ได้ดำเนินการ"&amp;ประเมินคุณลักษณะเด็กสงขลา!$A$1&amp;" "&amp;ข้อมูลทั่วไป!$B$6&amp;"/"&amp;ข้อมูลทั่วไป!$B$7&amp;" ปีการศึกษา "&amp;ข้อมูลทั่วไป!$B$8&amp;" เสร็จสิ้นแล้ว "</f>
        <v xml:space="preserve">        ข้าพเจ้า  และคณะกรรมการฯ ได้ดำเนินการประเมินคุณลักษณะที่พึงประสงค์ของผู้เรียน ชั้นมัธยมศึกษาปีที่ 1/1 ปีการศึกษา 2568 เสร็จสิ้นแล้ว </v>
      </c>
      <c r="O7" s="172"/>
      <c r="P7" s="172"/>
      <c r="Q7" s="172"/>
      <c r="R7" s="172"/>
      <c r="S7" s="172"/>
      <c r="T7" s="172"/>
      <c r="U7" s="172"/>
      <c r="V7" s="172"/>
      <c r="W7" s="172"/>
      <c r="X7" s="172"/>
      <c r="Y7" s="172"/>
    </row>
    <row r="8" spans="1:25" x14ac:dyDescent="0.4">
      <c r="A8" s="172"/>
      <c r="B8" s="172"/>
      <c r="C8" s="172"/>
      <c r="D8" s="172"/>
      <c r="E8" s="172"/>
      <c r="F8" s="172"/>
      <c r="G8" s="172"/>
      <c r="H8" s="172"/>
      <c r="I8" s="172"/>
      <c r="J8" s="172"/>
      <c r="K8" s="172"/>
      <c r="L8" s="172"/>
      <c r="M8" s="172"/>
      <c r="N8" s="172"/>
      <c r="O8" s="172"/>
      <c r="P8" s="172"/>
      <c r="Q8" s="172"/>
      <c r="R8" s="172"/>
      <c r="S8" s="172"/>
      <c r="T8" s="172"/>
      <c r="U8" s="172"/>
      <c r="V8" s="172"/>
      <c r="W8" s="172"/>
      <c r="X8" s="172"/>
      <c r="Y8" s="172"/>
    </row>
    <row r="9" spans="1:25" x14ac:dyDescent="0.4">
      <c r="A9" s="172"/>
      <c r="B9" s="172"/>
      <c r="C9" s="172"/>
      <c r="D9" s="172"/>
      <c r="E9" s="172"/>
      <c r="F9" s="172"/>
      <c r="G9" s="172"/>
      <c r="H9" s="172"/>
      <c r="I9" s="172"/>
      <c r="J9" s="172"/>
      <c r="K9" s="172"/>
      <c r="L9" s="172"/>
      <c r="M9" s="172"/>
      <c r="N9" s="172"/>
      <c r="O9" s="172"/>
      <c r="P9" s="172"/>
      <c r="Q9" s="172"/>
      <c r="R9" s="172"/>
      <c r="S9" s="172"/>
      <c r="T9" s="172"/>
      <c r="U9" s="172"/>
      <c r="V9" s="172"/>
      <c r="W9" s="172"/>
      <c r="X9" s="172"/>
      <c r="Y9" s="172"/>
    </row>
    <row r="10" spans="1:25" ht="24" x14ac:dyDescent="0.55000000000000004">
      <c r="A10" s="29" t="str">
        <f>"        จึงขอรายงานผลการประเมินฯตามรายละเอียด ดังเอกสารที่แนบมาพร้อมนี้"</f>
        <v xml:space="preserve">        จึงขอรายงานผลการประเมินฯตามรายละเอียด ดังเอกสารที่แนบมาพร้อมนี้</v>
      </c>
      <c r="B10" s="29"/>
      <c r="C10" s="29"/>
      <c r="D10" s="29"/>
      <c r="E10" s="29"/>
      <c r="F10" s="29"/>
      <c r="G10" s="29"/>
      <c r="H10" s="29"/>
      <c r="I10" s="29"/>
      <c r="J10" s="29"/>
      <c r="K10" s="29"/>
      <c r="L10" s="29"/>
      <c r="N10" s="29" t="str">
        <f>"        จึงขอรายงานผลตามค่าเป้าหมายการประเมินฯตามรายละเอียด ดังนี้"</f>
        <v xml:space="preserve">        จึงขอรายงานผลตามค่าเป้าหมายการประเมินฯตามรายละเอียด ดังนี้</v>
      </c>
      <c r="O10" s="29"/>
      <c r="P10" s="29"/>
      <c r="Q10" s="29"/>
      <c r="R10" s="29"/>
      <c r="S10" s="29"/>
      <c r="T10" s="29"/>
      <c r="U10" s="29"/>
      <c r="V10" s="29"/>
      <c r="W10" s="29"/>
      <c r="X10" s="29"/>
      <c r="Y10" s="29"/>
    </row>
    <row r="11" spans="1:25" ht="24" x14ac:dyDescent="0.55000000000000004">
      <c r="N11" s="29"/>
      <c r="O11" s="29"/>
      <c r="P11" s="29"/>
      <c r="Q11" s="29"/>
      <c r="R11" s="29"/>
      <c r="S11" s="29"/>
      <c r="T11" s="29"/>
      <c r="U11" s="29"/>
      <c r="V11" s="29"/>
      <c r="W11" s="29"/>
      <c r="X11" s="29"/>
      <c r="Y11" s="29"/>
    </row>
    <row r="12" spans="1:25" ht="21" customHeight="1" x14ac:dyDescent="0.55000000000000004">
      <c r="A12" s="168" t="str">
        <f>ข้อมูลทั่วไป!AB3</f>
        <v>สมรรถนะหลัก</v>
      </c>
      <c r="B12" s="168"/>
      <c r="C12" s="168"/>
      <c r="D12" s="212" t="s">
        <v>83</v>
      </c>
      <c r="E12" s="213"/>
      <c r="F12" s="186" t="s">
        <v>76</v>
      </c>
      <c r="G12" s="187"/>
      <c r="H12" s="187"/>
      <c r="I12" s="187"/>
      <c r="J12" s="187"/>
      <c r="K12" s="187"/>
      <c r="L12" s="187"/>
      <c r="M12" s="188"/>
      <c r="N12" s="168" t="str">
        <f>ข้อมูลทั่วไป!$AA$3</f>
        <v>คุณลักษณะที่พึงประสงค์ของผู้เรียน</v>
      </c>
      <c r="O12" s="168"/>
      <c r="P12" s="168"/>
      <c r="Q12" s="168" t="s">
        <v>95</v>
      </c>
      <c r="R12" s="168"/>
      <c r="S12" s="168"/>
      <c r="T12" s="168" t="s">
        <v>96</v>
      </c>
      <c r="U12" s="168"/>
      <c r="V12" s="165" t="s">
        <v>97</v>
      </c>
      <c r="W12" s="165"/>
      <c r="X12" s="166" t="s">
        <v>66</v>
      </c>
      <c r="Y12" s="166"/>
    </row>
    <row r="13" spans="1:25" ht="24" x14ac:dyDescent="0.55000000000000004">
      <c r="A13" s="168"/>
      <c r="B13" s="168"/>
      <c r="C13" s="168"/>
      <c r="D13" s="214"/>
      <c r="E13" s="215"/>
      <c r="F13" s="186" t="s">
        <v>17</v>
      </c>
      <c r="G13" s="188"/>
      <c r="H13" s="186" t="s">
        <v>18</v>
      </c>
      <c r="I13" s="188"/>
      <c r="J13" s="174" t="s">
        <v>77</v>
      </c>
      <c r="K13" s="176"/>
      <c r="L13" s="174" t="s">
        <v>78</v>
      </c>
      <c r="M13" s="176"/>
      <c r="N13" s="168"/>
      <c r="O13" s="168"/>
      <c r="P13" s="168"/>
      <c r="Q13" s="168"/>
      <c r="R13" s="168"/>
      <c r="S13" s="168"/>
      <c r="T13" s="168"/>
      <c r="U13" s="168"/>
      <c r="V13" s="165"/>
      <c r="W13" s="165"/>
      <c r="X13" s="166"/>
      <c r="Y13" s="166"/>
    </row>
    <row r="14" spans="1:25" ht="24" x14ac:dyDescent="0.55000000000000004">
      <c r="A14" s="168"/>
      <c r="B14" s="168"/>
      <c r="C14" s="168"/>
      <c r="D14" s="216"/>
      <c r="E14" s="217"/>
      <c r="F14" s="46" t="s">
        <v>11</v>
      </c>
      <c r="G14" s="46" t="s">
        <v>23</v>
      </c>
      <c r="H14" s="46" t="s">
        <v>11</v>
      </c>
      <c r="I14" s="46" t="s">
        <v>23</v>
      </c>
      <c r="J14" s="46" t="s">
        <v>11</v>
      </c>
      <c r="K14" s="46" t="s">
        <v>23</v>
      </c>
      <c r="L14" s="46" t="s">
        <v>11</v>
      </c>
      <c r="M14" s="46" t="s">
        <v>23</v>
      </c>
      <c r="N14" s="168"/>
      <c r="O14" s="168"/>
      <c r="P14" s="168"/>
      <c r="Q14" s="168"/>
      <c r="R14" s="168"/>
      <c r="S14" s="168"/>
      <c r="T14" s="168"/>
      <c r="U14" s="168"/>
      <c r="V14" s="165"/>
      <c r="W14" s="165"/>
      <c r="X14" s="166"/>
      <c r="Y14" s="166"/>
    </row>
    <row r="15" spans="1:25" ht="24" x14ac:dyDescent="0.55000000000000004">
      <c r="A15" s="173" t="str">
        <f>ข้อมูลทั่วไป!AB4</f>
        <v>1. การจัดการตนเอง</v>
      </c>
      <c r="B15" s="173"/>
      <c r="C15" s="173"/>
      <c r="D15" s="174">
        <f>ข้อมูลทั่วไป!$K$3</f>
        <v>0</v>
      </c>
      <c r="E15" s="176"/>
      <c r="F15" s="47">
        <f>COUNTIF(ประเมินสมรรถนะเด็กสงขลา!$D$3:$D$47,3)</f>
        <v>0</v>
      </c>
      <c r="G15" s="48" t="e">
        <f t="shared" ref="G15:G22" si="0">ROUND(F15*100/$D15,2)</f>
        <v>#DIV/0!</v>
      </c>
      <c r="H15" s="47">
        <f>COUNTIF(ประเมินสมรรถนะเด็กสงขลา!$D$3:$D$47,2)</f>
        <v>0</v>
      </c>
      <c r="I15" s="48" t="e">
        <f t="shared" ref="I15:I22" si="1">ROUND(H15*100/$D15,2)</f>
        <v>#DIV/0!</v>
      </c>
      <c r="J15" s="47">
        <f>COUNTIF(ประเมินสมรรถนะเด็กสงขลา!$D$3:$D$47,1)</f>
        <v>0</v>
      </c>
      <c r="K15" s="48" t="e">
        <f t="shared" ref="K15:K22" si="2">ROUND(J15*100/$D15,2)</f>
        <v>#DIV/0!</v>
      </c>
      <c r="L15" s="47">
        <f>COUNTIF(ประเมินสมรรถนะเด็กสงขลา!$D$3:$D$47,0)</f>
        <v>0</v>
      </c>
      <c r="M15" s="48" t="e">
        <f t="shared" ref="M15:M22" si="3">ROUND(L15*100/$D15,2)</f>
        <v>#DIV/0!</v>
      </c>
      <c r="N15" s="168"/>
      <c r="O15" s="168"/>
      <c r="P15" s="168"/>
      <c r="Q15" s="168"/>
      <c r="R15" s="168"/>
      <c r="S15" s="168"/>
      <c r="T15" s="168"/>
      <c r="U15" s="168"/>
      <c r="V15" s="67" t="s">
        <v>11</v>
      </c>
      <c r="W15" s="67" t="s">
        <v>23</v>
      </c>
      <c r="X15" s="67" t="s">
        <v>98</v>
      </c>
      <c r="Y15" s="67" t="s">
        <v>99</v>
      </c>
    </row>
    <row r="16" spans="1:25" ht="24" x14ac:dyDescent="0.55000000000000004">
      <c r="A16" s="173" t="str">
        <f>ข้อมูลทั่วไป!AB5</f>
        <v>2. การสื่อสาร</v>
      </c>
      <c r="B16" s="173"/>
      <c r="C16" s="173"/>
      <c r="D16" s="174">
        <f>ข้อมูลทั่วไป!$K$3</f>
        <v>0</v>
      </c>
      <c r="E16" s="176"/>
      <c r="F16" s="47">
        <f>COUNTIF(ประเมินสมรรถนะเด็กสงขลา!$E$3:$E$47,3)</f>
        <v>0</v>
      </c>
      <c r="G16" s="48" t="e">
        <f t="shared" si="0"/>
        <v>#DIV/0!</v>
      </c>
      <c r="H16" s="47">
        <f>COUNTIF(ประเมินสมรรถนะเด็กสงขลา!$E$3:$E$47,2)</f>
        <v>0</v>
      </c>
      <c r="I16" s="48" t="e">
        <f t="shared" si="1"/>
        <v>#DIV/0!</v>
      </c>
      <c r="J16" s="47">
        <f>COUNTIF(ประเมินสมรรถนะเด็กสงขลา!$E$3:$E$47,1)</f>
        <v>0</v>
      </c>
      <c r="K16" s="48" t="e">
        <f t="shared" si="2"/>
        <v>#DIV/0!</v>
      </c>
      <c r="L16" s="47">
        <f>COUNTIF(ประเมินสมรรถนะเด็กสงขลา!$E$3:$E$47,0)</f>
        <v>0</v>
      </c>
      <c r="M16" s="48" t="e">
        <f t="shared" si="3"/>
        <v>#DIV/0!</v>
      </c>
      <c r="N16" s="173" t="str">
        <f>ข้อมูลทั่วไป!$AB$4</f>
        <v>1. การจัดการตนเอง</v>
      </c>
      <c r="O16" s="173"/>
      <c r="P16" s="173"/>
      <c r="Q16" s="174" t="str">
        <f>"ระดับดีขึ้นไป ร้อยละ "&amp;ข้อมูลทั่วไป!$B$21</f>
        <v>ระดับดีขึ้นไป ร้อยละ 60</v>
      </c>
      <c r="R16" s="175"/>
      <c r="S16" s="176"/>
      <c r="T16" s="174">
        <f>ข้อมูลทั่วไป!$K$3</f>
        <v>0</v>
      </c>
      <c r="U16" s="176"/>
      <c r="V16" s="47">
        <f>SUM($F$15+$H$15)</f>
        <v>0</v>
      </c>
      <c r="W16" s="48" t="e">
        <f t="shared" ref="W16:W22" si="4">ROUND(V16*100/$D15,2)</f>
        <v>#DIV/0!</v>
      </c>
      <c r="X16" s="68" t="e">
        <f>IF(W16&gt;=$Q$17,"P","")</f>
        <v>#DIV/0!</v>
      </c>
      <c r="Y16" s="68" t="e">
        <f>IF(W16&gt;=$Q$17,"","P")</f>
        <v>#DIV/0!</v>
      </c>
    </row>
    <row r="17" spans="1:25" ht="24" x14ac:dyDescent="0.55000000000000004">
      <c r="A17" s="173" t="str">
        <f>ข้อมูลทั่วไป!AB6</f>
        <v>3. การคิดขั้นสูง</v>
      </c>
      <c r="B17" s="173"/>
      <c r="C17" s="173"/>
      <c r="D17" s="174">
        <f>ข้อมูลทั่วไป!$K$3</f>
        <v>0</v>
      </c>
      <c r="E17" s="176"/>
      <c r="F17" s="47">
        <f>COUNTIF(ประเมินสมรรถนะเด็กสงขลา!$F$3:$F$47,3)</f>
        <v>0</v>
      </c>
      <c r="G17" s="48" t="e">
        <f t="shared" si="0"/>
        <v>#DIV/0!</v>
      </c>
      <c r="H17" s="47">
        <f>COUNTIF(ประเมินสมรรถนะเด็กสงขลา!$F$3:$F$47,2)</f>
        <v>0</v>
      </c>
      <c r="I17" s="48" t="e">
        <f t="shared" si="1"/>
        <v>#DIV/0!</v>
      </c>
      <c r="J17" s="47">
        <f>COUNTIF(ประเมินสมรรถนะเด็กสงขลา!$F$3:$F$47,1)</f>
        <v>0</v>
      </c>
      <c r="K17" s="48" t="e">
        <f t="shared" si="2"/>
        <v>#DIV/0!</v>
      </c>
      <c r="L17" s="47">
        <f>COUNTIF(ประเมินสมรรถนะเด็กสงขลา!$F$3:$F$47,0)</f>
        <v>0</v>
      </c>
      <c r="M17" s="48" t="e">
        <f t="shared" si="3"/>
        <v>#DIV/0!</v>
      </c>
      <c r="N17" s="173" t="str">
        <f>ข้อมูลทั่วไป!$AB$5</f>
        <v>2. การสื่อสาร</v>
      </c>
      <c r="O17" s="173"/>
      <c r="P17" s="173"/>
      <c r="Q17" s="183">
        <f>ข้อมูลทั่วไป!B21</f>
        <v>60</v>
      </c>
      <c r="R17" s="184"/>
      <c r="S17" s="185"/>
      <c r="T17" s="174">
        <f>ข้อมูลทั่วไป!$K$3</f>
        <v>0</v>
      </c>
      <c r="U17" s="176"/>
      <c r="V17" s="47">
        <f>SUM($F$16+$H$16)</f>
        <v>0</v>
      </c>
      <c r="W17" s="48" t="e">
        <f t="shared" si="4"/>
        <v>#DIV/0!</v>
      </c>
      <c r="X17" s="68" t="e">
        <f t="shared" ref="X17:X23" si="5">IF(W17&gt;=$Q$17,"P","")</f>
        <v>#DIV/0!</v>
      </c>
      <c r="Y17" s="68" t="e">
        <f t="shared" ref="Y17:Y23" si="6">IF(W17&gt;=$Q$17,"","P")</f>
        <v>#DIV/0!</v>
      </c>
    </row>
    <row r="18" spans="1:25" ht="24" x14ac:dyDescent="0.55000000000000004">
      <c r="A18" s="173" t="str">
        <f>ข้อมูลทั่วไป!AB7</f>
        <v>4. การรวมพลังทำงานเป็นทีม</v>
      </c>
      <c r="B18" s="173"/>
      <c r="C18" s="173"/>
      <c r="D18" s="174">
        <f>ข้อมูลทั่วไป!$K$3</f>
        <v>0</v>
      </c>
      <c r="E18" s="176"/>
      <c r="F18" s="47">
        <f>COUNTIF(ประเมินสมรรถนะเด็กสงขลา!$G$3:$G$47,3)</f>
        <v>0</v>
      </c>
      <c r="G18" s="48" t="e">
        <f t="shared" si="0"/>
        <v>#DIV/0!</v>
      </c>
      <c r="H18" s="47">
        <f>COUNTIF(ประเมินสมรรถนะเด็กสงขลา!$G$3:$G$47,2)</f>
        <v>0</v>
      </c>
      <c r="I18" s="48" t="e">
        <f t="shared" si="1"/>
        <v>#DIV/0!</v>
      </c>
      <c r="J18" s="47">
        <f>COUNTIF(ประเมินสมรรถนะเด็กสงขลา!$G$3:$G$47,1)</f>
        <v>0</v>
      </c>
      <c r="K18" s="48" t="e">
        <f t="shared" si="2"/>
        <v>#DIV/0!</v>
      </c>
      <c r="L18" s="47">
        <f>COUNTIF(ประเมินสมรรถนะเด็กสงขลา!$G$3:$G$47,0)</f>
        <v>0</v>
      </c>
      <c r="M18" s="48" t="e">
        <f t="shared" si="3"/>
        <v>#DIV/0!</v>
      </c>
      <c r="N18" s="173" t="str">
        <f>ข้อมูลทั่วไป!$AB$6</f>
        <v>3. การคิดขั้นสูง</v>
      </c>
      <c r="O18" s="173"/>
      <c r="P18" s="173"/>
      <c r="Q18" s="182"/>
      <c r="R18" s="175"/>
      <c r="S18" s="176"/>
      <c r="T18" s="174">
        <f>ข้อมูลทั่วไป!$K$3</f>
        <v>0</v>
      </c>
      <c r="U18" s="176"/>
      <c r="V18" s="47">
        <f>SUM($F$17+$H$17)</f>
        <v>0</v>
      </c>
      <c r="W18" s="48" t="e">
        <f t="shared" si="4"/>
        <v>#DIV/0!</v>
      </c>
      <c r="X18" s="68" t="e">
        <f t="shared" si="5"/>
        <v>#DIV/0!</v>
      </c>
      <c r="Y18" s="68" t="e">
        <f t="shared" si="6"/>
        <v>#DIV/0!</v>
      </c>
    </row>
    <row r="19" spans="1:25" ht="24" x14ac:dyDescent="0.55000000000000004">
      <c r="A19" s="173" t="str">
        <f>ข้อมูลทั่วไป!AB8</f>
        <v>5. การเป็นพลเมืองที่เข้มแข็ง</v>
      </c>
      <c r="B19" s="173"/>
      <c r="C19" s="173"/>
      <c r="D19" s="174">
        <f>ข้อมูลทั่วไป!$K$3</f>
        <v>0</v>
      </c>
      <c r="E19" s="176"/>
      <c r="F19" s="47">
        <f>COUNTIF(ประเมินสมรรถนะเด็กสงขลา!$H$3:$H$47,3)</f>
        <v>0</v>
      </c>
      <c r="G19" s="48" t="e">
        <f t="shared" si="0"/>
        <v>#DIV/0!</v>
      </c>
      <c r="H19" s="47">
        <f>COUNTIF(ประเมินสมรรถนะเด็กสงขลา!$H$3:$H$47,2)</f>
        <v>0</v>
      </c>
      <c r="I19" s="48" t="e">
        <f t="shared" si="1"/>
        <v>#DIV/0!</v>
      </c>
      <c r="J19" s="47">
        <f>COUNTIF(ประเมินสมรรถนะเด็กสงขลา!$H$3:$H$47,1)</f>
        <v>0</v>
      </c>
      <c r="K19" s="48" t="e">
        <f t="shared" si="2"/>
        <v>#DIV/0!</v>
      </c>
      <c r="L19" s="47">
        <f>COUNTIF(ประเมินสมรรถนะเด็กสงขลา!$H$3:$H$47,0)</f>
        <v>0</v>
      </c>
      <c r="M19" s="48" t="e">
        <f t="shared" si="3"/>
        <v>#DIV/0!</v>
      </c>
      <c r="N19" s="173" t="str">
        <f>ข้อมูลทั่วไป!$AB$7</f>
        <v>4. การรวมพลังทำงานเป็นทีม</v>
      </c>
      <c r="O19" s="173"/>
      <c r="P19" s="173"/>
      <c r="Q19" s="174"/>
      <c r="R19" s="175"/>
      <c r="S19" s="176"/>
      <c r="T19" s="174">
        <f>ข้อมูลทั่วไป!$K$3</f>
        <v>0</v>
      </c>
      <c r="U19" s="176"/>
      <c r="V19" s="47">
        <f>SUM($F$18+$H$18)</f>
        <v>0</v>
      </c>
      <c r="W19" s="48" t="e">
        <f t="shared" si="4"/>
        <v>#DIV/0!</v>
      </c>
      <c r="X19" s="68" t="e">
        <f t="shared" si="5"/>
        <v>#DIV/0!</v>
      </c>
      <c r="Y19" s="68" t="e">
        <f t="shared" si="6"/>
        <v>#DIV/0!</v>
      </c>
    </row>
    <row r="20" spans="1:25" ht="24" x14ac:dyDescent="0.55000000000000004">
      <c r="A20" s="173" t="str">
        <f>ข้อมูลทั่วไป!AB9</f>
        <v>6. การอยู่ร่วมกับธรรมชาติและวิทยาการอย่างยั่งยืน</v>
      </c>
      <c r="B20" s="173"/>
      <c r="C20" s="173"/>
      <c r="D20" s="174">
        <f>ข้อมูลทั่วไป!$K$3</f>
        <v>0</v>
      </c>
      <c r="E20" s="176"/>
      <c r="F20" s="47">
        <f>COUNTIF(ประเมินสมรรถนะเด็กสงขลา!$I$3:$I$47,3)</f>
        <v>0</v>
      </c>
      <c r="G20" s="48" t="e">
        <f t="shared" si="0"/>
        <v>#DIV/0!</v>
      </c>
      <c r="H20" s="47">
        <f>COUNTIF(ประเมินสมรรถนะเด็กสงขลา!$I$3:$I$47,2)</f>
        <v>0</v>
      </c>
      <c r="I20" s="48" t="e">
        <f t="shared" si="1"/>
        <v>#DIV/0!</v>
      </c>
      <c r="J20" s="47">
        <f>COUNTIF(ประเมินสมรรถนะเด็กสงขลา!$I$3:$I$47,1)</f>
        <v>0</v>
      </c>
      <c r="K20" s="48" t="e">
        <f t="shared" si="2"/>
        <v>#DIV/0!</v>
      </c>
      <c r="L20" s="47">
        <f>COUNTIF(ประเมินสมรรถนะเด็กสงขลา!$I$3:$I$47,0)</f>
        <v>0</v>
      </c>
      <c r="M20" s="48" t="e">
        <f t="shared" si="3"/>
        <v>#DIV/0!</v>
      </c>
      <c r="N20" s="173" t="str">
        <f>ข้อมูลทั่วไป!$AB$8</f>
        <v>5. การเป็นพลเมืองที่เข้มแข็ง</v>
      </c>
      <c r="O20" s="173"/>
      <c r="P20" s="173"/>
      <c r="Q20" s="174"/>
      <c r="R20" s="175"/>
      <c r="S20" s="176"/>
      <c r="T20" s="174">
        <f>ข้อมูลทั่วไป!$K$3</f>
        <v>0</v>
      </c>
      <c r="U20" s="176"/>
      <c r="V20" s="47">
        <f>SUM($F$19+$H$19)</f>
        <v>0</v>
      </c>
      <c r="W20" s="48" t="e">
        <f t="shared" si="4"/>
        <v>#DIV/0!</v>
      </c>
      <c r="X20" s="68" t="e">
        <f t="shared" si="5"/>
        <v>#DIV/0!</v>
      </c>
      <c r="Y20" s="68" t="e">
        <f t="shared" si="6"/>
        <v>#DIV/0!</v>
      </c>
    </row>
    <row r="21" spans="1:25" ht="24" x14ac:dyDescent="0.55000000000000004">
      <c r="A21" s="173" t="str">
        <f>ข้อมูลทั่วไป!AB10</f>
        <v>7. ความเป็นผู้ประกอบการ</v>
      </c>
      <c r="B21" s="173"/>
      <c r="C21" s="173"/>
      <c r="D21" s="174">
        <f>ข้อมูลทั่วไป!$K$3</f>
        <v>0</v>
      </c>
      <c r="E21" s="176"/>
      <c r="F21" s="47">
        <f>COUNTIF(ประเมินสมรรถนะเด็กสงขลา!$J$3:$J$47,3)</f>
        <v>0</v>
      </c>
      <c r="G21" s="48" t="e">
        <f t="shared" si="0"/>
        <v>#DIV/0!</v>
      </c>
      <c r="H21" s="47">
        <f>COUNTIF(ประเมินสมรรถนะเด็กสงขลา!$J$3:$J$47,2)</f>
        <v>0</v>
      </c>
      <c r="I21" s="48" t="e">
        <f t="shared" si="1"/>
        <v>#DIV/0!</v>
      </c>
      <c r="J21" s="47">
        <f>COUNTIF(ประเมินสมรรถนะเด็กสงขลา!$J$3:$J$47,1)</f>
        <v>0</v>
      </c>
      <c r="K21" s="48" t="e">
        <f t="shared" si="2"/>
        <v>#DIV/0!</v>
      </c>
      <c r="L21" s="47">
        <f>COUNTIF(ประเมินสมรรถนะเด็กสงขลา!$J$3:$J$47,0)</f>
        <v>0</v>
      </c>
      <c r="M21" s="48" t="e">
        <f t="shared" si="3"/>
        <v>#DIV/0!</v>
      </c>
      <c r="N21" s="173" t="str">
        <f>ข้อมูลทั่วไป!$AB$9</f>
        <v>6. การอยู่ร่วมกับธรรมชาติและวิทยาการอย่างยั่งยืน</v>
      </c>
      <c r="O21" s="173"/>
      <c r="P21" s="173"/>
      <c r="Q21" s="174"/>
      <c r="R21" s="175"/>
      <c r="S21" s="176"/>
      <c r="T21" s="174">
        <f>ข้อมูลทั่วไป!$K$3</f>
        <v>0</v>
      </c>
      <c r="U21" s="176"/>
      <c r="V21" s="47">
        <f>SUM($F$20+$H$20)</f>
        <v>0</v>
      </c>
      <c r="W21" s="48" t="e">
        <f t="shared" si="4"/>
        <v>#DIV/0!</v>
      </c>
      <c r="X21" s="68" t="e">
        <f t="shared" si="5"/>
        <v>#DIV/0!</v>
      </c>
      <c r="Y21" s="68" t="e">
        <f t="shared" si="6"/>
        <v>#DIV/0!</v>
      </c>
    </row>
    <row r="22" spans="1:25" ht="24" x14ac:dyDescent="0.55000000000000004">
      <c r="A22" s="186" t="str">
        <f>"สรุปผลการประเมินทั้ง "&amp;COUNTA(A15:C21)&amp;" ข้อ"</f>
        <v>สรุปผลการประเมินทั้ง 7 ข้อ</v>
      </c>
      <c r="B22" s="187"/>
      <c r="C22" s="188"/>
      <c r="D22" s="174">
        <f>ข้อมูลทั่วไป!$K$3</f>
        <v>0</v>
      </c>
      <c r="E22" s="176"/>
      <c r="F22" s="47">
        <f>COUNTIF(ประเมินสมรรถนะเด็กสงขลา!$L:$L,3)</f>
        <v>0</v>
      </c>
      <c r="G22" s="48" t="e">
        <f t="shared" si="0"/>
        <v>#DIV/0!</v>
      </c>
      <c r="H22" s="47">
        <f>COUNTIF(ประเมินสมรรถนะเด็กสงขลา!$L:$L,2)</f>
        <v>0</v>
      </c>
      <c r="I22" s="48" t="e">
        <f t="shared" si="1"/>
        <v>#DIV/0!</v>
      </c>
      <c r="J22" s="47">
        <f>COUNTIF(ประเมินสมรรถนะเด็กสงขลา!$L:$L,1)</f>
        <v>0</v>
      </c>
      <c r="K22" s="48" t="e">
        <f t="shared" si="2"/>
        <v>#DIV/0!</v>
      </c>
      <c r="L22" s="47">
        <f>COUNTIF(ประเมินสมรรถนะเด็กสงขลา!$L:$L,0)</f>
        <v>0</v>
      </c>
      <c r="M22" s="48" t="e">
        <f t="shared" si="3"/>
        <v>#DIV/0!</v>
      </c>
      <c r="N22" s="173" t="str">
        <f>ข้อมูลทั่วไป!$AB$10</f>
        <v>7. ความเป็นผู้ประกอบการ</v>
      </c>
      <c r="O22" s="173"/>
      <c r="P22" s="173"/>
      <c r="Q22" s="66"/>
      <c r="R22" s="66"/>
      <c r="S22" s="33"/>
      <c r="T22" s="174">
        <f>ข้อมูลทั่วไป!$K$3</f>
        <v>0</v>
      </c>
      <c r="U22" s="176"/>
      <c r="V22" s="47">
        <f>SUM($F$21+$H$21)</f>
        <v>0</v>
      </c>
      <c r="W22" s="48" t="e">
        <f t="shared" si="4"/>
        <v>#DIV/0!</v>
      </c>
      <c r="X22" s="68" t="e">
        <f t="shared" si="5"/>
        <v>#DIV/0!</v>
      </c>
      <c r="Y22" s="68" t="e">
        <f t="shared" ref="Y22" si="7">IF(W22&gt;=$Q$17,"","P")</f>
        <v>#DIV/0!</v>
      </c>
    </row>
    <row r="23" spans="1:25" ht="24" x14ac:dyDescent="0.55000000000000004">
      <c r="A23" s="186" t="s">
        <v>79</v>
      </c>
      <c r="B23" s="187"/>
      <c r="C23" s="187"/>
      <c r="D23" s="187"/>
      <c r="E23" s="187"/>
      <c r="F23" s="187"/>
      <c r="G23" s="187"/>
      <c r="H23" s="187"/>
      <c r="I23" s="188"/>
      <c r="J23" s="221" t="e">
        <f>ROUND(SUM(H22,F22)*100/$D22,2)</f>
        <v>#DIV/0!</v>
      </c>
      <c r="K23" s="222"/>
      <c r="L23" s="222"/>
      <c r="M23" s="223"/>
      <c r="N23" s="186" t="s">
        <v>100</v>
      </c>
      <c r="O23" s="187"/>
      <c r="P23" s="187"/>
      <c r="Q23" s="187"/>
      <c r="R23" s="187"/>
      <c r="S23" s="188"/>
      <c r="T23" s="174">
        <f>ข้อมูลทั่วไป!$K$3</f>
        <v>0</v>
      </c>
      <c r="U23" s="176"/>
      <c r="V23" s="47">
        <f>SUM($F$21+$H$21)</f>
        <v>0</v>
      </c>
      <c r="W23" s="48" t="e">
        <f>ROUND(V23*100/$D21,2)</f>
        <v>#DIV/0!</v>
      </c>
      <c r="X23" s="68" t="e">
        <f t="shared" si="5"/>
        <v>#DIV/0!</v>
      </c>
      <c r="Y23" s="68" t="e">
        <f t="shared" si="6"/>
        <v>#DIV/0!</v>
      </c>
    </row>
    <row r="24" spans="1:25" ht="24" x14ac:dyDescent="0.55000000000000004">
      <c r="N24" s="219"/>
      <c r="O24" s="219"/>
      <c r="P24" s="219"/>
      <c r="Q24" s="219"/>
      <c r="R24" s="219"/>
      <c r="S24" s="219"/>
      <c r="T24" s="219"/>
      <c r="U24" s="219"/>
      <c r="V24" s="219"/>
      <c r="W24" s="220"/>
      <c r="X24" s="220"/>
      <c r="Y24" s="220"/>
    </row>
    <row r="25" spans="1:25" ht="24" x14ac:dyDescent="0.55000000000000004">
      <c r="C25" s="41" t="s">
        <v>80</v>
      </c>
      <c r="D25" s="34"/>
      <c r="E25" s="34"/>
      <c r="F25" s="34"/>
      <c r="G25" s="34"/>
      <c r="H25" s="34" t="str">
        <f>ข้อมูลทั่วไป!$A$12</f>
        <v>ครูประจำชั้น</v>
      </c>
      <c r="L25" s="34"/>
      <c r="P25" s="41" t="s">
        <v>80</v>
      </c>
      <c r="Q25" s="34"/>
      <c r="R25" s="34"/>
      <c r="S25" s="34"/>
      <c r="T25" s="34"/>
      <c r="U25" s="34" t="str">
        <f>ข้อมูลทั่วไป!$A$12</f>
        <v>ครูประจำชั้น</v>
      </c>
      <c r="Y25" s="34"/>
    </row>
    <row r="26" spans="1:25" ht="24" x14ac:dyDescent="0.55000000000000004">
      <c r="C26" s="180" t="str">
        <f>"("&amp;ข้อมูลทั่วไป!$B$12&amp;")"</f>
        <v>()</v>
      </c>
      <c r="D26" s="180"/>
      <c r="E26" s="180"/>
      <c r="F26" s="180"/>
      <c r="G26" s="180"/>
      <c r="H26" s="180"/>
      <c r="I26" s="180"/>
      <c r="J26" s="180"/>
      <c r="K26" s="180"/>
      <c r="L26" s="34"/>
      <c r="Q26" s="34" t="str">
        <f>"("&amp;ข้อมูลทั่วไป!$B$12&amp;")"</f>
        <v>()</v>
      </c>
      <c r="R26" s="34"/>
      <c r="S26" s="34"/>
      <c r="T26" s="34"/>
      <c r="U26" s="34"/>
      <c r="V26" s="34"/>
      <c r="W26" s="34"/>
      <c r="X26" s="34"/>
      <c r="Y26" s="34"/>
    </row>
    <row r="27" spans="1:25" ht="24" x14ac:dyDescent="0.55000000000000004">
      <c r="D27" s="36"/>
      <c r="E27" s="36"/>
      <c r="F27" s="36"/>
      <c r="G27" s="36"/>
      <c r="H27" s="36"/>
      <c r="L27" s="34"/>
      <c r="Q27" s="36"/>
      <c r="R27" s="36"/>
      <c r="S27" s="36"/>
      <c r="T27" s="36"/>
      <c r="U27" s="36"/>
      <c r="Y27" s="34"/>
    </row>
    <row r="28" spans="1:25" ht="24" x14ac:dyDescent="0.55000000000000004">
      <c r="A28" s="34" t="str">
        <f>"ลงชื่อ                                         "&amp;ข้อมูลทั่วไป!A13</f>
        <v>ลงชื่อ                                         ครูผู้สอน (1)</v>
      </c>
      <c r="B28" s="34"/>
      <c r="C28" s="34"/>
      <c r="D28" s="34"/>
      <c r="E28" s="34"/>
      <c r="G28" s="34" t="str">
        <f>"ลงชื่อ                                         "&amp;ข้อมูลทั่วไป!A14</f>
        <v>ลงชื่อ                                         ครูผู้สอน (2)</v>
      </c>
      <c r="H28" s="34"/>
      <c r="I28" s="34"/>
      <c r="N28" s="42" t="str">
        <f>"ลงชื่อ                                         "&amp;ข้อมูลทั่วไป!A13</f>
        <v>ลงชื่อ                                         ครูผู้สอน (1)</v>
      </c>
      <c r="O28" s="34"/>
      <c r="P28" s="34"/>
      <c r="Q28" s="34"/>
      <c r="R28" s="34"/>
      <c r="T28" s="34" t="str">
        <f>"ลงชื่อ                                         "&amp;ข้อมูลทั่วไป!A14</f>
        <v>ลงชื่อ                                         ครูผู้สอน (2)</v>
      </c>
      <c r="U28" s="34"/>
      <c r="V28" s="34"/>
    </row>
    <row r="29" spans="1:25" ht="24" x14ac:dyDescent="0.55000000000000004">
      <c r="A29" s="180" t="str">
        <f>"("&amp;ข้อมูลทั่วไป!$B$13&amp;")"</f>
        <v>()</v>
      </c>
      <c r="B29" s="180"/>
      <c r="C29" s="180"/>
      <c r="D29" s="34"/>
      <c r="E29" s="34"/>
      <c r="F29" s="34"/>
      <c r="G29" s="180" t="str">
        <f>"("&amp;ข้อมูลทั่วไป!$B$14&amp;")"</f>
        <v>()</v>
      </c>
      <c r="H29" s="180"/>
      <c r="I29" s="180"/>
      <c r="J29" s="180"/>
      <c r="K29" s="180"/>
      <c r="L29" s="180"/>
      <c r="O29" s="34" t="str">
        <f>"("&amp;ข้อมูลทั่วไป!$B$13&amp;")"</f>
        <v>()</v>
      </c>
      <c r="P29" s="34"/>
      <c r="Q29" s="34"/>
      <c r="R29" s="34"/>
      <c r="S29" s="34"/>
      <c r="U29" s="34" t="str">
        <f>"("&amp;ข้อมูลทั่วไป!$B$14&amp;")"</f>
        <v>()</v>
      </c>
      <c r="V29" s="34"/>
      <c r="W29" s="34"/>
      <c r="X29" s="34"/>
      <c r="Y29" s="34"/>
    </row>
    <row r="31" spans="1:25" ht="24" x14ac:dyDescent="0.55000000000000004">
      <c r="A31" s="35" t="s">
        <v>81</v>
      </c>
      <c r="B31" s="34"/>
      <c r="C31" s="34"/>
      <c r="D31" s="34"/>
      <c r="E31" s="34"/>
      <c r="F31" s="34"/>
      <c r="G31" s="34"/>
      <c r="H31" s="34"/>
      <c r="I31" s="34"/>
      <c r="J31" s="34"/>
      <c r="K31" s="34"/>
      <c r="L31" s="34"/>
      <c r="M31" s="34"/>
      <c r="N31" s="35" t="s">
        <v>81</v>
      </c>
      <c r="O31" s="34"/>
      <c r="P31" s="34"/>
      <c r="Q31" s="34"/>
      <c r="R31" s="34"/>
      <c r="S31" s="34"/>
      <c r="T31" s="34"/>
      <c r="U31" s="34"/>
      <c r="V31" s="34"/>
      <c r="W31" s="34"/>
      <c r="X31" s="34"/>
      <c r="Y31" s="34"/>
    </row>
    <row r="32" spans="1:25" ht="24" x14ac:dyDescent="0.55000000000000004">
      <c r="A32" s="34"/>
      <c r="B32" s="43"/>
      <c r="C32" s="44"/>
      <c r="D32" s="44"/>
      <c r="E32" s="44"/>
      <c r="F32" s="44"/>
      <c r="G32" s="44"/>
      <c r="H32" s="44"/>
      <c r="I32" s="44"/>
      <c r="J32" s="44"/>
      <c r="K32" s="44"/>
      <c r="L32" s="44"/>
      <c r="M32" s="44"/>
      <c r="N32" s="34"/>
      <c r="O32" s="43"/>
      <c r="P32" s="44"/>
      <c r="Q32" s="44"/>
      <c r="R32" s="44"/>
      <c r="S32" s="44"/>
      <c r="T32" s="44"/>
      <c r="U32" s="44"/>
      <c r="V32" s="44"/>
      <c r="W32" s="44"/>
      <c r="X32" s="44"/>
      <c r="Y32" s="44"/>
    </row>
    <row r="33" spans="1:25" ht="24" x14ac:dyDescent="0.55000000000000004">
      <c r="A33" s="34"/>
      <c r="B33" s="45"/>
      <c r="C33" s="45"/>
      <c r="D33" s="45"/>
      <c r="E33" s="45"/>
      <c r="F33" s="45"/>
      <c r="G33" s="45"/>
      <c r="H33" s="45"/>
      <c r="I33" s="45"/>
      <c r="J33" s="45"/>
      <c r="K33" s="45"/>
      <c r="L33" s="45"/>
      <c r="M33" s="45"/>
      <c r="N33" s="34"/>
      <c r="O33" s="45"/>
      <c r="P33" s="45"/>
      <c r="Q33" s="45"/>
      <c r="R33" s="45"/>
      <c r="S33" s="45"/>
      <c r="T33" s="45"/>
      <c r="U33" s="45"/>
      <c r="V33" s="45"/>
      <c r="W33" s="45"/>
      <c r="X33" s="45"/>
      <c r="Y33" s="45"/>
    </row>
    <row r="34" spans="1:25" ht="24" x14ac:dyDescent="0.55000000000000004">
      <c r="A34" s="34"/>
      <c r="B34" s="34"/>
      <c r="C34" s="34"/>
      <c r="D34" s="34"/>
      <c r="E34" s="34"/>
      <c r="F34" s="34" t="s">
        <v>80</v>
      </c>
      <c r="G34" s="34"/>
      <c r="H34" s="34"/>
      <c r="I34" s="34"/>
      <c r="J34" s="34"/>
      <c r="K34" s="34"/>
      <c r="L34" s="34"/>
      <c r="M34" s="34"/>
      <c r="N34" s="34"/>
      <c r="O34" s="34"/>
      <c r="P34" s="34"/>
      <c r="Q34" s="34"/>
      <c r="R34" s="34"/>
      <c r="S34" s="34" t="s">
        <v>80</v>
      </c>
      <c r="T34" s="34"/>
      <c r="U34" s="34"/>
      <c r="V34" s="34"/>
      <c r="W34" s="34"/>
      <c r="X34" s="34"/>
      <c r="Y34" s="34"/>
    </row>
    <row r="35" spans="1:25" ht="24" x14ac:dyDescent="0.55000000000000004">
      <c r="A35" s="34"/>
      <c r="B35" s="34"/>
      <c r="C35" s="34"/>
      <c r="D35" s="34"/>
      <c r="E35" s="34"/>
      <c r="F35" s="180" t="str">
        <f>"("&amp;ข้อมูลทั่วไป!$B$4&amp;")"</f>
        <v>(นายธีรสิทธิ์ เคียนทอง)</v>
      </c>
      <c r="G35" s="180"/>
      <c r="H35" s="180"/>
      <c r="I35" s="180"/>
      <c r="J35" s="180"/>
      <c r="K35" s="180"/>
      <c r="L35" s="34"/>
      <c r="M35" s="34"/>
      <c r="N35" s="34"/>
      <c r="O35" s="34"/>
      <c r="P35" s="34"/>
      <c r="Q35" s="34"/>
      <c r="R35" s="34"/>
      <c r="S35" s="180" t="str">
        <f>"("&amp;ข้อมูลทั่วไป!$B$4&amp;")"</f>
        <v>(นายธีรสิทธิ์ เคียนทอง)</v>
      </c>
      <c r="T35" s="180"/>
      <c r="U35" s="180"/>
      <c r="V35" s="180"/>
      <c r="W35" s="180"/>
      <c r="X35" s="180"/>
      <c r="Y35" s="34"/>
    </row>
    <row r="36" spans="1:25" ht="24" x14ac:dyDescent="0.4">
      <c r="E36" s="181" t="str">
        <f>ข้อมูลทั่วไป!$A$4&amp;ข้อมูลทั่วไป!$B$2</f>
        <v>ผู้อำนวยการโรงเรียนทับช้างวิทยาคม</v>
      </c>
      <c r="F36" s="181"/>
      <c r="G36" s="181"/>
      <c r="H36" s="181"/>
      <c r="I36" s="181"/>
      <c r="J36" s="181"/>
      <c r="K36" s="181"/>
      <c r="L36" s="181"/>
      <c r="R36" s="181" t="str">
        <f>ข้อมูลทั่วไป!$A$4&amp;ข้อมูลทั่วไป!$B$2</f>
        <v>ผู้อำนวยการโรงเรียนทับช้างวิทยาคม</v>
      </c>
      <c r="S36" s="181"/>
      <c r="T36" s="181"/>
      <c r="U36" s="181"/>
      <c r="V36" s="181"/>
      <c r="W36" s="181"/>
      <c r="X36" s="181"/>
      <c r="Y36" s="181"/>
    </row>
    <row r="37" spans="1:25" ht="21" customHeight="1" x14ac:dyDescent="0.4">
      <c r="E37" s="181"/>
      <c r="F37" s="181"/>
      <c r="G37" s="181"/>
      <c r="H37" s="181"/>
      <c r="I37" s="181"/>
      <c r="J37" s="181"/>
      <c r="K37" s="181"/>
      <c r="L37" s="181"/>
      <c r="R37" s="52"/>
      <c r="S37" s="52"/>
      <c r="T37" s="52"/>
      <c r="U37" s="52"/>
      <c r="V37" s="52"/>
      <c r="W37" s="52"/>
      <c r="X37" s="52"/>
      <c r="Y37" s="52"/>
    </row>
    <row r="38" spans="1:25" ht="21" customHeight="1" x14ac:dyDescent="0.4">
      <c r="A38" s="203" t="str">
        <f>"เอกสารแนบบันทึกข้อความ"&amp;$B$4</f>
        <v>เอกสารแนบบันทึกข้อความรายงานผลการประเมินสมรรถนะหลักชั้นมัธยมศึกษาปีที่ 1/1 ปีการศึกษา 2568</v>
      </c>
      <c r="B38" s="203"/>
      <c r="C38" s="203"/>
      <c r="D38" s="203"/>
      <c r="E38" s="203"/>
      <c r="F38" s="203"/>
      <c r="G38" s="203"/>
      <c r="H38" s="203"/>
      <c r="I38" s="203"/>
      <c r="J38" s="203"/>
      <c r="K38" s="203"/>
      <c r="L38" s="203"/>
      <c r="M38" s="203"/>
    </row>
    <row r="39" spans="1:25" ht="21" customHeight="1" x14ac:dyDescent="0.4">
      <c r="A39" s="203"/>
      <c r="B39" s="203"/>
      <c r="C39" s="203"/>
      <c r="D39" s="203"/>
      <c r="E39" s="203"/>
      <c r="F39" s="203"/>
      <c r="G39" s="203"/>
      <c r="H39" s="203"/>
      <c r="I39" s="203"/>
      <c r="J39" s="203"/>
      <c r="K39" s="203"/>
      <c r="L39" s="203"/>
      <c r="M39" s="203"/>
    </row>
    <row r="40" spans="1:25" s="49" customFormat="1" ht="14.1" customHeight="1" x14ac:dyDescent="0.5">
      <c r="A40" s="205" t="s">
        <v>4</v>
      </c>
      <c r="B40" s="206" t="s">
        <v>70</v>
      </c>
      <c r="C40" s="207" t="s">
        <v>6</v>
      </c>
      <c r="D40" s="204" t="s">
        <v>82</v>
      </c>
      <c r="E40" s="204"/>
      <c r="F40" s="204"/>
      <c r="G40" s="204"/>
      <c r="H40" s="204"/>
      <c r="I40" s="204"/>
      <c r="J40" s="204"/>
      <c r="K40" s="204"/>
      <c r="L40" s="208" t="s">
        <v>71</v>
      </c>
      <c r="M40" s="209" t="s">
        <v>67</v>
      </c>
      <c r="N40" s="30"/>
      <c r="O40" s="30"/>
      <c r="P40" s="30"/>
      <c r="Q40" s="30"/>
      <c r="R40" s="30"/>
      <c r="S40" s="30"/>
      <c r="T40" s="30"/>
      <c r="U40" s="30"/>
      <c r="V40" s="30"/>
      <c r="W40" s="30"/>
      <c r="X40" s="30"/>
      <c r="Y40" s="30"/>
    </row>
    <row r="41" spans="1:25" s="49" customFormat="1" ht="14.1" customHeight="1" x14ac:dyDescent="0.5">
      <c r="A41" s="205"/>
      <c r="B41" s="206"/>
      <c r="C41" s="207"/>
      <c r="D41" s="211" t="str">
        <f>ข้อมูลทั่วไป!AB4</f>
        <v>1. การจัดการตนเอง</v>
      </c>
      <c r="E41" s="211" t="str">
        <f>ข้อมูลทั่วไป!AB5</f>
        <v>2. การสื่อสาร</v>
      </c>
      <c r="F41" s="211" t="str">
        <f>ข้อมูลทั่วไป!AB6</f>
        <v>3. การคิดขั้นสูง</v>
      </c>
      <c r="G41" s="211" t="str">
        <f>ข้อมูลทั่วไป!AB7</f>
        <v>4. การรวมพลังทำงานเป็นทีม</v>
      </c>
      <c r="H41" s="211" t="str">
        <f>ข้อมูลทั่วไป!AB8</f>
        <v>5. การเป็นพลเมืองที่เข้มแข็ง</v>
      </c>
      <c r="I41" s="211" t="str">
        <f>ข้อมูลทั่วไป!AB9</f>
        <v>6. การอยู่ร่วมกับธรรมชาติและวิทยาการอย่างยั่งยืน</v>
      </c>
      <c r="J41" s="211" t="str">
        <f>ข้อมูลทั่วไป!AB10</f>
        <v>7. ความเป็นผู้ประกอบการ</v>
      </c>
      <c r="K41" s="211"/>
      <c r="L41" s="208"/>
      <c r="M41" s="209"/>
      <c r="N41" s="30"/>
      <c r="O41" s="30"/>
      <c r="P41" s="30"/>
      <c r="Q41" s="30"/>
      <c r="R41" s="30"/>
      <c r="S41" s="30"/>
      <c r="T41" s="30"/>
      <c r="U41" s="30"/>
      <c r="V41" s="30"/>
      <c r="W41" s="30"/>
      <c r="X41" s="30"/>
      <c r="Y41" s="30"/>
    </row>
    <row r="42" spans="1:25" s="49" customFormat="1" ht="14.1" customHeight="1" x14ac:dyDescent="0.5">
      <c r="A42" s="205"/>
      <c r="B42" s="206"/>
      <c r="C42" s="207"/>
      <c r="D42" s="211"/>
      <c r="E42" s="211"/>
      <c r="F42" s="211"/>
      <c r="G42" s="211"/>
      <c r="H42" s="211"/>
      <c r="I42" s="211"/>
      <c r="J42" s="211"/>
      <c r="K42" s="211"/>
      <c r="L42" s="208"/>
      <c r="M42" s="209"/>
    </row>
    <row r="43" spans="1:25" s="49" customFormat="1" ht="14.1" customHeight="1" x14ac:dyDescent="0.5">
      <c r="A43" s="205"/>
      <c r="B43" s="206"/>
      <c r="C43" s="207"/>
      <c r="D43" s="211"/>
      <c r="E43" s="211"/>
      <c r="F43" s="211"/>
      <c r="G43" s="211"/>
      <c r="H43" s="211"/>
      <c r="I43" s="211"/>
      <c r="J43" s="211"/>
      <c r="K43" s="211"/>
      <c r="L43" s="208"/>
      <c r="M43" s="209"/>
    </row>
    <row r="44" spans="1:25" s="49" customFormat="1" ht="14.1" customHeight="1" x14ac:dyDescent="0.5">
      <c r="A44" s="205"/>
      <c r="B44" s="206"/>
      <c r="C44" s="207"/>
      <c r="D44" s="211"/>
      <c r="E44" s="211"/>
      <c r="F44" s="211"/>
      <c r="G44" s="211"/>
      <c r="H44" s="211"/>
      <c r="I44" s="211"/>
      <c r="J44" s="211"/>
      <c r="K44" s="211"/>
      <c r="L44" s="208"/>
      <c r="M44" s="209"/>
    </row>
    <row r="45" spans="1:25" s="49" customFormat="1" ht="14.1" customHeight="1" x14ac:dyDescent="0.5">
      <c r="A45" s="205"/>
      <c r="B45" s="206"/>
      <c r="C45" s="207"/>
      <c r="D45" s="211"/>
      <c r="E45" s="211"/>
      <c r="F45" s="211"/>
      <c r="G45" s="211"/>
      <c r="H45" s="211"/>
      <c r="I45" s="211"/>
      <c r="J45" s="211"/>
      <c r="K45" s="211"/>
      <c r="L45" s="208"/>
      <c r="M45" s="209"/>
    </row>
    <row r="46" spans="1:25" s="49" customFormat="1" ht="14.1" customHeight="1" x14ac:dyDescent="0.5">
      <c r="A46" s="57" t="str">
        <f>IF(COUNTA(ประเมินสมรรถนะเด็กสงขลา!A3:K3)&lt;COUNTA(ประเมินสมรรถนะเด็กสงขลา!$A$2:$K$2),"",ประเมินสมรรถนะเด็กสงขลา!A3)</f>
        <v/>
      </c>
      <c r="B46" s="57" t="str">
        <f>IF(COUNTA(ประเมินสมรรถนะเด็กสงขลา!A3:K3)&lt;COUNTA(ประเมินสมรรถนะเด็กสงขลา!$A$2:$K$2),"",ประเมินสมรรถนะเด็กสงขลา!B3)</f>
        <v/>
      </c>
      <c r="C46" s="58" t="str">
        <f>IF(COUNTA(ประเมินสมรรถนะเด็กสงขลา!A3:K3)&lt;COUNTA(ประเมินสมรรถนะเด็กสงขลา!$A$2:$K$2),"",ประเมินสมรรถนะเด็กสงขลา!C3)</f>
        <v/>
      </c>
      <c r="D46" s="57" t="str">
        <f>IF(COUNTA(ประเมินสมรรถนะเด็กสงขลา!A3:K3)&lt;COUNTA(ประเมินสมรรถนะเด็กสงขลา!$A$2:$K$2),"",ประเมินสมรรถนะเด็กสงขลา!D3)</f>
        <v/>
      </c>
      <c r="E46" s="57" t="str">
        <f>IF(COUNTA(ประเมินสมรรถนะเด็กสงขลา!A3:K3)&lt;COUNTA(ประเมินสมรรถนะเด็กสงขลา!$A$2:$K$2),"",ประเมินสมรรถนะเด็กสงขลา!E3)</f>
        <v/>
      </c>
      <c r="F46" s="57" t="str">
        <f>IF(COUNTA(ประเมินสมรรถนะเด็กสงขลา!A3:K3)&lt;COUNTA(ประเมินสมรรถนะเด็กสงขลา!$A$2:$K$2),"",ประเมินสมรรถนะเด็กสงขลา!F3)</f>
        <v/>
      </c>
      <c r="G46" s="57" t="str">
        <f>IF(COUNTA(ประเมินสมรรถนะเด็กสงขลา!A3:K3)&lt;COUNTA(ประเมินสมรรถนะเด็กสงขลา!$A$2:$K$2),"",ประเมินสมรรถนะเด็กสงขลา!G3)</f>
        <v/>
      </c>
      <c r="H46" s="57" t="str">
        <f>IF(COUNTA(ประเมินสมรรถนะเด็กสงขลา!A3:K3)&lt;COUNTA(ประเมินสมรรถนะเด็กสงขลา!$A$2:$K$2),"",ประเมินสมรรถนะเด็กสงขลา!H3)</f>
        <v/>
      </c>
      <c r="I46" s="57" t="str">
        <f>IF(COUNTA(ประเมินสมรรถนะเด็กสงขลา!A3:K3)&lt;COUNTA(ประเมินสมรรถนะเด็กสงขลา!$A$2:$K$2),"",ประเมินสมรรถนะเด็กสงขลา!I3)</f>
        <v/>
      </c>
      <c r="J46" s="57" t="str">
        <f>IF(COUNTA(ประเมินสมรรถนะเด็กสงขลา!A3:K3)&lt;COUNTA(ประเมินสมรรถนะเด็กสงขลา!$A$2:$K$2),"",ประเมินสมรรถนะเด็กสงขลา!J3)</f>
        <v/>
      </c>
      <c r="K46" s="57"/>
      <c r="L46" s="57" t="str">
        <f>IF(COUNTA(ประเมินสมรรถนะเด็กสงขลา!A3:K3)&lt;COUNTA(ประเมินสมรรถนะเด็กสงขลา!$A$2:$K$2),"",ประเมินสมรรถนะเด็กสงขลา!L3)</f>
        <v/>
      </c>
      <c r="M46" s="57" t="str">
        <f>IF(COUNTA(ประเมินสมรรถนะเด็กสงขลา!A3:K3)&lt;COUNTA(ประเมินสมรรถนะเด็กสงขลา!$A$2:$K$2),"",ประเมินสมรรถนะเด็กสงขลา!M3)</f>
        <v/>
      </c>
    </row>
    <row r="47" spans="1:25" s="49" customFormat="1" ht="14.1" customHeight="1" x14ac:dyDescent="0.5">
      <c r="A47" s="57" t="str">
        <f>IF(COUNTA(ประเมินสมรรถนะเด็กสงขลา!A4:K4)&lt;COUNTA(ประเมินสมรรถนะเด็กสงขลา!$A$2:$K$2),"",ประเมินสมรรถนะเด็กสงขลา!A4)</f>
        <v/>
      </c>
      <c r="B47" s="57" t="str">
        <f>IF(COUNTA(ประเมินสมรรถนะเด็กสงขลา!A4:K4)&lt;COUNTA(ประเมินสมรรถนะเด็กสงขลา!$A$2:$K$2),"",ประเมินสมรรถนะเด็กสงขลา!B4)</f>
        <v/>
      </c>
      <c r="C47" s="58" t="str">
        <f>IF(COUNTA(ประเมินสมรรถนะเด็กสงขลา!A4:K4)&lt;COUNTA(ประเมินสมรรถนะเด็กสงขลา!$A$2:$K$2),"",ประเมินสมรรถนะเด็กสงขลา!C4)</f>
        <v/>
      </c>
      <c r="D47" s="57" t="str">
        <f>IF(COUNTA(ประเมินสมรรถนะเด็กสงขลา!A4:K4)&lt;COUNTA(ประเมินสมรรถนะเด็กสงขลา!$A$2:$K$2),"",ประเมินสมรรถนะเด็กสงขลา!D4)</f>
        <v/>
      </c>
      <c r="E47" s="57" t="str">
        <f>IF(COUNTA(ประเมินสมรรถนะเด็กสงขลา!A4:K4)&lt;COUNTA(ประเมินสมรรถนะเด็กสงขลา!$A$2:$K$2),"",ประเมินสมรรถนะเด็กสงขลา!E4)</f>
        <v/>
      </c>
      <c r="F47" s="57" t="str">
        <f>IF(COUNTA(ประเมินสมรรถนะเด็กสงขลา!A4:K4)&lt;COUNTA(ประเมินสมรรถนะเด็กสงขลา!$A$2:$K$2),"",ประเมินสมรรถนะเด็กสงขลา!F4)</f>
        <v/>
      </c>
      <c r="G47" s="57" t="str">
        <f>IF(COUNTA(ประเมินสมรรถนะเด็กสงขลา!A4:K4)&lt;COUNTA(ประเมินสมรรถนะเด็กสงขลา!$A$2:$K$2),"",ประเมินสมรรถนะเด็กสงขลา!G4)</f>
        <v/>
      </c>
      <c r="H47" s="57" t="str">
        <f>IF(COUNTA(ประเมินสมรรถนะเด็กสงขลา!A4:K4)&lt;COUNTA(ประเมินสมรรถนะเด็กสงขลา!$A$2:$K$2),"",ประเมินสมรรถนะเด็กสงขลา!H4)</f>
        <v/>
      </c>
      <c r="I47" s="57" t="str">
        <f>IF(COUNTA(ประเมินสมรรถนะเด็กสงขลา!A4:K4)&lt;COUNTA(ประเมินสมรรถนะเด็กสงขลา!$A$2:$K$2),"",ประเมินสมรรถนะเด็กสงขลา!I4)</f>
        <v/>
      </c>
      <c r="J47" s="57" t="str">
        <f>IF(COUNTA(ประเมินสมรรถนะเด็กสงขลา!A4:K4)&lt;COUNTA(ประเมินสมรรถนะเด็กสงขลา!$A$2:$K$2),"",ประเมินสมรรถนะเด็กสงขลา!J4)</f>
        <v/>
      </c>
      <c r="K47" s="57"/>
      <c r="L47" s="57" t="str">
        <f>IF(COUNTA(ประเมินสมรรถนะเด็กสงขลา!A4:K4)&lt;COUNTA(ประเมินสมรรถนะเด็กสงขลา!$A$2:$K$2),"",ประเมินสมรรถนะเด็กสงขลา!L4)</f>
        <v/>
      </c>
      <c r="M47" s="57" t="str">
        <f>IF(COUNTA(ประเมินสมรรถนะเด็กสงขลา!A4:K4)&lt;COUNTA(ประเมินสมรรถนะเด็กสงขลา!$A$2:$K$2),"",ประเมินสมรรถนะเด็กสงขลา!M4)</f>
        <v/>
      </c>
    </row>
    <row r="48" spans="1:25" s="49" customFormat="1" ht="14.1" customHeight="1" x14ac:dyDescent="0.5">
      <c r="A48" s="57" t="str">
        <f>IF(COUNTA(ประเมินสมรรถนะเด็กสงขลา!A5:K5)&lt;COUNTA(ประเมินสมรรถนะเด็กสงขลา!$A$2:$K$2),"",ประเมินสมรรถนะเด็กสงขลา!A5)</f>
        <v/>
      </c>
      <c r="B48" s="57" t="str">
        <f>IF(COUNTA(ประเมินสมรรถนะเด็กสงขลา!A5:K5)&lt;COUNTA(ประเมินสมรรถนะเด็กสงขลา!$A$2:$K$2),"",ประเมินสมรรถนะเด็กสงขลา!B5)</f>
        <v/>
      </c>
      <c r="C48" s="58" t="str">
        <f>IF(COUNTA(ประเมินสมรรถนะเด็กสงขลา!A5:K5)&lt;COUNTA(ประเมินสมรรถนะเด็กสงขลา!$A$2:$K$2),"",ประเมินสมรรถนะเด็กสงขลา!C5)</f>
        <v/>
      </c>
      <c r="D48" s="57" t="str">
        <f>IF(COUNTA(ประเมินสมรรถนะเด็กสงขลา!A5:K5)&lt;COUNTA(ประเมินสมรรถนะเด็กสงขลา!$A$2:$K$2),"",ประเมินสมรรถนะเด็กสงขลา!D5)</f>
        <v/>
      </c>
      <c r="E48" s="57" t="str">
        <f>IF(COUNTA(ประเมินสมรรถนะเด็กสงขลา!A5:K5)&lt;COUNTA(ประเมินสมรรถนะเด็กสงขลา!$A$2:$K$2),"",ประเมินสมรรถนะเด็กสงขลา!E5)</f>
        <v/>
      </c>
      <c r="F48" s="57" t="str">
        <f>IF(COUNTA(ประเมินสมรรถนะเด็กสงขลา!A5:K5)&lt;COUNTA(ประเมินสมรรถนะเด็กสงขลา!$A$2:$K$2),"",ประเมินสมรรถนะเด็กสงขลา!F5)</f>
        <v/>
      </c>
      <c r="G48" s="57" t="str">
        <f>IF(COUNTA(ประเมินสมรรถนะเด็กสงขลา!A5:K5)&lt;COUNTA(ประเมินสมรรถนะเด็กสงขลา!$A$2:$K$2),"",ประเมินสมรรถนะเด็กสงขลา!G5)</f>
        <v/>
      </c>
      <c r="H48" s="57" t="str">
        <f>IF(COUNTA(ประเมินสมรรถนะเด็กสงขลา!A5:K5)&lt;COUNTA(ประเมินสมรรถนะเด็กสงขลา!$A$2:$K$2),"",ประเมินสมรรถนะเด็กสงขลา!H5)</f>
        <v/>
      </c>
      <c r="I48" s="57" t="str">
        <f>IF(COUNTA(ประเมินสมรรถนะเด็กสงขลา!A5:K5)&lt;COUNTA(ประเมินสมรรถนะเด็กสงขลา!$A$2:$K$2),"",ประเมินสมรรถนะเด็กสงขลา!I5)</f>
        <v/>
      </c>
      <c r="J48" s="57" t="str">
        <f>IF(COUNTA(ประเมินสมรรถนะเด็กสงขลา!A5:K5)&lt;COUNTA(ประเมินสมรรถนะเด็กสงขลา!$A$2:$K$2),"",ประเมินสมรรถนะเด็กสงขลา!J5)</f>
        <v/>
      </c>
      <c r="K48" s="57"/>
      <c r="L48" s="57" t="str">
        <f>IF(COUNTA(ประเมินสมรรถนะเด็กสงขลา!A5:K5)&lt;COUNTA(ประเมินสมรรถนะเด็กสงขลา!$A$2:$K$2),"",ประเมินสมรรถนะเด็กสงขลา!L5)</f>
        <v/>
      </c>
      <c r="M48" s="57" t="str">
        <f>IF(COUNTA(ประเมินสมรรถนะเด็กสงขลา!A5:K5)&lt;COUNTA(ประเมินสมรรถนะเด็กสงขลา!$A$2:$K$2),"",ประเมินสมรรถนะเด็กสงขลา!M5)</f>
        <v/>
      </c>
    </row>
    <row r="49" spans="1:13" s="49" customFormat="1" ht="14.1" customHeight="1" x14ac:dyDescent="0.5">
      <c r="A49" s="57" t="str">
        <f>IF(COUNTA(ประเมินสมรรถนะเด็กสงขลา!A6:K6)&lt;COUNTA(ประเมินสมรรถนะเด็กสงขลา!$A$2:$K$2),"",ประเมินสมรรถนะเด็กสงขลา!A6)</f>
        <v/>
      </c>
      <c r="B49" s="57" t="str">
        <f>IF(COUNTA(ประเมินสมรรถนะเด็กสงขลา!A6:K6)&lt;COUNTA(ประเมินสมรรถนะเด็กสงขลา!$A$2:$K$2),"",ประเมินสมรรถนะเด็กสงขลา!B6)</f>
        <v/>
      </c>
      <c r="C49" s="58" t="str">
        <f>IF(COUNTA(ประเมินสมรรถนะเด็กสงขลา!A6:K6)&lt;COUNTA(ประเมินสมรรถนะเด็กสงขลา!$A$2:$K$2),"",ประเมินสมรรถนะเด็กสงขลา!C6)</f>
        <v/>
      </c>
      <c r="D49" s="57" t="str">
        <f>IF(COUNTA(ประเมินสมรรถนะเด็กสงขลา!A6:K6)&lt;COUNTA(ประเมินสมรรถนะเด็กสงขลา!$A$2:$K$2),"",ประเมินสมรรถนะเด็กสงขลา!D6)</f>
        <v/>
      </c>
      <c r="E49" s="57" t="str">
        <f>IF(COUNTA(ประเมินสมรรถนะเด็กสงขลา!A6:K6)&lt;COUNTA(ประเมินสมรรถนะเด็กสงขลา!$A$2:$K$2),"",ประเมินสมรรถนะเด็กสงขลา!E6)</f>
        <v/>
      </c>
      <c r="F49" s="57" t="str">
        <f>IF(COUNTA(ประเมินสมรรถนะเด็กสงขลา!A6:K6)&lt;COUNTA(ประเมินสมรรถนะเด็กสงขลา!$A$2:$K$2),"",ประเมินสมรรถนะเด็กสงขลา!F6)</f>
        <v/>
      </c>
      <c r="G49" s="57" t="str">
        <f>IF(COUNTA(ประเมินสมรรถนะเด็กสงขลา!A6:K6)&lt;COUNTA(ประเมินสมรรถนะเด็กสงขลา!$A$2:$K$2),"",ประเมินสมรรถนะเด็กสงขลา!G6)</f>
        <v/>
      </c>
      <c r="H49" s="57" t="str">
        <f>IF(COUNTA(ประเมินสมรรถนะเด็กสงขลา!A6:K6)&lt;COUNTA(ประเมินสมรรถนะเด็กสงขลา!$A$2:$K$2),"",ประเมินสมรรถนะเด็กสงขลา!H6)</f>
        <v/>
      </c>
      <c r="I49" s="57" t="str">
        <f>IF(COUNTA(ประเมินสมรรถนะเด็กสงขลา!A6:K6)&lt;COUNTA(ประเมินสมรรถนะเด็กสงขลา!$A$2:$K$2),"",ประเมินสมรรถนะเด็กสงขลา!I6)</f>
        <v/>
      </c>
      <c r="J49" s="57" t="str">
        <f>IF(COUNTA(ประเมินสมรรถนะเด็กสงขลา!A6:K6)&lt;COUNTA(ประเมินสมรรถนะเด็กสงขลา!$A$2:$K$2),"",ประเมินสมรรถนะเด็กสงขลา!J6)</f>
        <v/>
      </c>
      <c r="K49" s="57"/>
      <c r="L49" s="57" t="str">
        <f>IF(COUNTA(ประเมินสมรรถนะเด็กสงขลา!A6:K6)&lt;COUNTA(ประเมินสมรรถนะเด็กสงขลา!$A$2:$K$2),"",ประเมินสมรรถนะเด็กสงขลา!L6)</f>
        <v/>
      </c>
      <c r="M49" s="57" t="str">
        <f>IF(COUNTA(ประเมินสมรรถนะเด็กสงขลา!A6:K6)&lt;COUNTA(ประเมินสมรรถนะเด็กสงขลา!$A$2:$K$2),"",ประเมินสมรรถนะเด็กสงขลา!M6)</f>
        <v/>
      </c>
    </row>
    <row r="50" spans="1:13" s="49" customFormat="1" ht="14.1" customHeight="1" x14ac:dyDescent="0.5">
      <c r="A50" s="57" t="str">
        <f>IF(COUNTA(ประเมินสมรรถนะเด็กสงขลา!A7:K7)&lt;COUNTA(ประเมินสมรรถนะเด็กสงขลา!$A$2:$K$2),"",ประเมินสมรรถนะเด็กสงขลา!A7)</f>
        <v/>
      </c>
      <c r="B50" s="57" t="str">
        <f>IF(COUNTA(ประเมินสมรรถนะเด็กสงขลา!A7:K7)&lt;COUNTA(ประเมินสมรรถนะเด็กสงขลา!$A$2:$K$2),"",ประเมินสมรรถนะเด็กสงขลา!B7)</f>
        <v/>
      </c>
      <c r="C50" s="58" t="str">
        <f>IF(COUNTA(ประเมินสมรรถนะเด็กสงขลา!A7:K7)&lt;COUNTA(ประเมินสมรรถนะเด็กสงขลา!$A$2:$K$2),"",ประเมินสมรรถนะเด็กสงขลา!C7)</f>
        <v/>
      </c>
      <c r="D50" s="57" t="str">
        <f>IF(COUNTA(ประเมินสมรรถนะเด็กสงขลา!A7:K7)&lt;COUNTA(ประเมินสมรรถนะเด็กสงขลา!$A$2:$K$2),"",ประเมินสมรรถนะเด็กสงขลา!D7)</f>
        <v/>
      </c>
      <c r="E50" s="57" t="str">
        <f>IF(COUNTA(ประเมินสมรรถนะเด็กสงขลา!A7:K7)&lt;COUNTA(ประเมินสมรรถนะเด็กสงขลา!$A$2:$K$2),"",ประเมินสมรรถนะเด็กสงขลา!E7)</f>
        <v/>
      </c>
      <c r="F50" s="57" t="str">
        <f>IF(COUNTA(ประเมินสมรรถนะเด็กสงขลา!A7:K7)&lt;COUNTA(ประเมินสมรรถนะเด็กสงขลา!$A$2:$K$2),"",ประเมินสมรรถนะเด็กสงขลา!F7)</f>
        <v/>
      </c>
      <c r="G50" s="57" t="str">
        <f>IF(COUNTA(ประเมินสมรรถนะเด็กสงขลา!A7:K7)&lt;COUNTA(ประเมินสมรรถนะเด็กสงขลา!$A$2:$K$2),"",ประเมินสมรรถนะเด็กสงขลา!G7)</f>
        <v/>
      </c>
      <c r="H50" s="57" t="str">
        <f>IF(COUNTA(ประเมินสมรรถนะเด็กสงขลา!A7:K7)&lt;COUNTA(ประเมินสมรรถนะเด็กสงขลา!$A$2:$K$2),"",ประเมินสมรรถนะเด็กสงขลา!H7)</f>
        <v/>
      </c>
      <c r="I50" s="57" t="str">
        <f>IF(COUNTA(ประเมินสมรรถนะเด็กสงขลา!A7:K7)&lt;COUNTA(ประเมินสมรรถนะเด็กสงขลา!$A$2:$K$2),"",ประเมินสมรรถนะเด็กสงขลา!I7)</f>
        <v/>
      </c>
      <c r="J50" s="57" t="str">
        <f>IF(COUNTA(ประเมินสมรรถนะเด็กสงขลา!A7:K7)&lt;COUNTA(ประเมินสมรรถนะเด็กสงขลา!$A$2:$K$2),"",ประเมินสมรรถนะเด็กสงขลา!J7)</f>
        <v/>
      </c>
      <c r="K50" s="57"/>
      <c r="L50" s="57" t="str">
        <f>IF(COUNTA(ประเมินสมรรถนะเด็กสงขลา!A7:K7)&lt;COUNTA(ประเมินสมรรถนะเด็กสงขลา!$A$2:$K$2),"",ประเมินสมรรถนะเด็กสงขลา!L7)</f>
        <v/>
      </c>
      <c r="M50" s="57" t="str">
        <f>IF(COUNTA(ประเมินสมรรถนะเด็กสงขลา!A7:K7)&lt;COUNTA(ประเมินสมรรถนะเด็กสงขลา!$A$2:$K$2),"",ประเมินสมรรถนะเด็กสงขลา!M7)</f>
        <v/>
      </c>
    </row>
    <row r="51" spans="1:13" s="49" customFormat="1" ht="14.1" customHeight="1" x14ac:dyDescent="0.5">
      <c r="A51" s="57" t="str">
        <f>IF(COUNTA(ประเมินสมรรถนะเด็กสงขลา!A8:K8)&lt;COUNTA(ประเมินสมรรถนะเด็กสงขลา!$A$2:$K$2),"",ประเมินสมรรถนะเด็กสงขลา!A8)</f>
        <v/>
      </c>
      <c r="B51" s="57" t="str">
        <f>IF(COUNTA(ประเมินสมรรถนะเด็กสงขลา!A8:K8)&lt;COUNTA(ประเมินสมรรถนะเด็กสงขลา!$A$2:$K$2),"",ประเมินสมรรถนะเด็กสงขลา!B8)</f>
        <v/>
      </c>
      <c r="C51" s="58" t="str">
        <f>IF(COUNTA(ประเมินสมรรถนะเด็กสงขลา!A8:K8)&lt;COUNTA(ประเมินสมรรถนะเด็กสงขลา!$A$2:$K$2),"",ประเมินสมรรถนะเด็กสงขลา!C8)</f>
        <v/>
      </c>
      <c r="D51" s="57" t="str">
        <f>IF(COUNTA(ประเมินสมรรถนะเด็กสงขลา!A8:K8)&lt;COUNTA(ประเมินสมรรถนะเด็กสงขลา!$A$2:$K$2),"",ประเมินสมรรถนะเด็กสงขลา!D8)</f>
        <v/>
      </c>
      <c r="E51" s="57" t="str">
        <f>IF(COUNTA(ประเมินสมรรถนะเด็กสงขลา!A8:K8)&lt;COUNTA(ประเมินสมรรถนะเด็กสงขลา!$A$2:$K$2),"",ประเมินสมรรถนะเด็กสงขลา!E8)</f>
        <v/>
      </c>
      <c r="F51" s="57" t="str">
        <f>IF(COUNTA(ประเมินสมรรถนะเด็กสงขลา!A8:K8)&lt;COUNTA(ประเมินสมรรถนะเด็กสงขลา!$A$2:$K$2),"",ประเมินสมรรถนะเด็กสงขลา!F8)</f>
        <v/>
      </c>
      <c r="G51" s="57" t="str">
        <f>IF(COUNTA(ประเมินสมรรถนะเด็กสงขลา!A8:K8)&lt;COUNTA(ประเมินสมรรถนะเด็กสงขลา!$A$2:$K$2),"",ประเมินสมรรถนะเด็กสงขลา!G8)</f>
        <v/>
      </c>
      <c r="H51" s="57" t="str">
        <f>IF(COUNTA(ประเมินสมรรถนะเด็กสงขลา!A8:K8)&lt;COUNTA(ประเมินสมรรถนะเด็กสงขลา!$A$2:$K$2),"",ประเมินสมรรถนะเด็กสงขลา!H8)</f>
        <v/>
      </c>
      <c r="I51" s="57" t="str">
        <f>IF(COUNTA(ประเมินสมรรถนะเด็กสงขลา!A8:K8)&lt;COUNTA(ประเมินสมรรถนะเด็กสงขลา!$A$2:$K$2),"",ประเมินสมรรถนะเด็กสงขลา!I8)</f>
        <v/>
      </c>
      <c r="J51" s="57" t="str">
        <f>IF(COUNTA(ประเมินสมรรถนะเด็กสงขลา!A8:K8)&lt;COUNTA(ประเมินสมรรถนะเด็กสงขลา!$A$2:$K$2),"",ประเมินสมรรถนะเด็กสงขลา!J8)</f>
        <v/>
      </c>
      <c r="K51" s="57"/>
      <c r="L51" s="57" t="str">
        <f>IF(COUNTA(ประเมินสมรรถนะเด็กสงขลา!A8:K8)&lt;COUNTA(ประเมินสมรรถนะเด็กสงขลา!$A$2:$K$2),"",ประเมินสมรรถนะเด็กสงขลา!L8)</f>
        <v/>
      </c>
      <c r="M51" s="57" t="str">
        <f>IF(COUNTA(ประเมินสมรรถนะเด็กสงขลา!A8:K8)&lt;COUNTA(ประเมินสมรรถนะเด็กสงขลา!$A$2:$K$2),"",ประเมินสมรรถนะเด็กสงขลา!M8)</f>
        <v/>
      </c>
    </row>
    <row r="52" spans="1:13" s="49" customFormat="1" ht="14.1" customHeight="1" x14ac:dyDescent="0.5">
      <c r="A52" s="57" t="str">
        <f>IF(COUNTA(ประเมินสมรรถนะเด็กสงขลา!A9:K9)&lt;COUNTA(ประเมินสมรรถนะเด็กสงขลา!$A$2:$K$2),"",ประเมินสมรรถนะเด็กสงขลา!A9)</f>
        <v/>
      </c>
      <c r="B52" s="57" t="str">
        <f>IF(COUNTA(ประเมินสมรรถนะเด็กสงขลา!A9:K9)&lt;COUNTA(ประเมินสมรรถนะเด็กสงขลา!$A$2:$K$2),"",ประเมินสมรรถนะเด็กสงขลา!B9)</f>
        <v/>
      </c>
      <c r="C52" s="58" t="str">
        <f>IF(COUNTA(ประเมินสมรรถนะเด็กสงขลา!A9:K9)&lt;COUNTA(ประเมินสมรรถนะเด็กสงขลา!$A$2:$K$2),"",ประเมินสมรรถนะเด็กสงขลา!C9)</f>
        <v/>
      </c>
      <c r="D52" s="57" t="str">
        <f>IF(COUNTA(ประเมินสมรรถนะเด็กสงขลา!A9:K9)&lt;COUNTA(ประเมินสมรรถนะเด็กสงขลา!$A$2:$K$2),"",ประเมินสมรรถนะเด็กสงขลา!D9)</f>
        <v/>
      </c>
      <c r="E52" s="57" t="str">
        <f>IF(COUNTA(ประเมินสมรรถนะเด็กสงขลา!A9:K9)&lt;COUNTA(ประเมินสมรรถนะเด็กสงขลา!$A$2:$K$2),"",ประเมินสมรรถนะเด็กสงขลา!E9)</f>
        <v/>
      </c>
      <c r="F52" s="57" t="str">
        <f>IF(COUNTA(ประเมินสมรรถนะเด็กสงขลา!A9:K9)&lt;COUNTA(ประเมินสมรรถนะเด็กสงขลา!$A$2:$K$2),"",ประเมินสมรรถนะเด็กสงขลา!F9)</f>
        <v/>
      </c>
      <c r="G52" s="57" t="str">
        <f>IF(COUNTA(ประเมินสมรรถนะเด็กสงขลา!A9:K9)&lt;COUNTA(ประเมินสมรรถนะเด็กสงขลา!$A$2:$K$2),"",ประเมินสมรรถนะเด็กสงขลา!G9)</f>
        <v/>
      </c>
      <c r="H52" s="57" t="str">
        <f>IF(COUNTA(ประเมินสมรรถนะเด็กสงขลา!A9:K9)&lt;COUNTA(ประเมินสมรรถนะเด็กสงขลา!$A$2:$K$2),"",ประเมินสมรรถนะเด็กสงขลา!H9)</f>
        <v/>
      </c>
      <c r="I52" s="57" t="str">
        <f>IF(COUNTA(ประเมินสมรรถนะเด็กสงขลา!A9:K9)&lt;COUNTA(ประเมินสมรรถนะเด็กสงขลา!$A$2:$K$2),"",ประเมินสมรรถนะเด็กสงขลา!I9)</f>
        <v/>
      </c>
      <c r="J52" s="57" t="str">
        <f>IF(COUNTA(ประเมินสมรรถนะเด็กสงขลา!A9:K9)&lt;COUNTA(ประเมินสมรรถนะเด็กสงขลา!$A$2:$K$2),"",ประเมินสมรรถนะเด็กสงขลา!J9)</f>
        <v/>
      </c>
      <c r="K52" s="57"/>
      <c r="L52" s="57" t="str">
        <f>IF(COUNTA(ประเมินสมรรถนะเด็กสงขลา!A9:K9)&lt;COUNTA(ประเมินสมรรถนะเด็กสงขลา!$A$2:$K$2),"",ประเมินสมรรถนะเด็กสงขลา!L9)</f>
        <v/>
      </c>
      <c r="M52" s="57" t="str">
        <f>IF(COUNTA(ประเมินสมรรถนะเด็กสงขลา!A9:K9)&lt;COUNTA(ประเมินสมรรถนะเด็กสงขลา!$A$2:$K$2),"",ประเมินสมรรถนะเด็กสงขลา!M9)</f>
        <v/>
      </c>
    </row>
    <row r="53" spans="1:13" s="49" customFormat="1" ht="14.1" customHeight="1" x14ac:dyDescent="0.5">
      <c r="A53" s="57" t="str">
        <f>IF(COUNTA(ประเมินสมรรถนะเด็กสงขลา!A10:K10)&lt;COUNTA(ประเมินสมรรถนะเด็กสงขลา!$A$2:$K$2),"",ประเมินสมรรถนะเด็กสงขลา!A10)</f>
        <v/>
      </c>
      <c r="B53" s="57" t="str">
        <f>IF(COUNTA(ประเมินสมรรถนะเด็กสงขลา!A10:K10)&lt;COUNTA(ประเมินสมรรถนะเด็กสงขลา!$A$2:$K$2),"",ประเมินสมรรถนะเด็กสงขลา!B10)</f>
        <v/>
      </c>
      <c r="C53" s="58" t="str">
        <f>IF(COUNTA(ประเมินสมรรถนะเด็กสงขลา!A10:K10)&lt;COUNTA(ประเมินสมรรถนะเด็กสงขลา!$A$2:$K$2),"",ประเมินสมรรถนะเด็กสงขลา!C10)</f>
        <v/>
      </c>
      <c r="D53" s="57" t="str">
        <f>IF(COUNTA(ประเมินสมรรถนะเด็กสงขลา!A10:K10)&lt;COUNTA(ประเมินสมรรถนะเด็กสงขลา!$A$2:$K$2),"",ประเมินสมรรถนะเด็กสงขลา!D10)</f>
        <v/>
      </c>
      <c r="E53" s="57" t="str">
        <f>IF(COUNTA(ประเมินสมรรถนะเด็กสงขลา!A10:K10)&lt;COUNTA(ประเมินสมรรถนะเด็กสงขลา!$A$2:$K$2),"",ประเมินสมรรถนะเด็กสงขลา!E10)</f>
        <v/>
      </c>
      <c r="F53" s="57" t="str">
        <f>IF(COUNTA(ประเมินสมรรถนะเด็กสงขลา!A10:K10)&lt;COUNTA(ประเมินสมรรถนะเด็กสงขลา!$A$2:$K$2),"",ประเมินสมรรถนะเด็กสงขลา!F10)</f>
        <v/>
      </c>
      <c r="G53" s="57" t="str">
        <f>IF(COUNTA(ประเมินสมรรถนะเด็กสงขลา!A10:K10)&lt;COUNTA(ประเมินสมรรถนะเด็กสงขลา!$A$2:$K$2),"",ประเมินสมรรถนะเด็กสงขลา!G10)</f>
        <v/>
      </c>
      <c r="H53" s="57" t="str">
        <f>IF(COUNTA(ประเมินสมรรถนะเด็กสงขลา!A10:K10)&lt;COUNTA(ประเมินสมรรถนะเด็กสงขลา!$A$2:$K$2),"",ประเมินสมรรถนะเด็กสงขลา!H10)</f>
        <v/>
      </c>
      <c r="I53" s="57" t="str">
        <f>IF(COUNTA(ประเมินสมรรถนะเด็กสงขลา!A10:K10)&lt;COUNTA(ประเมินสมรรถนะเด็กสงขลา!$A$2:$K$2),"",ประเมินสมรรถนะเด็กสงขลา!I10)</f>
        <v/>
      </c>
      <c r="J53" s="57" t="str">
        <f>IF(COUNTA(ประเมินสมรรถนะเด็กสงขลา!A10:K10)&lt;COUNTA(ประเมินสมรรถนะเด็กสงขลา!$A$2:$K$2),"",ประเมินสมรรถนะเด็กสงขลา!J10)</f>
        <v/>
      </c>
      <c r="K53" s="57"/>
      <c r="L53" s="57" t="str">
        <f>IF(COUNTA(ประเมินสมรรถนะเด็กสงขลา!A10:K10)&lt;COUNTA(ประเมินสมรรถนะเด็กสงขลา!$A$2:$K$2),"",ประเมินสมรรถนะเด็กสงขลา!L10)</f>
        <v/>
      </c>
      <c r="M53" s="57" t="str">
        <f>IF(COUNTA(ประเมินสมรรถนะเด็กสงขลา!A10:K10)&lt;COUNTA(ประเมินสมรรถนะเด็กสงขลา!$A$2:$K$2),"",ประเมินสมรรถนะเด็กสงขลา!M10)</f>
        <v/>
      </c>
    </row>
    <row r="54" spans="1:13" s="49" customFormat="1" ht="14.1" customHeight="1" x14ac:dyDescent="0.5">
      <c r="A54" s="57" t="str">
        <f>IF(COUNTA(ประเมินสมรรถนะเด็กสงขลา!A11:K11)&lt;COUNTA(ประเมินสมรรถนะเด็กสงขลา!$A$2:$K$2),"",ประเมินสมรรถนะเด็กสงขลา!A11)</f>
        <v/>
      </c>
      <c r="B54" s="57" t="str">
        <f>IF(COUNTA(ประเมินสมรรถนะเด็กสงขลา!A11:K11)&lt;COUNTA(ประเมินสมรรถนะเด็กสงขลา!$A$2:$K$2),"",ประเมินสมรรถนะเด็กสงขลา!B11)</f>
        <v/>
      </c>
      <c r="C54" s="58" t="str">
        <f>IF(COUNTA(ประเมินสมรรถนะเด็กสงขลา!A11:K11)&lt;COUNTA(ประเมินสมรรถนะเด็กสงขลา!$A$2:$K$2),"",ประเมินสมรรถนะเด็กสงขลา!C11)</f>
        <v/>
      </c>
      <c r="D54" s="57" t="str">
        <f>IF(COUNTA(ประเมินสมรรถนะเด็กสงขลา!A11:K11)&lt;COUNTA(ประเมินสมรรถนะเด็กสงขลา!$A$2:$K$2),"",ประเมินสมรรถนะเด็กสงขลา!D11)</f>
        <v/>
      </c>
      <c r="E54" s="57" t="str">
        <f>IF(COUNTA(ประเมินสมรรถนะเด็กสงขลา!A11:K11)&lt;COUNTA(ประเมินสมรรถนะเด็กสงขลา!$A$2:$K$2),"",ประเมินสมรรถนะเด็กสงขลา!E11)</f>
        <v/>
      </c>
      <c r="F54" s="57" t="str">
        <f>IF(COUNTA(ประเมินสมรรถนะเด็กสงขลา!A11:K11)&lt;COUNTA(ประเมินสมรรถนะเด็กสงขลา!$A$2:$K$2),"",ประเมินสมรรถนะเด็กสงขลา!F11)</f>
        <v/>
      </c>
      <c r="G54" s="57" t="str">
        <f>IF(COUNTA(ประเมินสมรรถนะเด็กสงขลา!A11:K11)&lt;COUNTA(ประเมินสมรรถนะเด็กสงขลา!$A$2:$K$2),"",ประเมินสมรรถนะเด็กสงขลา!G11)</f>
        <v/>
      </c>
      <c r="H54" s="57" t="str">
        <f>IF(COUNTA(ประเมินสมรรถนะเด็กสงขลา!A11:K11)&lt;COUNTA(ประเมินสมรรถนะเด็กสงขลา!$A$2:$K$2),"",ประเมินสมรรถนะเด็กสงขลา!H11)</f>
        <v/>
      </c>
      <c r="I54" s="57" t="str">
        <f>IF(COUNTA(ประเมินสมรรถนะเด็กสงขลา!A11:K11)&lt;COUNTA(ประเมินสมรรถนะเด็กสงขลา!$A$2:$K$2),"",ประเมินสมรรถนะเด็กสงขลา!I11)</f>
        <v/>
      </c>
      <c r="J54" s="57" t="str">
        <f>IF(COUNTA(ประเมินสมรรถนะเด็กสงขลา!A11:K11)&lt;COUNTA(ประเมินสมรรถนะเด็กสงขลา!$A$2:$K$2),"",ประเมินสมรรถนะเด็กสงขลา!J11)</f>
        <v/>
      </c>
      <c r="K54" s="57"/>
      <c r="L54" s="57" t="str">
        <f>IF(COUNTA(ประเมินสมรรถนะเด็กสงขลา!A11:K11)&lt;COUNTA(ประเมินสมรรถนะเด็กสงขลา!$A$2:$K$2),"",ประเมินสมรรถนะเด็กสงขลา!L11)</f>
        <v/>
      </c>
      <c r="M54" s="57" t="str">
        <f>IF(COUNTA(ประเมินสมรรถนะเด็กสงขลา!A11:K11)&lt;COUNTA(ประเมินสมรรถนะเด็กสงขลา!$A$2:$K$2),"",ประเมินสมรรถนะเด็กสงขลา!M11)</f>
        <v/>
      </c>
    </row>
    <row r="55" spans="1:13" s="49" customFormat="1" ht="14.1" customHeight="1" x14ac:dyDescent="0.5">
      <c r="A55" s="57" t="str">
        <f>IF(COUNTA(ประเมินสมรรถนะเด็กสงขลา!A12:K12)&lt;COUNTA(ประเมินสมรรถนะเด็กสงขลา!$A$2:$K$2),"",ประเมินสมรรถนะเด็กสงขลา!A12)</f>
        <v/>
      </c>
      <c r="B55" s="57" t="str">
        <f>IF(COUNTA(ประเมินสมรรถนะเด็กสงขลา!A12:K12)&lt;COUNTA(ประเมินสมรรถนะเด็กสงขลา!$A$2:$K$2),"",ประเมินสมรรถนะเด็กสงขลา!B12)</f>
        <v/>
      </c>
      <c r="C55" s="58" t="str">
        <f>IF(COUNTA(ประเมินสมรรถนะเด็กสงขลา!A12:K12)&lt;COUNTA(ประเมินสมรรถนะเด็กสงขลา!$A$2:$K$2),"",ประเมินสมรรถนะเด็กสงขลา!C12)</f>
        <v/>
      </c>
      <c r="D55" s="57" t="str">
        <f>IF(COUNTA(ประเมินสมรรถนะเด็กสงขลา!A12:K12)&lt;COUNTA(ประเมินสมรรถนะเด็กสงขลา!$A$2:$K$2),"",ประเมินสมรรถนะเด็กสงขลา!D12)</f>
        <v/>
      </c>
      <c r="E55" s="57" t="str">
        <f>IF(COUNTA(ประเมินสมรรถนะเด็กสงขลา!A12:K12)&lt;COUNTA(ประเมินสมรรถนะเด็กสงขลา!$A$2:$K$2),"",ประเมินสมรรถนะเด็กสงขลา!E12)</f>
        <v/>
      </c>
      <c r="F55" s="57" t="str">
        <f>IF(COUNTA(ประเมินสมรรถนะเด็กสงขลา!A12:K12)&lt;COUNTA(ประเมินสมรรถนะเด็กสงขลา!$A$2:$K$2),"",ประเมินสมรรถนะเด็กสงขลา!F12)</f>
        <v/>
      </c>
      <c r="G55" s="57" t="str">
        <f>IF(COUNTA(ประเมินสมรรถนะเด็กสงขลา!A12:K12)&lt;COUNTA(ประเมินสมรรถนะเด็กสงขลา!$A$2:$K$2),"",ประเมินสมรรถนะเด็กสงขลา!G12)</f>
        <v/>
      </c>
      <c r="H55" s="57" t="str">
        <f>IF(COUNTA(ประเมินสมรรถนะเด็กสงขลา!A12:K12)&lt;COUNTA(ประเมินสมรรถนะเด็กสงขลา!$A$2:$K$2),"",ประเมินสมรรถนะเด็กสงขลา!H12)</f>
        <v/>
      </c>
      <c r="I55" s="57" t="str">
        <f>IF(COUNTA(ประเมินสมรรถนะเด็กสงขลา!A12:K12)&lt;COUNTA(ประเมินสมรรถนะเด็กสงขลา!$A$2:$K$2),"",ประเมินสมรรถนะเด็กสงขลา!I12)</f>
        <v/>
      </c>
      <c r="J55" s="57" t="str">
        <f>IF(COUNTA(ประเมินสมรรถนะเด็กสงขลา!A12:K12)&lt;COUNTA(ประเมินสมรรถนะเด็กสงขลา!$A$2:$K$2),"",ประเมินสมรรถนะเด็กสงขลา!J12)</f>
        <v/>
      </c>
      <c r="K55" s="57"/>
      <c r="L55" s="57" t="str">
        <f>IF(COUNTA(ประเมินสมรรถนะเด็กสงขลา!A12:K12)&lt;COUNTA(ประเมินสมรรถนะเด็กสงขลา!$A$2:$K$2),"",ประเมินสมรรถนะเด็กสงขลา!L12)</f>
        <v/>
      </c>
      <c r="M55" s="57" t="str">
        <f>IF(COUNTA(ประเมินสมรรถนะเด็กสงขลา!A12:K12)&lt;COUNTA(ประเมินสมรรถนะเด็กสงขลา!$A$2:$K$2),"",ประเมินสมรรถนะเด็กสงขลา!M12)</f>
        <v/>
      </c>
    </row>
    <row r="56" spans="1:13" s="49" customFormat="1" ht="14.1" customHeight="1" x14ac:dyDescent="0.5">
      <c r="A56" s="57" t="str">
        <f>IF(COUNTA(ประเมินสมรรถนะเด็กสงขลา!A13:K13)&lt;COUNTA(ประเมินสมรรถนะเด็กสงขลา!$A$2:$K$2),"",ประเมินสมรรถนะเด็กสงขลา!A13)</f>
        <v/>
      </c>
      <c r="B56" s="57" t="str">
        <f>IF(COUNTA(ประเมินสมรรถนะเด็กสงขลา!A13:K13)&lt;COUNTA(ประเมินสมรรถนะเด็กสงขลา!$A$2:$K$2),"",ประเมินสมรรถนะเด็กสงขลา!B13)</f>
        <v/>
      </c>
      <c r="C56" s="58" t="str">
        <f>IF(COUNTA(ประเมินสมรรถนะเด็กสงขลา!A13:K13)&lt;COUNTA(ประเมินสมรรถนะเด็กสงขลา!$A$2:$K$2),"",ประเมินสมรรถนะเด็กสงขลา!C13)</f>
        <v/>
      </c>
      <c r="D56" s="57" t="str">
        <f>IF(COUNTA(ประเมินสมรรถนะเด็กสงขลา!A13:K13)&lt;COUNTA(ประเมินสมรรถนะเด็กสงขลา!$A$2:$K$2),"",ประเมินสมรรถนะเด็กสงขลา!D13)</f>
        <v/>
      </c>
      <c r="E56" s="57" t="str">
        <f>IF(COUNTA(ประเมินสมรรถนะเด็กสงขลา!A13:K13)&lt;COUNTA(ประเมินสมรรถนะเด็กสงขลา!$A$2:$K$2),"",ประเมินสมรรถนะเด็กสงขลา!E13)</f>
        <v/>
      </c>
      <c r="F56" s="57" t="str">
        <f>IF(COUNTA(ประเมินสมรรถนะเด็กสงขลา!A13:K13)&lt;COUNTA(ประเมินสมรรถนะเด็กสงขลา!$A$2:$K$2),"",ประเมินสมรรถนะเด็กสงขลา!F13)</f>
        <v/>
      </c>
      <c r="G56" s="57" t="str">
        <f>IF(COUNTA(ประเมินสมรรถนะเด็กสงขลา!A13:K13)&lt;COUNTA(ประเมินสมรรถนะเด็กสงขลา!$A$2:$K$2),"",ประเมินสมรรถนะเด็กสงขลา!G13)</f>
        <v/>
      </c>
      <c r="H56" s="57" t="str">
        <f>IF(COUNTA(ประเมินสมรรถนะเด็กสงขลา!A13:K13)&lt;COUNTA(ประเมินสมรรถนะเด็กสงขลา!$A$2:$K$2),"",ประเมินสมรรถนะเด็กสงขลา!H13)</f>
        <v/>
      </c>
      <c r="I56" s="57" t="str">
        <f>IF(COUNTA(ประเมินสมรรถนะเด็กสงขลา!A13:K13)&lt;COUNTA(ประเมินสมรรถนะเด็กสงขลา!$A$2:$K$2),"",ประเมินสมรรถนะเด็กสงขลา!I13)</f>
        <v/>
      </c>
      <c r="J56" s="57" t="str">
        <f>IF(COUNTA(ประเมินสมรรถนะเด็กสงขลา!A13:K13)&lt;COUNTA(ประเมินสมรรถนะเด็กสงขลา!$A$2:$K$2),"",ประเมินสมรรถนะเด็กสงขลา!J13)</f>
        <v/>
      </c>
      <c r="K56" s="57"/>
      <c r="L56" s="57" t="str">
        <f>IF(COUNTA(ประเมินสมรรถนะเด็กสงขลา!A13:K13)&lt;COUNTA(ประเมินสมรรถนะเด็กสงขลา!$A$2:$K$2),"",ประเมินสมรรถนะเด็กสงขลา!L13)</f>
        <v/>
      </c>
      <c r="M56" s="57" t="str">
        <f>IF(COUNTA(ประเมินสมรรถนะเด็กสงขลา!A13:K13)&lt;COUNTA(ประเมินสมรรถนะเด็กสงขลา!$A$2:$K$2),"",ประเมินสมรรถนะเด็กสงขลา!M13)</f>
        <v/>
      </c>
    </row>
    <row r="57" spans="1:13" s="49" customFormat="1" ht="14.1" customHeight="1" x14ac:dyDescent="0.5">
      <c r="A57" s="57" t="str">
        <f>IF(COUNTA(ประเมินสมรรถนะเด็กสงขลา!A14:K14)&lt;COUNTA(ประเมินสมรรถนะเด็กสงขลา!$A$2:$K$2),"",ประเมินสมรรถนะเด็กสงขลา!A14)</f>
        <v/>
      </c>
      <c r="B57" s="57" t="str">
        <f>IF(COUNTA(ประเมินสมรรถนะเด็กสงขลา!A14:K14)&lt;COUNTA(ประเมินสมรรถนะเด็กสงขลา!$A$2:$K$2),"",ประเมินสมรรถนะเด็กสงขลา!B14)</f>
        <v/>
      </c>
      <c r="C57" s="58" t="str">
        <f>IF(COUNTA(ประเมินสมรรถนะเด็กสงขลา!A14:K14)&lt;COUNTA(ประเมินสมรรถนะเด็กสงขลา!$A$2:$K$2),"",ประเมินสมรรถนะเด็กสงขลา!C14)</f>
        <v/>
      </c>
      <c r="D57" s="57" t="str">
        <f>IF(COUNTA(ประเมินสมรรถนะเด็กสงขลา!A14:K14)&lt;COUNTA(ประเมินสมรรถนะเด็กสงขลา!$A$2:$K$2),"",ประเมินสมรรถนะเด็กสงขลา!D14)</f>
        <v/>
      </c>
      <c r="E57" s="57" t="str">
        <f>IF(COUNTA(ประเมินสมรรถนะเด็กสงขลา!A14:K14)&lt;COUNTA(ประเมินสมรรถนะเด็กสงขลา!$A$2:$K$2),"",ประเมินสมรรถนะเด็กสงขลา!E14)</f>
        <v/>
      </c>
      <c r="F57" s="57" t="str">
        <f>IF(COUNTA(ประเมินสมรรถนะเด็กสงขลา!A14:K14)&lt;COUNTA(ประเมินสมรรถนะเด็กสงขลา!$A$2:$K$2),"",ประเมินสมรรถนะเด็กสงขลา!F14)</f>
        <v/>
      </c>
      <c r="G57" s="57" t="str">
        <f>IF(COUNTA(ประเมินสมรรถนะเด็กสงขลา!A14:K14)&lt;COUNTA(ประเมินสมรรถนะเด็กสงขลา!$A$2:$K$2),"",ประเมินสมรรถนะเด็กสงขลา!G14)</f>
        <v/>
      </c>
      <c r="H57" s="57" t="str">
        <f>IF(COUNTA(ประเมินสมรรถนะเด็กสงขลา!A14:K14)&lt;COUNTA(ประเมินสมรรถนะเด็กสงขลา!$A$2:$K$2),"",ประเมินสมรรถนะเด็กสงขลา!H14)</f>
        <v/>
      </c>
      <c r="I57" s="57" t="str">
        <f>IF(COUNTA(ประเมินสมรรถนะเด็กสงขลา!A14:K14)&lt;COUNTA(ประเมินสมรรถนะเด็กสงขลา!$A$2:$K$2),"",ประเมินสมรรถนะเด็กสงขลา!I14)</f>
        <v/>
      </c>
      <c r="J57" s="57" t="str">
        <f>IF(COUNTA(ประเมินสมรรถนะเด็กสงขลา!A14:K14)&lt;COUNTA(ประเมินสมรรถนะเด็กสงขลา!$A$2:$K$2),"",ประเมินสมรรถนะเด็กสงขลา!J14)</f>
        <v/>
      </c>
      <c r="K57" s="57"/>
      <c r="L57" s="57" t="str">
        <f>IF(COUNTA(ประเมินสมรรถนะเด็กสงขลา!A14:K14)&lt;COUNTA(ประเมินสมรรถนะเด็กสงขลา!$A$2:$K$2),"",ประเมินสมรรถนะเด็กสงขลา!L14)</f>
        <v/>
      </c>
      <c r="M57" s="57" t="str">
        <f>IF(COUNTA(ประเมินสมรรถนะเด็กสงขลา!A14:K14)&lt;COUNTA(ประเมินสมรรถนะเด็กสงขลา!$A$2:$K$2),"",ประเมินสมรรถนะเด็กสงขลา!M14)</f>
        <v/>
      </c>
    </row>
    <row r="58" spans="1:13" s="49" customFormat="1" ht="14.1" customHeight="1" x14ac:dyDescent="0.5">
      <c r="A58" s="57" t="str">
        <f>IF(COUNTA(ประเมินสมรรถนะเด็กสงขลา!A15:K15)&lt;COUNTA(ประเมินสมรรถนะเด็กสงขลา!$A$2:$K$2),"",ประเมินสมรรถนะเด็กสงขลา!A15)</f>
        <v/>
      </c>
      <c r="B58" s="57" t="str">
        <f>IF(COUNTA(ประเมินสมรรถนะเด็กสงขลา!A15:K15)&lt;COUNTA(ประเมินสมรรถนะเด็กสงขลา!$A$2:$K$2),"",ประเมินสมรรถนะเด็กสงขลา!B15)</f>
        <v/>
      </c>
      <c r="C58" s="58" t="str">
        <f>IF(COUNTA(ประเมินสมรรถนะเด็กสงขลา!A15:K15)&lt;COUNTA(ประเมินสมรรถนะเด็กสงขลา!$A$2:$K$2),"",ประเมินสมรรถนะเด็กสงขลา!C15)</f>
        <v/>
      </c>
      <c r="D58" s="57" t="str">
        <f>IF(COUNTA(ประเมินสมรรถนะเด็กสงขลา!A15:K15)&lt;COUNTA(ประเมินสมรรถนะเด็กสงขลา!$A$2:$K$2),"",ประเมินสมรรถนะเด็กสงขลา!D15)</f>
        <v/>
      </c>
      <c r="E58" s="57" t="str">
        <f>IF(COUNTA(ประเมินสมรรถนะเด็กสงขลา!A15:K15)&lt;COUNTA(ประเมินสมรรถนะเด็กสงขลา!$A$2:$K$2),"",ประเมินสมรรถนะเด็กสงขลา!E15)</f>
        <v/>
      </c>
      <c r="F58" s="57" t="str">
        <f>IF(COUNTA(ประเมินสมรรถนะเด็กสงขลา!A15:K15)&lt;COUNTA(ประเมินสมรรถนะเด็กสงขลา!$A$2:$K$2),"",ประเมินสมรรถนะเด็กสงขลา!F15)</f>
        <v/>
      </c>
      <c r="G58" s="57" t="str">
        <f>IF(COUNTA(ประเมินสมรรถนะเด็กสงขลา!A15:K15)&lt;COUNTA(ประเมินสมรรถนะเด็กสงขลา!$A$2:$K$2),"",ประเมินสมรรถนะเด็กสงขลา!G15)</f>
        <v/>
      </c>
      <c r="H58" s="57" t="str">
        <f>IF(COUNTA(ประเมินสมรรถนะเด็กสงขลา!A15:K15)&lt;COUNTA(ประเมินสมรรถนะเด็กสงขลา!$A$2:$K$2),"",ประเมินสมรรถนะเด็กสงขลา!H15)</f>
        <v/>
      </c>
      <c r="I58" s="57" t="str">
        <f>IF(COUNTA(ประเมินสมรรถนะเด็กสงขลา!A15:K15)&lt;COUNTA(ประเมินสมรรถนะเด็กสงขลา!$A$2:$K$2),"",ประเมินสมรรถนะเด็กสงขลา!I15)</f>
        <v/>
      </c>
      <c r="J58" s="57" t="str">
        <f>IF(COUNTA(ประเมินสมรรถนะเด็กสงขลา!A15:K15)&lt;COUNTA(ประเมินสมรรถนะเด็กสงขลา!$A$2:$K$2),"",ประเมินสมรรถนะเด็กสงขลา!J15)</f>
        <v/>
      </c>
      <c r="K58" s="57"/>
      <c r="L58" s="57" t="str">
        <f>IF(COUNTA(ประเมินสมรรถนะเด็กสงขลา!A15:K15)&lt;COUNTA(ประเมินสมรรถนะเด็กสงขลา!$A$2:$K$2),"",ประเมินสมรรถนะเด็กสงขลา!L15)</f>
        <v/>
      </c>
      <c r="M58" s="57" t="str">
        <f>IF(COUNTA(ประเมินสมรรถนะเด็กสงขลา!A15:K15)&lt;COUNTA(ประเมินสมรรถนะเด็กสงขลา!$A$2:$K$2),"",ประเมินสมรรถนะเด็กสงขลา!M15)</f>
        <v/>
      </c>
    </row>
    <row r="59" spans="1:13" s="49" customFormat="1" ht="14.1" customHeight="1" x14ac:dyDescent="0.5">
      <c r="A59" s="57" t="str">
        <f>IF(COUNTA(ประเมินสมรรถนะเด็กสงขลา!A16:K16)&lt;COUNTA(ประเมินสมรรถนะเด็กสงขลา!$A$2:$K$2),"",ประเมินสมรรถนะเด็กสงขลา!A16)</f>
        <v/>
      </c>
      <c r="B59" s="57" t="str">
        <f>IF(COUNTA(ประเมินสมรรถนะเด็กสงขลา!A16:K16)&lt;COUNTA(ประเมินสมรรถนะเด็กสงขลา!$A$2:$K$2),"",ประเมินสมรรถนะเด็กสงขลา!B16)</f>
        <v/>
      </c>
      <c r="C59" s="58" t="str">
        <f>IF(COUNTA(ประเมินสมรรถนะเด็กสงขลา!A16:K16)&lt;COUNTA(ประเมินสมรรถนะเด็กสงขลา!$A$2:$K$2),"",ประเมินสมรรถนะเด็กสงขลา!C16)</f>
        <v/>
      </c>
      <c r="D59" s="57" t="str">
        <f>IF(COUNTA(ประเมินสมรรถนะเด็กสงขลา!A16:K16)&lt;COUNTA(ประเมินสมรรถนะเด็กสงขลา!$A$2:$K$2),"",ประเมินสมรรถนะเด็กสงขลา!D16)</f>
        <v/>
      </c>
      <c r="E59" s="57" t="str">
        <f>IF(COUNTA(ประเมินสมรรถนะเด็กสงขลา!A16:K16)&lt;COUNTA(ประเมินสมรรถนะเด็กสงขลา!$A$2:$K$2),"",ประเมินสมรรถนะเด็กสงขลา!E16)</f>
        <v/>
      </c>
      <c r="F59" s="57" t="str">
        <f>IF(COUNTA(ประเมินสมรรถนะเด็กสงขลา!A16:K16)&lt;COUNTA(ประเมินสมรรถนะเด็กสงขลา!$A$2:$K$2),"",ประเมินสมรรถนะเด็กสงขลา!F16)</f>
        <v/>
      </c>
      <c r="G59" s="57" t="str">
        <f>IF(COUNTA(ประเมินสมรรถนะเด็กสงขลา!A16:K16)&lt;COUNTA(ประเมินสมรรถนะเด็กสงขลา!$A$2:$K$2),"",ประเมินสมรรถนะเด็กสงขลา!G16)</f>
        <v/>
      </c>
      <c r="H59" s="57" t="str">
        <f>IF(COUNTA(ประเมินสมรรถนะเด็กสงขลา!A16:K16)&lt;COUNTA(ประเมินสมรรถนะเด็กสงขลา!$A$2:$K$2),"",ประเมินสมรรถนะเด็กสงขลา!H16)</f>
        <v/>
      </c>
      <c r="I59" s="57" t="str">
        <f>IF(COUNTA(ประเมินสมรรถนะเด็กสงขลา!A16:K16)&lt;COUNTA(ประเมินสมรรถนะเด็กสงขลา!$A$2:$K$2),"",ประเมินสมรรถนะเด็กสงขลา!I16)</f>
        <v/>
      </c>
      <c r="J59" s="57" t="str">
        <f>IF(COUNTA(ประเมินสมรรถนะเด็กสงขลา!A16:K16)&lt;COUNTA(ประเมินสมรรถนะเด็กสงขลา!$A$2:$K$2),"",ประเมินสมรรถนะเด็กสงขลา!J16)</f>
        <v/>
      </c>
      <c r="K59" s="57"/>
      <c r="L59" s="57" t="str">
        <f>IF(COUNTA(ประเมินสมรรถนะเด็กสงขลา!A16:K16)&lt;COUNTA(ประเมินสมรรถนะเด็กสงขลา!$A$2:$K$2),"",ประเมินสมรรถนะเด็กสงขลา!L16)</f>
        <v/>
      </c>
      <c r="M59" s="57" t="str">
        <f>IF(COUNTA(ประเมินสมรรถนะเด็กสงขลา!A16:K16)&lt;COUNTA(ประเมินสมรรถนะเด็กสงขลา!$A$2:$K$2),"",ประเมินสมรรถนะเด็กสงขลา!M16)</f>
        <v/>
      </c>
    </row>
    <row r="60" spans="1:13" s="49" customFormat="1" ht="14.1" customHeight="1" x14ac:dyDescent="0.5">
      <c r="A60" s="57" t="str">
        <f>IF(COUNTA(ประเมินสมรรถนะเด็กสงขลา!A17:K17)&lt;COUNTA(ประเมินสมรรถนะเด็กสงขลา!$A$2:$K$2),"",ประเมินสมรรถนะเด็กสงขลา!A17)</f>
        <v/>
      </c>
      <c r="B60" s="57" t="str">
        <f>IF(COUNTA(ประเมินสมรรถนะเด็กสงขลา!A17:K17)&lt;COUNTA(ประเมินสมรรถนะเด็กสงขลา!$A$2:$K$2),"",ประเมินสมรรถนะเด็กสงขลา!B17)</f>
        <v/>
      </c>
      <c r="C60" s="58" t="str">
        <f>IF(COUNTA(ประเมินสมรรถนะเด็กสงขลา!A17:K17)&lt;COUNTA(ประเมินสมรรถนะเด็กสงขลา!$A$2:$K$2),"",ประเมินสมรรถนะเด็กสงขลา!C17)</f>
        <v/>
      </c>
      <c r="D60" s="57" t="str">
        <f>IF(COUNTA(ประเมินสมรรถนะเด็กสงขลา!A17:K17)&lt;COUNTA(ประเมินสมรรถนะเด็กสงขลา!$A$2:$K$2),"",ประเมินสมรรถนะเด็กสงขลา!D17)</f>
        <v/>
      </c>
      <c r="E60" s="57" t="str">
        <f>IF(COUNTA(ประเมินสมรรถนะเด็กสงขลา!A17:K17)&lt;COUNTA(ประเมินสมรรถนะเด็กสงขลา!$A$2:$K$2),"",ประเมินสมรรถนะเด็กสงขลา!E17)</f>
        <v/>
      </c>
      <c r="F60" s="57" t="str">
        <f>IF(COUNTA(ประเมินสมรรถนะเด็กสงขลา!A17:K17)&lt;COUNTA(ประเมินสมรรถนะเด็กสงขลา!$A$2:$K$2),"",ประเมินสมรรถนะเด็กสงขลา!F17)</f>
        <v/>
      </c>
      <c r="G60" s="57" t="str">
        <f>IF(COUNTA(ประเมินสมรรถนะเด็กสงขลา!A17:K17)&lt;COUNTA(ประเมินสมรรถนะเด็กสงขลา!$A$2:$K$2),"",ประเมินสมรรถนะเด็กสงขลา!G17)</f>
        <v/>
      </c>
      <c r="H60" s="57" t="str">
        <f>IF(COUNTA(ประเมินสมรรถนะเด็กสงขลา!A17:K17)&lt;COUNTA(ประเมินสมรรถนะเด็กสงขลา!$A$2:$K$2),"",ประเมินสมรรถนะเด็กสงขลา!H17)</f>
        <v/>
      </c>
      <c r="I60" s="57" t="str">
        <f>IF(COUNTA(ประเมินสมรรถนะเด็กสงขลา!A17:K17)&lt;COUNTA(ประเมินสมรรถนะเด็กสงขลา!$A$2:$K$2),"",ประเมินสมรรถนะเด็กสงขลา!I17)</f>
        <v/>
      </c>
      <c r="J60" s="57" t="str">
        <f>IF(COUNTA(ประเมินสมรรถนะเด็กสงขลา!A17:K17)&lt;COUNTA(ประเมินสมรรถนะเด็กสงขลา!$A$2:$K$2),"",ประเมินสมรรถนะเด็กสงขลา!J17)</f>
        <v/>
      </c>
      <c r="K60" s="57"/>
      <c r="L60" s="57" t="str">
        <f>IF(COUNTA(ประเมินสมรรถนะเด็กสงขลา!A17:K17)&lt;COUNTA(ประเมินสมรรถนะเด็กสงขลา!$A$2:$K$2),"",ประเมินสมรรถนะเด็กสงขลา!L17)</f>
        <v/>
      </c>
      <c r="M60" s="57" t="str">
        <f>IF(COUNTA(ประเมินสมรรถนะเด็กสงขลา!A17:K17)&lt;COUNTA(ประเมินสมรรถนะเด็กสงขลา!$A$2:$K$2),"",ประเมินสมรรถนะเด็กสงขลา!M17)</f>
        <v/>
      </c>
    </row>
    <row r="61" spans="1:13" s="49" customFormat="1" ht="14.1" customHeight="1" x14ac:dyDescent="0.5">
      <c r="A61" s="57" t="str">
        <f>IF(COUNTA(ประเมินสมรรถนะเด็กสงขลา!A18:K18)&lt;COUNTA(ประเมินสมรรถนะเด็กสงขลา!$A$2:$K$2),"",ประเมินสมรรถนะเด็กสงขลา!A18)</f>
        <v/>
      </c>
      <c r="B61" s="57" t="str">
        <f>IF(COUNTA(ประเมินสมรรถนะเด็กสงขลา!A18:K18)&lt;COUNTA(ประเมินสมรรถนะเด็กสงขลา!$A$2:$K$2),"",ประเมินสมรรถนะเด็กสงขลา!B18)</f>
        <v/>
      </c>
      <c r="C61" s="58" t="str">
        <f>IF(COUNTA(ประเมินสมรรถนะเด็กสงขลา!A18:K18)&lt;COUNTA(ประเมินสมรรถนะเด็กสงขลา!$A$2:$K$2),"",ประเมินสมรรถนะเด็กสงขลา!C18)</f>
        <v/>
      </c>
      <c r="D61" s="57" t="str">
        <f>IF(COUNTA(ประเมินสมรรถนะเด็กสงขลา!A18:K18)&lt;COUNTA(ประเมินสมรรถนะเด็กสงขลา!$A$2:$K$2),"",ประเมินสมรรถนะเด็กสงขลา!D18)</f>
        <v/>
      </c>
      <c r="E61" s="57" t="str">
        <f>IF(COUNTA(ประเมินสมรรถนะเด็กสงขลา!A18:K18)&lt;COUNTA(ประเมินสมรรถนะเด็กสงขลา!$A$2:$K$2),"",ประเมินสมรรถนะเด็กสงขลา!E18)</f>
        <v/>
      </c>
      <c r="F61" s="57" t="str">
        <f>IF(COUNTA(ประเมินสมรรถนะเด็กสงขลา!A18:K18)&lt;COUNTA(ประเมินสมรรถนะเด็กสงขลา!$A$2:$K$2),"",ประเมินสมรรถนะเด็กสงขลา!F18)</f>
        <v/>
      </c>
      <c r="G61" s="57" t="str">
        <f>IF(COUNTA(ประเมินสมรรถนะเด็กสงขลา!A18:K18)&lt;COUNTA(ประเมินสมรรถนะเด็กสงขลา!$A$2:$K$2),"",ประเมินสมรรถนะเด็กสงขลา!G18)</f>
        <v/>
      </c>
      <c r="H61" s="57" t="str">
        <f>IF(COUNTA(ประเมินสมรรถนะเด็กสงขลา!A18:K18)&lt;COUNTA(ประเมินสมรรถนะเด็กสงขลา!$A$2:$K$2),"",ประเมินสมรรถนะเด็กสงขลา!H18)</f>
        <v/>
      </c>
      <c r="I61" s="57" t="str">
        <f>IF(COUNTA(ประเมินสมรรถนะเด็กสงขลา!A18:K18)&lt;COUNTA(ประเมินสมรรถนะเด็กสงขลา!$A$2:$K$2),"",ประเมินสมรรถนะเด็กสงขลา!I18)</f>
        <v/>
      </c>
      <c r="J61" s="57" t="str">
        <f>IF(COUNTA(ประเมินสมรรถนะเด็กสงขลา!A18:K18)&lt;COUNTA(ประเมินสมรรถนะเด็กสงขลา!$A$2:$K$2),"",ประเมินสมรรถนะเด็กสงขลา!J18)</f>
        <v/>
      </c>
      <c r="K61" s="57"/>
      <c r="L61" s="57" t="str">
        <f>IF(COUNTA(ประเมินสมรรถนะเด็กสงขลา!A18:K18)&lt;COUNTA(ประเมินสมรรถนะเด็กสงขลา!$A$2:$K$2),"",ประเมินสมรรถนะเด็กสงขลา!L18)</f>
        <v/>
      </c>
      <c r="M61" s="57" t="str">
        <f>IF(COUNTA(ประเมินสมรรถนะเด็กสงขลา!A18:K18)&lt;COUNTA(ประเมินสมรรถนะเด็กสงขลา!$A$2:$K$2),"",ประเมินสมรรถนะเด็กสงขลา!M18)</f>
        <v/>
      </c>
    </row>
    <row r="62" spans="1:13" s="49" customFormat="1" ht="14.1" customHeight="1" x14ac:dyDescent="0.5">
      <c r="A62" s="57" t="str">
        <f>IF(COUNTA(ประเมินสมรรถนะเด็กสงขลา!A19:K19)&lt;COUNTA(ประเมินสมรรถนะเด็กสงขลา!$A$2:$K$2),"",ประเมินสมรรถนะเด็กสงขลา!A19)</f>
        <v/>
      </c>
      <c r="B62" s="57" t="str">
        <f>IF(COUNTA(ประเมินสมรรถนะเด็กสงขลา!A19:K19)&lt;COUNTA(ประเมินสมรรถนะเด็กสงขลา!$A$2:$K$2),"",ประเมินสมรรถนะเด็กสงขลา!B19)</f>
        <v/>
      </c>
      <c r="C62" s="58" t="str">
        <f>IF(COUNTA(ประเมินสมรรถนะเด็กสงขลา!A19:K19)&lt;COUNTA(ประเมินสมรรถนะเด็กสงขลา!$A$2:$K$2),"",ประเมินสมรรถนะเด็กสงขลา!C19)</f>
        <v/>
      </c>
      <c r="D62" s="57" t="str">
        <f>IF(COUNTA(ประเมินสมรรถนะเด็กสงขลา!A19:K19)&lt;COUNTA(ประเมินสมรรถนะเด็กสงขลา!$A$2:$K$2),"",ประเมินสมรรถนะเด็กสงขลา!D19)</f>
        <v/>
      </c>
      <c r="E62" s="57" t="str">
        <f>IF(COUNTA(ประเมินสมรรถนะเด็กสงขลา!A19:K19)&lt;COUNTA(ประเมินสมรรถนะเด็กสงขลา!$A$2:$K$2),"",ประเมินสมรรถนะเด็กสงขลา!E19)</f>
        <v/>
      </c>
      <c r="F62" s="57" t="str">
        <f>IF(COUNTA(ประเมินสมรรถนะเด็กสงขลา!A19:K19)&lt;COUNTA(ประเมินสมรรถนะเด็กสงขลา!$A$2:$K$2),"",ประเมินสมรรถนะเด็กสงขลา!F19)</f>
        <v/>
      </c>
      <c r="G62" s="57" t="str">
        <f>IF(COUNTA(ประเมินสมรรถนะเด็กสงขลา!A19:K19)&lt;COUNTA(ประเมินสมรรถนะเด็กสงขลา!$A$2:$K$2),"",ประเมินสมรรถนะเด็กสงขลา!G19)</f>
        <v/>
      </c>
      <c r="H62" s="57" t="str">
        <f>IF(COUNTA(ประเมินสมรรถนะเด็กสงขลา!A19:K19)&lt;COUNTA(ประเมินสมรรถนะเด็กสงขลา!$A$2:$K$2),"",ประเมินสมรรถนะเด็กสงขลา!H19)</f>
        <v/>
      </c>
      <c r="I62" s="57" t="str">
        <f>IF(COUNTA(ประเมินสมรรถนะเด็กสงขลา!A19:K19)&lt;COUNTA(ประเมินสมรรถนะเด็กสงขลา!$A$2:$K$2),"",ประเมินสมรรถนะเด็กสงขลา!I19)</f>
        <v/>
      </c>
      <c r="J62" s="57" t="str">
        <f>IF(COUNTA(ประเมินสมรรถนะเด็กสงขลา!A19:K19)&lt;COUNTA(ประเมินสมรรถนะเด็กสงขลา!$A$2:$K$2),"",ประเมินสมรรถนะเด็กสงขลา!J19)</f>
        <v/>
      </c>
      <c r="K62" s="57"/>
      <c r="L62" s="57" t="str">
        <f>IF(COUNTA(ประเมินสมรรถนะเด็กสงขลา!A19:K19)&lt;COUNTA(ประเมินสมรรถนะเด็กสงขลา!$A$2:$K$2),"",ประเมินสมรรถนะเด็กสงขลา!L19)</f>
        <v/>
      </c>
      <c r="M62" s="57" t="str">
        <f>IF(COUNTA(ประเมินสมรรถนะเด็กสงขลา!A19:K19)&lt;COUNTA(ประเมินสมรรถนะเด็กสงขลา!$A$2:$K$2),"",ประเมินสมรรถนะเด็กสงขลา!M19)</f>
        <v/>
      </c>
    </row>
    <row r="63" spans="1:13" s="49" customFormat="1" ht="14.1" customHeight="1" x14ac:dyDescent="0.5">
      <c r="A63" s="57" t="str">
        <f>IF(COUNTA(ประเมินสมรรถนะเด็กสงขลา!A20:K20)&lt;COUNTA(ประเมินสมรรถนะเด็กสงขลา!$A$2:$K$2),"",ประเมินสมรรถนะเด็กสงขลา!A20)</f>
        <v/>
      </c>
      <c r="B63" s="57" t="str">
        <f>IF(COUNTA(ประเมินสมรรถนะเด็กสงขลา!A20:K20)&lt;COUNTA(ประเมินสมรรถนะเด็กสงขลา!$A$2:$K$2),"",ประเมินสมรรถนะเด็กสงขลา!B20)</f>
        <v/>
      </c>
      <c r="C63" s="58" t="str">
        <f>IF(COUNTA(ประเมินสมรรถนะเด็กสงขลา!A20:K20)&lt;COUNTA(ประเมินสมรรถนะเด็กสงขลา!$A$2:$K$2),"",ประเมินสมรรถนะเด็กสงขลา!C20)</f>
        <v/>
      </c>
      <c r="D63" s="57" t="str">
        <f>IF(COUNTA(ประเมินสมรรถนะเด็กสงขลา!A20:K20)&lt;COUNTA(ประเมินสมรรถนะเด็กสงขลา!$A$2:$K$2),"",ประเมินสมรรถนะเด็กสงขลา!D20)</f>
        <v/>
      </c>
      <c r="E63" s="57" t="str">
        <f>IF(COUNTA(ประเมินสมรรถนะเด็กสงขลา!A20:K20)&lt;COUNTA(ประเมินสมรรถนะเด็กสงขลา!$A$2:$K$2),"",ประเมินสมรรถนะเด็กสงขลา!E20)</f>
        <v/>
      </c>
      <c r="F63" s="57" t="str">
        <f>IF(COUNTA(ประเมินสมรรถนะเด็กสงขลา!A20:K20)&lt;COUNTA(ประเมินสมรรถนะเด็กสงขลา!$A$2:$K$2),"",ประเมินสมรรถนะเด็กสงขลา!F20)</f>
        <v/>
      </c>
      <c r="G63" s="57" t="str">
        <f>IF(COUNTA(ประเมินสมรรถนะเด็กสงขลา!A20:K20)&lt;COUNTA(ประเมินสมรรถนะเด็กสงขลา!$A$2:$K$2),"",ประเมินสมรรถนะเด็กสงขลา!G20)</f>
        <v/>
      </c>
      <c r="H63" s="57" t="str">
        <f>IF(COUNTA(ประเมินสมรรถนะเด็กสงขลา!A20:K20)&lt;COUNTA(ประเมินสมรรถนะเด็กสงขลา!$A$2:$K$2),"",ประเมินสมรรถนะเด็กสงขลา!H20)</f>
        <v/>
      </c>
      <c r="I63" s="57" t="str">
        <f>IF(COUNTA(ประเมินสมรรถนะเด็กสงขลา!A20:K20)&lt;COUNTA(ประเมินสมรรถนะเด็กสงขลา!$A$2:$K$2),"",ประเมินสมรรถนะเด็กสงขลา!I20)</f>
        <v/>
      </c>
      <c r="J63" s="57" t="str">
        <f>IF(COUNTA(ประเมินสมรรถนะเด็กสงขลา!A20:K20)&lt;COUNTA(ประเมินสมรรถนะเด็กสงขลา!$A$2:$K$2),"",ประเมินสมรรถนะเด็กสงขลา!J20)</f>
        <v/>
      </c>
      <c r="K63" s="57"/>
      <c r="L63" s="57" t="str">
        <f>IF(COUNTA(ประเมินสมรรถนะเด็กสงขลา!A20:K20)&lt;COUNTA(ประเมินสมรรถนะเด็กสงขลา!$A$2:$K$2),"",ประเมินสมรรถนะเด็กสงขลา!L20)</f>
        <v/>
      </c>
      <c r="M63" s="57" t="str">
        <f>IF(COUNTA(ประเมินสมรรถนะเด็กสงขลา!A20:K20)&lt;COUNTA(ประเมินสมรรถนะเด็กสงขลา!$A$2:$K$2),"",ประเมินสมรรถนะเด็กสงขลา!M20)</f>
        <v/>
      </c>
    </row>
    <row r="64" spans="1:13" s="49" customFormat="1" ht="14.1" customHeight="1" x14ac:dyDescent="0.5">
      <c r="A64" s="57" t="str">
        <f>IF(COUNTA(ประเมินสมรรถนะเด็กสงขลา!A21:K21)&lt;COUNTA(ประเมินสมรรถนะเด็กสงขลา!$A$2:$K$2),"",ประเมินสมรรถนะเด็กสงขลา!A21)</f>
        <v/>
      </c>
      <c r="B64" s="57" t="str">
        <f>IF(COUNTA(ประเมินสมรรถนะเด็กสงขลา!A21:K21)&lt;COUNTA(ประเมินสมรรถนะเด็กสงขลา!$A$2:$K$2),"",ประเมินสมรรถนะเด็กสงขลา!B21)</f>
        <v/>
      </c>
      <c r="C64" s="58" t="str">
        <f>IF(COUNTA(ประเมินสมรรถนะเด็กสงขลา!A21:K21)&lt;COUNTA(ประเมินสมรรถนะเด็กสงขลา!$A$2:$K$2),"",ประเมินสมรรถนะเด็กสงขลา!C21)</f>
        <v/>
      </c>
      <c r="D64" s="57" t="str">
        <f>IF(COUNTA(ประเมินสมรรถนะเด็กสงขลา!A21:K21)&lt;COUNTA(ประเมินสมรรถนะเด็กสงขลา!$A$2:$K$2),"",ประเมินสมรรถนะเด็กสงขลา!D21)</f>
        <v/>
      </c>
      <c r="E64" s="57" t="str">
        <f>IF(COUNTA(ประเมินสมรรถนะเด็กสงขลา!A21:K21)&lt;COUNTA(ประเมินสมรรถนะเด็กสงขลา!$A$2:$K$2),"",ประเมินสมรรถนะเด็กสงขลา!E21)</f>
        <v/>
      </c>
      <c r="F64" s="57" t="str">
        <f>IF(COUNTA(ประเมินสมรรถนะเด็กสงขลา!A21:K21)&lt;COUNTA(ประเมินสมรรถนะเด็กสงขลา!$A$2:$K$2),"",ประเมินสมรรถนะเด็กสงขลา!F21)</f>
        <v/>
      </c>
      <c r="G64" s="57" t="str">
        <f>IF(COUNTA(ประเมินสมรรถนะเด็กสงขลา!A21:K21)&lt;COUNTA(ประเมินสมรรถนะเด็กสงขลา!$A$2:$K$2),"",ประเมินสมรรถนะเด็กสงขลา!G21)</f>
        <v/>
      </c>
      <c r="H64" s="57" t="str">
        <f>IF(COUNTA(ประเมินสมรรถนะเด็กสงขลา!A21:K21)&lt;COUNTA(ประเมินสมรรถนะเด็กสงขลา!$A$2:$K$2),"",ประเมินสมรรถนะเด็กสงขลา!H21)</f>
        <v/>
      </c>
      <c r="I64" s="57" t="str">
        <f>IF(COUNTA(ประเมินสมรรถนะเด็กสงขลา!A21:K21)&lt;COUNTA(ประเมินสมรรถนะเด็กสงขลา!$A$2:$K$2),"",ประเมินสมรรถนะเด็กสงขลา!I21)</f>
        <v/>
      </c>
      <c r="J64" s="57" t="str">
        <f>IF(COUNTA(ประเมินสมรรถนะเด็กสงขลา!A21:K21)&lt;COUNTA(ประเมินสมรรถนะเด็กสงขลา!$A$2:$K$2),"",ประเมินสมรรถนะเด็กสงขลา!J21)</f>
        <v/>
      </c>
      <c r="K64" s="57"/>
      <c r="L64" s="57" t="str">
        <f>IF(COUNTA(ประเมินสมรรถนะเด็กสงขลา!A21:K21)&lt;COUNTA(ประเมินสมรรถนะเด็กสงขลา!$A$2:$K$2),"",ประเมินสมรรถนะเด็กสงขลา!L21)</f>
        <v/>
      </c>
      <c r="M64" s="57" t="str">
        <f>IF(COUNTA(ประเมินสมรรถนะเด็กสงขลา!A21:K21)&lt;COUNTA(ประเมินสมรรถนะเด็กสงขลา!$A$2:$K$2),"",ประเมินสมรรถนะเด็กสงขลา!M21)</f>
        <v/>
      </c>
    </row>
    <row r="65" spans="1:13" s="49" customFormat="1" ht="14.1" customHeight="1" x14ac:dyDescent="0.5">
      <c r="A65" s="57" t="str">
        <f>IF(COUNTA(ประเมินสมรรถนะเด็กสงขลา!A22:K22)&lt;COUNTA(ประเมินสมรรถนะเด็กสงขลา!$A$2:$K$2),"",ประเมินสมรรถนะเด็กสงขลา!A22)</f>
        <v/>
      </c>
      <c r="B65" s="57" t="str">
        <f>IF(COUNTA(ประเมินสมรรถนะเด็กสงขลา!A22:K22)&lt;COUNTA(ประเมินสมรรถนะเด็กสงขลา!$A$2:$K$2),"",ประเมินสมรรถนะเด็กสงขลา!B22)</f>
        <v/>
      </c>
      <c r="C65" s="58" t="str">
        <f>IF(COUNTA(ประเมินสมรรถนะเด็กสงขลา!A22:K22)&lt;COUNTA(ประเมินสมรรถนะเด็กสงขลา!$A$2:$K$2),"",ประเมินสมรรถนะเด็กสงขลา!C22)</f>
        <v/>
      </c>
      <c r="D65" s="57" t="str">
        <f>IF(COUNTA(ประเมินสมรรถนะเด็กสงขลา!A22:K22)&lt;COUNTA(ประเมินสมรรถนะเด็กสงขลา!$A$2:$K$2),"",ประเมินสมรรถนะเด็กสงขลา!D22)</f>
        <v/>
      </c>
      <c r="E65" s="57" t="str">
        <f>IF(COUNTA(ประเมินสมรรถนะเด็กสงขลา!A22:K22)&lt;COUNTA(ประเมินสมรรถนะเด็กสงขลา!$A$2:$K$2),"",ประเมินสมรรถนะเด็กสงขลา!E22)</f>
        <v/>
      </c>
      <c r="F65" s="57" t="str">
        <f>IF(COUNTA(ประเมินสมรรถนะเด็กสงขลา!A22:K22)&lt;COUNTA(ประเมินสมรรถนะเด็กสงขลา!$A$2:$K$2),"",ประเมินสมรรถนะเด็กสงขลา!F22)</f>
        <v/>
      </c>
      <c r="G65" s="57" t="str">
        <f>IF(COUNTA(ประเมินสมรรถนะเด็กสงขลา!A22:K22)&lt;COUNTA(ประเมินสมรรถนะเด็กสงขลา!$A$2:$K$2),"",ประเมินสมรรถนะเด็กสงขลา!G22)</f>
        <v/>
      </c>
      <c r="H65" s="57" t="str">
        <f>IF(COUNTA(ประเมินสมรรถนะเด็กสงขลา!A22:K22)&lt;COUNTA(ประเมินสมรรถนะเด็กสงขลา!$A$2:$K$2),"",ประเมินสมรรถนะเด็กสงขลา!H22)</f>
        <v/>
      </c>
      <c r="I65" s="57" t="str">
        <f>IF(COUNTA(ประเมินสมรรถนะเด็กสงขลา!A22:K22)&lt;COUNTA(ประเมินสมรรถนะเด็กสงขลา!$A$2:$K$2),"",ประเมินสมรรถนะเด็กสงขลา!I22)</f>
        <v/>
      </c>
      <c r="J65" s="57" t="str">
        <f>IF(COUNTA(ประเมินสมรรถนะเด็กสงขลา!A22:K22)&lt;COUNTA(ประเมินสมรรถนะเด็กสงขลา!$A$2:$K$2),"",ประเมินสมรรถนะเด็กสงขลา!J22)</f>
        <v/>
      </c>
      <c r="K65" s="57"/>
      <c r="L65" s="57" t="str">
        <f>IF(COUNTA(ประเมินสมรรถนะเด็กสงขลา!A22:K22)&lt;COUNTA(ประเมินสมรรถนะเด็กสงขลา!$A$2:$K$2),"",ประเมินสมรรถนะเด็กสงขลา!L22)</f>
        <v/>
      </c>
      <c r="M65" s="57" t="str">
        <f>IF(COUNTA(ประเมินสมรรถนะเด็กสงขลา!A22:K22)&lt;COUNTA(ประเมินสมรรถนะเด็กสงขลา!$A$2:$K$2),"",ประเมินสมรรถนะเด็กสงขลา!M22)</f>
        <v/>
      </c>
    </row>
    <row r="66" spans="1:13" s="49" customFormat="1" ht="14.1" customHeight="1" x14ac:dyDescent="0.5">
      <c r="A66" s="57" t="str">
        <f>IF(COUNTA(ประเมินสมรรถนะเด็กสงขลา!A23:K23)&lt;COUNTA(ประเมินสมรรถนะเด็กสงขลา!$A$2:$K$2),"",ประเมินสมรรถนะเด็กสงขลา!A23)</f>
        <v/>
      </c>
      <c r="B66" s="57" t="str">
        <f>IF(COUNTA(ประเมินสมรรถนะเด็กสงขลา!A23:K23)&lt;COUNTA(ประเมินสมรรถนะเด็กสงขลา!$A$2:$K$2),"",ประเมินสมรรถนะเด็กสงขลา!B23)</f>
        <v/>
      </c>
      <c r="C66" s="58" t="str">
        <f>IF(COUNTA(ประเมินสมรรถนะเด็กสงขลา!A23:K23)&lt;COUNTA(ประเมินสมรรถนะเด็กสงขลา!$A$2:$K$2),"",ประเมินสมรรถนะเด็กสงขลา!C23)</f>
        <v/>
      </c>
      <c r="D66" s="57" t="str">
        <f>IF(COUNTA(ประเมินสมรรถนะเด็กสงขลา!A23:K23)&lt;COUNTA(ประเมินสมรรถนะเด็กสงขลา!$A$2:$K$2),"",ประเมินสมรรถนะเด็กสงขลา!D23)</f>
        <v/>
      </c>
      <c r="E66" s="57" t="str">
        <f>IF(COUNTA(ประเมินสมรรถนะเด็กสงขลา!A23:K23)&lt;COUNTA(ประเมินสมรรถนะเด็กสงขลา!$A$2:$K$2),"",ประเมินสมรรถนะเด็กสงขลา!E23)</f>
        <v/>
      </c>
      <c r="F66" s="57" t="str">
        <f>IF(COUNTA(ประเมินสมรรถนะเด็กสงขลา!A23:K23)&lt;COUNTA(ประเมินสมรรถนะเด็กสงขลา!$A$2:$K$2),"",ประเมินสมรรถนะเด็กสงขลา!F23)</f>
        <v/>
      </c>
      <c r="G66" s="57" t="str">
        <f>IF(COUNTA(ประเมินสมรรถนะเด็กสงขลา!A23:K23)&lt;COUNTA(ประเมินสมรรถนะเด็กสงขลา!$A$2:$K$2),"",ประเมินสมรรถนะเด็กสงขลา!G23)</f>
        <v/>
      </c>
      <c r="H66" s="57" t="str">
        <f>IF(COUNTA(ประเมินสมรรถนะเด็กสงขลา!A23:K23)&lt;COUNTA(ประเมินสมรรถนะเด็กสงขลา!$A$2:$K$2),"",ประเมินสมรรถนะเด็กสงขลา!H23)</f>
        <v/>
      </c>
      <c r="I66" s="57" t="str">
        <f>IF(COUNTA(ประเมินสมรรถนะเด็กสงขลา!A23:K23)&lt;COUNTA(ประเมินสมรรถนะเด็กสงขลา!$A$2:$K$2),"",ประเมินสมรรถนะเด็กสงขลา!I23)</f>
        <v/>
      </c>
      <c r="J66" s="57" t="str">
        <f>IF(COUNTA(ประเมินสมรรถนะเด็กสงขลา!A23:K23)&lt;COUNTA(ประเมินสมรรถนะเด็กสงขลา!$A$2:$K$2),"",ประเมินสมรรถนะเด็กสงขลา!J23)</f>
        <v/>
      </c>
      <c r="K66" s="57"/>
      <c r="L66" s="57" t="str">
        <f>IF(COUNTA(ประเมินสมรรถนะเด็กสงขลา!A23:K23)&lt;COUNTA(ประเมินสมรรถนะเด็กสงขลา!$A$2:$K$2),"",ประเมินสมรรถนะเด็กสงขลา!L23)</f>
        <v/>
      </c>
      <c r="M66" s="57" t="str">
        <f>IF(COUNTA(ประเมินสมรรถนะเด็กสงขลา!A23:K23)&lt;COUNTA(ประเมินสมรรถนะเด็กสงขลา!$A$2:$K$2),"",ประเมินสมรรถนะเด็กสงขลา!M23)</f>
        <v/>
      </c>
    </row>
    <row r="67" spans="1:13" s="49" customFormat="1" ht="14.1" customHeight="1" x14ac:dyDescent="0.5">
      <c r="A67" s="57" t="str">
        <f>IF(COUNTA(ประเมินสมรรถนะเด็กสงขลา!A24:K24)&lt;COUNTA(ประเมินสมรรถนะเด็กสงขลา!$A$2:$K$2),"",ประเมินสมรรถนะเด็กสงขลา!A24)</f>
        <v/>
      </c>
      <c r="B67" s="57" t="str">
        <f>IF(COUNTA(ประเมินสมรรถนะเด็กสงขลา!A24:K24)&lt;COUNTA(ประเมินสมรรถนะเด็กสงขลา!$A$2:$K$2),"",ประเมินสมรรถนะเด็กสงขลา!B24)</f>
        <v/>
      </c>
      <c r="C67" s="58" t="str">
        <f>IF(COUNTA(ประเมินสมรรถนะเด็กสงขลา!A24:K24)&lt;COUNTA(ประเมินสมรรถนะเด็กสงขลา!$A$2:$K$2),"",ประเมินสมรรถนะเด็กสงขลา!C24)</f>
        <v/>
      </c>
      <c r="D67" s="57" t="str">
        <f>IF(COUNTA(ประเมินสมรรถนะเด็กสงขลา!A24:K24)&lt;COUNTA(ประเมินสมรรถนะเด็กสงขลา!$A$2:$K$2),"",ประเมินสมรรถนะเด็กสงขลา!D24)</f>
        <v/>
      </c>
      <c r="E67" s="57" t="str">
        <f>IF(COUNTA(ประเมินสมรรถนะเด็กสงขลา!A24:K24)&lt;COUNTA(ประเมินสมรรถนะเด็กสงขลา!$A$2:$K$2),"",ประเมินสมรรถนะเด็กสงขลา!E24)</f>
        <v/>
      </c>
      <c r="F67" s="57" t="str">
        <f>IF(COUNTA(ประเมินสมรรถนะเด็กสงขลา!A24:K24)&lt;COUNTA(ประเมินสมรรถนะเด็กสงขลา!$A$2:$K$2),"",ประเมินสมรรถนะเด็กสงขลา!F24)</f>
        <v/>
      </c>
      <c r="G67" s="57" t="str">
        <f>IF(COUNTA(ประเมินสมรรถนะเด็กสงขลา!A24:K24)&lt;COUNTA(ประเมินสมรรถนะเด็กสงขลา!$A$2:$K$2),"",ประเมินสมรรถนะเด็กสงขลา!G24)</f>
        <v/>
      </c>
      <c r="H67" s="57" t="str">
        <f>IF(COUNTA(ประเมินสมรรถนะเด็กสงขลา!A24:K24)&lt;COUNTA(ประเมินสมรรถนะเด็กสงขลา!$A$2:$K$2),"",ประเมินสมรรถนะเด็กสงขลา!H24)</f>
        <v/>
      </c>
      <c r="I67" s="57" t="str">
        <f>IF(COUNTA(ประเมินสมรรถนะเด็กสงขลา!A24:K24)&lt;COUNTA(ประเมินสมรรถนะเด็กสงขลา!$A$2:$K$2),"",ประเมินสมรรถนะเด็กสงขลา!I24)</f>
        <v/>
      </c>
      <c r="J67" s="57" t="str">
        <f>IF(COUNTA(ประเมินสมรรถนะเด็กสงขลา!A24:K24)&lt;COUNTA(ประเมินสมรรถนะเด็กสงขลา!$A$2:$K$2),"",ประเมินสมรรถนะเด็กสงขลา!J24)</f>
        <v/>
      </c>
      <c r="K67" s="57"/>
      <c r="L67" s="57" t="str">
        <f>IF(COUNTA(ประเมินสมรรถนะเด็กสงขลา!A24:K24)&lt;COUNTA(ประเมินสมรรถนะเด็กสงขลา!$A$2:$K$2),"",ประเมินสมรรถนะเด็กสงขลา!L24)</f>
        <v/>
      </c>
      <c r="M67" s="57" t="str">
        <f>IF(COUNTA(ประเมินสมรรถนะเด็กสงขลา!A24:K24)&lt;COUNTA(ประเมินสมรรถนะเด็กสงขลา!$A$2:$K$2),"",ประเมินสมรรถนะเด็กสงขลา!M24)</f>
        <v/>
      </c>
    </row>
    <row r="68" spans="1:13" s="49" customFormat="1" ht="14.1" customHeight="1" x14ac:dyDescent="0.5">
      <c r="A68" s="57" t="str">
        <f>IF(COUNTA(ประเมินสมรรถนะเด็กสงขลา!A25:K25)&lt;COUNTA(ประเมินสมรรถนะเด็กสงขลา!$A$2:$K$2),"",ประเมินสมรรถนะเด็กสงขลา!A25)</f>
        <v/>
      </c>
      <c r="B68" s="57" t="str">
        <f>IF(COUNTA(ประเมินสมรรถนะเด็กสงขลา!A25:K25)&lt;COUNTA(ประเมินสมรรถนะเด็กสงขลา!$A$2:$K$2),"",ประเมินสมรรถนะเด็กสงขลา!B25)</f>
        <v/>
      </c>
      <c r="C68" s="58" t="str">
        <f>IF(COUNTA(ประเมินสมรรถนะเด็กสงขลา!A25:K25)&lt;COUNTA(ประเมินสมรรถนะเด็กสงขลา!$A$2:$K$2),"",ประเมินสมรรถนะเด็กสงขลา!C25)</f>
        <v/>
      </c>
      <c r="D68" s="57" t="str">
        <f>IF(COUNTA(ประเมินสมรรถนะเด็กสงขลา!A25:K25)&lt;COUNTA(ประเมินสมรรถนะเด็กสงขลา!$A$2:$K$2),"",ประเมินสมรรถนะเด็กสงขลา!D25)</f>
        <v/>
      </c>
      <c r="E68" s="57" t="str">
        <f>IF(COUNTA(ประเมินสมรรถนะเด็กสงขลา!A25:K25)&lt;COUNTA(ประเมินสมรรถนะเด็กสงขลา!$A$2:$K$2),"",ประเมินสมรรถนะเด็กสงขลา!E25)</f>
        <v/>
      </c>
      <c r="F68" s="57" t="str">
        <f>IF(COUNTA(ประเมินสมรรถนะเด็กสงขลา!A25:K25)&lt;COUNTA(ประเมินสมรรถนะเด็กสงขลา!$A$2:$K$2),"",ประเมินสมรรถนะเด็กสงขลา!F25)</f>
        <v/>
      </c>
      <c r="G68" s="57" t="str">
        <f>IF(COUNTA(ประเมินสมรรถนะเด็กสงขลา!A25:K25)&lt;COUNTA(ประเมินสมรรถนะเด็กสงขลา!$A$2:$K$2),"",ประเมินสมรรถนะเด็กสงขลา!G25)</f>
        <v/>
      </c>
      <c r="H68" s="57" t="str">
        <f>IF(COUNTA(ประเมินสมรรถนะเด็กสงขลา!A25:K25)&lt;COUNTA(ประเมินสมรรถนะเด็กสงขลา!$A$2:$K$2),"",ประเมินสมรรถนะเด็กสงขลา!H25)</f>
        <v/>
      </c>
      <c r="I68" s="57" t="str">
        <f>IF(COUNTA(ประเมินสมรรถนะเด็กสงขลา!A25:K25)&lt;COUNTA(ประเมินสมรรถนะเด็กสงขลา!$A$2:$K$2),"",ประเมินสมรรถนะเด็กสงขลา!I25)</f>
        <v/>
      </c>
      <c r="J68" s="57" t="str">
        <f>IF(COUNTA(ประเมินสมรรถนะเด็กสงขลา!A25:K25)&lt;COUNTA(ประเมินสมรรถนะเด็กสงขลา!$A$2:$K$2),"",ประเมินสมรรถนะเด็กสงขลา!J25)</f>
        <v/>
      </c>
      <c r="K68" s="57"/>
      <c r="L68" s="57" t="str">
        <f>IF(COUNTA(ประเมินสมรรถนะเด็กสงขลา!A25:K25)&lt;COUNTA(ประเมินสมรรถนะเด็กสงขลา!$A$2:$K$2),"",ประเมินสมรรถนะเด็กสงขลา!L25)</f>
        <v/>
      </c>
      <c r="M68" s="57" t="str">
        <f>IF(COUNTA(ประเมินสมรรถนะเด็กสงขลา!A25:K25)&lt;COUNTA(ประเมินสมรรถนะเด็กสงขลา!$A$2:$K$2),"",ประเมินสมรรถนะเด็กสงขลา!M25)</f>
        <v/>
      </c>
    </row>
    <row r="69" spans="1:13" s="49" customFormat="1" ht="14.1" customHeight="1" x14ac:dyDescent="0.5">
      <c r="A69" s="57" t="str">
        <f>IF(COUNTA(ประเมินสมรรถนะเด็กสงขลา!A26:K26)&lt;COUNTA(ประเมินสมรรถนะเด็กสงขลา!$A$2:$K$2),"",ประเมินสมรรถนะเด็กสงขลา!A26)</f>
        <v/>
      </c>
      <c r="B69" s="57" t="str">
        <f>IF(COUNTA(ประเมินสมรรถนะเด็กสงขลา!A26:K26)&lt;COUNTA(ประเมินสมรรถนะเด็กสงขลา!$A$2:$K$2),"",ประเมินสมรรถนะเด็กสงขลา!B26)</f>
        <v/>
      </c>
      <c r="C69" s="58" t="str">
        <f>IF(COUNTA(ประเมินสมรรถนะเด็กสงขลา!A26:K26)&lt;COUNTA(ประเมินสมรรถนะเด็กสงขลา!$A$2:$K$2),"",ประเมินสมรรถนะเด็กสงขลา!C26)</f>
        <v/>
      </c>
      <c r="D69" s="57" t="str">
        <f>IF(COUNTA(ประเมินสมรรถนะเด็กสงขลา!A26:K26)&lt;COUNTA(ประเมินสมรรถนะเด็กสงขลา!$A$2:$K$2),"",ประเมินสมรรถนะเด็กสงขลา!D26)</f>
        <v/>
      </c>
      <c r="E69" s="57" t="str">
        <f>IF(COUNTA(ประเมินสมรรถนะเด็กสงขลา!A26:K26)&lt;COUNTA(ประเมินสมรรถนะเด็กสงขลา!$A$2:$K$2),"",ประเมินสมรรถนะเด็กสงขลา!E26)</f>
        <v/>
      </c>
      <c r="F69" s="57" t="str">
        <f>IF(COUNTA(ประเมินสมรรถนะเด็กสงขลา!A26:K26)&lt;COUNTA(ประเมินสมรรถนะเด็กสงขลา!$A$2:$K$2),"",ประเมินสมรรถนะเด็กสงขลา!F26)</f>
        <v/>
      </c>
      <c r="G69" s="57" t="str">
        <f>IF(COUNTA(ประเมินสมรรถนะเด็กสงขลา!A26:K26)&lt;COUNTA(ประเมินสมรรถนะเด็กสงขลา!$A$2:$K$2),"",ประเมินสมรรถนะเด็กสงขลา!G26)</f>
        <v/>
      </c>
      <c r="H69" s="57" t="str">
        <f>IF(COUNTA(ประเมินสมรรถนะเด็กสงขลา!A26:K26)&lt;COUNTA(ประเมินสมรรถนะเด็กสงขลา!$A$2:$K$2),"",ประเมินสมรรถนะเด็กสงขลา!H26)</f>
        <v/>
      </c>
      <c r="I69" s="57" t="str">
        <f>IF(COUNTA(ประเมินสมรรถนะเด็กสงขลา!A26:K26)&lt;COUNTA(ประเมินสมรรถนะเด็กสงขลา!$A$2:$K$2),"",ประเมินสมรรถนะเด็กสงขลา!I26)</f>
        <v/>
      </c>
      <c r="J69" s="57" t="str">
        <f>IF(COUNTA(ประเมินสมรรถนะเด็กสงขลา!A26:K26)&lt;COUNTA(ประเมินสมรรถนะเด็กสงขลา!$A$2:$K$2),"",ประเมินสมรรถนะเด็กสงขลา!J26)</f>
        <v/>
      </c>
      <c r="K69" s="57"/>
      <c r="L69" s="57" t="str">
        <f>IF(COUNTA(ประเมินสมรรถนะเด็กสงขลา!A26:K26)&lt;COUNTA(ประเมินสมรรถนะเด็กสงขลา!$A$2:$K$2),"",ประเมินสมรรถนะเด็กสงขลา!L26)</f>
        <v/>
      </c>
      <c r="M69" s="57" t="str">
        <f>IF(COUNTA(ประเมินสมรรถนะเด็กสงขลา!A26:K26)&lt;COUNTA(ประเมินสมรรถนะเด็กสงขลา!$A$2:$K$2),"",ประเมินสมรรถนะเด็กสงขลา!M26)</f>
        <v/>
      </c>
    </row>
    <row r="70" spans="1:13" s="49" customFormat="1" ht="14.1" customHeight="1" x14ac:dyDescent="0.5">
      <c r="A70" s="57" t="str">
        <f>IF(COUNTA(ประเมินสมรรถนะเด็กสงขลา!A27:K27)&lt;COUNTA(ประเมินสมรรถนะเด็กสงขลา!$A$2:$K$2),"",ประเมินสมรรถนะเด็กสงขลา!A27)</f>
        <v/>
      </c>
      <c r="B70" s="57" t="str">
        <f>IF(COUNTA(ประเมินสมรรถนะเด็กสงขลา!A27:K27)&lt;COUNTA(ประเมินสมรรถนะเด็กสงขลา!$A$2:$K$2),"",ประเมินสมรรถนะเด็กสงขลา!B27)</f>
        <v/>
      </c>
      <c r="C70" s="58" t="str">
        <f>IF(COUNTA(ประเมินสมรรถนะเด็กสงขลา!A27:K27)&lt;COUNTA(ประเมินสมรรถนะเด็กสงขลา!$A$2:$K$2),"",ประเมินสมรรถนะเด็กสงขลา!C27)</f>
        <v/>
      </c>
      <c r="D70" s="57" t="str">
        <f>IF(COUNTA(ประเมินสมรรถนะเด็กสงขลา!A27:K27)&lt;COUNTA(ประเมินสมรรถนะเด็กสงขลา!$A$2:$K$2),"",ประเมินสมรรถนะเด็กสงขลา!D27)</f>
        <v/>
      </c>
      <c r="E70" s="57" t="str">
        <f>IF(COUNTA(ประเมินสมรรถนะเด็กสงขลา!A27:K27)&lt;COUNTA(ประเมินสมรรถนะเด็กสงขลา!$A$2:$K$2),"",ประเมินสมรรถนะเด็กสงขลา!E27)</f>
        <v/>
      </c>
      <c r="F70" s="57" t="str">
        <f>IF(COUNTA(ประเมินสมรรถนะเด็กสงขลา!A27:K27)&lt;COUNTA(ประเมินสมรรถนะเด็กสงขลา!$A$2:$K$2),"",ประเมินสมรรถนะเด็กสงขลา!F27)</f>
        <v/>
      </c>
      <c r="G70" s="57" t="str">
        <f>IF(COUNTA(ประเมินสมรรถนะเด็กสงขลา!A27:K27)&lt;COUNTA(ประเมินสมรรถนะเด็กสงขลา!$A$2:$K$2),"",ประเมินสมรรถนะเด็กสงขลา!G27)</f>
        <v/>
      </c>
      <c r="H70" s="57" t="str">
        <f>IF(COUNTA(ประเมินสมรรถนะเด็กสงขลา!A27:K27)&lt;COUNTA(ประเมินสมรรถนะเด็กสงขลา!$A$2:$K$2),"",ประเมินสมรรถนะเด็กสงขลา!H27)</f>
        <v/>
      </c>
      <c r="I70" s="57" t="str">
        <f>IF(COUNTA(ประเมินสมรรถนะเด็กสงขลา!A27:K27)&lt;COUNTA(ประเมินสมรรถนะเด็กสงขลา!$A$2:$K$2),"",ประเมินสมรรถนะเด็กสงขลา!I27)</f>
        <v/>
      </c>
      <c r="J70" s="57" t="str">
        <f>IF(COUNTA(ประเมินสมรรถนะเด็กสงขลา!A27:K27)&lt;COUNTA(ประเมินสมรรถนะเด็กสงขลา!$A$2:$K$2),"",ประเมินสมรรถนะเด็กสงขลา!J27)</f>
        <v/>
      </c>
      <c r="K70" s="57"/>
      <c r="L70" s="57" t="str">
        <f>IF(COUNTA(ประเมินสมรรถนะเด็กสงขลา!A27:K27)&lt;COUNTA(ประเมินสมรรถนะเด็กสงขลา!$A$2:$K$2),"",ประเมินสมรรถนะเด็กสงขลา!L27)</f>
        <v/>
      </c>
      <c r="M70" s="57" t="str">
        <f>IF(COUNTA(ประเมินสมรรถนะเด็กสงขลา!A27:K27)&lt;COUNTA(ประเมินสมรรถนะเด็กสงขลา!$A$2:$K$2),"",ประเมินสมรรถนะเด็กสงขลา!M27)</f>
        <v/>
      </c>
    </row>
    <row r="71" spans="1:13" s="49" customFormat="1" ht="14.1" customHeight="1" x14ac:dyDescent="0.5">
      <c r="A71" s="57" t="str">
        <f>IF(COUNTA(ประเมินสมรรถนะเด็กสงขลา!A28:K28)&lt;COUNTA(ประเมินสมรรถนะเด็กสงขลา!$A$2:$K$2),"",ประเมินสมรรถนะเด็กสงขลา!A28)</f>
        <v/>
      </c>
      <c r="B71" s="57" t="str">
        <f>IF(COUNTA(ประเมินสมรรถนะเด็กสงขลา!A28:K28)&lt;COUNTA(ประเมินสมรรถนะเด็กสงขลา!$A$2:$K$2),"",ประเมินสมรรถนะเด็กสงขลา!B28)</f>
        <v/>
      </c>
      <c r="C71" s="58" t="str">
        <f>IF(COUNTA(ประเมินสมรรถนะเด็กสงขลา!A28:K28)&lt;COUNTA(ประเมินสมรรถนะเด็กสงขลา!$A$2:$K$2),"",ประเมินสมรรถนะเด็กสงขลา!C28)</f>
        <v/>
      </c>
      <c r="D71" s="57" t="str">
        <f>IF(COUNTA(ประเมินสมรรถนะเด็กสงขลา!A28:K28)&lt;COUNTA(ประเมินสมรรถนะเด็กสงขลา!$A$2:$K$2),"",ประเมินสมรรถนะเด็กสงขลา!D28)</f>
        <v/>
      </c>
      <c r="E71" s="57" t="str">
        <f>IF(COUNTA(ประเมินสมรรถนะเด็กสงขลา!A28:K28)&lt;COUNTA(ประเมินสมรรถนะเด็กสงขลา!$A$2:$K$2),"",ประเมินสมรรถนะเด็กสงขลา!E28)</f>
        <v/>
      </c>
      <c r="F71" s="57" t="str">
        <f>IF(COUNTA(ประเมินสมรรถนะเด็กสงขลา!A28:K28)&lt;COUNTA(ประเมินสมรรถนะเด็กสงขลา!$A$2:$K$2),"",ประเมินสมรรถนะเด็กสงขลา!F28)</f>
        <v/>
      </c>
      <c r="G71" s="57" t="str">
        <f>IF(COUNTA(ประเมินสมรรถนะเด็กสงขลา!A28:K28)&lt;COUNTA(ประเมินสมรรถนะเด็กสงขลา!$A$2:$K$2),"",ประเมินสมรรถนะเด็กสงขลา!G28)</f>
        <v/>
      </c>
      <c r="H71" s="57" t="str">
        <f>IF(COUNTA(ประเมินสมรรถนะเด็กสงขลา!A28:K28)&lt;COUNTA(ประเมินสมรรถนะเด็กสงขลา!$A$2:$K$2),"",ประเมินสมรรถนะเด็กสงขลา!H28)</f>
        <v/>
      </c>
      <c r="I71" s="57" t="str">
        <f>IF(COUNTA(ประเมินสมรรถนะเด็กสงขลา!A28:K28)&lt;COUNTA(ประเมินสมรรถนะเด็กสงขลา!$A$2:$K$2),"",ประเมินสมรรถนะเด็กสงขลา!I28)</f>
        <v/>
      </c>
      <c r="J71" s="57" t="str">
        <f>IF(COUNTA(ประเมินสมรรถนะเด็กสงขลา!A28:K28)&lt;COUNTA(ประเมินสมรรถนะเด็กสงขลา!$A$2:$K$2),"",ประเมินสมรรถนะเด็กสงขลา!J28)</f>
        <v/>
      </c>
      <c r="K71" s="57"/>
      <c r="L71" s="57" t="str">
        <f>IF(COUNTA(ประเมินสมรรถนะเด็กสงขลา!A28:K28)&lt;COUNTA(ประเมินสมรรถนะเด็กสงขลา!$A$2:$K$2),"",ประเมินสมรรถนะเด็กสงขลา!L28)</f>
        <v/>
      </c>
      <c r="M71" s="57" t="str">
        <f>IF(COUNTA(ประเมินสมรรถนะเด็กสงขลา!A28:K28)&lt;COUNTA(ประเมินสมรรถนะเด็กสงขลา!$A$2:$K$2),"",ประเมินสมรรถนะเด็กสงขลา!M28)</f>
        <v/>
      </c>
    </row>
    <row r="72" spans="1:13" s="49" customFormat="1" ht="14.1" customHeight="1" x14ac:dyDescent="0.5">
      <c r="A72" s="57" t="str">
        <f>IF(COUNTA(ประเมินสมรรถนะเด็กสงขลา!A29:K29)&lt;COUNTA(ประเมินสมรรถนะเด็กสงขลา!$A$2:$K$2),"",ประเมินสมรรถนะเด็กสงขลา!A29)</f>
        <v/>
      </c>
      <c r="B72" s="57" t="str">
        <f>IF(COUNTA(ประเมินสมรรถนะเด็กสงขลา!A29:K29)&lt;COUNTA(ประเมินสมรรถนะเด็กสงขลา!$A$2:$K$2),"",ประเมินสมรรถนะเด็กสงขลา!B29)</f>
        <v/>
      </c>
      <c r="C72" s="58" t="str">
        <f>IF(COUNTA(ประเมินสมรรถนะเด็กสงขลา!A29:K29)&lt;COUNTA(ประเมินสมรรถนะเด็กสงขลา!$A$2:$K$2),"",ประเมินสมรรถนะเด็กสงขลา!C29)</f>
        <v/>
      </c>
      <c r="D72" s="57" t="str">
        <f>IF(COUNTA(ประเมินสมรรถนะเด็กสงขลา!A29:K29)&lt;COUNTA(ประเมินสมรรถนะเด็กสงขลา!$A$2:$K$2),"",ประเมินสมรรถนะเด็กสงขลา!D29)</f>
        <v/>
      </c>
      <c r="E72" s="57" t="str">
        <f>IF(COUNTA(ประเมินสมรรถนะเด็กสงขลา!A29:K29)&lt;COUNTA(ประเมินสมรรถนะเด็กสงขลา!$A$2:$K$2),"",ประเมินสมรรถนะเด็กสงขลา!E29)</f>
        <v/>
      </c>
      <c r="F72" s="57" t="str">
        <f>IF(COUNTA(ประเมินสมรรถนะเด็กสงขลา!A29:K29)&lt;COUNTA(ประเมินสมรรถนะเด็กสงขลา!$A$2:$K$2),"",ประเมินสมรรถนะเด็กสงขลา!F29)</f>
        <v/>
      </c>
      <c r="G72" s="57" t="str">
        <f>IF(COUNTA(ประเมินสมรรถนะเด็กสงขลา!A29:K29)&lt;COUNTA(ประเมินสมรรถนะเด็กสงขลา!$A$2:$K$2),"",ประเมินสมรรถนะเด็กสงขลา!G29)</f>
        <v/>
      </c>
      <c r="H72" s="57" t="str">
        <f>IF(COUNTA(ประเมินสมรรถนะเด็กสงขลา!A29:K29)&lt;COUNTA(ประเมินสมรรถนะเด็กสงขลา!$A$2:$K$2),"",ประเมินสมรรถนะเด็กสงขลา!H29)</f>
        <v/>
      </c>
      <c r="I72" s="57" t="str">
        <f>IF(COUNTA(ประเมินสมรรถนะเด็กสงขลา!A29:K29)&lt;COUNTA(ประเมินสมรรถนะเด็กสงขลา!$A$2:$K$2),"",ประเมินสมรรถนะเด็กสงขลา!I29)</f>
        <v/>
      </c>
      <c r="J72" s="57" t="str">
        <f>IF(COUNTA(ประเมินสมรรถนะเด็กสงขลา!A29:K29)&lt;COUNTA(ประเมินสมรรถนะเด็กสงขลา!$A$2:$K$2),"",ประเมินสมรรถนะเด็กสงขลา!J29)</f>
        <v/>
      </c>
      <c r="K72" s="57"/>
      <c r="L72" s="57" t="str">
        <f>IF(COUNTA(ประเมินสมรรถนะเด็กสงขลา!A29:K29)&lt;COUNTA(ประเมินสมรรถนะเด็กสงขลา!$A$2:$K$2),"",ประเมินสมรรถนะเด็กสงขลา!L29)</f>
        <v/>
      </c>
      <c r="M72" s="57" t="str">
        <f>IF(COUNTA(ประเมินสมรรถนะเด็กสงขลา!A29:K29)&lt;COUNTA(ประเมินสมรรถนะเด็กสงขลา!$A$2:$K$2),"",ประเมินสมรรถนะเด็กสงขลา!M29)</f>
        <v/>
      </c>
    </row>
    <row r="73" spans="1:13" s="49" customFormat="1" ht="14.1" customHeight="1" x14ac:dyDescent="0.5">
      <c r="A73" s="57" t="str">
        <f>IF(COUNTA(ประเมินสมรรถนะเด็กสงขลา!A30:K30)&lt;COUNTA(ประเมินสมรรถนะเด็กสงขลา!$A$2:$K$2),"",ประเมินสมรรถนะเด็กสงขลา!A30)</f>
        <v/>
      </c>
      <c r="B73" s="57" t="str">
        <f>IF(COUNTA(ประเมินสมรรถนะเด็กสงขลา!A30:K30)&lt;COUNTA(ประเมินสมรรถนะเด็กสงขลา!$A$2:$K$2),"",ประเมินสมรรถนะเด็กสงขลา!B30)</f>
        <v/>
      </c>
      <c r="C73" s="58" t="str">
        <f>IF(COUNTA(ประเมินสมรรถนะเด็กสงขลา!A30:K30)&lt;COUNTA(ประเมินสมรรถนะเด็กสงขลา!$A$2:$K$2),"",ประเมินสมรรถนะเด็กสงขลา!C30)</f>
        <v/>
      </c>
      <c r="D73" s="57" t="str">
        <f>IF(COUNTA(ประเมินสมรรถนะเด็กสงขลา!A30:K30)&lt;COUNTA(ประเมินสมรรถนะเด็กสงขลา!$A$2:$K$2),"",ประเมินสมรรถนะเด็กสงขลา!D30)</f>
        <v/>
      </c>
      <c r="E73" s="57" t="str">
        <f>IF(COUNTA(ประเมินสมรรถนะเด็กสงขลา!A30:K30)&lt;COUNTA(ประเมินสมรรถนะเด็กสงขลา!$A$2:$K$2),"",ประเมินสมรรถนะเด็กสงขลา!E30)</f>
        <v/>
      </c>
      <c r="F73" s="57" t="str">
        <f>IF(COUNTA(ประเมินสมรรถนะเด็กสงขลา!A30:K30)&lt;COUNTA(ประเมินสมรรถนะเด็กสงขลา!$A$2:$K$2),"",ประเมินสมรรถนะเด็กสงขลา!F30)</f>
        <v/>
      </c>
      <c r="G73" s="57" t="str">
        <f>IF(COUNTA(ประเมินสมรรถนะเด็กสงขลา!A30:K30)&lt;COUNTA(ประเมินสมรรถนะเด็กสงขลา!$A$2:$K$2),"",ประเมินสมรรถนะเด็กสงขลา!G30)</f>
        <v/>
      </c>
      <c r="H73" s="57" t="str">
        <f>IF(COUNTA(ประเมินสมรรถนะเด็กสงขลา!A30:K30)&lt;COUNTA(ประเมินสมรรถนะเด็กสงขลา!$A$2:$K$2),"",ประเมินสมรรถนะเด็กสงขลา!H30)</f>
        <v/>
      </c>
      <c r="I73" s="57" t="str">
        <f>IF(COUNTA(ประเมินสมรรถนะเด็กสงขลา!A30:K30)&lt;COUNTA(ประเมินสมรรถนะเด็กสงขลา!$A$2:$K$2),"",ประเมินสมรรถนะเด็กสงขลา!I30)</f>
        <v/>
      </c>
      <c r="J73" s="57" t="str">
        <f>IF(COUNTA(ประเมินสมรรถนะเด็กสงขลา!A30:K30)&lt;COUNTA(ประเมินสมรรถนะเด็กสงขลา!$A$2:$K$2),"",ประเมินสมรรถนะเด็กสงขลา!J30)</f>
        <v/>
      </c>
      <c r="K73" s="57"/>
      <c r="L73" s="57" t="str">
        <f>IF(COUNTA(ประเมินสมรรถนะเด็กสงขลา!A30:K30)&lt;COUNTA(ประเมินสมรรถนะเด็กสงขลา!$A$2:$K$2),"",ประเมินสมรรถนะเด็กสงขลา!L30)</f>
        <v/>
      </c>
      <c r="M73" s="57" t="str">
        <f>IF(COUNTA(ประเมินสมรรถนะเด็กสงขลา!A30:K30)&lt;COUNTA(ประเมินสมรรถนะเด็กสงขลา!$A$2:$K$2),"",ประเมินสมรรถนะเด็กสงขลา!M30)</f>
        <v/>
      </c>
    </row>
    <row r="74" spans="1:13" s="49" customFormat="1" ht="14.1" customHeight="1" x14ac:dyDescent="0.5">
      <c r="A74" s="57" t="str">
        <f>IF(COUNTA(ประเมินสมรรถนะเด็กสงขลา!A31:K31)&lt;COUNTA(ประเมินสมรรถนะเด็กสงขลา!$A$2:$K$2),"",ประเมินสมรรถนะเด็กสงขลา!A31)</f>
        <v/>
      </c>
      <c r="B74" s="57" t="str">
        <f>IF(COUNTA(ประเมินสมรรถนะเด็กสงขลา!A31:K31)&lt;COUNTA(ประเมินสมรรถนะเด็กสงขลา!$A$2:$K$2),"",ประเมินสมรรถนะเด็กสงขลา!B31)</f>
        <v/>
      </c>
      <c r="C74" s="58" t="str">
        <f>IF(COUNTA(ประเมินสมรรถนะเด็กสงขลา!A31:K31)&lt;COUNTA(ประเมินสมรรถนะเด็กสงขลา!$A$2:$K$2),"",ประเมินสมรรถนะเด็กสงขลา!C31)</f>
        <v/>
      </c>
      <c r="D74" s="57" t="str">
        <f>IF(COUNTA(ประเมินสมรรถนะเด็กสงขลา!A31:K31)&lt;COUNTA(ประเมินสมรรถนะเด็กสงขลา!$A$2:$K$2),"",ประเมินสมรรถนะเด็กสงขลา!D31)</f>
        <v/>
      </c>
      <c r="E74" s="57" t="str">
        <f>IF(COUNTA(ประเมินสมรรถนะเด็กสงขลา!A31:K31)&lt;COUNTA(ประเมินสมรรถนะเด็กสงขลา!$A$2:$K$2),"",ประเมินสมรรถนะเด็กสงขลา!E31)</f>
        <v/>
      </c>
      <c r="F74" s="57" t="str">
        <f>IF(COUNTA(ประเมินสมรรถนะเด็กสงขลา!A31:K31)&lt;COUNTA(ประเมินสมรรถนะเด็กสงขลา!$A$2:$K$2),"",ประเมินสมรรถนะเด็กสงขลา!F31)</f>
        <v/>
      </c>
      <c r="G74" s="57" t="str">
        <f>IF(COUNTA(ประเมินสมรรถนะเด็กสงขลา!A31:K31)&lt;COUNTA(ประเมินสมรรถนะเด็กสงขลา!$A$2:$K$2),"",ประเมินสมรรถนะเด็กสงขลา!G31)</f>
        <v/>
      </c>
      <c r="H74" s="57" t="str">
        <f>IF(COUNTA(ประเมินสมรรถนะเด็กสงขลา!A31:K31)&lt;COUNTA(ประเมินสมรรถนะเด็กสงขลา!$A$2:$K$2),"",ประเมินสมรรถนะเด็กสงขลา!H31)</f>
        <v/>
      </c>
      <c r="I74" s="57" t="str">
        <f>IF(COUNTA(ประเมินสมรรถนะเด็กสงขลา!A31:K31)&lt;COUNTA(ประเมินสมรรถนะเด็กสงขลา!$A$2:$K$2),"",ประเมินสมรรถนะเด็กสงขลา!I31)</f>
        <v/>
      </c>
      <c r="J74" s="57" t="str">
        <f>IF(COUNTA(ประเมินสมรรถนะเด็กสงขลา!A31:K31)&lt;COUNTA(ประเมินสมรรถนะเด็กสงขลา!$A$2:$K$2),"",ประเมินสมรรถนะเด็กสงขลา!J31)</f>
        <v/>
      </c>
      <c r="K74" s="57"/>
      <c r="L74" s="57" t="str">
        <f>IF(COUNTA(ประเมินสมรรถนะเด็กสงขลา!A31:K31)&lt;COUNTA(ประเมินสมรรถนะเด็กสงขลา!$A$2:$K$2),"",ประเมินสมรรถนะเด็กสงขลา!L31)</f>
        <v/>
      </c>
      <c r="M74" s="57" t="str">
        <f>IF(COUNTA(ประเมินสมรรถนะเด็กสงขลา!A31:K31)&lt;COUNTA(ประเมินสมรรถนะเด็กสงขลา!$A$2:$K$2),"",ประเมินสมรรถนะเด็กสงขลา!M31)</f>
        <v/>
      </c>
    </row>
    <row r="75" spans="1:13" s="49" customFormat="1" ht="14.1" customHeight="1" x14ac:dyDescent="0.5">
      <c r="A75" s="57" t="str">
        <f>IF(COUNTA(ประเมินสมรรถนะเด็กสงขลา!A32:K32)&lt;COUNTA(ประเมินสมรรถนะเด็กสงขลา!$A$2:$K$2),"",ประเมินสมรรถนะเด็กสงขลา!A32)</f>
        <v/>
      </c>
      <c r="B75" s="57" t="str">
        <f>IF(COUNTA(ประเมินสมรรถนะเด็กสงขลา!A32:K32)&lt;COUNTA(ประเมินสมรรถนะเด็กสงขลา!$A$2:$K$2),"",ประเมินสมรรถนะเด็กสงขลา!B32)</f>
        <v/>
      </c>
      <c r="C75" s="58" t="str">
        <f>IF(COUNTA(ประเมินสมรรถนะเด็กสงขลา!A32:K32)&lt;COUNTA(ประเมินสมรรถนะเด็กสงขลา!$A$2:$K$2),"",ประเมินสมรรถนะเด็กสงขลา!C32)</f>
        <v/>
      </c>
      <c r="D75" s="57" t="str">
        <f>IF(COUNTA(ประเมินสมรรถนะเด็กสงขลา!A32:K32)&lt;COUNTA(ประเมินสมรรถนะเด็กสงขลา!$A$2:$K$2),"",ประเมินสมรรถนะเด็กสงขลา!D32)</f>
        <v/>
      </c>
      <c r="E75" s="57" t="str">
        <f>IF(COUNTA(ประเมินสมรรถนะเด็กสงขลา!A32:K32)&lt;COUNTA(ประเมินสมรรถนะเด็กสงขลา!$A$2:$K$2),"",ประเมินสมรรถนะเด็กสงขลา!E32)</f>
        <v/>
      </c>
      <c r="F75" s="57" t="str">
        <f>IF(COUNTA(ประเมินสมรรถนะเด็กสงขลา!A32:K32)&lt;COUNTA(ประเมินสมรรถนะเด็กสงขลา!$A$2:$K$2),"",ประเมินสมรรถนะเด็กสงขลา!F32)</f>
        <v/>
      </c>
      <c r="G75" s="57" t="str">
        <f>IF(COUNTA(ประเมินสมรรถนะเด็กสงขลา!A32:K32)&lt;COUNTA(ประเมินสมรรถนะเด็กสงขลา!$A$2:$K$2),"",ประเมินสมรรถนะเด็กสงขลา!G32)</f>
        <v/>
      </c>
      <c r="H75" s="57" t="str">
        <f>IF(COUNTA(ประเมินสมรรถนะเด็กสงขลา!A32:K32)&lt;COUNTA(ประเมินสมรรถนะเด็กสงขลา!$A$2:$K$2),"",ประเมินสมรรถนะเด็กสงขลา!H32)</f>
        <v/>
      </c>
      <c r="I75" s="57" t="str">
        <f>IF(COUNTA(ประเมินสมรรถนะเด็กสงขลา!A32:K32)&lt;COUNTA(ประเมินสมรรถนะเด็กสงขลา!$A$2:$K$2),"",ประเมินสมรรถนะเด็กสงขลา!I32)</f>
        <v/>
      </c>
      <c r="J75" s="57" t="str">
        <f>IF(COUNTA(ประเมินสมรรถนะเด็กสงขลา!A32:K32)&lt;COUNTA(ประเมินสมรรถนะเด็กสงขลา!$A$2:$K$2),"",ประเมินสมรรถนะเด็กสงขลา!J32)</f>
        <v/>
      </c>
      <c r="K75" s="57"/>
      <c r="L75" s="57" t="str">
        <f>IF(COUNTA(ประเมินสมรรถนะเด็กสงขลา!A32:K32)&lt;COUNTA(ประเมินสมรรถนะเด็กสงขลา!$A$2:$K$2),"",ประเมินสมรรถนะเด็กสงขลา!L32)</f>
        <v/>
      </c>
      <c r="M75" s="57" t="str">
        <f>IF(COUNTA(ประเมินสมรรถนะเด็กสงขลา!A32:K32)&lt;COUNTA(ประเมินสมรรถนะเด็กสงขลา!$A$2:$K$2),"",ประเมินสมรรถนะเด็กสงขลา!M32)</f>
        <v/>
      </c>
    </row>
    <row r="76" spans="1:13" s="49" customFormat="1" ht="14.1" customHeight="1" x14ac:dyDescent="0.5">
      <c r="A76" s="57" t="str">
        <f>IF(COUNTA(ประเมินสมรรถนะเด็กสงขลา!A33:K33)&lt;COUNTA(ประเมินสมรรถนะเด็กสงขลา!$A$2:$K$2),"",ประเมินสมรรถนะเด็กสงขลา!A33)</f>
        <v/>
      </c>
      <c r="B76" s="57" t="str">
        <f>IF(COUNTA(ประเมินสมรรถนะเด็กสงขลา!A33:K33)&lt;COUNTA(ประเมินสมรรถนะเด็กสงขลา!$A$2:$K$2),"",ประเมินสมรรถนะเด็กสงขลา!B33)</f>
        <v/>
      </c>
      <c r="C76" s="58" t="str">
        <f>IF(COUNTA(ประเมินสมรรถนะเด็กสงขลา!A33:K33)&lt;COUNTA(ประเมินสมรรถนะเด็กสงขลา!$A$2:$K$2),"",ประเมินสมรรถนะเด็กสงขลา!C33)</f>
        <v/>
      </c>
      <c r="D76" s="57" t="str">
        <f>IF(COUNTA(ประเมินสมรรถนะเด็กสงขลา!A33:K33)&lt;COUNTA(ประเมินสมรรถนะเด็กสงขลา!$A$2:$K$2),"",ประเมินสมรรถนะเด็กสงขลา!D33)</f>
        <v/>
      </c>
      <c r="E76" s="57" t="str">
        <f>IF(COUNTA(ประเมินสมรรถนะเด็กสงขลา!A33:K33)&lt;COUNTA(ประเมินสมรรถนะเด็กสงขลา!$A$2:$K$2),"",ประเมินสมรรถนะเด็กสงขลา!E33)</f>
        <v/>
      </c>
      <c r="F76" s="57" t="str">
        <f>IF(COUNTA(ประเมินสมรรถนะเด็กสงขลา!A33:K33)&lt;COUNTA(ประเมินสมรรถนะเด็กสงขลา!$A$2:$K$2),"",ประเมินสมรรถนะเด็กสงขลา!F33)</f>
        <v/>
      </c>
      <c r="G76" s="57" t="str">
        <f>IF(COUNTA(ประเมินสมรรถนะเด็กสงขลา!A33:K33)&lt;COUNTA(ประเมินสมรรถนะเด็กสงขลา!$A$2:$K$2),"",ประเมินสมรรถนะเด็กสงขลา!G33)</f>
        <v/>
      </c>
      <c r="H76" s="57" t="str">
        <f>IF(COUNTA(ประเมินสมรรถนะเด็กสงขลา!A33:K33)&lt;COUNTA(ประเมินสมรรถนะเด็กสงขลา!$A$2:$K$2),"",ประเมินสมรรถนะเด็กสงขลา!H33)</f>
        <v/>
      </c>
      <c r="I76" s="57" t="str">
        <f>IF(COUNTA(ประเมินสมรรถนะเด็กสงขลา!A33:K33)&lt;COUNTA(ประเมินสมรรถนะเด็กสงขลา!$A$2:$K$2),"",ประเมินสมรรถนะเด็กสงขลา!I33)</f>
        <v/>
      </c>
      <c r="J76" s="57" t="str">
        <f>IF(COUNTA(ประเมินสมรรถนะเด็กสงขลา!A33:K33)&lt;COUNTA(ประเมินสมรรถนะเด็กสงขลา!$A$2:$K$2),"",ประเมินสมรรถนะเด็กสงขลา!J33)</f>
        <v/>
      </c>
      <c r="K76" s="57"/>
      <c r="L76" s="57" t="str">
        <f>IF(COUNTA(ประเมินสมรรถนะเด็กสงขลา!A33:K33)&lt;COUNTA(ประเมินสมรรถนะเด็กสงขลา!$A$2:$K$2),"",ประเมินสมรรถนะเด็กสงขลา!L33)</f>
        <v/>
      </c>
      <c r="M76" s="57" t="str">
        <f>IF(COUNTA(ประเมินสมรรถนะเด็กสงขลา!A33:K33)&lt;COUNTA(ประเมินสมรรถนะเด็กสงขลา!$A$2:$K$2),"",ประเมินสมรรถนะเด็กสงขลา!M33)</f>
        <v/>
      </c>
    </row>
    <row r="77" spans="1:13" s="49" customFormat="1" ht="14.1" customHeight="1" x14ac:dyDescent="0.5">
      <c r="A77" s="57" t="str">
        <f>IF(COUNTA(ประเมินสมรรถนะเด็กสงขลา!A34:K34)&lt;COUNTA(ประเมินสมรรถนะเด็กสงขลา!$A$2:$K$2),"",ประเมินสมรรถนะเด็กสงขลา!A34)</f>
        <v/>
      </c>
      <c r="B77" s="57" t="str">
        <f>IF(COUNTA(ประเมินสมรรถนะเด็กสงขลา!A34:K34)&lt;COUNTA(ประเมินสมรรถนะเด็กสงขลา!$A$2:$K$2),"",ประเมินสมรรถนะเด็กสงขลา!B34)</f>
        <v/>
      </c>
      <c r="C77" s="58" t="str">
        <f>IF(COUNTA(ประเมินสมรรถนะเด็กสงขลา!A34:K34)&lt;COUNTA(ประเมินสมรรถนะเด็กสงขลา!$A$2:$K$2),"",ประเมินสมรรถนะเด็กสงขลา!C34)</f>
        <v/>
      </c>
      <c r="D77" s="57" t="str">
        <f>IF(COUNTA(ประเมินสมรรถนะเด็กสงขลา!A34:K34)&lt;COUNTA(ประเมินสมรรถนะเด็กสงขลา!$A$2:$K$2),"",ประเมินสมรรถนะเด็กสงขลา!D34)</f>
        <v/>
      </c>
      <c r="E77" s="57" t="str">
        <f>IF(COUNTA(ประเมินสมรรถนะเด็กสงขลา!A34:K34)&lt;COUNTA(ประเมินสมรรถนะเด็กสงขลา!$A$2:$K$2),"",ประเมินสมรรถนะเด็กสงขลา!E34)</f>
        <v/>
      </c>
      <c r="F77" s="57" t="str">
        <f>IF(COUNTA(ประเมินสมรรถนะเด็กสงขลา!A34:K34)&lt;COUNTA(ประเมินสมรรถนะเด็กสงขลา!$A$2:$K$2),"",ประเมินสมรรถนะเด็กสงขลา!F34)</f>
        <v/>
      </c>
      <c r="G77" s="57" t="str">
        <f>IF(COUNTA(ประเมินสมรรถนะเด็กสงขลา!A34:K34)&lt;COUNTA(ประเมินสมรรถนะเด็กสงขลา!$A$2:$K$2),"",ประเมินสมรรถนะเด็กสงขลา!G34)</f>
        <v/>
      </c>
      <c r="H77" s="57" t="str">
        <f>IF(COUNTA(ประเมินสมรรถนะเด็กสงขลา!A34:K34)&lt;COUNTA(ประเมินสมรรถนะเด็กสงขลา!$A$2:$K$2),"",ประเมินสมรรถนะเด็กสงขลา!H34)</f>
        <v/>
      </c>
      <c r="I77" s="57" t="str">
        <f>IF(COUNTA(ประเมินสมรรถนะเด็กสงขลา!A34:K34)&lt;COUNTA(ประเมินสมรรถนะเด็กสงขลา!$A$2:$K$2),"",ประเมินสมรรถนะเด็กสงขลา!I34)</f>
        <v/>
      </c>
      <c r="J77" s="57" t="str">
        <f>IF(COUNTA(ประเมินสมรรถนะเด็กสงขลา!A34:K34)&lt;COUNTA(ประเมินสมรรถนะเด็กสงขลา!$A$2:$K$2),"",ประเมินสมรรถนะเด็กสงขลา!J34)</f>
        <v/>
      </c>
      <c r="K77" s="57"/>
      <c r="L77" s="57" t="str">
        <f>IF(COUNTA(ประเมินสมรรถนะเด็กสงขลา!A34:K34)&lt;COUNTA(ประเมินสมรรถนะเด็กสงขลา!$A$2:$K$2),"",ประเมินสมรรถนะเด็กสงขลา!L34)</f>
        <v/>
      </c>
      <c r="M77" s="57" t="str">
        <f>IF(COUNTA(ประเมินสมรรถนะเด็กสงขลา!A34:K34)&lt;COUNTA(ประเมินสมรรถนะเด็กสงขลา!$A$2:$K$2),"",ประเมินสมรรถนะเด็กสงขลา!M34)</f>
        <v/>
      </c>
    </row>
    <row r="78" spans="1:13" s="49" customFormat="1" ht="14.1" customHeight="1" x14ac:dyDescent="0.5">
      <c r="A78" s="57" t="str">
        <f>IF(COUNTA(ประเมินสมรรถนะเด็กสงขลา!A35:K35)&lt;COUNTA(ประเมินสมรรถนะเด็กสงขลา!$A$2:$K$2),"",ประเมินสมรรถนะเด็กสงขลา!A35)</f>
        <v/>
      </c>
      <c r="B78" s="57" t="str">
        <f>IF(COUNTA(ประเมินสมรรถนะเด็กสงขลา!A35:K35)&lt;COUNTA(ประเมินสมรรถนะเด็กสงขลา!$A$2:$K$2),"",ประเมินสมรรถนะเด็กสงขลา!B35)</f>
        <v/>
      </c>
      <c r="C78" s="58" t="str">
        <f>IF(COUNTA(ประเมินสมรรถนะเด็กสงขลา!A35:K35)&lt;COUNTA(ประเมินสมรรถนะเด็กสงขลา!$A$2:$K$2),"",ประเมินสมรรถนะเด็กสงขลา!C35)</f>
        <v/>
      </c>
      <c r="D78" s="57" t="str">
        <f>IF(COUNTA(ประเมินสมรรถนะเด็กสงขลา!A35:K35)&lt;COUNTA(ประเมินสมรรถนะเด็กสงขลา!$A$2:$K$2),"",ประเมินสมรรถนะเด็กสงขลา!D35)</f>
        <v/>
      </c>
      <c r="E78" s="57" t="str">
        <f>IF(COUNTA(ประเมินสมรรถนะเด็กสงขลา!A35:K35)&lt;COUNTA(ประเมินสมรรถนะเด็กสงขลา!$A$2:$K$2),"",ประเมินสมรรถนะเด็กสงขลา!E35)</f>
        <v/>
      </c>
      <c r="F78" s="57" t="str">
        <f>IF(COUNTA(ประเมินสมรรถนะเด็กสงขลา!A35:K35)&lt;COUNTA(ประเมินสมรรถนะเด็กสงขลา!$A$2:$K$2),"",ประเมินสมรรถนะเด็กสงขลา!F35)</f>
        <v/>
      </c>
      <c r="G78" s="57" t="str">
        <f>IF(COUNTA(ประเมินสมรรถนะเด็กสงขลา!A35:K35)&lt;COUNTA(ประเมินสมรรถนะเด็กสงขลา!$A$2:$K$2),"",ประเมินสมรรถนะเด็กสงขลา!G35)</f>
        <v/>
      </c>
      <c r="H78" s="57" t="str">
        <f>IF(COUNTA(ประเมินสมรรถนะเด็กสงขลา!A35:K35)&lt;COUNTA(ประเมินสมรรถนะเด็กสงขลา!$A$2:$K$2),"",ประเมินสมรรถนะเด็กสงขลา!H35)</f>
        <v/>
      </c>
      <c r="I78" s="57" t="str">
        <f>IF(COUNTA(ประเมินสมรรถนะเด็กสงขลา!A35:K35)&lt;COUNTA(ประเมินสมรรถนะเด็กสงขลา!$A$2:$K$2),"",ประเมินสมรรถนะเด็กสงขลา!I35)</f>
        <v/>
      </c>
      <c r="J78" s="57" t="str">
        <f>IF(COUNTA(ประเมินสมรรถนะเด็กสงขลา!A35:K35)&lt;COUNTA(ประเมินสมรรถนะเด็กสงขลา!$A$2:$K$2),"",ประเมินสมรรถนะเด็กสงขลา!J35)</f>
        <v/>
      </c>
      <c r="K78" s="57"/>
      <c r="L78" s="57" t="str">
        <f>IF(COUNTA(ประเมินสมรรถนะเด็กสงขลา!A35:K35)&lt;COUNTA(ประเมินสมรรถนะเด็กสงขลา!$A$2:$K$2),"",ประเมินสมรรถนะเด็กสงขลา!L35)</f>
        <v/>
      </c>
      <c r="M78" s="57" t="str">
        <f>IF(COUNTA(ประเมินสมรรถนะเด็กสงขลา!A35:K35)&lt;COUNTA(ประเมินสมรรถนะเด็กสงขลา!$A$2:$K$2),"",ประเมินสมรรถนะเด็กสงขลา!M35)</f>
        <v/>
      </c>
    </row>
    <row r="79" spans="1:13" s="49" customFormat="1" ht="14.1" customHeight="1" x14ac:dyDescent="0.5">
      <c r="A79" s="57" t="str">
        <f>IF(COUNTA(ประเมินสมรรถนะเด็กสงขลา!A36:K36)&lt;COUNTA(ประเมินสมรรถนะเด็กสงขลา!$A$2:$K$2),"",ประเมินสมรรถนะเด็กสงขลา!A36)</f>
        <v/>
      </c>
      <c r="B79" s="57" t="str">
        <f>IF(COUNTA(ประเมินสมรรถนะเด็กสงขลา!A36:K36)&lt;COUNTA(ประเมินสมรรถนะเด็กสงขลา!$A$2:$K$2),"",ประเมินสมรรถนะเด็กสงขลา!B36)</f>
        <v/>
      </c>
      <c r="C79" s="58" t="str">
        <f>IF(COUNTA(ประเมินสมรรถนะเด็กสงขลา!A36:K36)&lt;COUNTA(ประเมินสมรรถนะเด็กสงขลา!$A$2:$K$2),"",ประเมินสมรรถนะเด็กสงขลา!C36)</f>
        <v/>
      </c>
      <c r="D79" s="57" t="str">
        <f>IF(COUNTA(ประเมินสมรรถนะเด็กสงขลา!A36:K36)&lt;COUNTA(ประเมินสมรรถนะเด็กสงขลา!$A$2:$K$2),"",ประเมินสมรรถนะเด็กสงขลา!D36)</f>
        <v/>
      </c>
      <c r="E79" s="57" t="str">
        <f>IF(COUNTA(ประเมินสมรรถนะเด็กสงขลา!A36:K36)&lt;COUNTA(ประเมินสมรรถนะเด็กสงขลา!$A$2:$K$2),"",ประเมินสมรรถนะเด็กสงขลา!E36)</f>
        <v/>
      </c>
      <c r="F79" s="57" t="str">
        <f>IF(COUNTA(ประเมินสมรรถนะเด็กสงขลา!A36:K36)&lt;COUNTA(ประเมินสมรรถนะเด็กสงขลา!$A$2:$K$2),"",ประเมินสมรรถนะเด็กสงขลา!F36)</f>
        <v/>
      </c>
      <c r="G79" s="57" t="str">
        <f>IF(COUNTA(ประเมินสมรรถนะเด็กสงขลา!A36:K36)&lt;COUNTA(ประเมินสมรรถนะเด็กสงขลา!$A$2:$K$2),"",ประเมินสมรรถนะเด็กสงขลา!G36)</f>
        <v/>
      </c>
      <c r="H79" s="57" t="str">
        <f>IF(COUNTA(ประเมินสมรรถนะเด็กสงขลา!A36:K36)&lt;COUNTA(ประเมินสมรรถนะเด็กสงขลา!$A$2:$K$2),"",ประเมินสมรรถนะเด็กสงขลา!H36)</f>
        <v/>
      </c>
      <c r="I79" s="57" t="str">
        <f>IF(COUNTA(ประเมินสมรรถนะเด็กสงขลา!A36:K36)&lt;COUNTA(ประเมินสมรรถนะเด็กสงขลา!$A$2:$K$2),"",ประเมินสมรรถนะเด็กสงขลา!I36)</f>
        <v/>
      </c>
      <c r="J79" s="57" t="str">
        <f>IF(COUNTA(ประเมินสมรรถนะเด็กสงขลา!A36:K36)&lt;COUNTA(ประเมินสมรรถนะเด็กสงขลา!$A$2:$K$2),"",ประเมินสมรรถนะเด็กสงขลา!J36)</f>
        <v/>
      </c>
      <c r="K79" s="57"/>
      <c r="L79" s="57" t="str">
        <f>IF(COUNTA(ประเมินสมรรถนะเด็กสงขลา!A36:K36)&lt;COUNTA(ประเมินสมรรถนะเด็กสงขลา!$A$2:$K$2),"",ประเมินสมรรถนะเด็กสงขลา!L36)</f>
        <v/>
      </c>
      <c r="M79" s="57" t="str">
        <f>IF(COUNTA(ประเมินสมรรถนะเด็กสงขลา!A36:K36)&lt;COUNTA(ประเมินสมรรถนะเด็กสงขลา!$A$2:$K$2),"",ประเมินสมรรถนะเด็กสงขลา!M36)</f>
        <v/>
      </c>
    </row>
    <row r="80" spans="1:13" s="49" customFormat="1" ht="14.1" customHeight="1" x14ac:dyDescent="0.5">
      <c r="A80" s="57" t="str">
        <f>IF(COUNTA(ประเมินสมรรถนะเด็กสงขลา!A37:K37)&lt;COUNTA(ประเมินสมรรถนะเด็กสงขลา!$A$2:$K$2),"",ประเมินสมรรถนะเด็กสงขลา!A37)</f>
        <v/>
      </c>
      <c r="B80" s="57" t="str">
        <f>IF(COUNTA(ประเมินสมรรถนะเด็กสงขลา!A37:K37)&lt;COUNTA(ประเมินสมรรถนะเด็กสงขลา!$A$2:$K$2),"",ประเมินสมรรถนะเด็กสงขลา!B37)</f>
        <v/>
      </c>
      <c r="C80" s="58" t="str">
        <f>IF(COUNTA(ประเมินสมรรถนะเด็กสงขลา!A37:K37)&lt;COUNTA(ประเมินสมรรถนะเด็กสงขลา!$A$2:$K$2),"",ประเมินสมรรถนะเด็กสงขลา!C37)</f>
        <v/>
      </c>
      <c r="D80" s="57" t="str">
        <f>IF(COUNTA(ประเมินสมรรถนะเด็กสงขลา!A37:K37)&lt;COUNTA(ประเมินสมรรถนะเด็กสงขลา!$A$2:$K$2),"",ประเมินสมรรถนะเด็กสงขลา!D37)</f>
        <v/>
      </c>
      <c r="E80" s="57" t="str">
        <f>IF(COUNTA(ประเมินสมรรถนะเด็กสงขลา!A37:K37)&lt;COUNTA(ประเมินสมรรถนะเด็กสงขลา!$A$2:$K$2),"",ประเมินสมรรถนะเด็กสงขลา!E37)</f>
        <v/>
      </c>
      <c r="F80" s="57" t="str">
        <f>IF(COUNTA(ประเมินสมรรถนะเด็กสงขลา!A37:K37)&lt;COUNTA(ประเมินสมรรถนะเด็กสงขลา!$A$2:$K$2),"",ประเมินสมรรถนะเด็กสงขลา!F37)</f>
        <v/>
      </c>
      <c r="G80" s="57" t="str">
        <f>IF(COUNTA(ประเมินสมรรถนะเด็กสงขลา!A37:K37)&lt;COUNTA(ประเมินสมรรถนะเด็กสงขลา!$A$2:$K$2),"",ประเมินสมรรถนะเด็กสงขลา!G37)</f>
        <v/>
      </c>
      <c r="H80" s="57" t="str">
        <f>IF(COUNTA(ประเมินสมรรถนะเด็กสงขลา!A37:K37)&lt;COUNTA(ประเมินสมรรถนะเด็กสงขลา!$A$2:$K$2),"",ประเมินสมรรถนะเด็กสงขลา!H37)</f>
        <v/>
      </c>
      <c r="I80" s="57" t="str">
        <f>IF(COUNTA(ประเมินสมรรถนะเด็กสงขลา!A37:K37)&lt;COUNTA(ประเมินสมรรถนะเด็กสงขลา!$A$2:$K$2),"",ประเมินสมรรถนะเด็กสงขลา!I37)</f>
        <v/>
      </c>
      <c r="J80" s="57" t="str">
        <f>IF(COUNTA(ประเมินสมรรถนะเด็กสงขลา!A37:K37)&lt;COUNTA(ประเมินสมรรถนะเด็กสงขลา!$A$2:$K$2),"",ประเมินสมรรถนะเด็กสงขลา!J37)</f>
        <v/>
      </c>
      <c r="K80" s="57"/>
      <c r="L80" s="57" t="str">
        <f>IF(COUNTA(ประเมินสมรรถนะเด็กสงขลา!A37:K37)&lt;COUNTA(ประเมินสมรรถนะเด็กสงขลา!$A$2:$K$2),"",ประเมินสมรรถนะเด็กสงขลา!L37)</f>
        <v/>
      </c>
      <c r="M80" s="57" t="str">
        <f>IF(COUNTA(ประเมินสมรรถนะเด็กสงขลา!A37:K37)&lt;COUNTA(ประเมินสมรรถนะเด็กสงขลา!$A$2:$K$2),"",ประเมินสมรรถนะเด็กสงขลา!M37)</f>
        <v/>
      </c>
    </row>
    <row r="81" spans="1:25" s="49" customFormat="1" ht="14.1" customHeight="1" x14ac:dyDescent="0.5">
      <c r="A81" s="57" t="str">
        <f>IF(COUNTA(ประเมินสมรรถนะเด็กสงขลา!A38:K38)&lt;COUNTA(ประเมินสมรรถนะเด็กสงขลา!$A$2:$K$2),"",ประเมินสมรรถนะเด็กสงขลา!A38)</f>
        <v/>
      </c>
      <c r="B81" s="57" t="str">
        <f>IF(COUNTA(ประเมินสมรรถนะเด็กสงขลา!A38:K38)&lt;COUNTA(ประเมินสมรรถนะเด็กสงขลา!$A$2:$K$2),"",ประเมินสมรรถนะเด็กสงขลา!B38)</f>
        <v/>
      </c>
      <c r="C81" s="58" t="str">
        <f>IF(COUNTA(ประเมินสมรรถนะเด็กสงขลา!A38:K38)&lt;COUNTA(ประเมินสมรรถนะเด็กสงขลา!$A$2:$K$2),"",ประเมินสมรรถนะเด็กสงขลา!C38)</f>
        <v/>
      </c>
      <c r="D81" s="57" t="str">
        <f>IF(COUNTA(ประเมินสมรรถนะเด็กสงขลา!A38:K38)&lt;COUNTA(ประเมินสมรรถนะเด็กสงขลา!$A$2:$K$2),"",ประเมินสมรรถนะเด็กสงขลา!D38)</f>
        <v/>
      </c>
      <c r="E81" s="57" t="str">
        <f>IF(COUNTA(ประเมินสมรรถนะเด็กสงขลา!A38:K38)&lt;COUNTA(ประเมินสมรรถนะเด็กสงขลา!$A$2:$K$2),"",ประเมินสมรรถนะเด็กสงขลา!E38)</f>
        <v/>
      </c>
      <c r="F81" s="57" t="str">
        <f>IF(COUNTA(ประเมินสมรรถนะเด็กสงขลา!A38:K38)&lt;COUNTA(ประเมินสมรรถนะเด็กสงขลา!$A$2:$K$2),"",ประเมินสมรรถนะเด็กสงขลา!F38)</f>
        <v/>
      </c>
      <c r="G81" s="57" t="str">
        <f>IF(COUNTA(ประเมินสมรรถนะเด็กสงขลา!A38:K38)&lt;COUNTA(ประเมินสมรรถนะเด็กสงขลา!$A$2:$K$2),"",ประเมินสมรรถนะเด็กสงขลา!G38)</f>
        <v/>
      </c>
      <c r="H81" s="57" t="str">
        <f>IF(COUNTA(ประเมินสมรรถนะเด็กสงขลา!A38:K38)&lt;COUNTA(ประเมินสมรรถนะเด็กสงขลา!$A$2:$K$2),"",ประเมินสมรรถนะเด็กสงขลา!H38)</f>
        <v/>
      </c>
      <c r="I81" s="57" t="str">
        <f>IF(COUNTA(ประเมินสมรรถนะเด็กสงขลา!A38:K38)&lt;COUNTA(ประเมินสมรรถนะเด็กสงขลา!$A$2:$K$2),"",ประเมินสมรรถนะเด็กสงขลา!I38)</f>
        <v/>
      </c>
      <c r="J81" s="57" t="str">
        <f>IF(COUNTA(ประเมินสมรรถนะเด็กสงขลา!A38:K38)&lt;COUNTA(ประเมินสมรรถนะเด็กสงขลา!$A$2:$K$2),"",ประเมินสมรรถนะเด็กสงขลา!J38)</f>
        <v/>
      </c>
      <c r="K81" s="57"/>
      <c r="L81" s="57" t="str">
        <f>IF(COUNTA(ประเมินสมรรถนะเด็กสงขลา!A38:K38)&lt;COUNTA(ประเมินสมรรถนะเด็กสงขลา!$A$2:$K$2),"",ประเมินสมรรถนะเด็กสงขลา!L38)</f>
        <v/>
      </c>
      <c r="M81" s="57" t="str">
        <f>IF(COUNTA(ประเมินสมรรถนะเด็กสงขลา!A38:K38)&lt;COUNTA(ประเมินสมรรถนะเด็กสงขลา!$A$2:$K$2),"",ประเมินสมรรถนะเด็กสงขลา!M38)</f>
        <v/>
      </c>
    </row>
    <row r="82" spans="1:25" s="49" customFormat="1" ht="14.1" customHeight="1" x14ac:dyDescent="0.5">
      <c r="A82" s="57" t="str">
        <f>IF(COUNTA(ประเมินสมรรถนะเด็กสงขลา!A39:K39)&lt;COUNTA(ประเมินสมรรถนะเด็กสงขลา!$A$2:$K$2),"",ประเมินสมรรถนะเด็กสงขลา!A39)</f>
        <v/>
      </c>
      <c r="B82" s="57" t="str">
        <f>IF(COUNTA(ประเมินสมรรถนะเด็กสงขลา!A39:K39)&lt;COUNTA(ประเมินสมรรถนะเด็กสงขลา!$A$2:$K$2),"",ประเมินสมรรถนะเด็กสงขลา!B39)</f>
        <v/>
      </c>
      <c r="C82" s="58" t="str">
        <f>IF(COUNTA(ประเมินสมรรถนะเด็กสงขลา!A39:K39)&lt;COUNTA(ประเมินสมรรถนะเด็กสงขลา!$A$2:$K$2),"",ประเมินสมรรถนะเด็กสงขลา!C39)</f>
        <v/>
      </c>
      <c r="D82" s="57" t="str">
        <f>IF(COUNTA(ประเมินสมรรถนะเด็กสงขลา!A39:K39)&lt;COUNTA(ประเมินสมรรถนะเด็กสงขลา!$A$2:$K$2),"",ประเมินสมรรถนะเด็กสงขลา!D39)</f>
        <v/>
      </c>
      <c r="E82" s="57" t="str">
        <f>IF(COUNTA(ประเมินสมรรถนะเด็กสงขลา!A39:K39)&lt;COUNTA(ประเมินสมรรถนะเด็กสงขลา!$A$2:$K$2),"",ประเมินสมรรถนะเด็กสงขลา!E39)</f>
        <v/>
      </c>
      <c r="F82" s="57" t="str">
        <f>IF(COUNTA(ประเมินสมรรถนะเด็กสงขลา!A39:K39)&lt;COUNTA(ประเมินสมรรถนะเด็กสงขลา!$A$2:$K$2),"",ประเมินสมรรถนะเด็กสงขลา!F39)</f>
        <v/>
      </c>
      <c r="G82" s="57" t="str">
        <f>IF(COUNTA(ประเมินสมรรถนะเด็กสงขลา!A39:K39)&lt;COUNTA(ประเมินสมรรถนะเด็กสงขลา!$A$2:$K$2),"",ประเมินสมรรถนะเด็กสงขลา!G39)</f>
        <v/>
      </c>
      <c r="H82" s="57" t="str">
        <f>IF(COUNTA(ประเมินสมรรถนะเด็กสงขลา!A39:K39)&lt;COUNTA(ประเมินสมรรถนะเด็กสงขลา!$A$2:$K$2),"",ประเมินสมรรถนะเด็กสงขลา!H39)</f>
        <v/>
      </c>
      <c r="I82" s="57" t="str">
        <f>IF(COUNTA(ประเมินสมรรถนะเด็กสงขลา!A39:K39)&lt;COUNTA(ประเมินสมรรถนะเด็กสงขลา!$A$2:$K$2),"",ประเมินสมรรถนะเด็กสงขลา!I39)</f>
        <v/>
      </c>
      <c r="J82" s="57" t="str">
        <f>IF(COUNTA(ประเมินสมรรถนะเด็กสงขลา!A39:K39)&lt;COUNTA(ประเมินสมรรถนะเด็กสงขลา!$A$2:$K$2),"",ประเมินสมรรถนะเด็กสงขลา!J39)</f>
        <v/>
      </c>
      <c r="K82" s="57"/>
      <c r="L82" s="57" t="str">
        <f>IF(COUNTA(ประเมินสมรรถนะเด็กสงขลา!A39:K39)&lt;COUNTA(ประเมินสมรรถนะเด็กสงขลา!$A$2:$K$2),"",ประเมินสมรรถนะเด็กสงขลา!L39)</f>
        <v/>
      </c>
      <c r="M82" s="57" t="str">
        <f>IF(COUNTA(ประเมินสมรรถนะเด็กสงขลา!A39:K39)&lt;COUNTA(ประเมินสมรรถนะเด็กสงขลา!$A$2:$K$2),"",ประเมินสมรรถนะเด็กสงขลา!M39)</f>
        <v/>
      </c>
    </row>
    <row r="83" spans="1:25" s="49" customFormat="1" ht="14.1" customHeight="1" x14ac:dyDescent="0.5">
      <c r="A83" s="57" t="str">
        <f>IF(COUNTA(ประเมินสมรรถนะเด็กสงขลา!A40:K40)&lt;COUNTA(ประเมินสมรรถนะเด็กสงขลา!$A$2:$K$2),"",ประเมินสมรรถนะเด็กสงขลา!A40)</f>
        <v/>
      </c>
      <c r="B83" s="57" t="str">
        <f>IF(COUNTA(ประเมินสมรรถนะเด็กสงขลา!A40:K40)&lt;COUNTA(ประเมินสมรรถนะเด็กสงขลา!$A$2:$K$2),"",ประเมินสมรรถนะเด็กสงขลา!B40)</f>
        <v/>
      </c>
      <c r="C83" s="58" t="str">
        <f>IF(COUNTA(ประเมินสมรรถนะเด็กสงขลา!A40:K40)&lt;COUNTA(ประเมินสมรรถนะเด็กสงขลา!$A$2:$K$2),"",ประเมินสมรรถนะเด็กสงขลา!C40)</f>
        <v/>
      </c>
      <c r="D83" s="57" t="str">
        <f>IF(COUNTA(ประเมินสมรรถนะเด็กสงขลา!A40:K40)&lt;COUNTA(ประเมินสมรรถนะเด็กสงขลา!$A$2:$K$2),"",ประเมินสมรรถนะเด็กสงขลา!D40)</f>
        <v/>
      </c>
      <c r="E83" s="57" t="str">
        <f>IF(COUNTA(ประเมินสมรรถนะเด็กสงขลา!A40:K40)&lt;COUNTA(ประเมินสมรรถนะเด็กสงขลา!$A$2:$K$2),"",ประเมินสมรรถนะเด็กสงขลา!E40)</f>
        <v/>
      </c>
      <c r="F83" s="57" t="str">
        <f>IF(COUNTA(ประเมินสมรรถนะเด็กสงขลา!A40:K40)&lt;COUNTA(ประเมินสมรรถนะเด็กสงขลา!$A$2:$K$2),"",ประเมินสมรรถนะเด็กสงขลา!F40)</f>
        <v/>
      </c>
      <c r="G83" s="57" t="str">
        <f>IF(COUNTA(ประเมินสมรรถนะเด็กสงขลา!A40:K40)&lt;COUNTA(ประเมินสมรรถนะเด็กสงขลา!$A$2:$K$2),"",ประเมินสมรรถนะเด็กสงขลา!G40)</f>
        <v/>
      </c>
      <c r="H83" s="57" t="str">
        <f>IF(COUNTA(ประเมินสมรรถนะเด็กสงขลา!A40:K40)&lt;COUNTA(ประเมินสมรรถนะเด็กสงขลา!$A$2:$K$2),"",ประเมินสมรรถนะเด็กสงขลา!H40)</f>
        <v/>
      </c>
      <c r="I83" s="57" t="str">
        <f>IF(COUNTA(ประเมินสมรรถนะเด็กสงขลา!A40:K40)&lt;COUNTA(ประเมินสมรรถนะเด็กสงขลา!$A$2:$K$2),"",ประเมินสมรรถนะเด็กสงขลา!I40)</f>
        <v/>
      </c>
      <c r="J83" s="57" t="str">
        <f>IF(COUNTA(ประเมินสมรรถนะเด็กสงขลา!A40:K40)&lt;COUNTA(ประเมินสมรรถนะเด็กสงขลา!$A$2:$K$2),"",ประเมินสมรรถนะเด็กสงขลา!J40)</f>
        <v/>
      </c>
      <c r="K83" s="57"/>
      <c r="L83" s="57" t="str">
        <f>IF(COUNTA(ประเมินสมรรถนะเด็กสงขลา!A40:K40)&lt;COUNTA(ประเมินสมรรถนะเด็กสงขลา!$A$2:$K$2),"",ประเมินสมรรถนะเด็กสงขลา!L40)</f>
        <v/>
      </c>
      <c r="M83" s="57" t="str">
        <f>IF(COUNTA(ประเมินสมรรถนะเด็กสงขลา!A40:K40)&lt;COUNTA(ประเมินสมรรถนะเด็กสงขลา!$A$2:$K$2),"",ประเมินสมรรถนะเด็กสงขลา!M40)</f>
        <v/>
      </c>
    </row>
    <row r="84" spans="1:25" s="49" customFormat="1" ht="14.1" customHeight="1" x14ac:dyDescent="0.5">
      <c r="A84" s="57" t="str">
        <f>IF(COUNTA(ประเมินสมรรถนะเด็กสงขลา!A41:K41)&lt;COUNTA(ประเมินสมรรถนะเด็กสงขลา!$A$2:$K$2),"",ประเมินสมรรถนะเด็กสงขลา!A41)</f>
        <v/>
      </c>
      <c r="B84" s="57" t="str">
        <f>IF(COUNTA(ประเมินสมรรถนะเด็กสงขลา!A41:K41)&lt;COUNTA(ประเมินสมรรถนะเด็กสงขลา!$A$2:$K$2),"",ประเมินสมรรถนะเด็กสงขลา!B41)</f>
        <v/>
      </c>
      <c r="C84" s="58" t="str">
        <f>IF(COUNTA(ประเมินสมรรถนะเด็กสงขลา!A41:K41)&lt;COUNTA(ประเมินสมรรถนะเด็กสงขลา!$A$2:$K$2),"",ประเมินสมรรถนะเด็กสงขลา!C41)</f>
        <v/>
      </c>
      <c r="D84" s="57" t="str">
        <f>IF(COUNTA(ประเมินสมรรถนะเด็กสงขลา!A41:K41)&lt;COUNTA(ประเมินสมรรถนะเด็กสงขลา!$A$2:$K$2),"",ประเมินสมรรถนะเด็กสงขลา!D41)</f>
        <v/>
      </c>
      <c r="E84" s="57" t="str">
        <f>IF(COUNTA(ประเมินสมรรถนะเด็กสงขลา!A41:K41)&lt;COUNTA(ประเมินสมรรถนะเด็กสงขลา!$A$2:$K$2),"",ประเมินสมรรถนะเด็กสงขลา!E41)</f>
        <v/>
      </c>
      <c r="F84" s="57" t="str">
        <f>IF(COUNTA(ประเมินสมรรถนะเด็กสงขลา!A41:K41)&lt;COUNTA(ประเมินสมรรถนะเด็กสงขลา!$A$2:$K$2),"",ประเมินสมรรถนะเด็กสงขลา!F41)</f>
        <v/>
      </c>
      <c r="G84" s="57" t="str">
        <f>IF(COUNTA(ประเมินสมรรถนะเด็กสงขลา!A41:K41)&lt;COUNTA(ประเมินสมรรถนะเด็กสงขลา!$A$2:$K$2),"",ประเมินสมรรถนะเด็กสงขลา!G41)</f>
        <v/>
      </c>
      <c r="H84" s="57" t="str">
        <f>IF(COUNTA(ประเมินสมรรถนะเด็กสงขลา!A41:K41)&lt;COUNTA(ประเมินสมรรถนะเด็กสงขลา!$A$2:$K$2),"",ประเมินสมรรถนะเด็กสงขลา!H41)</f>
        <v/>
      </c>
      <c r="I84" s="57" t="str">
        <f>IF(COUNTA(ประเมินสมรรถนะเด็กสงขลา!A41:K41)&lt;COUNTA(ประเมินสมรรถนะเด็กสงขลา!$A$2:$K$2),"",ประเมินสมรรถนะเด็กสงขลา!I41)</f>
        <v/>
      </c>
      <c r="J84" s="57" t="str">
        <f>IF(COUNTA(ประเมินสมรรถนะเด็กสงขลา!A41:K41)&lt;COUNTA(ประเมินสมรรถนะเด็กสงขลา!$A$2:$K$2),"",ประเมินสมรรถนะเด็กสงขลา!J41)</f>
        <v/>
      </c>
      <c r="K84" s="57"/>
      <c r="L84" s="57" t="str">
        <f>IF(COUNTA(ประเมินสมรรถนะเด็กสงขลา!A41:K41)&lt;COUNTA(ประเมินสมรรถนะเด็กสงขลา!$A$2:$K$2),"",ประเมินสมรรถนะเด็กสงขลา!L41)</f>
        <v/>
      </c>
      <c r="M84" s="57" t="str">
        <f>IF(COUNTA(ประเมินสมรรถนะเด็กสงขลา!A41:K41)&lt;COUNTA(ประเมินสมรรถนะเด็กสงขลา!$A$2:$K$2),"",ประเมินสมรรถนะเด็กสงขลา!M41)</f>
        <v/>
      </c>
    </row>
    <row r="85" spans="1:25" s="49" customFormat="1" ht="14.1" customHeight="1" x14ac:dyDescent="0.5">
      <c r="A85" s="57" t="str">
        <f>IF(COUNTA(ประเมินสมรรถนะเด็กสงขลา!A42:K42)&lt;COUNTA(ประเมินสมรรถนะเด็กสงขลา!$A$2:$K$2),"",ประเมินสมรรถนะเด็กสงขลา!A42)</f>
        <v/>
      </c>
      <c r="B85" s="57" t="str">
        <f>IF(COUNTA(ประเมินสมรรถนะเด็กสงขลา!A42:K42)&lt;COUNTA(ประเมินสมรรถนะเด็กสงขลา!$A$2:$K$2),"",ประเมินสมรรถนะเด็กสงขลา!B42)</f>
        <v/>
      </c>
      <c r="C85" s="58" t="str">
        <f>IF(COUNTA(ประเมินสมรรถนะเด็กสงขลา!A42:K42)&lt;COUNTA(ประเมินสมรรถนะเด็กสงขลา!$A$2:$K$2),"",ประเมินสมรรถนะเด็กสงขลา!C42)</f>
        <v/>
      </c>
      <c r="D85" s="57" t="str">
        <f>IF(COUNTA(ประเมินสมรรถนะเด็กสงขลา!A42:K42)&lt;COUNTA(ประเมินสมรรถนะเด็กสงขลา!$A$2:$K$2),"",ประเมินสมรรถนะเด็กสงขลา!D42)</f>
        <v/>
      </c>
      <c r="E85" s="57" t="str">
        <f>IF(COUNTA(ประเมินสมรรถนะเด็กสงขลา!A42:K42)&lt;COUNTA(ประเมินสมรรถนะเด็กสงขลา!$A$2:$K$2),"",ประเมินสมรรถนะเด็กสงขลา!E42)</f>
        <v/>
      </c>
      <c r="F85" s="57" t="str">
        <f>IF(COUNTA(ประเมินสมรรถนะเด็กสงขลา!A42:K42)&lt;COUNTA(ประเมินสมรรถนะเด็กสงขลา!$A$2:$K$2),"",ประเมินสมรรถนะเด็กสงขลา!F42)</f>
        <v/>
      </c>
      <c r="G85" s="57" t="str">
        <f>IF(COUNTA(ประเมินสมรรถนะเด็กสงขลา!A42:K42)&lt;COUNTA(ประเมินสมรรถนะเด็กสงขลา!$A$2:$K$2),"",ประเมินสมรรถนะเด็กสงขลา!G42)</f>
        <v/>
      </c>
      <c r="H85" s="57" t="str">
        <f>IF(COUNTA(ประเมินสมรรถนะเด็กสงขลา!A42:K42)&lt;COUNTA(ประเมินสมรรถนะเด็กสงขลา!$A$2:$K$2),"",ประเมินสมรรถนะเด็กสงขลา!H42)</f>
        <v/>
      </c>
      <c r="I85" s="57" t="str">
        <f>IF(COUNTA(ประเมินสมรรถนะเด็กสงขลา!A42:K42)&lt;COUNTA(ประเมินสมรรถนะเด็กสงขลา!$A$2:$K$2),"",ประเมินสมรรถนะเด็กสงขลา!I42)</f>
        <v/>
      </c>
      <c r="J85" s="57" t="str">
        <f>IF(COUNTA(ประเมินสมรรถนะเด็กสงขลา!A42:K42)&lt;COUNTA(ประเมินสมรรถนะเด็กสงขลา!$A$2:$K$2),"",ประเมินสมรรถนะเด็กสงขลา!J42)</f>
        <v/>
      </c>
      <c r="K85" s="57"/>
      <c r="L85" s="57" t="str">
        <f>IF(COUNTA(ประเมินสมรรถนะเด็กสงขลา!A42:K42)&lt;COUNTA(ประเมินสมรรถนะเด็กสงขลา!$A$2:$K$2),"",ประเมินสมรรถนะเด็กสงขลา!L42)</f>
        <v/>
      </c>
      <c r="M85" s="57" t="str">
        <f>IF(COUNTA(ประเมินสมรรถนะเด็กสงขลา!A42:K42)&lt;COUNTA(ประเมินสมรรถนะเด็กสงขลา!$A$2:$K$2),"",ประเมินสมรรถนะเด็กสงขลา!M42)</f>
        <v/>
      </c>
    </row>
    <row r="86" spans="1:25" s="49" customFormat="1" ht="14.1" customHeight="1" x14ac:dyDescent="0.5">
      <c r="A86" s="57" t="str">
        <f>IF(COUNTA(ประเมินสมรรถนะเด็กสงขลา!A43:K43)&lt;COUNTA(ประเมินสมรรถนะเด็กสงขลา!$A$2:$K$2),"",ประเมินสมรรถนะเด็กสงขลา!A43)</f>
        <v/>
      </c>
      <c r="B86" s="57" t="str">
        <f>IF(COUNTA(ประเมินสมรรถนะเด็กสงขลา!A43:K43)&lt;COUNTA(ประเมินสมรรถนะเด็กสงขลา!$A$2:$K$2),"",ประเมินสมรรถนะเด็กสงขลา!B43)</f>
        <v/>
      </c>
      <c r="C86" s="58" t="str">
        <f>IF(COUNTA(ประเมินสมรรถนะเด็กสงขลา!A43:K43)&lt;COUNTA(ประเมินสมรรถนะเด็กสงขลา!$A$2:$K$2),"",ประเมินสมรรถนะเด็กสงขลา!C43)</f>
        <v/>
      </c>
      <c r="D86" s="57" t="str">
        <f>IF(COUNTA(ประเมินสมรรถนะเด็กสงขลา!A43:K43)&lt;COUNTA(ประเมินสมรรถนะเด็กสงขลา!$A$2:$K$2),"",ประเมินสมรรถนะเด็กสงขลา!D43)</f>
        <v/>
      </c>
      <c r="E86" s="57" t="str">
        <f>IF(COUNTA(ประเมินสมรรถนะเด็กสงขลา!A43:K43)&lt;COUNTA(ประเมินสมรรถนะเด็กสงขลา!$A$2:$K$2),"",ประเมินสมรรถนะเด็กสงขลา!E43)</f>
        <v/>
      </c>
      <c r="F86" s="57" t="str">
        <f>IF(COUNTA(ประเมินสมรรถนะเด็กสงขลา!A43:K43)&lt;COUNTA(ประเมินสมรรถนะเด็กสงขลา!$A$2:$K$2),"",ประเมินสมรรถนะเด็กสงขลา!F43)</f>
        <v/>
      </c>
      <c r="G86" s="57" t="str">
        <f>IF(COUNTA(ประเมินสมรรถนะเด็กสงขลา!A43:K43)&lt;COUNTA(ประเมินสมรรถนะเด็กสงขลา!$A$2:$K$2),"",ประเมินสมรรถนะเด็กสงขลา!G43)</f>
        <v/>
      </c>
      <c r="H86" s="57" t="str">
        <f>IF(COUNTA(ประเมินสมรรถนะเด็กสงขลา!A43:K43)&lt;COUNTA(ประเมินสมรรถนะเด็กสงขลา!$A$2:$K$2),"",ประเมินสมรรถนะเด็กสงขลา!H43)</f>
        <v/>
      </c>
      <c r="I86" s="57" t="str">
        <f>IF(COUNTA(ประเมินสมรรถนะเด็กสงขลา!A43:K43)&lt;COUNTA(ประเมินสมรรถนะเด็กสงขลา!$A$2:$K$2),"",ประเมินสมรรถนะเด็กสงขลา!I43)</f>
        <v/>
      </c>
      <c r="J86" s="57" t="str">
        <f>IF(COUNTA(ประเมินสมรรถนะเด็กสงขลา!A43:K43)&lt;COUNTA(ประเมินสมรรถนะเด็กสงขลา!$A$2:$K$2),"",ประเมินสมรรถนะเด็กสงขลา!J43)</f>
        <v/>
      </c>
      <c r="K86" s="57"/>
      <c r="L86" s="57" t="str">
        <f>IF(COUNTA(ประเมินสมรรถนะเด็กสงขลา!A43:K43)&lt;COUNTA(ประเมินสมรรถนะเด็กสงขลา!$A$2:$K$2),"",ประเมินสมรรถนะเด็กสงขลา!L43)</f>
        <v/>
      </c>
      <c r="M86" s="57" t="str">
        <f>IF(COUNTA(ประเมินสมรรถนะเด็กสงขลา!A43:K43)&lt;COUNTA(ประเมินสมรรถนะเด็กสงขลา!$A$2:$K$2),"",ประเมินสมรรถนะเด็กสงขลา!M43)</f>
        <v/>
      </c>
    </row>
    <row r="87" spans="1:25" s="49" customFormat="1" ht="14.1" customHeight="1" x14ac:dyDescent="0.5">
      <c r="A87" s="57" t="str">
        <f>IF(COUNTA(ประเมินสมรรถนะเด็กสงขลา!A44:K44)&lt;COUNTA(ประเมินสมรรถนะเด็กสงขลา!$A$2:$K$2),"",ประเมินสมรรถนะเด็กสงขลา!A44)</f>
        <v/>
      </c>
      <c r="B87" s="57" t="str">
        <f>IF(COUNTA(ประเมินสมรรถนะเด็กสงขลา!A44:K44)&lt;COUNTA(ประเมินสมรรถนะเด็กสงขลา!$A$2:$K$2),"",ประเมินสมรรถนะเด็กสงขลา!B44)</f>
        <v/>
      </c>
      <c r="C87" s="58" t="str">
        <f>IF(COUNTA(ประเมินสมรรถนะเด็กสงขลา!A44:K44)&lt;COUNTA(ประเมินสมรรถนะเด็กสงขลา!$A$2:$K$2),"",ประเมินสมรรถนะเด็กสงขลา!C44)</f>
        <v/>
      </c>
      <c r="D87" s="57" t="str">
        <f>IF(COUNTA(ประเมินสมรรถนะเด็กสงขลา!A44:K44)&lt;COUNTA(ประเมินสมรรถนะเด็กสงขลา!$A$2:$K$2),"",ประเมินสมรรถนะเด็กสงขลา!D44)</f>
        <v/>
      </c>
      <c r="E87" s="57" t="str">
        <f>IF(COUNTA(ประเมินสมรรถนะเด็กสงขลา!A44:K44)&lt;COUNTA(ประเมินสมรรถนะเด็กสงขลา!$A$2:$K$2),"",ประเมินสมรรถนะเด็กสงขลา!E44)</f>
        <v/>
      </c>
      <c r="F87" s="57" t="str">
        <f>IF(COUNTA(ประเมินสมรรถนะเด็กสงขลา!A44:K44)&lt;COUNTA(ประเมินสมรรถนะเด็กสงขลา!$A$2:$K$2),"",ประเมินสมรรถนะเด็กสงขลา!F44)</f>
        <v/>
      </c>
      <c r="G87" s="57" t="str">
        <f>IF(COUNTA(ประเมินสมรรถนะเด็กสงขลา!A44:K44)&lt;COUNTA(ประเมินสมรรถนะเด็กสงขลา!$A$2:$K$2),"",ประเมินสมรรถนะเด็กสงขลา!G44)</f>
        <v/>
      </c>
      <c r="H87" s="57" t="str">
        <f>IF(COUNTA(ประเมินสมรรถนะเด็กสงขลา!A44:K44)&lt;COUNTA(ประเมินสมรรถนะเด็กสงขลา!$A$2:$K$2),"",ประเมินสมรรถนะเด็กสงขลา!H44)</f>
        <v/>
      </c>
      <c r="I87" s="57" t="str">
        <f>IF(COUNTA(ประเมินสมรรถนะเด็กสงขลา!A44:K44)&lt;COUNTA(ประเมินสมรรถนะเด็กสงขลา!$A$2:$K$2),"",ประเมินสมรรถนะเด็กสงขลา!I44)</f>
        <v/>
      </c>
      <c r="J87" s="57" t="str">
        <f>IF(COUNTA(ประเมินสมรรถนะเด็กสงขลา!A44:K44)&lt;COUNTA(ประเมินสมรรถนะเด็กสงขลา!$A$2:$K$2),"",ประเมินสมรรถนะเด็กสงขลา!J44)</f>
        <v/>
      </c>
      <c r="K87" s="57"/>
      <c r="L87" s="57" t="str">
        <f>IF(COUNTA(ประเมินสมรรถนะเด็กสงขลา!A44:K44)&lt;COUNTA(ประเมินสมรรถนะเด็กสงขลา!$A$2:$K$2),"",ประเมินสมรรถนะเด็กสงขลา!L44)</f>
        <v/>
      </c>
      <c r="M87" s="57" t="str">
        <f>IF(COUNTA(ประเมินสมรรถนะเด็กสงขลา!A44:K44)&lt;COUNTA(ประเมินสมรรถนะเด็กสงขลา!$A$2:$K$2),"",ประเมินสมรรถนะเด็กสงขลา!M44)</f>
        <v/>
      </c>
    </row>
    <row r="88" spans="1:25" s="49" customFormat="1" ht="14.1" customHeight="1" x14ac:dyDescent="0.5">
      <c r="A88" s="57" t="str">
        <f>IF(COUNTA(ประเมินสมรรถนะเด็กสงขลา!A45:K45)&lt;COUNTA(ประเมินสมรรถนะเด็กสงขลา!$A$2:$K$2),"",ประเมินสมรรถนะเด็กสงขลา!A45)</f>
        <v/>
      </c>
      <c r="B88" s="57" t="str">
        <f>IF(COUNTA(ประเมินสมรรถนะเด็กสงขลา!A45:K45)&lt;COUNTA(ประเมินสมรรถนะเด็กสงขลา!$A$2:$K$2),"",ประเมินสมรรถนะเด็กสงขลา!B45)</f>
        <v/>
      </c>
      <c r="C88" s="58" t="str">
        <f>IF(COUNTA(ประเมินสมรรถนะเด็กสงขลา!A45:K45)&lt;COUNTA(ประเมินสมรรถนะเด็กสงขลา!$A$2:$K$2),"",ประเมินสมรรถนะเด็กสงขลา!C45)</f>
        <v/>
      </c>
      <c r="D88" s="57" t="str">
        <f>IF(COUNTA(ประเมินสมรรถนะเด็กสงขลา!A45:K45)&lt;COUNTA(ประเมินสมรรถนะเด็กสงขลา!$A$2:$K$2),"",ประเมินสมรรถนะเด็กสงขลา!D45)</f>
        <v/>
      </c>
      <c r="E88" s="57" t="str">
        <f>IF(COUNTA(ประเมินสมรรถนะเด็กสงขลา!A45:K45)&lt;COUNTA(ประเมินสมรรถนะเด็กสงขลา!$A$2:$K$2),"",ประเมินสมรรถนะเด็กสงขลา!E45)</f>
        <v/>
      </c>
      <c r="F88" s="57" t="str">
        <f>IF(COUNTA(ประเมินสมรรถนะเด็กสงขลา!A45:K45)&lt;COUNTA(ประเมินสมรรถนะเด็กสงขลา!$A$2:$K$2),"",ประเมินสมรรถนะเด็กสงขลา!F45)</f>
        <v/>
      </c>
      <c r="G88" s="57" t="str">
        <f>IF(COUNTA(ประเมินสมรรถนะเด็กสงขลา!A45:K45)&lt;COUNTA(ประเมินสมรรถนะเด็กสงขลา!$A$2:$K$2),"",ประเมินสมรรถนะเด็กสงขลา!G45)</f>
        <v/>
      </c>
      <c r="H88" s="57" t="str">
        <f>IF(COUNTA(ประเมินสมรรถนะเด็กสงขลา!A45:K45)&lt;COUNTA(ประเมินสมรรถนะเด็กสงขลา!$A$2:$K$2),"",ประเมินสมรรถนะเด็กสงขลา!H45)</f>
        <v/>
      </c>
      <c r="I88" s="57" t="str">
        <f>IF(COUNTA(ประเมินสมรรถนะเด็กสงขลา!A45:K45)&lt;COUNTA(ประเมินสมรรถนะเด็กสงขลา!$A$2:$K$2),"",ประเมินสมรรถนะเด็กสงขลา!I45)</f>
        <v/>
      </c>
      <c r="J88" s="57" t="str">
        <f>IF(COUNTA(ประเมินสมรรถนะเด็กสงขลา!A45:K45)&lt;COUNTA(ประเมินสมรรถนะเด็กสงขลา!$A$2:$K$2),"",ประเมินสมรรถนะเด็กสงขลา!J45)</f>
        <v/>
      </c>
      <c r="K88" s="57"/>
      <c r="L88" s="57" t="str">
        <f>IF(COUNTA(ประเมินสมรรถนะเด็กสงขลา!A45:K45)&lt;COUNTA(ประเมินสมรรถนะเด็กสงขลา!$A$2:$K$2),"",ประเมินสมรรถนะเด็กสงขลา!L45)</f>
        <v/>
      </c>
      <c r="M88" s="57" t="str">
        <f>IF(COUNTA(ประเมินสมรรถนะเด็กสงขลา!A45:K45)&lt;COUNTA(ประเมินสมรรถนะเด็กสงขลา!$A$2:$K$2),"",ประเมินสมรรถนะเด็กสงขลา!M45)</f>
        <v/>
      </c>
    </row>
    <row r="89" spans="1:25" s="49" customFormat="1" ht="14.1" customHeight="1" x14ac:dyDescent="0.5">
      <c r="A89" s="57" t="str">
        <f>IF(COUNTA(ประเมินสมรรถนะเด็กสงขลา!A46:K46)&lt;COUNTA(ประเมินสมรรถนะเด็กสงขลา!$A$2:$K$2),"",ประเมินสมรรถนะเด็กสงขลา!A46)</f>
        <v/>
      </c>
      <c r="B89" s="57" t="str">
        <f>IF(COUNTA(ประเมินสมรรถนะเด็กสงขลา!A46:K46)&lt;COUNTA(ประเมินสมรรถนะเด็กสงขลา!$A$2:$K$2),"",ประเมินสมรรถนะเด็กสงขลา!B46)</f>
        <v/>
      </c>
      <c r="C89" s="58" t="str">
        <f>IF(COUNTA(ประเมินสมรรถนะเด็กสงขลา!A46:K46)&lt;COUNTA(ประเมินสมรรถนะเด็กสงขลา!$A$2:$K$2),"",ประเมินสมรรถนะเด็กสงขลา!C46)</f>
        <v/>
      </c>
      <c r="D89" s="57" t="str">
        <f>IF(COUNTA(ประเมินสมรรถนะเด็กสงขลา!A46:K46)&lt;COUNTA(ประเมินสมรรถนะเด็กสงขลา!$A$2:$K$2),"",ประเมินสมรรถนะเด็กสงขลา!D46)</f>
        <v/>
      </c>
      <c r="E89" s="57" t="str">
        <f>IF(COUNTA(ประเมินสมรรถนะเด็กสงขลา!A46:K46)&lt;COUNTA(ประเมินสมรรถนะเด็กสงขลา!$A$2:$K$2),"",ประเมินสมรรถนะเด็กสงขลา!E46)</f>
        <v/>
      </c>
      <c r="F89" s="57" t="str">
        <f>IF(COUNTA(ประเมินสมรรถนะเด็กสงขลา!A46:K46)&lt;COUNTA(ประเมินสมรรถนะเด็กสงขลา!$A$2:$K$2),"",ประเมินสมรรถนะเด็กสงขลา!F46)</f>
        <v/>
      </c>
      <c r="G89" s="57" t="str">
        <f>IF(COUNTA(ประเมินสมรรถนะเด็กสงขลา!A46:K46)&lt;COUNTA(ประเมินสมรรถนะเด็กสงขลา!$A$2:$K$2),"",ประเมินสมรรถนะเด็กสงขลา!G46)</f>
        <v/>
      </c>
      <c r="H89" s="57" t="str">
        <f>IF(COUNTA(ประเมินสมรรถนะเด็กสงขลา!A46:K46)&lt;COUNTA(ประเมินสมรรถนะเด็กสงขลา!$A$2:$K$2),"",ประเมินสมรรถนะเด็กสงขลา!H46)</f>
        <v/>
      </c>
      <c r="I89" s="57" t="str">
        <f>IF(COUNTA(ประเมินสมรรถนะเด็กสงขลา!A46:K46)&lt;COUNTA(ประเมินสมรรถนะเด็กสงขลา!$A$2:$K$2),"",ประเมินสมรรถนะเด็กสงขลา!I46)</f>
        <v/>
      </c>
      <c r="J89" s="57" t="str">
        <f>IF(COUNTA(ประเมินสมรรถนะเด็กสงขลา!A46:K46)&lt;COUNTA(ประเมินสมรรถนะเด็กสงขลา!$A$2:$K$2),"",ประเมินสมรรถนะเด็กสงขลา!J46)</f>
        <v/>
      </c>
      <c r="K89" s="57"/>
      <c r="L89" s="57" t="str">
        <f>IF(COUNTA(ประเมินสมรรถนะเด็กสงขลา!A46:K46)&lt;COUNTA(ประเมินสมรรถนะเด็กสงขลา!$A$2:$K$2),"",ประเมินสมรรถนะเด็กสงขลา!L46)</f>
        <v/>
      </c>
      <c r="M89" s="57" t="str">
        <f>IF(COUNTA(ประเมินสมรรถนะเด็กสงขลา!A46:K46)&lt;COUNTA(ประเมินสมรรถนะเด็กสงขลา!$A$2:$K$2),"",ประเมินสมรรถนะเด็กสงขลา!M46)</f>
        <v/>
      </c>
    </row>
    <row r="90" spans="1:25" s="49" customFormat="1" ht="14.1" customHeight="1" x14ac:dyDescent="0.5">
      <c r="A90" s="57" t="str">
        <f>IF(COUNTA(ประเมินสมรรถนะเด็กสงขลา!A47:K47)&lt;COUNTA(ประเมินสมรรถนะเด็กสงขลา!$A$2:$K$2),"",ประเมินสมรรถนะเด็กสงขลา!A47)</f>
        <v/>
      </c>
      <c r="B90" s="57" t="str">
        <f>IF(COUNTA(ประเมินสมรรถนะเด็กสงขลา!A47:K47)&lt;COUNTA(ประเมินสมรรถนะเด็กสงขลา!$A$2:$K$2),"",ประเมินสมรรถนะเด็กสงขลา!B47)</f>
        <v/>
      </c>
      <c r="C90" s="58" t="str">
        <f>IF(COUNTA(ประเมินสมรรถนะเด็กสงขลา!A47:K47)&lt;COUNTA(ประเมินสมรรถนะเด็กสงขลา!$A$2:$K$2),"",ประเมินสมรรถนะเด็กสงขลา!C47)</f>
        <v/>
      </c>
      <c r="D90" s="57" t="str">
        <f>IF(COUNTA(ประเมินสมรรถนะเด็กสงขลา!A47:K47)&lt;COUNTA(ประเมินสมรรถนะเด็กสงขลา!$A$2:$K$2),"",ประเมินสมรรถนะเด็กสงขลา!D47)</f>
        <v/>
      </c>
      <c r="E90" s="57" t="str">
        <f>IF(COUNTA(ประเมินสมรรถนะเด็กสงขลา!A47:K47)&lt;COUNTA(ประเมินสมรรถนะเด็กสงขลา!$A$2:$K$2),"",ประเมินสมรรถนะเด็กสงขลา!E47)</f>
        <v/>
      </c>
      <c r="F90" s="57" t="str">
        <f>IF(COUNTA(ประเมินสมรรถนะเด็กสงขลา!A47:K47)&lt;COUNTA(ประเมินสมรรถนะเด็กสงขลา!$A$2:$K$2),"",ประเมินสมรรถนะเด็กสงขลา!F47)</f>
        <v/>
      </c>
      <c r="G90" s="57" t="str">
        <f>IF(COUNTA(ประเมินสมรรถนะเด็กสงขลา!A47:K47)&lt;COUNTA(ประเมินสมรรถนะเด็กสงขลา!$A$2:$K$2),"",ประเมินสมรรถนะเด็กสงขลา!G47)</f>
        <v/>
      </c>
      <c r="H90" s="57" t="str">
        <f>IF(COUNTA(ประเมินสมรรถนะเด็กสงขลา!A47:K47)&lt;COUNTA(ประเมินสมรรถนะเด็กสงขลา!$A$2:$K$2),"",ประเมินสมรรถนะเด็กสงขลา!H47)</f>
        <v/>
      </c>
      <c r="I90" s="57" t="str">
        <f>IF(COUNTA(ประเมินสมรรถนะเด็กสงขลา!A47:K47)&lt;COUNTA(ประเมินสมรรถนะเด็กสงขลา!$A$2:$K$2),"",ประเมินสมรรถนะเด็กสงขลา!I47)</f>
        <v/>
      </c>
      <c r="J90" s="57" t="str">
        <f>IF(COUNTA(ประเมินสมรรถนะเด็กสงขลา!A47:K47)&lt;COUNTA(ประเมินสมรรถนะเด็กสงขลา!$A$2:$K$2),"",ประเมินสมรรถนะเด็กสงขลา!J47)</f>
        <v/>
      </c>
      <c r="K90" s="57"/>
      <c r="L90" s="57" t="str">
        <f>IF(COUNTA(ประเมินสมรรถนะเด็กสงขลา!A47:K47)&lt;COUNTA(ประเมินสมรรถนะเด็กสงขลา!$A$2:$K$2),"",ประเมินสมรรถนะเด็กสงขลา!L47)</f>
        <v/>
      </c>
      <c r="M90" s="57" t="str">
        <f>IF(COUNTA(ประเมินสมรรถนะเด็กสงขลา!A47:K47)&lt;COUNTA(ประเมินสมรรถนะเด็กสงขลา!$A$2:$K$2),"",ประเมินสมรรถนะเด็กสงขลา!M47)</f>
        <v/>
      </c>
    </row>
    <row r="91" spans="1:25" ht="21.75" x14ac:dyDescent="0.5">
      <c r="N91" s="49"/>
      <c r="O91" s="49"/>
      <c r="P91" s="49"/>
      <c r="Q91" s="49"/>
      <c r="R91" s="49"/>
      <c r="S91" s="49"/>
      <c r="T91" s="49"/>
      <c r="U91" s="49"/>
      <c r="V91" s="49"/>
      <c r="W91" s="49"/>
      <c r="X91" s="49"/>
      <c r="Y91" s="49"/>
    </row>
    <row r="92" spans="1:25" ht="21.75" x14ac:dyDescent="0.5">
      <c r="N92" s="49"/>
      <c r="O92" s="49"/>
      <c r="P92" s="49"/>
      <c r="Q92" s="49"/>
      <c r="R92" s="49"/>
      <c r="S92" s="49"/>
      <c r="T92" s="49"/>
      <c r="U92" s="49"/>
      <c r="V92" s="49"/>
      <c r="W92" s="49"/>
      <c r="X92" s="49"/>
      <c r="Y92" s="49"/>
    </row>
  </sheetData>
  <sheetProtection algorithmName="SHA-512" hashValue="hbrMwT4DVsj+CYxne3wNtCurX59M83Q/XTlPRiaU+7ZDOKOaR0vG5zRh7ZfGFcYqQOtTCrXrL0hND2kgRUxjFg==" saltValue="hKhioiO/Gg+PPTjY6gVJvQ==" spinCount="100000" sheet="1" objects="1" scenarios="1"/>
  <mergeCells count="81">
    <mergeCell ref="N21:P21"/>
    <mergeCell ref="Q21:S21"/>
    <mergeCell ref="T21:U21"/>
    <mergeCell ref="S35:X35"/>
    <mergeCell ref="R36:Y36"/>
    <mergeCell ref="N22:P22"/>
    <mergeCell ref="T22:U22"/>
    <mergeCell ref="N23:S23"/>
    <mergeCell ref="T23:U23"/>
    <mergeCell ref="N24:V24"/>
    <mergeCell ref="W24:Y24"/>
    <mergeCell ref="Q19:S19"/>
    <mergeCell ref="T19:U19"/>
    <mergeCell ref="N20:P20"/>
    <mergeCell ref="Q20:S20"/>
    <mergeCell ref="T20:U20"/>
    <mergeCell ref="N19:P19"/>
    <mergeCell ref="Q16:S16"/>
    <mergeCell ref="T16:U16"/>
    <mergeCell ref="N18:P18"/>
    <mergeCell ref="Q18:S18"/>
    <mergeCell ref="T18:U18"/>
    <mergeCell ref="Q17:S17"/>
    <mergeCell ref="T17:U17"/>
    <mergeCell ref="E36:L37"/>
    <mergeCell ref="A38:M38"/>
    <mergeCell ref="A39:M39"/>
    <mergeCell ref="A40:A45"/>
    <mergeCell ref="B40:B45"/>
    <mergeCell ref="C40:C45"/>
    <mergeCell ref="D40:K40"/>
    <mergeCell ref="L40:L45"/>
    <mergeCell ref="F41:F45"/>
    <mergeCell ref="G41:G45"/>
    <mergeCell ref="H41:H45"/>
    <mergeCell ref="I41:I45"/>
    <mergeCell ref="J41:J45"/>
    <mergeCell ref="E3:H3"/>
    <mergeCell ref="A7:M9"/>
    <mergeCell ref="A12:C14"/>
    <mergeCell ref="D12:E14"/>
    <mergeCell ref="N17:P17"/>
    <mergeCell ref="N16:P16"/>
    <mergeCell ref="A15:C15"/>
    <mergeCell ref="D15:E15"/>
    <mergeCell ref="A16:C16"/>
    <mergeCell ref="D16:E16"/>
    <mergeCell ref="A17:C17"/>
    <mergeCell ref="D17:E17"/>
    <mergeCell ref="F12:M12"/>
    <mergeCell ref="F13:G13"/>
    <mergeCell ref="H13:I13"/>
    <mergeCell ref="J13:K13"/>
    <mergeCell ref="R3:U3"/>
    <mergeCell ref="N7:Y9"/>
    <mergeCell ref="N12:P15"/>
    <mergeCell ref="Q12:S15"/>
    <mergeCell ref="T12:U15"/>
    <mergeCell ref="V12:W14"/>
    <mergeCell ref="X12:Y14"/>
    <mergeCell ref="A20:C20"/>
    <mergeCell ref="D20:E20"/>
    <mergeCell ref="M40:M45"/>
    <mergeCell ref="D41:D45"/>
    <mergeCell ref="F35:K35"/>
    <mergeCell ref="A21:C21"/>
    <mergeCell ref="D21:E21"/>
    <mergeCell ref="A23:I23"/>
    <mergeCell ref="J23:M23"/>
    <mergeCell ref="C26:K26"/>
    <mergeCell ref="A29:C29"/>
    <mergeCell ref="G29:L29"/>
    <mergeCell ref="A22:C22"/>
    <mergeCell ref="K41:K45"/>
    <mergeCell ref="D22:E22"/>
    <mergeCell ref="E41:E45"/>
    <mergeCell ref="L13:M13"/>
    <mergeCell ref="A18:C18"/>
    <mergeCell ref="D18:E18"/>
    <mergeCell ref="A19:C19"/>
    <mergeCell ref="D19:E19"/>
  </mergeCells>
  <pageMargins left="0.66666666666666663" right="8.3333333333333329E-2" top="0.39285714285714285" bottom="1.1904761904761904E-2"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AA9DD-570B-4CAC-B8B1-E223E05F1891}">
  <sheetPr>
    <tabColor rgb="FFFFABFF"/>
  </sheetPr>
  <dimension ref="A1:L408"/>
  <sheetViews>
    <sheetView topLeftCell="A22" zoomScale="70" zoomScaleNormal="70" workbookViewId="0">
      <selection activeCell="C17" sqref="C17"/>
    </sheetView>
  </sheetViews>
  <sheetFormatPr defaultColWidth="8.875" defaultRowHeight="24" x14ac:dyDescent="0.55000000000000004"/>
  <cols>
    <col min="1" max="1" width="7.5" style="79" bestFit="1" customWidth="1"/>
    <col min="2" max="2" width="24.75" style="79" bestFit="1" customWidth="1"/>
    <col min="3" max="3" width="4.75" style="79" customWidth="1"/>
    <col min="4" max="4" width="34.875" style="79" customWidth="1"/>
    <col min="5" max="5" width="5.5" style="79" customWidth="1"/>
    <col min="6" max="6" width="8.375" style="79" customWidth="1"/>
    <col min="7" max="7" width="10.125" style="80" bestFit="1" customWidth="1"/>
    <col min="8" max="9" width="8.375" style="81" customWidth="1"/>
    <col min="10" max="11" width="8.375" style="119" customWidth="1"/>
    <col min="12" max="12" width="21.375" style="81" customWidth="1"/>
    <col min="13" max="16384" width="8.875" style="79"/>
  </cols>
  <sheetData>
    <row r="1" spans="1:9" x14ac:dyDescent="0.55000000000000004">
      <c r="A1" s="82">
        <v>2568</v>
      </c>
      <c r="B1" s="82" t="s">
        <v>9</v>
      </c>
      <c r="C1" s="82">
        <v>1</v>
      </c>
      <c r="D1" s="82" t="s">
        <v>48</v>
      </c>
      <c r="E1" s="82">
        <f ca="1">RANDBETWEEN(20,45)</f>
        <v>28</v>
      </c>
      <c r="F1" s="82">
        <f ca="1">RANDBETWEEN(ROUND(E1*50/100,0),ROUND(E1*85/100,0))</f>
        <v>20</v>
      </c>
      <c r="G1" s="83">
        <f t="shared" ref="G1:G64" ca="1" si="0">F1*100/E1</f>
        <v>71.428571428571431</v>
      </c>
      <c r="H1" s="84" t="str">
        <f t="shared" ref="H1:H64" ca="1" si="1">IF(G1&gt;=60,"P","")</f>
        <v>P</v>
      </c>
      <c r="I1" s="84" t="str">
        <f t="shared" ref="I1:I64" ca="1" si="2">IF(G1&gt;=60,"","P")</f>
        <v/>
      </c>
    </row>
    <row r="2" spans="1:9" x14ac:dyDescent="0.55000000000000004">
      <c r="A2" s="79">
        <f>A1</f>
        <v>2568</v>
      </c>
      <c r="B2" s="79" t="str">
        <f>B1</f>
        <v>ชั้นมัธยมศึกษาปีที่ 1</v>
      </c>
      <c r="C2" s="79">
        <f>C1</f>
        <v>1</v>
      </c>
      <c r="D2" s="79" t="s">
        <v>49</v>
      </c>
      <c r="E2" s="79">
        <f t="shared" ref="E2:E30" ca="1" si="3">E1</f>
        <v>28</v>
      </c>
      <c r="F2" s="82">
        <f t="shared" ref="F2:F65" ca="1" si="4">RANDBETWEEN(ROUND(E2*50/100,0),ROUND(E2*85/100,0))</f>
        <v>22</v>
      </c>
      <c r="G2" s="80">
        <f t="shared" ca="1" si="0"/>
        <v>78.571428571428569</v>
      </c>
      <c r="H2" s="81" t="str">
        <f t="shared" ca="1" si="1"/>
        <v>P</v>
      </c>
      <c r="I2" s="81" t="str">
        <f t="shared" ca="1" si="2"/>
        <v/>
      </c>
    </row>
    <row r="3" spans="1:9" x14ac:dyDescent="0.55000000000000004">
      <c r="A3" s="79">
        <f t="shared" ref="A3:A30" si="5">A2</f>
        <v>2568</v>
      </c>
      <c r="B3" s="79" t="str">
        <f t="shared" ref="B3:B30" si="6">B2</f>
        <v>ชั้นมัธยมศึกษาปีที่ 1</v>
      </c>
      <c r="C3" s="79">
        <f t="shared" ref="C3:C30" si="7">C2</f>
        <v>1</v>
      </c>
      <c r="D3" s="79" t="s">
        <v>50</v>
      </c>
      <c r="E3" s="79">
        <f t="shared" ca="1" si="3"/>
        <v>28</v>
      </c>
      <c r="F3" s="82">
        <f t="shared" ca="1" si="4"/>
        <v>14</v>
      </c>
      <c r="G3" s="80">
        <f t="shared" ca="1" si="0"/>
        <v>50</v>
      </c>
      <c r="H3" s="81" t="str">
        <f t="shared" ca="1" si="1"/>
        <v/>
      </c>
      <c r="I3" s="81" t="str">
        <f t="shared" ca="1" si="2"/>
        <v>P</v>
      </c>
    </row>
    <row r="4" spans="1:9" x14ac:dyDescent="0.55000000000000004">
      <c r="A4" s="79">
        <f t="shared" si="5"/>
        <v>2568</v>
      </c>
      <c r="B4" s="79" t="str">
        <f t="shared" si="6"/>
        <v>ชั้นมัธยมศึกษาปีที่ 1</v>
      </c>
      <c r="C4" s="79">
        <f t="shared" si="7"/>
        <v>1</v>
      </c>
      <c r="D4" s="79" t="s">
        <v>51</v>
      </c>
      <c r="E4" s="79">
        <f t="shared" ca="1" si="3"/>
        <v>28</v>
      </c>
      <c r="F4" s="82">
        <f t="shared" ca="1" si="4"/>
        <v>15</v>
      </c>
      <c r="G4" s="80">
        <f t="shared" ca="1" si="0"/>
        <v>53.571428571428569</v>
      </c>
      <c r="H4" s="81" t="str">
        <f t="shared" ca="1" si="1"/>
        <v/>
      </c>
      <c r="I4" s="81" t="str">
        <f t="shared" ca="1" si="2"/>
        <v>P</v>
      </c>
    </row>
    <row r="5" spans="1:9" x14ac:dyDescent="0.55000000000000004">
      <c r="A5" s="79">
        <f t="shared" si="5"/>
        <v>2568</v>
      </c>
      <c r="B5" s="79" t="str">
        <f t="shared" si="6"/>
        <v>ชั้นมัธยมศึกษาปีที่ 1</v>
      </c>
      <c r="C5" s="79">
        <f t="shared" si="7"/>
        <v>1</v>
      </c>
      <c r="D5" s="79" t="s">
        <v>52</v>
      </c>
      <c r="E5" s="79">
        <f t="shared" ca="1" si="3"/>
        <v>28</v>
      </c>
      <c r="F5" s="82">
        <f t="shared" ca="1" si="4"/>
        <v>22</v>
      </c>
      <c r="G5" s="80">
        <f t="shared" ca="1" si="0"/>
        <v>78.571428571428569</v>
      </c>
      <c r="H5" s="81" t="str">
        <f t="shared" ca="1" si="1"/>
        <v>P</v>
      </c>
      <c r="I5" s="81" t="str">
        <f t="shared" ca="1" si="2"/>
        <v/>
      </c>
    </row>
    <row r="6" spans="1:9" x14ac:dyDescent="0.55000000000000004">
      <c r="A6" s="79">
        <f t="shared" si="5"/>
        <v>2568</v>
      </c>
      <c r="B6" s="79" t="str">
        <f t="shared" si="6"/>
        <v>ชั้นมัธยมศึกษาปีที่ 1</v>
      </c>
      <c r="C6" s="79">
        <f t="shared" si="7"/>
        <v>1</v>
      </c>
      <c r="D6" s="79" t="s">
        <v>53</v>
      </c>
      <c r="E6" s="79">
        <f t="shared" ca="1" si="3"/>
        <v>28</v>
      </c>
      <c r="F6" s="82">
        <f t="shared" ca="1" si="4"/>
        <v>22</v>
      </c>
      <c r="G6" s="80">
        <f t="shared" ca="1" si="0"/>
        <v>78.571428571428569</v>
      </c>
      <c r="H6" s="81" t="str">
        <f t="shared" ca="1" si="1"/>
        <v>P</v>
      </c>
      <c r="I6" s="81" t="str">
        <f t="shared" ca="1" si="2"/>
        <v/>
      </c>
    </row>
    <row r="7" spans="1:9" x14ac:dyDescent="0.55000000000000004">
      <c r="A7" s="79">
        <f t="shared" si="5"/>
        <v>2568</v>
      </c>
      <c r="B7" s="79" t="str">
        <f t="shared" si="6"/>
        <v>ชั้นมัธยมศึกษาปีที่ 1</v>
      </c>
      <c r="C7" s="79">
        <f t="shared" si="7"/>
        <v>1</v>
      </c>
      <c r="D7" s="79" t="s">
        <v>54</v>
      </c>
      <c r="E7" s="79">
        <f t="shared" ca="1" si="3"/>
        <v>28</v>
      </c>
      <c r="F7" s="82">
        <f t="shared" ca="1" si="4"/>
        <v>24</v>
      </c>
      <c r="G7" s="80">
        <f t="shared" ca="1" si="0"/>
        <v>85.714285714285708</v>
      </c>
      <c r="H7" s="81" t="str">
        <f t="shared" ca="1" si="1"/>
        <v>P</v>
      </c>
      <c r="I7" s="81" t="str">
        <f t="shared" ca="1" si="2"/>
        <v/>
      </c>
    </row>
    <row r="8" spans="1:9" x14ac:dyDescent="0.55000000000000004">
      <c r="A8" s="79">
        <f t="shared" si="5"/>
        <v>2568</v>
      </c>
      <c r="B8" s="79" t="str">
        <f t="shared" si="6"/>
        <v>ชั้นมัธยมศึกษาปีที่ 1</v>
      </c>
      <c r="C8" s="79">
        <f t="shared" si="7"/>
        <v>1</v>
      </c>
      <c r="D8" s="79" t="s">
        <v>55</v>
      </c>
      <c r="E8" s="79">
        <f t="shared" ca="1" si="3"/>
        <v>28</v>
      </c>
      <c r="F8" s="82">
        <f t="shared" ca="1" si="4"/>
        <v>23</v>
      </c>
      <c r="G8" s="80">
        <f t="shared" ca="1" si="0"/>
        <v>82.142857142857139</v>
      </c>
      <c r="H8" s="81" t="str">
        <f t="shared" ca="1" si="1"/>
        <v>P</v>
      </c>
      <c r="I8" s="81" t="str">
        <f t="shared" ca="1" si="2"/>
        <v/>
      </c>
    </row>
    <row r="9" spans="1:9" x14ac:dyDescent="0.55000000000000004">
      <c r="A9" s="79">
        <f t="shared" si="5"/>
        <v>2568</v>
      </c>
      <c r="B9" s="79" t="str">
        <f t="shared" si="6"/>
        <v>ชั้นมัธยมศึกษาปีที่ 1</v>
      </c>
      <c r="C9" s="79">
        <f t="shared" si="7"/>
        <v>1</v>
      </c>
      <c r="D9" s="79" t="s">
        <v>102</v>
      </c>
      <c r="E9" s="79">
        <f t="shared" ca="1" si="3"/>
        <v>28</v>
      </c>
      <c r="F9" s="82">
        <f t="shared" ca="1" si="4"/>
        <v>19</v>
      </c>
      <c r="G9" s="80">
        <f t="shared" ca="1" si="0"/>
        <v>67.857142857142861</v>
      </c>
      <c r="H9" s="81" t="str">
        <f t="shared" ca="1" si="1"/>
        <v>P</v>
      </c>
      <c r="I9" s="81" t="str">
        <f t="shared" ca="1" si="2"/>
        <v/>
      </c>
    </row>
    <row r="10" spans="1:9" x14ac:dyDescent="0.55000000000000004">
      <c r="A10" s="79">
        <f t="shared" si="5"/>
        <v>2568</v>
      </c>
      <c r="B10" s="79" t="str">
        <f t="shared" si="6"/>
        <v>ชั้นมัธยมศึกษาปีที่ 1</v>
      </c>
      <c r="C10" s="79">
        <f t="shared" si="7"/>
        <v>1</v>
      </c>
      <c r="D10" s="79" t="s">
        <v>42</v>
      </c>
      <c r="E10" s="79">
        <f t="shared" ca="1" si="3"/>
        <v>28</v>
      </c>
      <c r="F10" s="82">
        <f t="shared" ca="1" si="4"/>
        <v>19</v>
      </c>
      <c r="G10" s="80">
        <f t="shared" ca="1" si="0"/>
        <v>67.857142857142861</v>
      </c>
      <c r="H10" s="81" t="str">
        <f t="shared" ca="1" si="1"/>
        <v>P</v>
      </c>
      <c r="I10" s="81" t="str">
        <f t="shared" ca="1" si="2"/>
        <v/>
      </c>
    </row>
    <row r="11" spans="1:9" x14ac:dyDescent="0.55000000000000004">
      <c r="A11" s="79">
        <f t="shared" si="5"/>
        <v>2568</v>
      </c>
      <c r="B11" s="79" t="str">
        <f t="shared" si="6"/>
        <v>ชั้นมัธยมศึกษาปีที่ 1</v>
      </c>
      <c r="C11" s="79">
        <f t="shared" si="7"/>
        <v>1</v>
      </c>
      <c r="D11" s="79" t="s">
        <v>43</v>
      </c>
      <c r="E11" s="79">
        <f t="shared" ca="1" si="3"/>
        <v>28</v>
      </c>
      <c r="F11" s="82">
        <f t="shared" ca="1" si="4"/>
        <v>22</v>
      </c>
      <c r="G11" s="80">
        <f t="shared" ca="1" si="0"/>
        <v>78.571428571428569</v>
      </c>
      <c r="H11" s="81" t="str">
        <f t="shared" ca="1" si="1"/>
        <v>P</v>
      </c>
      <c r="I11" s="81" t="str">
        <f t="shared" ca="1" si="2"/>
        <v/>
      </c>
    </row>
    <row r="12" spans="1:9" x14ac:dyDescent="0.55000000000000004">
      <c r="A12" s="79">
        <f t="shared" si="5"/>
        <v>2568</v>
      </c>
      <c r="B12" s="79" t="str">
        <f t="shared" si="6"/>
        <v>ชั้นมัธยมศึกษาปีที่ 1</v>
      </c>
      <c r="C12" s="79">
        <f t="shared" si="7"/>
        <v>1</v>
      </c>
      <c r="D12" s="79" t="s">
        <v>44</v>
      </c>
      <c r="E12" s="79">
        <f t="shared" ca="1" si="3"/>
        <v>28</v>
      </c>
      <c r="F12" s="82">
        <f t="shared" ca="1" si="4"/>
        <v>15</v>
      </c>
      <c r="G12" s="80">
        <f t="shared" ca="1" si="0"/>
        <v>53.571428571428569</v>
      </c>
      <c r="H12" s="81" t="str">
        <f t="shared" ca="1" si="1"/>
        <v/>
      </c>
      <c r="I12" s="81" t="str">
        <f t="shared" ca="1" si="2"/>
        <v>P</v>
      </c>
    </row>
    <row r="13" spans="1:9" x14ac:dyDescent="0.55000000000000004">
      <c r="A13" s="79">
        <f t="shared" si="5"/>
        <v>2568</v>
      </c>
      <c r="B13" s="79" t="str">
        <f t="shared" si="6"/>
        <v>ชั้นมัธยมศึกษาปีที่ 1</v>
      </c>
      <c r="C13" s="79">
        <f t="shared" si="7"/>
        <v>1</v>
      </c>
      <c r="D13" s="79" t="s">
        <v>45</v>
      </c>
      <c r="E13" s="79">
        <f t="shared" ca="1" si="3"/>
        <v>28</v>
      </c>
      <c r="F13" s="82">
        <f t="shared" ca="1" si="4"/>
        <v>19</v>
      </c>
      <c r="G13" s="80">
        <f t="shared" ca="1" si="0"/>
        <v>67.857142857142861</v>
      </c>
      <c r="H13" s="81" t="str">
        <f t="shared" ca="1" si="1"/>
        <v>P</v>
      </c>
      <c r="I13" s="81" t="str">
        <f t="shared" ca="1" si="2"/>
        <v/>
      </c>
    </row>
    <row r="14" spans="1:9" x14ac:dyDescent="0.55000000000000004">
      <c r="A14" s="79">
        <f t="shared" si="5"/>
        <v>2568</v>
      </c>
      <c r="B14" s="79" t="str">
        <f t="shared" si="6"/>
        <v>ชั้นมัธยมศึกษาปีที่ 1</v>
      </c>
      <c r="C14" s="79">
        <f t="shared" si="7"/>
        <v>1</v>
      </c>
      <c r="D14" s="79" t="s">
        <v>46</v>
      </c>
      <c r="E14" s="79">
        <f t="shared" ca="1" si="3"/>
        <v>28</v>
      </c>
      <c r="F14" s="82">
        <f t="shared" ca="1" si="4"/>
        <v>18</v>
      </c>
      <c r="G14" s="80">
        <f t="shared" ca="1" si="0"/>
        <v>64.285714285714292</v>
      </c>
      <c r="H14" s="81" t="str">
        <f t="shared" ca="1" si="1"/>
        <v>P</v>
      </c>
      <c r="I14" s="81" t="str">
        <f t="shared" ca="1" si="2"/>
        <v/>
      </c>
    </row>
    <row r="15" spans="1:9" x14ac:dyDescent="0.55000000000000004">
      <c r="A15" s="79">
        <f t="shared" si="5"/>
        <v>2568</v>
      </c>
      <c r="B15" s="79" t="str">
        <f t="shared" si="6"/>
        <v>ชั้นมัธยมศึกษาปีที่ 1</v>
      </c>
      <c r="C15" s="79">
        <f t="shared" si="7"/>
        <v>1</v>
      </c>
      <c r="D15" s="79" t="s">
        <v>103</v>
      </c>
      <c r="E15" s="79">
        <f t="shared" ca="1" si="3"/>
        <v>28</v>
      </c>
      <c r="F15" s="82">
        <f t="shared" ca="1" si="4"/>
        <v>18</v>
      </c>
      <c r="G15" s="80">
        <f t="shared" ca="1" si="0"/>
        <v>64.285714285714292</v>
      </c>
      <c r="H15" s="81" t="str">
        <f t="shared" ca="1" si="1"/>
        <v>P</v>
      </c>
      <c r="I15" s="81" t="str">
        <f t="shared" ca="1" si="2"/>
        <v/>
      </c>
    </row>
    <row r="16" spans="1:9" x14ac:dyDescent="0.55000000000000004">
      <c r="A16" s="79">
        <f t="shared" si="5"/>
        <v>2568</v>
      </c>
      <c r="B16" s="79" t="str">
        <f t="shared" si="6"/>
        <v>ชั้นมัธยมศึกษาปีที่ 1</v>
      </c>
      <c r="C16" s="79">
        <f t="shared" si="7"/>
        <v>1</v>
      </c>
      <c r="D16" s="79" t="s">
        <v>56</v>
      </c>
      <c r="E16" s="79">
        <f t="shared" ca="1" si="3"/>
        <v>28</v>
      </c>
      <c r="F16" s="82">
        <f t="shared" ca="1" si="4"/>
        <v>16</v>
      </c>
      <c r="G16" s="80">
        <f t="shared" ca="1" si="0"/>
        <v>57.142857142857146</v>
      </c>
      <c r="H16" s="81" t="str">
        <f t="shared" ca="1" si="1"/>
        <v/>
      </c>
      <c r="I16" s="81" t="str">
        <f t="shared" ca="1" si="2"/>
        <v>P</v>
      </c>
    </row>
    <row r="17" spans="1:9" x14ac:dyDescent="0.55000000000000004">
      <c r="A17" s="79">
        <f t="shared" si="5"/>
        <v>2568</v>
      </c>
      <c r="B17" s="79" t="str">
        <f t="shared" si="6"/>
        <v>ชั้นมัธยมศึกษาปีที่ 1</v>
      </c>
      <c r="C17" s="79">
        <f t="shared" si="7"/>
        <v>1</v>
      </c>
      <c r="D17" s="79" t="s">
        <v>57</v>
      </c>
      <c r="E17" s="79">
        <f t="shared" ca="1" si="3"/>
        <v>28</v>
      </c>
      <c r="F17" s="82">
        <f t="shared" ca="1" si="4"/>
        <v>24</v>
      </c>
      <c r="G17" s="80">
        <f t="shared" ca="1" si="0"/>
        <v>85.714285714285708</v>
      </c>
      <c r="H17" s="81" t="str">
        <f t="shared" ca="1" si="1"/>
        <v>P</v>
      </c>
      <c r="I17" s="81" t="str">
        <f t="shared" ca="1" si="2"/>
        <v/>
      </c>
    </row>
    <row r="18" spans="1:9" x14ac:dyDescent="0.55000000000000004">
      <c r="A18" s="79">
        <f t="shared" si="5"/>
        <v>2568</v>
      </c>
      <c r="B18" s="79" t="str">
        <f t="shared" si="6"/>
        <v>ชั้นมัธยมศึกษาปีที่ 1</v>
      </c>
      <c r="C18" s="79">
        <f t="shared" si="7"/>
        <v>1</v>
      </c>
      <c r="D18" s="79" t="s">
        <v>58</v>
      </c>
      <c r="E18" s="79">
        <f t="shared" ca="1" si="3"/>
        <v>28</v>
      </c>
      <c r="F18" s="82">
        <f t="shared" ca="1" si="4"/>
        <v>20</v>
      </c>
      <c r="G18" s="80">
        <f t="shared" ca="1" si="0"/>
        <v>71.428571428571431</v>
      </c>
      <c r="H18" s="81" t="str">
        <f t="shared" ca="1" si="1"/>
        <v>P</v>
      </c>
      <c r="I18" s="81" t="str">
        <f t="shared" ca="1" si="2"/>
        <v/>
      </c>
    </row>
    <row r="19" spans="1:9" x14ac:dyDescent="0.55000000000000004">
      <c r="A19" s="79">
        <f t="shared" si="5"/>
        <v>2568</v>
      </c>
      <c r="B19" s="79" t="str">
        <f t="shared" si="6"/>
        <v>ชั้นมัธยมศึกษาปีที่ 1</v>
      </c>
      <c r="C19" s="79">
        <f t="shared" si="7"/>
        <v>1</v>
      </c>
      <c r="D19" s="79" t="s">
        <v>59</v>
      </c>
      <c r="E19" s="79">
        <f t="shared" ca="1" si="3"/>
        <v>28</v>
      </c>
      <c r="F19" s="82">
        <f t="shared" ca="1" si="4"/>
        <v>14</v>
      </c>
      <c r="G19" s="80">
        <f t="shared" ca="1" si="0"/>
        <v>50</v>
      </c>
      <c r="H19" s="81" t="str">
        <f t="shared" ca="1" si="1"/>
        <v/>
      </c>
      <c r="I19" s="81" t="str">
        <f t="shared" ca="1" si="2"/>
        <v>P</v>
      </c>
    </row>
    <row r="20" spans="1:9" x14ac:dyDescent="0.55000000000000004">
      <c r="A20" s="79">
        <f t="shared" si="5"/>
        <v>2568</v>
      </c>
      <c r="B20" s="79" t="str">
        <f t="shared" si="6"/>
        <v>ชั้นมัธยมศึกษาปีที่ 1</v>
      </c>
      <c r="C20" s="79">
        <f t="shared" si="7"/>
        <v>1</v>
      </c>
      <c r="D20" s="79" t="s">
        <v>60</v>
      </c>
      <c r="E20" s="79">
        <f t="shared" ca="1" si="3"/>
        <v>28</v>
      </c>
      <c r="F20" s="82">
        <f t="shared" ca="1" si="4"/>
        <v>17</v>
      </c>
      <c r="G20" s="80">
        <f t="shared" ca="1" si="0"/>
        <v>60.714285714285715</v>
      </c>
      <c r="H20" s="81" t="str">
        <f t="shared" ca="1" si="1"/>
        <v>P</v>
      </c>
      <c r="I20" s="81" t="str">
        <f t="shared" ca="1" si="2"/>
        <v/>
      </c>
    </row>
    <row r="21" spans="1:9" x14ac:dyDescent="0.55000000000000004">
      <c r="A21" s="79">
        <f t="shared" si="5"/>
        <v>2568</v>
      </c>
      <c r="B21" s="79" t="str">
        <f t="shared" si="6"/>
        <v>ชั้นมัธยมศึกษาปีที่ 1</v>
      </c>
      <c r="C21" s="79">
        <f t="shared" si="7"/>
        <v>1</v>
      </c>
      <c r="D21" s="79" t="s">
        <v>61</v>
      </c>
      <c r="E21" s="79">
        <f t="shared" ca="1" si="3"/>
        <v>28</v>
      </c>
      <c r="F21" s="82">
        <f t="shared" ca="1" si="4"/>
        <v>15</v>
      </c>
      <c r="G21" s="80">
        <f t="shared" ca="1" si="0"/>
        <v>53.571428571428569</v>
      </c>
      <c r="H21" s="81" t="str">
        <f t="shared" ca="1" si="1"/>
        <v/>
      </c>
      <c r="I21" s="81" t="str">
        <f t="shared" ca="1" si="2"/>
        <v>P</v>
      </c>
    </row>
    <row r="22" spans="1:9" x14ac:dyDescent="0.55000000000000004">
      <c r="A22" s="79">
        <f t="shared" si="5"/>
        <v>2568</v>
      </c>
      <c r="B22" s="79" t="str">
        <f t="shared" si="6"/>
        <v>ชั้นมัธยมศึกษาปีที่ 1</v>
      </c>
      <c r="C22" s="79">
        <f t="shared" si="7"/>
        <v>1</v>
      </c>
      <c r="D22" s="79" t="s">
        <v>104</v>
      </c>
      <c r="E22" s="79">
        <f t="shared" ca="1" si="3"/>
        <v>28</v>
      </c>
      <c r="F22" s="82">
        <f t="shared" ca="1" si="4"/>
        <v>20</v>
      </c>
      <c r="G22" s="80">
        <f t="shared" ca="1" si="0"/>
        <v>71.428571428571431</v>
      </c>
      <c r="H22" s="81" t="str">
        <f t="shared" ca="1" si="1"/>
        <v>P</v>
      </c>
      <c r="I22" s="81" t="str">
        <f t="shared" ca="1" si="2"/>
        <v/>
      </c>
    </row>
    <row r="23" spans="1:9" x14ac:dyDescent="0.55000000000000004">
      <c r="A23" s="79">
        <f t="shared" si="5"/>
        <v>2568</v>
      </c>
      <c r="B23" s="79" t="str">
        <f t="shared" si="6"/>
        <v>ชั้นมัธยมศึกษาปีที่ 1</v>
      </c>
      <c r="C23" s="79">
        <f t="shared" si="7"/>
        <v>1</v>
      </c>
      <c r="D23" s="79" t="s">
        <v>64</v>
      </c>
      <c r="E23" s="79">
        <f t="shared" ca="1" si="3"/>
        <v>28</v>
      </c>
      <c r="F23" s="82">
        <f t="shared" ca="1" si="4"/>
        <v>23</v>
      </c>
      <c r="G23" s="80">
        <f t="shared" ca="1" si="0"/>
        <v>82.142857142857139</v>
      </c>
      <c r="H23" s="81" t="str">
        <f t="shared" ca="1" si="1"/>
        <v>P</v>
      </c>
      <c r="I23" s="81" t="str">
        <f t="shared" ca="1" si="2"/>
        <v/>
      </c>
    </row>
    <row r="24" spans="1:9" x14ac:dyDescent="0.55000000000000004">
      <c r="A24" s="79">
        <f t="shared" si="5"/>
        <v>2568</v>
      </c>
      <c r="B24" s="79" t="str">
        <f t="shared" si="6"/>
        <v>ชั้นมัธยมศึกษาปีที่ 1</v>
      </c>
      <c r="C24" s="79">
        <f t="shared" si="7"/>
        <v>1</v>
      </c>
      <c r="D24" s="79" t="s">
        <v>89</v>
      </c>
      <c r="E24" s="79">
        <f t="shared" ca="1" si="3"/>
        <v>28</v>
      </c>
      <c r="F24" s="82">
        <f t="shared" ca="1" si="4"/>
        <v>23</v>
      </c>
      <c r="G24" s="80">
        <f t="shared" ca="1" si="0"/>
        <v>82.142857142857139</v>
      </c>
      <c r="H24" s="81" t="str">
        <f t="shared" ca="1" si="1"/>
        <v>P</v>
      </c>
      <c r="I24" s="81" t="str">
        <f t="shared" ca="1" si="2"/>
        <v/>
      </c>
    </row>
    <row r="25" spans="1:9" x14ac:dyDescent="0.55000000000000004">
      <c r="A25" s="79">
        <f t="shared" si="5"/>
        <v>2568</v>
      </c>
      <c r="B25" s="79" t="str">
        <f t="shared" si="6"/>
        <v>ชั้นมัธยมศึกษาปีที่ 1</v>
      </c>
      <c r="C25" s="79">
        <f t="shared" si="7"/>
        <v>1</v>
      </c>
      <c r="D25" s="79" t="s">
        <v>90</v>
      </c>
      <c r="E25" s="79">
        <f t="shared" ca="1" si="3"/>
        <v>28</v>
      </c>
      <c r="F25" s="82">
        <f t="shared" ca="1" si="4"/>
        <v>23</v>
      </c>
      <c r="G25" s="80">
        <f t="shared" ca="1" si="0"/>
        <v>82.142857142857139</v>
      </c>
      <c r="H25" s="81" t="str">
        <f t="shared" ca="1" si="1"/>
        <v>P</v>
      </c>
      <c r="I25" s="81" t="str">
        <f t="shared" ca="1" si="2"/>
        <v/>
      </c>
    </row>
    <row r="26" spans="1:9" x14ac:dyDescent="0.55000000000000004">
      <c r="A26" s="79">
        <f t="shared" si="5"/>
        <v>2568</v>
      </c>
      <c r="B26" s="79" t="str">
        <f t="shared" si="6"/>
        <v>ชั้นมัธยมศึกษาปีที่ 1</v>
      </c>
      <c r="C26" s="79">
        <f t="shared" si="7"/>
        <v>1</v>
      </c>
      <c r="D26" s="79" t="s">
        <v>91</v>
      </c>
      <c r="E26" s="79">
        <f t="shared" ca="1" si="3"/>
        <v>28</v>
      </c>
      <c r="F26" s="82">
        <f t="shared" ca="1" si="4"/>
        <v>15</v>
      </c>
      <c r="G26" s="80">
        <f t="shared" ca="1" si="0"/>
        <v>53.571428571428569</v>
      </c>
      <c r="H26" s="81" t="str">
        <f t="shared" ca="1" si="1"/>
        <v/>
      </c>
      <c r="I26" s="81" t="str">
        <f t="shared" ca="1" si="2"/>
        <v>P</v>
      </c>
    </row>
    <row r="27" spans="1:9" x14ac:dyDescent="0.55000000000000004">
      <c r="A27" s="79">
        <f t="shared" si="5"/>
        <v>2568</v>
      </c>
      <c r="B27" s="79" t="str">
        <f t="shared" si="6"/>
        <v>ชั้นมัธยมศึกษาปีที่ 1</v>
      </c>
      <c r="C27" s="79">
        <f t="shared" si="7"/>
        <v>1</v>
      </c>
      <c r="D27" s="79" t="s">
        <v>92</v>
      </c>
      <c r="E27" s="79">
        <f t="shared" ca="1" si="3"/>
        <v>28</v>
      </c>
      <c r="F27" s="82">
        <f t="shared" ca="1" si="4"/>
        <v>23</v>
      </c>
      <c r="G27" s="80">
        <f t="shared" ca="1" si="0"/>
        <v>82.142857142857139</v>
      </c>
      <c r="H27" s="81" t="str">
        <f t="shared" ca="1" si="1"/>
        <v>P</v>
      </c>
      <c r="I27" s="81" t="str">
        <f t="shared" ca="1" si="2"/>
        <v/>
      </c>
    </row>
    <row r="28" spans="1:9" x14ac:dyDescent="0.55000000000000004">
      <c r="A28" s="79">
        <f t="shared" si="5"/>
        <v>2568</v>
      </c>
      <c r="B28" s="79" t="str">
        <f t="shared" si="6"/>
        <v>ชั้นมัธยมศึกษาปีที่ 1</v>
      </c>
      <c r="C28" s="79">
        <f t="shared" si="7"/>
        <v>1</v>
      </c>
      <c r="D28" s="79" t="s">
        <v>93</v>
      </c>
      <c r="E28" s="79">
        <f t="shared" ca="1" si="3"/>
        <v>28</v>
      </c>
      <c r="F28" s="82">
        <f t="shared" ca="1" si="4"/>
        <v>15</v>
      </c>
      <c r="G28" s="80">
        <f t="shared" ca="1" si="0"/>
        <v>53.571428571428569</v>
      </c>
      <c r="H28" s="81" t="str">
        <f t="shared" ca="1" si="1"/>
        <v/>
      </c>
      <c r="I28" s="81" t="str">
        <f t="shared" ca="1" si="2"/>
        <v>P</v>
      </c>
    </row>
    <row r="29" spans="1:9" x14ac:dyDescent="0.55000000000000004">
      <c r="A29" s="79">
        <f t="shared" si="5"/>
        <v>2568</v>
      </c>
      <c r="B29" s="79" t="str">
        <f t="shared" si="6"/>
        <v>ชั้นมัธยมศึกษาปีที่ 1</v>
      </c>
      <c r="C29" s="79">
        <f t="shared" si="7"/>
        <v>1</v>
      </c>
      <c r="D29" s="79" t="s">
        <v>94</v>
      </c>
      <c r="E29" s="79">
        <f t="shared" ca="1" si="3"/>
        <v>28</v>
      </c>
      <c r="F29" s="82">
        <f t="shared" ca="1" si="4"/>
        <v>23</v>
      </c>
      <c r="G29" s="80">
        <f t="shared" ca="1" si="0"/>
        <v>82.142857142857139</v>
      </c>
      <c r="H29" s="81" t="str">
        <f t="shared" ca="1" si="1"/>
        <v>P</v>
      </c>
      <c r="I29" s="81" t="str">
        <f t="shared" ca="1" si="2"/>
        <v/>
      </c>
    </row>
    <row r="30" spans="1:9" x14ac:dyDescent="0.55000000000000004">
      <c r="A30" s="79">
        <f t="shared" si="5"/>
        <v>2568</v>
      </c>
      <c r="B30" s="79" t="str">
        <f t="shared" si="6"/>
        <v>ชั้นมัธยมศึกษาปีที่ 1</v>
      </c>
      <c r="C30" s="79">
        <f t="shared" si="7"/>
        <v>1</v>
      </c>
      <c r="D30" s="79" t="s">
        <v>105</v>
      </c>
      <c r="E30" s="79">
        <f t="shared" ca="1" si="3"/>
        <v>28</v>
      </c>
      <c r="F30" s="82">
        <f t="shared" ca="1" si="4"/>
        <v>18</v>
      </c>
      <c r="G30" s="80">
        <f t="shared" ca="1" si="0"/>
        <v>64.285714285714292</v>
      </c>
      <c r="H30" s="81" t="str">
        <f t="shared" ca="1" si="1"/>
        <v>P</v>
      </c>
      <c r="I30" s="81" t="str">
        <f t="shared" ca="1" si="2"/>
        <v/>
      </c>
    </row>
    <row r="31" spans="1:9" x14ac:dyDescent="0.55000000000000004">
      <c r="A31" s="82">
        <v>2568</v>
      </c>
      <c r="B31" s="82" t="s">
        <v>9</v>
      </c>
      <c r="C31" s="82">
        <v>2</v>
      </c>
      <c r="D31" s="82" t="s">
        <v>48</v>
      </c>
      <c r="E31" s="82">
        <f ca="1">RANDBETWEEN(20,45)</f>
        <v>34</v>
      </c>
      <c r="F31" s="82">
        <f t="shared" ca="1" si="4"/>
        <v>23</v>
      </c>
      <c r="G31" s="83">
        <f t="shared" ca="1" si="0"/>
        <v>67.647058823529406</v>
      </c>
      <c r="H31" s="84" t="str">
        <f t="shared" ca="1" si="1"/>
        <v>P</v>
      </c>
      <c r="I31" s="84" t="str">
        <f t="shared" ca="1" si="2"/>
        <v/>
      </c>
    </row>
    <row r="32" spans="1:9" x14ac:dyDescent="0.55000000000000004">
      <c r="A32" s="79">
        <f>A31</f>
        <v>2568</v>
      </c>
      <c r="B32" s="79" t="str">
        <f>B31</f>
        <v>ชั้นมัธยมศึกษาปีที่ 1</v>
      </c>
      <c r="C32" s="79">
        <f>C31</f>
        <v>2</v>
      </c>
      <c r="D32" s="79" t="s">
        <v>49</v>
      </c>
      <c r="E32" s="79">
        <f t="shared" ref="E32:E60" ca="1" si="8">E31</f>
        <v>34</v>
      </c>
      <c r="F32" s="82">
        <f t="shared" ca="1" si="4"/>
        <v>23</v>
      </c>
      <c r="G32" s="80">
        <f t="shared" ca="1" si="0"/>
        <v>67.647058823529406</v>
      </c>
      <c r="H32" s="81" t="str">
        <f t="shared" ca="1" si="1"/>
        <v>P</v>
      </c>
      <c r="I32" s="81" t="str">
        <f t="shared" ca="1" si="2"/>
        <v/>
      </c>
    </row>
    <row r="33" spans="1:9" x14ac:dyDescent="0.55000000000000004">
      <c r="A33" s="79">
        <f t="shared" ref="A33:A60" si="9">A32</f>
        <v>2568</v>
      </c>
      <c r="B33" s="79" t="str">
        <f t="shared" ref="B33:B60" si="10">B32</f>
        <v>ชั้นมัธยมศึกษาปีที่ 1</v>
      </c>
      <c r="C33" s="79">
        <f t="shared" ref="C33:C60" si="11">C32</f>
        <v>2</v>
      </c>
      <c r="D33" s="79" t="s">
        <v>50</v>
      </c>
      <c r="E33" s="79">
        <f t="shared" ca="1" si="8"/>
        <v>34</v>
      </c>
      <c r="F33" s="82">
        <f t="shared" ca="1" si="4"/>
        <v>19</v>
      </c>
      <c r="G33" s="80">
        <f t="shared" ca="1" si="0"/>
        <v>55.882352941176471</v>
      </c>
      <c r="H33" s="81" t="str">
        <f t="shared" ca="1" si="1"/>
        <v/>
      </c>
      <c r="I33" s="81" t="str">
        <f t="shared" ca="1" si="2"/>
        <v>P</v>
      </c>
    </row>
    <row r="34" spans="1:9" x14ac:dyDescent="0.55000000000000004">
      <c r="A34" s="79">
        <f t="shared" si="9"/>
        <v>2568</v>
      </c>
      <c r="B34" s="79" t="str">
        <f t="shared" si="10"/>
        <v>ชั้นมัธยมศึกษาปีที่ 1</v>
      </c>
      <c r="C34" s="79">
        <f t="shared" si="11"/>
        <v>2</v>
      </c>
      <c r="D34" s="79" t="s">
        <v>51</v>
      </c>
      <c r="E34" s="79">
        <f t="shared" ca="1" si="8"/>
        <v>34</v>
      </c>
      <c r="F34" s="82">
        <f t="shared" ca="1" si="4"/>
        <v>17</v>
      </c>
      <c r="G34" s="80">
        <f t="shared" ca="1" si="0"/>
        <v>50</v>
      </c>
      <c r="H34" s="81" t="str">
        <f t="shared" ca="1" si="1"/>
        <v/>
      </c>
      <c r="I34" s="81" t="str">
        <f t="shared" ca="1" si="2"/>
        <v>P</v>
      </c>
    </row>
    <row r="35" spans="1:9" x14ac:dyDescent="0.55000000000000004">
      <c r="A35" s="79">
        <f t="shared" si="9"/>
        <v>2568</v>
      </c>
      <c r="B35" s="79" t="str">
        <f t="shared" si="10"/>
        <v>ชั้นมัธยมศึกษาปีที่ 1</v>
      </c>
      <c r="C35" s="79">
        <f t="shared" si="11"/>
        <v>2</v>
      </c>
      <c r="D35" s="79" t="s">
        <v>52</v>
      </c>
      <c r="E35" s="79">
        <f t="shared" ca="1" si="8"/>
        <v>34</v>
      </c>
      <c r="F35" s="82">
        <f t="shared" ca="1" si="4"/>
        <v>21</v>
      </c>
      <c r="G35" s="80">
        <f t="shared" ca="1" si="0"/>
        <v>61.764705882352942</v>
      </c>
      <c r="H35" s="81" t="str">
        <f t="shared" ca="1" si="1"/>
        <v>P</v>
      </c>
      <c r="I35" s="81" t="str">
        <f t="shared" ca="1" si="2"/>
        <v/>
      </c>
    </row>
    <row r="36" spans="1:9" x14ac:dyDescent="0.55000000000000004">
      <c r="A36" s="79">
        <f t="shared" si="9"/>
        <v>2568</v>
      </c>
      <c r="B36" s="79" t="str">
        <f t="shared" si="10"/>
        <v>ชั้นมัธยมศึกษาปีที่ 1</v>
      </c>
      <c r="C36" s="79">
        <f t="shared" si="11"/>
        <v>2</v>
      </c>
      <c r="D36" s="79" t="s">
        <v>53</v>
      </c>
      <c r="E36" s="79">
        <f t="shared" ca="1" si="8"/>
        <v>34</v>
      </c>
      <c r="F36" s="82">
        <f t="shared" ca="1" si="4"/>
        <v>23</v>
      </c>
      <c r="G36" s="80">
        <f t="shared" ca="1" si="0"/>
        <v>67.647058823529406</v>
      </c>
      <c r="H36" s="81" t="str">
        <f t="shared" ca="1" si="1"/>
        <v>P</v>
      </c>
      <c r="I36" s="81" t="str">
        <f t="shared" ca="1" si="2"/>
        <v/>
      </c>
    </row>
    <row r="37" spans="1:9" x14ac:dyDescent="0.55000000000000004">
      <c r="A37" s="79">
        <f t="shared" si="9"/>
        <v>2568</v>
      </c>
      <c r="B37" s="79" t="str">
        <f t="shared" si="10"/>
        <v>ชั้นมัธยมศึกษาปีที่ 1</v>
      </c>
      <c r="C37" s="79">
        <f t="shared" si="11"/>
        <v>2</v>
      </c>
      <c r="D37" s="79" t="s">
        <v>54</v>
      </c>
      <c r="E37" s="79">
        <f t="shared" ca="1" si="8"/>
        <v>34</v>
      </c>
      <c r="F37" s="82">
        <f t="shared" ca="1" si="4"/>
        <v>26</v>
      </c>
      <c r="G37" s="80">
        <f t="shared" ca="1" si="0"/>
        <v>76.470588235294116</v>
      </c>
      <c r="H37" s="81" t="str">
        <f t="shared" ca="1" si="1"/>
        <v>P</v>
      </c>
      <c r="I37" s="81" t="str">
        <f t="shared" ca="1" si="2"/>
        <v/>
      </c>
    </row>
    <row r="38" spans="1:9" x14ac:dyDescent="0.55000000000000004">
      <c r="A38" s="79">
        <f t="shared" si="9"/>
        <v>2568</v>
      </c>
      <c r="B38" s="79" t="str">
        <f t="shared" si="10"/>
        <v>ชั้นมัธยมศึกษาปีที่ 1</v>
      </c>
      <c r="C38" s="79">
        <f t="shared" si="11"/>
        <v>2</v>
      </c>
      <c r="D38" s="79" t="s">
        <v>55</v>
      </c>
      <c r="E38" s="79">
        <f t="shared" ca="1" si="8"/>
        <v>34</v>
      </c>
      <c r="F38" s="82">
        <f t="shared" ca="1" si="4"/>
        <v>29</v>
      </c>
      <c r="G38" s="80">
        <f t="shared" ca="1" si="0"/>
        <v>85.294117647058826</v>
      </c>
      <c r="H38" s="81" t="str">
        <f t="shared" ca="1" si="1"/>
        <v>P</v>
      </c>
      <c r="I38" s="81" t="str">
        <f t="shared" ca="1" si="2"/>
        <v/>
      </c>
    </row>
    <row r="39" spans="1:9" x14ac:dyDescent="0.55000000000000004">
      <c r="A39" s="79">
        <f t="shared" si="9"/>
        <v>2568</v>
      </c>
      <c r="B39" s="79" t="str">
        <f t="shared" si="10"/>
        <v>ชั้นมัธยมศึกษาปีที่ 1</v>
      </c>
      <c r="C39" s="79">
        <f t="shared" si="11"/>
        <v>2</v>
      </c>
      <c r="D39" s="79" t="s">
        <v>102</v>
      </c>
      <c r="E39" s="79">
        <f t="shared" ca="1" si="8"/>
        <v>34</v>
      </c>
      <c r="F39" s="82">
        <f t="shared" ca="1" si="4"/>
        <v>17</v>
      </c>
      <c r="G39" s="80">
        <f t="shared" ca="1" si="0"/>
        <v>50</v>
      </c>
      <c r="H39" s="81" t="str">
        <f t="shared" ca="1" si="1"/>
        <v/>
      </c>
      <c r="I39" s="81" t="str">
        <f t="shared" ca="1" si="2"/>
        <v>P</v>
      </c>
    </row>
    <row r="40" spans="1:9" x14ac:dyDescent="0.55000000000000004">
      <c r="A40" s="79">
        <f t="shared" si="9"/>
        <v>2568</v>
      </c>
      <c r="B40" s="79" t="str">
        <f t="shared" si="10"/>
        <v>ชั้นมัธยมศึกษาปีที่ 1</v>
      </c>
      <c r="C40" s="79">
        <f t="shared" si="11"/>
        <v>2</v>
      </c>
      <c r="D40" s="79" t="s">
        <v>42</v>
      </c>
      <c r="E40" s="79">
        <f t="shared" ca="1" si="8"/>
        <v>34</v>
      </c>
      <c r="F40" s="82">
        <f t="shared" ca="1" si="4"/>
        <v>22</v>
      </c>
      <c r="G40" s="80">
        <f t="shared" ca="1" si="0"/>
        <v>64.705882352941174</v>
      </c>
      <c r="H40" s="81" t="str">
        <f t="shared" ca="1" si="1"/>
        <v>P</v>
      </c>
      <c r="I40" s="81" t="str">
        <f t="shared" ca="1" si="2"/>
        <v/>
      </c>
    </row>
    <row r="41" spans="1:9" x14ac:dyDescent="0.55000000000000004">
      <c r="A41" s="79">
        <f t="shared" si="9"/>
        <v>2568</v>
      </c>
      <c r="B41" s="79" t="str">
        <f t="shared" si="10"/>
        <v>ชั้นมัธยมศึกษาปีที่ 1</v>
      </c>
      <c r="C41" s="79">
        <f t="shared" si="11"/>
        <v>2</v>
      </c>
      <c r="D41" s="79" t="s">
        <v>43</v>
      </c>
      <c r="E41" s="79">
        <f t="shared" ca="1" si="8"/>
        <v>34</v>
      </c>
      <c r="F41" s="82">
        <f t="shared" ca="1" si="4"/>
        <v>23</v>
      </c>
      <c r="G41" s="80">
        <f t="shared" ca="1" si="0"/>
        <v>67.647058823529406</v>
      </c>
      <c r="H41" s="81" t="str">
        <f t="shared" ca="1" si="1"/>
        <v>P</v>
      </c>
      <c r="I41" s="81" t="str">
        <f t="shared" ca="1" si="2"/>
        <v/>
      </c>
    </row>
    <row r="42" spans="1:9" x14ac:dyDescent="0.55000000000000004">
      <c r="A42" s="79">
        <f t="shared" si="9"/>
        <v>2568</v>
      </c>
      <c r="B42" s="79" t="str">
        <f t="shared" si="10"/>
        <v>ชั้นมัธยมศึกษาปีที่ 1</v>
      </c>
      <c r="C42" s="79">
        <f t="shared" si="11"/>
        <v>2</v>
      </c>
      <c r="D42" s="79" t="s">
        <v>44</v>
      </c>
      <c r="E42" s="79">
        <f t="shared" ca="1" si="8"/>
        <v>34</v>
      </c>
      <c r="F42" s="82">
        <f t="shared" ca="1" si="4"/>
        <v>29</v>
      </c>
      <c r="G42" s="80">
        <f t="shared" ca="1" si="0"/>
        <v>85.294117647058826</v>
      </c>
      <c r="H42" s="81" t="str">
        <f t="shared" ca="1" si="1"/>
        <v>P</v>
      </c>
      <c r="I42" s="81" t="str">
        <f t="shared" ca="1" si="2"/>
        <v/>
      </c>
    </row>
    <row r="43" spans="1:9" x14ac:dyDescent="0.55000000000000004">
      <c r="A43" s="79">
        <f t="shared" si="9"/>
        <v>2568</v>
      </c>
      <c r="B43" s="79" t="str">
        <f t="shared" si="10"/>
        <v>ชั้นมัธยมศึกษาปีที่ 1</v>
      </c>
      <c r="C43" s="79">
        <f t="shared" si="11"/>
        <v>2</v>
      </c>
      <c r="D43" s="79" t="s">
        <v>45</v>
      </c>
      <c r="E43" s="79">
        <f t="shared" ca="1" si="8"/>
        <v>34</v>
      </c>
      <c r="F43" s="82">
        <f t="shared" ca="1" si="4"/>
        <v>29</v>
      </c>
      <c r="G43" s="80">
        <f t="shared" ca="1" si="0"/>
        <v>85.294117647058826</v>
      </c>
      <c r="H43" s="81" t="str">
        <f t="shared" ca="1" si="1"/>
        <v>P</v>
      </c>
      <c r="I43" s="81" t="str">
        <f t="shared" ca="1" si="2"/>
        <v/>
      </c>
    </row>
    <row r="44" spans="1:9" x14ac:dyDescent="0.55000000000000004">
      <c r="A44" s="79">
        <f t="shared" si="9"/>
        <v>2568</v>
      </c>
      <c r="B44" s="79" t="str">
        <f t="shared" si="10"/>
        <v>ชั้นมัธยมศึกษาปีที่ 1</v>
      </c>
      <c r="C44" s="79">
        <f t="shared" si="11"/>
        <v>2</v>
      </c>
      <c r="D44" s="79" t="s">
        <v>46</v>
      </c>
      <c r="E44" s="79">
        <f t="shared" ca="1" si="8"/>
        <v>34</v>
      </c>
      <c r="F44" s="82">
        <f t="shared" ca="1" si="4"/>
        <v>19</v>
      </c>
      <c r="G44" s="80">
        <f t="shared" ca="1" si="0"/>
        <v>55.882352941176471</v>
      </c>
      <c r="H44" s="81" t="str">
        <f t="shared" ca="1" si="1"/>
        <v/>
      </c>
      <c r="I44" s="81" t="str">
        <f t="shared" ca="1" si="2"/>
        <v>P</v>
      </c>
    </row>
    <row r="45" spans="1:9" x14ac:dyDescent="0.55000000000000004">
      <c r="A45" s="79">
        <f t="shared" si="9"/>
        <v>2568</v>
      </c>
      <c r="B45" s="79" t="str">
        <f t="shared" si="10"/>
        <v>ชั้นมัธยมศึกษาปีที่ 1</v>
      </c>
      <c r="C45" s="79">
        <f t="shared" si="11"/>
        <v>2</v>
      </c>
      <c r="D45" s="79" t="s">
        <v>103</v>
      </c>
      <c r="E45" s="79">
        <f t="shared" ca="1" si="8"/>
        <v>34</v>
      </c>
      <c r="F45" s="82">
        <f t="shared" ca="1" si="4"/>
        <v>28</v>
      </c>
      <c r="G45" s="80">
        <f t="shared" ca="1" si="0"/>
        <v>82.352941176470594</v>
      </c>
      <c r="H45" s="81" t="str">
        <f t="shared" ca="1" si="1"/>
        <v>P</v>
      </c>
      <c r="I45" s="81" t="str">
        <f t="shared" ca="1" si="2"/>
        <v/>
      </c>
    </row>
    <row r="46" spans="1:9" x14ac:dyDescent="0.55000000000000004">
      <c r="A46" s="79">
        <f t="shared" si="9"/>
        <v>2568</v>
      </c>
      <c r="B46" s="79" t="str">
        <f t="shared" si="10"/>
        <v>ชั้นมัธยมศึกษาปีที่ 1</v>
      </c>
      <c r="C46" s="79">
        <f t="shared" si="11"/>
        <v>2</v>
      </c>
      <c r="D46" s="79" t="s">
        <v>56</v>
      </c>
      <c r="E46" s="79">
        <f t="shared" ca="1" si="8"/>
        <v>34</v>
      </c>
      <c r="F46" s="82">
        <f t="shared" ca="1" si="4"/>
        <v>28</v>
      </c>
      <c r="G46" s="80">
        <f t="shared" ca="1" si="0"/>
        <v>82.352941176470594</v>
      </c>
      <c r="H46" s="81" t="str">
        <f t="shared" ca="1" si="1"/>
        <v>P</v>
      </c>
      <c r="I46" s="81" t="str">
        <f t="shared" ca="1" si="2"/>
        <v/>
      </c>
    </row>
    <row r="47" spans="1:9" x14ac:dyDescent="0.55000000000000004">
      <c r="A47" s="79">
        <f t="shared" si="9"/>
        <v>2568</v>
      </c>
      <c r="B47" s="79" t="str">
        <f t="shared" si="10"/>
        <v>ชั้นมัธยมศึกษาปีที่ 1</v>
      </c>
      <c r="C47" s="79">
        <f t="shared" si="11"/>
        <v>2</v>
      </c>
      <c r="D47" s="79" t="s">
        <v>57</v>
      </c>
      <c r="E47" s="79">
        <f t="shared" ca="1" si="8"/>
        <v>34</v>
      </c>
      <c r="F47" s="82">
        <f t="shared" ca="1" si="4"/>
        <v>22</v>
      </c>
      <c r="G47" s="80">
        <f t="shared" ca="1" si="0"/>
        <v>64.705882352941174</v>
      </c>
      <c r="H47" s="81" t="str">
        <f t="shared" ca="1" si="1"/>
        <v>P</v>
      </c>
      <c r="I47" s="81" t="str">
        <f t="shared" ca="1" si="2"/>
        <v/>
      </c>
    </row>
    <row r="48" spans="1:9" x14ac:dyDescent="0.55000000000000004">
      <c r="A48" s="79">
        <f t="shared" si="9"/>
        <v>2568</v>
      </c>
      <c r="B48" s="79" t="str">
        <f t="shared" si="10"/>
        <v>ชั้นมัธยมศึกษาปีที่ 1</v>
      </c>
      <c r="C48" s="79">
        <f t="shared" si="11"/>
        <v>2</v>
      </c>
      <c r="D48" s="79" t="s">
        <v>58</v>
      </c>
      <c r="E48" s="79">
        <f t="shared" ca="1" si="8"/>
        <v>34</v>
      </c>
      <c r="F48" s="82">
        <f t="shared" ca="1" si="4"/>
        <v>18</v>
      </c>
      <c r="G48" s="80">
        <f t="shared" ca="1" si="0"/>
        <v>52.941176470588232</v>
      </c>
      <c r="H48" s="81" t="str">
        <f t="shared" ca="1" si="1"/>
        <v/>
      </c>
      <c r="I48" s="81" t="str">
        <f t="shared" ca="1" si="2"/>
        <v>P</v>
      </c>
    </row>
    <row r="49" spans="1:9" x14ac:dyDescent="0.55000000000000004">
      <c r="A49" s="79">
        <f t="shared" si="9"/>
        <v>2568</v>
      </c>
      <c r="B49" s="79" t="str">
        <f t="shared" si="10"/>
        <v>ชั้นมัธยมศึกษาปีที่ 1</v>
      </c>
      <c r="C49" s="79">
        <f t="shared" si="11"/>
        <v>2</v>
      </c>
      <c r="D49" s="79" t="s">
        <v>59</v>
      </c>
      <c r="E49" s="79">
        <f t="shared" ca="1" si="8"/>
        <v>34</v>
      </c>
      <c r="F49" s="82">
        <f t="shared" ca="1" si="4"/>
        <v>23</v>
      </c>
      <c r="G49" s="80">
        <f t="shared" ca="1" si="0"/>
        <v>67.647058823529406</v>
      </c>
      <c r="H49" s="81" t="str">
        <f t="shared" ca="1" si="1"/>
        <v>P</v>
      </c>
      <c r="I49" s="81" t="str">
        <f t="shared" ca="1" si="2"/>
        <v/>
      </c>
    </row>
    <row r="50" spans="1:9" x14ac:dyDescent="0.55000000000000004">
      <c r="A50" s="79">
        <f t="shared" si="9"/>
        <v>2568</v>
      </c>
      <c r="B50" s="79" t="str">
        <f t="shared" si="10"/>
        <v>ชั้นมัธยมศึกษาปีที่ 1</v>
      </c>
      <c r="C50" s="79">
        <f t="shared" si="11"/>
        <v>2</v>
      </c>
      <c r="D50" s="79" t="s">
        <v>60</v>
      </c>
      <c r="E50" s="79">
        <f t="shared" ca="1" si="8"/>
        <v>34</v>
      </c>
      <c r="F50" s="82">
        <f t="shared" ca="1" si="4"/>
        <v>25</v>
      </c>
      <c r="G50" s="80">
        <f t="shared" ca="1" si="0"/>
        <v>73.529411764705884</v>
      </c>
      <c r="H50" s="81" t="str">
        <f t="shared" ca="1" si="1"/>
        <v>P</v>
      </c>
      <c r="I50" s="81" t="str">
        <f t="shared" ca="1" si="2"/>
        <v/>
      </c>
    </row>
    <row r="51" spans="1:9" x14ac:dyDescent="0.55000000000000004">
      <c r="A51" s="79">
        <f t="shared" si="9"/>
        <v>2568</v>
      </c>
      <c r="B51" s="79" t="str">
        <f t="shared" si="10"/>
        <v>ชั้นมัธยมศึกษาปีที่ 1</v>
      </c>
      <c r="C51" s="79">
        <f t="shared" si="11"/>
        <v>2</v>
      </c>
      <c r="D51" s="79" t="s">
        <v>61</v>
      </c>
      <c r="E51" s="79">
        <f t="shared" ca="1" si="8"/>
        <v>34</v>
      </c>
      <c r="F51" s="82">
        <f t="shared" ca="1" si="4"/>
        <v>23</v>
      </c>
      <c r="G51" s="80">
        <f t="shared" ca="1" si="0"/>
        <v>67.647058823529406</v>
      </c>
      <c r="H51" s="81" t="str">
        <f t="shared" ca="1" si="1"/>
        <v>P</v>
      </c>
      <c r="I51" s="81" t="str">
        <f t="shared" ca="1" si="2"/>
        <v/>
      </c>
    </row>
    <row r="52" spans="1:9" x14ac:dyDescent="0.55000000000000004">
      <c r="A52" s="79">
        <f t="shared" si="9"/>
        <v>2568</v>
      </c>
      <c r="B52" s="79" t="str">
        <f t="shared" si="10"/>
        <v>ชั้นมัธยมศึกษาปีที่ 1</v>
      </c>
      <c r="C52" s="79">
        <f t="shared" si="11"/>
        <v>2</v>
      </c>
      <c r="D52" s="79" t="s">
        <v>104</v>
      </c>
      <c r="E52" s="79">
        <f t="shared" ca="1" si="8"/>
        <v>34</v>
      </c>
      <c r="F52" s="82">
        <f t="shared" ca="1" si="4"/>
        <v>18</v>
      </c>
      <c r="G52" s="80">
        <f t="shared" ca="1" si="0"/>
        <v>52.941176470588232</v>
      </c>
      <c r="H52" s="81" t="str">
        <f t="shared" ca="1" si="1"/>
        <v/>
      </c>
      <c r="I52" s="81" t="str">
        <f t="shared" ca="1" si="2"/>
        <v>P</v>
      </c>
    </row>
    <row r="53" spans="1:9" x14ac:dyDescent="0.55000000000000004">
      <c r="A53" s="79">
        <f t="shared" si="9"/>
        <v>2568</v>
      </c>
      <c r="B53" s="79" t="str">
        <f t="shared" si="10"/>
        <v>ชั้นมัธยมศึกษาปีที่ 1</v>
      </c>
      <c r="C53" s="79">
        <f t="shared" si="11"/>
        <v>2</v>
      </c>
      <c r="D53" s="79" t="s">
        <v>64</v>
      </c>
      <c r="E53" s="79">
        <f t="shared" ca="1" si="8"/>
        <v>34</v>
      </c>
      <c r="F53" s="82">
        <f t="shared" ca="1" si="4"/>
        <v>20</v>
      </c>
      <c r="G53" s="80">
        <f t="shared" ca="1" si="0"/>
        <v>58.823529411764703</v>
      </c>
      <c r="H53" s="81" t="str">
        <f t="shared" ca="1" si="1"/>
        <v/>
      </c>
      <c r="I53" s="81" t="str">
        <f t="shared" ca="1" si="2"/>
        <v>P</v>
      </c>
    </row>
    <row r="54" spans="1:9" x14ac:dyDescent="0.55000000000000004">
      <c r="A54" s="79">
        <f t="shared" si="9"/>
        <v>2568</v>
      </c>
      <c r="B54" s="79" t="str">
        <f t="shared" si="10"/>
        <v>ชั้นมัธยมศึกษาปีที่ 1</v>
      </c>
      <c r="C54" s="79">
        <f t="shared" si="11"/>
        <v>2</v>
      </c>
      <c r="D54" s="79" t="s">
        <v>89</v>
      </c>
      <c r="E54" s="79">
        <f t="shared" ca="1" si="8"/>
        <v>34</v>
      </c>
      <c r="F54" s="82">
        <f t="shared" ca="1" si="4"/>
        <v>29</v>
      </c>
      <c r="G54" s="80">
        <f t="shared" ca="1" si="0"/>
        <v>85.294117647058826</v>
      </c>
      <c r="H54" s="81" t="str">
        <f t="shared" ca="1" si="1"/>
        <v>P</v>
      </c>
      <c r="I54" s="81" t="str">
        <f t="shared" ca="1" si="2"/>
        <v/>
      </c>
    </row>
    <row r="55" spans="1:9" x14ac:dyDescent="0.55000000000000004">
      <c r="A55" s="79">
        <f t="shared" si="9"/>
        <v>2568</v>
      </c>
      <c r="B55" s="79" t="str">
        <f t="shared" si="10"/>
        <v>ชั้นมัธยมศึกษาปีที่ 1</v>
      </c>
      <c r="C55" s="79">
        <f t="shared" si="11"/>
        <v>2</v>
      </c>
      <c r="D55" s="79" t="s">
        <v>90</v>
      </c>
      <c r="E55" s="79">
        <f t="shared" ca="1" si="8"/>
        <v>34</v>
      </c>
      <c r="F55" s="82">
        <f t="shared" ca="1" si="4"/>
        <v>26</v>
      </c>
      <c r="G55" s="80">
        <f t="shared" ca="1" si="0"/>
        <v>76.470588235294116</v>
      </c>
      <c r="H55" s="81" t="str">
        <f t="shared" ca="1" si="1"/>
        <v>P</v>
      </c>
      <c r="I55" s="81" t="str">
        <f t="shared" ca="1" si="2"/>
        <v/>
      </c>
    </row>
    <row r="56" spans="1:9" x14ac:dyDescent="0.55000000000000004">
      <c r="A56" s="79">
        <f t="shared" si="9"/>
        <v>2568</v>
      </c>
      <c r="B56" s="79" t="str">
        <f t="shared" si="10"/>
        <v>ชั้นมัธยมศึกษาปีที่ 1</v>
      </c>
      <c r="C56" s="79">
        <f t="shared" si="11"/>
        <v>2</v>
      </c>
      <c r="D56" s="79" t="s">
        <v>91</v>
      </c>
      <c r="E56" s="79">
        <f t="shared" ca="1" si="8"/>
        <v>34</v>
      </c>
      <c r="F56" s="82">
        <f t="shared" ca="1" si="4"/>
        <v>17</v>
      </c>
      <c r="G56" s="80">
        <f t="shared" ca="1" si="0"/>
        <v>50</v>
      </c>
      <c r="H56" s="81" t="str">
        <f t="shared" ca="1" si="1"/>
        <v/>
      </c>
      <c r="I56" s="81" t="str">
        <f t="shared" ca="1" si="2"/>
        <v>P</v>
      </c>
    </row>
    <row r="57" spans="1:9" x14ac:dyDescent="0.55000000000000004">
      <c r="A57" s="79">
        <f t="shared" si="9"/>
        <v>2568</v>
      </c>
      <c r="B57" s="79" t="str">
        <f t="shared" si="10"/>
        <v>ชั้นมัธยมศึกษาปีที่ 1</v>
      </c>
      <c r="C57" s="79">
        <f t="shared" si="11"/>
        <v>2</v>
      </c>
      <c r="D57" s="79" t="s">
        <v>92</v>
      </c>
      <c r="E57" s="79">
        <f t="shared" ca="1" si="8"/>
        <v>34</v>
      </c>
      <c r="F57" s="82">
        <f t="shared" ca="1" si="4"/>
        <v>20</v>
      </c>
      <c r="G57" s="80">
        <f t="shared" ca="1" si="0"/>
        <v>58.823529411764703</v>
      </c>
      <c r="H57" s="81" t="str">
        <f t="shared" ca="1" si="1"/>
        <v/>
      </c>
      <c r="I57" s="81" t="str">
        <f t="shared" ca="1" si="2"/>
        <v>P</v>
      </c>
    </row>
    <row r="58" spans="1:9" x14ac:dyDescent="0.55000000000000004">
      <c r="A58" s="79">
        <f t="shared" si="9"/>
        <v>2568</v>
      </c>
      <c r="B58" s="79" t="str">
        <f t="shared" si="10"/>
        <v>ชั้นมัธยมศึกษาปีที่ 1</v>
      </c>
      <c r="C58" s="79">
        <f t="shared" si="11"/>
        <v>2</v>
      </c>
      <c r="D58" s="79" t="s">
        <v>93</v>
      </c>
      <c r="E58" s="79">
        <f t="shared" ca="1" si="8"/>
        <v>34</v>
      </c>
      <c r="F58" s="82">
        <f t="shared" ca="1" si="4"/>
        <v>24</v>
      </c>
      <c r="G58" s="80">
        <f t="shared" ca="1" si="0"/>
        <v>70.588235294117652</v>
      </c>
      <c r="H58" s="81" t="str">
        <f t="shared" ca="1" si="1"/>
        <v>P</v>
      </c>
      <c r="I58" s="81" t="str">
        <f t="shared" ca="1" si="2"/>
        <v/>
      </c>
    </row>
    <row r="59" spans="1:9" x14ac:dyDescent="0.55000000000000004">
      <c r="A59" s="79">
        <f t="shared" si="9"/>
        <v>2568</v>
      </c>
      <c r="B59" s="79" t="str">
        <f t="shared" si="10"/>
        <v>ชั้นมัธยมศึกษาปีที่ 1</v>
      </c>
      <c r="C59" s="79">
        <f t="shared" si="11"/>
        <v>2</v>
      </c>
      <c r="D59" s="79" t="s">
        <v>94</v>
      </c>
      <c r="E59" s="79">
        <f t="shared" ca="1" si="8"/>
        <v>34</v>
      </c>
      <c r="F59" s="82">
        <f t="shared" ca="1" si="4"/>
        <v>25</v>
      </c>
      <c r="G59" s="80">
        <f t="shared" ca="1" si="0"/>
        <v>73.529411764705884</v>
      </c>
      <c r="H59" s="81" t="str">
        <f t="shared" ca="1" si="1"/>
        <v>P</v>
      </c>
      <c r="I59" s="81" t="str">
        <f t="shared" ca="1" si="2"/>
        <v/>
      </c>
    </row>
    <row r="60" spans="1:9" x14ac:dyDescent="0.55000000000000004">
      <c r="A60" s="79">
        <f t="shared" si="9"/>
        <v>2568</v>
      </c>
      <c r="B60" s="79" t="str">
        <f t="shared" si="10"/>
        <v>ชั้นมัธยมศึกษาปีที่ 1</v>
      </c>
      <c r="C60" s="79">
        <f t="shared" si="11"/>
        <v>2</v>
      </c>
      <c r="D60" s="79" t="s">
        <v>105</v>
      </c>
      <c r="E60" s="79">
        <f t="shared" ca="1" si="8"/>
        <v>34</v>
      </c>
      <c r="F60" s="82">
        <f t="shared" ca="1" si="4"/>
        <v>26</v>
      </c>
      <c r="G60" s="80">
        <f t="shared" ca="1" si="0"/>
        <v>76.470588235294116</v>
      </c>
      <c r="H60" s="81" t="str">
        <f t="shared" ca="1" si="1"/>
        <v>P</v>
      </c>
      <c r="I60" s="81" t="str">
        <f t="shared" ca="1" si="2"/>
        <v/>
      </c>
    </row>
    <row r="61" spans="1:9" x14ac:dyDescent="0.55000000000000004">
      <c r="A61" s="82">
        <v>2568</v>
      </c>
      <c r="B61" s="82" t="s">
        <v>14</v>
      </c>
      <c r="C61" s="82">
        <v>1</v>
      </c>
      <c r="D61" s="82" t="s">
        <v>48</v>
      </c>
      <c r="E61" s="82">
        <f ca="1">RANDBETWEEN(20,45)</f>
        <v>33</v>
      </c>
      <c r="F61" s="82">
        <f t="shared" ca="1" si="4"/>
        <v>25</v>
      </c>
      <c r="G61" s="83">
        <f t="shared" ca="1" si="0"/>
        <v>75.757575757575751</v>
      </c>
      <c r="H61" s="84" t="str">
        <f t="shared" ca="1" si="1"/>
        <v>P</v>
      </c>
      <c r="I61" s="84" t="str">
        <f t="shared" ca="1" si="2"/>
        <v/>
      </c>
    </row>
    <row r="62" spans="1:9" x14ac:dyDescent="0.55000000000000004">
      <c r="A62" s="79">
        <f>A61</f>
        <v>2568</v>
      </c>
      <c r="B62" s="79" t="str">
        <f>B61</f>
        <v>ชั้นมัธยมศึกษาปีที่ 2</v>
      </c>
      <c r="C62" s="79">
        <f>C61</f>
        <v>1</v>
      </c>
      <c r="D62" s="79" t="s">
        <v>49</v>
      </c>
      <c r="E62" s="79">
        <f t="shared" ref="E62:E90" ca="1" si="12">E61</f>
        <v>33</v>
      </c>
      <c r="F62" s="82">
        <f t="shared" ca="1" si="4"/>
        <v>22</v>
      </c>
      <c r="G62" s="80">
        <f t="shared" ca="1" si="0"/>
        <v>66.666666666666671</v>
      </c>
      <c r="H62" s="81" t="str">
        <f t="shared" ca="1" si="1"/>
        <v>P</v>
      </c>
      <c r="I62" s="81" t="str">
        <f t="shared" ca="1" si="2"/>
        <v/>
      </c>
    </row>
    <row r="63" spans="1:9" x14ac:dyDescent="0.55000000000000004">
      <c r="A63" s="79">
        <f t="shared" ref="A63:A90" si="13">A62</f>
        <v>2568</v>
      </c>
      <c r="B63" s="79" t="str">
        <f t="shared" ref="B63:B90" si="14">B62</f>
        <v>ชั้นมัธยมศึกษาปีที่ 2</v>
      </c>
      <c r="C63" s="79">
        <f t="shared" ref="C63:C90" si="15">C62</f>
        <v>1</v>
      </c>
      <c r="D63" s="79" t="s">
        <v>50</v>
      </c>
      <c r="E63" s="79">
        <f t="shared" ca="1" si="12"/>
        <v>33</v>
      </c>
      <c r="F63" s="82">
        <f t="shared" ca="1" si="4"/>
        <v>18</v>
      </c>
      <c r="G63" s="80">
        <f t="shared" ca="1" si="0"/>
        <v>54.545454545454547</v>
      </c>
      <c r="H63" s="81" t="str">
        <f t="shared" ca="1" si="1"/>
        <v/>
      </c>
      <c r="I63" s="81" t="str">
        <f t="shared" ca="1" si="2"/>
        <v>P</v>
      </c>
    </row>
    <row r="64" spans="1:9" x14ac:dyDescent="0.55000000000000004">
      <c r="A64" s="79">
        <f t="shared" si="13"/>
        <v>2568</v>
      </c>
      <c r="B64" s="79" t="str">
        <f t="shared" si="14"/>
        <v>ชั้นมัธยมศึกษาปีที่ 2</v>
      </c>
      <c r="C64" s="79">
        <f t="shared" si="15"/>
        <v>1</v>
      </c>
      <c r="D64" s="79" t="s">
        <v>51</v>
      </c>
      <c r="E64" s="79">
        <f t="shared" ca="1" si="12"/>
        <v>33</v>
      </c>
      <c r="F64" s="82">
        <f t="shared" ca="1" si="4"/>
        <v>25</v>
      </c>
      <c r="G64" s="80">
        <f t="shared" ca="1" si="0"/>
        <v>75.757575757575751</v>
      </c>
      <c r="H64" s="81" t="str">
        <f t="shared" ca="1" si="1"/>
        <v>P</v>
      </c>
      <c r="I64" s="81" t="str">
        <f t="shared" ca="1" si="2"/>
        <v/>
      </c>
    </row>
    <row r="65" spans="1:9" x14ac:dyDescent="0.55000000000000004">
      <c r="A65" s="79">
        <f t="shared" si="13"/>
        <v>2568</v>
      </c>
      <c r="B65" s="79" t="str">
        <f t="shared" si="14"/>
        <v>ชั้นมัธยมศึกษาปีที่ 2</v>
      </c>
      <c r="C65" s="79">
        <f t="shared" si="15"/>
        <v>1</v>
      </c>
      <c r="D65" s="79" t="s">
        <v>52</v>
      </c>
      <c r="E65" s="79">
        <f t="shared" ca="1" si="12"/>
        <v>33</v>
      </c>
      <c r="F65" s="82">
        <f t="shared" ca="1" si="4"/>
        <v>19</v>
      </c>
      <c r="G65" s="80">
        <f t="shared" ref="G65:G128" ca="1" si="16">F65*100/E65</f>
        <v>57.575757575757578</v>
      </c>
      <c r="H65" s="81" t="str">
        <f t="shared" ref="H65:H128" ca="1" si="17">IF(G65&gt;=60,"P","")</f>
        <v/>
      </c>
      <c r="I65" s="81" t="str">
        <f t="shared" ref="I65:I128" ca="1" si="18">IF(G65&gt;=60,"","P")</f>
        <v>P</v>
      </c>
    </row>
    <row r="66" spans="1:9" x14ac:dyDescent="0.55000000000000004">
      <c r="A66" s="79">
        <f t="shared" si="13"/>
        <v>2568</v>
      </c>
      <c r="B66" s="79" t="str">
        <f t="shared" si="14"/>
        <v>ชั้นมัธยมศึกษาปีที่ 2</v>
      </c>
      <c r="C66" s="79">
        <f t="shared" si="15"/>
        <v>1</v>
      </c>
      <c r="D66" s="79" t="s">
        <v>53</v>
      </c>
      <c r="E66" s="79">
        <f t="shared" ca="1" si="12"/>
        <v>33</v>
      </c>
      <c r="F66" s="82">
        <f t="shared" ref="F66:F129" ca="1" si="19">RANDBETWEEN(ROUND(E66*50/100,0),ROUND(E66*85/100,0))</f>
        <v>28</v>
      </c>
      <c r="G66" s="80">
        <f t="shared" ca="1" si="16"/>
        <v>84.848484848484844</v>
      </c>
      <c r="H66" s="81" t="str">
        <f t="shared" ca="1" si="17"/>
        <v>P</v>
      </c>
      <c r="I66" s="81" t="str">
        <f t="shared" ca="1" si="18"/>
        <v/>
      </c>
    </row>
    <row r="67" spans="1:9" x14ac:dyDescent="0.55000000000000004">
      <c r="A67" s="79">
        <f t="shared" si="13"/>
        <v>2568</v>
      </c>
      <c r="B67" s="79" t="str">
        <f t="shared" si="14"/>
        <v>ชั้นมัธยมศึกษาปีที่ 2</v>
      </c>
      <c r="C67" s="79">
        <f t="shared" si="15"/>
        <v>1</v>
      </c>
      <c r="D67" s="79" t="s">
        <v>54</v>
      </c>
      <c r="E67" s="79">
        <f t="shared" ca="1" si="12"/>
        <v>33</v>
      </c>
      <c r="F67" s="82">
        <f t="shared" ca="1" si="19"/>
        <v>23</v>
      </c>
      <c r="G67" s="80">
        <f t="shared" ca="1" si="16"/>
        <v>69.696969696969703</v>
      </c>
      <c r="H67" s="81" t="str">
        <f t="shared" ca="1" si="17"/>
        <v>P</v>
      </c>
      <c r="I67" s="81" t="str">
        <f t="shared" ca="1" si="18"/>
        <v/>
      </c>
    </row>
    <row r="68" spans="1:9" x14ac:dyDescent="0.55000000000000004">
      <c r="A68" s="79">
        <f t="shared" si="13"/>
        <v>2568</v>
      </c>
      <c r="B68" s="79" t="str">
        <f t="shared" si="14"/>
        <v>ชั้นมัธยมศึกษาปีที่ 2</v>
      </c>
      <c r="C68" s="79">
        <f t="shared" si="15"/>
        <v>1</v>
      </c>
      <c r="D68" s="79" t="s">
        <v>55</v>
      </c>
      <c r="E68" s="79">
        <f t="shared" ca="1" si="12"/>
        <v>33</v>
      </c>
      <c r="F68" s="82">
        <f t="shared" ca="1" si="19"/>
        <v>21</v>
      </c>
      <c r="G68" s="80">
        <f t="shared" ca="1" si="16"/>
        <v>63.636363636363633</v>
      </c>
      <c r="H68" s="81" t="str">
        <f t="shared" ca="1" si="17"/>
        <v>P</v>
      </c>
      <c r="I68" s="81" t="str">
        <f t="shared" ca="1" si="18"/>
        <v/>
      </c>
    </row>
    <row r="69" spans="1:9" x14ac:dyDescent="0.55000000000000004">
      <c r="A69" s="79">
        <f t="shared" si="13"/>
        <v>2568</v>
      </c>
      <c r="B69" s="79" t="str">
        <f t="shared" si="14"/>
        <v>ชั้นมัธยมศึกษาปีที่ 2</v>
      </c>
      <c r="C69" s="79">
        <f t="shared" si="15"/>
        <v>1</v>
      </c>
      <c r="D69" s="79" t="s">
        <v>102</v>
      </c>
      <c r="E69" s="79">
        <f t="shared" ca="1" si="12"/>
        <v>33</v>
      </c>
      <c r="F69" s="82">
        <f t="shared" ca="1" si="19"/>
        <v>27</v>
      </c>
      <c r="G69" s="80">
        <f t="shared" ca="1" si="16"/>
        <v>81.818181818181813</v>
      </c>
      <c r="H69" s="81" t="str">
        <f t="shared" ca="1" si="17"/>
        <v>P</v>
      </c>
      <c r="I69" s="81" t="str">
        <f t="shared" ca="1" si="18"/>
        <v/>
      </c>
    </row>
    <row r="70" spans="1:9" x14ac:dyDescent="0.55000000000000004">
      <c r="A70" s="79">
        <f t="shared" si="13"/>
        <v>2568</v>
      </c>
      <c r="B70" s="79" t="str">
        <f t="shared" si="14"/>
        <v>ชั้นมัธยมศึกษาปีที่ 2</v>
      </c>
      <c r="C70" s="79">
        <f t="shared" si="15"/>
        <v>1</v>
      </c>
      <c r="D70" s="79" t="s">
        <v>42</v>
      </c>
      <c r="E70" s="79">
        <f t="shared" ca="1" si="12"/>
        <v>33</v>
      </c>
      <c r="F70" s="82">
        <f t="shared" ca="1" si="19"/>
        <v>20</v>
      </c>
      <c r="G70" s="80">
        <f t="shared" ca="1" si="16"/>
        <v>60.606060606060609</v>
      </c>
      <c r="H70" s="81" t="str">
        <f t="shared" ca="1" si="17"/>
        <v>P</v>
      </c>
      <c r="I70" s="81" t="str">
        <f t="shared" ca="1" si="18"/>
        <v/>
      </c>
    </row>
    <row r="71" spans="1:9" x14ac:dyDescent="0.55000000000000004">
      <c r="A71" s="79">
        <f t="shared" si="13"/>
        <v>2568</v>
      </c>
      <c r="B71" s="79" t="str">
        <f t="shared" si="14"/>
        <v>ชั้นมัธยมศึกษาปีที่ 2</v>
      </c>
      <c r="C71" s="79">
        <f t="shared" si="15"/>
        <v>1</v>
      </c>
      <c r="D71" s="79" t="s">
        <v>43</v>
      </c>
      <c r="E71" s="79">
        <f t="shared" ca="1" si="12"/>
        <v>33</v>
      </c>
      <c r="F71" s="82">
        <f t="shared" ca="1" si="19"/>
        <v>17</v>
      </c>
      <c r="G71" s="80">
        <f t="shared" ca="1" si="16"/>
        <v>51.515151515151516</v>
      </c>
      <c r="H71" s="81" t="str">
        <f t="shared" ca="1" si="17"/>
        <v/>
      </c>
      <c r="I71" s="81" t="str">
        <f t="shared" ca="1" si="18"/>
        <v>P</v>
      </c>
    </row>
    <row r="72" spans="1:9" x14ac:dyDescent="0.55000000000000004">
      <c r="A72" s="79">
        <f t="shared" si="13"/>
        <v>2568</v>
      </c>
      <c r="B72" s="79" t="str">
        <f t="shared" si="14"/>
        <v>ชั้นมัธยมศึกษาปีที่ 2</v>
      </c>
      <c r="C72" s="79">
        <f t="shared" si="15"/>
        <v>1</v>
      </c>
      <c r="D72" s="79" t="s">
        <v>44</v>
      </c>
      <c r="E72" s="79">
        <f t="shared" ca="1" si="12"/>
        <v>33</v>
      </c>
      <c r="F72" s="82">
        <f t="shared" ca="1" si="19"/>
        <v>22</v>
      </c>
      <c r="G72" s="80">
        <f t="shared" ca="1" si="16"/>
        <v>66.666666666666671</v>
      </c>
      <c r="H72" s="81" t="str">
        <f t="shared" ca="1" si="17"/>
        <v>P</v>
      </c>
      <c r="I72" s="81" t="str">
        <f t="shared" ca="1" si="18"/>
        <v/>
      </c>
    </row>
    <row r="73" spans="1:9" x14ac:dyDescent="0.55000000000000004">
      <c r="A73" s="79">
        <f t="shared" si="13"/>
        <v>2568</v>
      </c>
      <c r="B73" s="79" t="str">
        <f t="shared" si="14"/>
        <v>ชั้นมัธยมศึกษาปีที่ 2</v>
      </c>
      <c r="C73" s="79">
        <f t="shared" si="15"/>
        <v>1</v>
      </c>
      <c r="D73" s="79" t="s">
        <v>45</v>
      </c>
      <c r="E73" s="79">
        <f t="shared" ca="1" si="12"/>
        <v>33</v>
      </c>
      <c r="F73" s="82">
        <f t="shared" ca="1" si="19"/>
        <v>25</v>
      </c>
      <c r="G73" s="80">
        <f t="shared" ca="1" si="16"/>
        <v>75.757575757575751</v>
      </c>
      <c r="H73" s="81" t="str">
        <f t="shared" ca="1" si="17"/>
        <v>P</v>
      </c>
      <c r="I73" s="81" t="str">
        <f t="shared" ca="1" si="18"/>
        <v/>
      </c>
    </row>
    <row r="74" spans="1:9" x14ac:dyDescent="0.55000000000000004">
      <c r="A74" s="79">
        <f t="shared" si="13"/>
        <v>2568</v>
      </c>
      <c r="B74" s="79" t="str">
        <f t="shared" si="14"/>
        <v>ชั้นมัธยมศึกษาปีที่ 2</v>
      </c>
      <c r="C74" s="79">
        <f t="shared" si="15"/>
        <v>1</v>
      </c>
      <c r="D74" s="79" t="s">
        <v>46</v>
      </c>
      <c r="E74" s="79">
        <f t="shared" ca="1" si="12"/>
        <v>33</v>
      </c>
      <c r="F74" s="82">
        <f t="shared" ca="1" si="19"/>
        <v>19</v>
      </c>
      <c r="G74" s="80">
        <f t="shared" ca="1" si="16"/>
        <v>57.575757575757578</v>
      </c>
      <c r="H74" s="81" t="str">
        <f t="shared" ca="1" si="17"/>
        <v/>
      </c>
      <c r="I74" s="81" t="str">
        <f t="shared" ca="1" si="18"/>
        <v>P</v>
      </c>
    </row>
    <row r="75" spans="1:9" x14ac:dyDescent="0.55000000000000004">
      <c r="A75" s="79">
        <f t="shared" si="13"/>
        <v>2568</v>
      </c>
      <c r="B75" s="79" t="str">
        <f t="shared" si="14"/>
        <v>ชั้นมัธยมศึกษาปีที่ 2</v>
      </c>
      <c r="C75" s="79">
        <f t="shared" si="15"/>
        <v>1</v>
      </c>
      <c r="D75" s="79" t="s">
        <v>103</v>
      </c>
      <c r="E75" s="79">
        <f t="shared" ca="1" si="12"/>
        <v>33</v>
      </c>
      <c r="F75" s="82">
        <f t="shared" ca="1" si="19"/>
        <v>23</v>
      </c>
      <c r="G75" s="80">
        <f t="shared" ca="1" si="16"/>
        <v>69.696969696969703</v>
      </c>
      <c r="H75" s="81" t="str">
        <f t="shared" ca="1" si="17"/>
        <v>P</v>
      </c>
      <c r="I75" s="81" t="str">
        <f t="shared" ca="1" si="18"/>
        <v/>
      </c>
    </row>
    <row r="76" spans="1:9" x14ac:dyDescent="0.55000000000000004">
      <c r="A76" s="79">
        <f t="shared" si="13"/>
        <v>2568</v>
      </c>
      <c r="B76" s="79" t="str">
        <f t="shared" si="14"/>
        <v>ชั้นมัธยมศึกษาปีที่ 2</v>
      </c>
      <c r="C76" s="79">
        <f t="shared" si="15"/>
        <v>1</v>
      </c>
      <c r="D76" s="79" t="s">
        <v>56</v>
      </c>
      <c r="E76" s="79">
        <f t="shared" ca="1" si="12"/>
        <v>33</v>
      </c>
      <c r="F76" s="82">
        <f t="shared" ca="1" si="19"/>
        <v>21</v>
      </c>
      <c r="G76" s="80">
        <f t="shared" ca="1" si="16"/>
        <v>63.636363636363633</v>
      </c>
      <c r="H76" s="81" t="str">
        <f t="shared" ca="1" si="17"/>
        <v>P</v>
      </c>
      <c r="I76" s="81" t="str">
        <f t="shared" ca="1" si="18"/>
        <v/>
      </c>
    </row>
    <row r="77" spans="1:9" x14ac:dyDescent="0.55000000000000004">
      <c r="A77" s="79">
        <f t="shared" si="13"/>
        <v>2568</v>
      </c>
      <c r="B77" s="79" t="str">
        <f t="shared" si="14"/>
        <v>ชั้นมัธยมศึกษาปีที่ 2</v>
      </c>
      <c r="C77" s="79">
        <f t="shared" si="15"/>
        <v>1</v>
      </c>
      <c r="D77" s="79" t="s">
        <v>57</v>
      </c>
      <c r="E77" s="79">
        <f t="shared" ca="1" si="12"/>
        <v>33</v>
      </c>
      <c r="F77" s="82">
        <f t="shared" ca="1" si="19"/>
        <v>24</v>
      </c>
      <c r="G77" s="80">
        <f t="shared" ca="1" si="16"/>
        <v>72.727272727272734</v>
      </c>
      <c r="H77" s="81" t="str">
        <f t="shared" ca="1" si="17"/>
        <v>P</v>
      </c>
      <c r="I77" s="81" t="str">
        <f t="shared" ca="1" si="18"/>
        <v/>
      </c>
    </row>
    <row r="78" spans="1:9" x14ac:dyDescent="0.55000000000000004">
      <c r="A78" s="79">
        <f t="shared" si="13"/>
        <v>2568</v>
      </c>
      <c r="B78" s="79" t="str">
        <f t="shared" si="14"/>
        <v>ชั้นมัธยมศึกษาปีที่ 2</v>
      </c>
      <c r="C78" s="79">
        <f t="shared" si="15"/>
        <v>1</v>
      </c>
      <c r="D78" s="79" t="s">
        <v>58</v>
      </c>
      <c r="E78" s="79">
        <f t="shared" ca="1" si="12"/>
        <v>33</v>
      </c>
      <c r="F78" s="82">
        <f t="shared" ca="1" si="19"/>
        <v>25</v>
      </c>
      <c r="G78" s="80">
        <f t="shared" ca="1" si="16"/>
        <v>75.757575757575751</v>
      </c>
      <c r="H78" s="81" t="str">
        <f t="shared" ca="1" si="17"/>
        <v>P</v>
      </c>
      <c r="I78" s="81" t="str">
        <f t="shared" ca="1" si="18"/>
        <v/>
      </c>
    </row>
    <row r="79" spans="1:9" x14ac:dyDescent="0.55000000000000004">
      <c r="A79" s="79">
        <f t="shared" si="13"/>
        <v>2568</v>
      </c>
      <c r="B79" s="79" t="str">
        <f t="shared" si="14"/>
        <v>ชั้นมัธยมศึกษาปีที่ 2</v>
      </c>
      <c r="C79" s="79">
        <f t="shared" si="15"/>
        <v>1</v>
      </c>
      <c r="D79" s="79" t="s">
        <v>59</v>
      </c>
      <c r="E79" s="79">
        <f t="shared" ca="1" si="12"/>
        <v>33</v>
      </c>
      <c r="F79" s="82">
        <f t="shared" ca="1" si="19"/>
        <v>18</v>
      </c>
      <c r="G79" s="80">
        <f t="shared" ca="1" si="16"/>
        <v>54.545454545454547</v>
      </c>
      <c r="H79" s="81" t="str">
        <f t="shared" ca="1" si="17"/>
        <v/>
      </c>
      <c r="I79" s="81" t="str">
        <f t="shared" ca="1" si="18"/>
        <v>P</v>
      </c>
    </row>
    <row r="80" spans="1:9" x14ac:dyDescent="0.55000000000000004">
      <c r="A80" s="79">
        <f t="shared" si="13"/>
        <v>2568</v>
      </c>
      <c r="B80" s="79" t="str">
        <f t="shared" si="14"/>
        <v>ชั้นมัธยมศึกษาปีที่ 2</v>
      </c>
      <c r="C80" s="79">
        <f t="shared" si="15"/>
        <v>1</v>
      </c>
      <c r="D80" s="79" t="s">
        <v>60</v>
      </c>
      <c r="E80" s="79">
        <f t="shared" ca="1" si="12"/>
        <v>33</v>
      </c>
      <c r="F80" s="82">
        <f t="shared" ca="1" si="19"/>
        <v>17</v>
      </c>
      <c r="G80" s="80">
        <f t="shared" ca="1" si="16"/>
        <v>51.515151515151516</v>
      </c>
      <c r="H80" s="81" t="str">
        <f t="shared" ca="1" si="17"/>
        <v/>
      </c>
      <c r="I80" s="81" t="str">
        <f t="shared" ca="1" si="18"/>
        <v>P</v>
      </c>
    </row>
    <row r="81" spans="1:9" x14ac:dyDescent="0.55000000000000004">
      <c r="A81" s="79">
        <f t="shared" si="13"/>
        <v>2568</v>
      </c>
      <c r="B81" s="79" t="str">
        <f t="shared" si="14"/>
        <v>ชั้นมัธยมศึกษาปีที่ 2</v>
      </c>
      <c r="C81" s="79">
        <f t="shared" si="15"/>
        <v>1</v>
      </c>
      <c r="D81" s="79" t="s">
        <v>61</v>
      </c>
      <c r="E81" s="79">
        <f t="shared" ca="1" si="12"/>
        <v>33</v>
      </c>
      <c r="F81" s="82">
        <f t="shared" ca="1" si="19"/>
        <v>20</v>
      </c>
      <c r="G81" s="80">
        <f t="shared" ca="1" si="16"/>
        <v>60.606060606060609</v>
      </c>
      <c r="H81" s="81" t="str">
        <f t="shared" ca="1" si="17"/>
        <v>P</v>
      </c>
      <c r="I81" s="81" t="str">
        <f t="shared" ca="1" si="18"/>
        <v/>
      </c>
    </row>
    <row r="82" spans="1:9" x14ac:dyDescent="0.55000000000000004">
      <c r="A82" s="79">
        <f t="shared" si="13"/>
        <v>2568</v>
      </c>
      <c r="B82" s="79" t="str">
        <f t="shared" si="14"/>
        <v>ชั้นมัธยมศึกษาปีที่ 2</v>
      </c>
      <c r="C82" s="79">
        <f t="shared" si="15"/>
        <v>1</v>
      </c>
      <c r="D82" s="79" t="s">
        <v>104</v>
      </c>
      <c r="E82" s="79">
        <f t="shared" ca="1" si="12"/>
        <v>33</v>
      </c>
      <c r="F82" s="82">
        <f t="shared" ca="1" si="19"/>
        <v>22</v>
      </c>
      <c r="G82" s="80">
        <f t="shared" ca="1" si="16"/>
        <v>66.666666666666671</v>
      </c>
      <c r="H82" s="81" t="str">
        <f t="shared" ca="1" si="17"/>
        <v>P</v>
      </c>
      <c r="I82" s="81" t="str">
        <f t="shared" ca="1" si="18"/>
        <v/>
      </c>
    </row>
    <row r="83" spans="1:9" x14ac:dyDescent="0.55000000000000004">
      <c r="A83" s="79">
        <f t="shared" si="13"/>
        <v>2568</v>
      </c>
      <c r="B83" s="79" t="str">
        <f t="shared" si="14"/>
        <v>ชั้นมัธยมศึกษาปีที่ 2</v>
      </c>
      <c r="C83" s="79">
        <f t="shared" si="15"/>
        <v>1</v>
      </c>
      <c r="D83" s="79" t="s">
        <v>64</v>
      </c>
      <c r="E83" s="79">
        <f t="shared" ca="1" si="12"/>
        <v>33</v>
      </c>
      <c r="F83" s="82">
        <f t="shared" ca="1" si="19"/>
        <v>26</v>
      </c>
      <c r="G83" s="80">
        <f t="shared" ca="1" si="16"/>
        <v>78.787878787878782</v>
      </c>
      <c r="H83" s="81" t="str">
        <f t="shared" ca="1" si="17"/>
        <v>P</v>
      </c>
      <c r="I83" s="81" t="str">
        <f t="shared" ca="1" si="18"/>
        <v/>
      </c>
    </row>
    <row r="84" spans="1:9" x14ac:dyDescent="0.55000000000000004">
      <c r="A84" s="79">
        <f t="shared" si="13"/>
        <v>2568</v>
      </c>
      <c r="B84" s="79" t="str">
        <f t="shared" si="14"/>
        <v>ชั้นมัธยมศึกษาปีที่ 2</v>
      </c>
      <c r="C84" s="79">
        <f t="shared" si="15"/>
        <v>1</v>
      </c>
      <c r="D84" s="79" t="s">
        <v>89</v>
      </c>
      <c r="E84" s="79">
        <f t="shared" ca="1" si="12"/>
        <v>33</v>
      </c>
      <c r="F84" s="82">
        <f t="shared" ca="1" si="19"/>
        <v>26</v>
      </c>
      <c r="G84" s="80">
        <f t="shared" ca="1" si="16"/>
        <v>78.787878787878782</v>
      </c>
      <c r="H84" s="81" t="str">
        <f t="shared" ca="1" si="17"/>
        <v>P</v>
      </c>
      <c r="I84" s="81" t="str">
        <f t="shared" ca="1" si="18"/>
        <v/>
      </c>
    </row>
    <row r="85" spans="1:9" x14ac:dyDescent="0.55000000000000004">
      <c r="A85" s="79">
        <f t="shared" si="13"/>
        <v>2568</v>
      </c>
      <c r="B85" s="79" t="str">
        <f t="shared" si="14"/>
        <v>ชั้นมัธยมศึกษาปีที่ 2</v>
      </c>
      <c r="C85" s="79">
        <f t="shared" si="15"/>
        <v>1</v>
      </c>
      <c r="D85" s="79" t="s">
        <v>90</v>
      </c>
      <c r="E85" s="79">
        <f t="shared" ca="1" si="12"/>
        <v>33</v>
      </c>
      <c r="F85" s="82">
        <f t="shared" ca="1" si="19"/>
        <v>25</v>
      </c>
      <c r="G85" s="80">
        <f t="shared" ca="1" si="16"/>
        <v>75.757575757575751</v>
      </c>
      <c r="H85" s="81" t="str">
        <f t="shared" ca="1" si="17"/>
        <v>P</v>
      </c>
      <c r="I85" s="81" t="str">
        <f t="shared" ca="1" si="18"/>
        <v/>
      </c>
    </row>
    <row r="86" spans="1:9" x14ac:dyDescent="0.55000000000000004">
      <c r="A86" s="79">
        <f t="shared" si="13"/>
        <v>2568</v>
      </c>
      <c r="B86" s="79" t="str">
        <f t="shared" si="14"/>
        <v>ชั้นมัธยมศึกษาปีที่ 2</v>
      </c>
      <c r="C86" s="79">
        <f t="shared" si="15"/>
        <v>1</v>
      </c>
      <c r="D86" s="79" t="s">
        <v>91</v>
      </c>
      <c r="E86" s="79">
        <f t="shared" ca="1" si="12"/>
        <v>33</v>
      </c>
      <c r="F86" s="82">
        <f t="shared" ca="1" si="19"/>
        <v>25</v>
      </c>
      <c r="G86" s="80">
        <f t="shared" ca="1" si="16"/>
        <v>75.757575757575751</v>
      </c>
      <c r="H86" s="81" t="str">
        <f t="shared" ca="1" si="17"/>
        <v>P</v>
      </c>
      <c r="I86" s="81" t="str">
        <f t="shared" ca="1" si="18"/>
        <v/>
      </c>
    </row>
    <row r="87" spans="1:9" x14ac:dyDescent="0.55000000000000004">
      <c r="A87" s="79">
        <f t="shared" si="13"/>
        <v>2568</v>
      </c>
      <c r="B87" s="79" t="str">
        <f t="shared" si="14"/>
        <v>ชั้นมัธยมศึกษาปีที่ 2</v>
      </c>
      <c r="C87" s="79">
        <f t="shared" si="15"/>
        <v>1</v>
      </c>
      <c r="D87" s="79" t="s">
        <v>92</v>
      </c>
      <c r="E87" s="79">
        <f t="shared" ca="1" si="12"/>
        <v>33</v>
      </c>
      <c r="F87" s="82">
        <f t="shared" ca="1" si="19"/>
        <v>24</v>
      </c>
      <c r="G87" s="80">
        <f t="shared" ca="1" si="16"/>
        <v>72.727272727272734</v>
      </c>
      <c r="H87" s="81" t="str">
        <f t="shared" ca="1" si="17"/>
        <v>P</v>
      </c>
      <c r="I87" s="81" t="str">
        <f t="shared" ca="1" si="18"/>
        <v/>
      </c>
    </row>
    <row r="88" spans="1:9" x14ac:dyDescent="0.55000000000000004">
      <c r="A88" s="79">
        <f t="shared" si="13"/>
        <v>2568</v>
      </c>
      <c r="B88" s="79" t="str">
        <f t="shared" si="14"/>
        <v>ชั้นมัธยมศึกษาปีที่ 2</v>
      </c>
      <c r="C88" s="79">
        <f t="shared" si="15"/>
        <v>1</v>
      </c>
      <c r="D88" s="79" t="s">
        <v>93</v>
      </c>
      <c r="E88" s="79">
        <f t="shared" ca="1" si="12"/>
        <v>33</v>
      </c>
      <c r="F88" s="82">
        <f t="shared" ca="1" si="19"/>
        <v>23</v>
      </c>
      <c r="G88" s="80">
        <f t="shared" ca="1" si="16"/>
        <v>69.696969696969703</v>
      </c>
      <c r="H88" s="81" t="str">
        <f t="shared" ca="1" si="17"/>
        <v>P</v>
      </c>
      <c r="I88" s="81" t="str">
        <f t="shared" ca="1" si="18"/>
        <v/>
      </c>
    </row>
    <row r="89" spans="1:9" x14ac:dyDescent="0.55000000000000004">
      <c r="A89" s="79">
        <f t="shared" si="13"/>
        <v>2568</v>
      </c>
      <c r="B89" s="79" t="str">
        <f t="shared" si="14"/>
        <v>ชั้นมัธยมศึกษาปีที่ 2</v>
      </c>
      <c r="C89" s="79">
        <f t="shared" si="15"/>
        <v>1</v>
      </c>
      <c r="D89" s="79" t="s">
        <v>94</v>
      </c>
      <c r="E89" s="79">
        <f t="shared" ca="1" si="12"/>
        <v>33</v>
      </c>
      <c r="F89" s="82">
        <f t="shared" ca="1" si="19"/>
        <v>17</v>
      </c>
      <c r="G89" s="80">
        <f t="shared" ca="1" si="16"/>
        <v>51.515151515151516</v>
      </c>
      <c r="H89" s="81" t="str">
        <f t="shared" ca="1" si="17"/>
        <v/>
      </c>
      <c r="I89" s="81" t="str">
        <f t="shared" ca="1" si="18"/>
        <v>P</v>
      </c>
    </row>
    <row r="90" spans="1:9" x14ac:dyDescent="0.55000000000000004">
      <c r="A90" s="79">
        <f t="shared" si="13"/>
        <v>2568</v>
      </c>
      <c r="B90" s="79" t="str">
        <f t="shared" si="14"/>
        <v>ชั้นมัธยมศึกษาปีที่ 2</v>
      </c>
      <c r="C90" s="79">
        <f t="shared" si="15"/>
        <v>1</v>
      </c>
      <c r="D90" s="79" t="s">
        <v>105</v>
      </c>
      <c r="E90" s="79">
        <f t="shared" ca="1" si="12"/>
        <v>33</v>
      </c>
      <c r="F90" s="82">
        <f t="shared" ca="1" si="19"/>
        <v>25</v>
      </c>
      <c r="G90" s="80">
        <f t="shared" ca="1" si="16"/>
        <v>75.757575757575751</v>
      </c>
      <c r="H90" s="81" t="str">
        <f t="shared" ca="1" si="17"/>
        <v>P</v>
      </c>
      <c r="I90" s="81" t="str">
        <f t="shared" ca="1" si="18"/>
        <v/>
      </c>
    </row>
    <row r="91" spans="1:9" x14ac:dyDescent="0.55000000000000004">
      <c r="A91" s="82">
        <v>2568</v>
      </c>
      <c r="B91" s="82" t="s">
        <v>14</v>
      </c>
      <c r="C91" s="82">
        <v>2</v>
      </c>
      <c r="D91" s="82" t="s">
        <v>48</v>
      </c>
      <c r="E91" s="82">
        <f ca="1">RANDBETWEEN(20,45)</f>
        <v>22</v>
      </c>
      <c r="F91" s="82">
        <f t="shared" ca="1" si="19"/>
        <v>14</v>
      </c>
      <c r="G91" s="83">
        <f t="shared" ca="1" si="16"/>
        <v>63.636363636363633</v>
      </c>
      <c r="H91" s="84" t="str">
        <f t="shared" ca="1" si="17"/>
        <v>P</v>
      </c>
      <c r="I91" s="84" t="str">
        <f t="shared" ca="1" si="18"/>
        <v/>
      </c>
    </row>
    <row r="92" spans="1:9" x14ac:dyDescent="0.55000000000000004">
      <c r="A92" s="79">
        <f>A91</f>
        <v>2568</v>
      </c>
      <c r="B92" s="79" t="str">
        <f>B91</f>
        <v>ชั้นมัธยมศึกษาปีที่ 2</v>
      </c>
      <c r="C92" s="79">
        <f>C91</f>
        <v>2</v>
      </c>
      <c r="D92" s="79" t="s">
        <v>49</v>
      </c>
      <c r="E92" s="79">
        <f t="shared" ref="E92:E120" ca="1" si="20">E91</f>
        <v>22</v>
      </c>
      <c r="F92" s="82">
        <f t="shared" ca="1" si="19"/>
        <v>14</v>
      </c>
      <c r="G92" s="80">
        <f t="shared" ca="1" si="16"/>
        <v>63.636363636363633</v>
      </c>
      <c r="H92" s="81" t="str">
        <f t="shared" ca="1" si="17"/>
        <v>P</v>
      </c>
      <c r="I92" s="81" t="str">
        <f t="shared" ca="1" si="18"/>
        <v/>
      </c>
    </row>
    <row r="93" spans="1:9" x14ac:dyDescent="0.55000000000000004">
      <c r="A93" s="79">
        <f t="shared" ref="A93:A120" si="21">A92</f>
        <v>2568</v>
      </c>
      <c r="B93" s="79" t="str">
        <f t="shared" ref="B93:B120" si="22">B92</f>
        <v>ชั้นมัธยมศึกษาปีที่ 2</v>
      </c>
      <c r="C93" s="79">
        <f t="shared" ref="C93:C120" si="23">C92</f>
        <v>2</v>
      </c>
      <c r="D93" s="79" t="s">
        <v>50</v>
      </c>
      <c r="E93" s="79">
        <f t="shared" ca="1" si="20"/>
        <v>22</v>
      </c>
      <c r="F93" s="82">
        <f t="shared" ca="1" si="19"/>
        <v>17</v>
      </c>
      <c r="G93" s="80">
        <f t="shared" ca="1" si="16"/>
        <v>77.272727272727266</v>
      </c>
      <c r="H93" s="81" t="str">
        <f t="shared" ca="1" si="17"/>
        <v>P</v>
      </c>
      <c r="I93" s="81" t="str">
        <f t="shared" ca="1" si="18"/>
        <v/>
      </c>
    </row>
    <row r="94" spans="1:9" x14ac:dyDescent="0.55000000000000004">
      <c r="A94" s="79">
        <f t="shared" si="21"/>
        <v>2568</v>
      </c>
      <c r="B94" s="79" t="str">
        <f t="shared" si="22"/>
        <v>ชั้นมัธยมศึกษาปีที่ 2</v>
      </c>
      <c r="C94" s="79">
        <f t="shared" si="23"/>
        <v>2</v>
      </c>
      <c r="D94" s="79" t="s">
        <v>51</v>
      </c>
      <c r="E94" s="79">
        <f t="shared" ca="1" si="20"/>
        <v>22</v>
      </c>
      <c r="F94" s="82">
        <f t="shared" ca="1" si="19"/>
        <v>17</v>
      </c>
      <c r="G94" s="80">
        <f t="shared" ca="1" si="16"/>
        <v>77.272727272727266</v>
      </c>
      <c r="H94" s="81" t="str">
        <f t="shared" ca="1" si="17"/>
        <v>P</v>
      </c>
      <c r="I94" s="81" t="str">
        <f t="shared" ca="1" si="18"/>
        <v/>
      </c>
    </row>
    <row r="95" spans="1:9" x14ac:dyDescent="0.55000000000000004">
      <c r="A95" s="79">
        <f t="shared" si="21"/>
        <v>2568</v>
      </c>
      <c r="B95" s="79" t="str">
        <f t="shared" si="22"/>
        <v>ชั้นมัธยมศึกษาปีที่ 2</v>
      </c>
      <c r="C95" s="79">
        <f t="shared" si="23"/>
        <v>2</v>
      </c>
      <c r="D95" s="79" t="s">
        <v>52</v>
      </c>
      <c r="E95" s="79">
        <f t="shared" ca="1" si="20"/>
        <v>22</v>
      </c>
      <c r="F95" s="82">
        <f t="shared" ca="1" si="19"/>
        <v>13</v>
      </c>
      <c r="G95" s="80">
        <f t="shared" ca="1" si="16"/>
        <v>59.090909090909093</v>
      </c>
      <c r="H95" s="81" t="str">
        <f t="shared" ca="1" si="17"/>
        <v/>
      </c>
      <c r="I95" s="81" t="str">
        <f t="shared" ca="1" si="18"/>
        <v>P</v>
      </c>
    </row>
    <row r="96" spans="1:9" x14ac:dyDescent="0.55000000000000004">
      <c r="A96" s="79">
        <f t="shared" si="21"/>
        <v>2568</v>
      </c>
      <c r="B96" s="79" t="str">
        <f t="shared" si="22"/>
        <v>ชั้นมัธยมศึกษาปีที่ 2</v>
      </c>
      <c r="C96" s="79">
        <f t="shared" si="23"/>
        <v>2</v>
      </c>
      <c r="D96" s="79" t="s">
        <v>53</v>
      </c>
      <c r="E96" s="79">
        <f t="shared" ca="1" si="20"/>
        <v>22</v>
      </c>
      <c r="F96" s="82">
        <f t="shared" ca="1" si="19"/>
        <v>15</v>
      </c>
      <c r="G96" s="80">
        <f t="shared" ca="1" si="16"/>
        <v>68.181818181818187</v>
      </c>
      <c r="H96" s="81" t="str">
        <f t="shared" ca="1" si="17"/>
        <v>P</v>
      </c>
      <c r="I96" s="81" t="str">
        <f t="shared" ca="1" si="18"/>
        <v/>
      </c>
    </row>
    <row r="97" spans="1:9" x14ac:dyDescent="0.55000000000000004">
      <c r="A97" s="79">
        <f t="shared" si="21"/>
        <v>2568</v>
      </c>
      <c r="B97" s="79" t="str">
        <f t="shared" si="22"/>
        <v>ชั้นมัธยมศึกษาปีที่ 2</v>
      </c>
      <c r="C97" s="79">
        <f t="shared" si="23"/>
        <v>2</v>
      </c>
      <c r="D97" s="79" t="s">
        <v>54</v>
      </c>
      <c r="E97" s="79">
        <f t="shared" ca="1" si="20"/>
        <v>22</v>
      </c>
      <c r="F97" s="82">
        <f t="shared" ca="1" si="19"/>
        <v>11</v>
      </c>
      <c r="G97" s="80">
        <f t="shared" ca="1" si="16"/>
        <v>50</v>
      </c>
      <c r="H97" s="81" t="str">
        <f t="shared" ca="1" si="17"/>
        <v/>
      </c>
      <c r="I97" s="81" t="str">
        <f t="shared" ca="1" si="18"/>
        <v>P</v>
      </c>
    </row>
    <row r="98" spans="1:9" x14ac:dyDescent="0.55000000000000004">
      <c r="A98" s="79">
        <f t="shared" si="21"/>
        <v>2568</v>
      </c>
      <c r="B98" s="79" t="str">
        <f t="shared" si="22"/>
        <v>ชั้นมัธยมศึกษาปีที่ 2</v>
      </c>
      <c r="C98" s="79">
        <f t="shared" si="23"/>
        <v>2</v>
      </c>
      <c r="D98" s="79" t="s">
        <v>55</v>
      </c>
      <c r="E98" s="79">
        <f t="shared" ca="1" si="20"/>
        <v>22</v>
      </c>
      <c r="F98" s="82">
        <f t="shared" ca="1" si="19"/>
        <v>15</v>
      </c>
      <c r="G98" s="80">
        <f t="shared" ca="1" si="16"/>
        <v>68.181818181818187</v>
      </c>
      <c r="H98" s="81" t="str">
        <f t="shared" ca="1" si="17"/>
        <v>P</v>
      </c>
      <c r="I98" s="81" t="str">
        <f t="shared" ca="1" si="18"/>
        <v/>
      </c>
    </row>
    <row r="99" spans="1:9" x14ac:dyDescent="0.55000000000000004">
      <c r="A99" s="79">
        <f t="shared" si="21"/>
        <v>2568</v>
      </c>
      <c r="B99" s="79" t="str">
        <f t="shared" si="22"/>
        <v>ชั้นมัธยมศึกษาปีที่ 2</v>
      </c>
      <c r="C99" s="79">
        <f t="shared" si="23"/>
        <v>2</v>
      </c>
      <c r="D99" s="79" t="s">
        <v>102</v>
      </c>
      <c r="E99" s="79">
        <f t="shared" ca="1" si="20"/>
        <v>22</v>
      </c>
      <c r="F99" s="82">
        <f t="shared" ca="1" si="19"/>
        <v>18</v>
      </c>
      <c r="G99" s="80">
        <f t="shared" ca="1" si="16"/>
        <v>81.818181818181813</v>
      </c>
      <c r="H99" s="81" t="str">
        <f t="shared" ca="1" si="17"/>
        <v>P</v>
      </c>
      <c r="I99" s="81" t="str">
        <f t="shared" ca="1" si="18"/>
        <v/>
      </c>
    </row>
    <row r="100" spans="1:9" x14ac:dyDescent="0.55000000000000004">
      <c r="A100" s="79">
        <f t="shared" si="21"/>
        <v>2568</v>
      </c>
      <c r="B100" s="79" t="str">
        <f t="shared" si="22"/>
        <v>ชั้นมัธยมศึกษาปีที่ 2</v>
      </c>
      <c r="C100" s="79">
        <f t="shared" si="23"/>
        <v>2</v>
      </c>
      <c r="D100" s="79" t="s">
        <v>42</v>
      </c>
      <c r="E100" s="79">
        <f t="shared" ca="1" si="20"/>
        <v>22</v>
      </c>
      <c r="F100" s="82">
        <f t="shared" ca="1" si="19"/>
        <v>13</v>
      </c>
      <c r="G100" s="80">
        <f t="shared" ca="1" si="16"/>
        <v>59.090909090909093</v>
      </c>
      <c r="H100" s="81" t="str">
        <f t="shared" ca="1" si="17"/>
        <v/>
      </c>
      <c r="I100" s="81" t="str">
        <f t="shared" ca="1" si="18"/>
        <v>P</v>
      </c>
    </row>
    <row r="101" spans="1:9" x14ac:dyDescent="0.55000000000000004">
      <c r="A101" s="79">
        <f t="shared" si="21"/>
        <v>2568</v>
      </c>
      <c r="B101" s="79" t="str">
        <f t="shared" si="22"/>
        <v>ชั้นมัธยมศึกษาปีที่ 2</v>
      </c>
      <c r="C101" s="79">
        <f t="shared" si="23"/>
        <v>2</v>
      </c>
      <c r="D101" s="79" t="s">
        <v>43</v>
      </c>
      <c r="E101" s="79">
        <f t="shared" ca="1" si="20"/>
        <v>22</v>
      </c>
      <c r="F101" s="82">
        <f t="shared" ca="1" si="19"/>
        <v>15</v>
      </c>
      <c r="G101" s="80">
        <f t="shared" ca="1" si="16"/>
        <v>68.181818181818187</v>
      </c>
      <c r="H101" s="81" t="str">
        <f t="shared" ca="1" si="17"/>
        <v>P</v>
      </c>
      <c r="I101" s="81" t="str">
        <f t="shared" ca="1" si="18"/>
        <v/>
      </c>
    </row>
    <row r="102" spans="1:9" x14ac:dyDescent="0.55000000000000004">
      <c r="A102" s="79">
        <f t="shared" si="21"/>
        <v>2568</v>
      </c>
      <c r="B102" s="79" t="str">
        <f t="shared" si="22"/>
        <v>ชั้นมัธยมศึกษาปีที่ 2</v>
      </c>
      <c r="C102" s="79">
        <f t="shared" si="23"/>
        <v>2</v>
      </c>
      <c r="D102" s="79" t="s">
        <v>44</v>
      </c>
      <c r="E102" s="79">
        <f t="shared" ca="1" si="20"/>
        <v>22</v>
      </c>
      <c r="F102" s="82">
        <f t="shared" ca="1" si="19"/>
        <v>15</v>
      </c>
      <c r="G102" s="80">
        <f t="shared" ca="1" si="16"/>
        <v>68.181818181818187</v>
      </c>
      <c r="H102" s="81" t="str">
        <f t="shared" ca="1" si="17"/>
        <v>P</v>
      </c>
      <c r="I102" s="81" t="str">
        <f t="shared" ca="1" si="18"/>
        <v/>
      </c>
    </row>
    <row r="103" spans="1:9" x14ac:dyDescent="0.55000000000000004">
      <c r="A103" s="79">
        <f t="shared" si="21"/>
        <v>2568</v>
      </c>
      <c r="B103" s="79" t="str">
        <f t="shared" si="22"/>
        <v>ชั้นมัธยมศึกษาปีที่ 2</v>
      </c>
      <c r="C103" s="79">
        <f t="shared" si="23"/>
        <v>2</v>
      </c>
      <c r="D103" s="79" t="s">
        <v>45</v>
      </c>
      <c r="E103" s="79">
        <f t="shared" ca="1" si="20"/>
        <v>22</v>
      </c>
      <c r="F103" s="82">
        <f t="shared" ca="1" si="19"/>
        <v>11</v>
      </c>
      <c r="G103" s="80">
        <f t="shared" ca="1" si="16"/>
        <v>50</v>
      </c>
      <c r="H103" s="81" t="str">
        <f t="shared" ca="1" si="17"/>
        <v/>
      </c>
      <c r="I103" s="81" t="str">
        <f t="shared" ca="1" si="18"/>
        <v>P</v>
      </c>
    </row>
    <row r="104" spans="1:9" x14ac:dyDescent="0.55000000000000004">
      <c r="A104" s="79">
        <f t="shared" si="21"/>
        <v>2568</v>
      </c>
      <c r="B104" s="79" t="str">
        <f t="shared" si="22"/>
        <v>ชั้นมัธยมศึกษาปีที่ 2</v>
      </c>
      <c r="C104" s="79">
        <f t="shared" si="23"/>
        <v>2</v>
      </c>
      <c r="D104" s="79" t="s">
        <v>46</v>
      </c>
      <c r="E104" s="79">
        <f t="shared" ca="1" si="20"/>
        <v>22</v>
      </c>
      <c r="F104" s="82">
        <f t="shared" ca="1" si="19"/>
        <v>17</v>
      </c>
      <c r="G104" s="80">
        <f t="shared" ca="1" si="16"/>
        <v>77.272727272727266</v>
      </c>
      <c r="H104" s="81" t="str">
        <f t="shared" ca="1" si="17"/>
        <v>P</v>
      </c>
      <c r="I104" s="81" t="str">
        <f t="shared" ca="1" si="18"/>
        <v/>
      </c>
    </row>
    <row r="105" spans="1:9" x14ac:dyDescent="0.55000000000000004">
      <c r="A105" s="79">
        <f t="shared" si="21"/>
        <v>2568</v>
      </c>
      <c r="B105" s="79" t="str">
        <f t="shared" si="22"/>
        <v>ชั้นมัธยมศึกษาปีที่ 2</v>
      </c>
      <c r="C105" s="79">
        <f t="shared" si="23"/>
        <v>2</v>
      </c>
      <c r="D105" s="79" t="s">
        <v>103</v>
      </c>
      <c r="E105" s="79">
        <f t="shared" ca="1" si="20"/>
        <v>22</v>
      </c>
      <c r="F105" s="82">
        <f t="shared" ca="1" si="19"/>
        <v>14</v>
      </c>
      <c r="G105" s="80">
        <f t="shared" ca="1" si="16"/>
        <v>63.636363636363633</v>
      </c>
      <c r="H105" s="81" t="str">
        <f t="shared" ca="1" si="17"/>
        <v>P</v>
      </c>
      <c r="I105" s="81" t="str">
        <f t="shared" ca="1" si="18"/>
        <v/>
      </c>
    </row>
    <row r="106" spans="1:9" x14ac:dyDescent="0.55000000000000004">
      <c r="A106" s="79">
        <f t="shared" si="21"/>
        <v>2568</v>
      </c>
      <c r="B106" s="79" t="str">
        <f t="shared" si="22"/>
        <v>ชั้นมัธยมศึกษาปีที่ 2</v>
      </c>
      <c r="C106" s="79">
        <f t="shared" si="23"/>
        <v>2</v>
      </c>
      <c r="D106" s="79" t="s">
        <v>56</v>
      </c>
      <c r="E106" s="79">
        <f t="shared" ca="1" si="20"/>
        <v>22</v>
      </c>
      <c r="F106" s="82">
        <f t="shared" ca="1" si="19"/>
        <v>12</v>
      </c>
      <c r="G106" s="80">
        <f t="shared" ca="1" si="16"/>
        <v>54.545454545454547</v>
      </c>
      <c r="H106" s="81" t="str">
        <f t="shared" ca="1" si="17"/>
        <v/>
      </c>
      <c r="I106" s="81" t="str">
        <f t="shared" ca="1" si="18"/>
        <v>P</v>
      </c>
    </row>
    <row r="107" spans="1:9" x14ac:dyDescent="0.55000000000000004">
      <c r="A107" s="79">
        <f t="shared" si="21"/>
        <v>2568</v>
      </c>
      <c r="B107" s="79" t="str">
        <f t="shared" si="22"/>
        <v>ชั้นมัธยมศึกษาปีที่ 2</v>
      </c>
      <c r="C107" s="79">
        <f t="shared" si="23"/>
        <v>2</v>
      </c>
      <c r="D107" s="79" t="s">
        <v>57</v>
      </c>
      <c r="E107" s="79">
        <f t="shared" ca="1" si="20"/>
        <v>22</v>
      </c>
      <c r="F107" s="82">
        <f t="shared" ca="1" si="19"/>
        <v>12</v>
      </c>
      <c r="G107" s="80">
        <f t="shared" ca="1" si="16"/>
        <v>54.545454545454547</v>
      </c>
      <c r="H107" s="81" t="str">
        <f t="shared" ca="1" si="17"/>
        <v/>
      </c>
      <c r="I107" s="81" t="str">
        <f t="shared" ca="1" si="18"/>
        <v>P</v>
      </c>
    </row>
    <row r="108" spans="1:9" x14ac:dyDescent="0.55000000000000004">
      <c r="A108" s="79">
        <f t="shared" si="21"/>
        <v>2568</v>
      </c>
      <c r="B108" s="79" t="str">
        <f t="shared" si="22"/>
        <v>ชั้นมัธยมศึกษาปีที่ 2</v>
      </c>
      <c r="C108" s="79">
        <f t="shared" si="23"/>
        <v>2</v>
      </c>
      <c r="D108" s="79" t="s">
        <v>58</v>
      </c>
      <c r="E108" s="79">
        <f t="shared" ca="1" si="20"/>
        <v>22</v>
      </c>
      <c r="F108" s="82">
        <f t="shared" ca="1" si="19"/>
        <v>12</v>
      </c>
      <c r="G108" s="80">
        <f t="shared" ca="1" si="16"/>
        <v>54.545454545454547</v>
      </c>
      <c r="H108" s="81" t="str">
        <f t="shared" ca="1" si="17"/>
        <v/>
      </c>
      <c r="I108" s="81" t="str">
        <f t="shared" ca="1" si="18"/>
        <v>P</v>
      </c>
    </row>
    <row r="109" spans="1:9" x14ac:dyDescent="0.55000000000000004">
      <c r="A109" s="79">
        <f t="shared" si="21"/>
        <v>2568</v>
      </c>
      <c r="B109" s="79" t="str">
        <f t="shared" si="22"/>
        <v>ชั้นมัธยมศึกษาปีที่ 2</v>
      </c>
      <c r="C109" s="79">
        <f t="shared" si="23"/>
        <v>2</v>
      </c>
      <c r="D109" s="79" t="s">
        <v>59</v>
      </c>
      <c r="E109" s="79">
        <f t="shared" ca="1" si="20"/>
        <v>22</v>
      </c>
      <c r="F109" s="82">
        <f t="shared" ca="1" si="19"/>
        <v>16</v>
      </c>
      <c r="G109" s="80">
        <f t="shared" ca="1" si="16"/>
        <v>72.727272727272734</v>
      </c>
      <c r="H109" s="81" t="str">
        <f t="shared" ca="1" si="17"/>
        <v>P</v>
      </c>
      <c r="I109" s="81" t="str">
        <f t="shared" ca="1" si="18"/>
        <v/>
      </c>
    </row>
    <row r="110" spans="1:9" x14ac:dyDescent="0.55000000000000004">
      <c r="A110" s="79">
        <f t="shared" si="21"/>
        <v>2568</v>
      </c>
      <c r="B110" s="79" t="str">
        <f t="shared" si="22"/>
        <v>ชั้นมัธยมศึกษาปีที่ 2</v>
      </c>
      <c r="C110" s="79">
        <f t="shared" si="23"/>
        <v>2</v>
      </c>
      <c r="D110" s="79" t="s">
        <v>60</v>
      </c>
      <c r="E110" s="79">
        <f t="shared" ca="1" si="20"/>
        <v>22</v>
      </c>
      <c r="F110" s="82">
        <f t="shared" ca="1" si="19"/>
        <v>13</v>
      </c>
      <c r="G110" s="80">
        <f t="shared" ca="1" si="16"/>
        <v>59.090909090909093</v>
      </c>
      <c r="H110" s="81" t="str">
        <f t="shared" ca="1" si="17"/>
        <v/>
      </c>
      <c r="I110" s="81" t="str">
        <f t="shared" ca="1" si="18"/>
        <v>P</v>
      </c>
    </row>
    <row r="111" spans="1:9" x14ac:dyDescent="0.55000000000000004">
      <c r="A111" s="79">
        <f t="shared" si="21"/>
        <v>2568</v>
      </c>
      <c r="B111" s="79" t="str">
        <f t="shared" si="22"/>
        <v>ชั้นมัธยมศึกษาปีที่ 2</v>
      </c>
      <c r="C111" s="79">
        <f t="shared" si="23"/>
        <v>2</v>
      </c>
      <c r="D111" s="79" t="s">
        <v>61</v>
      </c>
      <c r="E111" s="79">
        <f t="shared" ca="1" si="20"/>
        <v>22</v>
      </c>
      <c r="F111" s="82">
        <f t="shared" ca="1" si="19"/>
        <v>14</v>
      </c>
      <c r="G111" s="80">
        <f t="shared" ca="1" si="16"/>
        <v>63.636363636363633</v>
      </c>
      <c r="H111" s="81" t="str">
        <f t="shared" ca="1" si="17"/>
        <v>P</v>
      </c>
      <c r="I111" s="81" t="str">
        <f t="shared" ca="1" si="18"/>
        <v/>
      </c>
    </row>
    <row r="112" spans="1:9" x14ac:dyDescent="0.55000000000000004">
      <c r="A112" s="79">
        <f t="shared" si="21"/>
        <v>2568</v>
      </c>
      <c r="B112" s="79" t="str">
        <f t="shared" si="22"/>
        <v>ชั้นมัธยมศึกษาปีที่ 2</v>
      </c>
      <c r="C112" s="79">
        <f t="shared" si="23"/>
        <v>2</v>
      </c>
      <c r="D112" s="79" t="s">
        <v>104</v>
      </c>
      <c r="E112" s="79">
        <f t="shared" ca="1" si="20"/>
        <v>22</v>
      </c>
      <c r="F112" s="82">
        <f t="shared" ca="1" si="19"/>
        <v>14</v>
      </c>
      <c r="G112" s="80">
        <f t="shared" ca="1" si="16"/>
        <v>63.636363636363633</v>
      </c>
      <c r="H112" s="81" t="str">
        <f t="shared" ca="1" si="17"/>
        <v>P</v>
      </c>
      <c r="I112" s="81" t="str">
        <f t="shared" ca="1" si="18"/>
        <v/>
      </c>
    </row>
    <row r="113" spans="1:9" x14ac:dyDescent="0.55000000000000004">
      <c r="A113" s="79">
        <f t="shared" si="21"/>
        <v>2568</v>
      </c>
      <c r="B113" s="79" t="str">
        <f t="shared" si="22"/>
        <v>ชั้นมัธยมศึกษาปีที่ 2</v>
      </c>
      <c r="C113" s="79">
        <f t="shared" si="23"/>
        <v>2</v>
      </c>
      <c r="D113" s="79" t="s">
        <v>64</v>
      </c>
      <c r="E113" s="79">
        <f t="shared" ca="1" si="20"/>
        <v>22</v>
      </c>
      <c r="F113" s="82">
        <f t="shared" ca="1" si="19"/>
        <v>15</v>
      </c>
      <c r="G113" s="80">
        <f t="shared" ca="1" si="16"/>
        <v>68.181818181818187</v>
      </c>
      <c r="H113" s="81" t="str">
        <f t="shared" ca="1" si="17"/>
        <v>P</v>
      </c>
      <c r="I113" s="81" t="str">
        <f t="shared" ca="1" si="18"/>
        <v/>
      </c>
    </row>
    <row r="114" spans="1:9" x14ac:dyDescent="0.55000000000000004">
      <c r="A114" s="79">
        <f t="shared" si="21"/>
        <v>2568</v>
      </c>
      <c r="B114" s="79" t="str">
        <f t="shared" si="22"/>
        <v>ชั้นมัธยมศึกษาปีที่ 2</v>
      </c>
      <c r="C114" s="79">
        <f t="shared" si="23"/>
        <v>2</v>
      </c>
      <c r="D114" s="79" t="s">
        <v>89</v>
      </c>
      <c r="E114" s="79">
        <f t="shared" ca="1" si="20"/>
        <v>22</v>
      </c>
      <c r="F114" s="82">
        <f t="shared" ca="1" si="19"/>
        <v>15</v>
      </c>
      <c r="G114" s="80">
        <f t="shared" ca="1" si="16"/>
        <v>68.181818181818187</v>
      </c>
      <c r="H114" s="81" t="str">
        <f t="shared" ca="1" si="17"/>
        <v>P</v>
      </c>
      <c r="I114" s="81" t="str">
        <f t="shared" ca="1" si="18"/>
        <v/>
      </c>
    </row>
    <row r="115" spans="1:9" x14ac:dyDescent="0.55000000000000004">
      <c r="A115" s="79">
        <f t="shared" si="21"/>
        <v>2568</v>
      </c>
      <c r="B115" s="79" t="str">
        <f t="shared" si="22"/>
        <v>ชั้นมัธยมศึกษาปีที่ 2</v>
      </c>
      <c r="C115" s="79">
        <f t="shared" si="23"/>
        <v>2</v>
      </c>
      <c r="D115" s="79" t="s">
        <v>90</v>
      </c>
      <c r="E115" s="79">
        <f t="shared" ca="1" si="20"/>
        <v>22</v>
      </c>
      <c r="F115" s="82">
        <f t="shared" ca="1" si="19"/>
        <v>11</v>
      </c>
      <c r="G115" s="80">
        <f t="shared" ca="1" si="16"/>
        <v>50</v>
      </c>
      <c r="H115" s="81" t="str">
        <f t="shared" ca="1" si="17"/>
        <v/>
      </c>
      <c r="I115" s="81" t="str">
        <f t="shared" ca="1" si="18"/>
        <v>P</v>
      </c>
    </row>
    <row r="116" spans="1:9" x14ac:dyDescent="0.55000000000000004">
      <c r="A116" s="79">
        <f t="shared" si="21"/>
        <v>2568</v>
      </c>
      <c r="B116" s="79" t="str">
        <f t="shared" si="22"/>
        <v>ชั้นมัธยมศึกษาปีที่ 2</v>
      </c>
      <c r="C116" s="79">
        <f t="shared" si="23"/>
        <v>2</v>
      </c>
      <c r="D116" s="79" t="s">
        <v>91</v>
      </c>
      <c r="E116" s="79">
        <f t="shared" ca="1" si="20"/>
        <v>22</v>
      </c>
      <c r="F116" s="82">
        <f t="shared" ca="1" si="19"/>
        <v>16</v>
      </c>
      <c r="G116" s="80">
        <f t="shared" ca="1" si="16"/>
        <v>72.727272727272734</v>
      </c>
      <c r="H116" s="81" t="str">
        <f t="shared" ca="1" si="17"/>
        <v>P</v>
      </c>
      <c r="I116" s="81" t="str">
        <f t="shared" ca="1" si="18"/>
        <v/>
      </c>
    </row>
    <row r="117" spans="1:9" x14ac:dyDescent="0.55000000000000004">
      <c r="A117" s="79">
        <f t="shared" si="21"/>
        <v>2568</v>
      </c>
      <c r="B117" s="79" t="str">
        <f t="shared" si="22"/>
        <v>ชั้นมัธยมศึกษาปีที่ 2</v>
      </c>
      <c r="C117" s="79">
        <f t="shared" si="23"/>
        <v>2</v>
      </c>
      <c r="D117" s="79" t="s">
        <v>92</v>
      </c>
      <c r="E117" s="79">
        <f t="shared" ca="1" si="20"/>
        <v>22</v>
      </c>
      <c r="F117" s="82">
        <f t="shared" ca="1" si="19"/>
        <v>12</v>
      </c>
      <c r="G117" s="80">
        <f t="shared" ca="1" si="16"/>
        <v>54.545454545454547</v>
      </c>
      <c r="H117" s="81" t="str">
        <f t="shared" ca="1" si="17"/>
        <v/>
      </c>
      <c r="I117" s="81" t="str">
        <f t="shared" ca="1" si="18"/>
        <v>P</v>
      </c>
    </row>
    <row r="118" spans="1:9" x14ac:dyDescent="0.55000000000000004">
      <c r="A118" s="79">
        <f t="shared" si="21"/>
        <v>2568</v>
      </c>
      <c r="B118" s="79" t="str">
        <f t="shared" si="22"/>
        <v>ชั้นมัธยมศึกษาปีที่ 2</v>
      </c>
      <c r="C118" s="79">
        <f t="shared" si="23"/>
        <v>2</v>
      </c>
      <c r="D118" s="79" t="s">
        <v>93</v>
      </c>
      <c r="E118" s="79">
        <f t="shared" ca="1" si="20"/>
        <v>22</v>
      </c>
      <c r="F118" s="82">
        <f t="shared" ca="1" si="19"/>
        <v>14</v>
      </c>
      <c r="G118" s="80">
        <f t="shared" ca="1" si="16"/>
        <v>63.636363636363633</v>
      </c>
      <c r="H118" s="81" t="str">
        <f t="shared" ca="1" si="17"/>
        <v>P</v>
      </c>
      <c r="I118" s="81" t="str">
        <f t="shared" ca="1" si="18"/>
        <v/>
      </c>
    </row>
    <row r="119" spans="1:9" x14ac:dyDescent="0.55000000000000004">
      <c r="A119" s="79">
        <f t="shared" si="21"/>
        <v>2568</v>
      </c>
      <c r="B119" s="79" t="str">
        <f t="shared" si="22"/>
        <v>ชั้นมัธยมศึกษาปีที่ 2</v>
      </c>
      <c r="C119" s="79">
        <f t="shared" si="23"/>
        <v>2</v>
      </c>
      <c r="D119" s="79" t="s">
        <v>94</v>
      </c>
      <c r="E119" s="79">
        <f t="shared" ca="1" si="20"/>
        <v>22</v>
      </c>
      <c r="F119" s="82">
        <f t="shared" ca="1" si="19"/>
        <v>13</v>
      </c>
      <c r="G119" s="80">
        <f t="shared" ca="1" si="16"/>
        <v>59.090909090909093</v>
      </c>
      <c r="H119" s="81" t="str">
        <f t="shared" ca="1" si="17"/>
        <v/>
      </c>
      <c r="I119" s="81" t="str">
        <f t="shared" ca="1" si="18"/>
        <v>P</v>
      </c>
    </row>
    <row r="120" spans="1:9" x14ac:dyDescent="0.55000000000000004">
      <c r="A120" s="79">
        <f t="shared" si="21"/>
        <v>2568</v>
      </c>
      <c r="B120" s="79" t="str">
        <f t="shared" si="22"/>
        <v>ชั้นมัธยมศึกษาปีที่ 2</v>
      </c>
      <c r="C120" s="79">
        <f t="shared" si="23"/>
        <v>2</v>
      </c>
      <c r="D120" s="79" t="s">
        <v>105</v>
      </c>
      <c r="E120" s="79">
        <f t="shared" ca="1" si="20"/>
        <v>22</v>
      </c>
      <c r="F120" s="82">
        <f t="shared" ca="1" si="19"/>
        <v>18</v>
      </c>
      <c r="G120" s="80">
        <f t="shared" ca="1" si="16"/>
        <v>81.818181818181813</v>
      </c>
      <c r="H120" s="81" t="str">
        <f t="shared" ca="1" si="17"/>
        <v>P</v>
      </c>
      <c r="I120" s="81" t="str">
        <f t="shared" ca="1" si="18"/>
        <v/>
      </c>
    </row>
    <row r="121" spans="1:9" x14ac:dyDescent="0.55000000000000004">
      <c r="A121" s="82">
        <v>2568</v>
      </c>
      <c r="B121" s="82" t="s">
        <v>21</v>
      </c>
      <c r="C121" s="82">
        <v>1</v>
      </c>
      <c r="D121" s="82" t="s">
        <v>48</v>
      </c>
      <c r="E121" s="82">
        <f ca="1">RANDBETWEEN(20,45)</f>
        <v>30</v>
      </c>
      <c r="F121" s="82">
        <f t="shared" ca="1" si="19"/>
        <v>20</v>
      </c>
      <c r="G121" s="83">
        <f t="shared" ca="1" si="16"/>
        <v>66.666666666666671</v>
      </c>
      <c r="H121" s="84" t="str">
        <f t="shared" ca="1" si="17"/>
        <v>P</v>
      </c>
      <c r="I121" s="84" t="str">
        <f t="shared" ca="1" si="18"/>
        <v/>
      </c>
    </row>
    <row r="122" spans="1:9" x14ac:dyDescent="0.55000000000000004">
      <c r="A122" s="79">
        <f>A121</f>
        <v>2568</v>
      </c>
      <c r="B122" s="79" t="str">
        <f>B121</f>
        <v>ชั้นมัธยมศึกษาปีที่ 3</v>
      </c>
      <c r="C122" s="79">
        <f>C121</f>
        <v>1</v>
      </c>
      <c r="D122" s="79" t="s">
        <v>49</v>
      </c>
      <c r="E122" s="79">
        <f t="shared" ref="E122:E150" ca="1" si="24">E121</f>
        <v>30</v>
      </c>
      <c r="F122" s="82">
        <f t="shared" ca="1" si="19"/>
        <v>23</v>
      </c>
      <c r="G122" s="80">
        <f t="shared" ca="1" si="16"/>
        <v>76.666666666666671</v>
      </c>
      <c r="H122" s="81" t="str">
        <f t="shared" ca="1" si="17"/>
        <v>P</v>
      </c>
      <c r="I122" s="81" t="str">
        <f t="shared" ca="1" si="18"/>
        <v/>
      </c>
    </row>
    <row r="123" spans="1:9" x14ac:dyDescent="0.55000000000000004">
      <c r="A123" s="79">
        <f t="shared" ref="A123:A150" si="25">A122</f>
        <v>2568</v>
      </c>
      <c r="B123" s="79" t="str">
        <f t="shared" ref="B123:B150" si="26">B122</f>
        <v>ชั้นมัธยมศึกษาปีที่ 3</v>
      </c>
      <c r="C123" s="79">
        <f t="shared" ref="C123:C150" si="27">C122</f>
        <v>1</v>
      </c>
      <c r="D123" s="79" t="s">
        <v>50</v>
      </c>
      <c r="E123" s="79">
        <f t="shared" ca="1" si="24"/>
        <v>30</v>
      </c>
      <c r="F123" s="82">
        <f t="shared" ca="1" si="19"/>
        <v>18</v>
      </c>
      <c r="G123" s="80">
        <f t="shared" ca="1" si="16"/>
        <v>60</v>
      </c>
      <c r="H123" s="81" t="str">
        <f t="shared" ca="1" si="17"/>
        <v>P</v>
      </c>
      <c r="I123" s="81" t="str">
        <f t="shared" ca="1" si="18"/>
        <v/>
      </c>
    </row>
    <row r="124" spans="1:9" x14ac:dyDescent="0.55000000000000004">
      <c r="A124" s="79">
        <f t="shared" si="25"/>
        <v>2568</v>
      </c>
      <c r="B124" s="79" t="str">
        <f t="shared" si="26"/>
        <v>ชั้นมัธยมศึกษาปีที่ 3</v>
      </c>
      <c r="C124" s="79">
        <f t="shared" si="27"/>
        <v>1</v>
      </c>
      <c r="D124" s="79" t="s">
        <v>51</v>
      </c>
      <c r="E124" s="79">
        <f t="shared" ca="1" si="24"/>
        <v>30</v>
      </c>
      <c r="F124" s="82">
        <f t="shared" ca="1" si="19"/>
        <v>21</v>
      </c>
      <c r="G124" s="80">
        <f t="shared" ca="1" si="16"/>
        <v>70</v>
      </c>
      <c r="H124" s="81" t="str">
        <f t="shared" ca="1" si="17"/>
        <v>P</v>
      </c>
      <c r="I124" s="81" t="str">
        <f t="shared" ca="1" si="18"/>
        <v/>
      </c>
    </row>
    <row r="125" spans="1:9" x14ac:dyDescent="0.55000000000000004">
      <c r="A125" s="79">
        <f t="shared" si="25"/>
        <v>2568</v>
      </c>
      <c r="B125" s="79" t="str">
        <f t="shared" si="26"/>
        <v>ชั้นมัธยมศึกษาปีที่ 3</v>
      </c>
      <c r="C125" s="79">
        <f t="shared" si="27"/>
        <v>1</v>
      </c>
      <c r="D125" s="79" t="s">
        <v>52</v>
      </c>
      <c r="E125" s="79">
        <f t="shared" ca="1" si="24"/>
        <v>30</v>
      </c>
      <c r="F125" s="82">
        <f t="shared" ca="1" si="19"/>
        <v>19</v>
      </c>
      <c r="G125" s="80">
        <f t="shared" ca="1" si="16"/>
        <v>63.333333333333336</v>
      </c>
      <c r="H125" s="81" t="str">
        <f t="shared" ca="1" si="17"/>
        <v>P</v>
      </c>
      <c r="I125" s="81" t="str">
        <f t="shared" ca="1" si="18"/>
        <v/>
      </c>
    </row>
    <row r="126" spans="1:9" x14ac:dyDescent="0.55000000000000004">
      <c r="A126" s="79">
        <f t="shared" si="25"/>
        <v>2568</v>
      </c>
      <c r="B126" s="79" t="str">
        <f t="shared" si="26"/>
        <v>ชั้นมัธยมศึกษาปีที่ 3</v>
      </c>
      <c r="C126" s="79">
        <f t="shared" si="27"/>
        <v>1</v>
      </c>
      <c r="D126" s="79" t="s">
        <v>53</v>
      </c>
      <c r="E126" s="79">
        <f t="shared" ca="1" si="24"/>
        <v>30</v>
      </c>
      <c r="F126" s="82">
        <f t="shared" ca="1" si="19"/>
        <v>21</v>
      </c>
      <c r="G126" s="80">
        <f t="shared" ca="1" si="16"/>
        <v>70</v>
      </c>
      <c r="H126" s="81" t="str">
        <f t="shared" ca="1" si="17"/>
        <v>P</v>
      </c>
      <c r="I126" s="81" t="str">
        <f t="shared" ca="1" si="18"/>
        <v/>
      </c>
    </row>
    <row r="127" spans="1:9" x14ac:dyDescent="0.55000000000000004">
      <c r="A127" s="79">
        <f t="shared" si="25"/>
        <v>2568</v>
      </c>
      <c r="B127" s="79" t="str">
        <f t="shared" si="26"/>
        <v>ชั้นมัธยมศึกษาปีที่ 3</v>
      </c>
      <c r="C127" s="79">
        <f t="shared" si="27"/>
        <v>1</v>
      </c>
      <c r="D127" s="79" t="s">
        <v>54</v>
      </c>
      <c r="E127" s="79">
        <f t="shared" ca="1" si="24"/>
        <v>30</v>
      </c>
      <c r="F127" s="82">
        <f t="shared" ca="1" si="19"/>
        <v>16</v>
      </c>
      <c r="G127" s="80">
        <f t="shared" ca="1" si="16"/>
        <v>53.333333333333336</v>
      </c>
      <c r="H127" s="81" t="str">
        <f t="shared" ca="1" si="17"/>
        <v/>
      </c>
      <c r="I127" s="81" t="str">
        <f t="shared" ca="1" si="18"/>
        <v>P</v>
      </c>
    </row>
    <row r="128" spans="1:9" x14ac:dyDescent="0.55000000000000004">
      <c r="A128" s="79">
        <f t="shared" si="25"/>
        <v>2568</v>
      </c>
      <c r="B128" s="79" t="str">
        <f t="shared" si="26"/>
        <v>ชั้นมัธยมศึกษาปีที่ 3</v>
      </c>
      <c r="C128" s="79">
        <f t="shared" si="27"/>
        <v>1</v>
      </c>
      <c r="D128" s="79" t="s">
        <v>55</v>
      </c>
      <c r="E128" s="79">
        <f t="shared" ca="1" si="24"/>
        <v>30</v>
      </c>
      <c r="F128" s="82">
        <f t="shared" ca="1" si="19"/>
        <v>20</v>
      </c>
      <c r="G128" s="80">
        <f t="shared" ca="1" si="16"/>
        <v>66.666666666666671</v>
      </c>
      <c r="H128" s="81" t="str">
        <f t="shared" ca="1" si="17"/>
        <v>P</v>
      </c>
      <c r="I128" s="81" t="str">
        <f t="shared" ca="1" si="18"/>
        <v/>
      </c>
    </row>
    <row r="129" spans="1:9" x14ac:dyDescent="0.55000000000000004">
      <c r="A129" s="79">
        <f t="shared" si="25"/>
        <v>2568</v>
      </c>
      <c r="B129" s="79" t="str">
        <f t="shared" si="26"/>
        <v>ชั้นมัธยมศึกษาปีที่ 3</v>
      </c>
      <c r="C129" s="79">
        <f t="shared" si="27"/>
        <v>1</v>
      </c>
      <c r="D129" s="79" t="s">
        <v>102</v>
      </c>
      <c r="E129" s="79">
        <f t="shared" ca="1" si="24"/>
        <v>30</v>
      </c>
      <c r="F129" s="82">
        <f t="shared" ca="1" si="19"/>
        <v>19</v>
      </c>
      <c r="G129" s="80">
        <f t="shared" ref="G129:G192" ca="1" si="28">F129*100/E129</f>
        <v>63.333333333333336</v>
      </c>
      <c r="H129" s="81" t="str">
        <f t="shared" ref="H129:H192" ca="1" si="29">IF(G129&gt;=60,"P","")</f>
        <v>P</v>
      </c>
      <c r="I129" s="81" t="str">
        <f t="shared" ref="I129:I192" ca="1" si="30">IF(G129&gt;=60,"","P")</f>
        <v/>
      </c>
    </row>
    <row r="130" spans="1:9" x14ac:dyDescent="0.55000000000000004">
      <c r="A130" s="79">
        <f t="shared" si="25"/>
        <v>2568</v>
      </c>
      <c r="B130" s="79" t="str">
        <f t="shared" si="26"/>
        <v>ชั้นมัธยมศึกษาปีที่ 3</v>
      </c>
      <c r="C130" s="79">
        <f t="shared" si="27"/>
        <v>1</v>
      </c>
      <c r="D130" s="79" t="s">
        <v>42</v>
      </c>
      <c r="E130" s="79">
        <f t="shared" ca="1" si="24"/>
        <v>30</v>
      </c>
      <c r="F130" s="82">
        <f t="shared" ref="F130:F193" ca="1" si="31">RANDBETWEEN(ROUND(E130*50/100,0),ROUND(E130*85/100,0))</f>
        <v>17</v>
      </c>
      <c r="G130" s="80">
        <f t="shared" ca="1" si="28"/>
        <v>56.666666666666664</v>
      </c>
      <c r="H130" s="81" t="str">
        <f t="shared" ca="1" si="29"/>
        <v/>
      </c>
      <c r="I130" s="81" t="str">
        <f t="shared" ca="1" si="30"/>
        <v>P</v>
      </c>
    </row>
    <row r="131" spans="1:9" x14ac:dyDescent="0.55000000000000004">
      <c r="A131" s="79">
        <f t="shared" si="25"/>
        <v>2568</v>
      </c>
      <c r="B131" s="79" t="str">
        <f t="shared" si="26"/>
        <v>ชั้นมัธยมศึกษาปีที่ 3</v>
      </c>
      <c r="C131" s="79">
        <f t="shared" si="27"/>
        <v>1</v>
      </c>
      <c r="D131" s="79" t="s">
        <v>43</v>
      </c>
      <c r="E131" s="79">
        <f t="shared" ca="1" si="24"/>
        <v>30</v>
      </c>
      <c r="F131" s="82">
        <f t="shared" ca="1" si="31"/>
        <v>22</v>
      </c>
      <c r="G131" s="80">
        <f t="shared" ca="1" si="28"/>
        <v>73.333333333333329</v>
      </c>
      <c r="H131" s="81" t="str">
        <f t="shared" ca="1" si="29"/>
        <v>P</v>
      </c>
      <c r="I131" s="81" t="str">
        <f t="shared" ca="1" si="30"/>
        <v/>
      </c>
    </row>
    <row r="132" spans="1:9" x14ac:dyDescent="0.55000000000000004">
      <c r="A132" s="79">
        <f t="shared" si="25"/>
        <v>2568</v>
      </c>
      <c r="B132" s="79" t="str">
        <f t="shared" si="26"/>
        <v>ชั้นมัธยมศึกษาปีที่ 3</v>
      </c>
      <c r="C132" s="79">
        <f t="shared" si="27"/>
        <v>1</v>
      </c>
      <c r="D132" s="79" t="s">
        <v>44</v>
      </c>
      <c r="E132" s="79">
        <f t="shared" ca="1" si="24"/>
        <v>30</v>
      </c>
      <c r="F132" s="82">
        <f t="shared" ca="1" si="31"/>
        <v>23</v>
      </c>
      <c r="G132" s="80">
        <f t="shared" ca="1" si="28"/>
        <v>76.666666666666671</v>
      </c>
      <c r="H132" s="81" t="str">
        <f t="shared" ca="1" si="29"/>
        <v>P</v>
      </c>
      <c r="I132" s="81" t="str">
        <f t="shared" ca="1" si="30"/>
        <v/>
      </c>
    </row>
    <row r="133" spans="1:9" x14ac:dyDescent="0.55000000000000004">
      <c r="A133" s="79">
        <f t="shared" si="25"/>
        <v>2568</v>
      </c>
      <c r="B133" s="79" t="str">
        <f t="shared" si="26"/>
        <v>ชั้นมัธยมศึกษาปีที่ 3</v>
      </c>
      <c r="C133" s="79">
        <f t="shared" si="27"/>
        <v>1</v>
      </c>
      <c r="D133" s="79" t="s">
        <v>45</v>
      </c>
      <c r="E133" s="79">
        <f t="shared" ca="1" si="24"/>
        <v>30</v>
      </c>
      <c r="F133" s="82">
        <f t="shared" ca="1" si="31"/>
        <v>17</v>
      </c>
      <c r="G133" s="80">
        <f t="shared" ca="1" si="28"/>
        <v>56.666666666666664</v>
      </c>
      <c r="H133" s="81" t="str">
        <f t="shared" ca="1" si="29"/>
        <v/>
      </c>
      <c r="I133" s="81" t="str">
        <f t="shared" ca="1" si="30"/>
        <v>P</v>
      </c>
    </row>
    <row r="134" spans="1:9" x14ac:dyDescent="0.55000000000000004">
      <c r="A134" s="79">
        <f t="shared" si="25"/>
        <v>2568</v>
      </c>
      <c r="B134" s="79" t="str">
        <f t="shared" si="26"/>
        <v>ชั้นมัธยมศึกษาปีที่ 3</v>
      </c>
      <c r="C134" s="79">
        <f t="shared" si="27"/>
        <v>1</v>
      </c>
      <c r="D134" s="79" t="s">
        <v>46</v>
      </c>
      <c r="E134" s="79">
        <f t="shared" ca="1" si="24"/>
        <v>30</v>
      </c>
      <c r="F134" s="82">
        <f t="shared" ca="1" si="31"/>
        <v>15</v>
      </c>
      <c r="G134" s="80">
        <f t="shared" ca="1" si="28"/>
        <v>50</v>
      </c>
      <c r="H134" s="81" t="str">
        <f t="shared" ca="1" si="29"/>
        <v/>
      </c>
      <c r="I134" s="81" t="str">
        <f t="shared" ca="1" si="30"/>
        <v>P</v>
      </c>
    </row>
    <row r="135" spans="1:9" x14ac:dyDescent="0.55000000000000004">
      <c r="A135" s="79">
        <f t="shared" si="25"/>
        <v>2568</v>
      </c>
      <c r="B135" s="79" t="str">
        <f t="shared" si="26"/>
        <v>ชั้นมัธยมศึกษาปีที่ 3</v>
      </c>
      <c r="C135" s="79">
        <f t="shared" si="27"/>
        <v>1</v>
      </c>
      <c r="D135" s="79" t="s">
        <v>103</v>
      </c>
      <c r="E135" s="79">
        <f t="shared" ca="1" si="24"/>
        <v>30</v>
      </c>
      <c r="F135" s="82">
        <f t="shared" ca="1" si="31"/>
        <v>23</v>
      </c>
      <c r="G135" s="80">
        <f t="shared" ca="1" si="28"/>
        <v>76.666666666666671</v>
      </c>
      <c r="H135" s="81" t="str">
        <f t="shared" ca="1" si="29"/>
        <v>P</v>
      </c>
      <c r="I135" s="81" t="str">
        <f t="shared" ca="1" si="30"/>
        <v/>
      </c>
    </row>
    <row r="136" spans="1:9" x14ac:dyDescent="0.55000000000000004">
      <c r="A136" s="79">
        <f t="shared" si="25"/>
        <v>2568</v>
      </c>
      <c r="B136" s="79" t="str">
        <f t="shared" si="26"/>
        <v>ชั้นมัธยมศึกษาปีที่ 3</v>
      </c>
      <c r="C136" s="79">
        <f t="shared" si="27"/>
        <v>1</v>
      </c>
      <c r="D136" s="79" t="s">
        <v>56</v>
      </c>
      <c r="E136" s="79">
        <f t="shared" ca="1" si="24"/>
        <v>30</v>
      </c>
      <c r="F136" s="82">
        <f t="shared" ca="1" si="31"/>
        <v>16</v>
      </c>
      <c r="G136" s="80">
        <f t="shared" ca="1" si="28"/>
        <v>53.333333333333336</v>
      </c>
      <c r="H136" s="81" t="str">
        <f t="shared" ca="1" si="29"/>
        <v/>
      </c>
      <c r="I136" s="81" t="str">
        <f t="shared" ca="1" si="30"/>
        <v>P</v>
      </c>
    </row>
    <row r="137" spans="1:9" x14ac:dyDescent="0.55000000000000004">
      <c r="A137" s="79">
        <f t="shared" si="25"/>
        <v>2568</v>
      </c>
      <c r="B137" s="79" t="str">
        <f t="shared" si="26"/>
        <v>ชั้นมัธยมศึกษาปีที่ 3</v>
      </c>
      <c r="C137" s="79">
        <f t="shared" si="27"/>
        <v>1</v>
      </c>
      <c r="D137" s="79" t="s">
        <v>57</v>
      </c>
      <c r="E137" s="79">
        <f t="shared" ca="1" si="24"/>
        <v>30</v>
      </c>
      <c r="F137" s="82">
        <f t="shared" ca="1" si="31"/>
        <v>17</v>
      </c>
      <c r="G137" s="80">
        <f t="shared" ca="1" si="28"/>
        <v>56.666666666666664</v>
      </c>
      <c r="H137" s="81" t="str">
        <f t="shared" ca="1" si="29"/>
        <v/>
      </c>
      <c r="I137" s="81" t="str">
        <f t="shared" ca="1" si="30"/>
        <v>P</v>
      </c>
    </row>
    <row r="138" spans="1:9" x14ac:dyDescent="0.55000000000000004">
      <c r="A138" s="79">
        <f t="shared" si="25"/>
        <v>2568</v>
      </c>
      <c r="B138" s="79" t="str">
        <f t="shared" si="26"/>
        <v>ชั้นมัธยมศึกษาปีที่ 3</v>
      </c>
      <c r="C138" s="79">
        <f t="shared" si="27"/>
        <v>1</v>
      </c>
      <c r="D138" s="79" t="s">
        <v>58</v>
      </c>
      <c r="E138" s="79">
        <f t="shared" ca="1" si="24"/>
        <v>30</v>
      </c>
      <c r="F138" s="82">
        <f t="shared" ca="1" si="31"/>
        <v>17</v>
      </c>
      <c r="G138" s="80">
        <f t="shared" ca="1" si="28"/>
        <v>56.666666666666664</v>
      </c>
      <c r="H138" s="81" t="str">
        <f t="shared" ca="1" si="29"/>
        <v/>
      </c>
      <c r="I138" s="81" t="str">
        <f t="shared" ca="1" si="30"/>
        <v>P</v>
      </c>
    </row>
    <row r="139" spans="1:9" x14ac:dyDescent="0.55000000000000004">
      <c r="A139" s="79">
        <f t="shared" si="25"/>
        <v>2568</v>
      </c>
      <c r="B139" s="79" t="str">
        <f t="shared" si="26"/>
        <v>ชั้นมัธยมศึกษาปีที่ 3</v>
      </c>
      <c r="C139" s="79">
        <f t="shared" si="27"/>
        <v>1</v>
      </c>
      <c r="D139" s="79" t="s">
        <v>59</v>
      </c>
      <c r="E139" s="79">
        <f t="shared" ca="1" si="24"/>
        <v>30</v>
      </c>
      <c r="F139" s="82">
        <f t="shared" ca="1" si="31"/>
        <v>19</v>
      </c>
      <c r="G139" s="80">
        <f t="shared" ca="1" si="28"/>
        <v>63.333333333333336</v>
      </c>
      <c r="H139" s="81" t="str">
        <f t="shared" ca="1" si="29"/>
        <v>P</v>
      </c>
      <c r="I139" s="81" t="str">
        <f t="shared" ca="1" si="30"/>
        <v/>
      </c>
    </row>
    <row r="140" spans="1:9" x14ac:dyDescent="0.55000000000000004">
      <c r="A140" s="79">
        <f t="shared" si="25"/>
        <v>2568</v>
      </c>
      <c r="B140" s="79" t="str">
        <f t="shared" si="26"/>
        <v>ชั้นมัธยมศึกษาปีที่ 3</v>
      </c>
      <c r="C140" s="79">
        <f t="shared" si="27"/>
        <v>1</v>
      </c>
      <c r="D140" s="79" t="s">
        <v>60</v>
      </c>
      <c r="E140" s="79">
        <f t="shared" ca="1" si="24"/>
        <v>30</v>
      </c>
      <c r="F140" s="82">
        <f t="shared" ca="1" si="31"/>
        <v>22</v>
      </c>
      <c r="G140" s="80">
        <f t="shared" ca="1" si="28"/>
        <v>73.333333333333329</v>
      </c>
      <c r="H140" s="81" t="str">
        <f t="shared" ca="1" si="29"/>
        <v>P</v>
      </c>
      <c r="I140" s="81" t="str">
        <f t="shared" ca="1" si="30"/>
        <v/>
      </c>
    </row>
    <row r="141" spans="1:9" x14ac:dyDescent="0.55000000000000004">
      <c r="A141" s="79">
        <f t="shared" si="25"/>
        <v>2568</v>
      </c>
      <c r="B141" s="79" t="str">
        <f t="shared" si="26"/>
        <v>ชั้นมัธยมศึกษาปีที่ 3</v>
      </c>
      <c r="C141" s="79">
        <f t="shared" si="27"/>
        <v>1</v>
      </c>
      <c r="D141" s="79" t="s">
        <v>61</v>
      </c>
      <c r="E141" s="79">
        <f t="shared" ca="1" si="24"/>
        <v>30</v>
      </c>
      <c r="F141" s="82">
        <f t="shared" ca="1" si="31"/>
        <v>16</v>
      </c>
      <c r="G141" s="80">
        <f t="shared" ca="1" si="28"/>
        <v>53.333333333333336</v>
      </c>
      <c r="H141" s="81" t="str">
        <f t="shared" ca="1" si="29"/>
        <v/>
      </c>
      <c r="I141" s="81" t="str">
        <f t="shared" ca="1" si="30"/>
        <v>P</v>
      </c>
    </row>
    <row r="142" spans="1:9" x14ac:dyDescent="0.55000000000000004">
      <c r="A142" s="79">
        <f t="shared" si="25"/>
        <v>2568</v>
      </c>
      <c r="B142" s="79" t="str">
        <f t="shared" si="26"/>
        <v>ชั้นมัธยมศึกษาปีที่ 3</v>
      </c>
      <c r="C142" s="79">
        <f t="shared" si="27"/>
        <v>1</v>
      </c>
      <c r="D142" s="79" t="s">
        <v>104</v>
      </c>
      <c r="E142" s="79">
        <f t="shared" ca="1" si="24"/>
        <v>30</v>
      </c>
      <c r="F142" s="82">
        <f t="shared" ca="1" si="31"/>
        <v>15</v>
      </c>
      <c r="G142" s="80">
        <f t="shared" ca="1" si="28"/>
        <v>50</v>
      </c>
      <c r="H142" s="81" t="str">
        <f t="shared" ca="1" si="29"/>
        <v/>
      </c>
      <c r="I142" s="81" t="str">
        <f t="shared" ca="1" si="30"/>
        <v>P</v>
      </c>
    </row>
    <row r="143" spans="1:9" x14ac:dyDescent="0.55000000000000004">
      <c r="A143" s="79">
        <f t="shared" si="25"/>
        <v>2568</v>
      </c>
      <c r="B143" s="79" t="str">
        <f t="shared" si="26"/>
        <v>ชั้นมัธยมศึกษาปีที่ 3</v>
      </c>
      <c r="C143" s="79">
        <f t="shared" si="27"/>
        <v>1</v>
      </c>
      <c r="D143" s="79" t="s">
        <v>64</v>
      </c>
      <c r="E143" s="79">
        <f t="shared" ca="1" si="24"/>
        <v>30</v>
      </c>
      <c r="F143" s="82">
        <f t="shared" ca="1" si="31"/>
        <v>20</v>
      </c>
      <c r="G143" s="80">
        <f t="shared" ca="1" si="28"/>
        <v>66.666666666666671</v>
      </c>
      <c r="H143" s="81" t="str">
        <f t="shared" ca="1" si="29"/>
        <v>P</v>
      </c>
      <c r="I143" s="81" t="str">
        <f t="shared" ca="1" si="30"/>
        <v/>
      </c>
    </row>
    <row r="144" spans="1:9" x14ac:dyDescent="0.55000000000000004">
      <c r="A144" s="79">
        <f t="shared" si="25"/>
        <v>2568</v>
      </c>
      <c r="B144" s="79" t="str">
        <f t="shared" si="26"/>
        <v>ชั้นมัธยมศึกษาปีที่ 3</v>
      </c>
      <c r="C144" s="79">
        <f t="shared" si="27"/>
        <v>1</v>
      </c>
      <c r="D144" s="79" t="s">
        <v>89</v>
      </c>
      <c r="E144" s="79">
        <f t="shared" ca="1" si="24"/>
        <v>30</v>
      </c>
      <c r="F144" s="82">
        <f t="shared" ca="1" si="31"/>
        <v>17</v>
      </c>
      <c r="G144" s="80">
        <f t="shared" ca="1" si="28"/>
        <v>56.666666666666664</v>
      </c>
      <c r="H144" s="81" t="str">
        <f t="shared" ca="1" si="29"/>
        <v/>
      </c>
      <c r="I144" s="81" t="str">
        <f t="shared" ca="1" si="30"/>
        <v>P</v>
      </c>
    </row>
    <row r="145" spans="1:9" x14ac:dyDescent="0.55000000000000004">
      <c r="A145" s="79">
        <f t="shared" si="25"/>
        <v>2568</v>
      </c>
      <c r="B145" s="79" t="str">
        <f t="shared" si="26"/>
        <v>ชั้นมัธยมศึกษาปีที่ 3</v>
      </c>
      <c r="C145" s="79">
        <f t="shared" si="27"/>
        <v>1</v>
      </c>
      <c r="D145" s="79" t="s">
        <v>90</v>
      </c>
      <c r="E145" s="79">
        <f t="shared" ca="1" si="24"/>
        <v>30</v>
      </c>
      <c r="F145" s="82">
        <f t="shared" ca="1" si="31"/>
        <v>26</v>
      </c>
      <c r="G145" s="80">
        <f t="shared" ca="1" si="28"/>
        <v>86.666666666666671</v>
      </c>
      <c r="H145" s="81" t="str">
        <f t="shared" ca="1" si="29"/>
        <v>P</v>
      </c>
      <c r="I145" s="81" t="str">
        <f t="shared" ca="1" si="30"/>
        <v/>
      </c>
    </row>
    <row r="146" spans="1:9" x14ac:dyDescent="0.55000000000000004">
      <c r="A146" s="79">
        <f t="shared" si="25"/>
        <v>2568</v>
      </c>
      <c r="B146" s="79" t="str">
        <f t="shared" si="26"/>
        <v>ชั้นมัธยมศึกษาปีที่ 3</v>
      </c>
      <c r="C146" s="79">
        <f t="shared" si="27"/>
        <v>1</v>
      </c>
      <c r="D146" s="79" t="s">
        <v>91</v>
      </c>
      <c r="E146" s="79">
        <f t="shared" ca="1" si="24"/>
        <v>30</v>
      </c>
      <c r="F146" s="82">
        <f t="shared" ca="1" si="31"/>
        <v>18</v>
      </c>
      <c r="G146" s="80">
        <f t="shared" ca="1" si="28"/>
        <v>60</v>
      </c>
      <c r="H146" s="81" t="str">
        <f t="shared" ca="1" si="29"/>
        <v>P</v>
      </c>
      <c r="I146" s="81" t="str">
        <f t="shared" ca="1" si="30"/>
        <v/>
      </c>
    </row>
    <row r="147" spans="1:9" x14ac:dyDescent="0.55000000000000004">
      <c r="A147" s="79">
        <f t="shared" si="25"/>
        <v>2568</v>
      </c>
      <c r="B147" s="79" t="str">
        <f t="shared" si="26"/>
        <v>ชั้นมัธยมศึกษาปีที่ 3</v>
      </c>
      <c r="C147" s="79">
        <f t="shared" si="27"/>
        <v>1</v>
      </c>
      <c r="D147" s="79" t="s">
        <v>92</v>
      </c>
      <c r="E147" s="79">
        <f t="shared" ca="1" si="24"/>
        <v>30</v>
      </c>
      <c r="F147" s="82">
        <f t="shared" ca="1" si="31"/>
        <v>16</v>
      </c>
      <c r="G147" s="80">
        <f t="shared" ca="1" si="28"/>
        <v>53.333333333333336</v>
      </c>
      <c r="H147" s="81" t="str">
        <f t="shared" ca="1" si="29"/>
        <v/>
      </c>
      <c r="I147" s="81" t="str">
        <f t="shared" ca="1" si="30"/>
        <v>P</v>
      </c>
    </row>
    <row r="148" spans="1:9" x14ac:dyDescent="0.55000000000000004">
      <c r="A148" s="79">
        <f t="shared" si="25"/>
        <v>2568</v>
      </c>
      <c r="B148" s="79" t="str">
        <f t="shared" si="26"/>
        <v>ชั้นมัธยมศึกษาปีที่ 3</v>
      </c>
      <c r="C148" s="79">
        <f t="shared" si="27"/>
        <v>1</v>
      </c>
      <c r="D148" s="79" t="s">
        <v>93</v>
      </c>
      <c r="E148" s="79">
        <f t="shared" ca="1" si="24"/>
        <v>30</v>
      </c>
      <c r="F148" s="82">
        <f t="shared" ca="1" si="31"/>
        <v>22</v>
      </c>
      <c r="G148" s="80">
        <f t="shared" ca="1" si="28"/>
        <v>73.333333333333329</v>
      </c>
      <c r="H148" s="81" t="str">
        <f t="shared" ca="1" si="29"/>
        <v>P</v>
      </c>
      <c r="I148" s="81" t="str">
        <f t="shared" ca="1" si="30"/>
        <v/>
      </c>
    </row>
    <row r="149" spans="1:9" x14ac:dyDescent="0.55000000000000004">
      <c r="A149" s="79">
        <f t="shared" si="25"/>
        <v>2568</v>
      </c>
      <c r="B149" s="79" t="str">
        <f t="shared" si="26"/>
        <v>ชั้นมัธยมศึกษาปีที่ 3</v>
      </c>
      <c r="C149" s="79">
        <f t="shared" si="27"/>
        <v>1</v>
      </c>
      <c r="D149" s="79" t="s">
        <v>94</v>
      </c>
      <c r="E149" s="79">
        <f t="shared" ca="1" si="24"/>
        <v>30</v>
      </c>
      <c r="F149" s="82">
        <f t="shared" ca="1" si="31"/>
        <v>22</v>
      </c>
      <c r="G149" s="80">
        <f t="shared" ca="1" si="28"/>
        <v>73.333333333333329</v>
      </c>
      <c r="H149" s="81" t="str">
        <f t="shared" ca="1" si="29"/>
        <v>P</v>
      </c>
      <c r="I149" s="81" t="str">
        <f t="shared" ca="1" si="30"/>
        <v/>
      </c>
    </row>
    <row r="150" spans="1:9" x14ac:dyDescent="0.55000000000000004">
      <c r="A150" s="79">
        <f t="shared" si="25"/>
        <v>2568</v>
      </c>
      <c r="B150" s="79" t="str">
        <f t="shared" si="26"/>
        <v>ชั้นมัธยมศึกษาปีที่ 3</v>
      </c>
      <c r="C150" s="79">
        <f t="shared" si="27"/>
        <v>1</v>
      </c>
      <c r="D150" s="79" t="s">
        <v>105</v>
      </c>
      <c r="E150" s="79">
        <f t="shared" ca="1" si="24"/>
        <v>30</v>
      </c>
      <c r="F150" s="82">
        <f t="shared" ca="1" si="31"/>
        <v>20</v>
      </c>
      <c r="G150" s="80">
        <f t="shared" ca="1" si="28"/>
        <v>66.666666666666671</v>
      </c>
      <c r="H150" s="81" t="str">
        <f t="shared" ca="1" si="29"/>
        <v>P</v>
      </c>
      <c r="I150" s="81" t="str">
        <f t="shared" ca="1" si="30"/>
        <v/>
      </c>
    </row>
    <row r="151" spans="1:9" x14ac:dyDescent="0.55000000000000004">
      <c r="A151" s="82">
        <v>2568</v>
      </c>
      <c r="B151" s="82" t="s">
        <v>21</v>
      </c>
      <c r="C151" s="82">
        <v>2</v>
      </c>
      <c r="D151" s="82" t="s">
        <v>48</v>
      </c>
      <c r="E151" s="82">
        <f ca="1">RANDBETWEEN(20,45)</f>
        <v>30</v>
      </c>
      <c r="F151" s="82">
        <f t="shared" ca="1" si="31"/>
        <v>25</v>
      </c>
      <c r="G151" s="83">
        <f t="shared" ca="1" si="28"/>
        <v>83.333333333333329</v>
      </c>
      <c r="H151" s="84" t="str">
        <f t="shared" ca="1" si="29"/>
        <v>P</v>
      </c>
      <c r="I151" s="84" t="str">
        <f t="shared" ca="1" si="30"/>
        <v/>
      </c>
    </row>
    <row r="152" spans="1:9" x14ac:dyDescent="0.55000000000000004">
      <c r="A152" s="79">
        <f>A151</f>
        <v>2568</v>
      </c>
      <c r="B152" s="79" t="str">
        <f>B151</f>
        <v>ชั้นมัธยมศึกษาปีที่ 3</v>
      </c>
      <c r="C152" s="79">
        <f>C151</f>
        <v>2</v>
      </c>
      <c r="D152" s="79" t="s">
        <v>49</v>
      </c>
      <c r="E152" s="79">
        <f t="shared" ref="E152:E180" ca="1" si="32">E151</f>
        <v>30</v>
      </c>
      <c r="F152" s="82">
        <f t="shared" ca="1" si="31"/>
        <v>19</v>
      </c>
      <c r="G152" s="80">
        <f t="shared" ca="1" si="28"/>
        <v>63.333333333333336</v>
      </c>
      <c r="H152" s="81" t="str">
        <f t="shared" ca="1" si="29"/>
        <v>P</v>
      </c>
      <c r="I152" s="81" t="str">
        <f t="shared" ca="1" si="30"/>
        <v/>
      </c>
    </row>
    <row r="153" spans="1:9" x14ac:dyDescent="0.55000000000000004">
      <c r="A153" s="79">
        <f t="shared" ref="A153:A180" si="33">A152</f>
        <v>2568</v>
      </c>
      <c r="B153" s="79" t="str">
        <f t="shared" ref="B153:B180" si="34">B152</f>
        <v>ชั้นมัธยมศึกษาปีที่ 3</v>
      </c>
      <c r="C153" s="79">
        <f t="shared" ref="C153:C180" si="35">C152</f>
        <v>2</v>
      </c>
      <c r="D153" s="79" t="s">
        <v>50</v>
      </c>
      <c r="E153" s="79">
        <f t="shared" ca="1" si="32"/>
        <v>30</v>
      </c>
      <c r="F153" s="82">
        <f t="shared" ca="1" si="31"/>
        <v>17</v>
      </c>
      <c r="G153" s="80">
        <f t="shared" ca="1" si="28"/>
        <v>56.666666666666664</v>
      </c>
      <c r="H153" s="81" t="str">
        <f t="shared" ca="1" si="29"/>
        <v/>
      </c>
      <c r="I153" s="81" t="str">
        <f t="shared" ca="1" si="30"/>
        <v>P</v>
      </c>
    </row>
    <row r="154" spans="1:9" x14ac:dyDescent="0.55000000000000004">
      <c r="A154" s="79">
        <f t="shared" si="33"/>
        <v>2568</v>
      </c>
      <c r="B154" s="79" t="str">
        <f t="shared" si="34"/>
        <v>ชั้นมัธยมศึกษาปีที่ 3</v>
      </c>
      <c r="C154" s="79">
        <f t="shared" si="35"/>
        <v>2</v>
      </c>
      <c r="D154" s="79" t="s">
        <v>51</v>
      </c>
      <c r="E154" s="79">
        <f t="shared" ca="1" si="32"/>
        <v>30</v>
      </c>
      <c r="F154" s="82">
        <f t="shared" ca="1" si="31"/>
        <v>23</v>
      </c>
      <c r="G154" s="80">
        <f t="shared" ca="1" si="28"/>
        <v>76.666666666666671</v>
      </c>
      <c r="H154" s="81" t="str">
        <f t="shared" ca="1" si="29"/>
        <v>P</v>
      </c>
      <c r="I154" s="81" t="str">
        <f t="shared" ca="1" si="30"/>
        <v/>
      </c>
    </row>
    <row r="155" spans="1:9" x14ac:dyDescent="0.55000000000000004">
      <c r="A155" s="79">
        <f t="shared" si="33"/>
        <v>2568</v>
      </c>
      <c r="B155" s="79" t="str">
        <f t="shared" si="34"/>
        <v>ชั้นมัธยมศึกษาปีที่ 3</v>
      </c>
      <c r="C155" s="79">
        <f t="shared" si="35"/>
        <v>2</v>
      </c>
      <c r="D155" s="79" t="s">
        <v>52</v>
      </c>
      <c r="E155" s="79">
        <f t="shared" ca="1" si="32"/>
        <v>30</v>
      </c>
      <c r="F155" s="82">
        <f t="shared" ca="1" si="31"/>
        <v>24</v>
      </c>
      <c r="G155" s="80">
        <f t="shared" ca="1" si="28"/>
        <v>80</v>
      </c>
      <c r="H155" s="81" t="str">
        <f t="shared" ca="1" si="29"/>
        <v>P</v>
      </c>
      <c r="I155" s="81" t="str">
        <f t="shared" ca="1" si="30"/>
        <v/>
      </c>
    </row>
    <row r="156" spans="1:9" x14ac:dyDescent="0.55000000000000004">
      <c r="A156" s="79">
        <f t="shared" si="33"/>
        <v>2568</v>
      </c>
      <c r="B156" s="79" t="str">
        <f t="shared" si="34"/>
        <v>ชั้นมัธยมศึกษาปีที่ 3</v>
      </c>
      <c r="C156" s="79">
        <f t="shared" si="35"/>
        <v>2</v>
      </c>
      <c r="D156" s="79" t="s">
        <v>53</v>
      </c>
      <c r="E156" s="79">
        <f t="shared" ca="1" si="32"/>
        <v>30</v>
      </c>
      <c r="F156" s="82">
        <f t="shared" ca="1" si="31"/>
        <v>24</v>
      </c>
      <c r="G156" s="80">
        <f t="shared" ca="1" si="28"/>
        <v>80</v>
      </c>
      <c r="H156" s="81" t="str">
        <f t="shared" ca="1" si="29"/>
        <v>P</v>
      </c>
      <c r="I156" s="81" t="str">
        <f t="shared" ca="1" si="30"/>
        <v/>
      </c>
    </row>
    <row r="157" spans="1:9" x14ac:dyDescent="0.55000000000000004">
      <c r="A157" s="79">
        <f t="shared" si="33"/>
        <v>2568</v>
      </c>
      <c r="B157" s="79" t="str">
        <f t="shared" si="34"/>
        <v>ชั้นมัธยมศึกษาปีที่ 3</v>
      </c>
      <c r="C157" s="79">
        <f t="shared" si="35"/>
        <v>2</v>
      </c>
      <c r="D157" s="79" t="s">
        <v>54</v>
      </c>
      <c r="E157" s="79">
        <f t="shared" ca="1" si="32"/>
        <v>30</v>
      </c>
      <c r="F157" s="82">
        <f t="shared" ca="1" si="31"/>
        <v>18</v>
      </c>
      <c r="G157" s="80">
        <f t="shared" ca="1" si="28"/>
        <v>60</v>
      </c>
      <c r="H157" s="81" t="str">
        <f t="shared" ca="1" si="29"/>
        <v>P</v>
      </c>
      <c r="I157" s="81" t="str">
        <f t="shared" ca="1" si="30"/>
        <v/>
      </c>
    </row>
    <row r="158" spans="1:9" x14ac:dyDescent="0.55000000000000004">
      <c r="A158" s="79">
        <f t="shared" si="33"/>
        <v>2568</v>
      </c>
      <c r="B158" s="79" t="str">
        <f t="shared" si="34"/>
        <v>ชั้นมัธยมศึกษาปีที่ 3</v>
      </c>
      <c r="C158" s="79">
        <f t="shared" si="35"/>
        <v>2</v>
      </c>
      <c r="D158" s="79" t="s">
        <v>55</v>
      </c>
      <c r="E158" s="79">
        <f t="shared" ca="1" si="32"/>
        <v>30</v>
      </c>
      <c r="F158" s="82">
        <f t="shared" ca="1" si="31"/>
        <v>23</v>
      </c>
      <c r="G158" s="80">
        <f t="shared" ca="1" si="28"/>
        <v>76.666666666666671</v>
      </c>
      <c r="H158" s="81" t="str">
        <f t="shared" ca="1" si="29"/>
        <v>P</v>
      </c>
      <c r="I158" s="81" t="str">
        <f t="shared" ca="1" si="30"/>
        <v/>
      </c>
    </row>
    <row r="159" spans="1:9" x14ac:dyDescent="0.55000000000000004">
      <c r="A159" s="79">
        <f t="shared" si="33"/>
        <v>2568</v>
      </c>
      <c r="B159" s="79" t="str">
        <f t="shared" si="34"/>
        <v>ชั้นมัธยมศึกษาปีที่ 3</v>
      </c>
      <c r="C159" s="79">
        <f t="shared" si="35"/>
        <v>2</v>
      </c>
      <c r="D159" s="79" t="s">
        <v>102</v>
      </c>
      <c r="E159" s="79">
        <f t="shared" ca="1" si="32"/>
        <v>30</v>
      </c>
      <c r="F159" s="82">
        <f t="shared" ca="1" si="31"/>
        <v>20</v>
      </c>
      <c r="G159" s="80">
        <f t="shared" ca="1" si="28"/>
        <v>66.666666666666671</v>
      </c>
      <c r="H159" s="81" t="str">
        <f t="shared" ca="1" si="29"/>
        <v>P</v>
      </c>
      <c r="I159" s="81" t="str">
        <f t="shared" ca="1" si="30"/>
        <v/>
      </c>
    </row>
    <row r="160" spans="1:9" x14ac:dyDescent="0.55000000000000004">
      <c r="A160" s="79">
        <f t="shared" si="33"/>
        <v>2568</v>
      </c>
      <c r="B160" s="79" t="str">
        <f t="shared" si="34"/>
        <v>ชั้นมัธยมศึกษาปีที่ 3</v>
      </c>
      <c r="C160" s="79">
        <f t="shared" si="35"/>
        <v>2</v>
      </c>
      <c r="D160" s="79" t="s">
        <v>42</v>
      </c>
      <c r="E160" s="79">
        <f t="shared" ca="1" si="32"/>
        <v>30</v>
      </c>
      <c r="F160" s="82">
        <f t="shared" ca="1" si="31"/>
        <v>24</v>
      </c>
      <c r="G160" s="80">
        <f t="shared" ca="1" si="28"/>
        <v>80</v>
      </c>
      <c r="H160" s="81" t="str">
        <f t="shared" ca="1" si="29"/>
        <v>P</v>
      </c>
      <c r="I160" s="81" t="str">
        <f t="shared" ca="1" si="30"/>
        <v/>
      </c>
    </row>
    <row r="161" spans="1:9" x14ac:dyDescent="0.55000000000000004">
      <c r="A161" s="79">
        <f t="shared" si="33"/>
        <v>2568</v>
      </c>
      <c r="B161" s="79" t="str">
        <f t="shared" si="34"/>
        <v>ชั้นมัธยมศึกษาปีที่ 3</v>
      </c>
      <c r="C161" s="79">
        <f t="shared" si="35"/>
        <v>2</v>
      </c>
      <c r="D161" s="79" t="s">
        <v>43</v>
      </c>
      <c r="E161" s="79">
        <f t="shared" ca="1" si="32"/>
        <v>30</v>
      </c>
      <c r="F161" s="82">
        <f t="shared" ca="1" si="31"/>
        <v>20</v>
      </c>
      <c r="G161" s="80">
        <f t="shared" ca="1" si="28"/>
        <v>66.666666666666671</v>
      </c>
      <c r="H161" s="81" t="str">
        <f t="shared" ca="1" si="29"/>
        <v>P</v>
      </c>
      <c r="I161" s="81" t="str">
        <f t="shared" ca="1" si="30"/>
        <v/>
      </c>
    </row>
    <row r="162" spans="1:9" x14ac:dyDescent="0.55000000000000004">
      <c r="A162" s="79">
        <f t="shared" si="33"/>
        <v>2568</v>
      </c>
      <c r="B162" s="79" t="str">
        <f t="shared" si="34"/>
        <v>ชั้นมัธยมศึกษาปีที่ 3</v>
      </c>
      <c r="C162" s="79">
        <f t="shared" si="35"/>
        <v>2</v>
      </c>
      <c r="D162" s="79" t="s">
        <v>44</v>
      </c>
      <c r="E162" s="79">
        <f t="shared" ca="1" si="32"/>
        <v>30</v>
      </c>
      <c r="F162" s="82">
        <f t="shared" ca="1" si="31"/>
        <v>19</v>
      </c>
      <c r="G162" s="80">
        <f t="shared" ca="1" si="28"/>
        <v>63.333333333333336</v>
      </c>
      <c r="H162" s="81" t="str">
        <f t="shared" ca="1" si="29"/>
        <v>P</v>
      </c>
      <c r="I162" s="81" t="str">
        <f t="shared" ca="1" si="30"/>
        <v/>
      </c>
    </row>
    <row r="163" spans="1:9" x14ac:dyDescent="0.55000000000000004">
      <c r="A163" s="79">
        <f t="shared" si="33"/>
        <v>2568</v>
      </c>
      <c r="B163" s="79" t="str">
        <f t="shared" si="34"/>
        <v>ชั้นมัธยมศึกษาปีที่ 3</v>
      </c>
      <c r="C163" s="79">
        <f t="shared" si="35"/>
        <v>2</v>
      </c>
      <c r="D163" s="79" t="s">
        <v>45</v>
      </c>
      <c r="E163" s="79">
        <f t="shared" ca="1" si="32"/>
        <v>30</v>
      </c>
      <c r="F163" s="82">
        <f t="shared" ca="1" si="31"/>
        <v>15</v>
      </c>
      <c r="G163" s="80">
        <f t="shared" ca="1" si="28"/>
        <v>50</v>
      </c>
      <c r="H163" s="81" t="str">
        <f t="shared" ca="1" si="29"/>
        <v/>
      </c>
      <c r="I163" s="81" t="str">
        <f t="shared" ca="1" si="30"/>
        <v>P</v>
      </c>
    </row>
    <row r="164" spans="1:9" x14ac:dyDescent="0.55000000000000004">
      <c r="A164" s="79">
        <f t="shared" si="33"/>
        <v>2568</v>
      </c>
      <c r="B164" s="79" t="str">
        <f t="shared" si="34"/>
        <v>ชั้นมัธยมศึกษาปีที่ 3</v>
      </c>
      <c r="C164" s="79">
        <f t="shared" si="35"/>
        <v>2</v>
      </c>
      <c r="D164" s="79" t="s">
        <v>46</v>
      </c>
      <c r="E164" s="79">
        <f t="shared" ca="1" si="32"/>
        <v>30</v>
      </c>
      <c r="F164" s="82">
        <f t="shared" ca="1" si="31"/>
        <v>25</v>
      </c>
      <c r="G164" s="80">
        <f t="shared" ca="1" si="28"/>
        <v>83.333333333333329</v>
      </c>
      <c r="H164" s="81" t="str">
        <f t="shared" ca="1" si="29"/>
        <v>P</v>
      </c>
      <c r="I164" s="81" t="str">
        <f t="shared" ca="1" si="30"/>
        <v/>
      </c>
    </row>
    <row r="165" spans="1:9" x14ac:dyDescent="0.55000000000000004">
      <c r="A165" s="79">
        <f t="shared" si="33"/>
        <v>2568</v>
      </c>
      <c r="B165" s="79" t="str">
        <f t="shared" si="34"/>
        <v>ชั้นมัธยมศึกษาปีที่ 3</v>
      </c>
      <c r="C165" s="79">
        <f t="shared" si="35"/>
        <v>2</v>
      </c>
      <c r="D165" s="79" t="s">
        <v>103</v>
      </c>
      <c r="E165" s="79">
        <f t="shared" ca="1" si="32"/>
        <v>30</v>
      </c>
      <c r="F165" s="82">
        <f t="shared" ca="1" si="31"/>
        <v>24</v>
      </c>
      <c r="G165" s="80">
        <f t="shared" ca="1" si="28"/>
        <v>80</v>
      </c>
      <c r="H165" s="81" t="str">
        <f t="shared" ca="1" si="29"/>
        <v>P</v>
      </c>
      <c r="I165" s="81" t="str">
        <f t="shared" ca="1" si="30"/>
        <v/>
      </c>
    </row>
    <row r="166" spans="1:9" x14ac:dyDescent="0.55000000000000004">
      <c r="A166" s="79">
        <f t="shared" si="33"/>
        <v>2568</v>
      </c>
      <c r="B166" s="79" t="str">
        <f t="shared" si="34"/>
        <v>ชั้นมัธยมศึกษาปีที่ 3</v>
      </c>
      <c r="C166" s="79">
        <f t="shared" si="35"/>
        <v>2</v>
      </c>
      <c r="D166" s="79" t="s">
        <v>56</v>
      </c>
      <c r="E166" s="79">
        <f t="shared" ca="1" si="32"/>
        <v>30</v>
      </c>
      <c r="F166" s="82">
        <f t="shared" ca="1" si="31"/>
        <v>25</v>
      </c>
      <c r="G166" s="80">
        <f t="shared" ca="1" si="28"/>
        <v>83.333333333333329</v>
      </c>
      <c r="H166" s="81" t="str">
        <f t="shared" ca="1" si="29"/>
        <v>P</v>
      </c>
      <c r="I166" s="81" t="str">
        <f t="shared" ca="1" si="30"/>
        <v/>
      </c>
    </row>
    <row r="167" spans="1:9" x14ac:dyDescent="0.55000000000000004">
      <c r="A167" s="79">
        <f t="shared" si="33"/>
        <v>2568</v>
      </c>
      <c r="B167" s="79" t="str">
        <f t="shared" si="34"/>
        <v>ชั้นมัธยมศึกษาปีที่ 3</v>
      </c>
      <c r="C167" s="79">
        <f t="shared" si="35"/>
        <v>2</v>
      </c>
      <c r="D167" s="79" t="s">
        <v>57</v>
      </c>
      <c r="E167" s="79">
        <f t="shared" ca="1" si="32"/>
        <v>30</v>
      </c>
      <c r="F167" s="82">
        <f t="shared" ca="1" si="31"/>
        <v>24</v>
      </c>
      <c r="G167" s="80">
        <f t="shared" ca="1" si="28"/>
        <v>80</v>
      </c>
      <c r="H167" s="81" t="str">
        <f t="shared" ca="1" si="29"/>
        <v>P</v>
      </c>
      <c r="I167" s="81" t="str">
        <f t="shared" ca="1" si="30"/>
        <v/>
      </c>
    </row>
    <row r="168" spans="1:9" x14ac:dyDescent="0.55000000000000004">
      <c r="A168" s="79">
        <f t="shared" si="33"/>
        <v>2568</v>
      </c>
      <c r="B168" s="79" t="str">
        <f t="shared" si="34"/>
        <v>ชั้นมัธยมศึกษาปีที่ 3</v>
      </c>
      <c r="C168" s="79">
        <f t="shared" si="35"/>
        <v>2</v>
      </c>
      <c r="D168" s="79" t="s">
        <v>58</v>
      </c>
      <c r="E168" s="79">
        <f t="shared" ca="1" si="32"/>
        <v>30</v>
      </c>
      <c r="F168" s="82">
        <f t="shared" ca="1" si="31"/>
        <v>17</v>
      </c>
      <c r="G168" s="80">
        <f t="shared" ca="1" si="28"/>
        <v>56.666666666666664</v>
      </c>
      <c r="H168" s="81" t="str">
        <f t="shared" ca="1" si="29"/>
        <v/>
      </c>
      <c r="I168" s="81" t="str">
        <f t="shared" ca="1" si="30"/>
        <v>P</v>
      </c>
    </row>
    <row r="169" spans="1:9" x14ac:dyDescent="0.55000000000000004">
      <c r="A169" s="79">
        <f t="shared" si="33"/>
        <v>2568</v>
      </c>
      <c r="B169" s="79" t="str">
        <f t="shared" si="34"/>
        <v>ชั้นมัธยมศึกษาปีที่ 3</v>
      </c>
      <c r="C169" s="79">
        <f t="shared" si="35"/>
        <v>2</v>
      </c>
      <c r="D169" s="79" t="s">
        <v>59</v>
      </c>
      <c r="E169" s="79">
        <f t="shared" ca="1" si="32"/>
        <v>30</v>
      </c>
      <c r="F169" s="82">
        <f t="shared" ca="1" si="31"/>
        <v>24</v>
      </c>
      <c r="G169" s="80">
        <f t="shared" ca="1" si="28"/>
        <v>80</v>
      </c>
      <c r="H169" s="81" t="str">
        <f t="shared" ca="1" si="29"/>
        <v>P</v>
      </c>
      <c r="I169" s="81" t="str">
        <f t="shared" ca="1" si="30"/>
        <v/>
      </c>
    </row>
    <row r="170" spans="1:9" x14ac:dyDescent="0.55000000000000004">
      <c r="A170" s="79">
        <f t="shared" si="33"/>
        <v>2568</v>
      </c>
      <c r="B170" s="79" t="str">
        <f t="shared" si="34"/>
        <v>ชั้นมัธยมศึกษาปีที่ 3</v>
      </c>
      <c r="C170" s="79">
        <f t="shared" si="35"/>
        <v>2</v>
      </c>
      <c r="D170" s="79" t="s">
        <v>60</v>
      </c>
      <c r="E170" s="79">
        <f t="shared" ca="1" si="32"/>
        <v>30</v>
      </c>
      <c r="F170" s="82">
        <f t="shared" ca="1" si="31"/>
        <v>24</v>
      </c>
      <c r="G170" s="80">
        <f t="shared" ca="1" si="28"/>
        <v>80</v>
      </c>
      <c r="H170" s="81" t="str">
        <f t="shared" ca="1" si="29"/>
        <v>P</v>
      </c>
      <c r="I170" s="81" t="str">
        <f t="shared" ca="1" si="30"/>
        <v/>
      </c>
    </row>
    <row r="171" spans="1:9" x14ac:dyDescent="0.55000000000000004">
      <c r="A171" s="79">
        <f t="shared" si="33"/>
        <v>2568</v>
      </c>
      <c r="B171" s="79" t="str">
        <f t="shared" si="34"/>
        <v>ชั้นมัธยมศึกษาปีที่ 3</v>
      </c>
      <c r="C171" s="79">
        <f t="shared" si="35"/>
        <v>2</v>
      </c>
      <c r="D171" s="79" t="s">
        <v>61</v>
      </c>
      <c r="E171" s="79">
        <f t="shared" ca="1" si="32"/>
        <v>30</v>
      </c>
      <c r="F171" s="82">
        <f t="shared" ca="1" si="31"/>
        <v>19</v>
      </c>
      <c r="G171" s="80">
        <f t="shared" ca="1" si="28"/>
        <v>63.333333333333336</v>
      </c>
      <c r="H171" s="81" t="str">
        <f t="shared" ca="1" si="29"/>
        <v>P</v>
      </c>
      <c r="I171" s="81" t="str">
        <f t="shared" ca="1" si="30"/>
        <v/>
      </c>
    </row>
    <row r="172" spans="1:9" x14ac:dyDescent="0.55000000000000004">
      <c r="A172" s="79">
        <f t="shared" si="33"/>
        <v>2568</v>
      </c>
      <c r="B172" s="79" t="str">
        <f t="shared" si="34"/>
        <v>ชั้นมัธยมศึกษาปีที่ 3</v>
      </c>
      <c r="C172" s="79">
        <f t="shared" si="35"/>
        <v>2</v>
      </c>
      <c r="D172" s="79" t="s">
        <v>104</v>
      </c>
      <c r="E172" s="79">
        <f t="shared" ca="1" si="32"/>
        <v>30</v>
      </c>
      <c r="F172" s="82">
        <f t="shared" ca="1" si="31"/>
        <v>25</v>
      </c>
      <c r="G172" s="80">
        <f t="shared" ca="1" si="28"/>
        <v>83.333333333333329</v>
      </c>
      <c r="H172" s="81" t="str">
        <f t="shared" ca="1" si="29"/>
        <v>P</v>
      </c>
      <c r="I172" s="81" t="str">
        <f t="shared" ca="1" si="30"/>
        <v/>
      </c>
    </row>
    <row r="173" spans="1:9" x14ac:dyDescent="0.55000000000000004">
      <c r="A173" s="79">
        <f t="shared" si="33"/>
        <v>2568</v>
      </c>
      <c r="B173" s="79" t="str">
        <f t="shared" si="34"/>
        <v>ชั้นมัธยมศึกษาปีที่ 3</v>
      </c>
      <c r="C173" s="79">
        <f t="shared" si="35"/>
        <v>2</v>
      </c>
      <c r="D173" s="79" t="s">
        <v>64</v>
      </c>
      <c r="E173" s="79">
        <f t="shared" ca="1" si="32"/>
        <v>30</v>
      </c>
      <c r="F173" s="82">
        <f t="shared" ca="1" si="31"/>
        <v>17</v>
      </c>
      <c r="G173" s="80">
        <f t="shared" ca="1" si="28"/>
        <v>56.666666666666664</v>
      </c>
      <c r="H173" s="81" t="str">
        <f t="shared" ca="1" si="29"/>
        <v/>
      </c>
      <c r="I173" s="81" t="str">
        <f t="shared" ca="1" si="30"/>
        <v>P</v>
      </c>
    </row>
    <row r="174" spans="1:9" x14ac:dyDescent="0.55000000000000004">
      <c r="A174" s="79">
        <f t="shared" si="33"/>
        <v>2568</v>
      </c>
      <c r="B174" s="79" t="str">
        <f t="shared" si="34"/>
        <v>ชั้นมัธยมศึกษาปีที่ 3</v>
      </c>
      <c r="C174" s="79">
        <f t="shared" si="35"/>
        <v>2</v>
      </c>
      <c r="D174" s="79" t="s">
        <v>89</v>
      </c>
      <c r="E174" s="79">
        <f t="shared" ca="1" si="32"/>
        <v>30</v>
      </c>
      <c r="F174" s="82">
        <f t="shared" ca="1" si="31"/>
        <v>24</v>
      </c>
      <c r="G174" s="80">
        <f t="shared" ca="1" si="28"/>
        <v>80</v>
      </c>
      <c r="H174" s="81" t="str">
        <f t="shared" ca="1" si="29"/>
        <v>P</v>
      </c>
      <c r="I174" s="81" t="str">
        <f t="shared" ca="1" si="30"/>
        <v/>
      </c>
    </row>
    <row r="175" spans="1:9" x14ac:dyDescent="0.55000000000000004">
      <c r="A175" s="79">
        <f t="shared" si="33"/>
        <v>2568</v>
      </c>
      <c r="B175" s="79" t="str">
        <f t="shared" si="34"/>
        <v>ชั้นมัธยมศึกษาปีที่ 3</v>
      </c>
      <c r="C175" s="79">
        <f t="shared" si="35"/>
        <v>2</v>
      </c>
      <c r="D175" s="79" t="s">
        <v>90</v>
      </c>
      <c r="E175" s="79">
        <f t="shared" ca="1" si="32"/>
        <v>30</v>
      </c>
      <c r="F175" s="82">
        <f t="shared" ca="1" si="31"/>
        <v>21</v>
      </c>
      <c r="G175" s="80">
        <f t="shared" ca="1" si="28"/>
        <v>70</v>
      </c>
      <c r="H175" s="81" t="str">
        <f t="shared" ca="1" si="29"/>
        <v>P</v>
      </c>
      <c r="I175" s="81" t="str">
        <f t="shared" ca="1" si="30"/>
        <v/>
      </c>
    </row>
    <row r="176" spans="1:9" x14ac:dyDescent="0.55000000000000004">
      <c r="A176" s="79">
        <f t="shared" si="33"/>
        <v>2568</v>
      </c>
      <c r="B176" s="79" t="str">
        <f t="shared" si="34"/>
        <v>ชั้นมัธยมศึกษาปีที่ 3</v>
      </c>
      <c r="C176" s="79">
        <f t="shared" si="35"/>
        <v>2</v>
      </c>
      <c r="D176" s="79" t="s">
        <v>91</v>
      </c>
      <c r="E176" s="79">
        <f t="shared" ca="1" si="32"/>
        <v>30</v>
      </c>
      <c r="F176" s="82">
        <f t="shared" ca="1" si="31"/>
        <v>17</v>
      </c>
      <c r="G176" s="80">
        <f t="shared" ca="1" si="28"/>
        <v>56.666666666666664</v>
      </c>
      <c r="H176" s="81" t="str">
        <f t="shared" ca="1" si="29"/>
        <v/>
      </c>
      <c r="I176" s="81" t="str">
        <f t="shared" ca="1" si="30"/>
        <v>P</v>
      </c>
    </row>
    <row r="177" spans="1:9" x14ac:dyDescent="0.55000000000000004">
      <c r="A177" s="79">
        <f t="shared" si="33"/>
        <v>2568</v>
      </c>
      <c r="B177" s="79" t="str">
        <f t="shared" si="34"/>
        <v>ชั้นมัธยมศึกษาปีที่ 3</v>
      </c>
      <c r="C177" s="79">
        <f t="shared" si="35"/>
        <v>2</v>
      </c>
      <c r="D177" s="79" t="s">
        <v>92</v>
      </c>
      <c r="E177" s="79">
        <f t="shared" ca="1" si="32"/>
        <v>30</v>
      </c>
      <c r="F177" s="82">
        <f t="shared" ca="1" si="31"/>
        <v>16</v>
      </c>
      <c r="G177" s="80">
        <f t="shared" ca="1" si="28"/>
        <v>53.333333333333336</v>
      </c>
      <c r="H177" s="81" t="str">
        <f t="shared" ca="1" si="29"/>
        <v/>
      </c>
      <c r="I177" s="81" t="str">
        <f t="shared" ca="1" si="30"/>
        <v>P</v>
      </c>
    </row>
    <row r="178" spans="1:9" x14ac:dyDescent="0.55000000000000004">
      <c r="A178" s="79">
        <f t="shared" si="33"/>
        <v>2568</v>
      </c>
      <c r="B178" s="79" t="str">
        <f t="shared" si="34"/>
        <v>ชั้นมัธยมศึกษาปีที่ 3</v>
      </c>
      <c r="C178" s="79">
        <f t="shared" si="35"/>
        <v>2</v>
      </c>
      <c r="D178" s="79" t="s">
        <v>93</v>
      </c>
      <c r="E178" s="79">
        <f t="shared" ca="1" si="32"/>
        <v>30</v>
      </c>
      <c r="F178" s="82">
        <f t="shared" ca="1" si="31"/>
        <v>16</v>
      </c>
      <c r="G178" s="80">
        <f t="shared" ca="1" si="28"/>
        <v>53.333333333333336</v>
      </c>
      <c r="H178" s="81" t="str">
        <f t="shared" ca="1" si="29"/>
        <v/>
      </c>
      <c r="I178" s="81" t="str">
        <f t="shared" ca="1" si="30"/>
        <v>P</v>
      </c>
    </row>
    <row r="179" spans="1:9" x14ac:dyDescent="0.55000000000000004">
      <c r="A179" s="79">
        <f t="shared" si="33"/>
        <v>2568</v>
      </c>
      <c r="B179" s="79" t="str">
        <f t="shared" si="34"/>
        <v>ชั้นมัธยมศึกษาปีที่ 3</v>
      </c>
      <c r="C179" s="79">
        <f t="shared" si="35"/>
        <v>2</v>
      </c>
      <c r="D179" s="79" t="s">
        <v>94</v>
      </c>
      <c r="E179" s="79">
        <f t="shared" ca="1" si="32"/>
        <v>30</v>
      </c>
      <c r="F179" s="82">
        <f t="shared" ca="1" si="31"/>
        <v>24</v>
      </c>
      <c r="G179" s="80">
        <f t="shared" ca="1" si="28"/>
        <v>80</v>
      </c>
      <c r="H179" s="81" t="str">
        <f t="shared" ca="1" si="29"/>
        <v>P</v>
      </c>
      <c r="I179" s="81" t="str">
        <f t="shared" ca="1" si="30"/>
        <v/>
      </c>
    </row>
    <row r="180" spans="1:9" x14ac:dyDescent="0.55000000000000004">
      <c r="A180" s="79">
        <f t="shared" si="33"/>
        <v>2568</v>
      </c>
      <c r="B180" s="79" t="str">
        <f t="shared" si="34"/>
        <v>ชั้นมัธยมศึกษาปีที่ 3</v>
      </c>
      <c r="C180" s="79">
        <f t="shared" si="35"/>
        <v>2</v>
      </c>
      <c r="D180" s="79" t="s">
        <v>105</v>
      </c>
      <c r="E180" s="79">
        <f t="shared" ca="1" si="32"/>
        <v>30</v>
      </c>
      <c r="F180" s="82">
        <f t="shared" ca="1" si="31"/>
        <v>19</v>
      </c>
      <c r="G180" s="80">
        <f t="shared" ca="1" si="28"/>
        <v>63.333333333333336</v>
      </c>
      <c r="H180" s="81" t="str">
        <f t="shared" ca="1" si="29"/>
        <v>P</v>
      </c>
      <c r="I180" s="81" t="str">
        <f t="shared" ca="1" si="30"/>
        <v/>
      </c>
    </row>
    <row r="181" spans="1:9" x14ac:dyDescent="0.55000000000000004">
      <c r="A181" s="82">
        <v>2568</v>
      </c>
      <c r="B181" s="82" t="s">
        <v>25</v>
      </c>
      <c r="C181" s="82">
        <v>1</v>
      </c>
      <c r="D181" s="82" t="s">
        <v>48</v>
      </c>
      <c r="E181" s="82">
        <f ca="1">RANDBETWEEN(20,45)</f>
        <v>37</v>
      </c>
      <c r="F181" s="82">
        <f t="shared" ca="1" si="31"/>
        <v>28</v>
      </c>
      <c r="G181" s="83">
        <f t="shared" ca="1" si="28"/>
        <v>75.675675675675677</v>
      </c>
      <c r="H181" s="84" t="str">
        <f t="shared" ca="1" si="29"/>
        <v>P</v>
      </c>
      <c r="I181" s="84" t="str">
        <f t="shared" ca="1" si="30"/>
        <v/>
      </c>
    </row>
    <row r="182" spans="1:9" x14ac:dyDescent="0.55000000000000004">
      <c r="A182" s="79">
        <f>A181</f>
        <v>2568</v>
      </c>
      <c r="B182" s="79" t="str">
        <f>B181</f>
        <v>ชั้นมัธยมศึกษาปีที่ 4</v>
      </c>
      <c r="C182" s="79">
        <f>C181</f>
        <v>1</v>
      </c>
      <c r="D182" s="79" t="s">
        <v>49</v>
      </c>
      <c r="E182" s="79">
        <f t="shared" ref="E182:E210" ca="1" si="36">E181</f>
        <v>37</v>
      </c>
      <c r="F182" s="82">
        <f t="shared" ca="1" si="31"/>
        <v>27</v>
      </c>
      <c r="G182" s="80">
        <f t="shared" ca="1" si="28"/>
        <v>72.972972972972968</v>
      </c>
      <c r="H182" s="81" t="str">
        <f t="shared" ca="1" si="29"/>
        <v>P</v>
      </c>
      <c r="I182" s="81" t="str">
        <f t="shared" ca="1" si="30"/>
        <v/>
      </c>
    </row>
    <row r="183" spans="1:9" x14ac:dyDescent="0.55000000000000004">
      <c r="A183" s="79">
        <f t="shared" ref="A183:A210" si="37">A182</f>
        <v>2568</v>
      </c>
      <c r="B183" s="79" t="str">
        <f t="shared" ref="B183:B210" si="38">B182</f>
        <v>ชั้นมัธยมศึกษาปีที่ 4</v>
      </c>
      <c r="C183" s="79">
        <f t="shared" ref="C183:C210" si="39">C182</f>
        <v>1</v>
      </c>
      <c r="D183" s="79" t="s">
        <v>50</v>
      </c>
      <c r="E183" s="79">
        <f t="shared" ca="1" si="36"/>
        <v>37</v>
      </c>
      <c r="F183" s="82">
        <f t="shared" ca="1" si="31"/>
        <v>29</v>
      </c>
      <c r="G183" s="80">
        <f t="shared" ca="1" si="28"/>
        <v>78.378378378378372</v>
      </c>
      <c r="H183" s="81" t="str">
        <f t="shared" ca="1" si="29"/>
        <v>P</v>
      </c>
      <c r="I183" s="81" t="str">
        <f t="shared" ca="1" si="30"/>
        <v/>
      </c>
    </row>
    <row r="184" spans="1:9" x14ac:dyDescent="0.55000000000000004">
      <c r="A184" s="79">
        <f t="shared" si="37"/>
        <v>2568</v>
      </c>
      <c r="B184" s="79" t="str">
        <f t="shared" si="38"/>
        <v>ชั้นมัธยมศึกษาปีที่ 4</v>
      </c>
      <c r="C184" s="79">
        <f t="shared" si="39"/>
        <v>1</v>
      </c>
      <c r="D184" s="79" t="s">
        <v>51</v>
      </c>
      <c r="E184" s="79">
        <f t="shared" ca="1" si="36"/>
        <v>37</v>
      </c>
      <c r="F184" s="82">
        <f t="shared" ca="1" si="31"/>
        <v>20</v>
      </c>
      <c r="G184" s="80">
        <f t="shared" ca="1" si="28"/>
        <v>54.054054054054056</v>
      </c>
      <c r="H184" s="81" t="str">
        <f t="shared" ca="1" si="29"/>
        <v/>
      </c>
      <c r="I184" s="81" t="str">
        <f t="shared" ca="1" si="30"/>
        <v>P</v>
      </c>
    </row>
    <row r="185" spans="1:9" x14ac:dyDescent="0.55000000000000004">
      <c r="A185" s="79">
        <f t="shared" si="37"/>
        <v>2568</v>
      </c>
      <c r="B185" s="79" t="str">
        <f t="shared" si="38"/>
        <v>ชั้นมัธยมศึกษาปีที่ 4</v>
      </c>
      <c r="C185" s="79">
        <f t="shared" si="39"/>
        <v>1</v>
      </c>
      <c r="D185" s="79" t="s">
        <v>52</v>
      </c>
      <c r="E185" s="79">
        <f t="shared" ca="1" si="36"/>
        <v>37</v>
      </c>
      <c r="F185" s="82">
        <f t="shared" ca="1" si="31"/>
        <v>26</v>
      </c>
      <c r="G185" s="80">
        <f t="shared" ca="1" si="28"/>
        <v>70.270270270270274</v>
      </c>
      <c r="H185" s="81" t="str">
        <f t="shared" ca="1" si="29"/>
        <v>P</v>
      </c>
      <c r="I185" s="81" t="str">
        <f t="shared" ca="1" si="30"/>
        <v/>
      </c>
    </row>
    <row r="186" spans="1:9" x14ac:dyDescent="0.55000000000000004">
      <c r="A186" s="79">
        <f t="shared" si="37"/>
        <v>2568</v>
      </c>
      <c r="B186" s="79" t="str">
        <f t="shared" si="38"/>
        <v>ชั้นมัธยมศึกษาปีที่ 4</v>
      </c>
      <c r="C186" s="79">
        <f t="shared" si="39"/>
        <v>1</v>
      </c>
      <c r="D186" s="79" t="s">
        <v>53</v>
      </c>
      <c r="E186" s="79">
        <f t="shared" ca="1" si="36"/>
        <v>37</v>
      </c>
      <c r="F186" s="82">
        <f t="shared" ca="1" si="31"/>
        <v>26</v>
      </c>
      <c r="G186" s="80">
        <f t="shared" ca="1" si="28"/>
        <v>70.270270270270274</v>
      </c>
      <c r="H186" s="81" t="str">
        <f t="shared" ca="1" si="29"/>
        <v>P</v>
      </c>
      <c r="I186" s="81" t="str">
        <f t="shared" ca="1" si="30"/>
        <v/>
      </c>
    </row>
    <row r="187" spans="1:9" x14ac:dyDescent="0.55000000000000004">
      <c r="A187" s="79">
        <f t="shared" si="37"/>
        <v>2568</v>
      </c>
      <c r="B187" s="79" t="str">
        <f t="shared" si="38"/>
        <v>ชั้นมัธยมศึกษาปีที่ 4</v>
      </c>
      <c r="C187" s="79">
        <f t="shared" si="39"/>
        <v>1</v>
      </c>
      <c r="D187" s="79" t="s">
        <v>54</v>
      </c>
      <c r="E187" s="79">
        <f t="shared" ca="1" si="36"/>
        <v>37</v>
      </c>
      <c r="F187" s="82">
        <f t="shared" ca="1" si="31"/>
        <v>25</v>
      </c>
      <c r="G187" s="80">
        <f t="shared" ca="1" si="28"/>
        <v>67.567567567567565</v>
      </c>
      <c r="H187" s="81" t="str">
        <f t="shared" ca="1" si="29"/>
        <v>P</v>
      </c>
      <c r="I187" s="81" t="str">
        <f t="shared" ca="1" si="30"/>
        <v/>
      </c>
    </row>
    <row r="188" spans="1:9" x14ac:dyDescent="0.55000000000000004">
      <c r="A188" s="79">
        <f t="shared" si="37"/>
        <v>2568</v>
      </c>
      <c r="B188" s="79" t="str">
        <f t="shared" si="38"/>
        <v>ชั้นมัธยมศึกษาปีที่ 4</v>
      </c>
      <c r="C188" s="79">
        <f t="shared" si="39"/>
        <v>1</v>
      </c>
      <c r="D188" s="79" t="s">
        <v>55</v>
      </c>
      <c r="E188" s="79">
        <f t="shared" ca="1" si="36"/>
        <v>37</v>
      </c>
      <c r="F188" s="82">
        <f t="shared" ca="1" si="31"/>
        <v>20</v>
      </c>
      <c r="G188" s="80">
        <f t="shared" ca="1" si="28"/>
        <v>54.054054054054056</v>
      </c>
      <c r="H188" s="81" t="str">
        <f t="shared" ca="1" si="29"/>
        <v/>
      </c>
      <c r="I188" s="81" t="str">
        <f t="shared" ca="1" si="30"/>
        <v>P</v>
      </c>
    </row>
    <row r="189" spans="1:9" x14ac:dyDescent="0.55000000000000004">
      <c r="A189" s="79">
        <f t="shared" si="37"/>
        <v>2568</v>
      </c>
      <c r="B189" s="79" t="str">
        <f t="shared" si="38"/>
        <v>ชั้นมัธยมศึกษาปีที่ 4</v>
      </c>
      <c r="C189" s="79">
        <f t="shared" si="39"/>
        <v>1</v>
      </c>
      <c r="D189" s="79" t="s">
        <v>102</v>
      </c>
      <c r="E189" s="79">
        <f t="shared" ca="1" si="36"/>
        <v>37</v>
      </c>
      <c r="F189" s="82">
        <f t="shared" ca="1" si="31"/>
        <v>27</v>
      </c>
      <c r="G189" s="80">
        <f t="shared" ca="1" si="28"/>
        <v>72.972972972972968</v>
      </c>
      <c r="H189" s="81" t="str">
        <f t="shared" ca="1" si="29"/>
        <v>P</v>
      </c>
      <c r="I189" s="81" t="str">
        <f t="shared" ca="1" si="30"/>
        <v/>
      </c>
    </row>
    <row r="190" spans="1:9" x14ac:dyDescent="0.55000000000000004">
      <c r="A190" s="79">
        <f t="shared" si="37"/>
        <v>2568</v>
      </c>
      <c r="B190" s="79" t="str">
        <f t="shared" si="38"/>
        <v>ชั้นมัธยมศึกษาปีที่ 4</v>
      </c>
      <c r="C190" s="79">
        <f t="shared" si="39"/>
        <v>1</v>
      </c>
      <c r="D190" s="79" t="s">
        <v>42</v>
      </c>
      <c r="E190" s="79">
        <f t="shared" ca="1" si="36"/>
        <v>37</v>
      </c>
      <c r="F190" s="82">
        <f t="shared" ca="1" si="31"/>
        <v>20</v>
      </c>
      <c r="G190" s="80">
        <f t="shared" ca="1" si="28"/>
        <v>54.054054054054056</v>
      </c>
      <c r="H190" s="81" t="str">
        <f t="shared" ca="1" si="29"/>
        <v/>
      </c>
      <c r="I190" s="81" t="str">
        <f t="shared" ca="1" si="30"/>
        <v>P</v>
      </c>
    </row>
    <row r="191" spans="1:9" x14ac:dyDescent="0.55000000000000004">
      <c r="A191" s="79">
        <f t="shared" si="37"/>
        <v>2568</v>
      </c>
      <c r="B191" s="79" t="str">
        <f t="shared" si="38"/>
        <v>ชั้นมัธยมศึกษาปีที่ 4</v>
      </c>
      <c r="C191" s="79">
        <f t="shared" si="39"/>
        <v>1</v>
      </c>
      <c r="D191" s="79" t="s">
        <v>43</v>
      </c>
      <c r="E191" s="79">
        <f t="shared" ca="1" si="36"/>
        <v>37</v>
      </c>
      <c r="F191" s="82">
        <f t="shared" ca="1" si="31"/>
        <v>27</v>
      </c>
      <c r="G191" s="80">
        <f t="shared" ca="1" si="28"/>
        <v>72.972972972972968</v>
      </c>
      <c r="H191" s="81" t="str">
        <f t="shared" ca="1" si="29"/>
        <v>P</v>
      </c>
      <c r="I191" s="81" t="str">
        <f t="shared" ca="1" si="30"/>
        <v/>
      </c>
    </row>
    <row r="192" spans="1:9" x14ac:dyDescent="0.55000000000000004">
      <c r="A192" s="79">
        <f t="shared" si="37"/>
        <v>2568</v>
      </c>
      <c r="B192" s="79" t="str">
        <f t="shared" si="38"/>
        <v>ชั้นมัธยมศึกษาปีที่ 4</v>
      </c>
      <c r="C192" s="79">
        <f t="shared" si="39"/>
        <v>1</v>
      </c>
      <c r="D192" s="79" t="s">
        <v>44</v>
      </c>
      <c r="E192" s="79">
        <f t="shared" ca="1" si="36"/>
        <v>37</v>
      </c>
      <c r="F192" s="82">
        <f t="shared" ca="1" si="31"/>
        <v>23</v>
      </c>
      <c r="G192" s="80">
        <f t="shared" ca="1" si="28"/>
        <v>62.162162162162161</v>
      </c>
      <c r="H192" s="81" t="str">
        <f t="shared" ca="1" si="29"/>
        <v>P</v>
      </c>
      <c r="I192" s="81" t="str">
        <f t="shared" ca="1" si="30"/>
        <v/>
      </c>
    </row>
    <row r="193" spans="1:9" x14ac:dyDescent="0.55000000000000004">
      <c r="A193" s="79">
        <f t="shared" si="37"/>
        <v>2568</v>
      </c>
      <c r="B193" s="79" t="str">
        <f t="shared" si="38"/>
        <v>ชั้นมัธยมศึกษาปีที่ 4</v>
      </c>
      <c r="C193" s="79">
        <f t="shared" si="39"/>
        <v>1</v>
      </c>
      <c r="D193" s="79" t="s">
        <v>45</v>
      </c>
      <c r="E193" s="79">
        <f t="shared" ca="1" si="36"/>
        <v>37</v>
      </c>
      <c r="F193" s="82">
        <f t="shared" ca="1" si="31"/>
        <v>28</v>
      </c>
      <c r="G193" s="80">
        <f t="shared" ref="G193:G256" ca="1" si="40">F193*100/E193</f>
        <v>75.675675675675677</v>
      </c>
      <c r="H193" s="81" t="str">
        <f t="shared" ref="H193:H256" ca="1" si="41">IF(G193&gt;=60,"P","")</f>
        <v>P</v>
      </c>
      <c r="I193" s="81" t="str">
        <f t="shared" ref="I193:I256" ca="1" si="42">IF(G193&gt;=60,"","P")</f>
        <v/>
      </c>
    </row>
    <row r="194" spans="1:9" x14ac:dyDescent="0.55000000000000004">
      <c r="A194" s="79">
        <f t="shared" si="37"/>
        <v>2568</v>
      </c>
      <c r="B194" s="79" t="str">
        <f t="shared" si="38"/>
        <v>ชั้นมัธยมศึกษาปีที่ 4</v>
      </c>
      <c r="C194" s="79">
        <f t="shared" si="39"/>
        <v>1</v>
      </c>
      <c r="D194" s="79" t="s">
        <v>46</v>
      </c>
      <c r="E194" s="79">
        <f t="shared" ca="1" si="36"/>
        <v>37</v>
      </c>
      <c r="F194" s="82">
        <f t="shared" ref="F194:F257" ca="1" si="43">RANDBETWEEN(ROUND(E194*50/100,0),ROUND(E194*85/100,0))</f>
        <v>24</v>
      </c>
      <c r="G194" s="80">
        <f t="shared" ca="1" si="40"/>
        <v>64.86486486486487</v>
      </c>
      <c r="H194" s="81" t="str">
        <f t="shared" ca="1" si="41"/>
        <v>P</v>
      </c>
      <c r="I194" s="81" t="str">
        <f t="shared" ca="1" si="42"/>
        <v/>
      </c>
    </row>
    <row r="195" spans="1:9" x14ac:dyDescent="0.55000000000000004">
      <c r="A195" s="79">
        <f t="shared" si="37"/>
        <v>2568</v>
      </c>
      <c r="B195" s="79" t="str">
        <f t="shared" si="38"/>
        <v>ชั้นมัธยมศึกษาปีที่ 4</v>
      </c>
      <c r="C195" s="79">
        <f t="shared" si="39"/>
        <v>1</v>
      </c>
      <c r="D195" s="79" t="s">
        <v>103</v>
      </c>
      <c r="E195" s="79">
        <f t="shared" ca="1" si="36"/>
        <v>37</v>
      </c>
      <c r="F195" s="82">
        <f t="shared" ca="1" si="43"/>
        <v>28</v>
      </c>
      <c r="G195" s="80">
        <f t="shared" ca="1" si="40"/>
        <v>75.675675675675677</v>
      </c>
      <c r="H195" s="81" t="str">
        <f t="shared" ca="1" si="41"/>
        <v>P</v>
      </c>
      <c r="I195" s="81" t="str">
        <f t="shared" ca="1" si="42"/>
        <v/>
      </c>
    </row>
    <row r="196" spans="1:9" x14ac:dyDescent="0.55000000000000004">
      <c r="A196" s="79">
        <f t="shared" si="37"/>
        <v>2568</v>
      </c>
      <c r="B196" s="79" t="str">
        <f t="shared" si="38"/>
        <v>ชั้นมัธยมศึกษาปีที่ 4</v>
      </c>
      <c r="C196" s="79">
        <f t="shared" si="39"/>
        <v>1</v>
      </c>
      <c r="D196" s="79" t="s">
        <v>56</v>
      </c>
      <c r="E196" s="79">
        <f t="shared" ca="1" si="36"/>
        <v>37</v>
      </c>
      <c r="F196" s="82">
        <f t="shared" ca="1" si="43"/>
        <v>21</v>
      </c>
      <c r="G196" s="80">
        <f t="shared" ca="1" si="40"/>
        <v>56.756756756756758</v>
      </c>
      <c r="H196" s="81" t="str">
        <f t="shared" ca="1" si="41"/>
        <v/>
      </c>
      <c r="I196" s="81" t="str">
        <f t="shared" ca="1" si="42"/>
        <v>P</v>
      </c>
    </row>
    <row r="197" spans="1:9" x14ac:dyDescent="0.55000000000000004">
      <c r="A197" s="79">
        <f t="shared" si="37"/>
        <v>2568</v>
      </c>
      <c r="B197" s="79" t="str">
        <f t="shared" si="38"/>
        <v>ชั้นมัธยมศึกษาปีที่ 4</v>
      </c>
      <c r="C197" s="79">
        <f t="shared" si="39"/>
        <v>1</v>
      </c>
      <c r="D197" s="79" t="s">
        <v>57</v>
      </c>
      <c r="E197" s="79">
        <f t="shared" ca="1" si="36"/>
        <v>37</v>
      </c>
      <c r="F197" s="82">
        <f t="shared" ca="1" si="43"/>
        <v>24</v>
      </c>
      <c r="G197" s="80">
        <f t="shared" ca="1" si="40"/>
        <v>64.86486486486487</v>
      </c>
      <c r="H197" s="81" t="str">
        <f t="shared" ca="1" si="41"/>
        <v>P</v>
      </c>
      <c r="I197" s="81" t="str">
        <f t="shared" ca="1" si="42"/>
        <v/>
      </c>
    </row>
    <row r="198" spans="1:9" x14ac:dyDescent="0.55000000000000004">
      <c r="A198" s="79">
        <f t="shared" si="37"/>
        <v>2568</v>
      </c>
      <c r="B198" s="79" t="str">
        <f t="shared" si="38"/>
        <v>ชั้นมัธยมศึกษาปีที่ 4</v>
      </c>
      <c r="C198" s="79">
        <f t="shared" si="39"/>
        <v>1</v>
      </c>
      <c r="D198" s="79" t="s">
        <v>58</v>
      </c>
      <c r="E198" s="79">
        <f t="shared" ca="1" si="36"/>
        <v>37</v>
      </c>
      <c r="F198" s="82">
        <f t="shared" ca="1" si="43"/>
        <v>29</v>
      </c>
      <c r="G198" s="80">
        <f t="shared" ca="1" si="40"/>
        <v>78.378378378378372</v>
      </c>
      <c r="H198" s="81" t="str">
        <f t="shared" ca="1" si="41"/>
        <v>P</v>
      </c>
      <c r="I198" s="81" t="str">
        <f t="shared" ca="1" si="42"/>
        <v/>
      </c>
    </row>
    <row r="199" spans="1:9" x14ac:dyDescent="0.55000000000000004">
      <c r="A199" s="79">
        <f t="shared" si="37"/>
        <v>2568</v>
      </c>
      <c r="B199" s="79" t="str">
        <f t="shared" si="38"/>
        <v>ชั้นมัธยมศึกษาปีที่ 4</v>
      </c>
      <c r="C199" s="79">
        <f t="shared" si="39"/>
        <v>1</v>
      </c>
      <c r="D199" s="79" t="s">
        <v>59</v>
      </c>
      <c r="E199" s="79">
        <f t="shared" ca="1" si="36"/>
        <v>37</v>
      </c>
      <c r="F199" s="82">
        <f t="shared" ca="1" si="43"/>
        <v>20</v>
      </c>
      <c r="G199" s="80">
        <f t="shared" ca="1" si="40"/>
        <v>54.054054054054056</v>
      </c>
      <c r="H199" s="81" t="str">
        <f t="shared" ca="1" si="41"/>
        <v/>
      </c>
      <c r="I199" s="81" t="str">
        <f t="shared" ca="1" si="42"/>
        <v>P</v>
      </c>
    </row>
    <row r="200" spans="1:9" x14ac:dyDescent="0.55000000000000004">
      <c r="A200" s="79">
        <f t="shared" si="37"/>
        <v>2568</v>
      </c>
      <c r="B200" s="79" t="str">
        <f t="shared" si="38"/>
        <v>ชั้นมัธยมศึกษาปีที่ 4</v>
      </c>
      <c r="C200" s="79">
        <f t="shared" si="39"/>
        <v>1</v>
      </c>
      <c r="D200" s="79" t="s">
        <v>60</v>
      </c>
      <c r="E200" s="79">
        <f t="shared" ca="1" si="36"/>
        <v>37</v>
      </c>
      <c r="F200" s="82">
        <f t="shared" ca="1" si="43"/>
        <v>28</v>
      </c>
      <c r="G200" s="80">
        <f t="shared" ca="1" si="40"/>
        <v>75.675675675675677</v>
      </c>
      <c r="H200" s="81" t="str">
        <f t="shared" ca="1" si="41"/>
        <v>P</v>
      </c>
      <c r="I200" s="81" t="str">
        <f t="shared" ca="1" si="42"/>
        <v/>
      </c>
    </row>
    <row r="201" spans="1:9" x14ac:dyDescent="0.55000000000000004">
      <c r="A201" s="79">
        <f t="shared" si="37"/>
        <v>2568</v>
      </c>
      <c r="B201" s="79" t="str">
        <f t="shared" si="38"/>
        <v>ชั้นมัธยมศึกษาปีที่ 4</v>
      </c>
      <c r="C201" s="79">
        <f t="shared" si="39"/>
        <v>1</v>
      </c>
      <c r="D201" s="79" t="s">
        <v>61</v>
      </c>
      <c r="E201" s="79">
        <f t="shared" ca="1" si="36"/>
        <v>37</v>
      </c>
      <c r="F201" s="82">
        <f t="shared" ca="1" si="43"/>
        <v>28</v>
      </c>
      <c r="G201" s="80">
        <f t="shared" ca="1" si="40"/>
        <v>75.675675675675677</v>
      </c>
      <c r="H201" s="81" t="str">
        <f t="shared" ca="1" si="41"/>
        <v>P</v>
      </c>
      <c r="I201" s="81" t="str">
        <f t="shared" ca="1" si="42"/>
        <v/>
      </c>
    </row>
    <row r="202" spans="1:9" x14ac:dyDescent="0.55000000000000004">
      <c r="A202" s="79">
        <f t="shared" si="37"/>
        <v>2568</v>
      </c>
      <c r="B202" s="79" t="str">
        <f t="shared" si="38"/>
        <v>ชั้นมัธยมศึกษาปีที่ 4</v>
      </c>
      <c r="C202" s="79">
        <f t="shared" si="39"/>
        <v>1</v>
      </c>
      <c r="D202" s="79" t="s">
        <v>104</v>
      </c>
      <c r="E202" s="79">
        <f t="shared" ca="1" si="36"/>
        <v>37</v>
      </c>
      <c r="F202" s="82">
        <f t="shared" ca="1" si="43"/>
        <v>20</v>
      </c>
      <c r="G202" s="80">
        <f t="shared" ca="1" si="40"/>
        <v>54.054054054054056</v>
      </c>
      <c r="H202" s="81" t="str">
        <f t="shared" ca="1" si="41"/>
        <v/>
      </c>
      <c r="I202" s="81" t="str">
        <f t="shared" ca="1" si="42"/>
        <v>P</v>
      </c>
    </row>
    <row r="203" spans="1:9" x14ac:dyDescent="0.55000000000000004">
      <c r="A203" s="79">
        <f t="shared" si="37"/>
        <v>2568</v>
      </c>
      <c r="B203" s="79" t="str">
        <f t="shared" si="38"/>
        <v>ชั้นมัธยมศึกษาปีที่ 4</v>
      </c>
      <c r="C203" s="79">
        <f t="shared" si="39"/>
        <v>1</v>
      </c>
      <c r="D203" s="79" t="s">
        <v>64</v>
      </c>
      <c r="E203" s="79">
        <f t="shared" ca="1" si="36"/>
        <v>37</v>
      </c>
      <c r="F203" s="82">
        <f t="shared" ca="1" si="43"/>
        <v>26</v>
      </c>
      <c r="G203" s="80">
        <f t="shared" ca="1" si="40"/>
        <v>70.270270270270274</v>
      </c>
      <c r="H203" s="81" t="str">
        <f t="shared" ca="1" si="41"/>
        <v>P</v>
      </c>
      <c r="I203" s="81" t="str">
        <f t="shared" ca="1" si="42"/>
        <v/>
      </c>
    </row>
    <row r="204" spans="1:9" x14ac:dyDescent="0.55000000000000004">
      <c r="A204" s="79">
        <f t="shared" si="37"/>
        <v>2568</v>
      </c>
      <c r="B204" s="79" t="str">
        <f t="shared" si="38"/>
        <v>ชั้นมัธยมศึกษาปีที่ 4</v>
      </c>
      <c r="C204" s="79">
        <f t="shared" si="39"/>
        <v>1</v>
      </c>
      <c r="D204" s="79" t="s">
        <v>89</v>
      </c>
      <c r="E204" s="79">
        <f t="shared" ca="1" si="36"/>
        <v>37</v>
      </c>
      <c r="F204" s="82">
        <f t="shared" ca="1" si="43"/>
        <v>21</v>
      </c>
      <c r="G204" s="80">
        <f t="shared" ca="1" si="40"/>
        <v>56.756756756756758</v>
      </c>
      <c r="H204" s="81" t="str">
        <f t="shared" ca="1" si="41"/>
        <v/>
      </c>
      <c r="I204" s="81" t="str">
        <f t="shared" ca="1" si="42"/>
        <v>P</v>
      </c>
    </row>
    <row r="205" spans="1:9" x14ac:dyDescent="0.55000000000000004">
      <c r="A205" s="79">
        <f t="shared" si="37"/>
        <v>2568</v>
      </c>
      <c r="B205" s="79" t="str">
        <f t="shared" si="38"/>
        <v>ชั้นมัธยมศึกษาปีที่ 4</v>
      </c>
      <c r="C205" s="79">
        <f t="shared" si="39"/>
        <v>1</v>
      </c>
      <c r="D205" s="79" t="s">
        <v>90</v>
      </c>
      <c r="E205" s="79">
        <f t="shared" ca="1" si="36"/>
        <v>37</v>
      </c>
      <c r="F205" s="82">
        <f t="shared" ca="1" si="43"/>
        <v>22</v>
      </c>
      <c r="G205" s="80">
        <f t="shared" ca="1" si="40"/>
        <v>59.45945945945946</v>
      </c>
      <c r="H205" s="81" t="str">
        <f t="shared" ca="1" si="41"/>
        <v/>
      </c>
      <c r="I205" s="81" t="str">
        <f t="shared" ca="1" si="42"/>
        <v>P</v>
      </c>
    </row>
    <row r="206" spans="1:9" x14ac:dyDescent="0.55000000000000004">
      <c r="A206" s="79">
        <f t="shared" si="37"/>
        <v>2568</v>
      </c>
      <c r="B206" s="79" t="str">
        <f t="shared" si="38"/>
        <v>ชั้นมัธยมศึกษาปีที่ 4</v>
      </c>
      <c r="C206" s="79">
        <f t="shared" si="39"/>
        <v>1</v>
      </c>
      <c r="D206" s="79" t="s">
        <v>91</v>
      </c>
      <c r="E206" s="79">
        <f t="shared" ca="1" si="36"/>
        <v>37</v>
      </c>
      <c r="F206" s="82">
        <f t="shared" ca="1" si="43"/>
        <v>30</v>
      </c>
      <c r="G206" s="80">
        <f t="shared" ca="1" si="40"/>
        <v>81.081081081081081</v>
      </c>
      <c r="H206" s="81" t="str">
        <f t="shared" ca="1" si="41"/>
        <v>P</v>
      </c>
      <c r="I206" s="81" t="str">
        <f t="shared" ca="1" si="42"/>
        <v/>
      </c>
    </row>
    <row r="207" spans="1:9" x14ac:dyDescent="0.55000000000000004">
      <c r="A207" s="79">
        <f t="shared" si="37"/>
        <v>2568</v>
      </c>
      <c r="B207" s="79" t="str">
        <f t="shared" si="38"/>
        <v>ชั้นมัธยมศึกษาปีที่ 4</v>
      </c>
      <c r="C207" s="79">
        <f t="shared" si="39"/>
        <v>1</v>
      </c>
      <c r="D207" s="79" t="s">
        <v>92</v>
      </c>
      <c r="E207" s="79">
        <f t="shared" ca="1" si="36"/>
        <v>37</v>
      </c>
      <c r="F207" s="82">
        <f t="shared" ca="1" si="43"/>
        <v>29</v>
      </c>
      <c r="G207" s="80">
        <f t="shared" ca="1" si="40"/>
        <v>78.378378378378372</v>
      </c>
      <c r="H207" s="81" t="str">
        <f t="shared" ca="1" si="41"/>
        <v>P</v>
      </c>
      <c r="I207" s="81" t="str">
        <f t="shared" ca="1" si="42"/>
        <v/>
      </c>
    </row>
    <row r="208" spans="1:9" x14ac:dyDescent="0.55000000000000004">
      <c r="A208" s="79">
        <f t="shared" si="37"/>
        <v>2568</v>
      </c>
      <c r="B208" s="79" t="str">
        <f t="shared" si="38"/>
        <v>ชั้นมัธยมศึกษาปีที่ 4</v>
      </c>
      <c r="C208" s="79">
        <f t="shared" si="39"/>
        <v>1</v>
      </c>
      <c r="D208" s="79" t="s">
        <v>93</v>
      </c>
      <c r="E208" s="79">
        <f t="shared" ca="1" si="36"/>
        <v>37</v>
      </c>
      <c r="F208" s="82">
        <f t="shared" ca="1" si="43"/>
        <v>30</v>
      </c>
      <c r="G208" s="80">
        <f t="shared" ca="1" si="40"/>
        <v>81.081081081081081</v>
      </c>
      <c r="H208" s="81" t="str">
        <f t="shared" ca="1" si="41"/>
        <v>P</v>
      </c>
      <c r="I208" s="81" t="str">
        <f t="shared" ca="1" si="42"/>
        <v/>
      </c>
    </row>
    <row r="209" spans="1:9" x14ac:dyDescent="0.55000000000000004">
      <c r="A209" s="79">
        <f t="shared" si="37"/>
        <v>2568</v>
      </c>
      <c r="B209" s="79" t="str">
        <f t="shared" si="38"/>
        <v>ชั้นมัธยมศึกษาปีที่ 4</v>
      </c>
      <c r="C209" s="79">
        <f t="shared" si="39"/>
        <v>1</v>
      </c>
      <c r="D209" s="79" t="s">
        <v>94</v>
      </c>
      <c r="E209" s="79">
        <f t="shared" ca="1" si="36"/>
        <v>37</v>
      </c>
      <c r="F209" s="82">
        <f t="shared" ca="1" si="43"/>
        <v>24</v>
      </c>
      <c r="G209" s="80">
        <f t="shared" ca="1" si="40"/>
        <v>64.86486486486487</v>
      </c>
      <c r="H209" s="81" t="str">
        <f t="shared" ca="1" si="41"/>
        <v>P</v>
      </c>
      <c r="I209" s="81" t="str">
        <f t="shared" ca="1" si="42"/>
        <v/>
      </c>
    </row>
    <row r="210" spans="1:9" x14ac:dyDescent="0.55000000000000004">
      <c r="A210" s="79">
        <f t="shared" si="37"/>
        <v>2568</v>
      </c>
      <c r="B210" s="79" t="str">
        <f t="shared" si="38"/>
        <v>ชั้นมัธยมศึกษาปีที่ 4</v>
      </c>
      <c r="C210" s="79">
        <f t="shared" si="39"/>
        <v>1</v>
      </c>
      <c r="D210" s="79" t="s">
        <v>105</v>
      </c>
      <c r="E210" s="79">
        <f t="shared" ca="1" si="36"/>
        <v>37</v>
      </c>
      <c r="F210" s="82">
        <f t="shared" ca="1" si="43"/>
        <v>29</v>
      </c>
      <c r="G210" s="80">
        <f t="shared" ca="1" si="40"/>
        <v>78.378378378378372</v>
      </c>
      <c r="H210" s="81" t="str">
        <f t="shared" ca="1" si="41"/>
        <v>P</v>
      </c>
      <c r="I210" s="81" t="str">
        <f t="shared" ca="1" si="42"/>
        <v/>
      </c>
    </row>
    <row r="211" spans="1:9" x14ac:dyDescent="0.55000000000000004">
      <c r="A211" s="82">
        <v>2568</v>
      </c>
      <c r="B211" s="82" t="s">
        <v>25</v>
      </c>
      <c r="C211" s="82">
        <v>2</v>
      </c>
      <c r="D211" s="82" t="s">
        <v>48</v>
      </c>
      <c r="E211" s="82">
        <f ca="1">RANDBETWEEN(20,45)</f>
        <v>20</v>
      </c>
      <c r="F211" s="82">
        <f t="shared" ca="1" si="43"/>
        <v>13</v>
      </c>
      <c r="G211" s="83">
        <f t="shared" ca="1" si="40"/>
        <v>65</v>
      </c>
      <c r="H211" s="84" t="str">
        <f t="shared" ca="1" si="41"/>
        <v>P</v>
      </c>
      <c r="I211" s="84" t="str">
        <f t="shared" ca="1" si="42"/>
        <v/>
      </c>
    </row>
    <row r="212" spans="1:9" x14ac:dyDescent="0.55000000000000004">
      <c r="A212" s="79">
        <f>A211</f>
        <v>2568</v>
      </c>
      <c r="B212" s="79" t="str">
        <f>B211</f>
        <v>ชั้นมัธยมศึกษาปีที่ 4</v>
      </c>
      <c r="C212" s="79">
        <f>C211</f>
        <v>2</v>
      </c>
      <c r="D212" s="79" t="s">
        <v>49</v>
      </c>
      <c r="E212" s="79">
        <f t="shared" ref="E212:E240" ca="1" si="44">E211</f>
        <v>20</v>
      </c>
      <c r="F212" s="82">
        <f t="shared" ca="1" si="43"/>
        <v>13</v>
      </c>
      <c r="G212" s="80">
        <f t="shared" ca="1" si="40"/>
        <v>65</v>
      </c>
      <c r="H212" s="81" t="str">
        <f t="shared" ca="1" si="41"/>
        <v>P</v>
      </c>
      <c r="I212" s="81" t="str">
        <f t="shared" ca="1" si="42"/>
        <v/>
      </c>
    </row>
    <row r="213" spans="1:9" x14ac:dyDescent="0.55000000000000004">
      <c r="A213" s="79">
        <f t="shared" ref="A213:A240" si="45">A212</f>
        <v>2568</v>
      </c>
      <c r="B213" s="79" t="str">
        <f t="shared" ref="B213:B240" si="46">B212</f>
        <v>ชั้นมัธยมศึกษาปีที่ 4</v>
      </c>
      <c r="C213" s="79">
        <f t="shared" ref="C213:C240" si="47">C212</f>
        <v>2</v>
      </c>
      <c r="D213" s="79" t="s">
        <v>50</v>
      </c>
      <c r="E213" s="79">
        <f t="shared" ca="1" si="44"/>
        <v>20</v>
      </c>
      <c r="F213" s="82">
        <f t="shared" ca="1" si="43"/>
        <v>11</v>
      </c>
      <c r="G213" s="80">
        <f t="shared" ca="1" si="40"/>
        <v>55</v>
      </c>
      <c r="H213" s="81" t="str">
        <f t="shared" ca="1" si="41"/>
        <v/>
      </c>
      <c r="I213" s="81" t="str">
        <f t="shared" ca="1" si="42"/>
        <v>P</v>
      </c>
    </row>
    <row r="214" spans="1:9" x14ac:dyDescent="0.55000000000000004">
      <c r="A214" s="79">
        <f t="shared" si="45"/>
        <v>2568</v>
      </c>
      <c r="B214" s="79" t="str">
        <f t="shared" si="46"/>
        <v>ชั้นมัธยมศึกษาปีที่ 4</v>
      </c>
      <c r="C214" s="79">
        <f t="shared" si="47"/>
        <v>2</v>
      </c>
      <c r="D214" s="79" t="s">
        <v>51</v>
      </c>
      <c r="E214" s="79">
        <f t="shared" ca="1" si="44"/>
        <v>20</v>
      </c>
      <c r="F214" s="82">
        <f t="shared" ca="1" si="43"/>
        <v>12</v>
      </c>
      <c r="G214" s="80">
        <f t="shared" ca="1" si="40"/>
        <v>60</v>
      </c>
      <c r="H214" s="81" t="str">
        <f t="shared" ca="1" si="41"/>
        <v>P</v>
      </c>
      <c r="I214" s="81" t="str">
        <f t="shared" ca="1" si="42"/>
        <v/>
      </c>
    </row>
    <row r="215" spans="1:9" x14ac:dyDescent="0.55000000000000004">
      <c r="A215" s="79">
        <f t="shared" si="45"/>
        <v>2568</v>
      </c>
      <c r="B215" s="79" t="str">
        <f t="shared" si="46"/>
        <v>ชั้นมัธยมศึกษาปีที่ 4</v>
      </c>
      <c r="C215" s="79">
        <f t="shared" si="47"/>
        <v>2</v>
      </c>
      <c r="D215" s="79" t="s">
        <v>52</v>
      </c>
      <c r="E215" s="79">
        <f t="shared" ca="1" si="44"/>
        <v>20</v>
      </c>
      <c r="F215" s="82">
        <f t="shared" ca="1" si="43"/>
        <v>12</v>
      </c>
      <c r="G215" s="80">
        <f t="shared" ca="1" si="40"/>
        <v>60</v>
      </c>
      <c r="H215" s="81" t="str">
        <f t="shared" ca="1" si="41"/>
        <v>P</v>
      </c>
      <c r="I215" s="81" t="str">
        <f t="shared" ca="1" si="42"/>
        <v/>
      </c>
    </row>
    <row r="216" spans="1:9" x14ac:dyDescent="0.55000000000000004">
      <c r="A216" s="79">
        <f t="shared" si="45"/>
        <v>2568</v>
      </c>
      <c r="B216" s="79" t="str">
        <f t="shared" si="46"/>
        <v>ชั้นมัธยมศึกษาปีที่ 4</v>
      </c>
      <c r="C216" s="79">
        <f t="shared" si="47"/>
        <v>2</v>
      </c>
      <c r="D216" s="79" t="s">
        <v>53</v>
      </c>
      <c r="E216" s="79">
        <f t="shared" ca="1" si="44"/>
        <v>20</v>
      </c>
      <c r="F216" s="82">
        <f t="shared" ca="1" si="43"/>
        <v>16</v>
      </c>
      <c r="G216" s="80">
        <f t="shared" ca="1" si="40"/>
        <v>80</v>
      </c>
      <c r="H216" s="81" t="str">
        <f t="shared" ca="1" si="41"/>
        <v>P</v>
      </c>
      <c r="I216" s="81" t="str">
        <f t="shared" ca="1" si="42"/>
        <v/>
      </c>
    </row>
    <row r="217" spans="1:9" x14ac:dyDescent="0.55000000000000004">
      <c r="A217" s="79">
        <f t="shared" si="45"/>
        <v>2568</v>
      </c>
      <c r="B217" s="79" t="str">
        <f t="shared" si="46"/>
        <v>ชั้นมัธยมศึกษาปีที่ 4</v>
      </c>
      <c r="C217" s="79">
        <f t="shared" si="47"/>
        <v>2</v>
      </c>
      <c r="D217" s="79" t="s">
        <v>54</v>
      </c>
      <c r="E217" s="79">
        <f t="shared" ca="1" si="44"/>
        <v>20</v>
      </c>
      <c r="F217" s="82">
        <f t="shared" ca="1" si="43"/>
        <v>17</v>
      </c>
      <c r="G217" s="80">
        <f t="shared" ca="1" si="40"/>
        <v>85</v>
      </c>
      <c r="H217" s="81" t="str">
        <f t="shared" ca="1" si="41"/>
        <v>P</v>
      </c>
      <c r="I217" s="81" t="str">
        <f t="shared" ca="1" si="42"/>
        <v/>
      </c>
    </row>
    <row r="218" spans="1:9" x14ac:dyDescent="0.55000000000000004">
      <c r="A218" s="79">
        <f t="shared" si="45"/>
        <v>2568</v>
      </c>
      <c r="B218" s="79" t="str">
        <f t="shared" si="46"/>
        <v>ชั้นมัธยมศึกษาปีที่ 4</v>
      </c>
      <c r="C218" s="79">
        <f t="shared" si="47"/>
        <v>2</v>
      </c>
      <c r="D218" s="79" t="s">
        <v>55</v>
      </c>
      <c r="E218" s="79">
        <f t="shared" ca="1" si="44"/>
        <v>20</v>
      </c>
      <c r="F218" s="82">
        <f t="shared" ca="1" si="43"/>
        <v>10</v>
      </c>
      <c r="G218" s="80">
        <f t="shared" ca="1" si="40"/>
        <v>50</v>
      </c>
      <c r="H218" s="81" t="str">
        <f t="shared" ca="1" si="41"/>
        <v/>
      </c>
      <c r="I218" s="81" t="str">
        <f t="shared" ca="1" si="42"/>
        <v>P</v>
      </c>
    </row>
    <row r="219" spans="1:9" x14ac:dyDescent="0.55000000000000004">
      <c r="A219" s="79">
        <f t="shared" si="45"/>
        <v>2568</v>
      </c>
      <c r="B219" s="79" t="str">
        <f t="shared" si="46"/>
        <v>ชั้นมัธยมศึกษาปีที่ 4</v>
      </c>
      <c r="C219" s="79">
        <f t="shared" si="47"/>
        <v>2</v>
      </c>
      <c r="D219" s="79" t="s">
        <v>102</v>
      </c>
      <c r="E219" s="79">
        <f t="shared" ca="1" si="44"/>
        <v>20</v>
      </c>
      <c r="F219" s="82">
        <f t="shared" ca="1" si="43"/>
        <v>10</v>
      </c>
      <c r="G219" s="80">
        <f t="shared" ca="1" si="40"/>
        <v>50</v>
      </c>
      <c r="H219" s="81" t="str">
        <f t="shared" ca="1" si="41"/>
        <v/>
      </c>
      <c r="I219" s="81" t="str">
        <f t="shared" ca="1" si="42"/>
        <v>P</v>
      </c>
    </row>
    <row r="220" spans="1:9" x14ac:dyDescent="0.55000000000000004">
      <c r="A220" s="79">
        <f t="shared" si="45"/>
        <v>2568</v>
      </c>
      <c r="B220" s="79" t="str">
        <f t="shared" si="46"/>
        <v>ชั้นมัธยมศึกษาปีที่ 4</v>
      </c>
      <c r="C220" s="79">
        <f t="shared" si="47"/>
        <v>2</v>
      </c>
      <c r="D220" s="79" t="s">
        <v>42</v>
      </c>
      <c r="E220" s="79">
        <f t="shared" ca="1" si="44"/>
        <v>20</v>
      </c>
      <c r="F220" s="82">
        <f t="shared" ca="1" si="43"/>
        <v>14</v>
      </c>
      <c r="G220" s="80">
        <f t="shared" ca="1" si="40"/>
        <v>70</v>
      </c>
      <c r="H220" s="81" t="str">
        <f t="shared" ca="1" si="41"/>
        <v>P</v>
      </c>
      <c r="I220" s="81" t="str">
        <f t="shared" ca="1" si="42"/>
        <v/>
      </c>
    </row>
    <row r="221" spans="1:9" x14ac:dyDescent="0.55000000000000004">
      <c r="A221" s="79">
        <f t="shared" si="45"/>
        <v>2568</v>
      </c>
      <c r="B221" s="79" t="str">
        <f t="shared" si="46"/>
        <v>ชั้นมัธยมศึกษาปีที่ 4</v>
      </c>
      <c r="C221" s="79">
        <f t="shared" si="47"/>
        <v>2</v>
      </c>
      <c r="D221" s="79" t="s">
        <v>43</v>
      </c>
      <c r="E221" s="79">
        <f t="shared" ca="1" si="44"/>
        <v>20</v>
      </c>
      <c r="F221" s="82">
        <f t="shared" ca="1" si="43"/>
        <v>17</v>
      </c>
      <c r="G221" s="80">
        <f t="shared" ca="1" si="40"/>
        <v>85</v>
      </c>
      <c r="H221" s="81" t="str">
        <f t="shared" ca="1" si="41"/>
        <v>P</v>
      </c>
      <c r="I221" s="81" t="str">
        <f t="shared" ca="1" si="42"/>
        <v/>
      </c>
    </row>
    <row r="222" spans="1:9" x14ac:dyDescent="0.55000000000000004">
      <c r="A222" s="79">
        <f t="shared" si="45"/>
        <v>2568</v>
      </c>
      <c r="B222" s="79" t="str">
        <f t="shared" si="46"/>
        <v>ชั้นมัธยมศึกษาปีที่ 4</v>
      </c>
      <c r="C222" s="79">
        <f t="shared" si="47"/>
        <v>2</v>
      </c>
      <c r="D222" s="79" t="s">
        <v>44</v>
      </c>
      <c r="E222" s="79">
        <f t="shared" ca="1" si="44"/>
        <v>20</v>
      </c>
      <c r="F222" s="82">
        <f t="shared" ca="1" si="43"/>
        <v>15</v>
      </c>
      <c r="G222" s="80">
        <f t="shared" ca="1" si="40"/>
        <v>75</v>
      </c>
      <c r="H222" s="81" t="str">
        <f t="shared" ca="1" si="41"/>
        <v>P</v>
      </c>
      <c r="I222" s="81" t="str">
        <f t="shared" ca="1" si="42"/>
        <v/>
      </c>
    </row>
    <row r="223" spans="1:9" x14ac:dyDescent="0.55000000000000004">
      <c r="A223" s="79">
        <f t="shared" si="45"/>
        <v>2568</v>
      </c>
      <c r="B223" s="79" t="str">
        <f t="shared" si="46"/>
        <v>ชั้นมัธยมศึกษาปีที่ 4</v>
      </c>
      <c r="C223" s="79">
        <f t="shared" si="47"/>
        <v>2</v>
      </c>
      <c r="D223" s="79" t="s">
        <v>45</v>
      </c>
      <c r="E223" s="79">
        <f t="shared" ca="1" si="44"/>
        <v>20</v>
      </c>
      <c r="F223" s="82">
        <f t="shared" ca="1" si="43"/>
        <v>12</v>
      </c>
      <c r="G223" s="80">
        <f t="shared" ca="1" si="40"/>
        <v>60</v>
      </c>
      <c r="H223" s="81" t="str">
        <f t="shared" ca="1" si="41"/>
        <v>P</v>
      </c>
      <c r="I223" s="81" t="str">
        <f t="shared" ca="1" si="42"/>
        <v/>
      </c>
    </row>
    <row r="224" spans="1:9" x14ac:dyDescent="0.55000000000000004">
      <c r="A224" s="79">
        <f t="shared" si="45"/>
        <v>2568</v>
      </c>
      <c r="B224" s="79" t="str">
        <f t="shared" si="46"/>
        <v>ชั้นมัธยมศึกษาปีที่ 4</v>
      </c>
      <c r="C224" s="79">
        <f t="shared" si="47"/>
        <v>2</v>
      </c>
      <c r="D224" s="79" t="s">
        <v>46</v>
      </c>
      <c r="E224" s="79">
        <f t="shared" ca="1" si="44"/>
        <v>20</v>
      </c>
      <c r="F224" s="82">
        <f t="shared" ca="1" si="43"/>
        <v>10</v>
      </c>
      <c r="G224" s="80">
        <f t="shared" ca="1" si="40"/>
        <v>50</v>
      </c>
      <c r="H224" s="81" t="str">
        <f t="shared" ca="1" si="41"/>
        <v/>
      </c>
      <c r="I224" s="81" t="str">
        <f t="shared" ca="1" si="42"/>
        <v>P</v>
      </c>
    </row>
    <row r="225" spans="1:9" x14ac:dyDescent="0.55000000000000004">
      <c r="A225" s="79">
        <f t="shared" si="45"/>
        <v>2568</v>
      </c>
      <c r="B225" s="79" t="str">
        <f t="shared" si="46"/>
        <v>ชั้นมัธยมศึกษาปีที่ 4</v>
      </c>
      <c r="C225" s="79">
        <f t="shared" si="47"/>
        <v>2</v>
      </c>
      <c r="D225" s="79" t="s">
        <v>103</v>
      </c>
      <c r="E225" s="79">
        <f t="shared" ca="1" si="44"/>
        <v>20</v>
      </c>
      <c r="F225" s="82">
        <f t="shared" ca="1" si="43"/>
        <v>12</v>
      </c>
      <c r="G225" s="80">
        <f t="shared" ca="1" si="40"/>
        <v>60</v>
      </c>
      <c r="H225" s="81" t="str">
        <f t="shared" ca="1" si="41"/>
        <v>P</v>
      </c>
      <c r="I225" s="81" t="str">
        <f t="shared" ca="1" si="42"/>
        <v/>
      </c>
    </row>
    <row r="226" spans="1:9" x14ac:dyDescent="0.55000000000000004">
      <c r="A226" s="79">
        <f t="shared" si="45"/>
        <v>2568</v>
      </c>
      <c r="B226" s="79" t="str">
        <f t="shared" si="46"/>
        <v>ชั้นมัธยมศึกษาปีที่ 4</v>
      </c>
      <c r="C226" s="79">
        <f t="shared" si="47"/>
        <v>2</v>
      </c>
      <c r="D226" s="79" t="s">
        <v>56</v>
      </c>
      <c r="E226" s="79">
        <f t="shared" ca="1" si="44"/>
        <v>20</v>
      </c>
      <c r="F226" s="82">
        <f t="shared" ca="1" si="43"/>
        <v>13</v>
      </c>
      <c r="G226" s="80">
        <f t="shared" ca="1" si="40"/>
        <v>65</v>
      </c>
      <c r="H226" s="81" t="str">
        <f t="shared" ca="1" si="41"/>
        <v>P</v>
      </c>
      <c r="I226" s="81" t="str">
        <f t="shared" ca="1" si="42"/>
        <v/>
      </c>
    </row>
    <row r="227" spans="1:9" x14ac:dyDescent="0.55000000000000004">
      <c r="A227" s="79">
        <f t="shared" si="45"/>
        <v>2568</v>
      </c>
      <c r="B227" s="79" t="str">
        <f t="shared" si="46"/>
        <v>ชั้นมัธยมศึกษาปีที่ 4</v>
      </c>
      <c r="C227" s="79">
        <f t="shared" si="47"/>
        <v>2</v>
      </c>
      <c r="D227" s="79" t="s">
        <v>57</v>
      </c>
      <c r="E227" s="79">
        <f t="shared" ca="1" si="44"/>
        <v>20</v>
      </c>
      <c r="F227" s="82">
        <f t="shared" ca="1" si="43"/>
        <v>12</v>
      </c>
      <c r="G227" s="80">
        <f t="shared" ca="1" si="40"/>
        <v>60</v>
      </c>
      <c r="H227" s="81" t="str">
        <f t="shared" ca="1" si="41"/>
        <v>P</v>
      </c>
      <c r="I227" s="81" t="str">
        <f t="shared" ca="1" si="42"/>
        <v/>
      </c>
    </row>
    <row r="228" spans="1:9" x14ac:dyDescent="0.55000000000000004">
      <c r="A228" s="79">
        <f t="shared" si="45"/>
        <v>2568</v>
      </c>
      <c r="B228" s="79" t="str">
        <f t="shared" si="46"/>
        <v>ชั้นมัธยมศึกษาปีที่ 4</v>
      </c>
      <c r="C228" s="79">
        <f t="shared" si="47"/>
        <v>2</v>
      </c>
      <c r="D228" s="79" t="s">
        <v>58</v>
      </c>
      <c r="E228" s="79">
        <f t="shared" ca="1" si="44"/>
        <v>20</v>
      </c>
      <c r="F228" s="82">
        <f t="shared" ca="1" si="43"/>
        <v>16</v>
      </c>
      <c r="G228" s="80">
        <f t="shared" ca="1" si="40"/>
        <v>80</v>
      </c>
      <c r="H228" s="81" t="str">
        <f t="shared" ca="1" si="41"/>
        <v>P</v>
      </c>
      <c r="I228" s="81" t="str">
        <f t="shared" ca="1" si="42"/>
        <v/>
      </c>
    </row>
    <row r="229" spans="1:9" x14ac:dyDescent="0.55000000000000004">
      <c r="A229" s="79">
        <f t="shared" si="45"/>
        <v>2568</v>
      </c>
      <c r="B229" s="79" t="str">
        <f t="shared" si="46"/>
        <v>ชั้นมัธยมศึกษาปีที่ 4</v>
      </c>
      <c r="C229" s="79">
        <f t="shared" si="47"/>
        <v>2</v>
      </c>
      <c r="D229" s="79" t="s">
        <v>59</v>
      </c>
      <c r="E229" s="79">
        <f t="shared" ca="1" si="44"/>
        <v>20</v>
      </c>
      <c r="F229" s="82">
        <f t="shared" ca="1" si="43"/>
        <v>13</v>
      </c>
      <c r="G229" s="80">
        <f t="shared" ca="1" si="40"/>
        <v>65</v>
      </c>
      <c r="H229" s="81" t="str">
        <f t="shared" ca="1" si="41"/>
        <v>P</v>
      </c>
      <c r="I229" s="81" t="str">
        <f t="shared" ca="1" si="42"/>
        <v/>
      </c>
    </row>
    <row r="230" spans="1:9" x14ac:dyDescent="0.55000000000000004">
      <c r="A230" s="79">
        <f t="shared" si="45"/>
        <v>2568</v>
      </c>
      <c r="B230" s="79" t="str">
        <f t="shared" si="46"/>
        <v>ชั้นมัธยมศึกษาปีที่ 4</v>
      </c>
      <c r="C230" s="79">
        <f t="shared" si="47"/>
        <v>2</v>
      </c>
      <c r="D230" s="79" t="s">
        <v>60</v>
      </c>
      <c r="E230" s="79">
        <f t="shared" ca="1" si="44"/>
        <v>20</v>
      </c>
      <c r="F230" s="82">
        <f t="shared" ca="1" si="43"/>
        <v>11</v>
      </c>
      <c r="G230" s="80">
        <f t="shared" ca="1" si="40"/>
        <v>55</v>
      </c>
      <c r="H230" s="81" t="str">
        <f t="shared" ca="1" si="41"/>
        <v/>
      </c>
      <c r="I230" s="81" t="str">
        <f t="shared" ca="1" si="42"/>
        <v>P</v>
      </c>
    </row>
    <row r="231" spans="1:9" x14ac:dyDescent="0.55000000000000004">
      <c r="A231" s="79">
        <f t="shared" si="45"/>
        <v>2568</v>
      </c>
      <c r="B231" s="79" t="str">
        <f t="shared" si="46"/>
        <v>ชั้นมัธยมศึกษาปีที่ 4</v>
      </c>
      <c r="C231" s="79">
        <f t="shared" si="47"/>
        <v>2</v>
      </c>
      <c r="D231" s="79" t="s">
        <v>61</v>
      </c>
      <c r="E231" s="79">
        <f t="shared" ca="1" si="44"/>
        <v>20</v>
      </c>
      <c r="F231" s="82">
        <f t="shared" ca="1" si="43"/>
        <v>10</v>
      </c>
      <c r="G231" s="80">
        <f t="shared" ca="1" si="40"/>
        <v>50</v>
      </c>
      <c r="H231" s="81" t="str">
        <f t="shared" ca="1" si="41"/>
        <v/>
      </c>
      <c r="I231" s="81" t="str">
        <f t="shared" ca="1" si="42"/>
        <v>P</v>
      </c>
    </row>
    <row r="232" spans="1:9" x14ac:dyDescent="0.55000000000000004">
      <c r="A232" s="79">
        <f t="shared" si="45"/>
        <v>2568</v>
      </c>
      <c r="B232" s="79" t="str">
        <f t="shared" si="46"/>
        <v>ชั้นมัธยมศึกษาปีที่ 4</v>
      </c>
      <c r="C232" s="79">
        <f t="shared" si="47"/>
        <v>2</v>
      </c>
      <c r="D232" s="79" t="s">
        <v>104</v>
      </c>
      <c r="E232" s="79">
        <f t="shared" ca="1" si="44"/>
        <v>20</v>
      </c>
      <c r="F232" s="82">
        <f t="shared" ca="1" si="43"/>
        <v>16</v>
      </c>
      <c r="G232" s="80">
        <f t="shared" ca="1" si="40"/>
        <v>80</v>
      </c>
      <c r="H232" s="81" t="str">
        <f t="shared" ca="1" si="41"/>
        <v>P</v>
      </c>
      <c r="I232" s="81" t="str">
        <f t="shared" ca="1" si="42"/>
        <v/>
      </c>
    </row>
    <row r="233" spans="1:9" x14ac:dyDescent="0.55000000000000004">
      <c r="A233" s="79">
        <f t="shared" si="45"/>
        <v>2568</v>
      </c>
      <c r="B233" s="79" t="str">
        <f t="shared" si="46"/>
        <v>ชั้นมัธยมศึกษาปีที่ 4</v>
      </c>
      <c r="C233" s="79">
        <f t="shared" si="47"/>
        <v>2</v>
      </c>
      <c r="D233" s="79" t="s">
        <v>64</v>
      </c>
      <c r="E233" s="79">
        <f t="shared" ca="1" si="44"/>
        <v>20</v>
      </c>
      <c r="F233" s="82">
        <f t="shared" ca="1" si="43"/>
        <v>12</v>
      </c>
      <c r="G233" s="80">
        <f t="shared" ca="1" si="40"/>
        <v>60</v>
      </c>
      <c r="H233" s="81" t="str">
        <f t="shared" ca="1" si="41"/>
        <v>P</v>
      </c>
      <c r="I233" s="81" t="str">
        <f t="shared" ca="1" si="42"/>
        <v/>
      </c>
    </row>
    <row r="234" spans="1:9" x14ac:dyDescent="0.55000000000000004">
      <c r="A234" s="79">
        <f t="shared" si="45"/>
        <v>2568</v>
      </c>
      <c r="B234" s="79" t="str">
        <f t="shared" si="46"/>
        <v>ชั้นมัธยมศึกษาปีที่ 4</v>
      </c>
      <c r="C234" s="79">
        <f t="shared" si="47"/>
        <v>2</v>
      </c>
      <c r="D234" s="79" t="s">
        <v>89</v>
      </c>
      <c r="E234" s="79">
        <f t="shared" ca="1" si="44"/>
        <v>20</v>
      </c>
      <c r="F234" s="82">
        <f t="shared" ca="1" si="43"/>
        <v>14</v>
      </c>
      <c r="G234" s="80">
        <f t="shared" ca="1" si="40"/>
        <v>70</v>
      </c>
      <c r="H234" s="81" t="str">
        <f t="shared" ca="1" si="41"/>
        <v>P</v>
      </c>
      <c r="I234" s="81" t="str">
        <f t="shared" ca="1" si="42"/>
        <v/>
      </c>
    </row>
    <row r="235" spans="1:9" x14ac:dyDescent="0.55000000000000004">
      <c r="A235" s="79">
        <f t="shared" si="45"/>
        <v>2568</v>
      </c>
      <c r="B235" s="79" t="str">
        <f t="shared" si="46"/>
        <v>ชั้นมัธยมศึกษาปีที่ 4</v>
      </c>
      <c r="C235" s="79">
        <f t="shared" si="47"/>
        <v>2</v>
      </c>
      <c r="D235" s="79" t="s">
        <v>90</v>
      </c>
      <c r="E235" s="79">
        <f t="shared" ca="1" si="44"/>
        <v>20</v>
      </c>
      <c r="F235" s="82">
        <f t="shared" ca="1" si="43"/>
        <v>16</v>
      </c>
      <c r="G235" s="80">
        <f t="shared" ca="1" si="40"/>
        <v>80</v>
      </c>
      <c r="H235" s="81" t="str">
        <f t="shared" ca="1" si="41"/>
        <v>P</v>
      </c>
      <c r="I235" s="81" t="str">
        <f t="shared" ca="1" si="42"/>
        <v/>
      </c>
    </row>
    <row r="236" spans="1:9" x14ac:dyDescent="0.55000000000000004">
      <c r="A236" s="79">
        <f t="shared" si="45"/>
        <v>2568</v>
      </c>
      <c r="B236" s="79" t="str">
        <f t="shared" si="46"/>
        <v>ชั้นมัธยมศึกษาปีที่ 4</v>
      </c>
      <c r="C236" s="79">
        <f t="shared" si="47"/>
        <v>2</v>
      </c>
      <c r="D236" s="79" t="s">
        <v>91</v>
      </c>
      <c r="E236" s="79">
        <f t="shared" ca="1" si="44"/>
        <v>20</v>
      </c>
      <c r="F236" s="82">
        <f t="shared" ca="1" si="43"/>
        <v>14</v>
      </c>
      <c r="G236" s="80">
        <f t="shared" ca="1" si="40"/>
        <v>70</v>
      </c>
      <c r="H236" s="81" t="str">
        <f t="shared" ca="1" si="41"/>
        <v>P</v>
      </c>
      <c r="I236" s="81" t="str">
        <f t="shared" ca="1" si="42"/>
        <v/>
      </c>
    </row>
    <row r="237" spans="1:9" x14ac:dyDescent="0.55000000000000004">
      <c r="A237" s="79">
        <f t="shared" si="45"/>
        <v>2568</v>
      </c>
      <c r="B237" s="79" t="str">
        <f t="shared" si="46"/>
        <v>ชั้นมัธยมศึกษาปีที่ 4</v>
      </c>
      <c r="C237" s="79">
        <f t="shared" si="47"/>
        <v>2</v>
      </c>
      <c r="D237" s="79" t="s">
        <v>92</v>
      </c>
      <c r="E237" s="79">
        <f t="shared" ca="1" si="44"/>
        <v>20</v>
      </c>
      <c r="F237" s="82">
        <f t="shared" ca="1" si="43"/>
        <v>14</v>
      </c>
      <c r="G237" s="80">
        <f t="shared" ca="1" si="40"/>
        <v>70</v>
      </c>
      <c r="H237" s="81" t="str">
        <f t="shared" ca="1" si="41"/>
        <v>P</v>
      </c>
      <c r="I237" s="81" t="str">
        <f t="shared" ca="1" si="42"/>
        <v/>
      </c>
    </row>
    <row r="238" spans="1:9" x14ac:dyDescent="0.55000000000000004">
      <c r="A238" s="79">
        <f t="shared" si="45"/>
        <v>2568</v>
      </c>
      <c r="B238" s="79" t="str">
        <f t="shared" si="46"/>
        <v>ชั้นมัธยมศึกษาปีที่ 4</v>
      </c>
      <c r="C238" s="79">
        <f t="shared" si="47"/>
        <v>2</v>
      </c>
      <c r="D238" s="79" t="s">
        <v>93</v>
      </c>
      <c r="E238" s="79">
        <f t="shared" ca="1" si="44"/>
        <v>20</v>
      </c>
      <c r="F238" s="82">
        <f t="shared" ca="1" si="43"/>
        <v>12</v>
      </c>
      <c r="G238" s="80">
        <f t="shared" ca="1" si="40"/>
        <v>60</v>
      </c>
      <c r="H238" s="81" t="str">
        <f t="shared" ca="1" si="41"/>
        <v>P</v>
      </c>
      <c r="I238" s="81" t="str">
        <f t="shared" ca="1" si="42"/>
        <v/>
      </c>
    </row>
    <row r="239" spans="1:9" x14ac:dyDescent="0.55000000000000004">
      <c r="A239" s="79">
        <f t="shared" si="45"/>
        <v>2568</v>
      </c>
      <c r="B239" s="79" t="str">
        <f t="shared" si="46"/>
        <v>ชั้นมัธยมศึกษาปีที่ 4</v>
      </c>
      <c r="C239" s="79">
        <f t="shared" si="47"/>
        <v>2</v>
      </c>
      <c r="D239" s="79" t="s">
        <v>94</v>
      </c>
      <c r="E239" s="79">
        <f t="shared" ca="1" si="44"/>
        <v>20</v>
      </c>
      <c r="F239" s="82">
        <f t="shared" ca="1" si="43"/>
        <v>13</v>
      </c>
      <c r="G239" s="80">
        <f t="shared" ca="1" si="40"/>
        <v>65</v>
      </c>
      <c r="H239" s="81" t="str">
        <f t="shared" ca="1" si="41"/>
        <v>P</v>
      </c>
      <c r="I239" s="81" t="str">
        <f t="shared" ca="1" si="42"/>
        <v/>
      </c>
    </row>
    <row r="240" spans="1:9" x14ac:dyDescent="0.55000000000000004">
      <c r="A240" s="79">
        <f t="shared" si="45"/>
        <v>2568</v>
      </c>
      <c r="B240" s="79" t="str">
        <f t="shared" si="46"/>
        <v>ชั้นมัธยมศึกษาปีที่ 4</v>
      </c>
      <c r="C240" s="79">
        <f t="shared" si="47"/>
        <v>2</v>
      </c>
      <c r="D240" s="79" t="s">
        <v>105</v>
      </c>
      <c r="E240" s="79">
        <f t="shared" ca="1" si="44"/>
        <v>20</v>
      </c>
      <c r="F240" s="82">
        <f t="shared" ca="1" si="43"/>
        <v>17</v>
      </c>
      <c r="G240" s="80">
        <f t="shared" ca="1" si="40"/>
        <v>85</v>
      </c>
      <c r="H240" s="81" t="str">
        <f t="shared" ca="1" si="41"/>
        <v>P</v>
      </c>
      <c r="I240" s="81" t="str">
        <f t="shared" ca="1" si="42"/>
        <v/>
      </c>
    </row>
    <row r="241" spans="1:9" x14ac:dyDescent="0.55000000000000004">
      <c r="A241" s="82">
        <v>2568</v>
      </c>
      <c r="B241" s="82" t="s">
        <v>27</v>
      </c>
      <c r="C241" s="82">
        <v>1</v>
      </c>
      <c r="D241" s="82" t="s">
        <v>48</v>
      </c>
      <c r="E241" s="82">
        <f ca="1">RANDBETWEEN(20,45)</f>
        <v>29</v>
      </c>
      <c r="F241" s="82">
        <f t="shared" ca="1" si="43"/>
        <v>25</v>
      </c>
      <c r="G241" s="83">
        <f t="shared" ca="1" si="40"/>
        <v>86.206896551724142</v>
      </c>
      <c r="H241" s="84" t="str">
        <f t="shared" ca="1" si="41"/>
        <v>P</v>
      </c>
      <c r="I241" s="84" t="str">
        <f t="shared" ca="1" si="42"/>
        <v/>
      </c>
    </row>
    <row r="242" spans="1:9" x14ac:dyDescent="0.55000000000000004">
      <c r="A242" s="79">
        <f>A241</f>
        <v>2568</v>
      </c>
      <c r="B242" s="79" t="str">
        <f>B241</f>
        <v>ชั้นมัธยมศึกษาปีที่ 5</v>
      </c>
      <c r="C242" s="79">
        <f>C241</f>
        <v>1</v>
      </c>
      <c r="D242" s="79" t="s">
        <v>49</v>
      </c>
      <c r="E242" s="79">
        <f t="shared" ref="E242:E270" ca="1" si="48">E241</f>
        <v>29</v>
      </c>
      <c r="F242" s="82">
        <f t="shared" ca="1" si="43"/>
        <v>25</v>
      </c>
      <c r="G242" s="80">
        <f t="shared" ca="1" si="40"/>
        <v>86.206896551724142</v>
      </c>
      <c r="H242" s="81" t="str">
        <f t="shared" ca="1" si="41"/>
        <v>P</v>
      </c>
      <c r="I242" s="81" t="str">
        <f t="shared" ca="1" si="42"/>
        <v/>
      </c>
    </row>
    <row r="243" spans="1:9" x14ac:dyDescent="0.55000000000000004">
      <c r="A243" s="79">
        <f t="shared" ref="A243:A270" si="49">A242</f>
        <v>2568</v>
      </c>
      <c r="B243" s="79" t="str">
        <f t="shared" ref="B243:B270" si="50">B242</f>
        <v>ชั้นมัธยมศึกษาปีที่ 5</v>
      </c>
      <c r="C243" s="79">
        <f t="shared" ref="C243:C270" si="51">C242</f>
        <v>1</v>
      </c>
      <c r="D243" s="79" t="s">
        <v>50</v>
      </c>
      <c r="E243" s="79">
        <f t="shared" ca="1" si="48"/>
        <v>29</v>
      </c>
      <c r="F243" s="82">
        <f t="shared" ca="1" si="43"/>
        <v>23</v>
      </c>
      <c r="G243" s="80">
        <f t="shared" ca="1" si="40"/>
        <v>79.310344827586206</v>
      </c>
      <c r="H243" s="81" t="str">
        <f t="shared" ca="1" si="41"/>
        <v>P</v>
      </c>
      <c r="I243" s="81" t="str">
        <f t="shared" ca="1" si="42"/>
        <v/>
      </c>
    </row>
    <row r="244" spans="1:9" x14ac:dyDescent="0.55000000000000004">
      <c r="A244" s="79">
        <f t="shared" si="49"/>
        <v>2568</v>
      </c>
      <c r="B244" s="79" t="str">
        <f t="shared" si="50"/>
        <v>ชั้นมัธยมศึกษาปีที่ 5</v>
      </c>
      <c r="C244" s="79">
        <f t="shared" si="51"/>
        <v>1</v>
      </c>
      <c r="D244" s="79" t="s">
        <v>51</v>
      </c>
      <c r="E244" s="79">
        <f t="shared" ca="1" si="48"/>
        <v>29</v>
      </c>
      <c r="F244" s="82">
        <f t="shared" ca="1" si="43"/>
        <v>25</v>
      </c>
      <c r="G244" s="80">
        <f t="shared" ca="1" si="40"/>
        <v>86.206896551724142</v>
      </c>
      <c r="H244" s="81" t="str">
        <f t="shared" ca="1" si="41"/>
        <v>P</v>
      </c>
      <c r="I244" s="81" t="str">
        <f t="shared" ca="1" si="42"/>
        <v/>
      </c>
    </row>
    <row r="245" spans="1:9" x14ac:dyDescent="0.55000000000000004">
      <c r="A245" s="79">
        <f t="shared" si="49"/>
        <v>2568</v>
      </c>
      <c r="B245" s="79" t="str">
        <f t="shared" si="50"/>
        <v>ชั้นมัธยมศึกษาปีที่ 5</v>
      </c>
      <c r="C245" s="79">
        <f t="shared" si="51"/>
        <v>1</v>
      </c>
      <c r="D245" s="79" t="s">
        <v>52</v>
      </c>
      <c r="E245" s="79">
        <f t="shared" ca="1" si="48"/>
        <v>29</v>
      </c>
      <c r="F245" s="82">
        <f t="shared" ca="1" si="43"/>
        <v>15</v>
      </c>
      <c r="G245" s="80">
        <f t="shared" ca="1" si="40"/>
        <v>51.724137931034484</v>
      </c>
      <c r="H245" s="81" t="str">
        <f t="shared" ca="1" si="41"/>
        <v/>
      </c>
      <c r="I245" s="81" t="str">
        <f t="shared" ca="1" si="42"/>
        <v>P</v>
      </c>
    </row>
    <row r="246" spans="1:9" x14ac:dyDescent="0.55000000000000004">
      <c r="A246" s="79">
        <f t="shared" si="49"/>
        <v>2568</v>
      </c>
      <c r="B246" s="79" t="str">
        <f t="shared" si="50"/>
        <v>ชั้นมัธยมศึกษาปีที่ 5</v>
      </c>
      <c r="C246" s="79">
        <f t="shared" si="51"/>
        <v>1</v>
      </c>
      <c r="D246" s="79" t="s">
        <v>53</v>
      </c>
      <c r="E246" s="79">
        <f t="shared" ca="1" si="48"/>
        <v>29</v>
      </c>
      <c r="F246" s="82">
        <f t="shared" ca="1" si="43"/>
        <v>15</v>
      </c>
      <c r="G246" s="80">
        <f t="shared" ca="1" si="40"/>
        <v>51.724137931034484</v>
      </c>
      <c r="H246" s="81" t="str">
        <f t="shared" ca="1" si="41"/>
        <v/>
      </c>
      <c r="I246" s="81" t="str">
        <f t="shared" ca="1" si="42"/>
        <v>P</v>
      </c>
    </row>
    <row r="247" spans="1:9" x14ac:dyDescent="0.55000000000000004">
      <c r="A247" s="79">
        <f t="shared" si="49"/>
        <v>2568</v>
      </c>
      <c r="B247" s="79" t="str">
        <f t="shared" si="50"/>
        <v>ชั้นมัธยมศึกษาปีที่ 5</v>
      </c>
      <c r="C247" s="79">
        <f t="shared" si="51"/>
        <v>1</v>
      </c>
      <c r="D247" s="79" t="s">
        <v>54</v>
      </c>
      <c r="E247" s="79">
        <f t="shared" ca="1" si="48"/>
        <v>29</v>
      </c>
      <c r="F247" s="82">
        <f t="shared" ca="1" si="43"/>
        <v>24</v>
      </c>
      <c r="G247" s="80">
        <f t="shared" ca="1" si="40"/>
        <v>82.758620689655174</v>
      </c>
      <c r="H247" s="81" t="str">
        <f t="shared" ca="1" si="41"/>
        <v>P</v>
      </c>
      <c r="I247" s="81" t="str">
        <f t="shared" ca="1" si="42"/>
        <v/>
      </c>
    </row>
    <row r="248" spans="1:9" x14ac:dyDescent="0.55000000000000004">
      <c r="A248" s="79">
        <f t="shared" si="49"/>
        <v>2568</v>
      </c>
      <c r="B248" s="79" t="str">
        <f t="shared" si="50"/>
        <v>ชั้นมัธยมศึกษาปีที่ 5</v>
      </c>
      <c r="C248" s="79">
        <f t="shared" si="51"/>
        <v>1</v>
      </c>
      <c r="D248" s="79" t="s">
        <v>55</v>
      </c>
      <c r="E248" s="79">
        <f t="shared" ca="1" si="48"/>
        <v>29</v>
      </c>
      <c r="F248" s="82">
        <f t="shared" ca="1" si="43"/>
        <v>21</v>
      </c>
      <c r="G248" s="80">
        <f t="shared" ca="1" si="40"/>
        <v>72.41379310344827</v>
      </c>
      <c r="H248" s="81" t="str">
        <f t="shared" ca="1" si="41"/>
        <v>P</v>
      </c>
      <c r="I248" s="81" t="str">
        <f t="shared" ca="1" si="42"/>
        <v/>
      </c>
    </row>
    <row r="249" spans="1:9" x14ac:dyDescent="0.55000000000000004">
      <c r="A249" s="79">
        <f t="shared" si="49"/>
        <v>2568</v>
      </c>
      <c r="B249" s="79" t="str">
        <f t="shared" si="50"/>
        <v>ชั้นมัธยมศึกษาปีที่ 5</v>
      </c>
      <c r="C249" s="79">
        <f t="shared" si="51"/>
        <v>1</v>
      </c>
      <c r="D249" s="79" t="s">
        <v>102</v>
      </c>
      <c r="E249" s="79">
        <f t="shared" ca="1" si="48"/>
        <v>29</v>
      </c>
      <c r="F249" s="82">
        <f t="shared" ca="1" si="43"/>
        <v>24</v>
      </c>
      <c r="G249" s="80">
        <f t="shared" ca="1" si="40"/>
        <v>82.758620689655174</v>
      </c>
      <c r="H249" s="81" t="str">
        <f t="shared" ca="1" si="41"/>
        <v>P</v>
      </c>
      <c r="I249" s="81" t="str">
        <f t="shared" ca="1" si="42"/>
        <v/>
      </c>
    </row>
    <row r="250" spans="1:9" x14ac:dyDescent="0.55000000000000004">
      <c r="A250" s="79">
        <f t="shared" si="49"/>
        <v>2568</v>
      </c>
      <c r="B250" s="79" t="str">
        <f t="shared" si="50"/>
        <v>ชั้นมัธยมศึกษาปีที่ 5</v>
      </c>
      <c r="C250" s="79">
        <f t="shared" si="51"/>
        <v>1</v>
      </c>
      <c r="D250" s="79" t="s">
        <v>42</v>
      </c>
      <c r="E250" s="79">
        <f t="shared" ca="1" si="48"/>
        <v>29</v>
      </c>
      <c r="F250" s="82">
        <f t="shared" ca="1" si="43"/>
        <v>20</v>
      </c>
      <c r="G250" s="80">
        <f t="shared" ca="1" si="40"/>
        <v>68.965517241379317</v>
      </c>
      <c r="H250" s="81" t="str">
        <f t="shared" ca="1" si="41"/>
        <v>P</v>
      </c>
      <c r="I250" s="81" t="str">
        <f t="shared" ca="1" si="42"/>
        <v/>
      </c>
    </row>
    <row r="251" spans="1:9" x14ac:dyDescent="0.55000000000000004">
      <c r="A251" s="79">
        <f t="shared" si="49"/>
        <v>2568</v>
      </c>
      <c r="B251" s="79" t="str">
        <f t="shared" si="50"/>
        <v>ชั้นมัธยมศึกษาปีที่ 5</v>
      </c>
      <c r="C251" s="79">
        <f t="shared" si="51"/>
        <v>1</v>
      </c>
      <c r="D251" s="79" t="s">
        <v>43</v>
      </c>
      <c r="E251" s="79">
        <f t="shared" ca="1" si="48"/>
        <v>29</v>
      </c>
      <c r="F251" s="82">
        <f t="shared" ca="1" si="43"/>
        <v>16</v>
      </c>
      <c r="G251" s="80">
        <f t="shared" ca="1" si="40"/>
        <v>55.172413793103445</v>
      </c>
      <c r="H251" s="81" t="str">
        <f t="shared" ca="1" si="41"/>
        <v/>
      </c>
      <c r="I251" s="81" t="str">
        <f t="shared" ca="1" si="42"/>
        <v>P</v>
      </c>
    </row>
    <row r="252" spans="1:9" x14ac:dyDescent="0.55000000000000004">
      <c r="A252" s="79">
        <f t="shared" si="49"/>
        <v>2568</v>
      </c>
      <c r="B252" s="79" t="str">
        <f t="shared" si="50"/>
        <v>ชั้นมัธยมศึกษาปีที่ 5</v>
      </c>
      <c r="C252" s="79">
        <f t="shared" si="51"/>
        <v>1</v>
      </c>
      <c r="D252" s="79" t="s">
        <v>44</v>
      </c>
      <c r="E252" s="79">
        <f t="shared" ca="1" si="48"/>
        <v>29</v>
      </c>
      <c r="F252" s="82">
        <f t="shared" ca="1" si="43"/>
        <v>15</v>
      </c>
      <c r="G252" s="80">
        <f t="shared" ca="1" si="40"/>
        <v>51.724137931034484</v>
      </c>
      <c r="H252" s="81" t="str">
        <f t="shared" ca="1" si="41"/>
        <v/>
      </c>
      <c r="I252" s="81" t="str">
        <f t="shared" ca="1" si="42"/>
        <v>P</v>
      </c>
    </row>
    <row r="253" spans="1:9" x14ac:dyDescent="0.55000000000000004">
      <c r="A253" s="79">
        <f t="shared" si="49"/>
        <v>2568</v>
      </c>
      <c r="B253" s="79" t="str">
        <f t="shared" si="50"/>
        <v>ชั้นมัธยมศึกษาปีที่ 5</v>
      </c>
      <c r="C253" s="79">
        <f t="shared" si="51"/>
        <v>1</v>
      </c>
      <c r="D253" s="79" t="s">
        <v>45</v>
      </c>
      <c r="E253" s="79">
        <f t="shared" ca="1" si="48"/>
        <v>29</v>
      </c>
      <c r="F253" s="82">
        <f t="shared" ca="1" si="43"/>
        <v>25</v>
      </c>
      <c r="G253" s="80">
        <f t="shared" ca="1" si="40"/>
        <v>86.206896551724142</v>
      </c>
      <c r="H253" s="81" t="str">
        <f t="shared" ca="1" si="41"/>
        <v>P</v>
      </c>
      <c r="I253" s="81" t="str">
        <f t="shared" ca="1" si="42"/>
        <v/>
      </c>
    </row>
    <row r="254" spans="1:9" x14ac:dyDescent="0.55000000000000004">
      <c r="A254" s="79">
        <f t="shared" si="49"/>
        <v>2568</v>
      </c>
      <c r="B254" s="79" t="str">
        <f t="shared" si="50"/>
        <v>ชั้นมัธยมศึกษาปีที่ 5</v>
      </c>
      <c r="C254" s="79">
        <f t="shared" si="51"/>
        <v>1</v>
      </c>
      <c r="D254" s="79" t="s">
        <v>46</v>
      </c>
      <c r="E254" s="79">
        <f t="shared" ca="1" si="48"/>
        <v>29</v>
      </c>
      <c r="F254" s="82">
        <f t="shared" ca="1" si="43"/>
        <v>23</v>
      </c>
      <c r="G254" s="80">
        <f t="shared" ca="1" si="40"/>
        <v>79.310344827586206</v>
      </c>
      <c r="H254" s="81" t="str">
        <f t="shared" ca="1" si="41"/>
        <v>P</v>
      </c>
      <c r="I254" s="81" t="str">
        <f t="shared" ca="1" si="42"/>
        <v/>
      </c>
    </row>
    <row r="255" spans="1:9" x14ac:dyDescent="0.55000000000000004">
      <c r="A255" s="79">
        <f t="shared" si="49"/>
        <v>2568</v>
      </c>
      <c r="B255" s="79" t="str">
        <f t="shared" si="50"/>
        <v>ชั้นมัธยมศึกษาปีที่ 5</v>
      </c>
      <c r="C255" s="79">
        <f t="shared" si="51"/>
        <v>1</v>
      </c>
      <c r="D255" s="79" t="s">
        <v>103</v>
      </c>
      <c r="E255" s="79">
        <f t="shared" ca="1" si="48"/>
        <v>29</v>
      </c>
      <c r="F255" s="82">
        <f t="shared" ca="1" si="43"/>
        <v>15</v>
      </c>
      <c r="G255" s="80">
        <f t="shared" ca="1" si="40"/>
        <v>51.724137931034484</v>
      </c>
      <c r="H255" s="81" t="str">
        <f t="shared" ca="1" si="41"/>
        <v/>
      </c>
      <c r="I255" s="81" t="str">
        <f t="shared" ca="1" si="42"/>
        <v>P</v>
      </c>
    </row>
    <row r="256" spans="1:9" x14ac:dyDescent="0.55000000000000004">
      <c r="A256" s="79">
        <f t="shared" si="49"/>
        <v>2568</v>
      </c>
      <c r="B256" s="79" t="str">
        <f t="shared" si="50"/>
        <v>ชั้นมัธยมศึกษาปีที่ 5</v>
      </c>
      <c r="C256" s="79">
        <f t="shared" si="51"/>
        <v>1</v>
      </c>
      <c r="D256" s="79" t="s">
        <v>56</v>
      </c>
      <c r="E256" s="79">
        <f t="shared" ca="1" si="48"/>
        <v>29</v>
      </c>
      <c r="F256" s="82">
        <f t="shared" ca="1" si="43"/>
        <v>22</v>
      </c>
      <c r="G256" s="80">
        <f t="shared" ca="1" si="40"/>
        <v>75.862068965517238</v>
      </c>
      <c r="H256" s="81" t="str">
        <f t="shared" ca="1" si="41"/>
        <v>P</v>
      </c>
      <c r="I256" s="81" t="str">
        <f t="shared" ca="1" si="42"/>
        <v/>
      </c>
    </row>
    <row r="257" spans="1:9" x14ac:dyDescent="0.55000000000000004">
      <c r="A257" s="79">
        <f t="shared" si="49"/>
        <v>2568</v>
      </c>
      <c r="B257" s="79" t="str">
        <f t="shared" si="50"/>
        <v>ชั้นมัธยมศึกษาปีที่ 5</v>
      </c>
      <c r="C257" s="79">
        <f t="shared" si="51"/>
        <v>1</v>
      </c>
      <c r="D257" s="79" t="s">
        <v>57</v>
      </c>
      <c r="E257" s="79">
        <f t="shared" ca="1" si="48"/>
        <v>29</v>
      </c>
      <c r="F257" s="82">
        <f t="shared" ca="1" si="43"/>
        <v>19</v>
      </c>
      <c r="G257" s="80">
        <f t="shared" ref="G257:G320" ca="1" si="52">F257*100/E257</f>
        <v>65.517241379310349</v>
      </c>
      <c r="H257" s="81" t="str">
        <f t="shared" ref="H257:H320" ca="1" si="53">IF(G257&gt;=60,"P","")</f>
        <v>P</v>
      </c>
      <c r="I257" s="81" t="str">
        <f t="shared" ref="I257:I320" ca="1" si="54">IF(G257&gt;=60,"","P")</f>
        <v/>
      </c>
    </row>
    <row r="258" spans="1:9" x14ac:dyDescent="0.55000000000000004">
      <c r="A258" s="79">
        <f t="shared" si="49"/>
        <v>2568</v>
      </c>
      <c r="B258" s="79" t="str">
        <f t="shared" si="50"/>
        <v>ชั้นมัธยมศึกษาปีที่ 5</v>
      </c>
      <c r="C258" s="79">
        <f t="shared" si="51"/>
        <v>1</v>
      </c>
      <c r="D258" s="79" t="s">
        <v>58</v>
      </c>
      <c r="E258" s="79">
        <f t="shared" ca="1" si="48"/>
        <v>29</v>
      </c>
      <c r="F258" s="82">
        <f t="shared" ref="F258:F321" ca="1" si="55">RANDBETWEEN(ROUND(E258*50/100,0),ROUND(E258*85/100,0))</f>
        <v>20</v>
      </c>
      <c r="G258" s="80">
        <f t="shared" ca="1" si="52"/>
        <v>68.965517241379317</v>
      </c>
      <c r="H258" s="81" t="str">
        <f t="shared" ca="1" si="53"/>
        <v>P</v>
      </c>
      <c r="I258" s="81" t="str">
        <f t="shared" ca="1" si="54"/>
        <v/>
      </c>
    </row>
    <row r="259" spans="1:9" x14ac:dyDescent="0.55000000000000004">
      <c r="A259" s="79">
        <f t="shared" si="49"/>
        <v>2568</v>
      </c>
      <c r="B259" s="79" t="str">
        <f t="shared" si="50"/>
        <v>ชั้นมัธยมศึกษาปีที่ 5</v>
      </c>
      <c r="C259" s="79">
        <f t="shared" si="51"/>
        <v>1</v>
      </c>
      <c r="D259" s="79" t="s">
        <v>59</v>
      </c>
      <c r="E259" s="79">
        <f t="shared" ca="1" si="48"/>
        <v>29</v>
      </c>
      <c r="F259" s="82">
        <f t="shared" ca="1" si="55"/>
        <v>20</v>
      </c>
      <c r="G259" s="80">
        <f t="shared" ca="1" si="52"/>
        <v>68.965517241379317</v>
      </c>
      <c r="H259" s="81" t="str">
        <f t="shared" ca="1" si="53"/>
        <v>P</v>
      </c>
      <c r="I259" s="81" t="str">
        <f t="shared" ca="1" si="54"/>
        <v/>
      </c>
    </row>
    <row r="260" spans="1:9" x14ac:dyDescent="0.55000000000000004">
      <c r="A260" s="79">
        <f t="shared" si="49"/>
        <v>2568</v>
      </c>
      <c r="B260" s="79" t="str">
        <f t="shared" si="50"/>
        <v>ชั้นมัธยมศึกษาปีที่ 5</v>
      </c>
      <c r="C260" s="79">
        <f t="shared" si="51"/>
        <v>1</v>
      </c>
      <c r="D260" s="79" t="s">
        <v>60</v>
      </c>
      <c r="E260" s="79">
        <f t="shared" ca="1" si="48"/>
        <v>29</v>
      </c>
      <c r="F260" s="82">
        <f t="shared" ca="1" si="55"/>
        <v>16</v>
      </c>
      <c r="G260" s="80">
        <f t="shared" ca="1" si="52"/>
        <v>55.172413793103445</v>
      </c>
      <c r="H260" s="81" t="str">
        <f t="shared" ca="1" si="53"/>
        <v/>
      </c>
      <c r="I260" s="81" t="str">
        <f t="shared" ca="1" si="54"/>
        <v>P</v>
      </c>
    </row>
    <row r="261" spans="1:9" x14ac:dyDescent="0.55000000000000004">
      <c r="A261" s="79">
        <f t="shared" si="49"/>
        <v>2568</v>
      </c>
      <c r="B261" s="79" t="str">
        <f t="shared" si="50"/>
        <v>ชั้นมัธยมศึกษาปีที่ 5</v>
      </c>
      <c r="C261" s="79">
        <f t="shared" si="51"/>
        <v>1</v>
      </c>
      <c r="D261" s="79" t="s">
        <v>61</v>
      </c>
      <c r="E261" s="79">
        <f t="shared" ca="1" si="48"/>
        <v>29</v>
      </c>
      <c r="F261" s="82">
        <f t="shared" ca="1" si="55"/>
        <v>23</v>
      </c>
      <c r="G261" s="80">
        <f t="shared" ca="1" si="52"/>
        <v>79.310344827586206</v>
      </c>
      <c r="H261" s="81" t="str">
        <f t="shared" ca="1" si="53"/>
        <v>P</v>
      </c>
      <c r="I261" s="81" t="str">
        <f t="shared" ca="1" si="54"/>
        <v/>
      </c>
    </row>
    <row r="262" spans="1:9" x14ac:dyDescent="0.55000000000000004">
      <c r="A262" s="79">
        <f t="shared" si="49"/>
        <v>2568</v>
      </c>
      <c r="B262" s="79" t="str">
        <f t="shared" si="50"/>
        <v>ชั้นมัธยมศึกษาปีที่ 5</v>
      </c>
      <c r="C262" s="79">
        <f t="shared" si="51"/>
        <v>1</v>
      </c>
      <c r="D262" s="79" t="s">
        <v>104</v>
      </c>
      <c r="E262" s="79">
        <f t="shared" ca="1" si="48"/>
        <v>29</v>
      </c>
      <c r="F262" s="82">
        <f t="shared" ca="1" si="55"/>
        <v>18</v>
      </c>
      <c r="G262" s="80">
        <f t="shared" ca="1" si="52"/>
        <v>62.068965517241381</v>
      </c>
      <c r="H262" s="81" t="str">
        <f t="shared" ca="1" si="53"/>
        <v>P</v>
      </c>
      <c r="I262" s="81" t="str">
        <f t="shared" ca="1" si="54"/>
        <v/>
      </c>
    </row>
    <row r="263" spans="1:9" x14ac:dyDescent="0.55000000000000004">
      <c r="A263" s="79">
        <f t="shared" si="49"/>
        <v>2568</v>
      </c>
      <c r="B263" s="79" t="str">
        <f t="shared" si="50"/>
        <v>ชั้นมัธยมศึกษาปีที่ 5</v>
      </c>
      <c r="C263" s="79">
        <f t="shared" si="51"/>
        <v>1</v>
      </c>
      <c r="D263" s="79" t="s">
        <v>64</v>
      </c>
      <c r="E263" s="79">
        <f t="shared" ca="1" si="48"/>
        <v>29</v>
      </c>
      <c r="F263" s="82">
        <f t="shared" ca="1" si="55"/>
        <v>18</v>
      </c>
      <c r="G263" s="80">
        <f t="shared" ca="1" si="52"/>
        <v>62.068965517241381</v>
      </c>
      <c r="H263" s="81" t="str">
        <f t="shared" ca="1" si="53"/>
        <v>P</v>
      </c>
      <c r="I263" s="81" t="str">
        <f t="shared" ca="1" si="54"/>
        <v/>
      </c>
    </row>
    <row r="264" spans="1:9" x14ac:dyDescent="0.55000000000000004">
      <c r="A264" s="79">
        <f t="shared" si="49"/>
        <v>2568</v>
      </c>
      <c r="B264" s="79" t="str">
        <f t="shared" si="50"/>
        <v>ชั้นมัธยมศึกษาปีที่ 5</v>
      </c>
      <c r="C264" s="79">
        <f t="shared" si="51"/>
        <v>1</v>
      </c>
      <c r="D264" s="79" t="s">
        <v>89</v>
      </c>
      <c r="E264" s="79">
        <f t="shared" ca="1" si="48"/>
        <v>29</v>
      </c>
      <c r="F264" s="82">
        <f t="shared" ca="1" si="55"/>
        <v>21</v>
      </c>
      <c r="G264" s="80">
        <f t="shared" ca="1" si="52"/>
        <v>72.41379310344827</v>
      </c>
      <c r="H264" s="81" t="str">
        <f t="shared" ca="1" si="53"/>
        <v>P</v>
      </c>
      <c r="I264" s="81" t="str">
        <f t="shared" ca="1" si="54"/>
        <v/>
      </c>
    </row>
    <row r="265" spans="1:9" x14ac:dyDescent="0.55000000000000004">
      <c r="A265" s="79">
        <f t="shared" si="49"/>
        <v>2568</v>
      </c>
      <c r="B265" s="79" t="str">
        <f t="shared" si="50"/>
        <v>ชั้นมัธยมศึกษาปีที่ 5</v>
      </c>
      <c r="C265" s="79">
        <f t="shared" si="51"/>
        <v>1</v>
      </c>
      <c r="D265" s="79" t="s">
        <v>90</v>
      </c>
      <c r="E265" s="79">
        <f t="shared" ca="1" si="48"/>
        <v>29</v>
      </c>
      <c r="F265" s="82">
        <f t="shared" ca="1" si="55"/>
        <v>18</v>
      </c>
      <c r="G265" s="80">
        <f t="shared" ca="1" si="52"/>
        <v>62.068965517241381</v>
      </c>
      <c r="H265" s="81" t="str">
        <f t="shared" ca="1" si="53"/>
        <v>P</v>
      </c>
      <c r="I265" s="81" t="str">
        <f t="shared" ca="1" si="54"/>
        <v/>
      </c>
    </row>
    <row r="266" spans="1:9" x14ac:dyDescent="0.55000000000000004">
      <c r="A266" s="79">
        <f t="shared" si="49"/>
        <v>2568</v>
      </c>
      <c r="B266" s="79" t="str">
        <f t="shared" si="50"/>
        <v>ชั้นมัธยมศึกษาปีที่ 5</v>
      </c>
      <c r="C266" s="79">
        <f t="shared" si="51"/>
        <v>1</v>
      </c>
      <c r="D266" s="79" t="s">
        <v>91</v>
      </c>
      <c r="E266" s="79">
        <f t="shared" ca="1" si="48"/>
        <v>29</v>
      </c>
      <c r="F266" s="82">
        <f t="shared" ca="1" si="55"/>
        <v>16</v>
      </c>
      <c r="G266" s="80">
        <f t="shared" ca="1" si="52"/>
        <v>55.172413793103445</v>
      </c>
      <c r="H266" s="81" t="str">
        <f t="shared" ca="1" si="53"/>
        <v/>
      </c>
      <c r="I266" s="81" t="str">
        <f t="shared" ca="1" si="54"/>
        <v>P</v>
      </c>
    </row>
    <row r="267" spans="1:9" x14ac:dyDescent="0.55000000000000004">
      <c r="A267" s="79">
        <f t="shared" si="49"/>
        <v>2568</v>
      </c>
      <c r="B267" s="79" t="str">
        <f t="shared" si="50"/>
        <v>ชั้นมัธยมศึกษาปีที่ 5</v>
      </c>
      <c r="C267" s="79">
        <f t="shared" si="51"/>
        <v>1</v>
      </c>
      <c r="D267" s="79" t="s">
        <v>92</v>
      </c>
      <c r="E267" s="79">
        <f t="shared" ca="1" si="48"/>
        <v>29</v>
      </c>
      <c r="F267" s="82">
        <f t="shared" ca="1" si="55"/>
        <v>21</v>
      </c>
      <c r="G267" s="80">
        <f t="shared" ca="1" si="52"/>
        <v>72.41379310344827</v>
      </c>
      <c r="H267" s="81" t="str">
        <f t="shared" ca="1" si="53"/>
        <v>P</v>
      </c>
      <c r="I267" s="81" t="str">
        <f t="shared" ca="1" si="54"/>
        <v/>
      </c>
    </row>
    <row r="268" spans="1:9" x14ac:dyDescent="0.55000000000000004">
      <c r="A268" s="79">
        <f t="shared" si="49"/>
        <v>2568</v>
      </c>
      <c r="B268" s="79" t="str">
        <f t="shared" si="50"/>
        <v>ชั้นมัธยมศึกษาปีที่ 5</v>
      </c>
      <c r="C268" s="79">
        <f t="shared" si="51"/>
        <v>1</v>
      </c>
      <c r="D268" s="79" t="s">
        <v>93</v>
      </c>
      <c r="E268" s="79">
        <f t="shared" ca="1" si="48"/>
        <v>29</v>
      </c>
      <c r="F268" s="82">
        <f t="shared" ca="1" si="55"/>
        <v>21</v>
      </c>
      <c r="G268" s="80">
        <f t="shared" ca="1" si="52"/>
        <v>72.41379310344827</v>
      </c>
      <c r="H268" s="81" t="str">
        <f t="shared" ca="1" si="53"/>
        <v>P</v>
      </c>
      <c r="I268" s="81" t="str">
        <f t="shared" ca="1" si="54"/>
        <v/>
      </c>
    </row>
    <row r="269" spans="1:9" x14ac:dyDescent="0.55000000000000004">
      <c r="A269" s="79">
        <f t="shared" si="49"/>
        <v>2568</v>
      </c>
      <c r="B269" s="79" t="str">
        <f t="shared" si="50"/>
        <v>ชั้นมัธยมศึกษาปีที่ 5</v>
      </c>
      <c r="C269" s="79">
        <f t="shared" si="51"/>
        <v>1</v>
      </c>
      <c r="D269" s="79" t="s">
        <v>94</v>
      </c>
      <c r="E269" s="79">
        <f t="shared" ca="1" si="48"/>
        <v>29</v>
      </c>
      <c r="F269" s="82">
        <f t="shared" ca="1" si="55"/>
        <v>20</v>
      </c>
      <c r="G269" s="80">
        <f t="shared" ca="1" si="52"/>
        <v>68.965517241379317</v>
      </c>
      <c r="H269" s="81" t="str">
        <f t="shared" ca="1" si="53"/>
        <v>P</v>
      </c>
      <c r="I269" s="81" t="str">
        <f t="shared" ca="1" si="54"/>
        <v/>
      </c>
    </row>
    <row r="270" spans="1:9" x14ac:dyDescent="0.55000000000000004">
      <c r="A270" s="79">
        <f t="shared" si="49"/>
        <v>2568</v>
      </c>
      <c r="B270" s="79" t="str">
        <f t="shared" si="50"/>
        <v>ชั้นมัธยมศึกษาปีที่ 5</v>
      </c>
      <c r="C270" s="79">
        <f t="shared" si="51"/>
        <v>1</v>
      </c>
      <c r="D270" s="79" t="s">
        <v>105</v>
      </c>
      <c r="E270" s="79">
        <f t="shared" ca="1" si="48"/>
        <v>29</v>
      </c>
      <c r="F270" s="82">
        <f t="shared" ca="1" si="55"/>
        <v>15</v>
      </c>
      <c r="G270" s="80">
        <f t="shared" ca="1" si="52"/>
        <v>51.724137931034484</v>
      </c>
      <c r="H270" s="81" t="str">
        <f t="shared" ca="1" si="53"/>
        <v/>
      </c>
      <c r="I270" s="81" t="str">
        <f t="shared" ca="1" si="54"/>
        <v>P</v>
      </c>
    </row>
    <row r="271" spans="1:9" x14ac:dyDescent="0.55000000000000004">
      <c r="A271" s="82">
        <v>2568</v>
      </c>
      <c r="B271" s="82" t="s">
        <v>27</v>
      </c>
      <c r="C271" s="82">
        <v>2</v>
      </c>
      <c r="D271" s="82" t="s">
        <v>48</v>
      </c>
      <c r="E271" s="82">
        <f ca="1">RANDBETWEEN(20,45)</f>
        <v>34</v>
      </c>
      <c r="F271" s="82">
        <f t="shared" ca="1" si="55"/>
        <v>21</v>
      </c>
      <c r="G271" s="83">
        <f t="shared" ca="1" si="52"/>
        <v>61.764705882352942</v>
      </c>
      <c r="H271" s="84" t="str">
        <f t="shared" ca="1" si="53"/>
        <v>P</v>
      </c>
      <c r="I271" s="84" t="str">
        <f t="shared" ca="1" si="54"/>
        <v/>
      </c>
    </row>
    <row r="272" spans="1:9" x14ac:dyDescent="0.55000000000000004">
      <c r="A272" s="79">
        <f>A271</f>
        <v>2568</v>
      </c>
      <c r="B272" s="79" t="str">
        <f>B271</f>
        <v>ชั้นมัธยมศึกษาปีที่ 5</v>
      </c>
      <c r="C272" s="79">
        <f>C271</f>
        <v>2</v>
      </c>
      <c r="D272" s="79" t="s">
        <v>49</v>
      </c>
      <c r="E272" s="79">
        <f t="shared" ref="E272:E300" ca="1" si="56">E271</f>
        <v>34</v>
      </c>
      <c r="F272" s="82">
        <f t="shared" ca="1" si="55"/>
        <v>27</v>
      </c>
      <c r="G272" s="80">
        <f t="shared" ca="1" si="52"/>
        <v>79.411764705882348</v>
      </c>
      <c r="H272" s="81" t="str">
        <f t="shared" ca="1" si="53"/>
        <v>P</v>
      </c>
      <c r="I272" s="81" t="str">
        <f t="shared" ca="1" si="54"/>
        <v/>
      </c>
    </row>
    <row r="273" spans="1:9" x14ac:dyDescent="0.55000000000000004">
      <c r="A273" s="79">
        <f t="shared" ref="A273:A300" si="57">A272</f>
        <v>2568</v>
      </c>
      <c r="B273" s="79" t="str">
        <f t="shared" ref="B273:B300" si="58">B272</f>
        <v>ชั้นมัธยมศึกษาปีที่ 5</v>
      </c>
      <c r="C273" s="79">
        <f t="shared" ref="C273:C300" si="59">C272</f>
        <v>2</v>
      </c>
      <c r="D273" s="79" t="s">
        <v>50</v>
      </c>
      <c r="E273" s="79">
        <f t="shared" ca="1" si="56"/>
        <v>34</v>
      </c>
      <c r="F273" s="82">
        <f t="shared" ca="1" si="55"/>
        <v>20</v>
      </c>
      <c r="G273" s="80">
        <f t="shared" ca="1" si="52"/>
        <v>58.823529411764703</v>
      </c>
      <c r="H273" s="81" t="str">
        <f t="shared" ca="1" si="53"/>
        <v/>
      </c>
      <c r="I273" s="81" t="str">
        <f t="shared" ca="1" si="54"/>
        <v>P</v>
      </c>
    </row>
    <row r="274" spans="1:9" x14ac:dyDescent="0.55000000000000004">
      <c r="A274" s="79">
        <f t="shared" si="57"/>
        <v>2568</v>
      </c>
      <c r="B274" s="79" t="str">
        <f t="shared" si="58"/>
        <v>ชั้นมัธยมศึกษาปีที่ 5</v>
      </c>
      <c r="C274" s="79">
        <f t="shared" si="59"/>
        <v>2</v>
      </c>
      <c r="D274" s="79" t="s">
        <v>51</v>
      </c>
      <c r="E274" s="79">
        <f t="shared" ca="1" si="56"/>
        <v>34</v>
      </c>
      <c r="F274" s="82">
        <f t="shared" ca="1" si="55"/>
        <v>27</v>
      </c>
      <c r="G274" s="80">
        <f t="shared" ca="1" si="52"/>
        <v>79.411764705882348</v>
      </c>
      <c r="H274" s="81" t="str">
        <f t="shared" ca="1" si="53"/>
        <v>P</v>
      </c>
      <c r="I274" s="81" t="str">
        <f t="shared" ca="1" si="54"/>
        <v/>
      </c>
    </row>
    <row r="275" spans="1:9" x14ac:dyDescent="0.55000000000000004">
      <c r="A275" s="79">
        <f t="shared" si="57"/>
        <v>2568</v>
      </c>
      <c r="B275" s="79" t="str">
        <f t="shared" si="58"/>
        <v>ชั้นมัธยมศึกษาปีที่ 5</v>
      </c>
      <c r="C275" s="79">
        <f t="shared" si="59"/>
        <v>2</v>
      </c>
      <c r="D275" s="79" t="s">
        <v>52</v>
      </c>
      <c r="E275" s="79">
        <f t="shared" ca="1" si="56"/>
        <v>34</v>
      </c>
      <c r="F275" s="82">
        <f t="shared" ca="1" si="55"/>
        <v>28</v>
      </c>
      <c r="G275" s="80">
        <f t="shared" ca="1" si="52"/>
        <v>82.352941176470594</v>
      </c>
      <c r="H275" s="81" t="str">
        <f t="shared" ca="1" si="53"/>
        <v>P</v>
      </c>
      <c r="I275" s="81" t="str">
        <f t="shared" ca="1" si="54"/>
        <v/>
      </c>
    </row>
    <row r="276" spans="1:9" x14ac:dyDescent="0.55000000000000004">
      <c r="A276" s="79">
        <f t="shared" si="57"/>
        <v>2568</v>
      </c>
      <c r="B276" s="79" t="str">
        <f t="shared" si="58"/>
        <v>ชั้นมัธยมศึกษาปีที่ 5</v>
      </c>
      <c r="C276" s="79">
        <f t="shared" si="59"/>
        <v>2</v>
      </c>
      <c r="D276" s="79" t="s">
        <v>53</v>
      </c>
      <c r="E276" s="79">
        <f t="shared" ca="1" si="56"/>
        <v>34</v>
      </c>
      <c r="F276" s="82">
        <f t="shared" ca="1" si="55"/>
        <v>25</v>
      </c>
      <c r="G276" s="80">
        <f t="shared" ca="1" si="52"/>
        <v>73.529411764705884</v>
      </c>
      <c r="H276" s="81" t="str">
        <f t="shared" ca="1" si="53"/>
        <v>P</v>
      </c>
      <c r="I276" s="81" t="str">
        <f t="shared" ca="1" si="54"/>
        <v/>
      </c>
    </row>
    <row r="277" spans="1:9" x14ac:dyDescent="0.55000000000000004">
      <c r="A277" s="79">
        <f t="shared" si="57"/>
        <v>2568</v>
      </c>
      <c r="B277" s="79" t="str">
        <f t="shared" si="58"/>
        <v>ชั้นมัธยมศึกษาปีที่ 5</v>
      </c>
      <c r="C277" s="79">
        <f t="shared" si="59"/>
        <v>2</v>
      </c>
      <c r="D277" s="79" t="s">
        <v>54</v>
      </c>
      <c r="E277" s="79">
        <f t="shared" ca="1" si="56"/>
        <v>34</v>
      </c>
      <c r="F277" s="82">
        <f t="shared" ca="1" si="55"/>
        <v>21</v>
      </c>
      <c r="G277" s="80">
        <f t="shared" ca="1" si="52"/>
        <v>61.764705882352942</v>
      </c>
      <c r="H277" s="81" t="str">
        <f t="shared" ca="1" si="53"/>
        <v>P</v>
      </c>
      <c r="I277" s="81" t="str">
        <f t="shared" ca="1" si="54"/>
        <v/>
      </c>
    </row>
    <row r="278" spans="1:9" x14ac:dyDescent="0.55000000000000004">
      <c r="A278" s="79">
        <f t="shared" si="57"/>
        <v>2568</v>
      </c>
      <c r="B278" s="79" t="str">
        <f t="shared" si="58"/>
        <v>ชั้นมัธยมศึกษาปีที่ 5</v>
      </c>
      <c r="C278" s="79">
        <f t="shared" si="59"/>
        <v>2</v>
      </c>
      <c r="D278" s="79" t="s">
        <v>55</v>
      </c>
      <c r="E278" s="79">
        <f t="shared" ca="1" si="56"/>
        <v>34</v>
      </c>
      <c r="F278" s="82">
        <f t="shared" ca="1" si="55"/>
        <v>20</v>
      </c>
      <c r="G278" s="80">
        <f t="shared" ca="1" si="52"/>
        <v>58.823529411764703</v>
      </c>
      <c r="H278" s="81" t="str">
        <f t="shared" ca="1" si="53"/>
        <v/>
      </c>
      <c r="I278" s="81" t="str">
        <f t="shared" ca="1" si="54"/>
        <v>P</v>
      </c>
    </row>
    <row r="279" spans="1:9" x14ac:dyDescent="0.55000000000000004">
      <c r="A279" s="79">
        <f t="shared" si="57"/>
        <v>2568</v>
      </c>
      <c r="B279" s="79" t="str">
        <f t="shared" si="58"/>
        <v>ชั้นมัธยมศึกษาปีที่ 5</v>
      </c>
      <c r="C279" s="79">
        <f t="shared" si="59"/>
        <v>2</v>
      </c>
      <c r="D279" s="79" t="s">
        <v>102</v>
      </c>
      <c r="E279" s="79">
        <f t="shared" ca="1" si="56"/>
        <v>34</v>
      </c>
      <c r="F279" s="82">
        <f t="shared" ca="1" si="55"/>
        <v>27</v>
      </c>
      <c r="G279" s="80">
        <f t="shared" ca="1" si="52"/>
        <v>79.411764705882348</v>
      </c>
      <c r="H279" s="81" t="str">
        <f t="shared" ca="1" si="53"/>
        <v>P</v>
      </c>
      <c r="I279" s="81" t="str">
        <f t="shared" ca="1" si="54"/>
        <v/>
      </c>
    </row>
    <row r="280" spans="1:9" x14ac:dyDescent="0.55000000000000004">
      <c r="A280" s="79">
        <f t="shared" si="57"/>
        <v>2568</v>
      </c>
      <c r="B280" s="79" t="str">
        <f t="shared" si="58"/>
        <v>ชั้นมัธยมศึกษาปีที่ 5</v>
      </c>
      <c r="C280" s="79">
        <f t="shared" si="59"/>
        <v>2</v>
      </c>
      <c r="D280" s="79" t="s">
        <v>42</v>
      </c>
      <c r="E280" s="79">
        <f t="shared" ca="1" si="56"/>
        <v>34</v>
      </c>
      <c r="F280" s="82">
        <f t="shared" ca="1" si="55"/>
        <v>28</v>
      </c>
      <c r="G280" s="80">
        <f t="shared" ca="1" si="52"/>
        <v>82.352941176470594</v>
      </c>
      <c r="H280" s="81" t="str">
        <f t="shared" ca="1" si="53"/>
        <v>P</v>
      </c>
      <c r="I280" s="81" t="str">
        <f t="shared" ca="1" si="54"/>
        <v/>
      </c>
    </row>
    <row r="281" spans="1:9" x14ac:dyDescent="0.55000000000000004">
      <c r="A281" s="79">
        <f t="shared" si="57"/>
        <v>2568</v>
      </c>
      <c r="B281" s="79" t="str">
        <f t="shared" si="58"/>
        <v>ชั้นมัธยมศึกษาปีที่ 5</v>
      </c>
      <c r="C281" s="79">
        <f t="shared" si="59"/>
        <v>2</v>
      </c>
      <c r="D281" s="79" t="s">
        <v>43</v>
      </c>
      <c r="E281" s="79">
        <f t="shared" ca="1" si="56"/>
        <v>34</v>
      </c>
      <c r="F281" s="82">
        <f t="shared" ca="1" si="55"/>
        <v>29</v>
      </c>
      <c r="G281" s="80">
        <f t="shared" ca="1" si="52"/>
        <v>85.294117647058826</v>
      </c>
      <c r="H281" s="81" t="str">
        <f t="shared" ca="1" si="53"/>
        <v>P</v>
      </c>
      <c r="I281" s="81" t="str">
        <f t="shared" ca="1" si="54"/>
        <v/>
      </c>
    </row>
    <row r="282" spans="1:9" x14ac:dyDescent="0.55000000000000004">
      <c r="A282" s="79">
        <f t="shared" si="57"/>
        <v>2568</v>
      </c>
      <c r="B282" s="79" t="str">
        <f t="shared" si="58"/>
        <v>ชั้นมัธยมศึกษาปีที่ 5</v>
      </c>
      <c r="C282" s="79">
        <f t="shared" si="59"/>
        <v>2</v>
      </c>
      <c r="D282" s="79" t="s">
        <v>44</v>
      </c>
      <c r="E282" s="79">
        <f t="shared" ca="1" si="56"/>
        <v>34</v>
      </c>
      <c r="F282" s="82">
        <f t="shared" ca="1" si="55"/>
        <v>21</v>
      </c>
      <c r="G282" s="80">
        <f t="shared" ca="1" si="52"/>
        <v>61.764705882352942</v>
      </c>
      <c r="H282" s="81" t="str">
        <f t="shared" ca="1" si="53"/>
        <v>P</v>
      </c>
      <c r="I282" s="81" t="str">
        <f t="shared" ca="1" si="54"/>
        <v/>
      </c>
    </row>
    <row r="283" spans="1:9" x14ac:dyDescent="0.55000000000000004">
      <c r="A283" s="79">
        <f t="shared" si="57"/>
        <v>2568</v>
      </c>
      <c r="B283" s="79" t="str">
        <f t="shared" si="58"/>
        <v>ชั้นมัธยมศึกษาปีที่ 5</v>
      </c>
      <c r="C283" s="79">
        <f t="shared" si="59"/>
        <v>2</v>
      </c>
      <c r="D283" s="79" t="s">
        <v>45</v>
      </c>
      <c r="E283" s="79">
        <f t="shared" ca="1" si="56"/>
        <v>34</v>
      </c>
      <c r="F283" s="82">
        <f t="shared" ca="1" si="55"/>
        <v>25</v>
      </c>
      <c r="G283" s="80">
        <f t="shared" ca="1" si="52"/>
        <v>73.529411764705884</v>
      </c>
      <c r="H283" s="81" t="str">
        <f t="shared" ca="1" si="53"/>
        <v>P</v>
      </c>
      <c r="I283" s="81" t="str">
        <f t="shared" ca="1" si="54"/>
        <v/>
      </c>
    </row>
    <row r="284" spans="1:9" x14ac:dyDescent="0.55000000000000004">
      <c r="A284" s="79">
        <f t="shared" si="57"/>
        <v>2568</v>
      </c>
      <c r="B284" s="79" t="str">
        <f t="shared" si="58"/>
        <v>ชั้นมัธยมศึกษาปีที่ 5</v>
      </c>
      <c r="C284" s="79">
        <f t="shared" si="59"/>
        <v>2</v>
      </c>
      <c r="D284" s="79" t="s">
        <v>46</v>
      </c>
      <c r="E284" s="79">
        <f t="shared" ca="1" si="56"/>
        <v>34</v>
      </c>
      <c r="F284" s="82">
        <f t="shared" ca="1" si="55"/>
        <v>23</v>
      </c>
      <c r="G284" s="80">
        <f t="shared" ca="1" si="52"/>
        <v>67.647058823529406</v>
      </c>
      <c r="H284" s="81" t="str">
        <f t="shared" ca="1" si="53"/>
        <v>P</v>
      </c>
      <c r="I284" s="81" t="str">
        <f t="shared" ca="1" si="54"/>
        <v/>
      </c>
    </row>
    <row r="285" spans="1:9" x14ac:dyDescent="0.55000000000000004">
      <c r="A285" s="79">
        <f t="shared" si="57"/>
        <v>2568</v>
      </c>
      <c r="B285" s="79" t="str">
        <f t="shared" si="58"/>
        <v>ชั้นมัธยมศึกษาปีที่ 5</v>
      </c>
      <c r="C285" s="79">
        <f t="shared" si="59"/>
        <v>2</v>
      </c>
      <c r="D285" s="79" t="s">
        <v>103</v>
      </c>
      <c r="E285" s="79">
        <f t="shared" ca="1" si="56"/>
        <v>34</v>
      </c>
      <c r="F285" s="82">
        <f t="shared" ca="1" si="55"/>
        <v>20</v>
      </c>
      <c r="G285" s="80">
        <f t="shared" ca="1" si="52"/>
        <v>58.823529411764703</v>
      </c>
      <c r="H285" s="81" t="str">
        <f t="shared" ca="1" si="53"/>
        <v/>
      </c>
      <c r="I285" s="81" t="str">
        <f t="shared" ca="1" si="54"/>
        <v>P</v>
      </c>
    </row>
    <row r="286" spans="1:9" x14ac:dyDescent="0.55000000000000004">
      <c r="A286" s="79">
        <f t="shared" si="57"/>
        <v>2568</v>
      </c>
      <c r="B286" s="79" t="str">
        <f t="shared" si="58"/>
        <v>ชั้นมัธยมศึกษาปีที่ 5</v>
      </c>
      <c r="C286" s="79">
        <f t="shared" si="59"/>
        <v>2</v>
      </c>
      <c r="D286" s="79" t="s">
        <v>56</v>
      </c>
      <c r="E286" s="79">
        <f t="shared" ca="1" si="56"/>
        <v>34</v>
      </c>
      <c r="F286" s="82">
        <f t="shared" ca="1" si="55"/>
        <v>25</v>
      </c>
      <c r="G286" s="80">
        <f t="shared" ca="1" si="52"/>
        <v>73.529411764705884</v>
      </c>
      <c r="H286" s="81" t="str">
        <f t="shared" ca="1" si="53"/>
        <v>P</v>
      </c>
      <c r="I286" s="81" t="str">
        <f t="shared" ca="1" si="54"/>
        <v/>
      </c>
    </row>
    <row r="287" spans="1:9" x14ac:dyDescent="0.55000000000000004">
      <c r="A287" s="79">
        <f t="shared" si="57"/>
        <v>2568</v>
      </c>
      <c r="B287" s="79" t="str">
        <f t="shared" si="58"/>
        <v>ชั้นมัธยมศึกษาปีที่ 5</v>
      </c>
      <c r="C287" s="79">
        <f t="shared" si="59"/>
        <v>2</v>
      </c>
      <c r="D287" s="79" t="s">
        <v>57</v>
      </c>
      <c r="E287" s="79">
        <f t="shared" ca="1" si="56"/>
        <v>34</v>
      </c>
      <c r="F287" s="82">
        <f t="shared" ca="1" si="55"/>
        <v>21</v>
      </c>
      <c r="G287" s="80">
        <f t="shared" ca="1" si="52"/>
        <v>61.764705882352942</v>
      </c>
      <c r="H287" s="81" t="str">
        <f t="shared" ca="1" si="53"/>
        <v>P</v>
      </c>
      <c r="I287" s="81" t="str">
        <f t="shared" ca="1" si="54"/>
        <v/>
      </c>
    </row>
    <row r="288" spans="1:9" x14ac:dyDescent="0.55000000000000004">
      <c r="A288" s="79">
        <f t="shared" si="57"/>
        <v>2568</v>
      </c>
      <c r="B288" s="79" t="str">
        <f t="shared" si="58"/>
        <v>ชั้นมัธยมศึกษาปีที่ 5</v>
      </c>
      <c r="C288" s="79">
        <f t="shared" si="59"/>
        <v>2</v>
      </c>
      <c r="D288" s="79" t="s">
        <v>58</v>
      </c>
      <c r="E288" s="79">
        <f t="shared" ca="1" si="56"/>
        <v>34</v>
      </c>
      <c r="F288" s="82">
        <f t="shared" ca="1" si="55"/>
        <v>29</v>
      </c>
      <c r="G288" s="80">
        <f t="shared" ca="1" si="52"/>
        <v>85.294117647058826</v>
      </c>
      <c r="H288" s="81" t="str">
        <f t="shared" ca="1" si="53"/>
        <v>P</v>
      </c>
      <c r="I288" s="81" t="str">
        <f t="shared" ca="1" si="54"/>
        <v/>
      </c>
    </row>
    <row r="289" spans="1:9" x14ac:dyDescent="0.55000000000000004">
      <c r="A289" s="79">
        <f t="shared" si="57"/>
        <v>2568</v>
      </c>
      <c r="B289" s="79" t="str">
        <f t="shared" si="58"/>
        <v>ชั้นมัธยมศึกษาปีที่ 5</v>
      </c>
      <c r="C289" s="79">
        <f t="shared" si="59"/>
        <v>2</v>
      </c>
      <c r="D289" s="79" t="s">
        <v>59</v>
      </c>
      <c r="E289" s="79">
        <f t="shared" ca="1" si="56"/>
        <v>34</v>
      </c>
      <c r="F289" s="82">
        <f t="shared" ca="1" si="55"/>
        <v>28</v>
      </c>
      <c r="G289" s="80">
        <f t="shared" ca="1" si="52"/>
        <v>82.352941176470594</v>
      </c>
      <c r="H289" s="81" t="str">
        <f t="shared" ca="1" si="53"/>
        <v>P</v>
      </c>
      <c r="I289" s="81" t="str">
        <f t="shared" ca="1" si="54"/>
        <v/>
      </c>
    </row>
    <row r="290" spans="1:9" x14ac:dyDescent="0.55000000000000004">
      <c r="A290" s="79">
        <f t="shared" si="57"/>
        <v>2568</v>
      </c>
      <c r="B290" s="79" t="str">
        <f t="shared" si="58"/>
        <v>ชั้นมัธยมศึกษาปีที่ 5</v>
      </c>
      <c r="C290" s="79">
        <f t="shared" si="59"/>
        <v>2</v>
      </c>
      <c r="D290" s="79" t="s">
        <v>60</v>
      </c>
      <c r="E290" s="79">
        <f t="shared" ca="1" si="56"/>
        <v>34</v>
      </c>
      <c r="F290" s="82">
        <f t="shared" ca="1" si="55"/>
        <v>22</v>
      </c>
      <c r="G290" s="80">
        <f t="shared" ca="1" si="52"/>
        <v>64.705882352941174</v>
      </c>
      <c r="H290" s="81" t="str">
        <f t="shared" ca="1" si="53"/>
        <v>P</v>
      </c>
      <c r="I290" s="81" t="str">
        <f t="shared" ca="1" si="54"/>
        <v/>
      </c>
    </row>
    <row r="291" spans="1:9" x14ac:dyDescent="0.55000000000000004">
      <c r="A291" s="79">
        <f t="shared" si="57"/>
        <v>2568</v>
      </c>
      <c r="B291" s="79" t="str">
        <f t="shared" si="58"/>
        <v>ชั้นมัธยมศึกษาปีที่ 5</v>
      </c>
      <c r="C291" s="79">
        <f t="shared" si="59"/>
        <v>2</v>
      </c>
      <c r="D291" s="79" t="s">
        <v>61</v>
      </c>
      <c r="E291" s="79">
        <f t="shared" ca="1" si="56"/>
        <v>34</v>
      </c>
      <c r="F291" s="82">
        <f t="shared" ca="1" si="55"/>
        <v>18</v>
      </c>
      <c r="G291" s="80">
        <f t="shared" ca="1" si="52"/>
        <v>52.941176470588232</v>
      </c>
      <c r="H291" s="81" t="str">
        <f t="shared" ca="1" si="53"/>
        <v/>
      </c>
      <c r="I291" s="81" t="str">
        <f t="shared" ca="1" si="54"/>
        <v>P</v>
      </c>
    </row>
    <row r="292" spans="1:9" x14ac:dyDescent="0.55000000000000004">
      <c r="A292" s="79">
        <f t="shared" si="57"/>
        <v>2568</v>
      </c>
      <c r="B292" s="79" t="str">
        <f t="shared" si="58"/>
        <v>ชั้นมัธยมศึกษาปีที่ 5</v>
      </c>
      <c r="C292" s="79">
        <f t="shared" si="59"/>
        <v>2</v>
      </c>
      <c r="D292" s="79" t="s">
        <v>104</v>
      </c>
      <c r="E292" s="79">
        <f t="shared" ca="1" si="56"/>
        <v>34</v>
      </c>
      <c r="F292" s="82">
        <f t="shared" ca="1" si="55"/>
        <v>29</v>
      </c>
      <c r="G292" s="80">
        <f t="shared" ca="1" si="52"/>
        <v>85.294117647058826</v>
      </c>
      <c r="H292" s="81" t="str">
        <f t="shared" ca="1" si="53"/>
        <v>P</v>
      </c>
      <c r="I292" s="81" t="str">
        <f t="shared" ca="1" si="54"/>
        <v/>
      </c>
    </row>
    <row r="293" spans="1:9" x14ac:dyDescent="0.55000000000000004">
      <c r="A293" s="79">
        <f t="shared" si="57"/>
        <v>2568</v>
      </c>
      <c r="B293" s="79" t="str">
        <f t="shared" si="58"/>
        <v>ชั้นมัธยมศึกษาปีที่ 5</v>
      </c>
      <c r="C293" s="79">
        <f t="shared" si="59"/>
        <v>2</v>
      </c>
      <c r="D293" s="79" t="s">
        <v>64</v>
      </c>
      <c r="E293" s="79">
        <f t="shared" ca="1" si="56"/>
        <v>34</v>
      </c>
      <c r="F293" s="82">
        <f t="shared" ca="1" si="55"/>
        <v>28</v>
      </c>
      <c r="G293" s="80">
        <f t="shared" ca="1" si="52"/>
        <v>82.352941176470594</v>
      </c>
      <c r="H293" s="81" t="str">
        <f t="shared" ca="1" si="53"/>
        <v>P</v>
      </c>
      <c r="I293" s="81" t="str">
        <f t="shared" ca="1" si="54"/>
        <v/>
      </c>
    </row>
    <row r="294" spans="1:9" x14ac:dyDescent="0.55000000000000004">
      <c r="A294" s="79">
        <f t="shared" si="57"/>
        <v>2568</v>
      </c>
      <c r="B294" s="79" t="str">
        <f t="shared" si="58"/>
        <v>ชั้นมัธยมศึกษาปีที่ 5</v>
      </c>
      <c r="C294" s="79">
        <f t="shared" si="59"/>
        <v>2</v>
      </c>
      <c r="D294" s="79" t="s">
        <v>89</v>
      </c>
      <c r="E294" s="79">
        <f t="shared" ca="1" si="56"/>
        <v>34</v>
      </c>
      <c r="F294" s="82">
        <f t="shared" ca="1" si="55"/>
        <v>25</v>
      </c>
      <c r="G294" s="80">
        <f t="shared" ca="1" si="52"/>
        <v>73.529411764705884</v>
      </c>
      <c r="H294" s="81" t="str">
        <f t="shared" ca="1" si="53"/>
        <v>P</v>
      </c>
      <c r="I294" s="81" t="str">
        <f t="shared" ca="1" si="54"/>
        <v/>
      </c>
    </row>
    <row r="295" spans="1:9" x14ac:dyDescent="0.55000000000000004">
      <c r="A295" s="79">
        <f t="shared" si="57"/>
        <v>2568</v>
      </c>
      <c r="B295" s="79" t="str">
        <f t="shared" si="58"/>
        <v>ชั้นมัธยมศึกษาปีที่ 5</v>
      </c>
      <c r="C295" s="79">
        <f t="shared" si="59"/>
        <v>2</v>
      </c>
      <c r="D295" s="79" t="s">
        <v>90</v>
      </c>
      <c r="E295" s="79">
        <f t="shared" ca="1" si="56"/>
        <v>34</v>
      </c>
      <c r="F295" s="82">
        <f t="shared" ca="1" si="55"/>
        <v>19</v>
      </c>
      <c r="G295" s="80">
        <f t="shared" ca="1" si="52"/>
        <v>55.882352941176471</v>
      </c>
      <c r="H295" s="81" t="str">
        <f t="shared" ca="1" si="53"/>
        <v/>
      </c>
      <c r="I295" s="81" t="str">
        <f t="shared" ca="1" si="54"/>
        <v>P</v>
      </c>
    </row>
    <row r="296" spans="1:9" x14ac:dyDescent="0.55000000000000004">
      <c r="A296" s="79">
        <f t="shared" si="57"/>
        <v>2568</v>
      </c>
      <c r="B296" s="79" t="str">
        <f t="shared" si="58"/>
        <v>ชั้นมัธยมศึกษาปีที่ 5</v>
      </c>
      <c r="C296" s="79">
        <f t="shared" si="59"/>
        <v>2</v>
      </c>
      <c r="D296" s="79" t="s">
        <v>91</v>
      </c>
      <c r="E296" s="79">
        <f t="shared" ca="1" si="56"/>
        <v>34</v>
      </c>
      <c r="F296" s="82">
        <f t="shared" ca="1" si="55"/>
        <v>19</v>
      </c>
      <c r="G296" s="80">
        <f t="shared" ca="1" si="52"/>
        <v>55.882352941176471</v>
      </c>
      <c r="H296" s="81" t="str">
        <f t="shared" ca="1" si="53"/>
        <v/>
      </c>
      <c r="I296" s="81" t="str">
        <f t="shared" ca="1" si="54"/>
        <v>P</v>
      </c>
    </row>
    <row r="297" spans="1:9" x14ac:dyDescent="0.55000000000000004">
      <c r="A297" s="79">
        <f t="shared" si="57"/>
        <v>2568</v>
      </c>
      <c r="B297" s="79" t="str">
        <f t="shared" si="58"/>
        <v>ชั้นมัธยมศึกษาปีที่ 5</v>
      </c>
      <c r="C297" s="79">
        <f t="shared" si="59"/>
        <v>2</v>
      </c>
      <c r="D297" s="79" t="s">
        <v>92</v>
      </c>
      <c r="E297" s="79">
        <f t="shared" ca="1" si="56"/>
        <v>34</v>
      </c>
      <c r="F297" s="82">
        <f t="shared" ca="1" si="55"/>
        <v>28</v>
      </c>
      <c r="G297" s="80">
        <f t="shared" ca="1" si="52"/>
        <v>82.352941176470594</v>
      </c>
      <c r="H297" s="81" t="str">
        <f t="shared" ca="1" si="53"/>
        <v>P</v>
      </c>
      <c r="I297" s="81" t="str">
        <f t="shared" ca="1" si="54"/>
        <v/>
      </c>
    </row>
    <row r="298" spans="1:9" x14ac:dyDescent="0.55000000000000004">
      <c r="A298" s="79">
        <f t="shared" si="57"/>
        <v>2568</v>
      </c>
      <c r="B298" s="79" t="str">
        <f t="shared" si="58"/>
        <v>ชั้นมัธยมศึกษาปีที่ 5</v>
      </c>
      <c r="C298" s="79">
        <f t="shared" si="59"/>
        <v>2</v>
      </c>
      <c r="D298" s="79" t="s">
        <v>93</v>
      </c>
      <c r="E298" s="79">
        <f t="shared" ca="1" si="56"/>
        <v>34</v>
      </c>
      <c r="F298" s="82">
        <f t="shared" ca="1" si="55"/>
        <v>26</v>
      </c>
      <c r="G298" s="80">
        <f t="shared" ca="1" si="52"/>
        <v>76.470588235294116</v>
      </c>
      <c r="H298" s="81" t="str">
        <f t="shared" ca="1" si="53"/>
        <v>P</v>
      </c>
      <c r="I298" s="81" t="str">
        <f t="shared" ca="1" si="54"/>
        <v/>
      </c>
    </row>
    <row r="299" spans="1:9" x14ac:dyDescent="0.55000000000000004">
      <c r="A299" s="79">
        <f t="shared" si="57"/>
        <v>2568</v>
      </c>
      <c r="B299" s="79" t="str">
        <f t="shared" si="58"/>
        <v>ชั้นมัธยมศึกษาปีที่ 5</v>
      </c>
      <c r="C299" s="79">
        <f t="shared" si="59"/>
        <v>2</v>
      </c>
      <c r="D299" s="79" t="s">
        <v>94</v>
      </c>
      <c r="E299" s="79">
        <f t="shared" ca="1" si="56"/>
        <v>34</v>
      </c>
      <c r="F299" s="82">
        <f t="shared" ca="1" si="55"/>
        <v>24</v>
      </c>
      <c r="G299" s="80">
        <f t="shared" ca="1" si="52"/>
        <v>70.588235294117652</v>
      </c>
      <c r="H299" s="81" t="str">
        <f t="shared" ca="1" si="53"/>
        <v>P</v>
      </c>
      <c r="I299" s="81" t="str">
        <f t="shared" ca="1" si="54"/>
        <v/>
      </c>
    </row>
    <row r="300" spans="1:9" x14ac:dyDescent="0.55000000000000004">
      <c r="A300" s="79">
        <f t="shared" si="57"/>
        <v>2568</v>
      </c>
      <c r="B300" s="79" t="str">
        <f t="shared" si="58"/>
        <v>ชั้นมัธยมศึกษาปีที่ 5</v>
      </c>
      <c r="C300" s="79">
        <f t="shared" si="59"/>
        <v>2</v>
      </c>
      <c r="D300" s="79" t="s">
        <v>105</v>
      </c>
      <c r="E300" s="79">
        <f t="shared" ca="1" si="56"/>
        <v>34</v>
      </c>
      <c r="F300" s="82">
        <f t="shared" ca="1" si="55"/>
        <v>24</v>
      </c>
      <c r="G300" s="80">
        <f t="shared" ca="1" si="52"/>
        <v>70.588235294117652</v>
      </c>
      <c r="H300" s="81" t="str">
        <f t="shared" ca="1" si="53"/>
        <v>P</v>
      </c>
      <c r="I300" s="81" t="str">
        <f t="shared" ca="1" si="54"/>
        <v/>
      </c>
    </row>
    <row r="301" spans="1:9" x14ac:dyDescent="0.55000000000000004">
      <c r="A301" s="82">
        <v>2568</v>
      </c>
      <c r="B301" s="82" t="s">
        <v>29</v>
      </c>
      <c r="C301" s="82">
        <v>1</v>
      </c>
      <c r="D301" s="82" t="s">
        <v>48</v>
      </c>
      <c r="E301" s="82">
        <f ca="1">RANDBETWEEN(20,45)</f>
        <v>31</v>
      </c>
      <c r="F301" s="82">
        <f t="shared" ca="1" si="55"/>
        <v>24</v>
      </c>
      <c r="G301" s="83">
        <f t="shared" ca="1" si="52"/>
        <v>77.41935483870968</v>
      </c>
      <c r="H301" s="84" t="str">
        <f t="shared" ca="1" si="53"/>
        <v>P</v>
      </c>
      <c r="I301" s="84" t="str">
        <f t="shared" ca="1" si="54"/>
        <v/>
      </c>
    </row>
    <row r="302" spans="1:9" x14ac:dyDescent="0.55000000000000004">
      <c r="A302" s="79">
        <f>A301</f>
        <v>2568</v>
      </c>
      <c r="B302" s="79" t="str">
        <f>B301</f>
        <v>ชั้นมัธยมศึกษาปีที่ 6</v>
      </c>
      <c r="C302" s="79">
        <f>C301</f>
        <v>1</v>
      </c>
      <c r="D302" s="79" t="s">
        <v>49</v>
      </c>
      <c r="E302" s="79">
        <f t="shared" ref="E302:E330" ca="1" si="60">E301</f>
        <v>31</v>
      </c>
      <c r="F302" s="82">
        <f t="shared" ca="1" si="55"/>
        <v>19</v>
      </c>
      <c r="G302" s="80">
        <f t="shared" ca="1" si="52"/>
        <v>61.29032258064516</v>
      </c>
      <c r="H302" s="81" t="str">
        <f t="shared" ca="1" si="53"/>
        <v>P</v>
      </c>
      <c r="I302" s="81" t="str">
        <f t="shared" ca="1" si="54"/>
        <v/>
      </c>
    </row>
    <row r="303" spans="1:9" x14ac:dyDescent="0.55000000000000004">
      <c r="A303" s="79">
        <f t="shared" ref="A303:A330" si="61">A302</f>
        <v>2568</v>
      </c>
      <c r="B303" s="79" t="str">
        <f t="shared" ref="B303:B330" si="62">B302</f>
        <v>ชั้นมัธยมศึกษาปีที่ 6</v>
      </c>
      <c r="C303" s="79">
        <f t="shared" ref="C303:C330" si="63">C302</f>
        <v>1</v>
      </c>
      <c r="D303" s="79" t="s">
        <v>50</v>
      </c>
      <c r="E303" s="79">
        <f t="shared" ca="1" si="60"/>
        <v>31</v>
      </c>
      <c r="F303" s="82">
        <f t="shared" ca="1" si="55"/>
        <v>16</v>
      </c>
      <c r="G303" s="80">
        <f t="shared" ca="1" si="52"/>
        <v>51.612903225806448</v>
      </c>
      <c r="H303" s="81" t="str">
        <f t="shared" ca="1" si="53"/>
        <v/>
      </c>
      <c r="I303" s="81" t="str">
        <f t="shared" ca="1" si="54"/>
        <v>P</v>
      </c>
    </row>
    <row r="304" spans="1:9" x14ac:dyDescent="0.55000000000000004">
      <c r="A304" s="79">
        <f t="shared" si="61"/>
        <v>2568</v>
      </c>
      <c r="B304" s="79" t="str">
        <f t="shared" si="62"/>
        <v>ชั้นมัธยมศึกษาปีที่ 6</v>
      </c>
      <c r="C304" s="79">
        <f t="shared" si="63"/>
        <v>1</v>
      </c>
      <c r="D304" s="79" t="s">
        <v>51</v>
      </c>
      <c r="E304" s="79">
        <f t="shared" ca="1" si="60"/>
        <v>31</v>
      </c>
      <c r="F304" s="82">
        <f t="shared" ca="1" si="55"/>
        <v>22</v>
      </c>
      <c r="G304" s="80">
        <f t="shared" ca="1" si="52"/>
        <v>70.967741935483872</v>
      </c>
      <c r="H304" s="81" t="str">
        <f t="shared" ca="1" si="53"/>
        <v>P</v>
      </c>
      <c r="I304" s="81" t="str">
        <f t="shared" ca="1" si="54"/>
        <v/>
      </c>
    </row>
    <row r="305" spans="1:9" x14ac:dyDescent="0.55000000000000004">
      <c r="A305" s="79">
        <f t="shared" si="61"/>
        <v>2568</v>
      </c>
      <c r="B305" s="79" t="str">
        <f t="shared" si="62"/>
        <v>ชั้นมัธยมศึกษาปีที่ 6</v>
      </c>
      <c r="C305" s="79">
        <f t="shared" si="63"/>
        <v>1</v>
      </c>
      <c r="D305" s="79" t="s">
        <v>52</v>
      </c>
      <c r="E305" s="79">
        <f t="shared" ca="1" si="60"/>
        <v>31</v>
      </c>
      <c r="F305" s="82">
        <f t="shared" ca="1" si="55"/>
        <v>19</v>
      </c>
      <c r="G305" s="80">
        <f t="shared" ca="1" si="52"/>
        <v>61.29032258064516</v>
      </c>
      <c r="H305" s="81" t="str">
        <f t="shared" ca="1" si="53"/>
        <v>P</v>
      </c>
      <c r="I305" s="81" t="str">
        <f t="shared" ca="1" si="54"/>
        <v/>
      </c>
    </row>
    <row r="306" spans="1:9" x14ac:dyDescent="0.55000000000000004">
      <c r="A306" s="79">
        <f t="shared" si="61"/>
        <v>2568</v>
      </c>
      <c r="B306" s="79" t="str">
        <f t="shared" si="62"/>
        <v>ชั้นมัธยมศึกษาปีที่ 6</v>
      </c>
      <c r="C306" s="79">
        <f t="shared" si="63"/>
        <v>1</v>
      </c>
      <c r="D306" s="79" t="s">
        <v>53</v>
      </c>
      <c r="E306" s="79">
        <f t="shared" ca="1" si="60"/>
        <v>31</v>
      </c>
      <c r="F306" s="82">
        <f t="shared" ca="1" si="55"/>
        <v>19</v>
      </c>
      <c r="G306" s="80">
        <f t="shared" ca="1" si="52"/>
        <v>61.29032258064516</v>
      </c>
      <c r="H306" s="81" t="str">
        <f t="shared" ca="1" si="53"/>
        <v>P</v>
      </c>
      <c r="I306" s="81" t="str">
        <f t="shared" ca="1" si="54"/>
        <v/>
      </c>
    </row>
    <row r="307" spans="1:9" x14ac:dyDescent="0.55000000000000004">
      <c r="A307" s="79">
        <f t="shared" si="61"/>
        <v>2568</v>
      </c>
      <c r="B307" s="79" t="str">
        <f t="shared" si="62"/>
        <v>ชั้นมัธยมศึกษาปีที่ 6</v>
      </c>
      <c r="C307" s="79">
        <f t="shared" si="63"/>
        <v>1</v>
      </c>
      <c r="D307" s="79" t="s">
        <v>54</v>
      </c>
      <c r="E307" s="79">
        <f t="shared" ca="1" si="60"/>
        <v>31</v>
      </c>
      <c r="F307" s="82">
        <f t="shared" ca="1" si="55"/>
        <v>20</v>
      </c>
      <c r="G307" s="80">
        <f t="shared" ca="1" si="52"/>
        <v>64.516129032258064</v>
      </c>
      <c r="H307" s="81" t="str">
        <f t="shared" ca="1" si="53"/>
        <v>P</v>
      </c>
      <c r="I307" s="81" t="str">
        <f t="shared" ca="1" si="54"/>
        <v/>
      </c>
    </row>
    <row r="308" spans="1:9" x14ac:dyDescent="0.55000000000000004">
      <c r="A308" s="79">
        <f t="shared" si="61"/>
        <v>2568</v>
      </c>
      <c r="B308" s="79" t="str">
        <f t="shared" si="62"/>
        <v>ชั้นมัธยมศึกษาปีที่ 6</v>
      </c>
      <c r="C308" s="79">
        <f t="shared" si="63"/>
        <v>1</v>
      </c>
      <c r="D308" s="79" t="s">
        <v>55</v>
      </c>
      <c r="E308" s="79">
        <f t="shared" ca="1" si="60"/>
        <v>31</v>
      </c>
      <c r="F308" s="82">
        <f t="shared" ca="1" si="55"/>
        <v>24</v>
      </c>
      <c r="G308" s="80">
        <f t="shared" ca="1" si="52"/>
        <v>77.41935483870968</v>
      </c>
      <c r="H308" s="81" t="str">
        <f t="shared" ca="1" si="53"/>
        <v>P</v>
      </c>
      <c r="I308" s="81" t="str">
        <f t="shared" ca="1" si="54"/>
        <v/>
      </c>
    </row>
    <row r="309" spans="1:9" x14ac:dyDescent="0.55000000000000004">
      <c r="A309" s="79">
        <f t="shared" si="61"/>
        <v>2568</v>
      </c>
      <c r="B309" s="79" t="str">
        <f t="shared" si="62"/>
        <v>ชั้นมัธยมศึกษาปีที่ 6</v>
      </c>
      <c r="C309" s="79">
        <f t="shared" si="63"/>
        <v>1</v>
      </c>
      <c r="D309" s="79" t="s">
        <v>102</v>
      </c>
      <c r="E309" s="79">
        <f t="shared" ca="1" si="60"/>
        <v>31</v>
      </c>
      <c r="F309" s="82">
        <f t="shared" ca="1" si="55"/>
        <v>23</v>
      </c>
      <c r="G309" s="80">
        <f t="shared" ca="1" si="52"/>
        <v>74.193548387096769</v>
      </c>
      <c r="H309" s="81" t="str">
        <f t="shared" ca="1" si="53"/>
        <v>P</v>
      </c>
      <c r="I309" s="81" t="str">
        <f t="shared" ca="1" si="54"/>
        <v/>
      </c>
    </row>
    <row r="310" spans="1:9" x14ac:dyDescent="0.55000000000000004">
      <c r="A310" s="79">
        <f t="shared" si="61"/>
        <v>2568</v>
      </c>
      <c r="B310" s="79" t="str">
        <f t="shared" si="62"/>
        <v>ชั้นมัธยมศึกษาปีที่ 6</v>
      </c>
      <c r="C310" s="79">
        <f t="shared" si="63"/>
        <v>1</v>
      </c>
      <c r="D310" s="79" t="s">
        <v>42</v>
      </c>
      <c r="E310" s="79">
        <f t="shared" ca="1" si="60"/>
        <v>31</v>
      </c>
      <c r="F310" s="82">
        <f t="shared" ca="1" si="55"/>
        <v>25</v>
      </c>
      <c r="G310" s="80">
        <f t="shared" ca="1" si="52"/>
        <v>80.645161290322577</v>
      </c>
      <c r="H310" s="81" t="str">
        <f t="shared" ca="1" si="53"/>
        <v>P</v>
      </c>
      <c r="I310" s="81" t="str">
        <f t="shared" ca="1" si="54"/>
        <v/>
      </c>
    </row>
    <row r="311" spans="1:9" x14ac:dyDescent="0.55000000000000004">
      <c r="A311" s="79">
        <f t="shared" si="61"/>
        <v>2568</v>
      </c>
      <c r="B311" s="79" t="str">
        <f t="shared" si="62"/>
        <v>ชั้นมัธยมศึกษาปีที่ 6</v>
      </c>
      <c r="C311" s="79">
        <f t="shared" si="63"/>
        <v>1</v>
      </c>
      <c r="D311" s="79" t="s">
        <v>43</v>
      </c>
      <c r="E311" s="79">
        <f t="shared" ca="1" si="60"/>
        <v>31</v>
      </c>
      <c r="F311" s="82">
        <f t="shared" ca="1" si="55"/>
        <v>24</v>
      </c>
      <c r="G311" s="80">
        <f t="shared" ca="1" si="52"/>
        <v>77.41935483870968</v>
      </c>
      <c r="H311" s="81" t="str">
        <f t="shared" ca="1" si="53"/>
        <v>P</v>
      </c>
      <c r="I311" s="81" t="str">
        <f t="shared" ca="1" si="54"/>
        <v/>
      </c>
    </row>
    <row r="312" spans="1:9" x14ac:dyDescent="0.55000000000000004">
      <c r="A312" s="79">
        <f t="shared" si="61"/>
        <v>2568</v>
      </c>
      <c r="B312" s="79" t="str">
        <f t="shared" si="62"/>
        <v>ชั้นมัธยมศึกษาปีที่ 6</v>
      </c>
      <c r="C312" s="79">
        <f t="shared" si="63"/>
        <v>1</v>
      </c>
      <c r="D312" s="79" t="s">
        <v>44</v>
      </c>
      <c r="E312" s="79">
        <f t="shared" ca="1" si="60"/>
        <v>31</v>
      </c>
      <c r="F312" s="82">
        <f t="shared" ca="1" si="55"/>
        <v>19</v>
      </c>
      <c r="G312" s="80">
        <f t="shared" ca="1" si="52"/>
        <v>61.29032258064516</v>
      </c>
      <c r="H312" s="81" t="str">
        <f t="shared" ca="1" si="53"/>
        <v>P</v>
      </c>
      <c r="I312" s="81" t="str">
        <f t="shared" ca="1" si="54"/>
        <v/>
      </c>
    </row>
    <row r="313" spans="1:9" x14ac:dyDescent="0.55000000000000004">
      <c r="A313" s="79">
        <f t="shared" si="61"/>
        <v>2568</v>
      </c>
      <c r="B313" s="79" t="str">
        <f t="shared" si="62"/>
        <v>ชั้นมัธยมศึกษาปีที่ 6</v>
      </c>
      <c r="C313" s="79">
        <f t="shared" si="63"/>
        <v>1</v>
      </c>
      <c r="D313" s="79" t="s">
        <v>45</v>
      </c>
      <c r="E313" s="79">
        <f t="shared" ca="1" si="60"/>
        <v>31</v>
      </c>
      <c r="F313" s="82">
        <f t="shared" ca="1" si="55"/>
        <v>26</v>
      </c>
      <c r="G313" s="80">
        <f t="shared" ca="1" si="52"/>
        <v>83.870967741935488</v>
      </c>
      <c r="H313" s="81" t="str">
        <f t="shared" ca="1" si="53"/>
        <v>P</v>
      </c>
      <c r="I313" s="81" t="str">
        <f t="shared" ca="1" si="54"/>
        <v/>
      </c>
    </row>
    <row r="314" spans="1:9" x14ac:dyDescent="0.55000000000000004">
      <c r="A314" s="79">
        <f t="shared" si="61"/>
        <v>2568</v>
      </c>
      <c r="B314" s="79" t="str">
        <f t="shared" si="62"/>
        <v>ชั้นมัธยมศึกษาปีที่ 6</v>
      </c>
      <c r="C314" s="79">
        <f t="shared" si="63"/>
        <v>1</v>
      </c>
      <c r="D314" s="79" t="s">
        <v>46</v>
      </c>
      <c r="E314" s="79">
        <f t="shared" ca="1" si="60"/>
        <v>31</v>
      </c>
      <c r="F314" s="82">
        <f t="shared" ca="1" si="55"/>
        <v>18</v>
      </c>
      <c r="G314" s="80">
        <f t="shared" ca="1" si="52"/>
        <v>58.064516129032256</v>
      </c>
      <c r="H314" s="81" t="str">
        <f t="shared" ca="1" si="53"/>
        <v/>
      </c>
      <c r="I314" s="81" t="str">
        <f t="shared" ca="1" si="54"/>
        <v>P</v>
      </c>
    </row>
    <row r="315" spans="1:9" x14ac:dyDescent="0.55000000000000004">
      <c r="A315" s="79">
        <f t="shared" si="61"/>
        <v>2568</v>
      </c>
      <c r="B315" s="79" t="str">
        <f t="shared" si="62"/>
        <v>ชั้นมัธยมศึกษาปีที่ 6</v>
      </c>
      <c r="C315" s="79">
        <f t="shared" si="63"/>
        <v>1</v>
      </c>
      <c r="D315" s="79" t="s">
        <v>103</v>
      </c>
      <c r="E315" s="79">
        <f t="shared" ca="1" si="60"/>
        <v>31</v>
      </c>
      <c r="F315" s="82">
        <f t="shared" ca="1" si="55"/>
        <v>19</v>
      </c>
      <c r="G315" s="80">
        <f t="shared" ca="1" si="52"/>
        <v>61.29032258064516</v>
      </c>
      <c r="H315" s="81" t="str">
        <f t="shared" ca="1" si="53"/>
        <v>P</v>
      </c>
      <c r="I315" s="81" t="str">
        <f t="shared" ca="1" si="54"/>
        <v/>
      </c>
    </row>
    <row r="316" spans="1:9" x14ac:dyDescent="0.55000000000000004">
      <c r="A316" s="79">
        <f t="shared" si="61"/>
        <v>2568</v>
      </c>
      <c r="B316" s="79" t="str">
        <f t="shared" si="62"/>
        <v>ชั้นมัธยมศึกษาปีที่ 6</v>
      </c>
      <c r="C316" s="79">
        <f t="shared" si="63"/>
        <v>1</v>
      </c>
      <c r="D316" s="79" t="s">
        <v>56</v>
      </c>
      <c r="E316" s="79">
        <f t="shared" ca="1" si="60"/>
        <v>31</v>
      </c>
      <c r="F316" s="82">
        <f t="shared" ca="1" si="55"/>
        <v>26</v>
      </c>
      <c r="G316" s="80">
        <f t="shared" ca="1" si="52"/>
        <v>83.870967741935488</v>
      </c>
      <c r="H316" s="81" t="str">
        <f t="shared" ca="1" si="53"/>
        <v>P</v>
      </c>
      <c r="I316" s="81" t="str">
        <f t="shared" ca="1" si="54"/>
        <v/>
      </c>
    </row>
    <row r="317" spans="1:9" x14ac:dyDescent="0.55000000000000004">
      <c r="A317" s="79">
        <f t="shared" si="61"/>
        <v>2568</v>
      </c>
      <c r="B317" s="79" t="str">
        <f t="shared" si="62"/>
        <v>ชั้นมัธยมศึกษาปีที่ 6</v>
      </c>
      <c r="C317" s="79">
        <f t="shared" si="63"/>
        <v>1</v>
      </c>
      <c r="D317" s="79" t="s">
        <v>57</v>
      </c>
      <c r="E317" s="79">
        <f t="shared" ca="1" si="60"/>
        <v>31</v>
      </c>
      <c r="F317" s="82">
        <f t="shared" ca="1" si="55"/>
        <v>18</v>
      </c>
      <c r="G317" s="80">
        <f t="shared" ca="1" si="52"/>
        <v>58.064516129032256</v>
      </c>
      <c r="H317" s="81" t="str">
        <f t="shared" ca="1" si="53"/>
        <v/>
      </c>
      <c r="I317" s="81" t="str">
        <f t="shared" ca="1" si="54"/>
        <v>P</v>
      </c>
    </row>
    <row r="318" spans="1:9" x14ac:dyDescent="0.55000000000000004">
      <c r="A318" s="79">
        <f t="shared" si="61"/>
        <v>2568</v>
      </c>
      <c r="B318" s="79" t="str">
        <f t="shared" si="62"/>
        <v>ชั้นมัธยมศึกษาปีที่ 6</v>
      </c>
      <c r="C318" s="79">
        <f t="shared" si="63"/>
        <v>1</v>
      </c>
      <c r="D318" s="79" t="s">
        <v>58</v>
      </c>
      <c r="E318" s="79">
        <f t="shared" ca="1" si="60"/>
        <v>31</v>
      </c>
      <c r="F318" s="82">
        <f t="shared" ca="1" si="55"/>
        <v>16</v>
      </c>
      <c r="G318" s="80">
        <f t="shared" ca="1" si="52"/>
        <v>51.612903225806448</v>
      </c>
      <c r="H318" s="81" t="str">
        <f t="shared" ca="1" si="53"/>
        <v/>
      </c>
      <c r="I318" s="81" t="str">
        <f t="shared" ca="1" si="54"/>
        <v>P</v>
      </c>
    </row>
    <row r="319" spans="1:9" x14ac:dyDescent="0.55000000000000004">
      <c r="A319" s="79">
        <f t="shared" si="61"/>
        <v>2568</v>
      </c>
      <c r="B319" s="79" t="str">
        <f t="shared" si="62"/>
        <v>ชั้นมัธยมศึกษาปีที่ 6</v>
      </c>
      <c r="C319" s="79">
        <f t="shared" si="63"/>
        <v>1</v>
      </c>
      <c r="D319" s="79" t="s">
        <v>59</v>
      </c>
      <c r="E319" s="79">
        <f t="shared" ca="1" si="60"/>
        <v>31</v>
      </c>
      <c r="F319" s="82">
        <f t="shared" ca="1" si="55"/>
        <v>20</v>
      </c>
      <c r="G319" s="80">
        <f t="shared" ca="1" si="52"/>
        <v>64.516129032258064</v>
      </c>
      <c r="H319" s="81" t="str">
        <f t="shared" ca="1" si="53"/>
        <v>P</v>
      </c>
      <c r="I319" s="81" t="str">
        <f t="shared" ca="1" si="54"/>
        <v/>
      </c>
    </row>
    <row r="320" spans="1:9" x14ac:dyDescent="0.55000000000000004">
      <c r="A320" s="79">
        <f t="shared" si="61"/>
        <v>2568</v>
      </c>
      <c r="B320" s="79" t="str">
        <f t="shared" si="62"/>
        <v>ชั้นมัธยมศึกษาปีที่ 6</v>
      </c>
      <c r="C320" s="79">
        <f t="shared" si="63"/>
        <v>1</v>
      </c>
      <c r="D320" s="79" t="s">
        <v>60</v>
      </c>
      <c r="E320" s="79">
        <f t="shared" ca="1" si="60"/>
        <v>31</v>
      </c>
      <c r="F320" s="82">
        <f t="shared" ca="1" si="55"/>
        <v>18</v>
      </c>
      <c r="G320" s="80">
        <f t="shared" ca="1" si="52"/>
        <v>58.064516129032256</v>
      </c>
      <c r="H320" s="81" t="str">
        <f t="shared" ca="1" si="53"/>
        <v/>
      </c>
      <c r="I320" s="81" t="str">
        <f t="shared" ca="1" si="54"/>
        <v>P</v>
      </c>
    </row>
    <row r="321" spans="1:9" x14ac:dyDescent="0.55000000000000004">
      <c r="A321" s="79">
        <f t="shared" si="61"/>
        <v>2568</v>
      </c>
      <c r="B321" s="79" t="str">
        <f t="shared" si="62"/>
        <v>ชั้นมัธยมศึกษาปีที่ 6</v>
      </c>
      <c r="C321" s="79">
        <f t="shared" si="63"/>
        <v>1</v>
      </c>
      <c r="D321" s="79" t="s">
        <v>61</v>
      </c>
      <c r="E321" s="79">
        <f t="shared" ca="1" si="60"/>
        <v>31</v>
      </c>
      <c r="F321" s="82">
        <f t="shared" ca="1" si="55"/>
        <v>17</v>
      </c>
      <c r="G321" s="80">
        <f t="shared" ref="G321:G360" ca="1" si="64">F321*100/E321</f>
        <v>54.838709677419352</v>
      </c>
      <c r="H321" s="81" t="str">
        <f t="shared" ref="H321:H360" ca="1" si="65">IF(G321&gt;=60,"P","")</f>
        <v/>
      </c>
      <c r="I321" s="81" t="str">
        <f t="shared" ref="I321:I360" ca="1" si="66">IF(G321&gt;=60,"","P")</f>
        <v>P</v>
      </c>
    </row>
    <row r="322" spans="1:9" x14ac:dyDescent="0.55000000000000004">
      <c r="A322" s="79">
        <f t="shared" si="61"/>
        <v>2568</v>
      </c>
      <c r="B322" s="79" t="str">
        <f t="shared" si="62"/>
        <v>ชั้นมัธยมศึกษาปีที่ 6</v>
      </c>
      <c r="C322" s="79">
        <f t="shared" si="63"/>
        <v>1</v>
      </c>
      <c r="D322" s="79" t="s">
        <v>104</v>
      </c>
      <c r="E322" s="79">
        <f t="shared" ca="1" si="60"/>
        <v>31</v>
      </c>
      <c r="F322" s="82">
        <f t="shared" ref="F322:F368" ca="1" si="67">RANDBETWEEN(ROUND(E322*50/100,0),ROUND(E322*85/100,0))</f>
        <v>22</v>
      </c>
      <c r="G322" s="80">
        <f t="shared" ca="1" si="64"/>
        <v>70.967741935483872</v>
      </c>
      <c r="H322" s="81" t="str">
        <f t="shared" ca="1" si="65"/>
        <v>P</v>
      </c>
      <c r="I322" s="81" t="str">
        <f t="shared" ca="1" si="66"/>
        <v/>
      </c>
    </row>
    <row r="323" spans="1:9" x14ac:dyDescent="0.55000000000000004">
      <c r="A323" s="79">
        <f t="shared" si="61"/>
        <v>2568</v>
      </c>
      <c r="B323" s="79" t="str">
        <f t="shared" si="62"/>
        <v>ชั้นมัธยมศึกษาปีที่ 6</v>
      </c>
      <c r="C323" s="79">
        <f t="shared" si="63"/>
        <v>1</v>
      </c>
      <c r="D323" s="79" t="s">
        <v>64</v>
      </c>
      <c r="E323" s="79">
        <f t="shared" ca="1" si="60"/>
        <v>31</v>
      </c>
      <c r="F323" s="82">
        <f t="shared" ca="1" si="67"/>
        <v>18</v>
      </c>
      <c r="G323" s="80">
        <f t="shared" ca="1" si="64"/>
        <v>58.064516129032256</v>
      </c>
      <c r="H323" s="81" t="str">
        <f t="shared" ca="1" si="65"/>
        <v/>
      </c>
      <c r="I323" s="81" t="str">
        <f t="shared" ca="1" si="66"/>
        <v>P</v>
      </c>
    </row>
    <row r="324" spans="1:9" x14ac:dyDescent="0.55000000000000004">
      <c r="A324" s="79">
        <f t="shared" si="61"/>
        <v>2568</v>
      </c>
      <c r="B324" s="79" t="str">
        <f t="shared" si="62"/>
        <v>ชั้นมัธยมศึกษาปีที่ 6</v>
      </c>
      <c r="C324" s="79">
        <f t="shared" si="63"/>
        <v>1</v>
      </c>
      <c r="D324" s="79" t="s">
        <v>89</v>
      </c>
      <c r="E324" s="79">
        <f t="shared" ca="1" si="60"/>
        <v>31</v>
      </c>
      <c r="F324" s="82">
        <f t="shared" ca="1" si="67"/>
        <v>23</v>
      </c>
      <c r="G324" s="80">
        <f t="shared" ca="1" si="64"/>
        <v>74.193548387096769</v>
      </c>
      <c r="H324" s="81" t="str">
        <f t="shared" ca="1" si="65"/>
        <v>P</v>
      </c>
      <c r="I324" s="81" t="str">
        <f t="shared" ca="1" si="66"/>
        <v/>
      </c>
    </row>
    <row r="325" spans="1:9" x14ac:dyDescent="0.55000000000000004">
      <c r="A325" s="79">
        <f t="shared" si="61"/>
        <v>2568</v>
      </c>
      <c r="B325" s="79" t="str">
        <f t="shared" si="62"/>
        <v>ชั้นมัธยมศึกษาปีที่ 6</v>
      </c>
      <c r="C325" s="79">
        <f t="shared" si="63"/>
        <v>1</v>
      </c>
      <c r="D325" s="79" t="s">
        <v>90</v>
      </c>
      <c r="E325" s="79">
        <f t="shared" ca="1" si="60"/>
        <v>31</v>
      </c>
      <c r="F325" s="82">
        <f t="shared" ca="1" si="67"/>
        <v>22</v>
      </c>
      <c r="G325" s="80">
        <f t="shared" ca="1" si="64"/>
        <v>70.967741935483872</v>
      </c>
      <c r="H325" s="81" t="str">
        <f t="shared" ca="1" si="65"/>
        <v>P</v>
      </c>
      <c r="I325" s="81" t="str">
        <f t="shared" ca="1" si="66"/>
        <v/>
      </c>
    </row>
    <row r="326" spans="1:9" x14ac:dyDescent="0.55000000000000004">
      <c r="A326" s="79">
        <f t="shared" si="61"/>
        <v>2568</v>
      </c>
      <c r="B326" s="79" t="str">
        <f t="shared" si="62"/>
        <v>ชั้นมัธยมศึกษาปีที่ 6</v>
      </c>
      <c r="C326" s="79">
        <f t="shared" si="63"/>
        <v>1</v>
      </c>
      <c r="D326" s="79" t="s">
        <v>91</v>
      </c>
      <c r="E326" s="79">
        <f t="shared" ca="1" si="60"/>
        <v>31</v>
      </c>
      <c r="F326" s="82">
        <f t="shared" ca="1" si="67"/>
        <v>24</v>
      </c>
      <c r="G326" s="80">
        <f t="shared" ca="1" si="64"/>
        <v>77.41935483870968</v>
      </c>
      <c r="H326" s="81" t="str">
        <f t="shared" ca="1" si="65"/>
        <v>P</v>
      </c>
      <c r="I326" s="81" t="str">
        <f t="shared" ca="1" si="66"/>
        <v/>
      </c>
    </row>
    <row r="327" spans="1:9" x14ac:dyDescent="0.55000000000000004">
      <c r="A327" s="79">
        <f t="shared" si="61"/>
        <v>2568</v>
      </c>
      <c r="B327" s="79" t="str">
        <f t="shared" si="62"/>
        <v>ชั้นมัธยมศึกษาปีที่ 6</v>
      </c>
      <c r="C327" s="79">
        <f t="shared" si="63"/>
        <v>1</v>
      </c>
      <c r="D327" s="79" t="s">
        <v>92</v>
      </c>
      <c r="E327" s="79">
        <f t="shared" ca="1" si="60"/>
        <v>31</v>
      </c>
      <c r="F327" s="82">
        <f t="shared" ca="1" si="67"/>
        <v>19</v>
      </c>
      <c r="G327" s="80">
        <f t="shared" ca="1" si="64"/>
        <v>61.29032258064516</v>
      </c>
      <c r="H327" s="81" t="str">
        <f t="shared" ca="1" si="65"/>
        <v>P</v>
      </c>
      <c r="I327" s="81" t="str">
        <f t="shared" ca="1" si="66"/>
        <v/>
      </c>
    </row>
    <row r="328" spans="1:9" x14ac:dyDescent="0.55000000000000004">
      <c r="A328" s="79">
        <f t="shared" si="61"/>
        <v>2568</v>
      </c>
      <c r="B328" s="79" t="str">
        <f t="shared" si="62"/>
        <v>ชั้นมัธยมศึกษาปีที่ 6</v>
      </c>
      <c r="C328" s="79">
        <f t="shared" si="63"/>
        <v>1</v>
      </c>
      <c r="D328" s="79" t="s">
        <v>93</v>
      </c>
      <c r="E328" s="79">
        <f t="shared" ca="1" si="60"/>
        <v>31</v>
      </c>
      <c r="F328" s="82">
        <f t="shared" ca="1" si="67"/>
        <v>20</v>
      </c>
      <c r="G328" s="80">
        <f t="shared" ca="1" si="64"/>
        <v>64.516129032258064</v>
      </c>
      <c r="H328" s="81" t="str">
        <f t="shared" ca="1" si="65"/>
        <v>P</v>
      </c>
      <c r="I328" s="81" t="str">
        <f t="shared" ca="1" si="66"/>
        <v/>
      </c>
    </row>
    <row r="329" spans="1:9" x14ac:dyDescent="0.55000000000000004">
      <c r="A329" s="79">
        <f t="shared" si="61"/>
        <v>2568</v>
      </c>
      <c r="B329" s="79" t="str">
        <f t="shared" si="62"/>
        <v>ชั้นมัธยมศึกษาปีที่ 6</v>
      </c>
      <c r="C329" s="79">
        <f t="shared" si="63"/>
        <v>1</v>
      </c>
      <c r="D329" s="79" t="s">
        <v>94</v>
      </c>
      <c r="E329" s="79">
        <f t="shared" ca="1" si="60"/>
        <v>31</v>
      </c>
      <c r="F329" s="82">
        <f t="shared" ca="1" si="67"/>
        <v>16</v>
      </c>
      <c r="G329" s="80">
        <f t="shared" ca="1" si="64"/>
        <v>51.612903225806448</v>
      </c>
      <c r="H329" s="81" t="str">
        <f t="shared" ca="1" si="65"/>
        <v/>
      </c>
      <c r="I329" s="81" t="str">
        <f t="shared" ca="1" si="66"/>
        <v>P</v>
      </c>
    </row>
    <row r="330" spans="1:9" x14ac:dyDescent="0.55000000000000004">
      <c r="A330" s="79">
        <f t="shared" si="61"/>
        <v>2568</v>
      </c>
      <c r="B330" s="79" t="str">
        <f t="shared" si="62"/>
        <v>ชั้นมัธยมศึกษาปีที่ 6</v>
      </c>
      <c r="C330" s="79">
        <f t="shared" si="63"/>
        <v>1</v>
      </c>
      <c r="D330" s="79" t="s">
        <v>105</v>
      </c>
      <c r="E330" s="79">
        <f t="shared" ca="1" si="60"/>
        <v>31</v>
      </c>
      <c r="F330" s="82">
        <f t="shared" ca="1" si="67"/>
        <v>22</v>
      </c>
      <c r="G330" s="80">
        <f t="shared" ca="1" si="64"/>
        <v>70.967741935483872</v>
      </c>
      <c r="H330" s="81" t="str">
        <f t="shared" ca="1" si="65"/>
        <v>P</v>
      </c>
      <c r="I330" s="81" t="str">
        <f t="shared" ca="1" si="66"/>
        <v/>
      </c>
    </row>
    <row r="331" spans="1:9" x14ac:dyDescent="0.55000000000000004">
      <c r="A331" s="82">
        <v>2568</v>
      </c>
      <c r="B331" s="82" t="s">
        <v>29</v>
      </c>
      <c r="C331" s="82">
        <v>2</v>
      </c>
      <c r="D331" s="82" t="s">
        <v>48</v>
      </c>
      <c r="E331" s="82">
        <f ca="1">RANDBETWEEN(20,45)</f>
        <v>35</v>
      </c>
      <c r="F331" s="82">
        <f t="shared" ca="1" si="67"/>
        <v>18</v>
      </c>
      <c r="G331" s="83">
        <f t="shared" ca="1" si="64"/>
        <v>51.428571428571431</v>
      </c>
      <c r="H331" s="84" t="str">
        <f t="shared" ca="1" si="65"/>
        <v/>
      </c>
      <c r="I331" s="84" t="str">
        <f t="shared" ca="1" si="66"/>
        <v>P</v>
      </c>
    </row>
    <row r="332" spans="1:9" x14ac:dyDescent="0.55000000000000004">
      <c r="A332" s="79">
        <f>A331</f>
        <v>2568</v>
      </c>
      <c r="B332" s="79" t="str">
        <f>B331</f>
        <v>ชั้นมัธยมศึกษาปีที่ 6</v>
      </c>
      <c r="C332" s="79">
        <f>C331</f>
        <v>2</v>
      </c>
      <c r="D332" s="79" t="s">
        <v>49</v>
      </c>
      <c r="E332" s="79">
        <f t="shared" ref="E332:E360" ca="1" si="68">E331</f>
        <v>35</v>
      </c>
      <c r="F332" s="82">
        <f t="shared" ca="1" si="67"/>
        <v>29</v>
      </c>
      <c r="G332" s="80">
        <f t="shared" ca="1" si="64"/>
        <v>82.857142857142861</v>
      </c>
      <c r="H332" s="81" t="str">
        <f t="shared" ca="1" si="65"/>
        <v>P</v>
      </c>
      <c r="I332" s="81" t="str">
        <f t="shared" ca="1" si="66"/>
        <v/>
      </c>
    </row>
    <row r="333" spans="1:9" x14ac:dyDescent="0.55000000000000004">
      <c r="A333" s="79">
        <f t="shared" ref="A333:A360" si="69">A332</f>
        <v>2568</v>
      </c>
      <c r="B333" s="79" t="str">
        <f t="shared" ref="B333:B360" si="70">B332</f>
        <v>ชั้นมัธยมศึกษาปีที่ 6</v>
      </c>
      <c r="C333" s="79">
        <f t="shared" ref="C333:C360" si="71">C332</f>
        <v>2</v>
      </c>
      <c r="D333" s="79" t="s">
        <v>50</v>
      </c>
      <c r="E333" s="79">
        <f t="shared" ca="1" si="68"/>
        <v>35</v>
      </c>
      <c r="F333" s="82">
        <f t="shared" ca="1" si="67"/>
        <v>30</v>
      </c>
      <c r="G333" s="80">
        <f t="shared" ca="1" si="64"/>
        <v>85.714285714285708</v>
      </c>
      <c r="H333" s="81" t="str">
        <f t="shared" ca="1" si="65"/>
        <v>P</v>
      </c>
      <c r="I333" s="81" t="str">
        <f t="shared" ca="1" si="66"/>
        <v/>
      </c>
    </row>
    <row r="334" spans="1:9" x14ac:dyDescent="0.55000000000000004">
      <c r="A334" s="79">
        <f t="shared" si="69"/>
        <v>2568</v>
      </c>
      <c r="B334" s="79" t="str">
        <f t="shared" si="70"/>
        <v>ชั้นมัธยมศึกษาปีที่ 6</v>
      </c>
      <c r="C334" s="79">
        <f t="shared" si="71"/>
        <v>2</v>
      </c>
      <c r="D334" s="79" t="s">
        <v>51</v>
      </c>
      <c r="E334" s="79">
        <f t="shared" ca="1" si="68"/>
        <v>35</v>
      </c>
      <c r="F334" s="82">
        <f t="shared" ca="1" si="67"/>
        <v>19</v>
      </c>
      <c r="G334" s="80">
        <f t="shared" ca="1" si="64"/>
        <v>54.285714285714285</v>
      </c>
      <c r="H334" s="81" t="str">
        <f t="shared" ca="1" si="65"/>
        <v/>
      </c>
      <c r="I334" s="81" t="str">
        <f t="shared" ca="1" si="66"/>
        <v>P</v>
      </c>
    </row>
    <row r="335" spans="1:9" x14ac:dyDescent="0.55000000000000004">
      <c r="A335" s="79">
        <f t="shared" si="69"/>
        <v>2568</v>
      </c>
      <c r="B335" s="79" t="str">
        <f t="shared" si="70"/>
        <v>ชั้นมัธยมศึกษาปีที่ 6</v>
      </c>
      <c r="C335" s="79">
        <f t="shared" si="71"/>
        <v>2</v>
      </c>
      <c r="D335" s="79" t="s">
        <v>52</v>
      </c>
      <c r="E335" s="79">
        <f t="shared" ca="1" si="68"/>
        <v>35</v>
      </c>
      <c r="F335" s="82">
        <f t="shared" ca="1" si="67"/>
        <v>21</v>
      </c>
      <c r="G335" s="80">
        <f t="shared" ca="1" si="64"/>
        <v>60</v>
      </c>
      <c r="H335" s="81" t="str">
        <f t="shared" ca="1" si="65"/>
        <v>P</v>
      </c>
      <c r="I335" s="81" t="str">
        <f t="shared" ca="1" si="66"/>
        <v/>
      </c>
    </row>
    <row r="336" spans="1:9" x14ac:dyDescent="0.55000000000000004">
      <c r="A336" s="79">
        <f t="shared" si="69"/>
        <v>2568</v>
      </c>
      <c r="B336" s="79" t="str">
        <f t="shared" si="70"/>
        <v>ชั้นมัธยมศึกษาปีที่ 6</v>
      </c>
      <c r="C336" s="79">
        <f t="shared" si="71"/>
        <v>2</v>
      </c>
      <c r="D336" s="79" t="s">
        <v>53</v>
      </c>
      <c r="E336" s="79">
        <f t="shared" ca="1" si="68"/>
        <v>35</v>
      </c>
      <c r="F336" s="82">
        <f t="shared" ca="1" si="67"/>
        <v>19</v>
      </c>
      <c r="G336" s="80">
        <f t="shared" ca="1" si="64"/>
        <v>54.285714285714285</v>
      </c>
      <c r="H336" s="81" t="str">
        <f t="shared" ca="1" si="65"/>
        <v/>
      </c>
      <c r="I336" s="81" t="str">
        <f t="shared" ca="1" si="66"/>
        <v>P</v>
      </c>
    </row>
    <row r="337" spans="1:9" x14ac:dyDescent="0.55000000000000004">
      <c r="A337" s="79">
        <f t="shared" si="69"/>
        <v>2568</v>
      </c>
      <c r="B337" s="79" t="str">
        <f t="shared" si="70"/>
        <v>ชั้นมัธยมศึกษาปีที่ 6</v>
      </c>
      <c r="C337" s="79">
        <f t="shared" si="71"/>
        <v>2</v>
      </c>
      <c r="D337" s="79" t="s">
        <v>54</v>
      </c>
      <c r="E337" s="79">
        <f t="shared" ca="1" si="68"/>
        <v>35</v>
      </c>
      <c r="F337" s="82">
        <f t="shared" ca="1" si="67"/>
        <v>26</v>
      </c>
      <c r="G337" s="80">
        <f t="shared" ca="1" si="64"/>
        <v>74.285714285714292</v>
      </c>
      <c r="H337" s="81" t="str">
        <f t="shared" ca="1" si="65"/>
        <v>P</v>
      </c>
      <c r="I337" s="81" t="str">
        <f t="shared" ca="1" si="66"/>
        <v/>
      </c>
    </row>
    <row r="338" spans="1:9" x14ac:dyDescent="0.55000000000000004">
      <c r="A338" s="79">
        <f t="shared" si="69"/>
        <v>2568</v>
      </c>
      <c r="B338" s="79" t="str">
        <f t="shared" si="70"/>
        <v>ชั้นมัธยมศึกษาปีที่ 6</v>
      </c>
      <c r="C338" s="79">
        <f t="shared" si="71"/>
        <v>2</v>
      </c>
      <c r="D338" s="79" t="s">
        <v>55</v>
      </c>
      <c r="E338" s="79">
        <f t="shared" ca="1" si="68"/>
        <v>35</v>
      </c>
      <c r="F338" s="82">
        <f t="shared" ca="1" si="67"/>
        <v>21</v>
      </c>
      <c r="G338" s="80">
        <f t="shared" ca="1" si="64"/>
        <v>60</v>
      </c>
      <c r="H338" s="81" t="str">
        <f t="shared" ca="1" si="65"/>
        <v>P</v>
      </c>
      <c r="I338" s="81" t="str">
        <f t="shared" ca="1" si="66"/>
        <v/>
      </c>
    </row>
    <row r="339" spans="1:9" x14ac:dyDescent="0.55000000000000004">
      <c r="A339" s="79">
        <f t="shared" si="69"/>
        <v>2568</v>
      </c>
      <c r="B339" s="79" t="str">
        <f t="shared" si="70"/>
        <v>ชั้นมัธยมศึกษาปีที่ 6</v>
      </c>
      <c r="C339" s="79">
        <f t="shared" si="71"/>
        <v>2</v>
      </c>
      <c r="D339" s="79" t="s">
        <v>102</v>
      </c>
      <c r="E339" s="79">
        <f t="shared" ca="1" si="68"/>
        <v>35</v>
      </c>
      <c r="F339" s="82">
        <f t="shared" ca="1" si="67"/>
        <v>27</v>
      </c>
      <c r="G339" s="80">
        <f t="shared" ca="1" si="64"/>
        <v>77.142857142857139</v>
      </c>
      <c r="H339" s="81" t="str">
        <f t="shared" ca="1" si="65"/>
        <v>P</v>
      </c>
      <c r="I339" s="81" t="str">
        <f t="shared" ca="1" si="66"/>
        <v/>
      </c>
    </row>
    <row r="340" spans="1:9" x14ac:dyDescent="0.55000000000000004">
      <c r="A340" s="79">
        <f t="shared" si="69"/>
        <v>2568</v>
      </c>
      <c r="B340" s="79" t="str">
        <f t="shared" si="70"/>
        <v>ชั้นมัธยมศึกษาปีที่ 6</v>
      </c>
      <c r="C340" s="79">
        <f t="shared" si="71"/>
        <v>2</v>
      </c>
      <c r="D340" s="79" t="s">
        <v>42</v>
      </c>
      <c r="E340" s="79">
        <f t="shared" ca="1" si="68"/>
        <v>35</v>
      </c>
      <c r="F340" s="82">
        <f t="shared" ca="1" si="67"/>
        <v>20</v>
      </c>
      <c r="G340" s="80">
        <f t="shared" ca="1" si="64"/>
        <v>57.142857142857146</v>
      </c>
      <c r="H340" s="81" t="str">
        <f t="shared" ca="1" si="65"/>
        <v/>
      </c>
      <c r="I340" s="81" t="str">
        <f t="shared" ca="1" si="66"/>
        <v>P</v>
      </c>
    </row>
    <row r="341" spans="1:9" x14ac:dyDescent="0.55000000000000004">
      <c r="A341" s="79">
        <f t="shared" si="69"/>
        <v>2568</v>
      </c>
      <c r="B341" s="79" t="str">
        <f t="shared" si="70"/>
        <v>ชั้นมัธยมศึกษาปีที่ 6</v>
      </c>
      <c r="C341" s="79">
        <f t="shared" si="71"/>
        <v>2</v>
      </c>
      <c r="D341" s="79" t="s">
        <v>43</v>
      </c>
      <c r="E341" s="79">
        <f t="shared" ca="1" si="68"/>
        <v>35</v>
      </c>
      <c r="F341" s="82">
        <f t="shared" ca="1" si="67"/>
        <v>22</v>
      </c>
      <c r="G341" s="80">
        <f t="shared" ca="1" si="64"/>
        <v>62.857142857142854</v>
      </c>
      <c r="H341" s="81" t="str">
        <f t="shared" ca="1" si="65"/>
        <v>P</v>
      </c>
      <c r="I341" s="81" t="str">
        <f t="shared" ca="1" si="66"/>
        <v/>
      </c>
    </row>
    <row r="342" spans="1:9" x14ac:dyDescent="0.55000000000000004">
      <c r="A342" s="79">
        <f t="shared" si="69"/>
        <v>2568</v>
      </c>
      <c r="B342" s="79" t="str">
        <f t="shared" si="70"/>
        <v>ชั้นมัธยมศึกษาปีที่ 6</v>
      </c>
      <c r="C342" s="79">
        <f t="shared" si="71"/>
        <v>2</v>
      </c>
      <c r="D342" s="79" t="s">
        <v>44</v>
      </c>
      <c r="E342" s="79">
        <f t="shared" ca="1" si="68"/>
        <v>35</v>
      </c>
      <c r="F342" s="82">
        <f t="shared" ca="1" si="67"/>
        <v>28</v>
      </c>
      <c r="G342" s="80">
        <f t="shared" ca="1" si="64"/>
        <v>80</v>
      </c>
      <c r="H342" s="81" t="str">
        <f t="shared" ca="1" si="65"/>
        <v>P</v>
      </c>
      <c r="I342" s="81" t="str">
        <f t="shared" ca="1" si="66"/>
        <v/>
      </c>
    </row>
    <row r="343" spans="1:9" x14ac:dyDescent="0.55000000000000004">
      <c r="A343" s="79">
        <f t="shared" si="69"/>
        <v>2568</v>
      </c>
      <c r="B343" s="79" t="str">
        <f t="shared" si="70"/>
        <v>ชั้นมัธยมศึกษาปีที่ 6</v>
      </c>
      <c r="C343" s="79">
        <f t="shared" si="71"/>
        <v>2</v>
      </c>
      <c r="D343" s="79" t="s">
        <v>45</v>
      </c>
      <c r="E343" s="79">
        <f t="shared" ca="1" si="68"/>
        <v>35</v>
      </c>
      <c r="F343" s="82">
        <f t="shared" ca="1" si="67"/>
        <v>30</v>
      </c>
      <c r="G343" s="80">
        <f t="shared" ca="1" si="64"/>
        <v>85.714285714285708</v>
      </c>
      <c r="H343" s="81" t="str">
        <f t="shared" ca="1" si="65"/>
        <v>P</v>
      </c>
      <c r="I343" s="81" t="str">
        <f t="shared" ca="1" si="66"/>
        <v/>
      </c>
    </row>
    <row r="344" spans="1:9" x14ac:dyDescent="0.55000000000000004">
      <c r="A344" s="79">
        <f t="shared" si="69"/>
        <v>2568</v>
      </c>
      <c r="B344" s="79" t="str">
        <f t="shared" si="70"/>
        <v>ชั้นมัธยมศึกษาปีที่ 6</v>
      </c>
      <c r="C344" s="79">
        <f t="shared" si="71"/>
        <v>2</v>
      </c>
      <c r="D344" s="79" t="s">
        <v>46</v>
      </c>
      <c r="E344" s="79">
        <f t="shared" ca="1" si="68"/>
        <v>35</v>
      </c>
      <c r="F344" s="82">
        <f t="shared" ca="1" si="67"/>
        <v>26</v>
      </c>
      <c r="G344" s="80">
        <f t="shared" ca="1" si="64"/>
        <v>74.285714285714292</v>
      </c>
      <c r="H344" s="81" t="str">
        <f t="shared" ca="1" si="65"/>
        <v>P</v>
      </c>
      <c r="I344" s="81" t="str">
        <f t="shared" ca="1" si="66"/>
        <v/>
      </c>
    </row>
    <row r="345" spans="1:9" x14ac:dyDescent="0.55000000000000004">
      <c r="A345" s="79">
        <f t="shared" si="69"/>
        <v>2568</v>
      </c>
      <c r="B345" s="79" t="str">
        <f t="shared" si="70"/>
        <v>ชั้นมัธยมศึกษาปีที่ 6</v>
      </c>
      <c r="C345" s="79">
        <f t="shared" si="71"/>
        <v>2</v>
      </c>
      <c r="D345" s="79" t="s">
        <v>103</v>
      </c>
      <c r="E345" s="79">
        <f t="shared" ca="1" si="68"/>
        <v>35</v>
      </c>
      <c r="F345" s="82">
        <f t="shared" ca="1" si="67"/>
        <v>19</v>
      </c>
      <c r="G345" s="80">
        <f t="shared" ca="1" si="64"/>
        <v>54.285714285714285</v>
      </c>
      <c r="H345" s="81" t="str">
        <f t="shared" ca="1" si="65"/>
        <v/>
      </c>
      <c r="I345" s="81" t="str">
        <f t="shared" ca="1" si="66"/>
        <v>P</v>
      </c>
    </row>
    <row r="346" spans="1:9" x14ac:dyDescent="0.55000000000000004">
      <c r="A346" s="79">
        <f t="shared" si="69"/>
        <v>2568</v>
      </c>
      <c r="B346" s="79" t="str">
        <f t="shared" si="70"/>
        <v>ชั้นมัธยมศึกษาปีที่ 6</v>
      </c>
      <c r="C346" s="79">
        <f t="shared" si="71"/>
        <v>2</v>
      </c>
      <c r="D346" s="79" t="s">
        <v>56</v>
      </c>
      <c r="E346" s="79">
        <f t="shared" ca="1" si="68"/>
        <v>35</v>
      </c>
      <c r="F346" s="82">
        <f t="shared" ca="1" si="67"/>
        <v>19</v>
      </c>
      <c r="G346" s="80">
        <f t="shared" ca="1" si="64"/>
        <v>54.285714285714285</v>
      </c>
      <c r="H346" s="81" t="str">
        <f t="shared" ca="1" si="65"/>
        <v/>
      </c>
      <c r="I346" s="81" t="str">
        <f t="shared" ca="1" si="66"/>
        <v>P</v>
      </c>
    </row>
    <row r="347" spans="1:9" x14ac:dyDescent="0.55000000000000004">
      <c r="A347" s="79">
        <f t="shared" si="69"/>
        <v>2568</v>
      </c>
      <c r="B347" s="79" t="str">
        <f t="shared" si="70"/>
        <v>ชั้นมัธยมศึกษาปีที่ 6</v>
      </c>
      <c r="C347" s="79">
        <f t="shared" si="71"/>
        <v>2</v>
      </c>
      <c r="D347" s="79" t="s">
        <v>57</v>
      </c>
      <c r="E347" s="79">
        <f t="shared" ca="1" si="68"/>
        <v>35</v>
      </c>
      <c r="F347" s="82">
        <f t="shared" ca="1" si="67"/>
        <v>23</v>
      </c>
      <c r="G347" s="80">
        <f t="shared" ca="1" si="64"/>
        <v>65.714285714285708</v>
      </c>
      <c r="H347" s="81" t="str">
        <f t="shared" ca="1" si="65"/>
        <v>P</v>
      </c>
      <c r="I347" s="81" t="str">
        <f t="shared" ca="1" si="66"/>
        <v/>
      </c>
    </row>
    <row r="348" spans="1:9" x14ac:dyDescent="0.55000000000000004">
      <c r="A348" s="79">
        <f t="shared" si="69"/>
        <v>2568</v>
      </c>
      <c r="B348" s="79" t="str">
        <f t="shared" si="70"/>
        <v>ชั้นมัธยมศึกษาปีที่ 6</v>
      </c>
      <c r="C348" s="79">
        <f t="shared" si="71"/>
        <v>2</v>
      </c>
      <c r="D348" s="79" t="s">
        <v>58</v>
      </c>
      <c r="E348" s="79">
        <f t="shared" ca="1" si="68"/>
        <v>35</v>
      </c>
      <c r="F348" s="82">
        <f t="shared" ca="1" si="67"/>
        <v>24</v>
      </c>
      <c r="G348" s="80">
        <f t="shared" ca="1" si="64"/>
        <v>68.571428571428569</v>
      </c>
      <c r="H348" s="81" t="str">
        <f t="shared" ca="1" si="65"/>
        <v>P</v>
      </c>
      <c r="I348" s="81" t="str">
        <f t="shared" ca="1" si="66"/>
        <v/>
      </c>
    </row>
    <row r="349" spans="1:9" x14ac:dyDescent="0.55000000000000004">
      <c r="A349" s="79">
        <f t="shared" si="69"/>
        <v>2568</v>
      </c>
      <c r="B349" s="79" t="str">
        <f t="shared" si="70"/>
        <v>ชั้นมัธยมศึกษาปีที่ 6</v>
      </c>
      <c r="C349" s="79">
        <f t="shared" si="71"/>
        <v>2</v>
      </c>
      <c r="D349" s="79" t="s">
        <v>59</v>
      </c>
      <c r="E349" s="79">
        <f t="shared" ca="1" si="68"/>
        <v>35</v>
      </c>
      <c r="F349" s="82">
        <f t="shared" ca="1" si="67"/>
        <v>23</v>
      </c>
      <c r="G349" s="80">
        <f t="shared" ca="1" si="64"/>
        <v>65.714285714285708</v>
      </c>
      <c r="H349" s="81" t="str">
        <f t="shared" ca="1" si="65"/>
        <v>P</v>
      </c>
      <c r="I349" s="81" t="str">
        <f t="shared" ca="1" si="66"/>
        <v/>
      </c>
    </row>
    <row r="350" spans="1:9" x14ac:dyDescent="0.55000000000000004">
      <c r="A350" s="79">
        <f t="shared" si="69"/>
        <v>2568</v>
      </c>
      <c r="B350" s="79" t="str">
        <f t="shared" si="70"/>
        <v>ชั้นมัธยมศึกษาปีที่ 6</v>
      </c>
      <c r="C350" s="79">
        <f t="shared" si="71"/>
        <v>2</v>
      </c>
      <c r="D350" s="79" t="s">
        <v>60</v>
      </c>
      <c r="E350" s="79">
        <f t="shared" ca="1" si="68"/>
        <v>35</v>
      </c>
      <c r="F350" s="82">
        <f t="shared" ca="1" si="67"/>
        <v>19</v>
      </c>
      <c r="G350" s="80">
        <f t="shared" ca="1" si="64"/>
        <v>54.285714285714285</v>
      </c>
      <c r="H350" s="81" t="str">
        <f t="shared" ca="1" si="65"/>
        <v/>
      </c>
      <c r="I350" s="81" t="str">
        <f t="shared" ca="1" si="66"/>
        <v>P</v>
      </c>
    </row>
    <row r="351" spans="1:9" x14ac:dyDescent="0.55000000000000004">
      <c r="A351" s="79">
        <f t="shared" si="69"/>
        <v>2568</v>
      </c>
      <c r="B351" s="79" t="str">
        <f t="shared" si="70"/>
        <v>ชั้นมัธยมศึกษาปีที่ 6</v>
      </c>
      <c r="C351" s="79">
        <f t="shared" si="71"/>
        <v>2</v>
      </c>
      <c r="D351" s="79" t="s">
        <v>61</v>
      </c>
      <c r="E351" s="79">
        <f t="shared" ca="1" si="68"/>
        <v>35</v>
      </c>
      <c r="F351" s="82">
        <f t="shared" ca="1" si="67"/>
        <v>19</v>
      </c>
      <c r="G351" s="80">
        <f t="shared" ca="1" si="64"/>
        <v>54.285714285714285</v>
      </c>
      <c r="H351" s="81" t="str">
        <f t="shared" ca="1" si="65"/>
        <v/>
      </c>
      <c r="I351" s="81" t="str">
        <f t="shared" ca="1" si="66"/>
        <v>P</v>
      </c>
    </row>
    <row r="352" spans="1:9" x14ac:dyDescent="0.55000000000000004">
      <c r="A352" s="79">
        <f t="shared" si="69"/>
        <v>2568</v>
      </c>
      <c r="B352" s="79" t="str">
        <f t="shared" si="70"/>
        <v>ชั้นมัธยมศึกษาปีที่ 6</v>
      </c>
      <c r="C352" s="79">
        <f t="shared" si="71"/>
        <v>2</v>
      </c>
      <c r="D352" s="79" t="s">
        <v>104</v>
      </c>
      <c r="E352" s="79">
        <f t="shared" ca="1" si="68"/>
        <v>35</v>
      </c>
      <c r="F352" s="82">
        <f t="shared" ca="1" si="67"/>
        <v>18</v>
      </c>
      <c r="G352" s="80">
        <f t="shared" ca="1" si="64"/>
        <v>51.428571428571431</v>
      </c>
      <c r="H352" s="81" t="str">
        <f t="shared" ca="1" si="65"/>
        <v/>
      </c>
      <c r="I352" s="81" t="str">
        <f t="shared" ca="1" si="66"/>
        <v>P</v>
      </c>
    </row>
    <row r="353" spans="1:11" x14ac:dyDescent="0.55000000000000004">
      <c r="A353" s="79">
        <f t="shared" si="69"/>
        <v>2568</v>
      </c>
      <c r="B353" s="79" t="str">
        <f t="shared" si="70"/>
        <v>ชั้นมัธยมศึกษาปีที่ 6</v>
      </c>
      <c r="C353" s="79">
        <f t="shared" si="71"/>
        <v>2</v>
      </c>
      <c r="D353" s="79" t="s">
        <v>64</v>
      </c>
      <c r="E353" s="79">
        <f t="shared" ca="1" si="68"/>
        <v>35</v>
      </c>
      <c r="F353" s="82">
        <f t="shared" ca="1" si="67"/>
        <v>24</v>
      </c>
      <c r="G353" s="80">
        <f t="shared" ca="1" si="64"/>
        <v>68.571428571428569</v>
      </c>
      <c r="H353" s="81" t="str">
        <f t="shared" ca="1" si="65"/>
        <v>P</v>
      </c>
      <c r="I353" s="81" t="str">
        <f t="shared" ca="1" si="66"/>
        <v/>
      </c>
    </row>
    <row r="354" spans="1:11" x14ac:dyDescent="0.55000000000000004">
      <c r="A354" s="79">
        <f t="shared" si="69"/>
        <v>2568</v>
      </c>
      <c r="B354" s="79" t="str">
        <f t="shared" si="70"/>
        <v>ชั้นมัธยมศึกษาปีที่ 6</v>
      </c>
      <c r="C354" s="79">
        <f t="shared" si="71"/>
        <v>2</v>
      </c>
      <c r="D354" s="79" t="s">
        <v>89</v>
      </c>
      <c r="E354" s="79">
        <f t="shared" ca="1" si="68"/>
        <v>35</v>
      </c>
      <c r="F354" s="82">
        <f t="shared" ca="1" si="67"/>
        <v>24</v>
      </c>
      <c r="G354" s="80">
        <f t="shared" ca="1" si="64"/>
        <v>68.571428571428569</v>
      </c>
      <c r="H354" s="81" t="str">
        <f t="shared" ca="1" si="65"/>
        <v>P</v>
      </c>
      <c r="I354" s="81" t="str">
        <f t="shared" ca="1" si="66"/>
        <v/>
      </c>
    </row>
    <row r="355" spans="1:11" x14ac:dyDescent="0.55000000000000004">
      <c r="A355" s="79">
        <f t="shared" si="69"/>
        <v>2568</v>
      </c>
      <c r="B355" s="79" t="str">
        <f t="shared" si="70"/>
        <v>ชั้นมัธยมศึกษาปีที่ 6</v>
      </c>
      <c r="C355" s="79">
        <f t="shared" si="71"/>
        <v>2</v>
      </c>
      <c r="D355" s="79" t="s">
        <v>90</v>
      </c>
      <c r="E355" s="79">
        <f t="shared" ca="1" si="68"/>
        <v>35</v>
      </c>
      <c r="F355" s="82">
        <f t="shared" ca="1" si="67"/>
        <v>20</v>
      </c>
      <c r="G355" s="80">
        <f t="shared" ca="1" si="64"/>
        <v>57.142857142857146</v>
      </c>
      <c r="H355" s="81" t="str">
        <f t="shared" ca="1" si="65"/>
        <v/>
      </c>
      <c r="I355" s="81" t="str">
        <f t="shared" ca="1" si="66"/>
        <v>P</v>
      </c>
    </row>
    <row r="356" spans="1:11" x14ac:dyDescent="0.55000000000000004">
      <c r="A356" s="79">
        <f t="shared" si="69"/>
        <v>2568</v>
      </c>
      <c r="B356" s="79" t="str">
        <f t="shared" si="70"/>
        <v>ชั้นมัธยมศึกษาปีที่ 6</v>
      </c>
      <c r="C356" s="79">
        <f t="shared" si="71"/>
        <v>2</v>
      </c>
      <c r="D356" s="79" t="s">
        <v>91</v>
      </c>
      <c r="E356" s="79">
        <f t="shared" ca="1" si="68"/>
        <v>35</v>
      </c>
      <c r="F356" s="82">
        <f t="shared" ca="1" si="67"/>
        <v>20</v>
      </c>
      <c r="G356" s="80">
        <f t="shared" ca="1" si="64"/>
        <v>57.142857142857146</v>
      </c>
      <c r="H356" s="81" t="str">
        <f t="shared" ca="1" si="65"/>
        <v/>
      </c>
      <c r="I356" s="81" t="str">
        <f t="shared" ca="1" si="66"/>
        <v>P</v>
      </c>
    </row>
    <row r="357" spans="1:11" x14ac:dyDescent="0.55000000000000004">
      <c r="A357" s="79">
        <f t="shared" si="69"/>
        <v>2568</v>
      </c>
      <c r="B357" s="79" t="str">
        <f t="shared" si="70"/>
        <v>ชั้นมัธยมศึกษาปีที่ 6</v>
      </c>
      <c r="C357" s="79">
        <f t="shared" si="71"/>
        <v>2</v>
      </c>
      <c r="D357" s="79" t="s">
        <v>92</v>
      </c>
      <c r="E357" s="79">
        <f t="shared" ca="1" si="68"/>
        <v>35</v>
      </c>
      <c r="F357" s="82">
        <f t="shared" ca="1" si="67"/>
        <v>24</v>
      </c>
      <c r="G357" s="80">
        <f t="shared" ca="1" si="64"/>
        <v>68.571428571428569</v>
      </c>
      <c r="H357" s="81" t="str">
        <f t="shared" ca="1" si="65"/>
        <v>P</v>
      </c>
      <c r="I357" s="81" t="str">
        <f t="shared" ca="1" si="66"/>
        <v/>
      </c>
    </row>
    <row r="358" spans="1:11" x14ac:dyDescent="0.55000000000000004">
      <c r="A358" s="79">
        <f t="shared" si="69"/>
        <v>2568</v>
      </c>
      <c r="B358" s="79" t="str">
        <f t="shared" si="70"/>
        <v>ชั้นมัธยมศึกษาปีที่ 6</v>
      </c>
      <c r="C358" s="79">
        <f t="shared" si="71"/>
        <v>2</v>
      </c>
      <c r="D358" s="79" t="s">
        <v>93</v>
      </c>
      <c r="E358" s="79">
        <f t="shared" ca="1" si="68"/>
        <v>35</v>
      </c>
      <c r="F358" s="82">
        <f t="shared" ca="1" si="67"/>
        <v>21</v>
      </c>
      <c r="G358" s="80">
        <f t="shared" ca="1" si="64"/>
        <v>60</v>
      </c>
      <c r="H358" s="81" t="str">
        <f t="shared" ca="1" si="65"/>
        <v>P</v>
      </c>
      <c r="I358" s="81" t="str">
        <f t="shared" ca="1" si="66"/>
        <v/>
      </c>
    </row>
    <row r="359" spans="1:11" x14ac:dyDescent="0.55000000000000004">
      <c r="A359" s="79">
        <f t="shared" si="69"/>
        <v>2568</v>
      </c>
      <c r="B359" s="79" t="str">
        <f t="shared" si="70"/>
        <v>ชั้นมัธยมศึกษาปีที่ 6</v>
      </c>
      <c r="C359" s="79">
        <f t="shared" si="71"/>
        <v>2</v>
      </c>
      <c r="D359" s="79" t="s">
        <v>94</v>
      </c>
      <c r="E359" s="79">
        <f t="shared" ca="1" si="68"/>
        <v>35</v>
      </c>
      <c r="F359" s="82">
        <f t="shared" ca="1" si="67"/>
        <v>23</v>
      </c>
      <c r="G359" s="80">
        <f t="shared" ca="1" si="64"/>
        <v>65.714285714285708</v>
      </c>
      <c r="H359" s="81" t="str">
        <f t="shared" ca="1" si="65"/>
        <v>P</v>
      </c>
      <c r="I359" s="81" t="str">
        <f t="shared" ca="1" si="66"/>
        <v/>
      </c>
    </row>
    <row r="360" spans="1:11" x14ac:dyDescent="0.55000000000000004">
      <c r="A360" s="79">
        <f t="shared" si="69"/>
        <v>2568</v>
      </c>
      <c r="B360" s="79" t="str">
        <f t="shared" si="70"/>
        <v>ชั้นมัธยมศึกษาปีที่ 6</v>
      </c>
      <c r="C360" s="79">
        <f t="shared" si="71"/>
        <v>2</v>
      </c>
      <c r="D360" s="79" t="s">
        <v>105</v>
      </c>
      <c r="E360" s="79">
        <f t="shared" ca="1" si="68"/>
        <v>35</v>
      </c>
      <c r="F360" s="82">
        <f t="shared" ca="1" si="67"/>
        <v>22</v>
      </c>
      <c r="G360" s="80">
        <f t="shared" ca="1" si="64"/>
        <v>62.857142857142854</v>
      </c>
      <c r="H360" s="81" t="str">
        <f t="shared" ca="1" si="65"/>
        <v>P</v>
      </c>
      <c r="I360" s="81" t="str">
        <f t="shared" ca="1" si="66"/>
        <v/>
      </c>
    </row>
    <row r="361" spans="1:11" x14ac:dyDescent="0.55000000000000004">
      <c r="A361" s="116">
        <v>2568</v>
      </c>
      <c r="B361" s="116" t="str">
        <f>"ชั้นมัธยมศึกษาปีที่ "&amp;J361</f>
        <v>ชั้นมัธยมศึกษาปีที่ 1</v>
      </c>
      <c r="C361" s="116">
        <f>K361</f>
        <v>1</v>
      </c>
      <c r="D361" s="116" t="s">
        <v>41</v>
      </c>
      <c r="E361" s="82">
        <f ca="1">RANDBETWEEN(20,45)</f>
        <v>23</v>
      </c>
      <c r="F361" s="82">
        <f t="shared" ca="1" si="67"/>
        <v>18</v>
      </c>
      <c r="G361" s="117">
        <v>90</v>
      </c>
      <c r="H361" s="118" t="s">
        <v>117</v>
      </c>
      <c r="I361" s="118" t="s">
        <v>118</v>
      </c>
      <c r="J361" s="119">
        <v>1</v>
      </c>
      <c r="K361" s="119">
        <v>1</v>
      </c>
    </row>
    <row r="362" spans="1:11" x14ac:dyDescent="0.55000000000000004">
      <c r="A362" s="79">
        <v>2568</v>
      </c>
      <c r="B362" s="79" t="str">
        <f>B361</f>
        <v>ชั้นมัธยมศึกษาปีที่ 1</v>
      </c>
      <c r="C362" s="79">
        <f>C361</f>
        <v>1</v>
      </c>
      <c r="D362" s="79" t="s">
        <v>47</v>
      </c>
      <c r="E362" s="79">
        <f t="shared" ref="E362:E364" ca="1" si="72">E361</f>
        <v>23</v>
      </c>
      <c r="F362" s="82">
        <f t="shared" ca="1" si="67"/>
        <v>18</v>
      </c>
      <c r="G362" s="80">
        <v>100</v>
      </c>
      <c r="H362" s="81" t="s">
        <v>117</v>
      </c>
      <c r="I362" s="81" t="s">
        <v>118</v>
      </c>
    </row>
    <row r="363" spans="1:11" x14ac:dyDescent="0.55000000000000004">
      <c r="A363" s="79">
        <v>2568</v>
      </c>
      <c r="B363" s="79" t="str">
        <f t="shared" ref="B363:B364" si="73">B362</f>
        <v>ชั้นมัธยมศึกษาปีที่ 1</v>
      </c>
      <c r="C363" s="79">
        <f t="shared" ref="C363:C364" si="74">C362</f>
        <v>1</v>
      </c>
      <c r="D363" s="79" t="s">
        <v>62</v>
      </c>
      <c r="E363" s="79">
        <f t="shared" ca="1" si="72"/>
        <v>23</v>
      </c>
      <c r="F363" s="82">
        <f t="shared" ca="1" si="67"/>
        <v>16</v>
      </c>
      <c r="G363" s="80">
        <v>80</v>
      </c>
      <c r="H363" s="81" t="s">
        <v>117</v>
      </c>
      <c r="I363" s="81" t="s">
        <v>118</v>
      </c>
    </row>
    <row r="364" spans="1:11" x14ac:dyDescent="0.55000000000000004">
      <c r="A364" s="79">
        <v>2568</v>
      </c>
      <c r="B364" s="79" t="str">
        <f t="shared" si="73"/>
        <v>ชั้นมัธยมศึกษาปีที่ 1</v>
      </c>
      <c r="C364" s="79">
        <f t="shared" si="74"/>
        <v>1</v>
      </c>
      <c r="D364" s="79" t="s">
        <v>63</v>
      </c>
      <c r="E364" s="79">
        <f t="shared" ca="1" si="72"/>
        <v>23</v>
      </c>
      <c r="F364" s="82">
        <f t="shared" ca="1" si="67"/>
        <v>16</v>
      </c>
      <c r="G364" s="80">
        <v>65</v>
      </c>
      <c r="H364" s="81" t="s">
        <v>118</v>
      </c>
      <c r="I364" s="81" t="s">
        <v>117</v>
      </c>
    </row>
    <row r="365" spans="1:11" x14ac:dyDescent="0.55000000000000004">
      <c r="A365" s="116">
        <v>2568</v>
      </c>
      <c r="B365" s="116" t="str">
        <f>"ชั้นมัธยมศึกษาปีที่ "&amp;J365</f>
        <v>ชั้นมัธยมศึกษาปีที่ 1</v>
      </c>
      <c r="C365" s="116">
        <f>K365</f>
        <v>2</v>
      </c>
      <c r="D365" s="116" t="s">
        <v>41</v>
      </c>
      <c r="E365" s="82">
        <f ca="1">RANDBETWEEN(20,45)</f>
        <v>40</v>
      </c>
      <c r="F365" s="82">
        <f t="shared" ca="1" si="67"/>
        <v>25</v>
      </c>
      <c r="G365" s="117">
        <v>90</v>
      </c>
      <c r="H365" s="118" t="s">
        <v>117</v>
      </c>
      <c r="I365" s="118" t="s">
        <v>118</v>
      </c>
      <c r="J365" s="119">
        <v>1</v>
      </c>
      <c r="K365" s="119">
        <v>2</v>
      </c>
    </row>
    <row r="366" spans="1:11" x14ac:dyDescent="0.55000000000000004">
      <c r="A366" s="79">
        <v>2568</v>
      </c>
      <c r="B366" s="79" t="str">
        <f>B365</f>
        <v>ชั้นมัธยมศึกษาปีที่ 1</v>
      </c>
      <c r="C366" s="79">
        <f>C365</f>
        <v>2</v>
      </c>
      <c r="D366" s="79" t="s">
        <v>47</v>
      </c>
      <c r="E366" s="79">
        <f t="shared" ref="E366:E368" ca="1" si="75">E365</f>
        <v>40</v>
      </c>
      <c r="F366" s="82">
        <f t="shared" ca="1" si="67"/>
        <v>27</v>
      </c>
      <c r="G366" s="80">
        <v>100</v>
      </c>
      <c r="H366" s="81" t="s">
        <v>117</v>
      </c>
      <c r="I366" s="81" t="s">
        <v>118</v>
      </c>
    </row>
    <row r="367" spans="1:11" x14ac:dyDescent="0.55000000000000004">
      <c r="A367" s="79">
        <v>2568</v>
      </c>
      <c r="B367" s="79" t="str">
        <f t="shared" ref="B367:B368" si="76">B366</f>
        <v>ชั้นมัธยมศึกษาปีที่ 1</v>
      </c>
      <c r="C367" s="79">
        <f t="shared" ref="C367:C368" si="77">C366</f>
        <v>2</v>
      </c>
      <c r="D367" s="79" t="s">
        <v>62</v>
      </c>
      <c r="E367" s="79">
        <f t="shared" ca="1" si="75"/>
        <v>40</v>
      </c>
      <c r="F367" s="82">
        <f t="shared" ca="1" si="67"/>
        <v>28</v>
      </c>
      <c r="G367" s="80">
        <v>80</v>
      </c>
      <c r="H367" s="81" t="s">
        <v>117</v>
      </c>
      <c r="I367" s="81" t="s">
        <v>118</v>
      </c>
    </row>
    <row r="368" spans="1:11" x14ac:dyDescent="0.55000000000000004">
      <c r="A368" s="79">
        <v>2568</v>
      </c>
      <c r="B368" s="79" t="str">
        <f t="shared" si="76"/>
        <v>ชั้นมัธยมศึกษาปีที่ 1</v>
      </c>
      <c r="C368" s="79">
        <f t="shared" si="77"/>
        <v>2</v>
      </c>
      <c r="D368" s="79" t="s">
        <v>63</v>
      </c>
      <c r="E368" s="79">
        <f t="shared" ca="1" si="75"/>
        <v>40</v>
      </c>
      <c r="F368" s="82">
        <f t="shared" ca="1" si="67"/>
        <v>22</v>
      </c>
      <c r="G368" s="80">
        <v>65</v>
      </c>
      <c r="H368" s="81" t="s">
        <v>118</v>
      </c>
      <c r="I368" s="81" t="s">
        <v>117</v>
      </c>
    </row>
    <row r="369" spans="1:11" x14ac:dyDescent="0.55000000000000004">
      <c r="A369" s="116">
        <v>2568</v>
      </c>
      <c r="B369" s="116" t="str">
        <f>"ชั้นมัธยมศึกษาปีที่ "&amp;J369</f>
        <v>ชั้นมัธยมศึกษาปีที่ 2</v>
      </c>
      <c r="C369" s="116">
        <f>K369</f>
        <v>1</v>
      </c>
      <c r="D369" s="116" t="s">
        <v>41</v>
      </c>
      <c r="E369" s="82">
        <f ca="1">RANDBETWEEN(20,45)</f>
        <v>26</v>
      </c>
      <c r="F369" s="82">
        <f t="shared" ref="F369:F384" ca="1" si="78">RANDBETWEEN(ROUND(E369*50/100,0),ROUND(E369*85/100,0))</f>
        <v>16</v>
      </c>
      <c r="G369" s="117">
        <v>90</v>
      </c>
      <c r="H369" s="118" t="s">
        <v>117</v>
      </c>
      <c r="I369" s="118" t="s">
        <v>118</v>
      </c>
      <c r="J369" s="119">
        <v>2</v>
      </c>
      <c r="K369" s="119">
        <v>1</v>
      </c>
    </row>
    <row r="370" spans="1:11" x14ac:dyDescent="0.55000000000000004">
      <c r="A370" s="79">
        <v>2568</v>
      </c>
      <c r="B370" s="79" t="str">
        <f>B369</f>
        <v>ชั้นมัธยมศึกษาปีที่ 2</v>
      </c>
      <c r="C370" s="79">
        <f>C369</f>
        <v>1</v>
      </c>
      <c r="D370" s="79" t="s">
        <v>47</v>
      </c>
      <c r="E370" s="79">
        <f t="shared" ref="E370:E372" ca="1" si="79">E369</f>
        <v>26</v>
      </c>
      <c r="F370" s="82">
        <f t="shared" ca="1" si="78"/>
        <v>21</v>
      </c>
      <c r="G370" s="80">
        <v>100</v>
      </c>
      <c r="H370" s="81" t="s">
        <v>117</v>
      </c>
      <c r="I370" s="81" t="s">
        <v>118</v>
      </c>
    </row>
    <row r="371" spans="1:11" x14ac:dyDescent="0.55000000000000004">
      <c r="A371" s="79">
        <v>2568</v>
      </c>
      <c r="B371" s="79" t="str">
        <f t="shared" ref="B371:B372" si="80">B370</f>
        <v>ชั้นมัธยมศึกษาปีที่ 2</v>
      </c>
      <c r="C371" s="79">
        <f t="shared" ref="C371:C372" si="81">C370</f>
        <v>1</v>
      </c>
      <c r="D371" s="79" t="s">
        <v>62</v>
      </c>
      <c r="E371" s="79">
        <f t="shared" ca="1" si="79"/>
        <v>26</v>
      </c>
      <c r="F371" s="82">
        <f t="shared" ca="1" si="78"/>
        <v>20</v>
      </c>
      <c r="G371" s="80">
        <v>80</v>
      </c>
      <c r="H371" s="81" t="s">
        <v>117</v>
      </c>
      <c r="I371" s="81" t="s">
        <v>118</v>
      </c>
    </row>
    <row r="372" spans="1:11" x14ac:dyDescent="0.55000000000000004">
      <c r="A372" s="79">
        <v>2568</v>
      </c>
      <c r="B372" s="79" t="str">
        <f t="shared" si="80"/>
        <v>ชั้นมัธยมศึกษาปีที่ 2</v>
      </c>
      <c r="C372" s="79">
        <f t="shared" si="81"/>
        <v>1</v>
      </c>
      <c r="D372" s="79" t="s">
        <v>63</v>
      </c>
      <c r="E372" s="79">
        <f t="shared" ca="1" si="79"/>
        <v>26</v>
      </c>
      <c r="F372" s="82">
        <f t="shared" ca="1" si="78"/>
        <v>22</v>
      </c>
      <c r="G372" s="80">
        <v>65</v>
      </c>
      <c r="H372" s="81" t="s">
        <v>118</v>
      </c>
      <c r="I372" s="81" t="s">
        <v>117</v>
      </c>
    </row>
    <row r="373" spans="1:11" x14ac:dyDescent="0.55000000000000004">
      <c r="A373" s="116">
        <v>2568</v>
      </c>
      <c r="B373" s="116" t="str">
        <f>"ชั้นมัธยมศึกษาปีที่ "&amp;J373</f>
        <v>ชั้นมัธยมศึกษาปีที่ 2</v>
      </c>
      <c r="C373" s="116">
        <f>K373</f>
        <v>2</v>
      </c>
      <c r="D373" s="116" t="s">
        <v>41</v>
      </c>
      <c r="E373" s="82">
        <f ca="1">RANDBETWEEN(20,45)</f>
        <v>42</v>
      </c>
      <c r="F373" s="82">
        <f t="shared" ca="1" si="78"/>
        <v>29</v>
      </c>
      <c r="G373" s="117">
        <v>90</v>
      </c>
      <c r="H373" s="118" t="s">
        <v>117</v>
      </c>
      <c r="I373" s="118" t="s">
        <v>118</v>
      </c>
      <c r="J373" s="119">
        <v>2</v>
      </c>
      <c r="K373" s="119">
        <v>2</v>
      </c>
    </row>
    <row r="374" spans="1:11" x14ac:dyDescent="0.55000000000000004">
      <c r="A374" s="79">
        <v>2568</v>
      </c>
      <c r="B374" s="79" t="str">
        <f>B373</f>
        <v>ชั้นมัธยมศึกษาปีที่ 2</v>
      </c>
      <c r="C374" s="79">
        <f>C373</f>
        <v>2</v>
      </c>
      <c r="D374" s="79" t="s">
        <v>47</v>
      </c>
      <c r="E374" s="79">
        <f t="shared" ref="E374:E376" ca="1" si="82">E373</f>
        <v>42</v>
      </c>
      <c r="F374" s="82">
        <f t="shared" ca="1" si="78"/>
        <v>31</v>
      </c>
      <c r="G374" s="80">
        <v>100</v>
      </c>
      <c r="H374" s="81" t="s">
        <v>117</v>
      </c>
      <c r="I374" s="81" t="s">
        <v>118</v>
      </c>
    </row>
    <row r="375" spans="1:11" x14ac:dyDescent="0.55000000000000004">
      <c r="A375" s="79">
        <v>2568</v>
      </c>
      <c r="B375" s="79" t="str">
        <f t="shared" ref="B375:B376" si="83">B374</f>
        <v>ชั้นมัธยมศึกษาปีที่ 2</v>
      </c>
      <c r="C375" s="79">
        <f t="shared" ref="C375:C376" si="84">C374</f>
        <v>2</v>
      </c>
      <c r="D375" s="79" t="s">
        <v>62</v>
      </c>
      <c r="E375" s="79">
        <f t="shared" ca="1" si="82"/>
        <v>42</v>
      </c>
      <c r="F375" s="82">
        <f t="shared" ca="1" si="78"/>
        <v>30</v>
      </c>
      <c r="G375" s="80">
        <v>80</v>
      </c>
      <c r="H375" s="81" t="s">
        <v>117</v>
      </c>
      <c r="I375" s="81" t="s">
        <v>118</v>
      </c>
    </row>
    <row r="376" spans="1:11" x14ac:dyDescent="0.55000000000000004">
      <c r="A376" s="79">
        <v>2568</v>
      </c>
      <c r="B376" s="79" t="str">
        <f t="shared" si="83"/>
        <v>ชั้นมัธยมศึกษาปีที่ 2</v>
      </c>
      <c r="C376" s="79">
        <f t="shared" si="84"/>
        <v>2</v>
      </c>
      <c r="D376" s="79" t="s">
        <v>63</v>
      </c>
      <c r="E376" s="79">
        <f t="shared" ca="1" si="82"/>
        <v>42</v>
      </c>
      <c r="F376" s="82">
        <f t="shared" ca="1" si="78"/>
        <v>33</v>
      </c>
      <c r="G376" s="80">
        <v>65</v>
      </c>
      <c r="H376" s="81" t="s">
        <v>118</v>
      </c>
      <c r="I376" s="81" t="s">
        <v>117</v>
      </c>
    </row>
    <row r="377" spans="1:11" x14ac:dyDescent="0.55000000000000004">
      <c r="A377" s="116">
        <v>2568</v>
      </c>
      <c r="B377" s="116" t="str">
        <f>"ชั้นมัธยมศึกษาปีที่ "&amp;J377</f>
        <v>ชั้นมัธยมศึกษาปีที่ 3</v>
      </c>
      <c r="C377" s="116">
        <f>K377</f>
        <v>1</v>
      </c>
      <c r="D377" s="116" t="s">
        <v>41</v>
      </c>
      <c r="E377" s="82">
        <f ca="1">RANDBETWEEN(20,45)</f>
        <v>31</v>
      </c>
      <c r="F377" s="82">
        <f t="shared" ca="1" si="78"/>
        <v>22</v>
      </c>
      <c r="G377" s="117">
        <v>90</v>
      </c>
      <c r="H377" s="118" t="s">
        <v>117</v>
      </c>
      <c r="I377" s="118" t="s">
        <v>118</v>
      </c>
      <c r="J377" s="119">
        <v>3</v>
      </c>
      <c r="K377" s="119">
        <v>1</v>
      </c>
    </row>
    <row r="378" spans="1:11" x14ac:dyDescent="0.55000000000000004">
      <c r="A378" s="79">
        <v>2568</v>
      </c>
      <c r="B378" s="79" t="str">
        <f>B377</f>
        <v>ชั้นมัธยมศึกษาปีที่ 3</v>
      </c>
      <c r="C378" s="79">
        <f>C377</f>
        <v>1</v>
      </c>
      <c r="D378" s="79" t="s">
        <v>47</v>
      </c>
      <c r="E378" s="79">
        <f t="shared" ref="E378:E380" ca="1" si="85">E377</f>
        <v>31</v>
      </c>
      <c r="F378" s="82">
        <f t="shared" ca="1" si="78"/>
        <v>20</v>
      </c>
      <c r="G378" s="80">
        <v>100</v>
      </c>
      <c r="H378" s="81" t="s">
        <v>117</v>
      </c>
      <c r="I378" s="81" t="s">
        <v>118</v>
      </c>
    </row>
    <row r="379" spans="1:11" x14ac:dyDescent="0.55000000000000004">
      <c r="A379" s="79">
        <v>2568</v>
      </c>
      <c r="B379" s="79" t="str">
        <f t="shared" ref="B379:B380" si="86">B378</f>
        <v>ชั้นมัธยมศึกษาปีที่ 3</v>
      </c>
      <c r="C379" s="79">
        <f t="shared" ref="C379:C380" si="87">C378</f>
        <v>1</v>
      </c>
      <c r="D379" s="79" t="s">
        <v>62</v>
      </c>
      <c r="E379" s="79">
        <f t="shared" ca="1" si="85"/>
        <v>31</v>
      </c>
      <c r="F379" s="82">
        <f t="shared" ca="1" si="78"/>
        <v>24</v>
      </c>
      <c r="G379" s="80">
        <v>80</v>
      </c>
      <c r="H379" s="81" t="s">
        <v>117</v>
      </c>
      <c r="I379" s="81" t="s">
        <v>118</v>
      </c>
    </row>
    <row r="380" spans="1:11" x14ac:dyDescent="0.55000000000000004">
      <c r="A380" s="79">
        <v>2568</v>
      </c>
      <c r="B380" s="79" t="str">
        <f t="shared" si="86"/>
        <v>ชั้นมัธยมศึกษาปีที่ 3</v>
      </c>
      <c r="C380" s="79">
        <f t="shared" si="87"/>
        <v>1</v>
      </c>
      <c r="D380" s="79" t="s">
        <v>63</v>
      </c>
      <c r="E380" s="79">
        <f t="shared" ca="1" si="85"/>
        <v>31</v>
      </c>
      <c r="F380" s="82">
        <f t="shared" ca="1" si="78"/>
        <v>24</v>
      </c>
      <c r="G380" s="80">
        <v>65</v>
      </c>
      <c r="H380" s="81" t="s">
        <v>118</v>
      </c>
      <c r="I380" s="81" t="s">
        <v>117</v>
      </c>
    </row>
    <row r="381" spans="1:11" x14ac:dyDescent="0.55000000000000004">
      <c r="A381" s="116">
        <v>2568</v>
      </c>
      <c r="B381" s="116" t="str">
        <f>"ชั้นมัธยมศึกษาปีที่ "&amp;J381</f>
        <v>ชั้นมัธยมศึกษาปีที่ 3</v>
      </c>
      <c r="C381" s="116">
        <f>K381</f>
        <v>2</v>
      </c>
      <c r="D381" s="116" t="s">
        <v>41</v>
      </c>
      <c r="E381" s="82">
        <f ca="1">RANDBETWEEN(20,45)</f>
        <v>41</v>
      </c>
      <c r="F381" s="82">
        <f t="shared" ca="1" si="78"/>
        <v>31</v>
      </c>
      <c r="G381" s="117">
        <v>90</v>
      </c>
      <c r="H381" s="118" t="s">
        <v>117</v>
      </c>
      <c r="I381" s="118" t="s">
        <v>118</v>
      </c>
      <c r="J381" s="119">
        <v>3</v>
      </c>
      <c r="K381" s="119">
        <v>2</v>
      </c>
    </row>
    <row r="382" spans="1:11" x14ac:dyDescent="0.55000000000000004">
      <c r="A382" s="79">
        <v>2568</v>
      </c>
      <c r="B382" s="79" t="str">
        <f>B381</f>
        <v>ชั้นมัธยมศึกษาปีที่ 3</v>
      </c>
      <c r="C382" s="79">
        <f>C381</f>
        <v>2</v>
      </c>
      <c r="D382" s="79" t="s">
        <v>47</v>
      </c>
      <c r="E382" s="79">
        <f t="shared" ref="E382:E384" ca="1" si="88">E381</f>
        <v>41</v>
      </c>
      <c r="F382" s="82">
        <f t="shared" ca="1" si="78"/>
        <v>24</v>
      </c>
      <c r="G382" s="80">
        <v>100</v>
      </c>
      <c r="H382" s="81" t="s">
        <v>117</v>
      </c>
      <c r="I382" s="81" t="s">
        <v>118</v>
      </c>
    </row>
    <row r="383" spans="1:11" x14ac:dyDescent="0.55000000000000004">
      <c r="A383" s="79">
        <v>2568</v>
      </c>
      <c r="B383" s="79" t="str">
        <f t="shared" ref="B383:B384" si="89">B382</f>
        <v>ชั้นมัธยมศึกษาปีที่ 3</v>
      </c>
      <c r="C383" s="79">
        <f t="shared" ref="C383:C384" si="90">C382</f>
        <v>2</v>
      </c>
      <c r="D383" s="79" t="s">
        <v>62</v>
      </c>
      <c r="E383" s="79">
        <f t="shared" ca="1" si="88"/>
        <v>41</v>
      </c>
      <c r="F383" s="82">
        <f t="shared" ca="1" si="78"/>
        <v>22</v>
      </c>
      <c r="G383" s="80">
        <v>80</v>
      </c>
      <c r="H383" s="81" t="s">
        <v>117</v>
      </c>
      <c r="I383" s="81" t="s">
        <v>118</v>
      </c>
    </row>
    <row r="384" spans="1:11" x14ac:dyDescent="0.55000000000000004">
      <c r="A384" s="79">
        <v>2568</v>
      </c>
      <c r="B384" s="79" t="str">
        <f t="shared" si="89"/>
        <v>ชั้นมัธยมศึกษาปีที่ 3</v>
      </c>
      <c r="C384" s="79">
        <f t="shared" si="90"/>
        <v>2</v>
      </c>
      <c r="D384" s="79" t="s">
        <v>63</v>
      </c>
      <c r="E384" s="79">
        <f t="shared" ca="1" si="88"/>
        <v>41</v>
      </c>
      <c r="F384" s="82">
        <f t="shared" ca="1" si="78"/>
        <v>31</v>
      </c>
      <c r="G384" s="80">
        <v>65</v>
      </c>
      <c r="H384" s="81" t="s">
        <v>118</v>
      </c>
      <c r="I384" s="81" t="s">
        <v>117</v>
      </c>
    </row>
    <row r="385" spans="1:11" x14ac:dyDescent="0.55000000000000004">
      <c r="A385" s="116">
        <v>2568</v>
      </c>
      <c r="B385" s="116" t="str">
        <f>"ชั้นมัธยมศึกษาปีที่ "&amp;J385</f>
        <v>ชั้นมัธยมศึกษาปีที่ 4</v>
      </c>
      <c r="C385" s="116">
        <f>K385</f>
        <v>1</v>
      </c>
      <c r="D385" s="116" t="s">
        <v>41</v>
      </c>
      <c r="E385" s="82">
        <f ca="1">RANDBETWEEN(20,45)</f>
        <v>40</v>
      </c>
      <c r="F385" s="82">
        <f t="shared" ref="F385:F404" ca="1" si="91">RANDBETWEEN(ROUND(E385*50/100,0),ROUND(E385*85/100,0))</f>
        <v>27</v>
      </c>
      <c r="G385" s="117">
        <v>90</v>
      </c>
      <c r="H385" s="118" t="s">
        <v>117</v>
      </c>
      <c r="I385" s="118" t="s">
        <v>118</v>
      </c>
      <c r="J385" s="119">
        <v>4</v>
      </c>
      <c r="K385" s="119">
        <v>1</v>
      </c>
    </row>
    <row r="386" spans="1:11" x14ac:dyDescent="0.55000000000000004">
      <c r="A386" s="79">
        <v>2568</v>
      </c>
      <c r="B386" s="79" t="str">
        <f>B385</f>
        <v>ชั้นมัธยมศึกษาปีที่ 4</v>
      </c>
      <c r="C386" s="79">
        <f>C385</f>
        <v>1</v>
      </c>
      <c r="D386" s="79" t="s">
        <v>47</v>
      </c>
      <c r="E386" s="79">
        <f t="shared" ref="E386:E388" ca="1" si="92">E385</f>
        <v>40</v>
      </c>
      <c r="F386" s="82">
        <f t="shared" ca="1" si="91"/>
        <v>23</v>
      </c>
      <c r="G386" s="80">
        <v>100</v>
      </c>
      <c r="H386" s="81" t="s">
        <v>117</v>
      </c>
      <c r="I386" s="81" t="s">
        <v>118</v>
      </c>
    </row>
    <row r="387" spans="1:11" x14ac:dyDescent="0.55000000000000004">
      <c r="A387" s="79">
        <v>2568</v>
      </c>
      <c r="B387" s="79" t="str">
        <f t="shared" ref="B387:B388" si="93">B386</f>
        <v>ชั้นมัธยมศึกษาปีที่ 4</v>
      </c>
      <c r="C387" s="79">
        <f t="shared" ref="C387:C388" si="94">C386</f>
        <v>1</v>
      </c>
      <c r="D387" s="79" t="s">
        <v>62</v>
      </c>
      <c r="E387" s="79">
        <f t="shared" ca="1" si="92"/>
        <v>40</v>
      </c>
      <c r="F387" s="82">
        <f t="shared" ca="1" si="91"/>
        <v>25</v>
      </c>
      <c r="G387" s="80">
        <v>80</v>
      </c>
      <c r="H387" s="81" t="s">
        <v>117</v>
      </c>
      <c r="I387" s="81" t="s">
        <v>118</v>
      </c>
    </row>
    <row r="388" spans="1:11" x14ac:dyDescent="0.55000000000000004">
      <c r="A388" s="79">
        <v>2568</v>
      </c>
      <c r="B388" s="79" t="str">
        <f t="shared" si="93"/>
        <v>ชั้นมัธยมศึกษาปีที่ 4</v>
      </c>
      <c r="C388" s="79">
        <f t="shared" si="94"/>
        <v>1</v>
      </c>
      <c r="D388" s="79" t="s">
        <v>63</v>
      </c>
      <c r="E388" s="79">
        <f t="shared" ca="1" si="92"/>
        <v>40</v>
      </c>
      <c r="F388" s="82">
        <f t="shared" ca="1" si="91"/>
        <v>27</v>
      </c>
      <c r="G388" s="80">
        <v>65</v>
      </c>
      <c r="H388" s="81" t="s">
        <v>118</v>
      </c>
      <c r="I388" s="81" t="s">
        <v>117</v>
      </c>
    </row>
    <row r="389" spans="1:11" x14ac:dyDescent="0.55000000000000004">
      <c r="A389" s="116">
        <v>2568</v>
      </c>
      <c r="B389" s="116" t="str">
        <f>"ชั้นมัธยมศึกษาปีที่ "&amp;J389</f>
        <v>ชั้นมัธยมศึกษาปีที่ 4</v>
      </c>
      <c r="C389" s="116">
        <f>K389</f>
        <v>2</v>
      </c>
      <c r="D389" s="116" t="s">
        <v>41</v>
      </c>
      <c r="E389" s="82">
        <f ca="1">RANDBETWEEN(20,45)</f>
        <v>24</v>
      </c>
      <c r="F389" s="82">
        <f t="shared" ca="1" si="91"/>
        <v>19</v>
      </c>
      <c r="G389" s="117">
        <v>90</v>
      </c>
      <c r="H389" s="118" t="s">
        <v>117</v>
      </c>
      <c r="I389" s="118" t="s">
        <v>118</v>
      </c>
      <c r="J389" s="119">
        <v>4</v>
      </c>
      <c r="K389" s="119">
        <v>2</v>
      </c>
    </row>
    <row r="390" spans="1:11" x14ac:dyDescent="0.55000000000000004">
      <c r="A390" s="79">
        <v>2568</v>
      </c>
      <c r="B390" s="79" t="str">
        <f>B389</f>
        <v>ชั้นมัธยมศึกษาปีที่ 4</v>
      </c>
      <c r="C390" s="79">
        <f>C389</f>
        <v>2</v>
      </c>
      <c r="D390" s="79" t="s">
        <v>47</v>
      </c>
      <c r="E390" s="79">
        <f t="shared" ref="E390:E392" ca="1" si="95">E389</f>
        <v>24</v>
      </c>
      <c r="F390" s="82">
        <f t="shared" ca="1" si="91"/>
        <v>13</v>
      </c>
      <c r="G390" s="80">
        <v>100</v>
      </c>
      <c r="H390" s="81" t="s">
        <v>117</v>
      </c>
      <c r="I390" s="81" t="s">
        <v>118</v>
      </c>
    </row>
    <row r="391" spans="1:11" x14ac:dyDescent="0.55000000000000004">
      <c r="A391" s="79">
        <v>2568</v>
      </c>
      <c r="B391" s="79" t="str">
        <f t="shared" ref="B391:B392" si="96">B390</f>
        <v>ชั้นมัธยมศึกษาปีที่ 4</v>
      </c>
      <c r="C391" s="79">
        <f t="shared" ref="C391:C392" si="97">C390</f>
        <v>2</v>
      </c>
      <c r="D391" s="79" t="s">
        <v>62</v>
      </c>
      <c r="E391" s="79">
        <f t="shared" ca="1" si="95"/>
        <v>24</v>
      </c>
      <c r="F391" s="82">
        <f t="shared" ca="1" si="91"/>
        <v>12</v>
      </c>
      <c r="G391" s="80">
        <v>80</v>
      </c>
      <c r="H391" s="81" t="s">
        <v>117</v>
      </c>
      <c r="I391" s="81" t="s">
        <v>118</v>
      </c>
    </row>
    <row r="392" spans="1:11" x14ac:dyDescent="0.55000000000000004">
      <c r="A392" s="79">
        <v>2568</v>
      </c>
      <c r="B392" s="79" t="str">
        <f t="shared" si="96"/>
        <v>ชั้นมัธยมศึกษาปีที่ 4</v>
      </c>
      <c r="C392" s="79">
        <f t="shared" si="97"/>
        <v>2</v>
      </c>
      <c r="D392" s="79" t="s">
        <v>63</v>
      </c>
      <c r="E392" s="79">
        <f t="shared" ca="1" si="95"/>
        <v>24</v>
      </c>
      <c r="F392" s="82">
        <f t="shared" ca="1" si="91"/>
        <v>13</v>
      </c>
      <c r="G392" s="80">
        <v>65</v>
      </c>
      <c r="H392" s="81" t="s">
        <v>118</v>
      </c>
      <c r="I392" s="81" t="s">
        <v>117</v>
      </c>
    </row>
    <row r="393" spans="1:11" x14ac:dyDescent="0.55000000000000004">
      <c r="A393" s="116">
        <v>2568</v>
      </c>
      <c r="B393" s="116" t="str">
        <f>"ชั้นมัธยมศึกษาปีที่ "&amp;J393</f>
        <v>ชั้นมัธยมศึกษาปีที่ 5</v>
      </c>
      <c r="C393" s="116">
        <f>K393</f>
        <v>1</v>
      </c>
      <c r="D393" s="116" t="s">
        <v>41</v>
      </c>
      <c r="E393" s="82">
        <f ca="1">RANDBETWEEN(20,45)</f>
        <v>30</v>
      </c>
      <c r="F393" s="82">
        <f t="shared" ca="1" si="91"/>
        <v>24</v>
      </c>
      <c r="G393" s="117">
        <v>90</v>
      </c>
      <c r="H393" s="118" t="s">
        <v>117</v>
      </c>
      <c r="I393" s="118" t="s">
        <v>118</v>
      </c>
      <c r="J393" s="119">
        <v>5</v>
      </c>
      <c r="K393" s="119">
        <v>1</v>
      </c>
    </row>
    <row r="394" spans="1:11" x14ac:dyDescent="0.55000000000000004">
      <c r="A394" s="79">
        <v>2568</v>
      </c>
      <c r="B394" s="79" t="str">
        <f>B393</f>
        <v>ชั้นมัธยมศึกษาปีที่ 5</v>
      </c>
      <c r="C394" s="79">
        <f>C393</f>
        <v>1</v>
      </c>
      <c r="D394" s="79" t="s">
        <v>47</v>
      </c>
      <c r="E394" s="79">
        <f t="shared" ref="E394:E396" ca="1" si="98">E393</f>
        <v>30</v>
      </c>
      <c r="F394" s="82">
        <f t="shared" ca="1" si="91"/>
        <v>26</v>
      </c>
      <c r="G394" s="80">
        <v>100</v>
      </c>
      <c r="H394" s="81" t="s">
        <v>117</v>
      </c>
      <c r="I394" s="81" t="s">
        <v>118</v>
      </c>
    </row>
    <row r="395" spans="1:11" x14ac:dyDescent="0.55000000000000004">
      <c r="A395" s="79">
        <v>2568</v>
      </c>
      <c r="B395" s="79" t="str">
        <f t="shared" ref="B395:B396" si="99">B394</f>
        <v>ชั้นมัธยมศึกษาปีที่ 5</v>
      </c>
      <c r="C395" s="79">
        <f t="shared" ref="C395:C396" si="100">C394</f>
        <v>1</v>
      </c>
      <c r="D395" s="79" t="s">
        <v>62</v>
      </c>
      <c r="E395" s="79">
        <f t="shared" ca="1" si="98"/>
        <v>30</v>
      </c>
      <c r="F395" s="82">
        <f t="shared" ca="1" si="91"/>
        <v>15</v>
      </c>
      <c r="G395" s="80">
        <v>80</v>
      </c>
      <c r="H395" s="81" t="s">
        <v>117</v>
      </c>
      <c r="I395" s="81" t="s">
        <v>118</v>
      </c>
    </row>
    <row r="396" spans="1:11" x14ac:dyDescent="0.55000000000000004">
      <c r="A396" s="79">
        <v>2568</v>
      </c>
      <c r="B396" s="79" t="str">
        <f t="shared" si="99"/>
        <v>ชั้นมัธยมศึกษาปีที่ 5</v>
      </c>
      <c r="C396" s="79">
        <f t="shared" si="100"/>
        <v>1</v>
      </c>
      <c r="D396" s="79" t="s">
        <v>63</v>
      </c>
      <c r="E396" s="79">
        <f t="shared" ca="1" si="98"/>
        <v>30</v>
      </c>
      <c r="F396" s="82">
        <f t="shared" ca="1" si="91"/>
        <v>24</v>
      </c>
      <c r="G396" s="80">
        <v>65</v>
      </c>
      <c r="H396" s="81" t="s">
        <v>118</v>
      </c>
      <c r="I396" s="81" t="s">
        <v>117</v>
      </c>
    </row>
    <row r="397" spans="1:11" x14ac:dyDescent="0.55000000000000004">
      <c r="A397" s="116">
        <v>2568</v>
      </c>
      <c r="B397" s="116" t="str">
        <f>"ชั้นมัธยมศึกษาปีที่ "&amp;J397</f>
        <v>ชั้นมัธยมศึกษาปีที่ 5</v>
      </c>
      <c r="C397" s="116">
        <f>K397</f>
        <v>2</v>
      </c>
      <c r="D397" s="116" t="s">
        <v>41</v>
      </c>
      <c r="E397" s="82">
        <f ca="1">RANDBETWEEN(20,45)</f>
        <v>38</v>
      </c>
      <c r="F397" s="82">
        <f t="shared" ca="1" si="91"/>
        <v>32</v>
      </c>
      <c r="G397" s="117">
        <v>90</v>
      </c>
      <c r="H397" s="118" t="s">
        <v>117</v>
      </c>
      <c r="I397" s="118" t="s">
        <v>118</v>
      </c>
      <c r="J397" s="119">
        <v>5</v>
      </c>
      <c r="K397" s="119">
        <v>2</v>
      </c>
    </row>
    <row r="398" spans="1:11" x14ac:dyDescent="0.55000000000000004">
      <c r="A398" s="79">
        <v>2568</v>
      </c>
      <c r="B398" s="79" t="str">
        <f>B397</f>
        <v>ชั้นมัธยมศึกษาปีที่ 5</v>
      </c>
      <c r="C398" s="79">
        <f>C397</f>
        <v>2</v>
      </c>
      <c r="D398" s="79" t="s">
        <v>47</v>
      </c>
      <c r="E398" s="79">
        <f t="shared" ref="E398:E400" ca="1" si="101">E397</f>
        <v>38</v>
      </c>
      <c r="F398" s="82">
        <f t="shared" ca="1" si="91"/>
        <v>25</v>
      </c>
      <c r="G398" s="80">
        <v>100</v>
      </c>
      <c r="H398" s="81" t="s">
        <v>117</v>
      </c>
      <c r="I398" s="81" t="s">
        <v>118</v>
      </c>
    </row>
    <row r="399" spans="1:11" x14ac:dyDescent="0.55000000000000004">
      <c r="A399" s="79">
        <v>2568</v>
      </c>
      <c r="B399" s="79" t="str">
        <f t="shared" ref="B399:B400" si="102">B398</f>
        <v>ชั้นมัธยมศึกษาปีที่ 5</v>
      </c>
      <c r="C399" s="79">
        <f t="shared" ref="C399:C400" si="103">C398</f>
        <v>2</v>
      </c>
      <c r="D399" s="79" t="s">
        <v>62</v>
      </c>
      <c r="E399" s="79">
        <f t="shared" ca="1" si="101"/>
        <v>38</v>
      </c>
      <c r="F399" s="82">
        <f t="shared" ca="1" si="91"/>
        <v>28</v>
      </c>
      <c r="G399" s="80">
        <v>80</v>
      </c>
      <c r="H399" s="81" t="s">
        <v>117</v>
      </c>
      <c r="I399" s="81" t="s">
        <v>118</v>
      </c>
    </row>
    <row r="400" spans="1:11" x14ac:dyDescent="0.55000000000000004">
      <c r="A400" s="79">
        <v>2568</v>
      </c>
      <c r="B400" s="79" t="str">
        <f t="shared" si="102"/>
        <v>ชั้นมัธยมศึกษาปีที่ 5</v>
      </c>
      <c r="C400" s="79">
        <f t="shared" si="103"/>
        <v>2</v>
      </c>
      <c r="D400" s="79" t="s">
        <v>63</v>
      </c>
      <c r="E400" s="79">
        <f t="shared" ca="1" si="101"/>
        <v>38</v>
      </c>
      <c r="F400" s="82">
        <f t="shared" ca="1" si="91"/>
        <v>22</v>
      </c>
      <c r="G400" s="80">
        <v>65</v>
      </c>
      <c r="H400" s="81" t="s">
        <v>118</v>
      </c>
      <c r="I400" s="81" t="s">
        <v>117</v>
      </c>
    </row>
    <row r="401" spans="1:11" x14ac:dyDescent="0.55000000000000004">
      <c r="A401" s="116">
        <v>2568</v>
      </c>
      <c r="B401" s="116" t="str">
        <f>"ชั้นมัธยมศึกษาปีที่ "&amp;J401</f>
        <v>ชั้นมัธยมศึกษาปีที่ 6</v>
      </c>
      <c r="C401" s="116">
        <f>K401</f>
        <v>1</v>
      </c>
      <c r="D401" s="116" t="s">
        <v>41</v>
      </c>
      <c r="E401" s="82">
        <f ca="1">RANDBETWEEN(20,45)</f>
        <v>24</v>
      </c>
      <c r="F401" s="82">
        <f t="shared" ca="1" si="91"/>
        <v>19</v>
      </c>
      <c r="G401" s="117">
        <v>90</v>
      </c>
      <c r="H401" s="118" t="s">
        <v>117</v>
      </c>
      <c r="I401" s="118" t="s">
        <v>118</v>
      </c>
      <c r="J401" s="119">
        <v>6</v>
      </c>
      <c r="K401" s="119">
        <v>1</v>
      </c>
    </row>
    <row r="402" spans="1:11" x14ac:dyDescent="0.55000000000000004">
      <c r="A402" s="79">
        <v>2568</v>
      </c>
      <c r="B402" s="79" t="str">
        <f>B401</f>
        <v>ชั้นมัธยมศึกษาปีที่ 6</v>
      </c>
      <c r="C402" s="79">
        <f>C401</f>
        <v>1</v>
      </c>
      <c r="D402" s="79" t="s">
        <v>47</v>
      </c>
      <c r="E402" s="79">
        <f t="shared" ref="E402:E404" ca="1" si="104">E401</f>
        <v>24</v>
      </c>
      <c r="F402" s="82">
        <f t="shared" ca="1" si="91"/>
        <v>14</v>
      </c>
      <c r="G402" s="80">
        <v>100</v>
      </c>
      <c r="H402" s="81" t="s">
        <v>117</v>
      </c>
      <c r="I402" s="81" t="s">
        <v>118</v>
      </c>
    </row>
    <row r="403" spans="1:11" x14ac:dyDescent="0.55000000000000004">
      <c r="A403" s="79">
        <v>2568</v>
      </c>
      <c r="B403" s="79" t="str">
        <f t="shared" ref="B403:B404" si="105">B402</f>
        <v>ชั้นมัธยมศึกษาปีที่ 6</v>
      </c>
      <c r="C403" s="79">
        <f t="shared" ref="C403:C404" si="106">C402</f>
        <v>1</v>
      </c>
      <c r="D403" s="79" t="s">
        <v>62</v>
      </c>
      <c r="E403" s="79">
        <f t="shared" ca="1" si="104"/>
        <v>24</v>
      </c>
      <c r="F403" s="82">
        <f t="shared" ca="1" si="91"/>
        <v>18</v>
      </c>
      <c r="G403" s="80">
        <v>80</v>
      </c>
      <c r="H403" s="81" t="s">
        <v>117</v>
      </c>
      <c r="I403" s="81" t="s">
        <v>118</v>
      </c>
    </row>
    <row r="404" spans="1:11" x14ac:dyDescent="0.55000000000000004">
      <c r="A404" s="79">
        <v>2568</v>
      </c>
      <c r="B404" s="79" t="str">
        <f t="shared" si="105"/>
        <v>ชั้นมัธยมศึกษาปีที่ 6</v>
      </c>
      <c r="C404" s="79">
        <f t="shared" si="106"/>
        <v>1</v>
      </c>
      <c r="D404" s="79" t="s">
        <v>63</v>
      </c>
      <c r="E404" s="79">
        <f t="shared" ca="1" si="104"/>
        <v>24</v>
      </c>
      <c r="F404" s="82">
        <f t="shared" ca="1" si="91"/>
        <v>16</v>
      </c>
      <c r="G404" s="80">
        <v>65</v>
      </c>
      <c r="H404" s="81" t="s">
        <v>118</v>
      </c>
      <c r="I404" s="81" t="s">
        <v>117</v>
      </c>
    </row>
    <row r="405" spans="1:11" x14ac:dyDescent="0.55000000000000004">
      <c r="A405" s="116">
        <v>2568</v>
      </c>
      <c r="B405" s="116" t="str">
        <f>"ชั้นมัธยมศึกษาปีที่ "&amp;J405</f>
        <v>ชั้นมัธยมศึกษาปีที่ 6</v>
      </c>
      <c r="C405" s="116">
        <f>K405</f>
        <v>2</v>
      </c>
      <c r="D405" s="116" t="s">
        <v>41</v>
      </c>
      <c r="E405" s="82">
        <f ca="1">RANDBETWEEN(20,45)</f>
        <v>41</v>
      </c>
      <c r="F405" s="82">
        <f t="shared" ref="F405:F408" ca="1" si="107">RANDBETWEEN(ROUND(E405*50/100,0),ROUND(E405*85/100,0))</f>
        <v>33</v>
      </c>
      <c r="G405" s="117">
        <v>90</v>
      </c>
      <c r="H405" s="118" t="s">
        <v>117</v>
      </c>
      <c r="I405" s="118" t="s">
        <v>118</v>
      </c>
      <c r="J405" s="119">
        <v>6</v>
      </c>
      <c r="K405" s="119">
        <v>2</v>
      </c>
    </row>
    <row r="406" spans="1:11" x14ac:dyDescent="0.55000000000000004">
      <c r="A406" s="79">
        <v>2568</v>
      </c>
      <c r="B406" s="79" t="str">
        <f>B405</f>
        <v>ชั้นมัธยมศึกษาปีที่ 6</v>
      </c>
      <c r="C406" s="79">
        <f>C405</f>
        <v>2</v>
      </c>
      <c r="D406" s="79" t="s">
        <v>47</v>
      </c>
      <c r="E406" s="79">
        <f t="shared" ref="E406:E408" ca="1" si="108">E405</f>
        <v>41</v>
      </c>
      <c r="F406" s="82">
        <f t="shared" ca="1" si="107"/>
        <v>30</v>
      </c>
      <c r="G406" s="80">
        <v>100</v>
      </c>
      <c r="H406" s="81" t="s">
        <v>117</v>
      </c>
      <c r="I406" s="81" t="s">
        <v>118</v>
      </c>
    </row>
    <row r="407" spans="1:11" x14ac:dyDescent="0.55000000000000004">
      <c r="A407" s="79">
        <v>2568</v>
      </c>
      <c r="B407" s="79" t="str">
        <f t="shared" ref="B407:B408" si="109">B406</f>
        <v>ชั้นมัธยมศึกษาปีที่ 6</v>
      </c>
      <c r="C407" s="79">
        <f t="shared" ref="C407:C408" si="110">C406</f>
        <v>2</v>
      </c>
      <c r="D407" s="79" t="s">
        <v>62</v>
      </c>
      <c r="E407" s="79">
        <f t="shared" ca="1" si="108"/>
        <v>41</v>
      </c>
      <c r="F407" s="82">
        <f t="shared" ca="1" si="107"/>
        <v>21</v>
      </c>
      <c r="G407" s="80">
        <v>80</v>
      </c>
      <c r="H407" s="81" t="s">
        <v>117</v>
      </c>
      <c r="I407" s="81" t="s">
        <v>118</v>
      </c>
    </row>
    <row r="408" spans="1:11" x14ac:dyDescent="0.55000000000000004">
      <c r="A408" s="79">
        <v>2568</v>
      </c>
      <c r="B408" s="79" t="str">
        <f t="shared" si="109"/>
        <v>ชั้นมัธยมศึกษาปีที่ 6</v>
      </c>
      <c r="C408" s="79">
        <f t="shared" si="110"/>
        <v>2</v>
      </c>
      <c r="D408" s="79" t="s">
        <v>63</v>
      </c>
      <c r="E408" s="79">
        <f t="shared" ca="1" si="108"/>
        <v>41</v>
      </c>
      <c r="F408" s="82">
        <f t="shared" ca="1" si="107"/>
        <v>24</v>
      </c>
      <c r="G408" s="80">
        <v>65</v>
      </c>
      <c r="H408" s="81" t="s">
        <v>118</v>
      </c>
      <c r="I408" s="81" t="s">
        <v>117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02960-C1E5-42D2-88E0-5DFD95E2A82E}">
  <dimension ref="A1:AG31"/>
  <sheetViews>
    <sheetView workbookViewId="0">
      <selection sqref="A1:XFD1048576"/>
    </sheetView>
  </sheetViews>
  <sheetFormatPr defaultColWidth="8.875" defaultRowHeight="14.25" x14ac:dyDescent="0.2"/>
  <cols>
    <col min="1" max="1" width="7.5" style="124" bestFit="1" customWidth="1"/>
    <col min="2" max="2" width="24.75" style="124" bestFit="1" customWidth="1"/>
    <col min="3" max="3" width="4.75" style="124" customWidth="1"/>
    <col min="4" max="4" width="34.875" style="124" customWidth="1"/>
    <col min="5" max="5" width="9.375" style="124" customWidth="1"/>
    <col min="6" max="6" width="8.375" style="124" customWidth="1"/>
    <col min="7" max="7" width="9.75" style="124" bestFit="1" customWidth="1"/>
    <col min="8" max="9" width="8.375" style="124" customWidth="1"/>
    <col min="10" max="10" width="8.875" style="124"/>
    <col min="11" max="11" width="8.875" style="124" customWidth="1"/>
    <col min="12" max="12" width="8.875" style="124"/>
    <col min="13" max="17" width="8.875" style="126"/>
    <col min="18" max="18" width="6.125" style="124" customWidth="1"/>
    <col min="19" max="21" width="6.125" style="127" customWidth="1"/>
    <col min="22" max="22" width="6.125" style="124" customWidth="1"/>
    <col min="23" max="25" width="6.125" style="127" customWidth="1"/>
    <col min="26" max="33" width="6.125" style="124" customWidth="1"/>
    <col min="34" max="16384" width="8.875" style="124"/>
  </cols>
  <sheetData>
    <row r="1" spans="1:33" x14ac:dyDescent="0.2">
      <c r="AA1" s="127"/>
      <c r="AB1" s="127"/>
      <c r="AC1" s="127"/>
      <c r="AE1" s="127"/>
      <c r="AF1" s="127"/>
      <c r="AG1" s="127"/>
    </row>
    <row r="2" spans="1:33" ht="27.75" x14ac:dyDescent="0.65">
      <c r="A2" s="128">
        <v>2568</v>
      </c>
      <c r="B2" s="128" t="s">
        <v>9</v>
      </c>
      <c r="C2" s="128">
        <v>1</v>
      </c>
      <c r="D2" s="128" t="s">
        <v>48</v>
      </c>
      <c r="E2" s="128">
        <f ca="1">SUMIF(ข้อมูลระดับโรงเรียน2!$D:$D, D2, ข้อมูลระดับโรงเรียน2!$E:$E)</f>
        <v>363</v>
      </c>
      <c r="F2" s="128">
        <f ca="1">SUMIF(ข้อมูลระดับโรงเรียน2!$D:$D, D2, ข้อมูลระดับโรงเรียน2!$F:$F)</f>
        <v>256</v>
      </c>
      <c r="G2" s="129">
        <f ca="1">F2*100/E2</f>
        <v>70.523415977961434</v>
      </c>
      <c r="H2" s="130" t="str">
        <f ca="1">IF(G2&gt;=ข้อมูลทั่วไป!$B$21,"P","")</f>
        <v>P</v>
      </c>
      <c r="I2" s="130" t="str">
        <f ca="1">IF(G2&gt;=ข้อมูลทั่วไป!$B$21,"","P")</f>
        <v/>
      </c>
      <c r="K2" s="91" t="s">
        <v>9</v>
      </c>
      <c r="L2" s="16">
        <f ca="1">SUMIFS(ข้อมูลระดับโรงเรียน2!$E:$E,ข้อมูลระดับโรงเรียน2!$B:$B,คำนวณ!$K2,ข้อมูลระดับโรงเรียน2!$D:$D,คำนวณ!$R$2)</f>
        <v>63</v>
      </c>
      <c r="M2" s="123"/>
      <c r="N2" s="16">
        <f ca="1">SUMIFS(ข้อมูลระดับโรงเรียน2!$F:$F,ข้อมูลระดับโรงเรียน2!$B:$B,คำนวณ!$K$2,ข้อมูลระดับโรงเรียน2!$D:$D,คำนวณ!$R$2)</f>
        <v>43</v>
      </c>
      <c r="O2" s="131">
        <f ca="1">N2*100/$L2</f>
        <v>68.253968253968253</v>
      </c>
      <c r="P2" s="132" t="str">
        <f ca="1">IF(O2&gt;=ข้อมูลทั่วไป!$B$21,"P","")</f>
        <v>P</v>
      </c>
      <c r="Q2" s="132" t="str">
        <f ca="1">IF(O2&gt;=ข้อมูลทั่วไป!$B$21,"","P")</f>
        <v/>
      </c>
      <c r="R2" s="124" t="str">
        <f>ข้อมูลทั่วไป!Y3</f>
        <v>คุณลักษณะตามหลักสูตร</v>
      </c>
    </row>
    <row r="3" spans="1:33" ht="27.75" x14ac:dyDescent="0.65">
      <c r="A3" s="133">
        <f>A2</f>
        <v>2568</v>
      </c>
      <c r="B3" s="133" t="str">
        <f>B2</f>
        <v>ชั้นมัธยมศึกษาปีที่ 1</v>
      </c>
      <c r="C3" s="133">
        <f>C2</f>
        <v>1</v>
      </c>
      <c r="D3" s="133" t="s">
        <v>49</v>
      </c>
      <c r="E3" s="128">
        <f ca="1">SUMIF(ข้อมูลระดับโรงเรียน2!$D:$D, D3, ข้อมูลระดับโรงเรียน2!$E:$E)</f>
        <v>363</v>
      </c>
      <c r="F3" s="128">
        <f ca="1">SUMIF(ข้อมูลระดับโรงเรียน2!$D:$D, D3, ข้อมูลระดับโรงเรียน2!$F:$F)</f>
        <v>263</v>
      </c>
      <c r="G3" s="129">
        <f t="shared" ref="G3:G31" ca="1" si="0">F3*100/E3</f>
        <v>72.451790633608809</v>
      </c>
      <c r="H3" s="130" t="str">
        <f ca="1">IF(G3&gt;=ข้อมูลทั่วไป!$B$21,"P","")</f>
        <v>P</v>
      </c>
      <c r="I3" s="130" t="str">
        <f ca="1">IF(G3&gt;=ข้อมูลทั่วไป!$B$21,"","P")</f>
        <v/>
      </c>
      <c r="K3" s="91" t="s">
        <v>14</v>
      </c>
      <c r="L3" s="16">
        <f ca="1">SUMIFS(ข้อมูลระดับโรงเรียน2!$E:$E,ข้อมูลระดับโรงเรียน2!$B:$B,คำนวณ!$K3,ข้อมูลระดับโรงเรียน2!$D:$D,คำนวณ!$R$2)</f>
        <v>68</v>
      </c>
      <c r="M3" s="123"/>
      <c r="N3" s="16">
        <f ca="1">SUMIFS(ข้อมูลระดับโรงเรียน2!$F:$F,ข้อมูลระดับโรงเรียน2!$B:$B,คำนวณ!$K$2,ข้อมูลระดับโรงเรียน2!$D:$D,คำนวณ!$R$3)</f>
        <v>45</v>
      </c>
      <c r="O3" s="131">
        <f ca="1">N3*100/$L2</f>
        <v>71.428571428571431</v>
      </c>
      <c r="P3" s="132" t="str">
        <f ca="1">IF(O3&gt;=ข้อมูลทั่วไป!$B$21,"P","")</f>
        <v>P</v>
      </c>
      <c r="Q3" s="132" t="str">
        <f ca="1">IF(O3&gt;=ข้อมูลทั่วไป!$B$21,"","P")</f>
        <v/>
      </c>
      <c r="R3" s="124" t="str">
        <f>ข้อมูลทั่วไป!Z3</f>
        <v>สมรรถนะตามหลักสูตร</v>
      </c>
    </row>
    <row r="4" spans="1:33" ht="27.75" x14ac:dyDescent="0.65">
      <c r="A4" s="133">
        <f t="shared" ref="A4:C31" si="1">A3</f>
        <v>2568</v>
      </c>
      <c r="B4" s="133" t="str">
        <f t="shared" si="1"/>
        <v>ชั้นมัธยมศึกษาปีที่ 1</v>
      </c>
      <c r="C4" s="133">
        <f t="shared" si="1"/>
        <v>1</v>
      </c>
      <c r="D4" s="133" t="s">
        <v>50</v>
      </c>
      <c r="E4" s="128">
        <f ca="1">SUMIF(ข้อมูลระดับโรงเรียน2!$D:$D, D4, ข้อมูลระดับโรงเรียน2!$E:$E)</f>
        <v>363</v>
      </c>
      <c r="F4" s="128">
        <f ca="1">SUMIF(ข้อมูลระดับโรงเรียน2!$D:$D, D4, ข้อมูลระดับโรงเรียน2!$F:$F)</f>
        <v>232</v>
      </c>
      <c r="G4" s="129">
        <f t="shared" ca="1" si="0"/>
        <v>63.911845730027551</v>
      </c>
      <c r="H4" s="130" t="str">
        <f ca="1">IF(G4&gt;=ข้อมูลทั่วไป!$B$21,"P","")</f>
        <v>P</v>
      </c>
      <c r="I4" s="130" t="str">
        <f ca="1">IF(G4&gt;=ข้อมูลทั่วไป!$B$21,"","P")</f>
        <v/>
      </c>
      <c r="K4" s="91" t="s">
        <v>21</v>
      </c>
      <c r="L4" s="16">
        <f ca="1">SUMIFS(ข้อมูลระดับโรงเรียน2!$E:$E,ข้อมูลระดับโรงเรียน2!$B:$B,คำนวณ!$K4,ข้อมูลระดับโรงเรียน2!$D:$D,คำนวณ!$R$2)</f>
        <v>72</v>
      </c>
      <c r="M4" s="123"/>
      <c r="N4" s="16">
        <f>SUMIFS(ข้อมูลระดับโรงเรียน2!$F:$F,ข้อมูลระดับโรงเรียน2!$B:$B,คำนวณ!$K$2,ข้อมูลระดับโรงเรียน2!$D:$D,คำนวณ!$R$4)</f>
        <v>0</v>
      </c>
      <c r="O4" s="131">
        <f ca="1">N4*100/$L2</f>
        <v>0</v>
      </c>
      <c r="P4" s="132" t="str">
        <f ca="1">IF(O4&gt;=ข้อมูลทั่วไป!$B$21,"P","")</f>
        <v/>
      </c>
      <c r="Q4" s="132" t="str">
        <f ca="1">IF(O4&gt;=ข้อมูลทั่วไป!$B$21,"","P")</f>
        <v>P</v>
      </c>
      <c r="R4" s="124" t="str">
        <f>ข้อมูลทั่วไป!AA3</f>
        <v>คุณลักษณะที่พึงประสงค์ของผู้เรียน</v>
      </c>
    </row>
    <row r="5" spans="1:33" ht="27.75" x14ac:dyDescent="0.65">
      <c r="A5" s="133">
        <f t="shared" si="1"/>
        <v>2568</v>
      </c>
      <c r="B5" s="133" t="str">
        <f t="shared" si="1"/>
        <v>ชั้นมัธยมศึกษาปีที่ 1</v>
      </c>
      <c r="C5" s="133">
        <f t="shared" si="1"/>
        <v>1</v>
      </c>
      <c r="D5" s="133" t="s">
        <v>51</v>
      </c>
      <c r="E5" s="128">
        <f ca="1">SUMIF(ข้อมูลระดับโรงเรียน2!$D:$D, D5, ข้อมูลระดับโรงเรียน2!$E:$E)</f>
        <v>363</v>
      </c>
      <c r="F5" s="128">
        <f ca="1">SUMIF(ข้อมูลระดับโรงเรียน2!$D:$D, D5, ข้อมูลระดับโรงเรียน2!$F:$F)</f>
        <v>243</v>
      </c>
      <c r="G5" s="129">
        <f t="shared" ca="1" si="0"/>
        <v>66.942148760330582</v>
      </c>
      <c r="H5" s="130" t="str">
        <f ca="1">IF(G5&gt;=ข้อมูลทั่วไป!$B$21,"P","")</f>
        <v>P</v>
      </c>
      <c r="I5" s="130" t="str">
        <f ca="1">IF(G5&gt;=ข้อมูลทั่วไป!$B$21,"","P")</f>
        <v/>
      </c>
      <c r="K5" s="91" t="s">
        <v>25</v>
      </c>
      <c r="L5" s="16">
        <f ca="1">SUMIFS(ข้อมูลระดับโรงเรียน2!$E:$E,ข้อมูลระดับโรงเรียน2!$B:$B,คำนวณ!$K5,ข้อมูลระดับโรงเรียน2!$D:$D,คำนวณ!$R$2)</f>
        <v>64</v>
      </c>
      <c r="M5" s="123"/>
      <c r="N5" s="16">
        <f>SUMIFS(ข้อมูลระดับโรงเรียน2!$F:$F,ข้อมูลระดับโรงเรียน2!$B:$B,คำนวณ!$K$2,ข้อมูลระดับโรงเรียน2!$D:$D,คำนวณ!$R$5)</f>
        <v>0</v>
      </c>
      <c r="O5" s="131">
        <f ca="1">N5*100/$L2</f>
        <v>0</v>
      </c>
      <c r="P5" s="132" t="str">
        <f ca="1">IF(O5&gt;=ข้อมูลทั่วไป!$B$21,"P","")</f>
        <v/>
      </c>
      <c r="Q5" s="132" t="str">
        <f ca="1">IF(O5&gt;=ข้อมูลทั่วไป!$B$21,"","P")</f>
        <v>P</v>
      </c>
      <c r="R5" s="124" t="str">
        <f>ข้อมูลทั่วไป!AB3</f>
        <v>สมรรถนะหลัก</v>
      </c>
    </row>
    <row r="6" spans="1:33" ht="27.75" x14ac:dyDescent="0.65">
      <c r="A6" s="133">
        <f t="shared" si="1"/>
        <v>2568</v>
      </c>
      <c r="B6" s="133" t="str">
        <f t="shared" si="1"/>
        <v>ชั้นมัธยมศึกษาปีที่ 1</v>
      </c>
      <c r="C6" s="133">
        <f t="shared" si="1"/>
        <v>1</v>
      </c>
      <c r="D6" s="133" t="s">
        <v>52</v>
      </c>
      <c r="E6" s="128">
        <f ca="1">SUMIF(ข้อมูลระดับโรงเรียน2!$D:$D, D6, ข้อมูลระดับโรงเรียน2!$E:$E)</f>
        <v>363</v>
      </c>
      <c r="F6" s="128">
        <f ca="1">SUMIF(ข้อมูลระดับโรงเรียน2!$D:$D, D6, ข้อมูลระดับโรงเรียน2!$F:$F)</f>
        <v>239</v>
      </c>
      <c r="G6" s="129">
        <f t="shared" ca="1" si="0"/>
        <v>65.840220385674925</v>
      </c>
      <c r="H6" s="130" t="str">
        <f ca="1">IF(G6&gt;=ข้อมูลทั่วไป!$B$21,"P","")</f>
        <v>P</v>
      </c>
      <c r="I6" s="130" t="str">
        <f ca="1">IF(G6&gt;=ข้อมูลทั่วไป!$B$21,"","P")</f>
        <v/>
      </c>
      <c r="K6" s="91" t="s">
        <v>27</v>
      </c>
      <c r="L6" s="16">
        <f ca="1">SUMIFS(ข้อมูลระดับโรงเรียน2!$E:$E,ข้อมูลระดับโรงเรียน2!$B:$B,คำนวณ!$K6,ข้อมูลระดับโรงเรียน2!$D:$D,คำนวณ!$R$2)</f>
        <v>68</v>
      </c>
      <c r="M6" s="123"/>
      <c r="N6" s="123"/>
      <c r="O6" s="123"/>
      <c r="P6" s="123"/>
      <c r="Q6" s="123"/>
    </row>
    <row r="7" spans="1:33" ht="27.75" x14ac:dyDescent="0.65">
      <c r="A7" s="133">
        <f t="shared" si="1"/>
        <v>2568</v>
      </c>
      <c r="B7" s="133" t="str">
        <f t="shared" si="1"/>
        <v>ชั้นมัธยมศึกษาปีที่ 1</v>
      </c>
      <c r="C7" s="133">
        <f t="shared" si="1"/>
        <v>1</v>
      </c>
      <c r="D7" s="133" t="s">
        <v>53</v>
      </c>
      <c r="E7" s="128">
        <f ca="1">SUMIF(ข้อมูลระดับโรงเรียน2!$D:$D, D7, ข้อมูลระดับโรงเรียน2!$E:$E)</f>
        <v>363</v>
      </c>
      <c r="F7" s="128">
        <f ca="1">SUMIF(ข้อมูลระดับโรงเรียน2!$D:$D, D7, ข้อมูลระดับโรงเรียน2!$F:$F)</f>
        <v>253</v>
      </c>
      <c r="G7" s="129">
        <f t="shared" ca="1" si="0"/>
        <v>69.696969696969703</v>
      </c>
      <c r="H7" s="130" t="str">
        <f ca="1">IF(G7&gt;=ข้อมูลทั่วไป!$B$21,"P","")</f>
        <v>P</v>
      </c>
      <c r="I7" s="130" t="str">
        <f ca="1">IF(G7&gt;=ข้อมูลทั่วไป!$B$21,"","P")</f>
        <v/>
      </c>
      <c r="K7" s="91" t="s">
        <v>29</v>
      </c>
      <c r="L7" s="16">
        <f ca="1">SUMIFS(ข้อมูลระดับโรงเรียน2!$E:$E,ข้อมูลระดับโรงเรียน2!$B:$B,คำนวณ!$K7,ข้อมูลระดับโรงเรียน2!$D:$D,คำนวณ!$R$2)</f>
        <v>65</v>
      </c>
      <c r="M7" s="123"/>
      <c r="N7" s="16">
        <f ca="1">SUMIFS(ข้อมูลระดับโรงเรียน2!$F:$F,ข้อมูลระดับโรงเรียน2!$B:$B,คำนวณ!$K$3,ข้อมูลระดับโรงเรียน2!$D:$D,คำนวณ!$R$2)</f>
        <v>45</v>
      </c>
      <c r="O7" s="131">
        <f ca="1">N7*100/$L3</f>
        <v>66.17647058823529</v>
      </c>
      <c r="P7" s="132" t="str">
        <f ca="1">IF(O7&gt;=ข้อมูลทั่วไป!$B$21,"P","")</f>
        <v>P</v>
      </c>
      <c r="Q7" s="132" t="str">
        <f ca="1">IF(O7&gt;=ข้อมูลทั่วไป!$B$21,"","P")</f>
        <v/>
      </c>
    </row>
    <row r="8" spans="1:33" ht="27.75" x14ac:dyDescent="0.65">
      <c r="A8" s="133">
        <f t="shared" si="1"/>
        <v>2568</v>
      </c>
      <c r="B8" s="133" t="str">
        <f t="shared" si="1"/>
        <v>ชั้นมัธยมศึกษาปีที่ 1</v>
      </c>
      <c r="C8" s="133">
        <f t="shared" si="1"/>
        <v>1</v>
      </c>
      <c r="D8" s="133" t="s">
        <v>54</v>
      </c>
      <c r="E8" s="128">
        <f ca="1">SUMIF(ข้อมูลระดับโรงเรียน2!$D:$D, D8, ข้อมูลระดับโรงเรียน2!$E:$E)</f>
        <v>363</v>
      </c>
      <c r="F8" s="128">
        <f ca="1">SUMIF(ข้อมูลระดับโรงเรียน2!$D:$D, D8, ข้อมูลระดับโรงเรียน2!$F:$F)</f>
        <v>251</v>
      </c>
      <c r="G8" s="129">
        <f t="shared" ca="1" si="0"/>
        <v>69.146005509641867</v>
      </c>
      <c r="H8" s="130" t="str">
        <f ca="1">IF(G8&gt;=ข้อมูลทั่วไป!$B$21,"P","")</f>
        <v>P</v>
      </c>
      <c r="I8" s="130" t="str">
        <f ca="1">IF(G8&gt;=ข้อมูลทั่วไป!$B$21,"","P")</f>
        <v/>
      </c>
      <c r="L8" s="124">
        <f ca="1">SUM(L2:L7)</f>
        <v>400</v>
      </c>
      <c r="N8" s="16">
        <f ca="1">SUMIFS(ข้อมูลระดับโรงเรียน2!$F:$F,ข้อมูลระดับโรงเรียน2!$B:$B,คำนวณ!$K$3,ข้อมูลระดับโรงเรียน2!$D:$D,คำนวณ!$R$3)</f>
        <v>52</v>
      </c>
      <c r="O8" s="131">
        <f ca="1">N8*100/$L3</f>
        <v>76.470588235294116</v>
      </c>
      <c r="P8" s="132" t="str">
        <f ca="1">IF(O8&gt;=ข้อมูลทั่วไป!$B$21,"P","")</f>
        <v>P</v>
      </c>
      <c r="Q8" s="132" t="str">
        <f ca="1">IF(O8&gt;=ข้อมูลทั่วไป!$B$21,"","P")</f>
        <v/>
      </c>
    </row>
    <row r="9" spans="1:33" ht="27.75" x14ac:dyDescent="0.65">
      <c r="A9" s="133">
        <f t="shared" si="1"/>
        <v>2568</v>
      </c>
      <c r="B9" s="133" t="str">
        <f t="shared" si="1"/>
        <v>ชั้นมัธยมศึกษาปีที่ 1</v>
      </c>
      <c r="C9" s="133">
        <f t="shared" si="1"/>
        <v>1</v>
      </c>
      <c r="D9" s="133" t="s">
        <v>55</v>
      </c>
      <c r="E9" s="128">
        <f ca="1">SUMIF(ข้อมูลระดับโรงเรียน2!$D:$D, D9, ข้อมูลระดับโรงเรียน2!$E:$E)</f>
        <v>363</v>
      </c>
      <c r="F9" s="128">
        <f ca="1">SUMIF(ข้อมูลระดับโรงเรียน2!$D:$D, D9, ข้อมูลระดับโรงเรียน2!$F:$F)</f>
        <v>247</v>
      </c>
      <c r="G9" s="129">
        <f t="shared" ca="1" si="0"/>
        <v>68.044077134986225</v>
      </c>
      <c r="H9" s="130" t="str">
        <f ca="1">IF(G9&gt;=ข้อมูลทั่วไป!$B$21,"P","")</f>
        <v>P</v>
      </c>
      <c r="I9" s="130" t="str">
        <f ca="1">IF(G9&gt;=ข้อมูลทั่วไป!$B$21,"","P")</f>
        <v/>
      </c>
      <c r="N9" s="16">
        <f>SUMIFS(ข้อมูลระดับโรงเรียน2!$F:$F,ข้อมูลระดับโรงเรียน2!$B:$B,คำนวณ!$K$3,ข้อมูลระดับโรงเรียน2!$D:$D,คำนวณ!$R$4)</f>
        <v>0</v>
      </c>
      <c r="O9" s="131">
        <f ca="1">N9*100/$L3</f>
        <v>0</v>
      </c>
      <c r="P9" s="132" t="str">
        <f ca="1">IF(O9&gt;=ข้อมูลทั่วไป!$B$21,"P","")</f>
        <v/>
      </c>
      <c r="Q9" s="132" t="str">
        <f ca="1">IF(O9&gt;=ข้อมูลทั่วไป!$B$21,"","P")</f>
        <v>P</v>
      </c>
    </row>
    <row r="10" spans="1:33" ht="27.75" x14ac:dyDescent="0.65">
      <c r="A10" s="133">
        <f t="shared" si="1"/>
        <v>2568</v>
      </c>
      <c r="B10" s="133" t="str">
        <f t="shared" si="1"/>
        <v>ชั้นมัธยมศึกษาปีที่ 1</v>
      </c>
      <c r="C10" s="133">
        <f t="shared" si="1"/>
        <v>1</v>
      </c>
      <c r="D10" s="133" t="s">
        <v>102</v>
      </c>
      <c r="E10" s="128">
        <f ca="1">SUMIF(ข้อมูลระดับโรงเรียน2!$D:$D, D10, ข้อมูลระดับโรงเรียน2!$E:$E)</f>
        <v>363</v>
      </c>
      <c r="F10" s="128">
        <f ca="1">SUMIF(ข้อมูลระดับโรงเรียน2!$D:$D, D10, ข้อมูลระดับโรงเรียน2!$F:$F)</f>
        <v>258</v>
      </c>
      <c r="G10" s="129">
        <f t="shared" ca="1" si="0"/>
        <v>71.074380165289256</v>
      </c>
      <c r="H10" s="130" t="str">
        <f ca="1">IF(G10&gt;=ข้อมูลทั่วไป!$B$21,"P","")</f>
        <v>P</v>
      </c>
      <c r="I10" s="130" t="str">
        <f ca="1">IF(G10&gt;=ข้อมูลทั่วไป!$B$21,"","P")</f>
        <v/>
      </c>
      <c r="N10" s="16">
        <f>SUMIFS(ข้อมูลระดับโรงเรียน2!$F:$F,ข้อมูลระดับโรงเรียน2!$B:$B,คำนวณ!$K$3,ข้อมูลระดับโรงเรียน2!$D:$D,คำนวณ!$R$5)</f>
        <v>0</v>
      </c>
      <c r="O10" s="131">
        <f ca="1">N10*100/$L3</f>
        <v>0</v>
      </c>
      <c r="P10" s="132" t="str">
        <f ca="1">IF(O10&gt;=ข้อมูลทั่วไป!$B$21,"P","")</f>
        <v/>
      </c>
      <c r="Q10" s="132" t="str">
        <f ca="1">IF(O10&gt;=ข้อมูลทั่วไป!$B$21,"","P")</f>
        <v>P</v>
      </c>
    </row>
    <row r="11" spans="1:33" ht="19.5" x14ac:dyDescent="0.25">
      <c r="A11" s="133">
        <f t="shared" si="1"/>
        <v>2568</v>
      </c>
      <c r="B11" s="133" t="str">
        <f t="shared" si="1"/>
        <v>ชั้นมัธยมศึกษาปีที่ 1</v>
      </c>
      <c r="C11" s="133">
        <f t="shared" si="1"/>
        <v>1</v>
      </c>
      <c r="D11" s="133" t="s">
        <v>42</v>
      </c>
      <c r="E11" s="128">
        <f ca="1">SUMIF(ข้อมูลระดับโรงเรียน2!$D:$D, D11, ข้อมูลระดับโรงเรียน2!$E:$E)</f>
        <v>363</v>
      </c>
      <c r="F11" s="128">
        <f ca="1">SUMIF(ข้อมูลระดับโรงเรียน2!$D:$D, D11, ข้อมูลระดับโรงเรียน2!$F:$F)</f>
        <v>242</v>
      </c>
      <c r="G11" s="129">
        <f t="shared" ca="1" si="0"/>
        <v>66.666666666666671</v>
      </c>
      <c r="H11" s="130" t="str">
        <f ca="1">IF(G11&gt;=ข้อมูลทั่วไป!$B$21,"P","")</f>
        <v>P</v>
      </c>
      <c r="I11" s="130" t="str">
        <f ca="1">IF(G11&gt;=ข้อมูลทั่วไป!$B$21,"","P")</f>
        <v/>
      </c>
    </row>
    <row r="12" spans="1:33" ht="27.75" x14ac:dyDescent="0.65">
      <c r="A12" s="133">
        <f t="shared" si="1"/>
        <v>2568</v>
      </c>
      <c r="B12" s="133" t="str">
        <f t="shared" si="1"/>
        <v>ชั้นมัธยมศึกษาปีที่ 1</v>
      </c>
      <c r="C12" s="133">
        <f t="shared" si="1"/>
        <v>1</v>
      </c>
      <c r="D12" s="133" t="s">
        <v>43</v>
      </c>
      <c r="E12" s="128">
        <f ca="1">SUMIF(ข้อมูลระดับโรงเรียน2!$D:$D, D12, ข้อมูลระดับโรงเรียน2!$E:$E)</f>
        <v>363</v>
      </c>
      <c r="F12" s="128">
        <f ca="1">SUMIF(ข้อมูลระดับโรงเรียน2!$D:$D, D12, ข้อมูลระดับโรงเรียน2!$F:$F)</f>
        <v>254</v>
      </c>
      <c r="G12" s="129">
        <f t="shared" ca="1" si="0"/>
        <v>69.972451790633613</v>
      </c>
      <c r="H12" s="130" t="str">
        <f ca="1">IF(G12&gt;=ข้อมูลทั่วไป!$B$21,"P","")</f>
        <v>P</v>
      </c>
      <c r="I12" s="130" t="str">
        <f ca="1">IF(G12&gt;=ข้อมูลทั่วไป!$B$21,"","P")</f>
        <v/>
      </c>
      <c r="N12" s="16">
        <f ca="1">SUMIFS(ข้อมูลระดับโรงเรียน2!$F:$F,ข้อมูลระดับโรงเรียน2!$B:$B,คำนวณ!$K$4,ข้อมูลระดับโรงเรียน2!$D:$D,คำนวณ!$R$2)</f>
        <v>53</v>
      </c>
      <c r="O12" s="131">
        <f ca="1">N12*100/$L4</f>
        <v>73.611111111111114</v>
      </c>
      <c r="P12" s="132" t="str">
        <f ca="1">IF(O12&gt;=ข้อมูลทั่วไป!$B$21,"P","")</f>
        <v>P</v>
      </c>
      <c r="Q12" s="132" t="str">
        <f ca="1">IF(O12&gt;=ข้อมูลทั่วไป!$B$21,"","P")</f>
        <v/>
      </c>
    </row>
    <row r="13" spans="1:33" ht="27.75" x14ac:dyDescent="0.65">
      <c r="A13" s="133">
        <f t="shared" si="1"/>
        <v>2568</v>
      </c>
      <c r="B13" s="133" t="str">
        <f t="shared" si="1"/>
        <v>ชั้นมัธยมศึกษาปีที่ 1</v>
      </c>
      <c r="C13" s="133">
        <f t="shared" si="1"/>
        <v>1</v>
      </c>
      <c r="D13" s="133" t="s">
        <v>44</v>
      </c>
      <c r="E13" s="128">
        <f ca="1">SUMIF(ข้อมูลระดับโรงเรียน2!$D:$D, D13, ข้อมูลระดับโรงเรียน2!$E:$E)</f>
        <v>363</v>
      </c>
      <c r="F13" s="128">
        <f ca="1">SUMIF(ข้อมูลระดับโรงเรียน2!$D:$D, D13, ข้อมูลระดับโรงเรียน2!$F:$F)</f>
        <v>244</v>
      </c>
      <c r="G13" s="129">
        <f t="shared" ca="1" si="0"/>
        <v>67.217630853994493</v>
      </c>
      <c r="H13" s="130" t="str">
        <f ca="1">IF(G13&gt;=ข้อมูลทั่วไป!$B$21,"P","")</f>
        <v>P</v>
      </c>
      <c r="I13" s="130" t="str">
        <f ca="1">IF(G13&gt;=ข้อมูลทั่วไป!$B$21,"","P")</f>
        <v/>
      </c>
      <c r="N13" s="16">
        <f ca="1">SUMIFS(ข้อมูลระดับโรงเรียน2!$F:$F,ข้อมูลระดับโรงเรียน2!$B:$B,คำนวณ!$K$4,ข้อมูลระดับโรงเรียน2!$D:$D,คำนวณ!$R$3)</f>
        <v>44</v>
      </c>
      <c r="O13" s="131">
        <f ca="1">N13*100/$L4</f>
        <v>61.111111111111114</v>
      </c>
      <c r="P13" s="132" t="str">
        <f ca="1">IF(O13&gt;=ข้อมูลทั่วไป!$B$21,"P","")</f>
        <v>P</v>
      </c>
      <c r="Q13" s="132" t="str">
        <f ca="1">IF(O13&gt;=ข้อมูลทั่วไป!$B$21,"","P")</f>
        <v/>
      </c>
    </row>
    <row r="14" spans="1:33" ht="27.75" x14ac:dyDescent="0.65">
      <c r="A14" s="133">
        <f t="shared" si="1"/>
        <v>2568</v>
      </c>
      <c r="B14" s="133" t="str">
        <f t="shared" si="1"/>
        <v>ชั้นมัธยมศึกษาปีที่ 1</v>
      </c>
      <c r="C14" s="133">
        <f t="shared" si="1"/>
        <v>1</v>
      </c>
      <c r="D14" s="133" t="s">
        <v>45</v>
      </c>
      <c r="E14" s="128">
        <f ca="1">SUMIF(ข้อมูลระดับโรงเรียน2!$D:$D, D14, ข้อมูลระดับโรงเรียน2!$E:$E)</f>
        <v>363</v>
      </c>
      <c r="F14" s="128">
        <f ca="1">SUMIF(ข้อมูลระดับโรงเรียน2!$D:$D, D14, ข้อมูลระดับโรงเรียน2!$F:$F)</f>
        <v>262</v>
      </c>
      <c r="G14" s="129">
        <f t="shared" ca="1" si="0"/>
        <v>72.176308539944898</v>
      </c>
      <c r="H14" s="130" t="str">
        <f ca="1">IF(G14&gt;=ข้อมูลทั่วไป!$B$21,"P","")</f>
        <v>P</v>
      </c>
      <c r="I14" s="130" t="str">
        <f ca="1">IF(G14&gt;=ข้อมูลทั่วไป!$B$21,"","P")</f>
        <v/>
      </c>
      <c r="N14" s="16">
        <f>SUMIFS(ข้อมูลระดับโรงเรียน2!$F:$F,ข้อมูลระดับโรงเรียน2!$B:$B,คำนวณ!$K$4,ข้อมูลระดับโรงเรียน2!$D:$D,คำนวณ!$R$4)</f>
        <v>0</v>
      </c>
      <c r="O14" s="131">
        <f ca="1">N14*100/$L4</f>
        <v>0</v>
      </c>
      <c r="P14" s="132" t="str">
        <f ca="1">IF(O14&gt;=ข้อมูลทั่วไป!$B$21,"P","")</f>
        <v/>
      </c>
      <c r="Q14" s="132" t="str">
        <f ca="1">IF(O14&gt;=ข้อมูลทั่วไป!$B$21,"","P")</f>
        <v>P</v>
      </c>
    </row>
    <row r="15" spans="1:33" ht="27.75" x14ac:dyDescent="0.65">
      <c r="A15" s="133">
        <f t="shared" si="1"/>
        <v>2568</v>
      </c>
      <c r="B15" s="133" t="str">
        <f t="shared" si="1"/>
        <v>ชั้นมัธยมศึกษาปีที่ 1</v>
      </c>
      <c r="C15" s="133">
        <f t="shared" si="1"/>
        <v>1</v>
      </c>
      <c r="D15" s="133" t="s">
        <v>46</v>
      </c>
      <c r="E15" s="128">
        <f ca="1">SUMIF(ข้อมูลระดับโรงเรียน2!$D:$D, D15, ข้อมูลระดับโรงเรียน2!$E:$E)</f>
        <v>363</v>
      </c>
      <c r="F15" s="128">
        <f ca="1">SUMIF(ข้อมูลระดับโรงเรียน2!$D:$D, D15, ข้อมูลระดับโรงเรียน2!$F:$F)</f>
        <v>237</v>
      </c>
      <c r="G15" s="129">
        <f t="shared" ca="1" si="0"/>
        <v>65.289256198347104</v>
      </c>
      <c r="H15" s="130" t="str">
        <f ca="1">IF(G15&gt;=ข้อมูลทั่วไป!$B$21,"P","")</f>
        <v>P</v>
      </c>
      <c r="I15" s="130" t="str">
        <f ca="1">IF(G15&gt;=ข้อมูลทั่วไป!$B$21,"","P")</f>
        <v/>
      </c>
      <c r="N15" s="16">
        <f>SUMIFS(ข้อมูลระดับโรงเรียน2!$F:$F,ข้อมูลระดับโรงเรียน2!$B:$B,คำนวณ!$K$4,ข้อมูลระดับโรงเรียน2!$D:$D,คำนวณ!$R$5)</f>
        <v>0</v>
      </c>
      <c r="O15" s="131">
        <f ca="1">N15*100/$L4</f>
        <v>0</v>
      </c>
      <c r="P15" s="132" t="str">
        <f ca="1">IF(O15&gt;=ข้อมูลทั่วไป!$B$21,"P","")</f>
        <v/>
      </c>
      <c r="Q15" s="132" t="str">
        <f ca="1">IF(O15&gt;=ข้อมูลทั่วไป!$B$21,"","P")</f>
        <v>P</v>
      </c>
    </row>
    <row r="16" spans="1:33" ht="19.5" x14ac:dyDescent="0.25">
      <c r="A16" s="133">
        <f t="shared" si="1"/>
        <v>2568</v>
      </c>
      <c r="B16" s="133" t="str">
        <f t="shared" si="1"/>
        <v>ชั้นมัธยมศึกษาปีที่ 1</v>
      </c>
      <c r="C16" s="133">
        <f t="shared" si="1"/>
        <v>1</v>
      </c>
      <c r="D16" s="133" t="s">
        <v>103</v>
      </c>
      <c r="E16" s="128">
        <f ca="1">SUMIF(ข้อมูลระดับโรงเรียน2!$D:$D, D16, ข้อมูลระดับโรงเรียน2!$E:$E)</f>
        <v>363</v>
      </c>
      <c r="F16" s="128">
        <f ca="1">SUMIF(ข้อมูลระดับโรงเรียน2!$D:$D, D16, ข้อมูลระดับโรงเรียน2!$F:$F)</f>
        <v>243</v>
      </c>
      <c r="G16" s="129">
        <f t="shared" ca="1" si="0"/>
        <v>66.942148760330582</v>
      </c>
      <c r="H16" s="130" t="str">
        <f ca="1">IF(G16&gt;=ข้อมูลทั่วไป!$B$21,"P","")</f>
        <v>P</v>
      </c>
      <c r="I16" s="130" t="str">
        <f ca="1">IF(G16&gt;=ข้อมูลทั่วไป!$B$21,"","P")</f>
        <v/>
      </c>
    </row>
    <row r="17" spans="1:17" ht="27.75" x14ac:dyDescent="0.65">
      <c r="A17" s="133">
        <f t="shared" si="1"/>
        <v>2568</v>
      </c>
      <c r="B17" s="133" t="str">
        <f t="shared" si="1"/>
        <v>ชั้นมัธยมศึกษาปีที่ 1</v>
      </c>
      <c r="C17" s="133">
        <f t="shared" si="1"/>
        <v>1</v>
      </c>
      <c r="D17" s="133" t="s">
        <v>56</v>
      </c>
      <c r="E17" s="128">
        <f ca="1">SUMIF(ข้อมูลระดับโรงเรียน2!$D:$D, D17, ข้อมูลระดับโรงเรียน2!$E:$E)</f>
        <v>363</v>
      </c>
      <c r="F17" s="128">
        <f ca="1">SUMIF(ข้อมูลระดับโรงเรียน2!$D:$D, D17, ข้อมูลระดับโรงเรียน2!$F:$F)</f>
        <v>244</v>
      </c>
      <c r="G17" s="129">
        <f t="shared" ca="1" si="0"/>
        <v>67.217630853994493</v>
      </c>
      <c r="H17" s="130" t="str">
        <f ca="1">IF(G17&gt;=ข้อมูลทั่วไป!$B$21,"P","")</f>
        <v>P</v>
      </c>
      <c r="I17" s="130" t="str">
        <f ca="1">IF(G17&gt;=ข้อมูลทั่วไป!$B$21,"","P")</f>
        <v/>
      </c>
      <c r="N17" s="16">
        <f ca="1">SUMIFS(ข้อมูลระดับโรงเรียน2!$F:$F,ข้อมูลระดับโรงเรียน2!$B:$B,คำนวณ!$K$5,ข้อมูลระดับโรงเรียน2!$D:$D,คำนวณ!$R$2)</f>
        <v>46</v>
      </c>
      <c r="O17" s="131">
        <f ca="1">N17*100/$L5</f>
        <v>71.875</v>
      </c>
      <c r="P17" s="132" t="str">
        <f ca="1">IF(O17&gt;=ข้อมูลทั่วไป!$B$21,"P","")</f>
        <v>P</v>
      </c>
      <c r="Q17" s="132" t="str">
        <f ca="1">IF(O17&gt;=ข้อมูลทั่วไป!$B$21,"","P")</f>
        <v/>
      </c>
    </row>
    <row r="18" spans="1:17" ht="27.75" x14ac:dyDescent="0.65">
      <c r="A18" s="133">
        <f t="shared" si="1"/>
        <v>2568</v>
      </c>
      <c r="B18" s="133" t="str">
        <f t="shared" si="1"/>
        <v>ชั้นมัธยมศึกษาปีที่ 1</v>
      </c>
      <c r="C18" s="133">
        <f t="shared" si="1"/>
        <v>1</v>
      </c>
      <c r="D18" s="133" t="s">
        <v>57</v>
      </c>
      <c r="E18" s="128">
        <f ca="1">SUMIF(ข้อมูลระดับโรงเรียน2!$D:$D, D18, ข้อมูลระดับโรงเรียน2!$E:$E)</f>
        <v>363</v>
      </c>
      <c r="F18" s="128">
        <f ca="1">SUMIF(ข้อมูลระดับโรงเรียน2!$D:$D, D18, ข้อมูลระดับโรงเรียน2!$F:$F)</f>
        <v>240</v>
      </c>
      <c r="G18" s="129">
        <f t="shared" ca="1" si="0"/>
        <v>66.115702479338836</v>
      </c>
      <c r="H18" s="130" t="str">
        <f ca="1">IF(G18&gt;=ข้อมูลทั่วไป!$B$21,"P","")</f>
        <v>P</v>
      </c>
      <c r="I18" s="130" t="str">
        <f ca="1">IF(G18&gt;=ข้อมูลทั่วไป!$B$21,"","P")</f>
        <v/>
      </c>
      <c r="N18" s="16">
        <f ca="1">SUMIFS(ข้อมูลระดับโรงเรียน2!$F:$F,ข้อมูลระดับโรงเรียน2!$B:$B,คำนวณ!$K$5,ข้อมูลระดับโรงเรียน2!$D:$D,คำนวณ!$R$3)</f>
        <v>36</v>
      </c>
      <c r="O18" s="131">
        <f ca="1">N18*100/$L5</f>
        <v>56.25</v>
      </c>
      <c r="P18" s="132" t="str">
        <f ca="1">IF(O18&gt;=ข้อมูลทั่วไป!$B$21,"P","")</f>
        <v/>
      </c>
      <c r="Q18" s="132" t="str">
        <f ca="1">IF(O18&gt;=ข้อมูลทั่วไป!$B$21,"","P")</f>
        <v>P</v>
      </c>
    </row>
    <row r="19" spans="1:17" ht="27.75" x14ac:dyDescent="0.65">
      <c r="A19" s="133">
        <f t="shared" si="1"/>
        <v>2568</v>
      </c>
      <c r="B19" s="133" t="str">
        <f t="shared" si="1"/>
        <v>ชั้นมัธยมศึกษาปีที่ 1</v>
      </c>
      <c r="C19" s="133">
        <f t="shared" si="1"/>
        <v>1</v>
      </c>
      <c r="D19" s="133" t="s">
        <v>58</v>
      </c>
      <c r="E19" s="128">
        <f ca="1">SUMIF(ข้อมูลระดับโรงเรียน2!$D:$D, D19, ข้อมูลระดับโรงเรียน2!$E:$E)</f>
        <v>363</v>
      </c>
      <c r="F19" s="128">
        <f ca="1">SUMIF(ข้อมูลระดับโรงเรียน2!$D:$D, D19, ข้อมูลระดับโรงเรียน2!$F:$F)</f>
        <v>243</v>
      </c>
      <c r="G19" s="129">
        <f t="shared" ca="1" si="0"/>
        <v>66.942148760330582</v>
      </c>
      <c r="H19" s="130" t="str">
        <f ca="1">IF(G19&gt;=ข้อมูลทั่วไป!$B$21,"P","")</f>
        <v>P</v>
      </c>
      <c r="I19" s="130" t="str">
        <f ca="1">IF(G19&gt;=ข้อมูลทั่วไป!$B$21,"","P")</f>
        <v/>
      </c>
      <c r="N19" s="16">
        <f>SUMIFS(ข้อมูลระดับโรงเรียน2!$F:$F,ข้อมูลระดับโรงเรียน2!$B:$B,คำนวณ!$K$5,ข้อมูลระดับโรงเรียน2!$D:$D,คำนวณ!$R$4)</f>
        <v>0</v>
      </c>
      <c r="O19" s="131">
        <f ca="1">N19*100/$L5</f>
        <v>0</v>
      </c>
      <c r="P19" s="132" t="str">
        <f ca="1">IF(O19&gt;=ข้อมูลทั่วไป!$B$21,"P","")</f>
        <v/>
      </c>
      <c r="Q19" s="132" t="str">
        <f ca="1">IF(O19&gt;=ข้อมูลทั่วไป!$B$21,"","P")</f>
        <v>P</v>
      </c>
    </row>
    <row r="20" spans="1:17" ht="27.75" x14ac:dyDescent="0.65">
      <c r="A20" s="133">
        <f t="shared" si="1"/>
        <v>2568</v>
      </c>
      <c r="B20" s="133" t="str">
        <f t="shared" si="1"/>
        <v>ชั้นมัธยมศึกษาปีที่ 1</v>
      </c>
      <c r="C20" s="133">
        <f t="shared" si="1"/>
        <v>1</v>
      </c>
      <c r="D20" s="133" t="s">
        <v>59</v>
      </c>
      <c r="E20" s="128">
        <f ca="1">SUMIF(ข้อมูลระดับโรงเรียน2!$D:$D, D20, ข้อมูลระดับโรงเรียน2!$E:$E)</f>
        <v>363</v>
      </c>
      <c r="F20" s="128">
        <f ca="1">SUMIF(ข้อมูลระดับโรงเรียน2!$D:$D, D20, ข้อมูลระดับโรงเรียน2!$F:$F)</f>
        <v>238</v>
      </c>
      <c r="G20" s="129">
        <f t="shared" ca="1" si="0"/>
        <v>65.564738292011015</v>
      </c>
      <c r="H20" s="130" t="str">
        <f ca="1">IF(G20&gt;=ข้อมูลทั่วไป!$B$21,"P","")</f>
        <v>P</v>
      </c>
      <c r="I20" s="130" t="str">
        <f ca="1">IF(G20&gt;=ข้อมูลทั่วไป!$B$21,"","P")</f>
        <v/>
      </c>
      <c r="N20" s="16">
        <f>SUMIFS(ข้อมูลระดับโรงเรียน2!$F:$F,ข้อมูลระดับโรงเรียน2!$B:$B,คำนวณ!$K$5,ข้อมูลระดับโรงเรียน2!$D:$D,คำนวณ!$R$5)</f>
        <v>0</v>
      </c>
      <c r="O20" s="131">
        <f ca="1">N20*100/$L5</f>
        <v>0</v>
      </c>
      <c r="P20" s="132" t="str">
        <f ca="1">IF(O20&gt;=ข้อมูลทั่วไป!$B$21,"P","")</f>
        <v/>
      </c>
      <c r="Q20" s="132" t="str">
        <f ca="1">IF(O20&gt;=ข้อมูลทั่วไป!$B$21,"","P")</f>
        <v>P</v>
      </c>
    </row>
    <row r="21" spans="1:17" ht="19.5" x14ac:dyDescent="0.25">
      <c r="A21" s="133">
        <f t="shared" si="1"/>
        <v>2568</v>
      </c>
      <c r="B21" s="133" t="str">
        <f t="shared" si="1"/>
        <v>ชั้นมัธยมศึกษาปีที่ 1</v>
      </c>
      <c r="C21" s="133">
        <f t="shared" si="1"/>
        <v>1</v>
      </c>
      <c r="D21" s="133" t="s">
        <v>60</v>
      </c>
      <c r="E21" s="128">
        <f ca="1">SUMIF(ข้อมูลระดับโรงเรียน2!$D:$D, D21, ข้อมูลระดับโรงเรียน2!$E:$E)</f>
        <v>363</v>
      </c>
      <c r="F21" s="128">
        <f ca="1">SUMIF(ข้อมูลระดับโรงเรียน2!$D:$D, D21, ข้อมูลระดับโรงเรียน2!$F:$F)</f>
        <v>232</v>
      </c>
      <c r="G21" s="129">
        <f t="shared" ca="1" si="0"/>
        <v>63.911845730027551</v>
      </c>
      <c r="H21" s="130" t="str">
        <f ca="1">IF(G21&gt;=ข้อมูลทั่วไป!$B$21,"P","")</f>
        <v>P</v>
      </c>
      <c r="I21" s="130" t="str">
        <f ca="1">IF(G21&gt;=ข้อมูลทั่วไป!$B$21,"","P")</f>
        <v/>
      </c>
    </row>
    <row r="22" spans="1:17" ht="27.75" x14ac:dyDescent="0.65">
      <c r="A22" s="133">
        <f t="shared" si="1"/>
        <v>2568</v>
      </c>
      <c r="B22" s="133" t="str">
        <f t="shared" si="1"/>
        <v>ชั้นมัธยมศึกษาปีที่ 1</v>
      </c>
      <c r="C22" s="133">
        <f t="shared" si="1"/>
        <v>1</v>
      </c>
      <c r="D22" s="133" t="s">
        <v>61</v>
      </c>
      <c r="E22" s="128">
        <f ca="1">SUMIF(ข้อมูลระดับโรงเรียน2!$D:$D, D22, ข้อมูลระดับโรงเรียน2!$E:$E)</f>
        <v>363</v>
      </c>
      <c r="F22" s="128">
        <f ca="1">SUMIF(ข้อมูลระดับโรงเรียน2!$D:$D, D22, ข้อมูลระดับโรงเรียน2!$F:$F)</f>
        <v>222</v>
      </c>
      <c r="G22" s="129">
        <f t="shared" ca="1" si="0"/>
        <v>61.15702479338843</v>
      </c>
      <c r="H22" s="130" t="str">
        <f ca="1">IF(G22&gt;=ข้อมูลทั่วไป!$B$21,"P","")</f>
        <v>P</v>
      </c>
      <c r="I22" s="130" t="str">
        <f ca="1">IF(G22&gt;=ข้อมูลทั่วไป!$B$21,"","P")</f>
        <v/>
      </c>
      <c r="N22" s="16">
        <f ca="1">SUMIFS(ข้อมูลระดับโรงเรียน2!$F:$F,ข้อมูลระดับโรงเรียน2!$B:$B,คำนวณ!$K$6,ข้อมูลระดับโรงเรียน2!$D:$D,คำนวณ!$R$2)</f>
        <v>56</v>
      </c>
      <c r="O22" s="131">
        <f ca="1">N22*100/$L6</f>
        <v>82.352941176470594</v>
      </c>
      <c r="P22" s="132" t="str">
        <f ca="1">IF(O22&gt;=ข้อมูลทั่วไป!$B$21,"P","")</f>
        <v>P</v>
      </c>
      <c r="Q22" s="132" t="str">
        <f ca="1">IF(O22&gt;=ข้อมูลทั่วไป!$B$21,"","P")</f>
        <v/>
      </c>
    </row>
    <row r="23" spans="1:17" ht="27.75" x14ac:dyDescent="0.65">
      <c r="A23" s="133">
        <f t="shared" si="1"/>
        <v>2568</v>
      </c>
      <c r="B23" s="133" t="str">
        <f t="shared" si="1"/>
        <v>ชั้นมัธยมศึกษาปีที่ 1</v>
      </c>
      <c r="C23" s="133">
        <f t="shared" si="1"/>
        <v>1</v>
      </c>
      <c r="D23" s="133" t="s">
        <v>104</v>
      </c>
      <c r="E23" s="128">
        <f ca="1">SUMIF(ข้อมูลระดับโรงเรียน2!$D:$D, D23, ข้อมูลระดับโรงเรียน2!$E:$E)</f>
        <v>363</v>
      </c>
      <c r="F23" s="128">
        <f ca="1">SUMIF(ข้อมูลระดับโรงเรียน2!$D:$D, D23, ข้อมูลระดับโรงเรียน2!$F:$F)</f>
        <v>237</v>
      </c>
      <c r="G23" s="129">
        <f t="shared" ca="1" si="0"/>
        <v>65.289256198347104</v>
      </c>
      <c r="H23" s="130" t="str">
        <f ca="1">IF(G23&gt;=ข้อมูลทั่วไป!$B$21,"P","")</f>
        <v>P</v>
      </c>
      <c r="I23" s="130" t="str">
        <f ca="1">IF(G23&gt;=ข้อมูลทั่วไป!$B$21,"","P")</f>
        <v/>
      </c>
      <c r="N23" s="16">
        <f ca="1">SUMIFS(ข้อมูลระดับโรงเรียน2!$F:$F,ข้อมูลระดับโรงเรียน2!$B:$B,คำนวณ!$K$6,ข้อมูลระดับโรงเรียน2!$D:$D,คำนวณ!$R$3)</f>
        <v>51</v>
      </c>
      <c r="O23" s="131">
        <f ca="1">N23*100/$L6</f>
        <v>75</v>
      </c>
      <c r="P23" s="132" t="str">
        <f ca="1">IF(O23&gt;=ข้อมูลทั่วไป!$B$21,"P","")</f>
        <v>P</v>
      </c>
      <c r="Q23" s="132" t="str">
        <f ca="1">IF(O23&gt;=ข้อมูลทั่วไป!$B$21,"","P")</f>
        <v/>
      </c>
    </row>
    <row r="24" spans="1:17" ht="27.75" x14ac:dyDescent="0.65">
      <c r="A24" s="133">
        <f t="shared" si="1"/>
        <v>2568</v>
      </c>
      <c r="B24" s="133" t="str">
        <f t="shared" si="1"/>
        <v>ชั้นมัธยมศึกษาปีที่ 1</v>
      </c>
      <c r="C24" s="133">
        <f t="shared" si="1"/>
        <v>1</v>
      </c>
      <c r="D24" s="133" t="s">
        <v>64</v>
      </c>
      <c r="E24" s="128">
        <f ca="1">SUMIF(ข้อมูลระดับโรงเรียน2!$D:$D, D24, ข้อมูลระดับโรงเรียน2!$E:$E)</f>
        <v>363</v>
      </c>
      <c r="F24" s="128">
        <f ca="1">SUMIF(ข้อมูลระดับโรงเรียน2!$D:$D, D24, ข้อมูลระดับโรงเรียน2!$F:$F)</f>
        <v>247</v>
      </c>
      <c r="G24" s="129">
        <f t="shared" ca="1" si="0"/>
        <v>68.044077134986225</v>
      </c>
      <c r="H24" s="130" t="str">
        <f ca="1">IF(G24&gt;=ข้อมูลทั่วไป!$B$21,"P","")</f>
        <v>P</v>
      </c>
      <c r="I24" s="130" t="str">
        <f ca="1">IF(G24&gt;=ข้อมูลทั่วไป!$B$21,"","P")</f>
        <v/>
      </c>
      <c r="N24" s="16">
        <f>SUMIFS(ข้อมูลระดับโรงเรียน2!$F:$F,ข้อมูลระดับโรงเรียน2!$B:$B,คำนวณ!$K$6,ข้อมูลระดับโรงเรียน2!$D:$D,คำนวณ!$R$4)</f>
        <v>0</v>
      </c>
      <c r="O24" s="131">
        <f ca="1">N24*100/$L6</f>
        <v>0</v>
      </c>
      <c r="P24" s="132" t="str">
        <f ca="1">IF(O24&gt;=ข้อมูลทั่วไป!$B$21,"P","")</f>
        <v/>
      </c>
      <c r="Q24" s="132" t="str">
        <f ca="1">IF(O24&gt;=ข้อมูลทั่วไป!$B$21,"","P")</f>
        <v>P</v>
      </c>
    </row>
    <row r="25" spans="1:17" ht="27.75" x14ac:dyDescent="0.65">
      <c r="A25" s="133">
        <f t="shared" si="1"/>
        <v>2568</v>
      </c>
      <c r="B25" s="133" t="str">
        <f t="shared" si="1"/>
        <v>ชั้นมัธยมศึกษาปีที่ 1</v>
      </c>
      <c r="C25" s="133">
        <f t="shared" si="1"/>
        <v>1</v>
      </c>
      <c r="D25" s="133" t="s">
        <v>89</v>
      </c>
      <c r="E25" s="128">
        <f ca="1">SUMIF(ข้อมูลระดับโรงเรียน2!$D:$D, D25, ข้อมูลระดับโรงเรียน2!$E:$E)</f>
        <v>363</v>
      </c>
      <c r="F25" s="128">
        <f ca="1">SUMIF(ข้อมูลระดับโรงเรียน2!$D:$D, D25, ข้อมูลระดับโรงเรียน2!$F:$F)</f>
        <v>262</v>
      </c>
      <c r="G25" s="129">
        <f t="shared" ca="1" si="0"/>
        <v>72.176308539944898</v>
      </c>
      <c r="H25" s="130" t="str">
        <f ca="1">IF(G25&gt;=ข้อมูลทั่วไป!$B$21,"P","")</f>
        <v>P</v>
      </c>
      <c r="I25" s="130" t="str">
        <f ca="1">IF(G25&gt;=ข้อมูลทั่วไป!$B$21,"","P")</f>
        <v/>
      </c>
      <c r="N25" s="16">
        <f>SUMIFS(ข้อมูลระดับโรงเรียน2!$F:$F,ข้อมูลระดับโรงเรียน2!$B:$B,คำนวณ!$K$6,ข้อมูลระดับโรงเรียน2!$D:$D,คำนวณ!$R$5)</f>
        <v>0</v>
      </c>
      <c r="O25" s="131">
        <f ca="1">N25*100/$L6</f>
        <v>0</v>
      </c>
      <c r="P25" s="132" t="str">
        <f ca="1">IF(O25&gt;=ข้อมูลทั่วไป!$B$21,"P","")</f>
        <v/>
      </c>
      <c r="Q25" s="132" t="str">
        <f ca="1">IF(O25&gt;=ข้อมูลทั่วไป!$B$21,"","P")</f>
        <v>P</v>
      </c>
    </row>
    <row r="26" spans="1:17" ht="19.5" x14ac:dyDescent="0.25">
      <c r="A26" s="133">
        <f t="shared" si="1"/>
        <v>2568</v>
      </c>
      <c r="B26" s="133" t="str">
        <f t="shared" si="1"/>
        <v>ชั้นมัธยมศึกษาปีที่ 1</v>
      </c>
      <c r="C26" s="133">
        <f t="shared" si="1"/>
        <v>1</v>
      </c>
      <c r="D26" s="133" t="s">
        <v>90</v>
      </c>
      <c r="E26" s="128">
        <f ca="1">SUMIF(ข้อมูลระดับโรงเรียน2!$D:$D, D26, ข้อมูลระดับโรงเรียน2!$E:$E)</f>
        <v>363</v>
      </c>
      <c r="F26" s="128">
        <f ca="1">SUMIF(ข้อมูลระดับโรงเรียน2!$D:$D, D26, ข้อมูลระดับโรงเรียน2!$F:$F)</f>
        <v>249</v>
      </c>
      <c r="G26" s="129">
        <f t="shared" ca="1" si="0"/>
        <v>68.595041322314046</v>
      </c>
      <c r="H26" s="130" t="str">
        <f ca="1">IF(G26&gt;=ข้อมูลทั่วไป!$B$21,"P","")</f>
        <v>P</v>
      </c>
      <c r="I26" s="130" t="str">
        <f ca="1">IF(G26&gt;=ข้อมูลทั่วไป!$B$21,"","P")</f>
        <v/>
      </c>
      <c r="N26" s="127"/>
      <c r="O26" s="127"/>
      <c r="P26" s="127"/>
      <c r="Q26" s="124"/>
    </row>
    <row r="27" spans="1:17" ht="27.75" x14ac:dyDescent="0.65">
      <c r="A27" s="133">
        <f t="shared" si="1"/>
        <v>2568</v>
      </c>
      <c r="B27" s="133" t="str">
        <f t="shared" si="1"/>
        <v>ชั้นมัธยมศึกษาปีที่ 1</v>
      </c>
      <c r="C27" s="133">
        <f t="shared" si="1"/>
        <v>1</v>
      </c>
      <c r="D27" s="133" t="s">
        <v>91</v>
      </c>
      <c r="E27" s="128">
        <f ca="1">SUMIF(ข้อมูลระดับโรงเรียน2!$D:$D, D27, ข้อมูลระดับโรงเรียน2!$E:$E)</f>
        <v>363</v>
      </c>
      <c r="F27" s="128">
        <f ca="1">SUMIF(ข้อมูลระดับโรงเรียน2!$D:$D, D27, ข้อมูลระดับโรงเรียน2!$F:$F)</f>
        <v>231</v>
      </c>
      <c r="G27" s="129">
        <f t="shared" ca="1" si="0"/>
        <v>63.636363636363633</v>
      </c>
      <c r="H27" s="130" t="str">
        <f ca="1">IF(G27&gt;=ข้อมูลทั่วไป!$B$21,"P","")</f>
        <v>P</v>
      </c>
      <c r="I27" s="130" t="str">
        <f ca="1">IF(G27&gt;=ข้อมูลทั่วไป!$B$21,"","P")</f>
        <v/>
      </c>
      <c r="N27" s="16">
        <f ca="1">SUMIFS(ข้อมูลระดับโรงเรียน2!$F:$F,ข้อมูลระดับโรงเรียน2!$B:$B,คำนวณ!$K$7,ข้อมูลระดับโรงเรียน2!$D:$D,คำนวณ!$R$2)</f>
        <v>52</v>
      </c>
      <c r="O27" s="131">
        <f ca="1">N27*100/$L7</f>
        <v>80</v>
      </c>
      <c r="P27" s="132" t="str">
        <f ca="1">IF(O27&gt;=ข้อมูลทั่วไป!$B$21,"P","")</f>
        <v>P</v>
      </c>
      <c r="Q27" s="132" t="str">
        <f ca="1">IF(O27&gt;=ข้อมูลทั่วไป!$B$21,"","P")</f>
        <v/>
      </c>
    </row>
    <row r="28" spans="1:17" ht="27.75" x14ac:dyDescent="0.65">
      <c r="A28" s="133">
        <f t="shared" si="1"/>
        <v>2568</v>
      </c>
      <c r="B28" s="133" t="str">
        <f t="shared" si="1"/>
        <v>ชั้นมัธยมศึกษาปีที่ 1</v>
      </c>
      <c r="C28" s="133">
        <f t="shared" si="1"/>
        <v>1</v>
      </c>
      <c r="D28" s="133" t="s">
        <v>92</v>
      </c>
      <c r="E28" s="128">
        <f ca="1">SUMIF(ข้อมูลระดับโรงเรียน2!$D:$D, D28, ข้อมูลระดับโรงเรียน2!$E:$E)</f>
        <v>363</v>
      </c>
      <c r="F28" s="128">
        <f ca="1">SUMIF(ข้อมูลระดับโรงเรียน2!$D:$D, D28, ข้อมูลระดับโรงเรียน2!$F:$F)</f>
        <v>246</v>
      </c>
      <c r="G28" s="129">
        <f t="shared" ca="1" si="0"/>
        <v>67.768595041322314</v>
      </c>
      <c r="H28" s="130" t="str">
        <f ca="1">IF(G28&gt;=ข้อมูลทั่วไป!$B$21,"P","")</f>
        <v>P</v>
      </c>
      <c r="I28" s="130" t="str">
        <f ca="1">IF(G28&gt;=ข้อมูลทั่วไป!$B$21,"","P")</f>
        <v/>
      </c>
      <c r="N28" s="16">
        <f ca="1">SUMIFS(ข้อมูลระดับโรงเรียน2!$F:$F,ข้อมูลระดับโรงเรียน2!$B:$B,คำนวณ!$K$7,ข้อมูลระดับโรงเรียน2!$D:$D,คำนวณ!$R$3)</f>
        <v>44</v>
      </c>
      <c r="O28" s="131">
        <f ca="1">N28*100/$L7</f>
        <v>67.692307692307693</v>
      </c>
      <c r="P28" s="132" t="str">
        <f ca="1">IF(O28&gt;=ข้อมูลทั่วไป!$B$21,"P","")</f>
        <v>P</v>
      </c>
      <c r="Q28" s="132" t="str">
        <f ca="1">IF(O28&gt;=ข้อมูลทั่วไป!$B$21,"","P")</f>
        <v/>
      </c>
    </row>
    <row r="29" spans="1:17" ht="27.75" x14ac:dyDescent="0.65">
      <c r="A29" s="133">
        <f t="shared" si="1"/>
        <v>2568</v>
      </c>
      <c r="B29" s="133" t="str">
        <f t="shared" si="1"/>
        <v>ชั้นมัธยมศึกษาปีที่ 1</v>
      </c>
      <c r="C29" s="133">
        <f t="shared" si="1"/>
        <v>1</v>
      </c>
      <c r="D29" s="133" t="s">
        <v>93</v>
      </c>
      <c r="E29" s="128">
        <f ca="1">SUMIF(ข้อมูลระดับโรงเรียน2!$D:$D, D29, ข้อมูลระดับโรงเรียน2!$E:$E)</f>
        <v>363</v>
      </c>
      <c r="F29" s="128">
        <f ca="1">SUMIF(ข้อมูลระดับโรงเรียน2!$D:$D, D29, ข้อมูลระดับโรงเรียน2!$F:$F)</f>
        <v>244</v>
      </c>
      <c r="G29" s="129">
        <f t="shared" ca="1" si="0"/>
        <v>67.217630853994493</v>
      </c>
      <c r="H29" s="130" t="str">
        <f ca="1">IF(G29&gt;=ข้อมูลทั่วไป!$B$21,"P","")</f>
        <v>P</v>
      </c>
      <c r="I29" s="130" t="str">
        <f ca="1">IF(G29&gt;=ข้อมูลทั่วไป!$B$21,"","P")</f>
        <v/>
      </c>
      <c r="N29" s="16">
        <f>SUMIFS(ข้อมูลระดับโรงเรียน2!$F:$F,ข้อมูลระดับโรงเรียน2!$B:$B,คำนวณ!$K$7,ข้อมูลระดับโรงเรียน2!$D:$D,คำนวณ!$R$4)</f>
        <v>0</v>
      </c>
      <c r="O29" s="131">
        <f ca="1">N29*100/$L7</f>
        <v>0</v>
      </c>
      <c r="P29" s="132" t="str">
        <f ca="1">IF(O29&gt;=ข้อมูลทั่วไป!$B$21,"P","")</f>
        <v/>
      </c>
      <c r="Q29" s="132" t="str">
        <f ca="1">IF(O29&gt;=ข้อมูลทั่วไป!$B$21,"","P")</f>
        <v>P</v>
      </c>
    </row>
    <row r="30" spans="1:17" ht="27.75" x14ac:dyDescent="0.65">
      <c r="A30" s="133">
        <f t="shared" si="1"/>
        <v>2568</v>
      </c>
      <c r="B30" s="133" t="str">
        <f t="shared" si="1"/>
        <v>ชั้นมัธยมศึกษาปีที่ 1</v>
      </c>
      <c r="C30" s="133">
        <f t="shared" si="1"/>
        <v>1</v>
      </c>
      <c r="D30" s="133" t="s">
        <v>94</v>
      </c>
      <c r="E30" s="128">
        <f ca="1">SUMIF(ข้อมูลระดับโรงเรียน2!$D:$D, D30, ข้อมูลระดับโรงเรียน2!$E:$E)</f>
        <v>363</v>
      </c>
      <c r="F30" s="128">
        <f ca="1">SUMIF(ข้อมูลระดับโรงเรียน2!$D:$D, D30, ข้อมูลระดับโรงเรียน2!$F:$F)</f>
        <v>244</v>
      </c>
      <c r="G30" s="129">
        <f t="shared" ca="1" si="0"/>
        <v>67.217630853994493</v>
      </c>
      <c r="H30" s="130" t="str">
        <f ca="1">IF(G30&gt;=ข้อมูลทั่วไป!$B$21,"P","")</f>
        <v>P</v>
      </c>
      <c r="I30" s="130" t="str">
        <f ca="1">IF(G30&gt;=ข้อมูลทั่วไป!$B$21,"","P")</f>
        <v/>
      </c>
      <c r="N30" s="16">
        <f>SUMIFS(ข้อมูลระดับโรงเรียน2!$F:$F,ข้อมูลระดับโรงเรียน2!$B:$B,คำนวณ!$K$7,ข้อมูลระดับโรงเรียน2!$D:$D,คำนวณ!$R$5)</f>
        <v>0</v>
      </c>
      <c r="O30" s="131">
        <f ca="1">N30*100/$L7</f>
        <v>0</v>
      </c>
      <c r="P30" s="132" t="str">
        <f ca="1">IF(O30&gt;=ข้อมูลทั่วไป!$B$21,"P","")</f>
        <v/>
      </c>
      <c r="Q30" s="132" t="str">
        <f ca="1">IF(O30&gt;=ข้อมูลทั่วไป!$B$21,"","P")</f>
        <v>P</v>
      </c>
    </row>
    <row r="31" spans="1:17" ht="19.5" x14ac:dyDescent="0.25">
      <c r="A31" s="133">
        <f t="shared" si="1"/>
        <v>2568</v>
      </c>
      <c r="B31" s="133" t="str">
        <f t="shared" si="1"/>
        <v>ชั้นมัธยมศึกษาปีที่ 1</v>
      </c>
      <c r="C31" s="133">
        <f t="shared" si="1"/>
        <v>1</v>
      </c>
      <c r="D31" s="133" t="s">
        <v>105</v>
      </c>
      <c r="E31" s="128">
        <f ca="1">SUMIF(ข้อมูลระดับโรงเรียน2!$D:$D, D31, ข้อมูลระดับโรงเรียน2!$E:$E)</f>
        <v>363</v>
      </c>
      <c r="F31" s="128">
        <f ca="1">SUMIF(ข้อมูลระดับโรงเรียน2!$D:$D, D31, ข้อมูลระดับโรงเรียน2!$F:$F)</f>
        <v>255</v>
      </c>
      <c r="G31" s="129">
        <f t="shared" ca="1" si="0"/>
        <v>70.247933884297524</v>
      </c>
      <c r="H31" s="130" t="str">
        <f ca="1">IF(G31&gt;=ข้อมูลทั่วไป!$B$21,"P","")</f>
        <v>P</v>
      </c>
      <c r="I31" s="130" t="str">
        <f ca="1">IF(G31&gt;=ข้อมูลทั่วไป!$B$21,"","P")</f>
        <v/>
      </c>
    </row>
  </sheetData>
  <sheetProtection algorithmName="SHA-512" hashValue="H5HEH1Qo1fLFa23EeJvDEz44B4n6EM1voJh+K9mfHRBNKCZuvbDbHbyEBJ0Bl3GcpENgh57khD0sJlr2W3aDGw==" saltValue="dFTA/8i3lzrAr31NoZsPzA=="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DD4A7-BC6F-4751-8C81-4B300F2F184D}">
  <sheetPr>
    <tabColor rgb="FFD600D6"/>
  </sheetPr>
  <dimension ref="A1:L178"/>
  <sheetViews>
    <sheetView view="pageLayout" topLeftCell="A151" zoomScale="70" zoomScaleNormal="100" zoomScalePageLayoutView="70" workbookViewId="0">
      <selection activeCell="C17" sqref="C17"/>
    </sheetView>
  </sheetViews>
  <sheetFormatPr defaultColWidth="8.875" defaultRowHeight="19.899999999999999" customHeight="1" x14ac:dyDescent="0.4"/>
  <cols>
    <col min="1" max="1" width="5.375" style="30" customWidth="1"/>
    <col min="2" max="2" width="8.375" style="30" customWidth="1"/>
    <col min="3" max="3" width="26" style="30" customWidth="1"/>
    <col min="4" max="6" width="4.75" style="30" customWidth="1"/>
    <col min="7" max="8" width="5.5" style="30" customWidth="1"/>
    <col min="9" max="9" width="8.375" style="30" customWidth="1"/>
    <col min="10" max="10" width="8.375" style="98" customWidth="1"/>
    <col min="11" max="12" width="7" style="30" customWidth="1"/>
    <col min="13" max="16384" width="8.875" style="124"/>
  </cols>
  <sheetData>
    <row r="1" spans="1:12" ht="44.1" customHeight="1" x14ac:dyDescent="0.55000000000000004">
      <c r="A1" s="29"/>
      <c r="B1" s="29"/>
      <c r="C1" s="29"/>
      <c r="D1" s="29"/>
      <c r="E1" s="29"/>
      <c r="F1" s="29"/>
      <c r="G1" s="29"/>
      <c r="H1" s="29"/>
      <c r="I1" s="29"/>
      <c r="J1" s="92"/>
      <c r="K1" s="29"/>
      <c r="L1" s="29"/>
    </row>
    <row r="2" spans="1:12" ht="19.899999999999999" customHeight="1" x14ac:dyDescent="0.55000000000000004">
      <c r="A2" s="31" t="s">
        <v>69</v>
      </c>
      <c r="B2" s="29"/>
      <c r="C2" s="39" t="str">
        <f>"   "&amp;ข้อมูลทั่วไป!$B$2&amp;"   "&amp;ข้อมูลทั่วไป!$B$3</f>
        <v xml:space="preserve">   โรงเรียนทับช้างวิทยาคม   สำนักงานเขตพื้นที่การศึกษามัธยมศึกษาสงขลา สตูล</v>
      </c>
      <c r="D2" s="39"/>
      <c r="E2" s="39"/>
      <c r="F2" s="39"/>
      <c r="G2" s="39"/>
      <c r="H2" s="39"/>
      <c r="I2" s="39"/>
      <c r="J2" s="93"/>
      <c r="K2" s="39"/>
      <c r="L2" s="39"/>
    </row>
    <row r="3" spans="1:12" ht="19.899999999999999" customHeight="1" x14ac:dyDescent="0.55000000000000004">
      <c r="A3" s="31" t="s">
        <v>72</v>
      </c>
      <c r="B3" s="37" t="s">
        <v>73</v>
      </c>
      <c r="C3" s="38"/>
      <c r="D3" s="31" t="s">
        <v>74</v>
      </c>
      <c r="E3" s="171"/>
      <c r="F3" s="171"/>
      <c r="G3" s="171"/>
      <c r="H3" s="171"/>
      <c r="I3" s="40"/>
      <c r="J3" s="94"/>
      <c r="K3" s="40"/>
      <c r="L3" s="40"/>
    </row>
    <row r="4" spans="1:12" ht="19.899999999999999" customHeight="1" x14ac:dyDescent="0.55000000000000004">
      <c r="A4" s="31" t="s">
        <v>75</v>
      </c>
      <c r="B4" s="39" t="str">
        <f>"รายงานผลการประเมินตามค่าเป้าหมายระดับสถานศึกษา ปีการศึกษา "&amp;ข้อมูลทั่วไป!$B$8</f>
        <v>รายงานผลการประเมินตามค่าเป้าหมายระดับสถานศึกษา ปีการศึกษา 2568</v>
      </c>
      <c r="C4" s="39"/>
      <c r="D4" s="39"/>
      <c r="E4" s="39"/>
      <c r="F4" s="39"/>
      <c r="G4" s="39"/>
      <c r="H4" s="39"/>
      <c r="I4" s="39"/>
      <c r="J4" s="93"/>
      <c r="K4" s="39"/>
      <c r="L4" s="39"/>
    </row>
    <row r="5" spans="1:12" ht="19.899999999999999" customHeight="1" x14ac:dyDescent="0.55000000000000004">
      <c r="A5" s="31"/>
      <c r="B5" s="59"/>
      <c r="C5" s="59"/>
      <c r="D5" s="59"/>
      <c r="E5" s="59"/>
      <c r="F5" s="59"/>
      <c r="G5" s="59"/>
      <c r="H5" s="59"/>
      <c r="I5" s="59"/>
      <c r="J5" s="95"/>
      <c r="K5" s="59"/>
      <c r="L5" s="59"/>
    </row>
    <row r="6" spans="1:12" ht="19.899999999999999" customHeight="1" x14ac:dyDescent="0.55000000000000004">
      <c r="A6" s="29" t="str">
        <f>"เรียน  ผู้อำนวยการ"&amp;ข้อมูลทั่วไป!$B$2</f>
        <v>เรียน  ผู้อำนวยการโรงเรียนทับช้างวิทยาคม</v>
      </c>
      <c r="B6" s="29"/>
      <c r="C6" s="29"/>
      <c r="D6" s="29"/>
      <c r="E6" s="29"/>
      <c r="F6" s="29"/>
      <c r="G6" s="29"/>
      <c r="H6" s="29"/>
      <c r="I6" s="29"/>
      <c r="J6" s="92"/>
      <c r="K6" s="29"/>
      <c r="L6" s="29"/>
    </row>
    <row r="7" spans="1:12" ht="19.899999999999999" customHeight="1" x14ac:dyDescent="0.2">
      <c r="A7" s="172" t="str">
        <f>"        ข้าพเจ้า "&amp;ข้อมูลทั่วไป!$B$12&amp;" และคณะกรรมการฯ ได้ดำเนินการรวบรวมข้อมูลผลการประเมิน โดยพิจารณาตามค่าเป้าหมายระดับสถานศึกษา "&amp;" ปีการศึกษา "&amp;ข้อมูลทั่วไป!$B$8&amp;" ตามรายการพิจารณา "</f>
        <v xml:space="preserve">        ข้าพเจ้า  และคณะกรรมการฯ ได้ดำเนินการรวบรวมข้อมูลผลการประเมิน โดยพิจารณาตามค่าเป้าหมายระดับสถานศึกษา  ปีการศึกษา 2568 ตามรายการพิจารณา </v>
      </c>
      <c r="B7" s="172"/>
      <c r="C7" s="172"/>
      <c r="D7" s="172"/>
      <c r="E7" s="172"/>
      <c r="F7" s="172"/>
      <c r="G7" s="172"/>
      <c r="H7" s="172"/>
      <c r="I7" s="172"/>
      <c r="J7" s="172"/>
      <c r="K7" s="172"/>
      <c r="L7" s="172"/>
    </row>
    <row r="8" spans="1:12" ht="19.899999999999999" customHeight="1" x14ac:dyDescent="0.2">
      <c r="A8" s="172"/>
      <c r="B8" s="172"/>
      <c r="C8" s="172"/>
      <c r="D8" s="172"/>
      <c r="E8" s="172"/>
      <c r="F8" s="172"/>
      <c r="G8" s="172"/>
      <c r="H8" s="172"/>
      <c r="I8" s="172"/>
      <c r="J8" s="172"/>
      <c r="K8" s="172"/>
      <c r="L8" s="172"/>
    </row>
    <row r="9" spans="1:12" ht="19.899999999999999" customHeight="1" x14ac:dyDescent="0.2">
      <c r="A9" s="172"/>
      <c r="B9" s="172"/>
      <c r="C9" s="172"/>
      <c r="D9" s="172"/>
      <c r="E9" s="172"/>
      <c r="F9" s="172"/>
      <c r="G9" s="172"/>
      <c r="H9" s="172"/>
      <c r="I9" s="172"/>
      <c r="J9" s="172"/>
      <c r="K9" s="172"/>
      <c r="L9" s="172"/>
    </row>
    <row r="10" spans="1:12" ht="19.899999999999999" customHeight="1" x14ac:dyDescent="0.2">
      <c r="A10" s="32"/>
      <c r="B10" s="89"/>
      <c r="C10" s="90" t="str">
        <f>"1. การ"&amp;ประเมินคุณลักษณะตามหลักสูตร!$A$1</f>
        <v>1. การประเมินคุณลักษณะอันพึงประสงค์ ตามหลักสูตรแกนกลางการศึกษาขั้นพื้นฐาน พุทธศักราช 2551</v>
      </c>
      <c r="D10" s="90"/>
      <c r="E10" s="90"/>
      <c r="F10" s="90"/>
      <c r="G10" s="90"/>
      <c r="H10" s="90"/>
      <c r="I10" s="90"/>
      <c r="J10" s="96"/>
      <c r="K10" s="90"/>
      <c r="L10" s="90"/>
    </row>
    <row r="11" spans="1:12" ht="19.899999999999999" customHeight="1" x14ac:dyDescent="0.2">
      <c r="A11" s="32"/>
      <c r="B11" s="89"/>
      <c r="C11" s="90" t="str">
        <f>"2. การ"&amp;ประเมินสมรรถนะตามหลักสูตร!A1</f>
        <v>2. การประเมินสมรรถนะหลักตามหลักสูตร</v>
      </c>
      <c r="D11" s="88"/>
      <c r="E11" s="88"/>
      <c r="F11" s="88"/>
      <c r="G11" s="88"/>
      <c r="H11" s="88"/>
      <c r="I11" s="88"/>
      <c r="J11" s="97"/>
      <c r="K11" s="88"/>
      <c r="L11" s="88"/>
    </row>
    <row r="12" spans="1:12" ht="19.899999999999999" customHeight="1" x14ac:dyDescent="0.2">
      <c r="A12" s="32"/>
      <c r="B12" s="89"/>
      <c r="C12" s="90" t="str">
        <f>"3. การ"&amp;ประเมินคุณลักษณะเด็กสงขลา!A1</f>
        <v>3. การประเมินคุณลักษณะที่พึงประสงค์ของผู้เรียน</v>
      </c>
      <c r="D12" s="88"/>
      <c r="E12" s="88"/>
      <c r="F12" s="88"/>
      <c r="G12" s="88"/>
      <c r="H12" s="88"/>
      <c r="I12" s="88"/>
      <c r="J12" s="97"/>
      <c r="K12" s="88"/>
      <c r="L12" s="88"/>
    </row>
    <row r="13" spans="1:12" ht="19.899999999999999" customHeight="1" x14ac:dyDescent="0.2">
      <c r="A13" s="32"/>
      <c r="B13" s="89"/>
      <c r="C13" s="90" t="str">
        <f>"4. การ"&amp;ประเมินสมรรถนะเด็กสงขลา!A1</f>
        <v>4. การประเมินสมรรถนะหลัก</v>
      </c>
      <c r="D13" s="88"/>
      <c r="E13" s="88"/>
      <c r="F13" s="88"/>
      <c r="G13" s="88"/>
      <c r="H13" s="88"/>
      <c r="I13" s="88"/>
      <c r="J13" s="97"/>
      <c r="K13" s="88"/>
      <c r="L13" s="88"/>
    </row>
    <row r="14" spans="1:12" ht="27.6" customHeight="1" x14ac:dyDescent="0.55000000000000004">
      <c r="A14" s="29" t="str">
        <f>"        จึงขอรายงานผลตามค่าเป้าหมายการประเมินฯตามรายละเอียดแนบท้าย"</f>
        <v xml:space="preserve">        จึงขอรายงานผลตามค่าเป้าหมายการประเมินฯตามรายละเอียดแนบท้าย</v>
      </c>
      <c r="B14" s="29"/>
      <c r="C14" s="29"/>
      <c r="D14" s="29"/>
      <c r="E14" s="29"/>
      <c r="F14" s="29"/>
      <c r="G14" s="29"/>
      <c r="H14" s="29"/>
      <c r="I14" s="29"/>
      <c r="J14" s="92"/>
      <c r="K14" s="29"/>
      <c r="L14" s="29"/>
    </row>
    <row r="15" spans="1:12" ht="19.899999999999999" customHeight="1" x14ac:dyDescent="0.55000000000000004">
      <c r="A15" s="29"/>
      <c r="B15" s="29"/>
      <c r="C15" s="29"/>
      <c r="D15" s="29"/>
      <c r="E15" s="29"/>
      <c r="F15" s="29"/>
      <c r="G15" s="29"/>
      <c r="H15" s="29"/>
      <c r="I15" s="29"/>
      <c r="J15" s="92"/>
      <c r="K15" s="29"/>
      <c r="L15" s="29"/>
    </row>
    <row r="16" spans="1:12" ht="19.899999999999999" customHeight="1" x14ac:dyDescent="0.55000000000000004">
      <c r="E16" s="34"/>
      <c r="F16" s="34"/>
      <c r="G16" s="34"/>
      <c r="H16" s="34"/>
      <c r="L16" s="34"/>
    </row>
    <row r="17" spans="1:12" ht="19.899999999999999" customHeight="1" x14ac:dyDescent="0.55000000000000004">
      <c r="E17" s="34"/>
      <c r="F17" s="41" t="s">
        <v>80</v>
      </c>
      <c r="G17" s="34"/>
      <c r="J17" s="99"/>
      <c r="K17" s="34"/>
      <c r="L17" s="34"/>
    </row>
    <row r="18" spans="1:12" ht="19.899999999999999" customHeight="1" x14ac:dyDescent="0.55000000000000004">
      <c r="D18" s="36"/>
      <c r="E18" s="36"/>
      <c r="G18" s="34" t="str">
        <f>"("&amp;ข้อมูลทั่วไป!$B$17&amp;")"</f>
        <v>(นางสาวกาญจนา ถมทอง)</v>
      </c>
      <c r="L18" s="34"/>
    </row>
    <row r="19" spans="1:12" ht="19.899999999999999" customHeight="1" x14ac:dyDescent="0.55000000000000004">
      <c r="D19" s="34"/>
      <c r="E19" s="34"/>
    </row>
    <row r="20" spans="1:12" ht="19.899999999999999" customHeight="1" x14ac:dyDescent="0.55000000000000004">
      <c r="D20" s="34"/>
      <c r="E20" s="34"/>
      <c r="K20" s="34"/>
      <c r="L20" s="34"/>
    </row>
    <row r="21" spans="1:12" ht="19.899999999999999" customHeight="1" x14ac:dyDescent="0.55000000000000004">
      <c r="F21" s="34" t="str">
        <f>"ลงชื่อ                                         "</f>
        <v xml:space="preserve">ลงชื่อ                                         </v>
      </c>
      <c r="G21" s="34"/>
      <c r="H21" s="34"/>
    </row>
    <row r="22" spans="1:12" ht="19.899999999999999" customHeight="1" x14ac:dyDescent="0.55000000000000004">
      <c r="G22" s="34" t="str">
        <f>"("&amp;ข้อมูลทั่วไป!$B$18&amp;")"</f>
        <v>(นางสาวกาญจนา ทองคำ)</v>
      </c>
      <c r="H22" s="34"/>
    </row>
    <row r="25" spans="1:12" ht="19.899999999999999" customHeight="1" x14ac:dyDescent="0.55000000000000004">
      <c r="F25" s="34" t="str">
        <f>"ลงชื่อ                                         "</f>
        <v xml:space="preserve">ลงชื่อ                                         </v>
      </c>
      <c r="G25" s="34"/>
    </row>
    <row r="26" spans="1:12" ht="19.899999999999999" customHeight="1" x14ac:dyDescent="0.55000000000000004">
      <c r="F26" s="34"/>
      <c r="G26" s="34" t="str">
        <f>"("&amp;ข้อมูลทั่วไป!$B$19&amp;")"</f>
        <v>(นางสาวกาญจนา คำถม)</v>
      </c>
    </row>
    <row r="27" spans="1:12" ht="19.899999999999999" customHeight="1" x14ac:dyDescent="0.55000000000000004">
      <c r="H27" s="34"/>
      <c r="I27" s="98"/>
    </row>
    <row r="28" spans="1:12" ht="19.899999999999999" customHeight="1" x14ac:dyDescent="0.55000000000000004">
      <c r="E28" s="52"/>
      <c r="H28" s="34"/>
      <c r="I28" s="99"/>
      <c r="J28" s="102"/>
      <c r="K28" s="52"/>
      <c r="L28" s="52"/>
    </row>
    <row r="29" spans="1:12" ht="19.899999999999999" customHeight="1" x14ac:dyDescent="0.55000000000000004">
      <c r="A29" s="35" t="s">
        <v>81</v>
      </c>
      <c r="B29" s="34"/>
      <c r="C29" s="34"/>
      <c r="D29" s="34"/>
      <c r="E29" s="34"/>
      <c r="F29" s="34"/>
      <c r="G29" s="34"/>
      <c r="H29" s="34"/>
      <c r="I29" s="34"/>
      <c r="J29" s="99"/>
      <c r="K29" s="34"/>
      <c r="L29" s="34"/>
    </row>
    <row r="30" spans="1:12" ht="19.899999999999999" customHeight="1" x14ac:dyDescent="0.55000000000000004">
      <c r="A30" s="34"/>
      <c r="B30" s="43"/>
      <c r="C30" s="44"/>
      <c r="D30" s="44"/>
      <c r="E30" s="44"/>
      <c r="F30" s="44"/>
      <c r="G30" s="44"/>
      <c r="H30" s="44"/>
      <c r="I30" s="44"/>
      <c r="J30" s="100"/>
      <c r="K30" s="44"/>
      <c r="L30" s="44"/>
    </row>
    <row r="31" spans="1:12" ht="19.899999999999999" customHeight="1" x14ac:dyDescent="0.55000000000000004">
      <c r="A31" s="34"/>
      <c r="B31" s="45"/>
      <c r="C31" s="45"/>
      <c r="D31" s="45"/>
      <c r="E31" s="45"/>
      <c r="F31" s="45"/>
      <c r="G31" s="45"/>
      <c r="H31" s="45"/>
      <c r="I31" s="45"/>
      <c r="J31" s="101"/>
      <c r="K31" s="45"/>
      <c r="L31" s="45"/>
    </row>
    <row r="32" spans="1:12" ht="19.899999999999999" customHeight="1" x14ac:dyDescent="0.55000000000000004">
      <c r="A32" s="34"/>
      <c r="B32" s="34"/>
      <c r="C32" s="34"/>
      <c r="D32" s="34"/>
      <c r="E32" s="34"/>
      <c r="F32" s="34" t="s">
        <v>80</v>
      </c>
      <c r="G32" s="34"/>
      <c r="H32" s="34"/>
      <c r="I32" s="34"/>
      <c r="J32" s="99"/>
      <c r="K32" s="34"/>
      <c r="L32" s="34"/>
    </row>
    <row r="33" spans="1:12" ht="19.899999999999999" customHeight="1" x14ac:dyDescent="0.55000000000000004">
      <c r="A33" s="34"/>
      <c r="B33" s="34"/>
      <c r="C33" s="34"/>
      <c r="D33" s="34"/>
      <c r="E33" s="34"/>
      <c r="F33" s="180" t="str">
        <f>"("&amp;ข้อมูลทั่วไป!$B$4&amp;")"</f>
        <v>(นายธีรสิทธิ์ เคียนทอง)</v>
      </c>
      <c r="G33" s="180"/>
      <c r="H33" s="180"/>
      <c r="I33" s="180"/>
      <c r="J33" s="180"/>
      <c r="K33" s="180"/>
      <c r="L33" s="34"/>
    </row>
    <row r="34" spans="1:12" ht="19.899999999999999" customHeight="1" x14ac:dyDescent="0.4">
      <c r="E34" s="181" t="str">
        <f>ข้อมูลทั่วไป!$A$4&amp;ข้อมูลทั่วไป!$B$2</f>
        <v>ผู้อำนวยการโรงเรียนทับช้างวิทยาคม</v>
      </c>
      <c r="F34" s="181"/>
      <c r="G34" s="181"/>
      <c r="H34" s="181"/>
      <c r="I34" s="181"/>
      <c r="J34" s="181"/>
      <c r="K34" s="181"/>
      <c r="L34" s="181"/>
    </row>
    <row r="35" spans="1:12" ht="19.899999999999999" customHeight="1" x14ac:dyDescent="0.4">
      <c r="E35" s="52"/>
      <c r="F35" s="52"/>
      <c r="G35" s="52"/>
      <c r="H35" s="52"/>
      <c r="I35" s="52"/>
      <c r="J35" s="52"/>
      <c r="K35" s="52"/>
      <c r="L35" s="52"/>
    </row>
    <row r="36" spans="1:12" ht="19.899999999999999" customHeight="1" x14ac:dyDescent="0.2">
      <c r="A36" s="169" t="s">
        <v>106</v>
      </c>
      <c r="B36" s="169"/>
      <c r="C36" s="169"/>
      <c r="D36" s="169"/>
      <c r="E36" s="169"/>
      <c r="F36" s="169"/>
      <c r="G36" s="169"/>
      <c r="H36" s="169"/>
      <c r="I36" s="169"/>
      <c r="J36" s="169"/>
      <c r="K36" s="169"/>
      <c r="L36" s="169"/>
    </row>
    <row r="37" spans="1:12" s="34" customFormat="1" ht="19.899999999999999" customHeight="1" x14ac:dyDescent="0.55000000000000004">
      <c r="A37" s="169"/>
      <c r="B37" s="169"/>
      <c r="C37" s="169"/>
      <c r="D37" s="169"/>
      <c r="E37" s="169"/>
      <c r="F37" s="169"/>
      <c r="G37" s="169"/>
      <c r="H37" s="169"/>
      <c r="I37" s="169"/>
      <c r="J37" s="169"/>
      <c r="K37" s="169"/>
      <c r="L37" s="169"/>
    </row>
    <row r="38" spans="1:12" s="34" customFormat="1" ht="19.899999999999999" customHeight="1" x14ac:dyDescent="0.55000000000000004">
      <c r="A38" s="34" t="str">
        <f>C10</f>
        <v>1. การประเมินคุณลักษณะอันพึงประสงค์ ตามหลักสูตรแกนกลางการศึกษาขั้นพื้นฐาน พุทธศักราช 2551</v>
      </c>
      <c r="J38" s="99"/>
    </row>
    <row r="39" spans="1:12" ht="19.899999999999999" customHeight="1" x14ac:dyDescent="0.2">
      <c r="A39" s="168" t="str">
        <f>ข้อมูลทั่วไป!$Y$3</f>
        <v>คุณลักษณะตามหลักสูตร</v>
      </c>
      <c r="B39" s="168"/>
      <c r="C39" s="168"/>
      <c r="D39" s="168" t="s">
        <v>95</v>
      </c>
      <c r="E39" s="168"/>
      <c r="F39" s="168"/>
      <c r="G39" s="168" t="s">
        <v>96</v>
      </c>
      <c r="H39" s="168"/>
      <c r="I39" s="170" t="s">
        <v>97</v>
      </c>
      <c r="J39" s="170"/>
      <c r="K39" s="166" t="s">
        <v>66</v>
      </c>
      <c r="L39" s="166"/>
    </row>
    <row r="40" spans="1:12" ht="19.899999999999999" customHeight="1" x14ac:dyDescent="0.2">
      <c r="A40" s="168"/>
      <c r="B40" s="168"/>
      <c r="C40" s="168"/>
      <c r="D40" s="168"/>
      <c r="E40" s="168"/>
      <c r="F40" s="168"/>
      <c r="G40" s="168"/>
      <c r="H40" s="168"/>
      <c r="I40" s="170"/>
      <c r="J40" s="170"/>
      <c r="K40" s="166"/>
      <c r="L40" s="166"/>
    </row>
    <row r="41" spans="1:12" ht="19.899999999999999" customHeight="1" x14ac:dyDescent="0.2">
      <c r="A41" s="168"/>
      <c r="B41" s="168"/>
      <c r="C41" s="168"/>
      <c r="D41" s="168"/>
      <c r="E41" s="168"/>
      <c r="F41" s="168"/>
      <c r="G41" s="168"/>
      <c r="H41" s="168"/>
      <c r="I41" s="170"/>
      <c r="J41" s="170"/>
      <c r="K41" s="166"/>
      <c r="L41" s="166"/>
    </row>
    <row r="42" spans="1:12" ht="19.899999999999999" customHeight="1" x14ac:dyDescent="0.2">
      <c r="A42" s="168"/>
      <c r="B42" s="168"/>
      <c r="C42" s="168"/>
      <c r="D42" s="168"/>
      <c r="E42" s="168"/>
      <c r="F42" s="168"/>
      <c r="G42" s="168"/>
      <c r="H42" s="168"/>
      <c r="I42" s="67" t="s">
        <v>11</v>
      </c>
      <c r="J42" s="103" t="s">
        <v>23</v>
      </c>
      <c r="K42" s="67" t="s">
        <v>98</v>
      </c>
      <c r="L42" s="67" t="s">
        <v>99</v>
      </c>
    </row>
    <row r="43" spans="1:12" ht="19.899999999999999" customHeight="1" x14ac:dyDescent="0.55000000000000004">
      <c r="A43" s="173" t="str">
        <f>ข้อมูลทั่วไป!$Y$4</f>
        <v>1. รักชาติ ศาสน์ กษัตริย์</v>
      </c>
      <c r="B43" s="173"/>
      <c r="C43" s="173"/>
      <c r="D43" s="174" t="str">
        <f>"ระดับดีขึ้นไป ร้อยละ "&amp;ข้อมูลทั่วไป!$B$21</f>
        <v>ระดับดีขึ้นไป ร้อยละ 60</v>
      </c>
      <c r="E43" s="175"/>
      <c r="F43" s="176"/>
      <c r="G43" s="174">
        <f ca="1">คำนวณ!$L$8</f>
        <v>400</v>
      </c>
      <c r="H43" s="176"/>
      <c r="I43" s="47">
        <f ca="1">คำนวณ!F2</f>
        <v>256</v>
      </c>
      <c r="J43" s="48">
        <f ca="1">คำนวณ!G2</f>
        <v>70.523415977961434</v>
      </c>
      <c r="K43" s="68" t="str">
        <f ca="1">คำนวณ!H2</f>
        <v>P</v>
      </c>
      <c r="L43" s="68" t="str">
        <f ca="1">คำนวณ!I2</f>
        <v/>
      </c>
    </row>
    <row r="44" spans="1:12" ht="19.899999999999999" customHeight="1" x14ac:dyDescent="0.55000000000000004">
      <c r="A44" s="173" t="str">
        <f>ข้อมูลทั่วไป!$Y$5</f>
        <v>2. ซื่อสัตย์สุจริต</v>
      </c>
      <c r="B44" s="173"/>
      <c r="C44" s="173"/>
      <c r="D44" s="177">
        <f>ข้อมูลทั่วไป!$B$21</f>
        <v>60</v>
      </c>
      <c r="E44" s="178"/>
      <c r="F44" s="179"/>
      <c r="G44" s="174">
        <f ca="1">คำนวณ!$L$8</f>
        <v>400</v>
      </c>
      <c r="H44" s="176"/>
      <c r="I44" s="47">
        <f ca="1">คำนวณ!F3</f>
        <v>263</v>
      </c>
      <c r="J44" s="48">
        <f ca="1">คำนวณ!G3</f>
        <v>72.451790633608809</v>
      </c>
      <c r="K44" s="68" t="str">
        <f ca="1">คำนวณ!H3</f>
        <v>P</v>
      </c>
      <c r="L44" s="68" t="str">
        <f ca="1">คำนวณ!I3</f>
        <v/>
      </c>
    </row>
    <row r="45" spans="1:12" ht="19.899999999999999" customHeight="1" x14ac:dyDescent="0.55000000000000004">
      <c r="A45" s="173" t="str">
        <f>ข้อมูลทั่วไป!$Y$6</f>
        <v>3. มีวินัย</v>
      </c>
      <c r="B45" s="173"/>
      <c r="C45" s="173"/>
      <c r="D45" s="182"/>
      <c r="E45" s="175"/>
      <c r="F45" s="176"/>
      <c r="G45" s="174">
        <f ca="1">คำนวณ!$L$8</f>
        <v>400</v>
      </c>
      <c r="H45" s="176"/>
      <c r="I45" s="47">
        <f ca="1">คำนวณ!F4</f>
        <v>232</v>
      </c>
      <c r="J45" s="48">
        <f ca="1">คำนวณ!G4</f>
        <v>63.911845730027551</v>
      </c>
      <c r="K45" s="68" t="str">
        <f ca="1">คำนวณ!H4</f>
        <v>P</v>
      </c>
      <c r="L45" s="68" t="str">
        <f ca="1">คำนวณ!I4</f>
        <v/>
      </c>
    </row>
    <row r="46" spans="1:12" ht="19.899999999999999" customHeight="1" x14ac:dyDescent="0.55000000000000004">
      <c r="A46" s="173" t="str">
        <f>ข้อมูลทั่วไป!$Y$7</f>
        <v>4. ใฝ่เรียนรู้</v>
      </c>
      <c r="B46" s="173"/>
      <c r="C46" s="173"/>
      <c r="D46" s="174"/>
      <c r="E46" s="175"/>
      <c r="F46" s="176"/>
      <c r="G46" s="174">
        <f ca="1">คำนวณ!$L$8</f>
        <v>400</v>
      </c>
      <c r="H46" s="176"/>
      <c r="I46" s="47">
        <f ca="1">คำนวณ!F5</f>
        <v>243</v>
      </c>
      <c r="J46" s="48">
        <f ca="1">คำนวณ!G5</f>
        <v>66.942148760330582</v>
      </c>
      <c r="K46" s="68" t="str">
        <f ca="1">คำนวณ!H5</f>
        <v>P</v>
      </c>
      <c r="L46" s="68" t="str">
        <f ca="1">คำนวณ!I5</f>
        <v/>
      </c>
    </row>
    <row r="47" spans="1:12" ht="19.899999999999999" customHeight="1" x14ac:dyDescent="0.55000000000000004">
      <c r="A47" s="173" t="str">
        <f>ข้อมูลทั่วไป!$Y$8</f>
        <v>5. อยู่อย่างพอเพียง</v>
      </c>
      <c r="B47" s="173"/>
      <c r="C47" s="173"/>
      <c r="D47" s="174"/>
      <c r="E47" s="175"/>
      <c r="F47" s="176"/>
      <c r="G47" s="174">
        <f ca="1">คำนวณ!$L$8</f>
        <v>400</v>
      </c>
      <c r="H47" s="176"/>
      <c r="I47" s="47">
        <f ca="1">คำนวณ!F6</f>
        <v>239</v>
      </c>
      <c r="J47" s="48">
        <f ca="1">คำนวณ!G6</f>
        <v>65.840220385674925</v>
      </c>
      <c r="K47" s="68" t="str">
        <f ca="1">คำนวณ!H6</f>
        <v>P</v>
      </c>
      <c r="L47" s="68" t="str">
        <f ca="1">คำนวณ!I6</f>
        <v/>
      </c>
    </row>
    <row r="48" spans="1:12" ht="19.899999999999999" customHeight="1" x14ac:dyDescent="0.55000000000000004">
      <c r="A48" s="173" t="str">
        <f>ข้อมูลทั่วไป!$Y$9</f>
        <v>6. มุ่งมั่นในการทำงาน</v>
      </c>
      <c r="B48" s="173"/>
      <c r="C48" s="173"/>
      <c r="D48" s="66"/>
      <c r="E48" s="66"/>
      <c r="F48" s="33"/>
      <c r="G48" s="174">
        <f ca="1">คำนวณ!$L$8</f>
        <v>400</v>
      </c>
      <c r="H48" s="176"/>
      <c r="I48" s="47">
        <f ca="1">คำนวณ!F7</f>
        <v>253</v>
      </c>
      <c r="J48" s="48">
        <f ca="1">คำนวณ!G7</f>
        <v>69.696969696969703</v>
      </c>
      <c r="K48" s="68" t="str">
        <f ca="1">คำนวณ!H7</f>
        <v>P</v>
      </c>
      <c r="L48" s="68" t="str">
        <f ca="1">คำนวณ!I7</f>
        <v/>
      </c>
    </row>
    <row r="49" spans="1:12" ht="19.899999999999999" customHeight="1" x14ac:dyDescent="0.55000000000000004">
      <c r="A49" s="173" t="str">
        <f>ข้อมูลทั่วไป!$Y$10</f>
        <v>7. รักความเป็นไทย</v>
      </c>
      <c r="B49" s="173"/>
      <c r="C49" s="173"/>
      <c r="D49" s="66"/>
      <c r="E49" s="66"/>
      <c r="F49" s="33"/>
      <c r="G49" s="174">
        <f ca="1">คำนวณ!$L$8</f>
        <v>400</v>
      </c>
      <c r="H49" s="176"/>
      <c r="I49" s="47">
        <f ca="1">คำนวณ!F8</f>
        <v>251</v>
      </c>
      <c r="J49" s="48">
        <f ca="1">คำนวณ!G8</f>
        <v>69.146005509641867</v>
      </c>
      <c r="K49" s="68" t="str">
        <f ca="1">คำนวณ!H8</f>
        <v>P</v>
      </c>
      <c r="L49" s="68" t="str">
        <f ca="1">คำนวณ!I8</f>
        <v/>
      </c>
    </row>
    <row r="50" spans="1:12" ht="19.899999999999999" customHeight="1" x14ac:dyDescent="0.55000000000000004">
      <c r="A50" s="173" t="str">
        <f>ข้อมูลทั่วไป!$Y$11</f>
        <v>8. มีจิตสาธารณะ</v>
      </c>
      <c r="B50" s="173"/>
      <c r="C50" s="173"/>
      <c r="D50" s="66"/>
      <c r="E50" s="66"/>
      <c r="F50" s="33"/>
      <c r="G50" s="174">
        <f ca="1">คำนวณ!$L$8</f>
        <v>400</v>
      </c>
      <c r="H50" s="176"/>
      <c r="I50" s="47">
        <f ca="1">คำนวณ!F9</f>
        <v>247</v>
      </c>
      <c r="J50" s="48">
        <f ca="1">คำนวณ!G9</f>
        <v>68.044077134986225</v>
      </c>
      <c r="K50" s="68" t="str">
        <f ca="1">คำนวณ!H9</f>
        <v>P</v>
      </c>
      <c r="L50" s="68" t="str">
        <f ca="1">คำนวณ!I9</f>
        <v/>
      </c>
    </row>
    <row r="51" spans="1:12" ht="19.899999999999999" customHeight="1" x14ac:dyDescent="0.55000000000000004">
      <c r="A51" s="174" t="s">
        <v>100</v>
      </c>
      <c r="B51" s="175"/>
      <c r="C51" s="175"/>
      <c r="D51" s="175"/>
      <c r="E51" s="175"/>
      <c r="F51" s="176"/>
      <c r="G51" s="174">
        <f ca="1">คำนวณ!$L$8</f>
        <v>400</v>
      </c>
      <c r="H51" s="176"/>
      <c r="I51" s="47">
        <f ca="1">คำนวณ!F10</f>
        <v>258</v>
      </c>
      <c r="J51" s="48">
        <f ca="1">คำนวณ!G10</f>
        <v>71.074380165289256</v>
      </c>
      <c r="K51" s="68" t="str">
        <f ca="1">คำนวณ!H10</f>
        <v>P</v>
      </c>
      <c r="L51" s="68" t="str">
        <f ca="1">คำนวณ!I10</f>
        <v/>
      </c>
    </row>
    <row r="52" spans="1:12" ht="19.899999999999999" customHeight="1" x14ac:dyDescent="0.5">
      <c r="A52" s="49"/>
      <c r="B52" s="49"/>
      <c r="C52" s="49"/>
      <c r="D52" s="49"/>
      <c r="E52" s="49"/>
      <c r="F52" s="49"/>
      <c r="G52" s="49"/>
      <c r="H52" s="49"/>
      <c r="I52" s="49"/>
      <c r="J52" s="104"/>
      <c r="K52" s="49"/>
      <c r="L52" s="49"/>
    </row>
    <row r="53" spans="1:12" ht="19.899999999999999" customHeight="1" x14ac:dyDescent="0.55000000000000004">
      <c r="A53" s="34" t="str">
        <f>C11</f>
        <v>2. การประเมินสมรรถนะหลักตามหลักสูตร</v>
      </c>
      <c r="B53" s="49"/>
      <c r="C53" s="49"/>
      <c r="D53" s="49"/>
      <c r="E53" s="49"/>
      <c r="F53" s="49"/>
      <c r="G53" s="49"/>
      <c r="H53" s="49"/>
      <c r="I53" s="49"/>
      <c r="J53" s="104"/>
      <c r="K53" s="49"/>
      <c r="L53" s="49"/>
    </row>
    <row r="54" spans="1:12" ht="19.899999999999999" customHeight="1" x14ac:dyDescent="0.2">
      <c r="A54" s="168" t="str">
        <f>ข้อมูลทั่วไป!$Z$3</f>
        <v>สมรรถนะตามหลักสูตร</v>
      </c>
      <c r="B54" s="168"/>
      <c r="C54" s="168"/>
      <c r="D54" s="168" t="s">
        <v>95</v>
      </c>
      <c r="E54" s="168"/>
      <c r="F54" s="168"/>
      <c r="G54" s="168" t="s">
        <v>96</v>
      </c>
      <c r="H54" s="168"/>
      <c r="I54" s="165" t="s">
        <v>97</v>
      </c>
      <c r="J54" s="165"/>
      <c r="K54" s="166" t="s">
        <v>66</v>
      </c>
      <c r="L54" s="166"/>
    </row>
    <row r="55" spans="1:12" ht="19.899999999999999" customHeight="1" x14ac:dyDescent="0.2">
      <c r="A55" s="168"/>
      <c r="B55" s="168"/>
      <c r="C55" s="168"/>
      <c r="D55" s="168"/>
      <c r="E55" s="168"/>
      <c r="F55" s="168"/>
      <c r="G55" s="168"/>
      <c r="H55" s="168"/>
      <c r="I55" s="165"/>
      <c r="J55" s="165"/>
      <c r="K55" s="166"/>
      <c r="L55" s="166"/>
    </row>
    <row r="56" spans="1:12" ht="19.899999999999999" customHeight="1" x14ac:dyDescent="0.2">
      <c r="A56" s="168"/>
      <c r="B56" s="168"/>
      <c r="C56" s="168"/>
      <c r="D56" s="168"/>
      <c r="E56" s="168"/>
      <c r="F56" s="168"/>
      <c r="G56" s="168"/>
      <c r="H56" s="168"/>
      <c r="I56" s="165"/>
      <c r="J56" s="165"/>
      <c r="K56" s="166"/>
      <c r="L56" s="166"/>
    </row>
    <row r="57" spans="1:12" ht="19.899999999999999" customHeight="1" x14ac:dyDescent="0.2">
      <c r="A57" s="168"/>
      <c r="B57" s="168"/>
      <c r="C57" s="168"/>
      <c r="D57" s="168"/>
      <c r="E57" s="168"/>
      <c r="F57" s="168"/>
      <c r="G57" s="168"/>
      <c r="H57" s="168"/>
      <c r="I57" s="67" t="s">
        <v>11</v>
      </c>
      <c r="J57" s="103" t="s">
        <v>23</v>
      </c>
      <c r="K57" s="67" t="s">
        <v>98</v>
      </c>
      <c r="L57" s="67" t="s">
        <v>99</v>
      </c>
    </row>
    <row r="58" spans="1:12" ht="19.899999999999999" customHeight="1" x14ac:dyDescent="0.55000000000000004">
      <c r="A58" s="173" t="str">
        <f>ข้อมูลทั่วไป!$Z$4</f>
        <v>1. ความสามารถในการสื่อสาร</v>
      </c>
      <c r="B58" s="173"/>
      <c r="C58" s="173"/>
      <c r="D58" s="174" t="str">
        <f>"ระดับดีขึ้นไป ร้อยละ "&amp;ข้อมูลทั่วไป!$B$21</f>
        <v>ระดับดีขึ้นไป ร้อยละ 60</v>
      </c>
      <c r="E58" s="175"/>
      <c r="F58" s="176"/>
      <c r="G58" s="174">
        <f ca="1">คำนวณ!$L$8</f>
        <v>400</v>
      </c>
      <c r="H58" s="176"/>
      <c r="I58" s="47">
        <f ca="1">คำนวณ!F11</f>
        <v>242</v>
      </c>
      <c r="J58" s="48">
        <f ca="1">คำนวณ!G11</f>
        <v>66.666666666666671</v>
      </c>
      <c r="K58" s="68" t="str">
        <f ca="1">คำนวณ!H11</f>
        <v>P</v>
      </c>
      <c r="L58" s="68" t="str">
        <f ca="1">คำนวณ!I11</f>
        <v/>
      </c>
    </row>
    <row r="59" spans="1:12" ht="19.899999999999999" customHeight="1" x14ac:dyDescent="0.55000000000000004">
      <c r="A59" s="173" t="str">
        <f>ข้อมูลทั่วไป!$Z$5</f>
        <v>2. ความสามรถในการคิด</v>
      </c>
      <c r="B59" s="173"/>
      <c r="C59" s="173"/>
      <c r="D59" s="177">
        <f>ข้อมูลทั่วไป!$B$21</f>
        <v>60</v>
      </c>
      <c r="E59" s="178"/>
      <c r="F59" s="179"/>
      <c r="G59" s="174">
        <f ca="1">คำนวณ!$L$8</f>
        <v>400</v>
      </c>
      <c r="H59" s="176"/>
      <c r="I59" s="47">
        <f ca="1">คำนวณ!F12</f>
        <v>254</v>
      </c>
      <c r="J59" s="48">
        <f ca="1">คำนวณ!G12</f>
        <v>69.972451790633613</v>
      </c>
      <c r="K59" s="68" t="str">
        <f ca="1">คำนวณ!H12</f>
        <v>P</v>
      </c>
      <c r="L59" s="68" t="str">
        <f ca="1">คำนวณ!I12</f>
        <v/>
      </c>
    </row>
    <row r="60" spans="1:12" ht="19.899999999999999" customHeight="1" x14ac:dyDescent="0.55000000000000004">
      <c r="A60" s="173" t="str">
        <f>ข้อมูลทั่วไป!$Z$6</f>
        <v>3. ความสามารถในการใช้ทักษะชีวิต</v>
      </c>
      <c r="B60" s="173"/>
      <c r="C60" s="173"/>
      <c r="D60" s="182"/>
      <c r="E60" s="175"/>
      <c r="F60" s="176"/>
      <c r="G60" s="174">
        <f ca="1">คำนวณ!$L$8</f>
        <v>400</v>
      </c>
      <c r="H60" s="176"/>
      <c r="I60" s="47">
        <f ca="1">คำนวณ!F13</f>
        <v>244</v>
      </c>
      <c r="J60" s="48">
        <f ca="1">คำนวณ!G13</f>
        <v>67.217630853994493</v>
      </c>
      <c r="K60" s="68" t="str">
        <f ca="1">คำนวณ!H13</f>
        <v>P</v>
      </c>
      <c r="L60" s="68" t="str">
        <f ca="1">คำนวณ!I13</f>
        <v/>
      </c>
    </row>
    <row r="61" spans="1:12" ht="19.899999999999999" customHeight="1" x14ac:dyDescent="0.55000000000000004">
      <c r="A61" s="173" t="str">
        <f>ข้อมูลทั่วไป!$Z$7</f>
        <v>4. ความสามารถในการแก้ปัญหา</v>
      </c>
      <c r="B61" s="173"/>
      <c r="C61" s="173"/>
      <c r="D61" s="174"/>
      <c r="E61" s="175"/>
      <c r="F61" s="176"/>
      <c r="G61" s="174">
        <f ca="1">คำนวณ!$L$8</f>
        <v>400</v>
      </c>
      <c r="H61" s="176"/>
      <c r="I61" s="47">
        <f ca="1">คำนวณ!F14</f>
        <v>262</v>
      </c>
      <c r="J61" s="48">
        <f ca="1">คำนวณ!G14</f>
        <v>72.176308539944898</v>
      </c>
      <c r="K61" s="68" t="str">
        <f ca="1">คำนวณ!H14</f>
        <v>P</v>
      </c>
      <c r="L61" s="68" t="str">
        <f ca="1">คำนวณ!I14</f>
        <v/>
      </c>
    </row>
    <row r="62" spans="1:12" ht="19.899999999999999" customHeight="1" x14ac:dyDescent="0.55000000000000004">
      <c r="A62" s="173" t="str">
        <f>ข้อมูลทั่วไป!$Z$8</f>
        <v>5. ความสามารถในการใช้เทคโนโลยี</v>
      </c>
      <c r="B62" s="173"/>
      <c r="C62" s="173"/>
      <c r="D62" s="174"/>
      <c r="E62" s="175"/>
      <c r="F62" s="176"/>
      <c r="G62" s="174">
        <f ca="1">คำนวณ!$L$8</f>
        <v>400</v>
      </c>
      <c r="H62" s="176"/>
      <c r="I62" s="47">
        <f ca="1">คำนวณ!F15</f>
        <v>237</v>
      </c>
      <c r="J62" s="48">
        <f ca="1">คำนวณ!G15</f>
        <v>65.289256198347104</v>
      </c>
      <c r="K62" s="68" t="str">
        <f ca="1">คำนวณ!H15</f>
        <v>P</v>
      </c>
      <c r="L62" s="68" t="str">
        <f ca="1">คำนวณ!I15</f>
        <v/>
      </c>
    </row>
    <row r="63" spans="1:12" ht="19.899999999999999" customHeight="1" x14ac:dyDescent="0.55000000000000004">
      <c r="A63" s="174" t="s">
        <v>100</v>
      </c>
      <c r="B63" s="175"/>
      <c r="C63" s="175"/>
      <c r="D63" s="175"/>
      <c r="E63" s="175"/>
      <c r="F63" s="176"/>
      <c r="G63" s="174">
        <f ca="1">คำนวณ!$L$8</f>
        <v>400</v>
      </c>
      <c r="H63" s="176"/>
      <c r="I63" s="47">
        <f ca="1">คำนวณ!F16</f>
        <v>243</v>
      </c>
      <c r="J63" s="48">
        <f ca="1">คำนวณ!G16</f>
        <v>66.942148760330582</v>
      </c>
      <c r="K63" s="68" t="str">
        <f ca="1">คำนวณ!H16</f>
        <v>P</v>
      </c>
      <c r="L63" s="68" t="str">
        <f ca="1">คำนวณ!I16</f>
        <v/>
      </c>
    </row>
    <row r="64" spans="1:12" ht="19.899999999999999" customHeight="1" x14ac:dyDescent="0.5">
      <c r="A64" s="49"/>
      <c r="B64" s="49"/>
      <c r="C64" s="49"/>
      <c r="D64" s="49"/>
      <c r="E64" s="49"/>
      <c r="F64" s="49"/>
      <c r="G64" s="49"/>
      <c r="H64" s="49"/>
      <c r="I64" s="49"/>
      <c r="J64" s="104"/>
      <c r="K64" s="49"/>
      <c r="L64" s="49"/>
    </row>
    <row r="65" spans="1:12" ht="19.899999999999999" customHeight="1" x14ac:dyDescent="0.5">
      <c r="A65" s="49"/>
      <c r="B65" s="49"/>
      <c r="C65" s="49"/>
      <c r="D65" s="49"/>
      <c r="E65" s="49"/>
      <c r="F65" s="49"/>
      <c r="G65" s="49"/>
      <c r="H65" s="49"/>
      <c r="I65" s="49"/>
      <c r="J65" s="104"/>
      <c r="K65" s="49"/>
      <c r="L65" s="49"/>
    </row>
    <row r="66" spans="1:12" ht="19.899999999999999" customHeight="1" x14ac:dyDescent="0.5">
      <c r="A66" s="49"/>
      <c r="B66" s="49"/>
      <c r="C66" s="49"/>
      <c r="D66" s="49"/>
      <c r="E66" s="49"/>
      <c r="F66" s="49"/>
      <c r="G66" s="49"/>
      <c r="H66" s="49"/>
      <c r="I66" s="49"/>
      <c r="J66" s="104"/>
      <c r="K66" s="49"/>
      <c r="L66" s="49"/>
    </row>
    <row r="67" spans="1:12" ht="19.899999999999999" customHeight="1" x14ac:dyDescent="0.5">
      <c r="A67" s="49"/>
      <c r="B67" s="49"/>
      <c r="C67" s="49"/>
      <c r="D67" s="49"/>
      <c r="E67" s="49"/>
      <c r="F67" s="49"/>
      <c r="G67" s="49"/>
      <c r="H67" s="49"/>
      <c r="I67" s="49"/>
      <c r="J67" s="104"/>
      <c r="K67" s="49"/>
      <c r="L67" s="49"/>
    </row>
    <row r="68" spans="1:12" ht="19.899999999999999" customHeight="1" x14ac:dyDescent="0.5">
      <c r="A68" s="49"/>
      <c r="B68" s="49"/>
      <c r="C68" s="49"/>
      <c r="D68" s="49"/>
      <c r="E68" s="49"/>
      <c r="F68" s="49"/>
      <c r="G68" s="49"/>
      <c r="H68" s="49"/>
      <c r="I68" s="49"/>
      <c r="J68" s="104"/>
      <c r="K68" s="49"/>
      <c r="L68" s="49"/>
    </row>
    <row r="69" spans="1:12" ht="19.899999999999999" customHeight="1" x14ac:dyDescent="0.5">
      <c r="A69" s="49"/>
      <c r="B69" s="49"/>
      <c r="C69" s="49"/>
      <c r="D69" s="49"/>
      <c r="E69" s="49"/>
      <c r="F69" s="49"/>
      <c r="G69" s="49"/>
      <c r="H69" s="49"/>
      <c r="I69" s="49"/>
      <c r="J69" s="104"/>
      <c r="K69" s="49"/>
      <c r="L69" s="49"/>
    </row>
    <row r="70" spans="1:12" ht="19.899999999999999" customHeight="1" x14ac:dyDescent="0.5">
      <c r="A70" s="49"/>
      <c r="B70" s="49"/>
      <c r="C70" s="49"/>
      <c r="D70" s="49"/>
      <c r="E70" s="49"/>
      <c r="F70" s="49"/>
      <c r="G70" s="49"/>
      <c r="H70" s="49"/>
      <c r="I70" s="49"/>
      <c r="J70" s="104"/>
      <c r="K70" s="49"/>
      <c r="L70" s="49"/>
    </row>
    <row r="71" spans="1:12" ht="19.899999999999999" customHeight="1" x14ac:dyDescent="0.5">
      <c r="A71" s="49"/>
      <c r="B71" s="49"/>
      <c r="C71" s="49"/>
      <c r="D71" s="49"/>
      <c r="E71" s="49"/>
      <c r="F71" s="49"/>
      <c r="G71" s="49"/>
      <c r="H71" s="49"/>
      <c r="I71" s="49"/>
      <c r="J71" s="104"/>
      <c r="K71" s="49"/>
      <c r="L71" s="49"/>
    </row>
    <row r="72" spans="1:12" ht="19.899999999999999" customHeight="1" x14ac:dyDescent="0.2">
      <c r="A72" s="169" t="s">
        <v>106</v>
      </c>
      <c r="B72" s="169"/>
      <c r="C72" s="169"/>
      <c r="D72" s="169"/>
      <c r="E72" s="169"/>
      <c r="F72" s="169"/>
      <c r="G72" s="169"/>
      <c r="H72" s="169"/>
      <c r="I72" s="169"/>
      <c r="J72" s="169"/>
      <c r="K72" s="169"/>
      <c r="L72" s="169"/>
    </row>
    <row r="73" spans="1:12" ht="19.899999999999999" customHeight="1" x14ac:dyDescent="0.2">
      <c r="A73" s="169"/>
      <c r="B73" s="169"/>
      <c r="C73" s="169"/>
      <c r="D73" s="169"/>
      <c r="E73" s="169"/>
      <c r="F73" s="169"/>
      <c r="G73" s="169"/>
      <c r="H73" s="169"/>
      <c r="I73" s="169"/>
      <c r="J73" s="169"/>
      <c r="K73" s="169"/>
      <c r="L73" s="169"/>
    </row>
    <row r="74" spans="1:12" ht="19.899999999999999" customHeight="1" x14ac:dyDescent="0.55000000000000004">
      <c r="A74" s="34" t="str">
        <f>C12</f>
        <v>3. การประเมินคุณลักษณะที่พึงประสงค์ของผู้เรียน</v>
      </c>
      <c r="B74" s="34"/>
      <c r="C74" s="34"/>
      <c r="D74" s="34"/>
      <c r="E74" s="34"/>
      <c r="F74" s="34"/>
      <c r="G74" s="34"/>
      <c r="H74" s="34"/>
      <c r="I74" s="34"/>
      <c r="J74" s="99"/>
      <c r="K74" s="34"/>
      <c r="L74" s="34"/>
    </row>
    <row r="75" spans="1:12" ht="19.899999999999999" customHeight="1" x14ac:dyDescent="0.2">
      <c r="A75" s="168" t="str">
        <f>ข้อมูลทั่วไป!$AA$3</f>
        <v>คุณลักษณะที่พึงประสงค์ของผู้เรียน</v>
      </c>
      <c r="B75" s="168"/>
      <c r="C75" s="168"/>
      <c r="D75" s="168" t="s">
        <v>95</v>
      </c>
      <c r="E75" s="168"/>
      <c r="F75" s="168"/>
      <c r="G75" s="168" t="s">
        <v>96</v>
      </c>
      <c r="H75" s="168"/>
      <c r="I75" s="165" t="s">
        <v>97</v>
      </c>
      <c r="J75" s="165"/>
      <c r="K75" s="166" t="s">
        <v>66</v>
      </c>
      <c r="L75" s="166"/>
    </row>
    <row r="76" spans="1:12" ht="19.899999999999999" customHeight="1" x14ac:dyDescent="0.2">
      <c r="A76" s="168"/>
      <c r="B76" s="168"/>
      <c r="C76" s="168"/>
      <c r="D76" s="168"/>
      <c r="E76" s="168"/>
      <c r="F76" s="168"/>
      <c r="G76" s="168"/>
      <c r="H76" s="168"/>
      <c r="I76" s="165"/>
      <c r="J76" s="165"/>
      <c r="K76" s="166"/>
      <c r="L76" s="166"/>
    </row>
    <row r="77" spans="1:12" ht="19.899999999999999" customHeight="1" x14ac:dyDescent="0.2">
      <c r="A77" s="168"/>
      <c r="B77" s="168"/>
      <c r="C77" s="168"/>
      <c r="D77" s="168"/>
      <c r="E77" s="168"/>
      <c r="F77" s="168"/>
      <c r="G77" s="168"/>
      <c r="H77" s="168"/>
      <c r="I77" s="165"/>
      <c r="J77" s="165"/>
      <c r="K77" s="166"/>
      <c r="L77" s="166"/>
    </row>
    <row r="78" spans="1:12" ht="19.899999999999999" customHeight="1" x14ac:dyDescent="0.2">
      <c r="A78" s="168"/>
      <c r="B78" s="168"/>
      <c r="C78" s="168"/>
      <c r="D78" s="168"/>
      <c r="E78" s="168"/>
      <c r="F78" s="168"/>
      <c r="G78" s="168"/>
      <c r="H78" s="168"/>
      <c r="I78" s="67" t="s">
        <v>11</v>
      </c>
      <c r="J78" s="103" t="s">
        <v>23</v>
      </c>
      <c r="K78" s="67" t="s">
        <v>98</v>
      </c>
      <c r="L78" s="67" t="s">
        <v>99</v>
      </c>
    </row>
    <row r="79" spans="1:12" ht="19.899999999999999" customHeight="1" x14ac:dyDescent="0.55000000000000004">
      <c r="A79" s="173" t="str">
        <f>ข้อมูลทั่วไป!$AB$4</f>
        <v>1. การจัดการตนเอง</v>
      </c>
      <c r="B79" s="173"/>
      <c r="C79" s="173"/>
      <c r="D79" s="174" t="str">
        <f>"ระดับดีขึ้นไป ร้อยละ "&amp;ข้อมูลทั่วไป!$B$21</f>
        <v>ระดับดีขึ้นไป ร้อยละ 60</v>
      </c>
      <c r="E79" s="175"/>
      <c r="F79" s="176"/>
      <c r="G79" s="174">
        <f ca="1">คำนวณ!$L$8</f>
        <v>400</v>
      </c>
      <c r="H79" s="176"/>
      <c r="I79" s="47">
        <f ca="1">คำนวณ!F17</f>
        <v>244</v>
      </c>
      <c r="J79" s="48">
        <f ca="1">คำนวณ!G17</f>
        <v>67.217630853994493</v>
      </c>
      <c r="K79" s="68" t="str">
        <f ca="1">คำนวณ!H17</f>
        <v>P</v>
      </c>
      <c r="L79" s="68" t="str">
        <f ca="1">คำนวณ!I17</f>
        <v/>
      </c>
    </row>
    <row r="80" spans="1:12" ht="19.899999999999999" customHeight="1" x14ac:dyDescent="0.55000000000000004">
      <c r="A80" s="173" t="str">
        <f>ข้อมูลทั่วไป!$AB$5</f>
        <v>2. การสื่อสาร</v>
      </c>
      <c r="B80" s="173"/>
      <c r="C80" s="173"/>
      <c r="D80" s="183">
        <f>ข้อมูลทั่วไป!$B$21</f>
        <v>60</v>
      </c>
      <c r="E80" s="184"/>
      <c r="F80" s="185"/>
      <c r="G80" s="174">
        <f ca="1">คำนวณ!$L$8</f>
        <v>400</v>
      </c>
      <c r="H80" s="176"/>
      <c r="I80" s="47">
        <f ca="1">คำนวณ!F18</f>
        <v>240</v>
      </c>
      <c r="J80" s="48">
        <f ca="1">คำนวณ!G18</f>
        <v>66.115702479338836</v>
      </c>
      <c r="K80" s="68" t="str">
        <f ca="1">คำนวณ!H18</f>
        <v>P</v>
      </c>
      <c r="L80" s="68" t="str">
        <f ca="1">คำนวณ!I18</f>
        <v/>
      </c>
    </row>
    <row r="81" spans="1:12" ht="19.899999999999999" customHeight="1" x14ac:dyDescent="0.55000000000000004">
      <c r="A81" s="173" t="str">
        <f>ข้อมูลทั่วไป!$AB$6</f>
        <v>3. การคิดขั้นสูง</v>
      </c>
      <c r="B81" s="173"/>
      <c r="C81" s="173"/>
      <c r="D81" s="182"/>
      <c r="E81" s="175"/>
      <c r="F81" s="176"/>
      <c r="G81" s="174">
        <f ca="1">คำนวณ!$L$8</f>
        <v>400</v>
      </c>
      <c r="H81" s="176"/>
      <c r="I81" s="47">
        <f ca="1">คำนวณ!F19</f>
        <v>243</v>
      </c>
      <c r="J81" s="48">
        <f ca="1">คำนวณ!G19</f>
        <v>66.942148760330582</v>
      </c>
      <c r="K81" s="68" t="str">
        <f ca="1">คำนวณ!H19</f>
        <v>P</v>
      </c>
      <c r="L81" s="68" t="str">
        <f ca="1">คำนวณ!I19</f>
        <v/>
      </c>
    </row>
    <row r="82" spans="1:12" ht="19.899999999999999" customHeight="1" x14ac:dyDescent="0.55000000000000004">
      <c r="A82" s="173" t="str">
        <f>ข้อมูลทั่วไป!$AB$7</f>
        <v>4. การรวมพลังทำงานเป็นทีม</v>
      </c>
      <c r="B82" s="173"/>
      <c r="C82" s="173"/>
      <c r="D82" s="174"/>
      <c r="E82" s="175"/>
      <c r="F82" s="176"/>
      <c r="G82" s="174">
        <f ca="1">คำนวณ!$L$8</f>
        <v>400</v>
      </c>
      <c r="H82" s="176"/>
      <c r="I82" s="47">
        <f ca="1">คำนวณ!F20</f>
        <v>238</v>
      </c>
      <c r="J82" s="48">
        <f ca="1">คำนวณ!G20</f>
        <v>65.564738292011015</v>
      </c>
      <c r="K82" s="68" t="str">
        <f ca="1">คำนวณ!H20</f>
        <v>P</v>
      </c>
      <c r="L82" s="68" t="str">
        <f ca="1">คำนวณ!I20</f>
        <v/>
      </c>
    </row>
    <row r="83" spans="1:12" ht="19.899999999999999" customHeight="1" x14ac:dyDescent="0.55000000000000004">
      <c r="A83" s="173" t="str">
        <f>ข้อมูลทั่วไป!$AB$8</f>
        <v>5. การเป็นพลเมืองที่เข้มแข็ง</v>
      </c>
      <c r="B83" s="173"/>
      <c r="C83" s="173"/>
      <c r="D83" s="174"/>
      <c r="E83" s="175"/>
      <c r="F83" s="176"/>
      <c r="G83" s="174">
        <f ca="1">คำนวณ!$L$8</f>
        <v>400</v>
      </c>
      <c r="H83" s="176"/>
      <c r="I83" s="47">
        <f ca="1">คำนวณ!F21</f>
        <v>232</v>
      </c>
      <c r="J83" s="48">
        <f ca="1">คำนวณ!G21</f>
        <v>63.911845730027551</v>
      </c>
      <c r="K83" s="68" t="str">
        <f ca="1">คำนวณ!H21</f>
        <v>P</v>
      </c>
      <c r="L83" s="68" t="str">
        <f ca="1">คำนวณ!I21</f>
        <v/>
      </c>
    </row>
    <row r="84" spans="1:12" ht="19.899999999999999" customHeight="1" x14ac:dyDescent="0.55000000000000004">
      <c r="A84" s="173" t="str">
        <f>ข้อมูลทั่วไป!$AB$9</f>
        <v>6. การอยู่ร่วมกับธรรมชาติและวิทยาการอย่างยั่งยืน</v>
      </c>
      <c r="B84" s="173"/>
      <c r="C84" s="173"/>
      <c r="D84" s="174"/>
      <c r="E84" s="175"/>
      <c r="F84" s="176"/>
      <c r="G84" s="174">
        <f ca="1">คำนวณ!$L$8</f>
        <v>400</v>
      </c>
      <c r="H84" s="176"/>
      <c r="I84" s="47">
        <f ca="1">คำนวณ!F22</f>
        <v>222</v>
      </c>
      <c r="J84" s="48">
        <f ca="1">คำนวณ!G22</f>
        <v>61.15702479338843</v>
      </c>
      <c r="K84" s="68" t="str">
        <f ca="1">คำนวณ!H22</f>
        <v>P</v>
      </c>
      <c r="L84" s="68" t="str">
        <f ca="1">คำนวณ!I22</f>
        <v/>
      </c>
    </row>
    <row r="85" spans="1:12" ht="19.899999999999999" customHeight="1" x14ac:dyDescent="0.55000000000000004">
      <c r="A85" s="173" t="str">
        <f>ข้อมูลทั่วไป!$AB$10</f>
        <v>7. ความเป็นผู้ประกอบการ</v>
      </c>
      <c r="B85" s="173"/>
      <c r="C85" s="173"/>
      <c r="D85" s="66"/>
      <c r="E85" s="66"/>
      <c r="F85" s="33"/>
      <c r="G85" s="174">
        <f ca="1">คำนวณ!$L$8</f>
        <v>400</v>
      </c>
      <c r="H85" s="176"/>
      <c r="I85" s="47">
        <f ca="1">คำนวณ!F23</f>
        <v>237</v>
      </c>
      <c r="J85" s="48">
        <f ca="1">คำนวณ!G23</f>
        <v>65.289256198347104</v>
      </c>
      <c r="K85" s="68" t="str">
        <f ca="1">คำนวณ!H23</f>
        <v>P</v>
      </c>
      <c r="L85" s="68" t="str">
        <f ca="1">คำนวณ!I23</f>
        <v/>
      </c>
    </row>
    <row r="86" spans="1:12" ht="19.899999999999999" customHeight="1" x14ac:dyDescent="0.55000000000000004">
      <c r="A86" s="186" t="s">
        <v>100</v>
      </c>
      <c r="B86" s="187"/>
      <c r="C86" s="187"/>
      <c r="D86" s="187"/>
      <c r="E86" s="187"/>
      <c r="F86" s="188"/>
      <c r="G86" s="174">
        <f ca="1">คำนวณ!$L$8</f>
        <v>400</v>
      </c>
      <c r="H86" s="176"/>
      <c r="I86" s="47">
        <f ca="1">คำนวณ!F24</f>
        <v>247</v>
      </c>
      <c r="J86" s="48">
        <f ca="1">คำนวณ!G24</f>
        <v>68.044077134986225</v>
      </c>
      <c r="K86" s="68" t="str">
        <f ca="1">คำนวณ!H24</f>
        <v>P</v>
      </c>
      <c r="L86" s="68" t="str">
        <f ca="1">คำนวณ!I24</f>
        <v/>
      </c>
    </row>
    <row r="88" spans="1:12" ht="19.899999999999999" customHeight="1" x14ac:dyDescent="0.55000000000000004">
      <c r="A88" s="34" t="str">
        <f>C13</f>
        <v>4. การประเมินสมรรถนะหลัก</v>
      </c>
    </row>
    <row r="89" spans="1:12" ht="19.899999999999999" customHeight="1" x14ac:dyDescent="0.2">
      <c r="A89" s="168" t="str">
        <f>ข้อมูลทั่วไป!$AA$3</f>
        <v>คุณลักษณะที่พึงประสงค์ของผู้เรียน</v>
      </c>
      <c r="B89" s="168"/>
      <c r="C89" s="168"/>
      <c r="D89" s="168" t="s">
        <v>95</v>
      </c>
      <c r="E89" s="168"/>
      <c r="F89" s="168"/>
      <c r="G89" s="168" t="s">
        <v>96</v>
      </c>
      <c r="H89" s="168"/>
      <c r="I89" s="165" t="s">
        <v>97</v>
      </c>
      <c r="J89" s="165"/>
      <c r="K89" s="166" t="s">
        <v>66</v>
      </c>
      <c r="L89" s="166"/>
    </row>
    <row r="90" spans="1:12" ht="19.899999999999999" customHeight="1" x14ac:dyDescent="0.2">
      <c r="A90" s="168"/>
      <c r="B90" s="168"/>
      <c r="C90" s="168"/>
      <c r="D90" s="168"/>
      <c r="E90" s="168"/>
      <c r="F90" s="168"/>
      <c r="G90" s="168"/>
      <c r="H90" s="168"/>
      <c r="I90" s="165"/>
      <c r="J90" s="165"/>
      <c r="K90" s="166"/>
      <c r="L90" s="166"/>
    </row>
    <row r="91" spans="1:12" ht="19.899999999999999" customHeight="1" x14ac:dyDescent="0.2">
      <c r="A91" s="168"/>
      <c r="B91" s="168"/>
      <c r="C91" s="168"/>
      <c r="D91" s="168"/>
      <c r="E91" s="168"/>
      <c r="F91" s="168"/>
      <c r="G91" s="168"/>
      <c r="H91" s="168"/>
      <c r="I91" s="165"/>
      <c r="J91" s="165"/>
      <c r="K91" s="166"/>
      <c r="L91" s="166"/>
    </row>
    <row r="92" spans="1:12" ht="19.899999999999999" customHeight="1" x14ac:dyDescent="0.2">
      <c r="A92" s="168"/>
      <c r="B92" s="168"/>
      <c r="C92" s="168"/>
      <c r="D92" s="168"/>
      <c r="E92" s="168"/>
      <c r="F92" s="168"/>
      <c r="G92" s="168"/>
      <c r="H92" s="168"/>
      <c r="I92" s="67" t="s">
        <v>11</v>
      </c>
      <c r="J92" s="103" t="s">
        <v>23</v>
      </c>
      <c r="K92" s="67" t="s">
        <v>98</v>
      </c>
      <c r="L92" s="67" t="s">
        <v>99</v>
      </c>
    </row>
    <row r="93" spans="1:12" ht="19.899999999999999" customHeight="1" x14ac:dyDescent="0.55000000000000004">
      <c r="A93" s="173" t="str">
        <f>ข้อมูลทั่วไป!$AB$4</f>
        <v>1. การจัดการตนเอง</v>
      </c>
      <c r="B93" s="173"/>
      <c r="C93" s="173"/>
      <c r="D93" s="174" t="str">
        <f>"ระดับดีขึ้นไป ร้อยละ "&amp;ข้อมูลทั่วไป!$B$21</f>
        <v>ระดับดีขึ้นไป ร้อยละ 60</v>
      </c>
      <c r="E93" s="175"/>
      <c r="F93" s="176"/>
      <c r="G93" s="174">
        <f ca="1">คำนวณ!$L$8</f>
        <v>400</v>
      </c>
      <c r="H93" s="176"/>
      <c r="I93" s="47">
        <f ca="1">คำนวณ!F24</f>
        <v>247</v>
      </c>
      <c r="J93" s="48">
        <f ca="1">คำนวณ!G24</f>
        <v>68.044077134986225</v>
      </c>
      <c r="K93" s="68" t="str">
        <f ca="1">คำนวณ!H24</f>
        <v>P</v>
      </c>
      <c r="L93" s="68" t="str">
        <f ca="1">คำนวณ!I24</f>
        <v/>
      </c>
    </row>
    <row r="94" spans="1:12" ht="19.899999999999999" customHeight="1" x14ac:dyDescent="0.55000000000000004">
      <c r="A94" s="173" t="str">
        <f>ข้อมูลทั่วไป!$AB$5</f>
        <v>2. การสื่อสาร</v>
      </c>
      <c r="B94" s="173"/>
      <c r="C94" s="173"/>
      <c r="D94" s="183">
        <f>ข้อมูลทั่วไป!$B$21</f>
        <v>60</v>
      </c>
      <c r="E94" s="184"/>
      <c r="F94" s="185"/>
      <c r="G94" s="174">
        <f ca="1">คำนวณ!$L$8</f>
        <v>400</v>
      </c>
      <c r="H94" s="176"/>
      <c r="I94" s="47">
        <f ca="1">คำนวณ!F25</f>
        <v>262</v>
      </c>
      <c r="J94" s="48">
        <f ca="1">คำนวณ!G25</f>
        <v>72.176308539944898</v>
      </c>
      <c r="K94" s="68" t="str">
        <f ca="1">คำนวณ!H25</f>
        <v>P</v>
      </c>
      <c r="L94" s="68" t="str">
        <f ca="1">คำนวณ!I25</f>
        <v/>
      </c>
    </row>
    <row r="95" spans="1:12" ht="19.899999999999999" customHeight="1" x14ac:dyDescent="0.55000000000000004">
      <c r="A95" s="173" t="str">
        <f>ข้อมูลทั่วไป!$AB$6</f>
        <v>3. การคิดขั้นสูง</v>
      </c>
      <c r="B95" s="173"/>
      <c r="C95" s="173"/>
      <c r="D95" s="182"/>
      <c r="E95" s="175"/>
      <c r="F95" s="176"/>
      <c r="G95" s="174">
        <f ca="1">คำนวณ!$L$8</f>
        <v>400</v>
      </c>
      <c r="H95" s="176"/>
      <c r="I95" s="47">
        <f ca="1">คำนวณ!F26</f>
        <v>249</v>
      </c>
      <c r="J95" s="48">
        <f ca="1">คำนวณ!G26</f>
        <v>68.595041322314046</v>
      </c>
      <c r="K95" s="68" t="str">
        <f ca="1">คำนวณ!H26</f>
        <v>P</v>
      </c>
      <c r="L95" s="68" t="str">
        <f ca="1">คำนวณ!I26</f>
        <v/>
      </c>
    </row>
    <row r="96" spans="1:12" ht="19.899999999999999" customHeight="1" x14ac:dyDescent="0.55000000000000004">
      <c r="A96" s="173" t="str">
        <f>ข้อมูลทั่วไป!$AB$7</f>
        <v>4. การรวมพลังทำงานเป็นทีม</v>
      </c>
      <c r="B96" s="173"/>
      <c r="C96" s="173"/>
      <c r="D96" s="174"/>
      <c r="E96" s="175"/>
      <c r="F96" s="176"/>
      <c r="G96" s="174">
        <f ca="1">คำนวณ!$L$8</f>
        <v>400</v>
      </c>
      <c r="H96" s="176"/>
      <c r="I96" s="47">
        <f ca="1">คำนวณ!F27</f>
        <v>231</v>
      </c>
      <c r="J96" s="48">
        <f ca="1">คำนวณ!G27</f>
        <v>63.636363636363633</v>
      </c>
      <c r="K96" s="68" t="str">
        <f ca="1">คำนวณ!H27</f>
        <v>P</v>
      </c>
      <c r="L96" s="68" t="str">
        <f ca="1">คำนวณ!I27</f>
        <v/>
      </c>
    </row>
    <row r="97" spans="1:12" ht="19.899999999999999" customHeight="1" x14ac:dyDescent="0.55000000000000004">
      <c r="A97" s="173" t="str">
        <f>ข้อมูลทั่วไป!$AB$8</f>
        <v>5. การเป็นพลเมืองที่เข้มแข็ง</v>
      </c>
      <c r="B97" s="173"/>
      <c r="C97" s="173"/>
      <c r="D97" s="174"/>
      <c r="E97" s="175"/>
      <c r="F97" s="176"/>
      <c r="G97" s="174">
        <f ca="1">คำนวณ!$L$8</f>
        <v>400</v>
      </c>
      <c r="H97" s="176"/>
      <c r="I97" s="47">
        <f ca="1">คำนวณ!F28</f>
        <v>246</v>
      </c>
      <c r="J97" s="48">
        <f ca="1">คำนวณ!G28</f>
        <v>67.768595041322314</v>
      </c>
      <c r="K97" s="68" t="str">
        <f ca="1">คำนวณ!H28</f>
        <v>P</v>
      </c>
      <c r="L97" s="68" t="str">
        <f ca="1">คำนวณ!I28</f>
        <v/>
      </c>
    </row>
    <row r="98" spans="1:12" ht="19.899999999999999" customHeight="1" x14ac:dyDescent="0.55000000000000004">
      <c r="A98" s="173" t="str">
        <f>ข้อมูลทั่วไป!$AB$9</f>
        <v>6. การอยู่ร่วมกับธรรมชาติและวิทยาการอย่างยั่งยืน</v>
      </c>
      <c r="B98" s="173"/>
      <c r="C98" s="173"/>
      <c r="D98" s="174"/>
      <c r="E98" s="175"/>
      <c r="F98" s="176"/>
      <c r="G98" s="174">
        <f ca="1">คำนวณ!$L$8</f>
        <v>400</v>
      </c>
      <c r="H98" s="176"/>
      <c r="I98" s="47">
        <f ca="1">คำนวณ!F29</f>
        <v>244</v>
      </c>
      <c r="J98" s="48">
        <f ca="1">คำนวณ!G29</f>
        <v>67.217630853994493</v>
      </c>
      <c r="K98" s="68" t="str">
        <f ca="1">คำนวณ!H29</f>
        <v>P</v>
      </c>
      <c r="L98" s="68" t="str">
        <f ca="1">คำนวณ!I29</f>
        <v/>
      </c>
    </row>
    <row r="99" spans="1:12" ht="19.899999999999999" customHeight="1" x14ac:dyDescent="0.55000000000000004">
      <c r="A99" s="173" t="str">
        <f>ข้อมูลทั่วไป!$AB$10</f>
        <v>7. ความเป็นผู้ประกอบการ</v>
      </c>
      <c r="B99" s="173"/>
      <c r="C99" s="173"/>
      <c r="D99" s="66"/>
      <c r="E99" s="66"/>
      <c r="F99" s="33"/>
      <c r="G99" s="174">
        <f ca="1">คำนวณ!$L$8</f>
        <v>400</v>
      </c>
      <c r="H99" s="176"/>
      <c r="I99" s="47">
        <f ca="1">คำนวณ!F30</f>
        <v>244</v>
      </c>
      <c r="J99" s="48">
        <f ca="1">คำนวณ!G30</f>
        <v>67.217630853994493</v>
      </c>
      <c r="K99" s="68" t="str">
        <f ca="1">คำนวณ!H30</f>
        <v>P</v>
      </c>
      <c r="L99" s="68" t="str">
        <f ca="1">คำนวณ!I30</f>
        <v/>
      </c>
    </row>
    <row r="100" spans="1:12" ht="19.899999999999999" customHeight="1" x14ac:dyDescent="0.55000000000000004">
      <c r="A100" s="186" t="s">
        <v>100</v>
      </c>
      <c r="B100" s="187"/>
      <c r="C100" s="187"/>
      <c r="D100" s="187"/>
      <c r="E100" s="187"/>
      <c r="F100" s="188"/>
      <c r="G100" s="174">
        <f ca="1">คำนวณ!$L$8</f>
        <v>400</v>
      </c>
      <c r="H100" s="176"/>
      <c r="I100" s="47">
        <f ca="1">คำนวณ!F31</f>
        <v>255</v>
      </c>
      <c r="J100" s="48">
        <f ca="1">คำนวณ!G31</f>
        <v>70.247933884297524</v>
      </c>
      <c r="K100" s="68" t="str">
        <f ca="1">คำนวณ!H31</f>
        <v>P</v>
      </c>
      <c r="L100" s="68" t="str">
        <f ca="1">คำนวณ!I31</f>
        <v/>
      </c>
    </row>
    <row r="108" spans="1:12" ht="19.899999999999999" customHeight="1" x14ac:dyDescent="0.2">
      <c r="A108" s="169" t="s">
        <v>106</v>
      </c>
      <c r="B108" s="169"/>
      <c r="C108" s="169"/>
      <c r="D108" s="169"/>
      <c r="E108" s="169"/>
      <c r="F108" s="169"/>
      <c r="G108" s="169"/>
      <c r="H108" s="169"/>
      <c r="I108" s="169"/>
      <c r="J108" s="169"/>
      <c r="K108" s="169"/>
      <c r="L108" s="169"/>
    </row>
    <row r="109" spans="1:12" ht="19.899999999999999" customHeight="1" x14ac:dyDescent="0.2">
      <c r="A109" s="169"/>
      <c r="B109" s="169"/>
      <c r="C109" s="169"/>
      <c r="D109" s="169"/>
      <c r="E109" s="169"/>
      <c r="F109" s="169"/>
      <c r="G109" s="169"/>
      <c r="H109" s="169"/>
      <c r="I109" s="169"/>
      <c r="J109" s="169"/>
      <c r="K109" s="169"/>
      <c r="L109" s="169"/>
    </row>
    <row r="110" spans="1:12" ht="19.899999999999999" customHeight="1" x14ac:dyDescent="0.55000000000000004">
      <c r="A110" s="34" t="s">
        <v>109</v>
      </c>
      <c r="B110" s="34"/>
      <c r="C110" s="34"/>
      <c r="D110" s="34"/>
      <c r="E110" s="34"/>
      <c r="F110" s="34"/>
      <c r="G110" s="34"/>
      <c r="H110" s="34"/>
      <c r="I110" s="34"/>
      <c r="J110" s="99"/>
      <c r="K110" s="34"/>
      <c r="L110" s="34"/>
    </row>
    <row r="111" spans="1:12" ht="19.899999999999999" customHeight="1" x14ac:dyDescent="0.2">
      <c r="A111" s="168" t="s">
        <v>82</v>
      </c>
      <c r="B111" s="168"/>
      <c r="C111" s="168"/>
      <c r="D111" s="168" t="s">
        <v>95</v>
      </c>
      <c r="E111" s="168"/>
      <c r="F111" s="168"/>
      <c r="G111" s="168" t="s">
        <v>96</v>
      </c>
      <c r="H111" s="168"/>
      <c r="I111" s="165" t="s">
        <v>97</v>
      </c>
      <c r="J111" s="165"/>
      <c r="K111" s="166" t="s">
        <v>66</v>
      </c>
      <c r="L111" s="166"/>
    </row>
    <row r="112" spans="1:12" ht="19.899999999999999" customHeight="1" x14ac:dyDescent="0.2">
      <c r="A112" s="168"/>
      <c r="B112" s="168"/>
      <c r="C112" s="168"/>
      <c r="D112" s="168"/>
      <c r="E112" s="168"/>
      <c r="F112" s="168"/>
      <c r="G112" s="168"/>
      <c r="H112" s="168"/>
      <c r="I112" s="165"/>
      <c r="J112" s="165"/>
      <c r="K112" s="166"/>
      <c r="L112" s="166"/>
    </row>
    <row r="113" spans="1:12" ht="19.899999999999999" customHeight="1" x14ac:dyDescent="0.2">
      <c r="A113" s="168"/>
      <c r="B113" s="168"/>
      <c r="C113" s="168"/>
      <c r="D113" s="168"/>
      <c r="E113" s="168"/>
      <c r="F113" s="168"/>
      <c r="G113" s="168"/>
      <c r="H113" s="168"/>
      <c r="I113" s="165"/>
      <c r="J113" s="165"/>
      <c r="K113" s="166"/>
      <c r="L113" s="166"/>
    </row>
    <row r="114" spans="1:12" ht="19.899999999999999" customHeight="1" x14ac:dyDescent="0.2">
      <c r="A114" s="168"/>
      <c r="B114" s="168"/>
      <c r="C114" s="168"/>
      <c r="D114" s="168"/>
      <c r="E114" s="168"/>
      <c r="F114" s="168"/>
      <c r="G114" s="168"/>
      <c r="H114" s="168"/>
      <c r="I114" s="67" t="s">
        <v>11</v>
      </c>
      <c r="J114" s="103" t="s">
        <v>23</v>
      </c>
      <c r="K114" s="67" t="s">
        <v>98</v>
      </c>
      <c r="L114" s="67" t="s">
        <v>99</v>
      </c>
    </row>
    <row r="115" spans="1:12" s="125" customFormat="1" ht="19.899999999999999" customHeight="1" x14ac:dyDescent="0.2">
      <c r="A115" s="161" t="str">
        <f>A38</f>
        <v>1. การประเมินคุณลักษณะอันพึงประสงค์ ตามหลักสูตรแกนกลางการศึกษาขั้นพื้นฐาน พุทธศักราช 2551</v>
      </c>
      <c r="B115" s="162"/>
      <c r="C115" s="163"/>
      <c r="D115" s="156" t="str">
        <f>"ระดับดีขึ้นไป ร้อยละ "&amp;ข้อมูลทั่วไป!$B$21</f>
        <v>ระดับดีขึ้นไป ร้อยละ 60</v>
      </c>
      <c r="E115" s="157"/>
      <c r="F115" s="158"/>
      <c r="G115" s="159">
        <f ca="1">คำนวณ!$L$8</f>
        <v>400</v>
      </c>
      <c r="H115" s="160"/>
      <c r="I115" s="111">
        <f ca="1">I51</f>
        <v>258</v>
      </c>
      <c r="J115" s="114">
        <f t="shared" ref="J115:L115" ca="1" si="0">J51</f>
        <v>71.074380165289256</v>
      </c>
      <c r="K115" s="115" t="str">
        <f t="shared" ca="1" si="0"/>
        <v>P</v>
      </c>
      <c r="L115" s="115" t="str">
        <f t="shared" ca="1" si="0"/>
        <v/>
      </c>
    </row>
    <row r="116" spans="1:12" s="125" customFormat="1" ht="19.899999999999999" customHeight="1" x14ac:dyDescent="0.2">
      <c r="A116" s="167" t="str">
        <f>A53</f>
        <v>2. การประเมินสมรรถนะหลักตามหลักสูตร</v>
      </c>
      <c r="B116" s="167"/>
      <c r="C116" s="167"/>
      <c r="D116" s="156"/>
      <c r="E116" s="157"/>
      <c r="F116" s="158"/>
      <c r="G116" s="159">
        <f ca="1">คำนวณ!$L$8</f>
        <v>400</v>
      </c>
      <c r="H116" s="160"/>
      <c r="I116" s="111">
        <f ca="1">I63</f>
        <v>243</v>
      </c>
      <c r="J116" s="114">
        <f t="shared" ref="J116:L116" ca="1" si="1">J63</f>
        <v>66.942148760330582</v>
      </c>
      <c r="K116" s="115" t="str">
        <f t="shared" ca="1" si="1"/>
        <v>P</v>
      </c>
      <c r="L116" s="115" t="str">
        <f t="shared" ca="1" si="1"/>
        <v/>
      </c>
    </row>
    <row r="117" spans="1:12" s="125" customFormat="1" ht="19.899999999999999" customHeight="1" x14ac:dyDescent="0.2">
      <c r="A117" s="167" t="str">
        <f>A74</f>
        <v>3. การประเมินคุณลักษณะที่พึงประสงค์ของผู้เรียน</v>
      </c>
      <c r="B117" s="167"/>
      <c r="C117" s="167"/>
      <c r="D117" s="156"/>
      <c r="E117" s="157"/>
      <c r="F117" s="158"/>
      <c r="G117" s="159">
        <f ca="1">คำนวณ!$L$8</f>
        <v>400</v>
      </c>
      <c r="H117" s="160"/>
      <c r="I117" s="111">
        <f ca="1">I86</f>
        <v>247</v>
      </c>
      <c r="J117" s="114">
        <f t="shared" ref="J117:L117" ca="1" si="2">J86</f>
        <v>68.044077134986225</v>
      </c>
      <c r="K117" s="115" t="str">
        <f t="shared" ca="1" si="2"/>
        <v>P</v>
      </c>
      <c r="L117" s="115" t="str">
        <f t="shared" ca="1" si="2"/>
        <v/>
      </c>
    </row>
    <row r="118" spans="1:12" s="125" customFormat="1" ht="19.899999999999999" customHeight="1" x14ac:dyDescent="0.2">
      <c r="A118" s="167" t="str">
        <f>A88</f>
        <v>4. การประเมินสมรรถนะหลัก</v>
      </c>
      <c r="B118" s="167"/>
      <c r="C118" s="167"/>
      <c r="D118" s="156"/>
      <c r="E118" s="157"/>
      <c r="F118" s="158"/>
      <c r="G118" s="159">
        <f ca="1">คำนวณ!$L$8</f>
        <v>400</v>
      </c>
      <c r="H118" s="160"/>
      <c r="I118" s="111">
        <f ca="1">I100</f>
        <v>255</v>
      </c>
      <c r="J118" s="114">
        <f t="shared" ref="J118:L118" ca="1" si="3">J100</f>
        <v>70.247933884297524</v>
      </c>
      <c r="K118" s="115" t="str">
        <f t="shared" ca="1" si="3"/>
        <v>P</v>
      </c>
      <c r="L118" s="115" t="str">
        <f t="shared" ca="1" si="3"/>
        <v/>
      </c>
    </row>
    <row r="119" spans="1:12" ht="19.899999999999999" customHeight="1" x14ac:dyDescent="0.55000000000000004">
      <c r="A119" s="34"/>
      <c r="B119" s="34"/>
      <c r="C119" s="34"/>
      <c r="D119" s="34"/>
      <c r="E119" s="34"/>
      <c r="F119" s="34"/>
      <c r="G119" s="34"/>
      <c r="H119" s="34"/>
      <c r="I119" s="34"/>
      <c r="J119" s="99"/>
      <c r="K119" s="34"/>
      <c r="L119" s="34"/>
    </row>
    <row r="144" spans="1:12" ht="19.899999999999999" customHeight="1" x14ac:dyDescent="0.55000000000000004">
      <c r="A144" s="34" t="s">
        <v>110</v>
      </c>
      <c r="B144" s="34"/>
      <c r="C144" s="34"/>
      <c r="D144" s="34"/>
      <c r="E144" s="34"/>
      <c r="F144" s="34"/>
      <c r="G144" s="34"/>
      <c r="H144" s="34"/>
      <c r="I144" s="34"/>
      <c r="J144" s="99"/>
      <c r="K144" s="34"/>
      <c r="L144" s="34"/>
    </row>
    <row r="145" spans="1:12" ht="19.899999999999999" customHeight="1" x14ac:dyDescent="0.2">
      <c r="A145" s="168" t="s">
        <v>82</v>
      </c>
      <c r="B145" s="168"/>
      <c r="C145" s="168"/>
      <c r="D145" s="168" t="s">
        <v>95</v>
      </c>
      <c r="E145" s="168"/>
      <c r="F145" s="168"/>
      <c r="G145" s="168" t="s">
        <v>96</v>
      </c>
      <c r="H145" s="168"/>
      <c r="I145" s="165" t="s">
        <v>97</v>
      </c>
      <c r="J145" s="165"/>
      <c r="K145" s="166" t="s">
        <v>66</v>
      </c>
      <c r="L145" s="166"/>
    </row>
    <row r="146" spans="1:12" ht="19.899999999999999" customHeight="1" x14ac:dyDescent="0.2">
      <c r="A146" s="168"/>
      <c r="B146" s="168"/>
      <c r="C146" s="168"/>
      <c r="D146" s="168"/>
      <c r="E146" s="168"/>
      <c r="F146" s="168"/>
      <c r="G146" s="168"/>
      <c r="H146" s="168"/>
      <c r="I146" s="165"/>
      <c r="J146" s="165"/>
      <c r="K146" s="166"/>
      <c r="L146" s="166"/>
    </row>
    <row r="147" spans="1:12" ht="19.899999999999999" customHeight="1" x14ac:dyDescent="0.2">
      <c r="A147" s="168"/>
      <c r="B147" s="168"/>
      <c r="C147" s="168"/>
      <c r="D147" s="168"/>
      <c r="E147" s="168"/>
      <c r="F147" s="168"/>
      <c r="G147" s="168"/>
      <c r="H147" s="168"/>
      <c r="I147" s="165"/>
      <c r="J147" s="165"/>
      <c r="K147" s="166"/>
      <c r="L147" s="166"/>
    </row>
    <row r="148" spans="1:12" ht="19.899999999999999" customHeight="1" x14ac:dyDescent="0.2">
      <c r="A148" s="168"/>
      <c r="B148" s="168"/>
      <c r="C148" s="168"/>
      <c r="D148" s="168"/>
      <c r="E148" s="168"/>
      <c r="F148" s="168"/>
      <c r="G148" s="168"/>
      <c r="H148" s="168"/>
      <c r="I148" s="67" t="s">
        <v>11</v>
      </c>
      <c r="J148" s="103" t="s">
        <v>23</v>
      </c>
      <c r="K148" s="67" t="s">
        <v>98</v>
      </c>
      <c r="L148" s="67" t="s">
        <v>99</v>
      </c>
    </row>
    <row r="149" spans="1:12" ht="19.899999999999999" customHeight="1" x14ac:dyDescent="0.2">
      <c r="A149" s="161" t="s">
        <v>111</v>
      </c>
      <c r="B149" s="162"/>
      <c r="C149" s="163"/>
      <c r="D149" s="156" t="str">
        <f>"ระดับดีขึ้นไป ร้อยละ "&amp;ข้อมูลทั่วไป!$B$21</f>
        <v>ระดับดีขึ้นไป ร้อยละ 60</v>
      </c>
      <c r="E149" s="157"/>
      <c r="F149" s="158"/>
      <c r="G149" s="159"/>
      <c r="H149" s="160"/>
      <c r="I149" s="111"/>
      <c r="J149" s="109"/>
      <c r="K149" s="110"/>
      <c r="L149" s="110"/>
    </row>
    <row r="150" spans="1:12" ht="19.899999999999999" customHeight="1" x14ac:dyDescent="0.2">
      <c r="A150" s="105"/>
      <c r="B150" s="154" t="str">
        <f>$A$115</f>
        <v>1. การประเมินคุณลักษณะอันพึงประสงค์ ตามหลักสูตรแกนกลางการศึกษาขั้นพื้นฐาน พุทธศักราช 2551</v>
      </c>
      <c r="C150" s="155"/>
      <c r="D150" s="106"/>
      <c r="E150" s="107"/>
      <c r="F150" s="108"/>
      <c r="G150" s="159">
        <f ca="1">คำนวณ!$L$2</f>
        <v>63</v>
      </c>
      <c r="H150" s="160"/>
      <c r="I150" s="120">
        <f ca="1">คำนวณ!N2</f>
        <v>43</v>
      </c>
      <c r="J150" s="114">
        <f ca="1">คำนวณ!O2</f>
        <v>68.253968253968253</v>
      </c>
      <c r="K150" s="121" t="str">
        <f ca="1">คำนวณ!P2</f>
        <v>P</v>
      </c>
      <c r="L150" s="121" t="str">
        <f ca="1">คำนวณ!Q2</f>
        <v/>
      </c>
    </row>
    <row r="151" spans="1:12" ht="19.899999999999999" customHeight="1" x14ac:dyDescent="0.2">
      <c r="A151" s="105"/>
      <c r="B151" s="154" t="str">
        <f>$A$116</f>
        <v>2. การประเมินสมรรถนะหลักตามหลักสูตร</v>
      </c>
      <c r="C151" s="155"/>
      <c r="D151" s="106"/>
      <c r="E151" s="107"/>
      <c r="F151" s="108"/>
      <c r="G151" s="159">
        <f ca="1">คำนวณ!$L$2</f>
        <v>63</v>
      </c>
      <c r="H151" s="160"/>
      <c r="I151" s="120">
        <f ca="1">คำนวณ!N3</f>
        <v>45</v>
      </c>
      <c r="J151" s="114">
        <f ca="1">คำนวณ!O3</f>
        <v>71.428571428571431</v>
      </c>
      <c r="K151" s="121" t="str">
        <f ca="1">คำนวณ!P3</f>
        <v>P</v>
      </c>
      <c r="L151" s="121" t="str">
        <f ca="1">คำนวณ!Q3</f>
        <v/>
      </c>
    </row>
    <row r="152" spans="1:12" ht="19.899999999999999" customHeight="1" x14ac:dyDescent="0.2">
      <c r="A152" s="105"/>
      <c r="B152" s="154" t="str">
        <f>$A$117</f>
        <v>3. การประเมินคุณลักษณะที่พึงประสงค์ของผู้เรียน</v>
      </c>
      <c r="C152" s="155"/>
      <c r="D152" s="106"/>
      <c r="E152" s="107"/>
      <c r="F152" s="108"/>
      <c r="G152" s="159">
        <f ca="1">คำนวณ!$L$2</f>
        <v>63</v>
      </c>
      <c r="H152" s="160"/>
      <c r="I152" s="120">
        <f>คำนวณ!N4</f>
        <v>0</v>
      </c>
      <c r="J152" s="114">
        <f ca="1">คำนวณ!O4</f>
        <v>0</v>
      </c>
      <c r="K152" s="121" t="str">
        <f ca="1">คำนวณ!P4</f>
        <v/>
      </c>
      <c r="L152" s="121" t="str">
        <f ca="1">คำนวณ!Q4</f>
        <v>P</v>
      </c>
    </row>
    <row r="153" spans="1:12" ht="19.899999999999999" customHeight="1" x14ac:dyDescent="0.2">
      <c r="A153" s="105"/>
      <c r="B153" s="154" t="str">
        <f>$A$118</f>
        <v>4. การประเมินสมรรถนะหลัก</v>
      </c>
      <c r="C153" s="155"/>
      <c r="D153" s="106"/>
      <c r="E153" s="107"/>
      <c r="F153" s="108"/>
      <c r="G153" s="159">
        <f ca="1">คำนวณ!$L$2</f>
        <v>63</v>
      </c>
      <c r="H153" s="160"/>
      <c r="I153" s="120">
        <f>คำนวณ!N5</f>
        <v>0</v>
      </c>
      <c r="J153" s="114">
        <f ca="1">คำนวณ!O5</f>
        <v>0</v>
      </c>
      <c r="K153" s="121" t="str">
        <f ca="1">คำนวณ!P5</f>
        <v/>
      </c>
      <c r="L153" s="121" t="str">
        <f ca="1">คำนวณ!Q5</f>
        <v>P</v>
      </c>
    </row>
    <row r="154" spans="1:12" ht="19.899999999999999" customHeight="1" x14ac:dyDescent="0.2">
      <c r="A154" s="161" t="s">
        <v>112</v>
      </c>
      <c r="B154" s="162"/>
      <c r="C154" s="163"/>
      <c r="D154" s="156"/>
      <c r="E154" s="157"/>
      <c r="F154" s="158"/>
      <c r="G154" s="159"/>
      <c r="H154" s="160"/>
      <c r="I154" s="120"/>
      <c r="J154" s="114"/>
      <c r="K154" s="121"/>
      <c r="L154" s="121"/>
    </row>
    <row r="155" spans="1:12" ht="19.899999999999999" customHeight="1" x14ac:dyDescent="0.2">
      <c r="A155" s="105"/>
      <c r="B155" s="154" t="str">
        <f>$A$115</f>
        <v>1. การประเมินคุณลักษณะอันพึงประสงค์ ตามหลักสูตรแกนกลางการศึกษาขั้นพื้นฐาน พุทธศักราช 2551</v>
      </c>
      <c r="C155" s="155"/>
      <c r="D155" s="106"/>
      <c r="E155" s="107"/>
      <c r="F155" s="108"/>
      <c r="G155" s="159">
        <f ca="1">คำนวณ!$L$3</f>
        <v>68</v>
      </c>
      <c r="H155" s="160"/>
      <c r="I155" s="120">
        <f ca="1">คำนวณ!N7</f>
        <v>45</v>
      </c>
      <c r="J155" s="114">
        <f ca="1">คำนวณ!O7</f>
        <v>66.17647058823529</v>
      </c>
      <c r="K155" s="121" t="str">
        <f ca="1">คำนวณ!P7</f>
        <v>P</v>
      </c>
      <c r="L155" s="121" t="str">
        <f ca="1">คำนวณ!Q7</f>
        <v/>
      </c>
    </row>
    <row r="156" spans="1:12" ht="19.899999999999999" customHeight="1" x14ac:dyDescent="0.2">
      <c r="A156" s="105"/>
      <c r="B156" s="154" t="str">
        <f>$A$116</f>
        <v>2. การประเมินสมรรถนะหลักตามหลักสูตร</v>
      </c>
      <c r="C156" s="155"/>
      <c r="D156" s="106"/>
      <c r="E156" s="107"/>
      <c r="F156" s="108"/>
      <c r="G156" s="159">
        <f ca="1">คำนวณ!$L$3</f>
        <v>68</v>
      </c>
      <c r="H156" s="160"/>
      <c r="I156" s="120">
        <f ca="1">คำนวณ!N8</f>
        <v>52</v>
      </c>
      <c r="J156" s="114">
        <f ca="1">คำนวณ!O8</f>
        <v>76.470588235294116</v>
      </c>
      <c r="K156" s="121" t="str">
        <f ca="1">คำนวณ!P8</f>
        <v>P</v>
      </c>
      <c r="L156" s="121" t="str">
        <f ca="1">คำนวณ!Q8</f>
        <v/>
      </c>
    </row>
    <row r="157" spans="1:12" ht="19.899999999999999" customHeight="1" x14ac:dyDescent="0.2">
      <c r="A157" s="105"/>
      <c r="B157" s="154" t="str">
        <f>$A$117</f>
        <v>3. การประเมินคุณลักษณะที่พึงประสงค์ของผู้เรียน</v>
      </c>
      <c r="C157" s="155"/>
      <c r="D157" s="106"/>
      <c r="E157" s="107"/>
      <c r="F157" s="108"/>
      <c r="G157" s="159">
        <f ca="1">คำนวณ!$L$3</f>
        <v>68</v>
      </c>
      <c r="H157" s="160"/>
      <c r="I157" s="120">
        <f>คำนวณ!N9</f>
        <v>0</v>
      </c>
      <c r="J157" s="114">
        <f ca="1">คำนวณ!O9</f>
        <v>0</v>
      </c>
      <c r="K157" s="121" t="str">
        <f ca="1">คำนวณ!P9</f>
        <v/>
      </c>
      <c r="L157" s="121" t="str">
        <f ca="1">คำนวณ!Q9</f>
        <v>P</v>
      </c>
    </row>
    <row r="158" spans="1:12" ht="19.899999999999999" customHeight="1" x14ac:dyDescent="0.2">
      <c r="A158" s="105"/>
      <c r="B158" s="154" t="str">
        <f>$A$118</f>
        <v>4. การประเมินสมรรถนะหลัก</v>
      </c>
      <c r="C158" s="155"/>
      <c r="D158" s="106"/>
      <c r="E158" s="107"/>
      <c r="F158" s="108"/>
      <c r="G158" s="159">
        <f ca="1">คำนวณ!$L$3</f>
        <v>68</v>
      </c>
      <c r="H158" s="160"/>
      <c r="I158" s="120">
        <f>คำนวณ!N10</f>
        <v>0</v>
      </c>
      <c r="J158" s="114">
        <f ca="1">คำนวณ!O10</f>
        <v>0</v>
      </c>
      <c r="K158" s="121" t="str">
        <f ca="1">คำนวณ!P10</f>
        <v/>
      </c>
      <c r="L158" s="121" t="str">
        <f ca="1">คำนวณ!Q10</f>
        <v>P</v>
      </c>
    </row>
    <row r="159" spans="1:12" ht="19.899999999999999" customHeight="1" x14ac:dyDescent="0.2">
      <c r="A159" s="161" t="s">
        <v>113</v>
      </c>
      <c r="B159" s="162"/>
      <c r="C159" s="163"/>
      <c r="D159" s="156"/>
      <c r="E159" s="157"/>
      <c r="F159" s="158"/>
      <c r="G159" s="159"/>
      <c r="H159" s="160"/>
      <c r="I159" s="120"/>
      <c r="J159" s="114"/>
      <c r="K159" s="121"/>
      <c r="L159" s="121"/>
    </row>
    <row r="160" spans="1:12" ht="19.899999999999999" customHeight="1" x14ac:dyDescent="0.2">
      <c r="A160" s="105"/>
      <c r="B160" s="154" t="str">
        <f>$A$115</f>
        <v>1. การประเมินคุณลักษณะอันพึงประสงค์ ตามหลักสูตรแกนกลางการศึกษาขั้นพื้นฐาน พุทธศักราช 2551</v>
      </c>
      <c r="C160" s="155"/>
      <c r="D160" s="106"/>
      <c r="E160" s="107"/>
      <c r="F160" s="108"/>
      <c r="G160" s="159">
        <f ca="1">คำนวณ!$L$4</f>
        <v>72</v>
      </c>
      <c r="H160" s="160"/>
      <c r="I160" s="120">
        <f ca="1">คำนวณ!N12</f>
        <v>53</v>
      </c>
      <c r="J160" s="114">
        <f ca="1">คำนวณ!O12</f>
        <v>73.611111111111114</v>
      </c>
      <c r="K160" s="121" t="str">
        <f ca="1">คำนวณ!P12</f>
        <v>P</v>
      </c>
      <c r="L160" s="121" t="str">
        <f ca="1">คำนวณ!Q12</f>
        <v/>
      </c>
    </row>
    <row r="161" spans="1:12" ht="19.899999999999999" customHeight="1" x14ac:dyDescent="0.2">
      <c r="A161" s="105"/>
      <c r="B161" s="154" t="str">
        <f>$A$116</f>
        <v>2. การประเมินสมรรถนะหลักตามหลักสูตร</v>
      </c>
      <c r="C161" s="155"/>
      <c r="D161" s="106"/>
      <c r="E161" s="107"/>
      <c r="F161" s="108"/>
      <c r="G161" s="159">
        <f ca="1">คำนวณ!$L$4</f>
        <v>72</v>
      </c>
      <c r="H161" s="160"/>
      <c r="I161" s="120">
        <f ca="1">คำนวณ!N13</f>
        <v>44</v>
      </c>
      <c r="J161" s="114">
        <f ca="1">คำนวณ!O13</f>
        <v>61.111111111111114</v>
      </c>
      <c r="K161" s="121" t="str">
        <f ca="1">คำนวณ!P13</f>
        <v>P</v>
      </c>
      <c r="L161" s="121" t="str">
        <f ca="1">คำนวณ!Q13</f>
        <v/>
      </c>
    </row>
    <row r="162" spans="1:12" ht="19.899999999999999" customHeight="1" x14ac:dyDescent="0.2">
      <c r="A162" s="105"/>
      <c r="B162" s="154" t="str">
        <f>$A$117</f>
        <v>3. การประเมินคุณลักษณะที่พึงประสงค์ของผู้เรียน</v>
      </c>
      <c r="C162" s="155"/>
      <c r="D162" s="106"/>
      <c r="E162" s="107"/>
      <c r="F162" s="108"/>
      <c r="G162" s="159">
        <f ca="1">คำนวณ!$L$4</f>
        <v>72</v>
      </c>
      <c r="H162" s="160"/>
      <c r="I162" s="120">
        <f>คำนวณ!N14</f>
        <v>0</v>
      </c>
      <c r="J162" s="114">
        <f ca="1">คำนวณ!O14</f>
        <v>0</v>
      </c>
      <c r="K162" s="121" t="str">
        <f ca="1">คำนวณ!P14</f>
        <v/>
      </c>
      <c r="L162" s="121" t="str">
        <f ca="1">คำนวณ!Q14</f>
        <v>P</v>
      </c>
    </row>
    <row r="163" spans="1:12" ht="19.899999999999999" customHeight="1" x14ac:dyDescent="0.2">
      <c r="A163" s="105"/>
      <c r="B163" s="154" t="str">
        <f>$A$118</f>
        <v>4. การประเมินสมรรถนะหลัก</v>
      </c>
      <c r="C163" s="155"/>
      <c r="D163" s="106"/>
      <c r="E163" s="107"/>
      <c r="F163" s="108"/>
      <c r="G163" s="159">
        <f ca="1">คำนวณ!$L$4</f>
        <v>72</v>
      </c>
      <c r="H163" s="160"/>
      <c r="I163" s="120">
        <f>คำนวณ!N15</f>
        <v>0</v>
      </c>
      <c r="J163" s="114">
        <f ca="1">คำนวณ!O15</f>
        <v>0</v>
      </c>
      <c r="K163" s="121" t="str">
        <f ca="1">คำนวณ!P15</f>
        <v/>
      </c>
      <c r="L163" s="121" t="str">
        <f ca="1">คำนวณ!Q15</f>
        <v>P</v>
      </c>
    </row>
    <row r="164" spans="1:12" ht="19.899999999999999" customHeight="1" x14ac:dyDescent="0.2">
      <c r="A164" s="161" t="s">
        <v>114</v>
      </c>
      <c r="B164" s="162"/>
      <c r="C164" s="163"/>
      <c r="D164" s="156"/>
      <c r="E164" s="157"/>
      <c r="F164" s="158"/>
      <c r="G164" s="159"/>
      <c r="H164" s="160"/>
      <c r="I164" s="120"/>
      <c r="J164" s="114"/>
      <c r="K164" s="121"/>
      <c r="L164" s="121"/>
    </row>
    <row r="165" spans="1:12" ht="19.899999999999999" customHeight="1" x14ac:dyDescent="0.2">
      <c r="A165" s="105"/>
      <c r="B165" s="154" t="str">
        <f>$A$115</f>
        <v>1. การประเมินคุณลักษณะอันพึงประสงค์ ตามหลักสูตรแกนกลางการศึกษาขั้นพื้นฐาน พุทธศักราช 2551</v>
      </c>
      <c r="C165" s="155"/>
      <c r="D165" s="106"/>
      <c r="E165" s="107"/>
      <c r="F165" s="108"/>
      <c r="G165" s="159">
        <f ca="1">คำนวณ!$L$5</f>
        <v>64</v>
      </c>
      <c r="H165" s="160"/>
      <c r="I165" s="120">
        <f ca="1">คำนวณ!N17</f>
        <v>46</v>
      </c>
      <c r="J165" s="114">
        <f ca="1">คำนวณ!O17</f>
        <v>71.875</v>
      </c>
      <c r="K165" s="121" t="str">
        <f ca="1">คำนวณ!P17</f>
        <v>P</v>
      </c>
      <c r="L165" s="121" t="str">
        <f ca="1">คำนวณ!Q17</f>
        <v/>
      </c>
    </row>
    <row r="166" spans="1:12" ht="19.899999999999999" customHeight="1" x14ac:dyDescent="0.2">
      <c r="A166" s="105"/>
      <c r="B166" s="154" t="str">
        <f>$A$116</f>
        <v>2. การประเมินสมรรถนะหลักตามหลักสูตร</v>
      </c>
      <c r="C166" s="155"/>
      <c r="D166" s="106"/>
      <c r="E166" s="107"/>
      <c r="F166" s="108"/>
      <c r="G166" s="159">
        <f ca="1">คำนวณ!$L$5</f>
        <v>64</v>
      </c>
      <c r="H166" s="160"/>
      <c r="I166" s="120">
        <f ca="1">คำนวณ!N18</f>
        <v>36</v>
      </c>
      <c r="J166" s="114">
        <f ca="1">คำนวณ!O18</f>
        <v>56.25</v>
      </c>
      <c r="K166" s="121" t="str">
        <f ca="1">คำนวณ!P18</f>
        <v/>
      </c>
      <c r="L166" s="121" t="str">
        <f ca="1">คำนวณ!Q18</f>
        <v>P</v>
      </c>
    </row>
    <row r="167" spans="1:12" ht="19.899999999999999" customHeight="1" x14ac:dyDescent="0.2">
      <c r="A167" s="105"/>
      <c r="B167" s="154" t="str">
        <f>$A$117</f>
        <v>3. การประเมินคุณลักษณะที่พึงประสงค์ของผู้เรียน</v>
      </c>
      <c r="C167" s="155"/>
      <c r="D167" s="106"/>
      <c r="E167" s="107"/>
      <c r="F167" s="108"/>
      <c r="G167" s="159">
        <f ca="1">คำนวณ!$L$5</f>
        <v>64</v>
      </c>
      <c r="H167" s="160"/>
      <c r="I167" s="120">
        <f>คำนวณ!N19</f>
        <v>0</v>
      </c>
      <c r="J167" s="114">
        <f ca="1">คำนวณ!O19</f>
        <v>0</v>
      </c>
      <c r="K167" s="121" t="str">
        <f ca="1">คำนวณ!P19</f>
        <v/>
      </c>
      <c r="L167" s="121" t="str">
        <f ca="1">คำนวณ!Q19</f>
        <v>P</v>
      </c>
    </row>
    <row r="168" spans="1:12" ht="19.899999999999999" customHeight="1" x14ac:dyDescent="0.2">
      <c r="A168" s="105"/>
      <c r="B168" s="154" t="str">
        <f>$A$118</f>
        <v>4. การประเมินสมรรถนะหลัก</v>
      </c>
      <c r="C168" s="155"/>
      <c r="D168" s="106"/>
      <c r="E168" s="107"/>
      <c r="F168" s="108"/>
      <c r="G168" s="159">
        <f ca="1">คำนวณ!$L$5</f>
        <v>64</v>
      </c>
      <c r="H168" s="160"/>
      <c r="I168" s="120">
        <f>คำนวณ!N20</f>
        <v>0</v>
      </c>
      <c r="J168" s="114">
        <f ca="1">คำนวณ!O20</f>
        <v>0</v>
      </c>
      <c r="K168" s="121" t="str">
        <f ca="1">คำนวณ!P20</f>
        <v/>
      </c>
      <c r="L168" s="121" t="str">
        <f ca="1">คำนวณ!Q20</f>
        <v>P</v>
      </c>
    </row>
    <row r="169" spans="1:12" ht="19.899999999999999" customHeight="1" x14ac:dyDescent="0.2">
      <c r="A169" s="161" t="s">
        <v>115</v>
      </c>
      <c r="B169" s="162"/>
      <c r="C169" s="163"/>
      <c r="D169" s="156"/>
      <c r="E169" s="157"/>
      <c r="F169" s="158"/>
      <c r="G169" s="159"/>
      <c r="H169" s="160"/>
      <c r="I169" s="120"/>
      <c r="J169" s="114"/>
      <c r="K169" s="121"/>
      <c r="L169" s="121"/>
    </row>
    <row r="170" spans="1:12" ht="19.899999999999999" customHeight="1" x14ac:dyDescent="0.2">
      <c r="A170" s="105"/>
      <c r="B170" s="154" t="str">
        <f>$A$115</f>
        <v>1. การประเมินคุณลักษณะอันพึงประสงค์ ตามหลักสูตรแกนกลางการศึกษาขั้นพื้นฐาน พุทธศักราช 2551</v>
      </c>
      <c r="C170" s="155"/>
      <c r="D170" s="106"/>
      <c r="E170" s="107"/>
      <c r="F170" s="108"/>
      <c r="G170" s="159">
        <f ca="1">คำนวณ!$L$6</f>
        <v>68</v>
      </c>
      <c r="H170" s="160"/>
      <c r="I170" s="120">
        <f ca="1">คำนวณ!N22</f>
        <v>56</v>
      </c>
      <c r="J170" s="114">
        <f ca="1">คำนวณ!O22</f>
        <v>82.352941176470594</v>
      </c>
      <c r="K170" s="121" t="str">
        <f ca="1">คำนวณ!P22</f>
        <v>P</v>
      </c>
      <c r="L170" s="121" t="str">
        <f ca="1">คำนวณ!Q22</f>
        <v/>
      </c>
    </row>
    <row r="171" spans="1:12" ht="19.899999999999999" customHeight="1" x14ac:dyDescent="0.2">
      <c r="A171" s="105"/>
      <c r="B171" s="154" t="str">
        <f>$A$116</f>
        <v>2. การประเมินสมรรถนะหลักตามหลักสูตร</v>
      </c>
      <c r="C171" s="155"/>
      <c r="D171" s="106"/>
      <c r="E171" s="107"/>
      <c r="F171" s="108"/>
      <c r="G171" s="159">
        <f ca="1">คำนวณ!$L$6</f>
        <v>68</v>
      </c>
      <c r="H171" s="160"/>
      <c r="I171" s="120">
        <f ca="1">คำนวณ!N23</f>
        <v>51</v>
      </c>
      <c r="J171" s="114">
        <f ca="1">คำนวณ!O23</f>
        <v>75</v>
      </c>
      <c r="K171" s="121" t="str">
        <f ca="1">คำนวณ!P23</f>
        <v>P</v>
      </c>
      <c r="L171" s="121" t="str">
        <f ca="1">คำนวณ!Q23</f>
        <v/>
      </c>
    </row>
    <row r="172" spans="1:12" ht="19.899999999999999" customHeight="1" x14ac:dyDescent="0.2">
      <c r="A172" s="105"/>
      <c r="B172" s="154" t="str">
        <f>$A$117</f>
        <v>3. การประเมินคุณลักษณะที่พึงประสงค์ของผู้เรียน</v>
      </c>
      <c r="C172" s="155"/>
      <c r="D172" s="106"/>
      <c r="E172" s="107"/>
      <c r="F172" s="108"/>
      <c r="G172" s="159">
        <f ca="1">คำนวณ!$L$6</f>
        <v>68</v>
      </c>
      <c r="H172" s="160"/>
      <c r="I172" s="120">
        <f>คำนวณ!N24</f>
        <v>0</v>
      </c>
      <c r="J172" s="114">
        <f ca="1">คำนวณ!O24</f>
        <v>0</v>
      </c>
      <c r="K172" s="121" t="str">
        <f ca="1">คำนวณ!P24</f>
        <v/>
      </c>
      <c r="L172" s="121" t="str">
        <f ca="1">คำนวณ!Q24</f>
        <v>P</v>
      </c>
    </row>
    <row r="173" spans="1:12" ht="19.899999999999999" customHeight="1" x14ac:dyDescent="0.2">
      <c r="A173" s="105"/>
      <c r="B173" s="154" t="str">
        <f>$A$118</f>
        <v>4. การประเมินสมรรถนะหลัก</v>
      </c>
      <c r="C173" s="155"/>
      <c r="D173" s="106"/>
      <c r="E173" s="107"/>
      <c r="F173" s="108"/>
      <c r="G173" s="159">
        <f ca="1">คำนวณ!$L$6</f>
        <v>68</v>
      </c>
      <c r="H173" s="160"/>
      <c r="I173" s="120">
        <f>คำนวณ!N25</f>
        <v>0</v>
      </c>
      <c r="J173" s="114">
        <f ca="1">คำนวณ!O25</f>
        <v>0</v>
      </c>
      <c r="K173" s="121" t="str">
        <f ca="1">คำนวณ!P25</f>
        <v/>
      </c>
      <c r="L173" s="121" t="str">
        <f ca="1">คำนวณ!Q25</f>
        <v>P</v>
      </c>
    </row>
    <row r="174" spans="1:12" ht="19.899999999999999" customHeight="1" x14ac:dyDescent="0.2">
      <c r="A174" s="164" t="s">
        <v>116</v>
      </c>
      <c r="B174" s="154"/>
      <c r="C174" s="155"/>
      <c r="D174" s="156"/>
      <c r="E174" s="157"/>
      <c r="F174" s="158"/>
      <c r="G174" s="159"/>
      <c r="H174" s="160"/>
      <c r="I174" s="120"/>
      <c r="J174" s="114"/>
      <c r="K174" s="121"/>
      <c r="L174" s="121"/>
    </row>
    <row r="175" spans="1:12" ht="19.899999999999999" customHeight="1" x14ac:dyDescent="0.2">
      <c r="A175" s="105"/>
      <c r="B175" s="154" t="str">
        <f>$A$115</f>
        <v>1. การประเมินคุณลักษณะอันพึงประสงค์ ตามหลักสูตรแกนกลางการศึกษาขั้นพื้นฐาน พุทธศักราช 2551</v>
      </c>
      <c r="C175" s="155"/>
      <c r="D175" s="156"/>
      <c r="E175" s="157"/>
      <c r="F175" s="158"/>
      <c r="G175" s="159">
        <f ca="1">คำนวณ!$L$7</f>
        <v>65</v>
      </c>
      <c r="H175" s="160"/>
      <c r="I175" s="120">
        <f ca="1">คำนวณ!N27</f>
        <v>52</v>
      </c>
      <c r="J175" s="114">
        <f ca="1">คำนวณ!O27</f>
        <v>80</v>
      </c>
      <c r="K175" s="121" t="str">
        <f ca="1">คำนวณ!P27</f>
        <v>P</v>
      </c>
      <c r="L175" s="121" t="str">
        <f ca="1">คำนวณ!Q27</f>
        <v/>
      </c>
    </row>
    <row r="176" spans="1:12" ht="19.899999999999999" customHeight="1" x14ac:dyDescent="0.2">
      <c r="A176" s="105"/>
      <c r="B176" s="154" t="str">
        <f>$A$116</f>
        <v>2. การประเมินสมรรถนะหลักตามหลักสูตร</v>
      </c>
      <c r="C176" s="155"/>
      <c r="D176" s="156"/>
      <c r="E176" s="157"/>
      <c r="F176" s="158"/>
      <c r="G176" s="159">
        <f ca="1">คำนวณ!$L$7</f>
        <v>65</v>
      </c>
      <c r="H176" s="160"/>
      <c r="I176" s="120">
        <f ca="1">คำนวณ!N28</f>
        <v>44</v>
      </c>
      <c r="J176" s="114">
        <f ca="1">คำนวณ!O28</f>
        <v>67.692307692307693</v>
      </c>
      <c r="K176" s="121" t="str">
        <f ca="1">คำนวณ!P28</f>
        <v>P</v>
      </c>
      <c r="L176" s="121" t="str">
        <f ca="1">คำนวณ!Q28</f>
        <v/>
      </c>
    </row>
    <row r="177" spans="1:12" ht="19.899999999999999" customHeight="1" x14ac:dyDescent="0.2">
      <c r="A177" s="105"/>
      <c r="B177" s="154" t="str">
        <f>$A$117</f>
        <v>3. การประเมินคุณลักษณะที่พึงประสงค์ของผู้เรียน</v>
      </c>
      <c r="C177" s="155"/>
      <c r="D177" s="156"/>
      <c r="E177" s="157"/>
      <c r="F177" s="158"/>
      <c r="G177" s="159">
        <f ca="1">คำนวณ!$L$7</f>
        <v>65</v>
      </c>
      <c r="H177" s="160"/>
      <c r="I177" s="120">
        <f>คำนวณ!N29</f>
        <v>0</v>
      </c>
      <c r="J177" s="114">
        <f ca="1">คำนวณ!O29</f>
        <v>0</v>
      </c>
      <c r="K177" s="121" t="str">
        <f ca="1">คำนวณ!P29</f>
        <v/>
      </c>
      <c r="L177" s="121" t="str">
        <f ca="1">คำนวณ!Q29</f>
        <v>P</v>
      </c>
    </row>
    <row r="178" spans="1:12" ht="19.899999999999999" customHeight="1" x14ac:dyDescent="0.2">
      <c r="A178" s="112"/>
      <c r="B178" s="154" t="str">
        <f>$A$118</f>
        <v>4. การประเมินสมรรถนะหลัก</v>
      </c>
      <c r="C178" s="155"/>
      <c r="D178" s="156"/>
      <c r="E178" s="157"/>
      <c r="F178" s="158"/>
      <c r="G178" s="159">
        <f ca="1">คำนวณ!$L$7</f>
        <v>65</v>
      </c>
      <c r="H178" s="160"/>
      <c r="I178" s="120">
        <f>คำนวณ!N30</f>
        <v>0</v>
      </c>
      <c r="J178" s="114">
        <f ca="1">คำนวณ!O30</f>
        <v>0</v>
      </c>
      <c r="K178" s="121" t="str">
        <f ca="1">คำนวณ!P30</f>
        <v/>
      </c>
      <c r="L178" s="121" t="str">
        <f ca="1">คำนวณ!Q30</f>
        <v>P</v>
      </c>
    </row>
  </sheetData>
  <sheetProtection algorithmName="SHA-512" hashValue="pMI04hgCy1NsxpXnV/8eeqXEdJsGZvt3ucpC01B79K6e8D5nw7Iyl9FhzZsJEJaY9jlxgcjJRisz+BYv4WGfkw==" saltValue="Bm0OHrdlI1XA5/Nn0uHfeg==" spinCount="100000" sheet="1" objects="1" scenarios="1"/>
  <mergeCells count="203">
    <mergeCell ref="A98:C98"/>
    <mergeCell ref="D98:F98"/>
    <mergeCell ref="G98:H98"/>
    <mergeCell ref="A99:C99"/>
    <mergeCell ref="G99:H99"/>
    <mergeCell ref="A100:F100"/>
    <mergeCell ref="G100:H100"/>
    <mergeCell ref="A96:C96"/>
    <mergeCell ref="D96:F96"/>
    <mergeCell ref="G96:H96"/>
    <mergeCell ref="A97:C97"/>
    <mergeCell ref="D97:F97"/>
    <mergeCell ref="G97:H97"/>
    <mergeCell ref="A94:C94"/>
    <mergeCell ref="D94:F94"/>
    <mergeCell ref="G94:H94"/>
    <mergeCell ref="A95:C95"/>
    <mergeCell ref="D95:F95"/>
    <mergeCell ref="G95:H95"/>
    <mergeCell ref="A89:C92"/>
    <mergeCell ref="D89:F92"/>
    <mergeCell ref="G89:H92"/>
    <mergeCell ref="I89:J91"/>
    <mergeCell ref="K89:L91"/>
    <mergeCell ref="A93:C93"/>
    <mergeCell ref="D93:F93"/>
    <mergeCell ref="G93:H93"/>
    <mergeCell ref="A84:C84"/>
    <mergeCell ref="D84:F84"/>
    <mergeCell ref="G84:H84"/>
    <mergeCell ref="A85:C85"/>
    <mergeCell ref="G85:H85"/>
    <mergeCell ref="A86:F86"/>
    <mergeCell ref="G86:H86"/>
    <mergeCell ref="A82:C82"/>
    <mergeCell ref="D82:F82"/>
    <mergeCell ref="G82:H82"/>
    <mergeCell ref="A83:C83"/>
    <mergeCell ref="D83:F83"/>
    <mergeCell ref="G83:H83"/>
    <mergeCell ref="A80:C80"/>
    <mergeCell ref="D80:F80"/>
    <mergeCell ref="G80:H80"/>
    <mergeCell ref="A81:C81"/>
    <mergeCell ref="D81:F81"/>
    <mergeCell ref="G81:H81"/>
    <mergeCell ref="A75:C78"/>
    <mergeCell ref="D75:F78"/>
    <mergeCell ref="G75:H78"/>
    <mergeCell ref="I75:J77"/>
    <mergeCell ref="K75:L77"/>
    <mergeCell ref="A79:C79"/>
    <mergeCell ref="D79:F79"/>
    <mergeCell ref="G79:H79"/>
    <mergeCell ref="A62:C62"/>
    <mergeCell ref="D62:F62"/>
    <mergeCell ref="G62:H62"/>
    <mergeCell ref="A63:F63"/>
    <mergeCell ref="G63:H63"/>
    <mergeCell ref="A72:L73"/>
    <mergeCell ref="A60:C60"/>
    <mergeCell ref="D60:F60"/>
    <mergeCell ref="G60:H60"/>
    <mergeCell ref="A61:C61"/>
    <mergeCell ref="D61:F61"/>
    <mergeCell ref="G61:H61"/>
    <mergeCell ref="A58:C58"/>
    <mergeCell ref="D58:F58"/>
    <mergeCell ref="G58:H58"/>
    <mergeCell ref="G59:H59"/>
    <mergeCell ref="A36:L37"/>
    <mergeCell ref="A51:F51"/>
    <mergeCell ref="G51:H51"/>
    <mergeCell ref="A49:C49"/>
    <mergeCell ref="G49:H49"/>
    <mergeCell ref="A50:C50"/>
    <mergeCell ref="G50:H50"/>
    <mergeCell ref="I54:J56"/>
    <mergeCell ref="K54:L56"/>
    <mergeCell ref="A47:C47"/>
    <mergeCell ref="D47:F47"/>
    <mergeCell ref="G47:H47"/>
    <mergeCell ref="A48:C48"/>
    <mergeCell ref="G48:H48"/>
    <mergeCell ref="A45:C45"/>
    <mergeCell ref="D45:F45"/>
    <mergeCell ref="G45:H45"/>
    <mergeCell ref="A108:L109"/>
    <mergeCell ref="I39:J41"/>
    <mergeCell ref="K39:L41"/>
    <mergeCell ref="E3:H3"/>
    <mergeCell ref="A7:L9"/>
    <mergeCell ref="A39:C42"/>
    <mergeCell ref="D39:F42"/>
    <mergeCell ref="G39:H42"/>
    <mergeCell ref="A46:C46"/>
    <mergeCell ref="D46:F46"/>
    <mergeCell ref="G46:H46"/>
    <mergeCell ref="G43:H43"/>
    <mergeCell ref="A44:C44"/>
    <mergeCell ref="D44:F44"/>
    <mergeCell ref="G44:H44"/>
    <mergeCell ref="A43:C43"/>
    <mergeCell ref="D43:F43"/>
    <mergeCell ref="A54:C57"/>
    <mergeCell ref="D54:F57"/>
    <mergeCell ref="G54:H57"/>
    <mergeCell ref="A59:C59"/>
    <mergeCell ref="D59:F59"/>
    <mergeCell ref="F33:K33"/>
    <mergeCell ref="E34:L34"/>
    <mergeCell ref="I111:J113"/>
    <mergeCell ref="K111:L113"/>
    <mergeCell ref="A117:C117"/>
    <mergeCell ref="D117:F117"/>
    <mergeCell ref="G117:H117"/>
    <mergeCell ref="A118:C118"/>
    <mergeCell ref="D118:F118"/>
    <mergeCell ref="G118:H118"/>
    <mergeCell ref="A145:C148"/>
    <mergeCell ref="D145:F148"/>
    <mergeCell ref="G145:H148"/>
    <mergeCell ref="A115:C115"/>
    <mergeCell ref="A116:C116"/>
    <mergeCell ref="D115:F115"/>
    <mergeCell ref="G115:H115"/>
    <mergeCell ref="D116:F116"/>
    <mergeCell ref="G116:H116"/>
    <mergeCell ref="A111:C114"/>
    <mergeCell ref="D111:F114"/>
    <mergeCell ref="G111:H114"/>
    <mergeCell ref="I145:J147"/>
    <mergeCell ref="K145:L147"/>
    <mergeCell ref="A149:C149"/>
    <mergeCell ref="D149:F149"/>
    <mergeCell ref="G149:H149"/>
    <mergeCell ref="A154:C154"/>
    <mergeCell ref="D154:F154"/>
    <mergeCell ref="G154:H154"/>
    <mergeCell ref="A159:C159"/>
    <mergeCell ref="D159:F159"/>
    <mergeCell ref="G159:H159"/>
    <mergeCell ref="B150:C150"/>
    <mergeCell ref="B151:C151"/>
    <mergeCell ref="B152:C152"/>
    <mergeCell ref="B153:C153"/>
    <mergeCell ref="G150:H150"/>
    <mergeCell ref="G151:H151"/>
    <mergeCell ref="G152:H152"/>
    <mergeCell ref="G153:H153"/>
    <mergeCell ref="B155:C155"/>
    <mergeCell ref="B156:C156"/>
    <mergeCell ref="B157:C157"/>
    <mergeCell ref="B158:C158"/>
    <mergeCell ref="G155:H155"/>
    <mergeCell ref="G156:H156"/>
    <mergeCell ref="G157:H157"/>
    <mergeCell ref="A174:C174"/>
    <mergeCell ref="D169:F169"/>
    <mergeCell ref="D174:F174"/>
    <mergeCell ref="G169:H169"/>
    <mergeCell ref="G174:H174"/>
    <mergeCell ref="B171:C171"/>
    <mergeCell ref="B172:C172"/>
    <mergeCell ref="B173:C173"/>
    <mergeCell ref="G170:H170"/>
    <mergeCell ref="G171:H171"/>
    <mergeCell ref="G172:H172"/>
    <mergeCell ref="G173:H173"/>
    <mergeCell ref="B170:C170"/>
    <mergeCell ref="G158:H158"/>
    <mergeCell ref="A164:C164"/>
    <mergeCell ref="D164:F164"/>
    <mergeCell ref="G164:H164"/>
    <mergeCell ref="A169:C169"/>
    <mergeCell ref="G165:H165"/>
    <mergeCell ref="G166:H166"/>
    <mergeCell ref="G167:H167"/>
    <mergeCell ref="G160:H160"/>
    <mergeCell ref="G161:H161"/>
    <mergeCell ref="G162:H162"/>
    <mergeCell ref="G163:H163"/>
    <mergeCell ref="B160:C160"/>
    <mergeCell ref="B161:C161"/>
    <mergeCell ref="B162:C162"/>
    <mergeCell ref="B163:C163"/>
    <mergeCell ref="B165:C165"/>
    <mergeCell ref="B166:C166"/>
    <mergeCell ref="B167:C167"/>
    <mergeCell ref="B168:C168"/>
    <mergeCell ref="G168:H168"/>
    <mergeCell ref="B175:C175"/>
    <mergeCell ref="B176:C176"/>
    <mergeCell ref="B177:C177"/>
    <mergeCell ref="B178:C178"/>
    <mergeCell ref="D175:F175"/>
    <mergeCell ref="G175:H175"/>
    <mergeCell ref="D176:F176"/>
    <mergeCell ref="G176:H176"/>
    <mergeCell ref="D177:F177"/>
    <mergeCell ref="G177:H177"/>
    <mergeCell ref="D178:F178"/>
    <mergeCell ref="G178:H178"/>
  </mergeCells>
  <phoneticPr fontId="14" type="noConversion"/>
  <pageMargins left="0.52500000000000002" right="0.19166666666666668" top="0.75" bottom="0.75" header="0.3" footer="0.3"/>
  <pageSetup paperSize="9" orientation="portrait" horizontalDpi="0"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D1E7B-3BF8-4516-97E3-E2F1559E902F}">
  <sheetPr>
    <tabColor rgb="FF7030A0"/>
  </sheetPr>
  <dimension ref="A1:K34"/>
  <sheetViews>
    <sheetView topLeftCell="A25" workbookViewId="0">
      <selection activeCell="D26" sqref="D26"/>
    </sheetView>
  </sheetViews>
  <sheetFormatPr defaultColWidth="8.875" defaultRowHeight="30.75" x14ac:dyDescent="0.7"/>
  <cols>
    <col min="1" max="1" width="6.375" style="6" bestFit="1" customWidth="1"/>
    <col min="2" max="2" width="16.875" style="6" customWidth="1"/>
    <col min="3" max="3" width="4.75" style="6" customWidth="1"/>
    <col min="4" max="4" width="20.5" style="6" customWidth="1"/>
    <col min="5" max="7" width="5.125" style="6" customWidth="1"/>
    <col min="8" max="9" width="5.125" style="69" customWidth="1"/>
    <col min="10" max="16384" width="8.875" style="6"/>
  </cols>
  <sheetData>
    <row r="1" spans="1:11" ht="25.9" customHeight="1" x14ac:dyDescent="0.7">
      <c r="A1" s="75">
        <f>ข้อมูลทั่วไป!$B$8</f>
        <v>2568</v>
      </c>
      <c r="B1" s="122" t="str">
        <f>ข้อมูลทั่วไป!$B$6</f>
        <v>ชั้นมัธยมศึกษาปีที่ 1</v>
      </c>
      <c r="C1" s="75">
        <f>ข้อมูลทั่วไป!$B$7</f>
        <v>1</v>
      </c>
      <c r="D1" s="61" t="str">
        <f>ข้อมูลทั่วไป!$J$6</f>
        <v>คุณลักษณะตามหลักสูตร</v>
      </c>
      <c r="E1" s="61">
        <f>ข้อมูลทั่วไป!$M$6</f>
        <v>0</v>
      </c>
      <c r="F1" s="61">
        <f>ข้อมูลทั่วไป!$N$6+ข้อมูลทั่วไป!$P$6+ข้อมูลทั่วไป!$R$6</f>
        <v>0</v>
      </c>
      <c r="G1" s="61" t="e">
        <f>F1*100/E1</f>
        <v>#DIV/0!</v>
      </c>
      <c r="H1" s="113" t="e">
        <f>IF(G1&gt;=ข้อมูลทั่วไป!$B$21,"P","")</f>
        <v>#DIV/0!</v>
      </c>
      <c r="I1" s="113" t="e">
        <f>IF(G1&gt;=ข้อมูลทั่วไป!$B$21,"","P")</f>
        <v>#DIV/0!</v>
      </c>
      <c r="K1" s="13" t="s">
        <v>34</v>
      </c>
    </row>
    <row r="2" spans="1:11" x14ac:dyDescent="0.7">
      <c r="A2" s="75">
        <f>ข้อมูลทั่วไป!$B$8</f>
        <v>2568</v>
      </c>
      <c r="B2" s="122" t="str">
        <f>ข้อมูลทั่วไป!$B$6</f>
        <v>ชั้นมัธยมศึกษาปีที่ 1</v>
      </c>
      <c r="C2" s="75">
        <f>ข้อมูลทั่วไป!$B$7</f>
        <v>1</v>
      </c>
      <c r="D2" s="61" t="str">
        <f>ข้อมูลทั่วไป!$J$7</f>
        <v>สมรรถนะตามหลักสูตร</v>
      </c>
      <c r="E2" s="61">
        <f>ข้อมูลทั่วไป!$M$7</f>
        <v>0</v>
      </c>
      <c r="F2" s="61">
        <f>ข้อมูลทั่วไป!$N$7+ข้อมูลทั่วไป!$P$7+ข้อมูลทั่วไป!$R$7</f>
        <v>0</v>
      </c>
      <c r="G2" s="61" t="e">
        <f t="shared" ref="G2:G4" si="0">F2*100/E2</f>
        <v>#DIV/0!</v>
      </c>
      <c r="H2" s="113" t="e">
        <f>IF(G2&gt;=ข้อมูลทั่วไป!$B$21,"P","")</f>
        <v>#DIV/0!</v>
      </c>
      <c r="I2" s="113" t="e">
        <f>IF(G2&gt;=ข้อมูลทั่วไป!$B$21,"","P")</f>
        <v>#DIV/0!</v>
      </c>
      <c r="K2" s="6" t="s">
        <v>121</v>
      </c>
    </row>
    <row r="3" spans="1:11" x14ac:dyDescent="0.7">
      <c r="A3" s="75">
        <f>ข้อมูลทั่วไป!$B$8</f>
        <v>2568</v>
      </c>
      <c r="B3" s="122" t="str">
        <f>ข้อมูลทั่วไป!$B$6</f>
        <v>ชั้นมัธยมศึกษาปีที่ 1</v>
      </c>
      <c r="C3" s="75">
        <f>ข้อมูลทั่วไป!$B$7</f>
        <v>1</v>
      </c>
      <c r="D3" s="61" t="str">
        <f>ข้อมูลทั่วไป!$J$8</f>
        <v>คุณลักษณะที่พึงประสงค์ของผู้เรียน</v>
      </c>
      <c r="E3" s="61">
        <f>ข้อมูลทั่วไป!$M$8</f>
        <v>0</v>
      </c>
      <c r="F3" s="61">
        <f>ข้อมูลทั่วไป!$N$8+ข้อมูลทั่วไป!$P$8+ข้อมูลทั่วไป!$R$8</f>
        <v>0</v>
      </c>
      <c r="G3" s="61" t="e">
        <f t="shared" si="0"/>
        <v>#DIV/0!</v>
      </c>
      <c r="H3" s="113" t="e">
        <f>IF(G3&gt;=ข้อมูลทั่วไป!$B$21,"P","")</f>
        <v>#DIV/0!</v>
      </c>
      <c r="I3" s="113" t="e">
        <f>IF(G3&gt;=ข้อมูลทั่วไป!$B$21,"","P")</f>
        <v>#DIV/0!</v>
      </c>
      <c r="K3" s="14" t="s">
        <v>122</v>
      </c>
    </row>
    <row r="4" spans="1:11" x14ac:dyDescent="0.7">
      <c r="A4" s="75">
        <f>ข้อมูลทั่วไป!$B$8</f>
        <v>2568</v>
      </c>
      <c r="B4" s="122" t="str">
        <f>ข้อมูลทั่วไป!$B$6</f>
        <v>ชั้นมัธยมศึกษาปีที่ 1</v>
      </c>
      <c r="C4" s="75">
        <f>ข้อมูลทั่วไป!$B$7</f>
        <v>1</v>
      </c>
      <c r="D4" s="61" t="str">
        <f>ข้อมูลทั่วไป!$J$9</f>
        <v>สมรรถนะหลัก</v>
      </c>
      <c r="E4" s="61">
        <f>ข้อมูลทั่วไป!$M$9</f>
        <v>0</v>
      </c>
      <c r="F4" s="61">
        <f>ข้อมูลทั่วไป!$N$9+ข้อมูลทั่วไป!$P$9+ข้อมูลทั่วไป!$R$9</f>
        <v>0</v>
      </c>
      <c r="G4" s="61" t="e">
        <f t="shared" si="0"/>
        <v>#DIV/0!</v>
      </c>
      <c r="H4" s="113" t="e">
        <f>IF(G4&gt;=ข้อมูลทั่วไป!$B$21,"P","")</f>
        <v>#DIV/0!</v>
      </c>
      <c r="I4" s="113" t="e">
        <f>IF(G4&gt;=ข้อมูลทั่วไป!$B$21,"","P")</f>
        <v>#DIV/0!</v>
      </c>
      <c r="K4" s="14"/>
    </row>
    <row r="5" spans="1:11" ht="25.9" customHeight="1" x14ac:dyDescent="0.7">
      <c r="A5" s="73">
        <f>ข้อมูลทั่วไป!$B$8</f>
        <v>2568</v>
      </c>
      <c r="B5" s="74" t="str">
        <f>ข้อมูลทั่วไป!$B$6</f>
        <v>ชั้นมัธยมศึกษาปีที่ 1</v>
      </c>
      <c r="C5" s="73">
        <f>ข้อมูลทั่วไป!$B$7</f>
        <v>1</v>
      </c>
      <c r="D5" s="78" t="str">
        <f>ข้อมูลทั่วไป!$Y$4</f>
        <v>1. รักชาติ ศาสน์ กษัตริย์</v>
      </c>
      <c r="E5" s="78">
        <f>รายงานคุณลักษณะตามหลักสูตร!T16</f>
        <v>0</v>
      </c>
      <c r="F5" s="70">
        <f>รายงานคุณลักษณะตามหลักสูตร!V16</f>
        <v>0</v>
      </c>
      <c r="G5" s="71" t="e">
        <f>รายงานคุณลักษณะตามหลักสูตร!W16</f>
        <v>#DIV/0!</v>
      </c>
      <c r="H5" s="72" t="e">
        <f>รายงานคุณลักษณะตามหลักสูตร!X16</f>
        <v>#DIV/0!</v>
      </c>
      <c r="I5" s="72" t="e">
        <f>รายงานคุณลักษณะตามหลักสูตร!Y16</f>
        <v>#DIV/0!</v>
      </c>
      <c r="K5" s="13"/>
    </row>
    <row r="6" spans="1:11" x14ac:dyDescent="0.7">
      <c r="A6" s="73">
        <f>ข้อมูลทั่วไป!$B$8</f>
        <v>2568</v>
      </c>
      <c r="B6" s="74" t="str">
        <f>ข้อมูลทั่วไป!$B$6</f>
        <v>ชั้นมัธยมศึกษาปีที่ 1</v>
      </c>
      <c r="C6" s="73">
        <f>ข้อมูลทั่วไป!$B$7</f>
        <v>1</v>
      </c>
      <c r="D6" s="78" t="str">
        <f>ข้อมูลทั่วไป!$Y$5</f>
        <v>2. ซื่อสัตย์สุจริต</v>
      </c>
      <c r="E6" s="78">
        <f>ข้อมูลทั่วไป!$K$3</f>
        <v>0</v>
      </c>
      <c r="F6" s="70">
        <f>รายงานคุณลักษณะตามหลักสูตร!V17</f>
        <v>0</v>
      </c>
      <c r="G6" s="71" t="e">
        <f>รายงานคุณลักษณะตามหลักสูตร!W17</f>
        <v>#DIV/0!</v>
      </c>
      <c r="H6" s="72" t="e">
        <f>รายงานคุณลักษณะตามหลักสูตร!X17</f>
        <v>#DIV/0!</v>
      </c>
      <c r="I6" s="72" t="e">
        <f>รายงานคุณลักษณะตามหลักสูตร!Y17</f>
        <v>#DIV/0!</v>
      </c>
    </row>
    <row r="7" spans="1:11" x14ac:dyDescent="0.7">
      <c r="A7" s="73">
        <f>ข้อมูลทั่วไป!$B$8</f>
        <v>2568</v>
      </c>
      <c r="B7" s="74" t="str">
        <f>ข้อมูลทั่วไป!$B$6</f>
        <v>ชั้นมัธยมศึกษาปีที่ 1</v>
      </c>
      <c r="C7" s="73">
        <f>ข้อมูลทั่วไป!$B$7</f>
        <v>1</v>
      </c>
      <c r="D7" s="78" t="str">
        <f>ข้อมูลทั่วไป!$Y$6</f>
        <v>3. มีวินัย</v>
      </c>
      <c r="E7" s="78">
        <f>ข้อมูลทั่วไป!$K$3</f>
        <v>0</v>
      </c>
      <c r="F7" s="70">
        <f>รายงานคุณลักษณะตามหลักสูตร!V18</f>
        <v>0</v>
      </c>
      <c r="G7" s="71" t="e">
        <f>รายงานคุณลักษณะตามหลักสูตร!W18</f>
        <v>#DIV/0!</v>
      </c>
      <c r="H7" s="72" t="e">
        <f>รายงานคุณลักษณะตามหลักสูตร!X18</f>
        <v>#DIV/0!</v>
      </c>
      <c r="I7" s="72" t="e">
        <f>รายงานคุณลักษณะตามหลักสูตร!Y18</f>
        <v>#DIV/0!</v>
      </c>
    </row>
    <row r="8" spans="1:11" x14ac:dyDescent="0.7">
      <c r="A8" s="73">
        <f>ข้อมูลทั่วไป!$B$8</f>
        <v>2568</v>
      </c>
      <c r="B8" s="74" t="str">
        <f>ข้อมูลทั่วไป!$B$6</f>
        <v>ชั้นมัธยมศึกษาปีที่ 1</v>
      </c>
      <c r="C8" s="73">
        <f>ข้อมูลทั่วไป!$B$7</f>
        <v>1</v>
      </c>
      <c r="D8" s="78" t="str">
        <f>ข้อมูลทั่วไป!$Y$7</f>
        <v>4. ใฝ่เรียนรู้</v>
      </c>
      <c r="E8" s="78">
        <f>ข้อมูลทั่วไป!$K$3</f>
        <v>0</v>
      </c>
      <c r="F8" s="70">
        <f>รายงานคุณลักษณะตามหลักสูตร!V19</f>
        <v>0</v>
      </c>
      <c r="G8" s="71" t="e">
        <f>รายงานคุณลักษณะตามหลักสูตร!W19</f>
        <v>#DIV/0!</v>
      </c>
      <c r="H8" s="72" t="e">
        <f>รายงานคุณลักษณะตามหลักสูตร!X19</f>
        <v>#DIV/0!</v>
      </c>
      <c r="I8" s="72" t="e">
        <f>รายงานคุณลักษณะตามหลักสูตร!Y19</f>
        <v>#DIV/0!</v>
      </c>
    </row>
    <row r="9" spans="1:11" ht="25.9" customHeight="1" x14ac:dyDescent="0.7">
      <c r="A9" s="73">
        <f>ข้อมูลทั่วไป!$B$8</f>
        <v>2568</v>
      </c>
      <c r="B9" s="74" t="str">
        <f>ข้อมูลทั่วไป!$B$6</f>
        <v>ชั้นมัธยมศึกษาปีที่ 1</v>
      </c>
      <c r="C9" s="73">
        <f>ข้อมูลทั่วไป!$B$7</f>
        <v>1</v>
      </c>
      <c r="D9" s="78" t="str">
        <f>ข้อมูลทั่วไป!$Y$8</f>
        <v>5. อยู่อย่างพอเพียง</v>
      </c>
      <c r="E9" s="78">
        <f>ข้อมูลทั่วไป!$K$3</f>
        <v>0</v>
      </c>
      <c r="F9" s="70">
        <f>รายงานคุณลักษณะตามหลักสูตร!V20</f>
        <v>0</v>
      </c>
      <c r="G9" s="71" t="e">
        <f>รายงานคุณลักษณะตามหลักสูตร!W20</f>
        <v>#DIV/0!</v>
      </c>
      <c r="H9" s="72" t="e">
        <f>รายงานคุณลักษณะตามหลักสูตร!X20</f>
        <v>#DIV/0!</v>
      </c>
      <c r="I9" s="72" t="e">
        <f>รายงานคุณลักษณะตามหลักสูตร!Y20</f>
        <v>#DIV/0!</v>
      </c>
    </row>
    <row r="10" spans="1:11" x14ac:dyDescent="0.7">
      <c r="A10" s="73">
        <f>ข้อมูลทั่วไป!$B$8</f>
        <v>2568</v>
      </c>
      <c r="B10" s="74" t="str">
        <f>ข้อมูลทั่วไป!$B$6</f>
        <v>ชั้นมัธยมศึกษาปีที่ 1</v>
      </c>
      <c r="C10" s="73">
        <f>ข้อมูลทั่วไป!$B$7</f>
        <v>1</v>
      </c>
      <c r="D10" s="78" t="str">
        <f>ข้อมูลทั่วไป!$Y$9</f>
        <v>6. มุ่งมั่นในการทำงาน</v>
      </c>
      <c r="E10" s="78">
        <f>ข้อมูลทั่วไป!$K$3</f>
        <v>0</v>
      </c>
      <c r="F10" s="70">
        <f>รายงานคุณลักษณะตามหลักสูตร!V21</f>
        <v>0</v>
      </c>
      <c r="G10" s="71" t="e">
        <f>รายงานคุณลักษณะตามหลักสูตร!W21</f>
        <v>#DIV/0!</v>
      </c>
      <c r="H10" s="72" t="e">
        <f>รายงานคุณลักษณะตามหลักสูตร!X21</f>
        <v>#DIV/0!</v>
      </c>
      <c r="I10" s="72" t="e">
        <f>รายงานคุณลักษณะตามหลักสูตร!Y21</f>
        <v>#DIV/0!</v>
      </c>
    </row>
    <row r="11" spans="1:11" x14ac:dyDescent="0.7">
      <c r="A11" s="73">
        <f>ข้อมูลทั่วไป!$B$8</f>
        <v>2568</v>
      </c>
      <c r="B11" s="74" t="str">
        <f>ข้อมูลทั่วไป!$B$6</f>
        <v>ชั้นมัธยมศึกษาปีที่ 1</v>
      </c>
      <c r="C11" s="73">
        <f>ข้อมูลทั่วไป!$B$7</f>
        <v>1</v>
      </c>
      <c r="D11" s="78" t="str">
        <f>ข้อมูลทั่วไป!$Y$10</f>
        <v>7. รักความเป็นไทย</v>
      </c>
      <c r="E11" s="78">
        <f>ข้อมูลทั่วไป!$K$3</f>
        <v>0</v>
      </c>
      <c r="F11" s="70">
        <f>รายงานคุณลักษณะตามหลักสูตร!V22</f>
        <v>0</v>
      </c>
      <c r="G11" s="71" t="e">
        <f>รายงานคุณลักษณะตามหลักสูตร!W22</f>
        <v>#DIV/0!</v>
      </c>
      <c r="H11" s="72" t="e">
        <f>รายงานคุณลักษณะตามหลักสูตร!X22</f>
        <v>#DIV/0!</v>
      </c>
      <c r="I11" s="72" t="e">
        <f>รายงานคุณลักษณะตามหลักสูตร!Y22</f>
        <v>#DIV/0!</v>
      </c>
    </row>
    <row r="12" spans="1:11" x14ac:dyDescent="0.7">
      <c r="A12" s="73">
        <f>ข้อมูลทั่วไป!$B$8</f>
        <v>2568</v>
      </c>
      <c r="B12" s="74" t="str">
        <f>ข้อมูลทั่วไป!$B$6</f>
        <v>ชั้นมัธยมศึกษาปีที่ 1</v>
      </c>
      <c r="C12" s="73">
        <f>ข้อมูลทั่วไป!$B$7</f>
        <v>1</v>
      </c>
      <c r="D12" s="78" t="str">
        <f>ข้อมูลทั่วไป!$Y$11</f>
        <v>8. มีจิตสาธารณะ</v>
      </c>
      <c r="E12" s="78">
        <f>ข้อมูลทั่วไป!$K$3</f>
        <v>0</v>
      </c>
      <c r="F12" s="70">
        <f>รายงานคุณลักษณะตามหลักสูตร!V23</f>
        <v>0</v>
      </c>
      <c r="G12" s="71" t="e">
        <f>รายงานคุณลักษณะตามหลักสูตร!W23</f>
        <v>#DIV/0!</v>
      </c>
      <c r="H12" s="72" t="e">
        <f>รายงานคุณลักษณะตามหลักสูตร!X23</f>
        <v>#DIV/0!</v>
      </c>
      <c r="I12" s="72" t="e">
        <f>รายงานคุณลักษณะตามหลักสูตร!Y23</f>
        <v>#DIV/0!</v>
      </c>
    </row>
    <row r="13" spans="1:11" x14ac:dyDescent="0.7">
      <c r="A13" s="73">
        <f>ข้อมูลทั่วไป!$B$8</f>
        <v>2568</v>
      </c>
      <c r="B13" s="74" t="str">
        <f>ข้อมูลทั่วไป!$B$6</f>
        <v>ชั้นมัธยมศึกษาปีที่ 1</v>
      </c>
      <c r="C13" s="73">
        <f>ข้อมูลทั่วไป!$B$7</f>
        <v>1</v>
      </c>
      <c r="D13" s="78" t="str">
        <f>"เฉลี่ย"&amp;ข้อมูลทั่วไป!$J$6</f>
        <v>เฉลี่ยคุณลักษณะตามหลักสูตร</v>
      </c>
      <c r="E13" s="78">
        <f>ข้อมูลทั่วไป!$K$3</f>
        <v>0</v>
      </c>
      <c r="F13" s="70">
        <f>รายงานคุณลักษณะตามหลักสูตร!V24</f>
        <v>0</v>
      </c>
      <c r="G13" s="71" t="e">
        <f>รายงานคุณลักษณะตามหลักสูตร!W24</f>
        <v>#DIV/0!</v>
      </c>
      <c r="H13" s="72" t="e">
        <f>รายงานคุณลักษณะตามหลักสูตร!X24</f>
        <v>#DIV/0!</v>
      </c>
      <c r="I13" s="72" t="e">
        <f>รายงานคุณลักษณะตามหลักสูตร!Y24</f>
        <v>#DIV/0!</v>
      </c>
    </row>
    <row r="14" spans="1:11" x14ac:dyDescent="0.7">
      <c r="A14" s="73">
        <f>ข้อมูลทั่วไป!$B$8</f>
        <v>2568</v>
      </c>
      <c r="B14" s="74" t="str">
        <f>ข้อมูลทั่วไป!$B$6</f>
        <v>ชั้นมัธยมศึกษาปีที่ 1</v>
      </c>
      <c r="C14" s="73">
        <f>ข้อมูลทั่วไป!$B$7</f>
        <v>1</v>
      </c>
      <c r="D14" s="78" t="str">
        <f>ข้อมูลทั่วไป!$Z$4</f>
        <v>1. ความสามารถในการสื่อสาร</v>
      </c>
      <c r="E14" s="78">
        <f>รายงานสมรรถนะตามหลักสูตร!T16</f>
        <v>0</v>
      </c>
      <c r="F14" s="70">
        <f>รายงานสมรรถนะตามหลักสูตร!V16</f>
        <v>0</v>
      </c>
      <c r="G14" s="71" t="e">
        <f>รายงานสมรรถนะตามหลักสูตร!W16</f>
        <v>#DIV/0!</v>
      </c>
      <c r="H14" s="72" t="e">
        <f>รายงานสมรรถนะตามหลักสูตร!X16</f>
        <v>#DIV/0!</v>
      </c>
      <c r="I14" s="72" t="e">
        <f>รายงานสมรรถนะตามหลักสูตร!Y16</f>
        <v>#DIV/0!</v>
      </c>
    </row>
    <row r="15" spans="1:11" x14ac:dyDescent="0.7">
      <c r="A15" s="73">
        <f>ข้อมูลทั่วไป!$B$8</f>
        <v>2568</v>
      </c>
      <c r="B15" s="74" t="str">
        <f>ข้อมูลทั่วไป!$B$6</f>
        <v>ชั้นมัธยมศึกษาปีที่ 1</v>
      </c>
      <c r="C15" s="73">
        <f>ข้อมูลทั่วไป!$B$7</f>
        <v>1</v>
      </c>
      <c r="D15" s="78" t="str">
        <f>ข้อมูลทั่วไป!$Z$5</f>
        <v>2. ความสามรถในการคิด</v>
      </c>
      <c r="E15" s="78">
        <f>รายงานสมรรถนะตามหลักสูตร!T17</f>
        <v>0</v>
      </c>
      <c r="F15" s="70">
        <f>รายงานสมรรถนะตามหลักสูตร!V17</f>
        <v>0</v>
      </c>
      <c r="G15" s="71" t="e">
        <f>รายงานสมรรถนะตามหลักสูตร!W17</f>
        <v>#DIV/0!</v>
      </c>
      <c r="H15" s="72" t="e">
        <f>รายงานสมรรถนะตามหลักสูตร!X17</f>
        <v>#DIV/0!</v>
      </c>
      <c r="I15" s="72" t="e">
        <f>รายงานสมรรถนะตามหลักสูตร!Y17</f>
        <v>#DIV/0!</v>
      </c>
    </row>
    <row r="16" spans="1:11" x14ac:dyDescent="0.7">
      <c r="A16" s="73">
        <f>ข้อมูลทั่วไป!$B$8</f>
        <v>2568</v>
      </c>
      <c r="B16" s="74" t="str">
        <f>ข้อมูลทั่วไป!$B$6</f>
        <v>ชั้นมัธยมศึกษาปีที่ 1</v>
      </c>
      <c r="C16" s="73">
        <f>ข้อมูลทั่วไป!$B$7</f>
        <v>1</v>
      </c>
      <c r="D16" s="78" t="str">
        <f>ข้อมูลทั่วไป!$Z$6</f>
        <v>3. ความสามารถในการใช้ทักษะชีวิต</v>
      </c>
      <c r="E16" s="78">
        <f>รายงานสมรรถนะตามหลักสูตร!T18</f>
        <v>0</v>
      </c>
      <c r="F16" s="70">
        <f>รายงานสมรรถนะตามหลักสูตร!V18</f>
        <v>0</v>
      </c>
      <c r="G16" s="71" t="e">
        <f>รายงานสมรรถนะตามหลักสูตร!W18</f>
        <v>#DIV/0!</v>
      </c>
      <c r="H16" s="72" t="e">
        <f>รายงานสมรรถนะตามหลักสูตร!X18</f>
        <v>#DIV/0!</v>
      </c>
      <c r="I16" s="72" t="e">
        <f>รายงานสมรรถนะตามหลักสูตร!Y18</f>
        <v>#DIV/0!</v>
      </c>
    </row>
    <row r="17" spans="1:9" x14ac:dyDescent="0.7">
      <c r="A17" s="73">
        <f>ข้อมูลทั่วไป!$B$8</f>
        <v>2568</v>
      </c>
      <c r="B17" s="74" t="str">
        <f>ข้อมูลทั่วไป!$B$6</f>
        <v>ชั้นมัธยมศึกษาปีที่ 1</v>
      </c>
      <c r="C17" s="73">
        <f>ข้อมูลทั่วไป!$B$7</f>
        <v>1</v>
      </c>
      <c r="D17" s="78" t="str">
        <f>ข้อมูลทั่วไป!$Z$7</f>
        <v>4. ความสามารถในการแก้ปัญหา</v>
      </c>
      <c r="E17" s="78">
        <f>รายงานสมรรถนะตามหลักสูตร!T19</f>
        <v>0</v>
      </c>
      <c r="F17" s="70">
        <f>รายงานสมรรถนะตามหลักสูตร!V19</f>
        <v>0</v>
      </c>
      <c r="G17" s="71" t="e">
        <f>รายงานสมรรถนะตามหลักสูตร!W19</f>
        <v>#DIV/0!</v>
      </c>
      <c r="H17" s="72" t="e">
        <f>รายงานสมรรถนะตามหลักสูตร!X19</f>
        <v>#DIV/0!</v>
      </c>
      <c r="I17" s="72" t="e">
        <f>รายงานสมรรถนะตามหลักสูตร!Y19</f>
        <v>#DIV/0!</v>
      </c>
    </row>
    <row r="18" spans="1:9" x14ac:dyDescent="0.7">
      <c r="A18" s="73">
        <f>ข้อมูลทั่วไป!$B$8</f>
        <v>2568</v>
      </c>
      <c r="B18" s="74" t="str">
        <f>ข้อมูลทั่วไป!$B$6</f>
        <v>ชั้นมัธยมศึกษาปีที่ 1</v>
      </c>
      <c r="C18" s="73">
        <f>ข้อมูลทั่วไป!$B$7</f>
        <v>1</v>
      </c>
      <c r="D18" s="78" t="str">
        <f>ข้อมูลทั่วไป!$Z$8</f>
        <v>5. ความสามารถในการใช้เทคโนโลยี</v>
      </c>
      <c r="E18" s="78">
        <f>รายงานสมรรถนะตามหลักสูตร!T20</f>
        <v>0</v>
      </c>
      <c r="F18" s="70">
        <f>รายงานสมรรถนะตามหลักสูตร!V20</f>
        <v>0</v>
      </c>
      <c r="G18" s="71" t="e">
        <f>รายงานสมรรถนะตามหลักสูตร!W20</f>
        <v>#DIV/0!</v>
      </c>
      <c r="H18" s="72" t="e">
        <f>รายงานสมรรถนะตามหลักสูตร!X20</f>
        <v>#DIV/0!</v>
      </c>
      <c r="I18" s="72" t="e">
        <f>รายงานสมรรถนะตามหลักสูตร!Y20</f>
        <v>#DIV/0!</v>
      </c>
    </row>
    <row r="19" spans="1:9" x14ac:dyDescent="0.7">
      <c r="A19" s="73">
        <f>ข้อมูลทั่วไป!$B$8</f>
        <v>2568</v>
      </c>
      <c r="B19" s="74" t="str">
        <f>ข้อมูลทั่วไป!$B$6</f>
        <v>ชั้นมัธยมศึกษาปีที่ 1</v>
      </c>
      <c r="C19" s="73">
        <f>ข้อมูลทั่วไป!$B$7</f>
        <v>1</v>
      </c>
      <c r="D19" s="78" t="str">
        <f>"เฉลี่ย"&amp;ข้อมูลทั่วไป!$J$7</f>
        <v>เฉลี่ยสมรรถนะตามหลักสูตร</v>
      </c>
      <c r="E19" s="78">
        <f>รายงานสมรรถนะตามหลักสูตร!T21</f>
        <v>0</v>
      </c>
      <c r="F19" s="70">
        <f>รายงานสมรรถนะตามหลักสูตร!V21</f>
        <v>0</v>
      </c>
      <c r="G19" s="71" t="e">
        <f>รายงานสมรรถนะตามหลักสูตร!W21</f>
        <v>#DIV/0!</v>
      </c>
      <c r="H19" s="72" t="e">
        <f>รายงานสมรรถนะตามหลักสูตร!X21</f>
        <v>#DIV/0!</v>
      </c>
      <c r="I19" s="72" t="e">
        <f>รายงานสมรรถนะตามหลักสูตร!Y21</f>
        <v>#DIV/0!</v>
      </c>
    </row>
    <row r="20" spans="1:9" x14ac:dyDescent="0.7">
      <c r="A20" s="73">
        <f>ข้อมูลทั่วไป!$B$8</f>
        <v>2568</v>
      </c>
      <c r="B20" s="74" t="str">
        <f>ข้อมูลทั่วไป!$B$6</f>
        <v>ชั้นมัธยมศึกษาปีที่ 1</v>
      </c>
      <c r="C20" s="73">
        <f>ข้อมูลทั่วไป!$B$7</f>
        <v>1</v>
      </c>
      <c r="D20" s="78" t="str">
        <f>ข้อมูลทั่วไป!$AA$4</f>
        <v>1. ใฝ่เรียนรู้อย่างต่อเนื่อง</v>
      </c>
      <c r="E20" s="78">
        <f>รายงานคุณลักษณะเด็กสงขลา!T16</f>
        <v>0</v>
      </c>
      <c r="F20" s="70">
        <f>รายงานคุณลักษณะเด็กสงขลา!V16</f>
        <v>0</v>
      </c>
      <c r="G20" s="71" t="e">
        <f>รายงานคุณลักษณะเด็กสงขลา!W16</f>
        <v>#DIV/0!</v>
      </c>
      <c r="H20" s="72" t="e">
        <f>รายงานคุณลักษณะเด็กสงขลา!X16</f>
        <v>#DIV/0!</v>
      </c>
      <c r="I20" s="72" t="e">
        <f>รายงานคุณลักษณะเด็กสงขลา!Y16</f>
        <v>#DIV/0!</v>
      </c>
    </row>
    <row r="21" spans="1:9" x14ac:dyDescent="0.7">
      <c r="A21" s="73">
        <f>ข้อมูลทั่วไป!$B$8</f>
        <v>2568</v>
      </c>
      <c r="B21" s="74" t="str">
        <f>ข้อมูลทั่วไป!$B$6</f>
        <v>ชั้นมัธยมศึกษาปีที่ 1</v>
      </c>
      <c r="C21" s="73">
        <f>ข้อมูลทั่วไป!$B$7</f>
        <v>1</v>
      </c>
      <c r="D21" s="78" t="str">
        <f>ข้อมูลทั่วไป!$AA$5</f>
        <v>2. กรอบคิดแบบเติบโตฯ</v>
      </c>
      <c r="E21" s="78">
        <f>รายงานคุณลักษณะเด็กสงขลา!T17</f>
        <v>0</v>
      </c>
      <c r="F21" s="70">
        <f>รายงานคุณลักษณะเด็กสงขลา!V17</f>
        <v>0</v>
      </c>
      <c r="G21" s="71" t="e">
        <f>รายงานคุณลักษณะเด็กสงขลา!W17</f>
        <v>#DIV/0!</v>
      </c>
      <c r="H21" s="72" t="e">
        <f>รายงานคุณลักษณะเด็กสงขลา!X17</f>
        <v>#DIV/0!</v>
      </c>
      <c r="I21" s="72" t="e">
        <f>รายงานคุณลักษณะเด็กสงขลา!Y17</f>
        <v>#DIV/0!</v>
      </c>
    </row>
    <row r="22" spans="1:9" x14ac:dyDescent="0.7">
      <c r="A22" s="73">
        <f>ข้อมูลทั่วไป!$B$8</f>
        <v>2568</v>
      </c>
      <c r="B22" s="74" t="str">
        <f>ข้อมูลทั่วไป!$B$6</f>
        <v>ชั้นมัธยมศึกษาปีที่ 1</v>
      </c>
      <c r="C22" s="73">
        <f>ข้อมูลทั่วไป!$B$7</f>
        <v>1</v>
      </c>
      <c r="D22" s="78" t="str">
        <f>ข้อมูลทั่วไป!$AA$6</f>
        <v>3. จิตอาสาจิตสาธารณะ</v>
      </c>
      <c r="E22" s="78">
        <f>รายงานคุณลักษณะเด็กสงขลา!T18</f>
        <v>0</v>
      </c>
      <c r="F22" s="70">
        <f>รายงานคุณลักษณะเด็กสงขลา!V18</f>
        <v>0</v>
      </c>
      <c r="G22" s="71" t="e">
        <f>รายงานคุณลักษณะเด็กสงขลา!W18</f>
        <v>#DIV/0!</v>
      </c>
      <c r="H22" s="72" t="e">
        <f>รายงานคุณลักษณะเด็กสงขลา!X18</f>
        <v>#DIV/0!</v>
      </c>
      <c r="I22" s="72" t="e">
        <f>รายงานคุณลักษณะเด็กสงขลา!Y18</f>
        <v>#DIV/0!</v>
      </c>
    </row>
    <row r="23" spans="1:9" x14ac:dyDescent="0.7">
      <c r="A23" s="73">
        <f>ข้อมูลทั่วไป!$B$8</f>
        <v>2568</v>
      </c>
      <c r="B23" s="74" t="str">
        <f>ข้อมูลทั่วไป!$B$6</f>
        <v>ชั้นมัธยมศึกษาปีที่ 1</v>
      </c>
      <c r="C23" s="73">
        <f>ข้อมูลทั่วไป!$B$7</f>
        <v>1</v>
      </c>
      <c r="D23" s="78" t="str">
        <f>ข้อมูลทั่วไป!$AA$7</f>
        <v>4. จิตสำนึกรักษ์ถิ่นฐานบ้านเกิดและสถาบันหลัก</v>
      </c>
      <c r="E23" s="78">
        <f>รายงานคุณลักษณะเด็กสงขลา!T19</f>
        <v>0</v>
      </c>
      <c r="F23" s="70">
        <f>รายงานคุณลักษณะเด็กสงขลา!V19</f>
        <v>0</v>
      </c>
      <c r="G23" s="71" t="e">
        <f>รายงานคุณลักษณะเด็กสงขลา!W19</f>
        <v>#DIV/0!</v>
      </c>
      <c r="H23" s="72" t="e">
        <f>รายงานคุณลักษณะเด็กสงขลา!X19</f>
        <v>#DIV/0!</v>
      </c>
      <c r="I23" s="72" t="e">
        <f>รายงานคุณลักษณะเด็กสงขลา!Y19</f>
        <v>#DIV/0!</v>
      </c>
    </row>
    <row r="24" spans="1:9" x14ac:dyDescent="0.7">
      <c r="A24" s="73">
        <f>ข้อมูลทั่วไป!$B$8</f>
        <v>2568</v>
      </c>
      <c r="B24" s="74" t="str">
        <f>ข้อมูลทั่วไป!$B$6</f>
        <v>ชั้นมัธยมศึกษาปีที่ 1</v>
      </c>
      <c r="C24" s="73">
        <f>ข้อมูลทั่วไป!$B$7</f>
        <v>1</v>
      </c>
      <c r="D24" s="78" t="str">
        <f>ข้อมูลทั่วไป!$AA$8</f>
        <v>5. อัตลักษณ์พหุวัฒนธรรม</v>
      </c>
      <c r="E24" s="78">
        <f>รายงานคุณลักษณะเด็กสงขลา!T20</f>
        <v>0</v>
      </c>
      <c r="F24" s="70">
        <f>รายงานคุณลักษณะเด็กสงขลา!V20</f>
        <v>0</v>
      </c>
      <c r="G24" s="71" t="e">
        <f>รายงานคุณลักษณะเด็กสงขลา!W20</f>
        <v>#DIV/0!</v>
      </c>
      <c r="H24" s="72" t="e">
        <f>รายงานคุณลักษณะเด็กสงขลา!X20</f>
        <v>#DIV/0!</v>
      </c>
      <c r="I24" s="72" t="e">
        <f>รายงานคุณลักษณะเด็กสงขลา!Y20</f>
        <v>#DIV/0!</v>
      </c>
    </row>
    <row r="25" spans="1:9" x14ac:dyDescent="0.7">
      <c r="A25" s="73">
        <f>ข้อมูลทั่วไป!$B$8</f>
        <v>2568</v>
      </c>
      <c r="B25" s="74" t="str">
        <f>ข้อมูลทั่วไป!$B$6</f>
        <v>ชั้นมัธยมศึกษาปีที่ 1</v>
      </c>
      <c r="C25" s="73">
        <f>ข้อมูลทั่วไป!$B$7</f>
        <v>1</v>
      </c>
      <c r="D25" s="78" t="str">
        <f>ข้อมูลทั่วไป!$AA$9</f>
        <v>6. อัตลักษณ์ตามจุดเน้นที่สถานศึกษากำหนด(ถ้ามี)</v>
      </c>
      <c r="E25" s="78">
        <f>รายงานคุณลักษณะเด็กสงขลา!T21</f>
        <v>0</v>
      </c>
      <c r="F25" s="70">
        <f>รายงานคุณลักษณะเด็กสงขลา!V21</f>
        <v>0</v>
      </c>
      <c r="G25" s="71" t="e">
        <f>รายงานคุณลักษณะเด็กสงขลา!W21</f>
        <v>#DIV/0!</v>
      </c>
      <c r="H25" s="72" t="e">
        <f>รายงานคุณลักษณะเด็กสงขลา!X21</f>
        <v>#DIV/0!</v>
      </c>
      <c r="I25" s="72" t="e">
        <f>รายงานคุณลักษณะเด็กสงขลา!Y21</f>
        <v>#DIV/0!</v>
      </c>
    </row>
    <row r="26" spans="1:9" x14ac:dyDescent="0.7">
      <c r="A26" s="73">
        <f>ข้อมูลทั่วไป!$B$8</f>
        <v>2568</v>
      </c>
      <c r="B26" s="74" t="str">
        <f>ข้อมูลทั่วไป!$B$6</f>
        <v>ชั้นมัธยมศึกษาปีที่ 1</v>
      </c>
      <c r="C26" s="73">
        <f>ข้อมูลทั่วไป!$B$7</f>
        <v>1</v>
      </c>
      <c r="D26" s="78" t="str">
        <f>"เฉลี่ย"&amp;ข้อมูลทั่วไป!$J$8</f>
        <v>เฉลี่ยคุณลักษณะที่พึงประสงค์ของผู้เรียน</v>
      </c>
      <c r="E26" s="78">
        <f>รายงานคุณลักษณะเด็กสงขลา!T22</f>
        <v>0</v>
      </c>
      <c r="F26" s="70">
        <f>รายงานคุณลักษณะเด็กสงขลา!V22</f>
        <v>0</v>
      </c>
      <c r="G26" s="71" t="e">
        <f>รายงานคุณลักษณะเด็กสงขลา!W22</f>
        <v>#DIV/0!</v>
      </c>
      <c r="H26" s="72" t="e">
        <f>รายงานคุณลักษณะเด็กสงขลา!X22</f>
        <v>#DIV/0!</v>
      </c>
      <c r="I26" s="72" t="e">
        <f>รายงานคุณลักษณะเด็กสงขลา!Y22</f>
        <v>#DIV/0!</v>
      </c>
    </row>
    <row r="27" spans="1:9" x14ac:dyDescent="0.7">
      <c r="A27" s="73">
        <f>ข้อมูลทั่วไป!$B$8</f>
        <v>2568</v>
      </c>
      <c r="B27" s="74" t="str">
        <f>ข้อมูลทั่วไป!$B$6</f>
        <v>ชั้นมัธยมศึกษาปีที่ 1</v>
      </c>
      <c r="C27" s="73">
        <f>ข้อมูลทั่วไป!$B$7</f>
        <v>1</v>
      </c>
      <c r="D27" s="78" t="str">
        <f>ข้อมูลทั่วไป!$AB$4</f>
        <v>1. การจัดการตนเอง</v>
      </c>
      <c r="E27" s="78">
        <f>รายงานสมรรถนะเด็กสงขลา!T16</f>
        <v>0</v>
      </c>
      <c r="F27" s="70">
        <f>รายงานสมรรถนะเด็กสงขลา!V16</f>
        <v>0</v>
      </c>
      <c r="G27" s="71" t="e">
        <f>รายงานสมรรถนะเด็กสงขลา!W16</f>
        <v>#DIV/0!</v>
      </c>
      <c r="H27" s="72" t="e">
        <f>รายงานสมรรถนะเด็กสงขลา!X16</f>
        <v>#DIV/0!</v>
      </c>
      <c r="I27" s="72" t="e">
        <f>รายงานสมรรถนะเด็กสงขลา!Y16</f>
        <v>#DIV/0!</v>
      </c>
    </row>
    <row r="28" spans="1:9" x14ac:dyDescent="0.7">
      <c r="A28" s="73">
        <f>ข้อมูลทั่วไป!$B$8</f>
        <v>2568</v>
      </c>
      <c r="B28" s="74" t="str">
        <f>ข้อมูลทั่วไป!$B$6</f>
        <v>ชั้นมัธยมศึกษาปีที่ 1</v>
      </c>
      <c r="C28" s="73">
        <f>ข้อมูลทั่วไป!$B$7</f>
        <v>1</v>
      </c>
      <c r="D28" s="78" t="str">
        <f>ข้อมูลทั่วไป!$AB$5</f>
        <v>2. การสื่อสาร</v>
      </c>
      <c r="E28" s="78">
        <f>รายงานสมรรถนะเด็กสงขลา!T17</f>
        <v>0</v>
      </c>
      <c r="F28" s="70">
        <f>รายงานสมรรถนะเด็กสงขลา!V17</f>
        <v>0</v>
      </c>
      <c r="G28" s="71" t="e">
        <f>รายงานสมรรถนะเด็กสงขลา!W17</f>
        <v>#DIV/0!</v>
      </c>
      <c r="H28" s="72" t="e">
        <f>รายงานสมรรถนะเด็กสงขลา!X17</f>
        <v>#DIV/0!</v>
      </c>
      <c r="I28" s="72" t="e">
        <f>รายงานสมรรถนะเด็กสงขลา!Y17</f>
        <v>#DIV/0!</v>
      </c>
    </row>
    <row r="29" spans="1:9" x14ac:dyDescent="0.7">
      <c r="A29" s="73">
        <f>ข้อมูลทั่วไป!$B$8</f>
        <v>2568</v>
      </c>
      <c r="B29" s="74" t="str">
        <f>ข้อมูลทั่วไป!$B$6</f>
        <v>ชั้นมัธยมศึกษาปีที่ 1</v>
      </c>
      <c r="C29" s="73">
        <f>ข้อมูลทั่วไป!$B$7</f>
        <v>1</v>
      </c>
      <c r="D29" s="78" t="str">
        <f>ข้อมูลทั่วไป!$AB$6</f>
        <v>3. การคิดขั้นสูง</v>
      </c>
      <c r="E29" s="78">
        <f>รายงานสมรรถนะเด็กสงขลา!T18</f>
        <v>0</v>
      </c>
      <c r="F29" s="70">
        <f>รายงานสมรรถนะเด็กสงขลา!V18</f>
        <v>0</v>
      </c>
      <c r="G29" s="71" t="e">
        <f>รายงานสมรรถนะเด็กสงขลา!W18</f>
        <v>#DIV/0!</v>
      </c>
      <c r="H29" s="72" t="e">
        <f>รายงานสมรรถนะเด็กสงขลา!X18</f>
        <v>#DIV/0!</v>
      </c>
      <c r="I29" s="72" t="e">
        <f>รายงานสมรรถนะเด็กสงขลา!Y18</f>
        <v>#DIV/0!</v>
      </c>
    </row>
    <row r="30" spans="1:9" x14ac:dyDescent="0.7">
      <c r="A30" s="73">
        <f>ข้อมูลทั่วไป!$B$8</f>
        <v>2568</v>
      </c>
      <c r="B30" s="74" t="str">
        <f>ข้อมูลทั่วไป!$B$6</f>
        <v>ชั้นมัธยมศึกษาปีที่ 1</v>
      </c>
      <c r="C30" s="73">
        <f>ข้อมูลทั่วไป!$B$7</f>
        <v>1</v>
      </c>
      <c r="D30" s="78" t="str">
        <f>ข้อมูลทั่วไป!$AB$7</f>
        <v>4. การรวมพลังทำงานเป็นทีม</v>
      </c>
      <c r="E30" s="78">
        <f>รายงานสมรรถนะเด็กสงขลา!T19</f>
        <v>0</v>
      </c>
      <c r="F30" s="70">
        <f>รายงานสมรรถนะเด็กสงขลา!V19</f>
        <v>0</v>
      </c>
      <c r="G30" s="71" t="e">
        <f>รายงานสมรรถนะเด็กสงขลา!W19</f>
        <v>#DIV/0!</v>
      </c>
      <c r="H30" s="72" t="e">
        <f>รายงานสมรรถนะเด็กสงขลา!X19</f>
        <v>#DIV/0!</v>
      </c>
      <c r="I30" s="72" t="e">
        <f>รายงานสมรรถนะเด็กสงขลา!Y19</f>
        <v>#DIV/0!</v>
      </c>
    </row>
    <row r="31" spans="1:9" x14ac:dyDescent="0.7">
      <c r="A31" s="73">
        <f>ข้อมูลทั่วไป!$B$8</f>
        <v>2568</v>
      </c>
      <c r="B31" s="74" t="str">
        <f>ข้อมูลทั่วไป!$B$6</f>
        <v>ชั้นมัธยมศึกษาปีที่ 1</v>
      </c>
      <c r="C31" s="73">
        <f>ข้อมูลทั่วไป!$B$7</f>
        <v>1</v>
      </c>
      <c r="D31" s="78" t="str">
        <f>ข้อมูลทั่วไป!$AB$8</f>
        <v>5. การเป็นพลเมืองที่เข้มแข็ง</v>
      </c>
      <c r="E31" s="78">
        <f>รายงานสมรรถนะเด็กสงขลา!T20</f>
        <v>0</v>
      </c>
      <c r="F31" s="70">
        <f>รายงานสมรรถนะเด็กสงขลา!V20</f>
        <v>0</v>
      </c>
      <c r="G31" s="71" t="e">
        <f>รายงานสมรรถนะเด็กสงขลา!W20</f>
        <v>#DIV/0!</v>
      </c>
      <c r="H31" s="72" t="e">
        <f>รายงานสมรรถนะเด็กสงขลา!X20</f>
        <v>#DIV/0!</v>
      </c>
      <c r="I31" s="72" t="e">
        <f>รายงานสมรรถนะเด็กสงขลา!Y20</f>
        <v>#DIV/0!</v>
      </c>
    </row>
    <row r="32" spans="1:9" x14ac:dyDescent="0.7">
      <c r="A32" s="73">
        <f>ข้อมูลทั่วไป!$B$8</f>
        <v>2568</v>
      </c>
      <c r="B32" s="74" t="str">
        <f>ข้อมูลทั่วไป!$B$6</f>
        <v>ชั้นมัธยมศึกษาปีที่ 1</v>
      </c>
      <c r="C32" s="73">
        <f>ข้อมูลทั่วไป!$B$7</f>
        <v>1</v>
      </c>
      <c r="D32" s="78" t="str">
        <f>ข้อมูลทั่วไป!$AB$9</f>
        <v>6. การอยู่ร่วมกับธรรมชาติและวิทยาการอย่างยั่งยืน</v>
      </c>
      <c r="E32" s="78">
        <f>รายงานสมรรถนะเด็กสงขลา!T21</f>
        <v>0</v>
      </c>
      <c r="F32" s="70">
        <f>รายงานสมรรถนะเด็กสงขลา!V21</f>
        <v>0</v>
      </c>
      <c r="G32" s="71" t="e">
        <f>รายงานสมรรถนะเด็กสงขลา!W21</f>
        <v>#DIV/0!</v>
      </c>
      <c r="H32" s="72" t="e">
        <f>รายงานสมรรถนะเด็กสงขลา!X21</f>
        <v>#DIV/0!</v>
      </c>
      <c r="I32" s="72" t="e">
        <f>รายงานสมรรถนะเด็กสงขลา!Y21</f>
        <v>#DIV/0!</v>
      </c>
    </row>
    <row r="33" spans="1:9" x14ac:dyDescent="0.7">
      <c r="A33" s="73">
        <f>ข้อมูลทั่วไป!$B$8</f>
        <v>2568</v>
      </c>
      <c r="B33" s="74" t="str">
        <f>ข้อมูลทั่วไป!$B$6</f>
        <v>ชั้นมัธยมศึกษาปีที่ 1</v>
      </c>
      <c r="C33" s="73">
        <f>ข้อมูลทั่วไป!$B$7</f>
        <v>1</v>
      </c>
      <c r="D33" s="78" t="str">
        <f>ข้อมูลทั่วไป!$AB$10</f>
        <v>7. ความเป็นผู้ประกอบการ</v>
      </c>
      <c r="E33" s="78">
        <f>รายงานสมรรถนะเด็กสงขลา!T22</f>
        <v>0</v>
      </c>
      <c r="F33" s="70">
        <f>รายงานสมรรถนะเด็กสงขลา!V22</f>
        <v>0</v>
      </c>
      <c r="G33" s="71" t="e">
        <f>รายงานสมรรถนะเด็กสงขลา!W22</f>
        <v>#DIV/0!</v>
      </c>
      <c r="H33" s="72" t="e">
        <f>รายงานสมรรถนะเด็กสงขลา!X22</f>
        <v>#DIV/0!</v>
      </c>
      <c r="I33" s="72" t="e">
        <f>รายงานสมรรถนะเด็กสงขลา!Y22</f>
        <v>#DIV/0!</v>
      </c>
    </row>
    <row r="34" spans="1:9" x14ac:dyDescent="0.7">
      <c r="A34" s="73">
        <f>ข้อมูลทั่วไป!$B$8</f>
        <v>2568</v>
      </c>
      <c r="B34" s="74" t="str">
        <f>ข้อมูลทั่วไป!$B$6</f>
        <v>ชั้นมัธยมศึกษาปีที่ 1</v>
      </c>
      <c r="C34" s="73">
        <f>ข้อมูลทั่วไป!$B$7</f>
        <v>1</v>
      </c>
      <c r="D34" s="78" t="str">
        <f>"เฉลี่ย"&amp;ข้อมูลทั่วไป!$J$9</f>
        <v>เฉลี่ยสมรรถนะหลัก</v>
      </c>
      <c r="E34" s="78">
        <f>รายงานสมรรถนะเด็กสงขลา!T23</f>
        <v>0</v>
      </c>
      <c r="F34" s="70">
        <f>รายงานสมรรถนะเด็กสงขลา!V23</f>
        <v>0</v>
      </c>
      <c r="G34" s="71" t="e">
        <f>รายงานสมรรถนะเด็กสงขลา!W23</f>
        <v>#DIV/0!</v>
      </c>
      <c r="H34" s="72" t="e">
        <f>รายงานสมรรถนะเด็กสงขลา!X23</f>
        <v>#DIV/0!</v>
      </c>
      <c r="I34" s="72" t="e">
        <f>รายงานสมรรถนะเด็กสงขลา!Y23</f>
        <v>#DIV/0!</v>
      </c>
    </row>
  </sheetData>
  <sheetProtection algorithmName="SHA-512" hashValue="7mW1+MN+Co0SRfsB/BDkGzrFzadW20s2sOuF6aDdC3uwRv5bEJ1iPX2UZ9NwGr069Q2wWNMCvEQhwjGuIvkkjw==" saltValue="kaQRuCj9ou64moh2hx69rA=="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CD179-60D0-4210-8362-64F8CEF64252}">
  <sheetPr>
    <tabColor rgb="FF00B0F0"/>
  </sheetPr>
  <dimension ref="A1:AI47"/>
  <sheetViews>
    <sheetView workbookViewId="0">
      <selection activeCell="B9" sqref="B9"/>
    </sheetView>
  </sheetViews>
  <sheetFormatPr defaultColWidth="8.875" defaultRowHeight="30.75" x14ac:dyDescent="0.7"/>
  <cols>
    <col min="1" max="1" width="19.375" style="6" customWidth="1"/>
    <col min="2" max="2" width="40.5" style="6" customWidth="1"/>
    <col min="3" max="3" width="16.875" style="6" customWidth="1"/>
    <col min="4" max="4" width="4.5" style="6" customWidth="1"/>
    <col min="5" max="5" width="8.875" style="12" hidden="1" customWidth="1"/>
    <col min="6" max="6" width="7.5" style="10" customWidth="1"/>
    <col min="7" max="7" width="13.75" style="5" customWidth="1"/>
    <col min="8" max="8" width="30.125" style="5" customWidth="1"/>
    <col min="9" max="9" width="4.5" style="141" hidden="1" customWidth="1"/>
    <col min="10" max="10" width="20.5" style="141" hidden="1" customWidth="1"/>
    <col min="11" max="21" width="5.125" style="141" hidden="1" customWidth="1"/>
    <col min="22" max="24" width="8.875" style="141" hidden="1" customWidth="1"/>
    <col min="25" max="25" width="24.5" style="141" hidden="1" customWidth="1"/>
    <col min="26" max="26" width="35.5" style="141" hidden="1" customWidth="1"/>
    <col min="27" max="27" width="46.125" style="141" hidden="1" customWidth="1"/>
    <col min="28" max="28" width="24.875" style="141" hidden="1" customWidth="1"/>
    <col min="29" max="29" width="8.875" style="141" hidden="1" customWidth="1"/>
    <col min="30" max="16384" width="8.875" style="6"/>
  </cols>
  <sheetData>
    <row r="1" spans="1:35" x14ac:dyDescent="0.7">
      <c r="A1" s="194" t="s">
        <v>0</v>
      </c>
      <c r="B1" s="195"/>
      <c r="C1" s="196"/>
      <c r="D1" s="1"/>
      <c r="E1" s="2"/>
      <c r="F1" s="3" t="s">
        <v>1</v>
      </c>
      <c r="G1" s="4"/>
    </row>
    <row r="2" spans="1:35" x14ac:dyDescent="0.7">
      <c r="A2" s="11" t="s">
        <v>2</v>
      </c>
      <c r="B2" s="197" t="s">
        <v>3</v>
      </c>
      <c r="C2" s="197"/>
      <c r="D2" s="1"/>
      <c r="E2" s="2"/>
      <c r="F2" s="7" t="s">
        <v>4</v>
      </c>
      <c r="G2" s="8" t="s">
        <v>5</v>
      </c>
      <c r="H2" s="9" t="s">
        <v>6</v>
      </c>
      <c r="M2" s="142" t="s">
        <v>119</v>
      </c>
      <c r="N2" s="143" t="s">
        <v>120</v>
      </c>
      <c r="O2" s="142"/>
      <c r="P2" s="143"/>
      <c r="Q2" s="142"/>
      <c r="R2" s="143"/>
      <c r="S2" s="142"/>
      <c r="T2" s="143"/>
      <c r="U2" s="142"/>
      <c r="AC2" s="189" t="s">
        <v>123</v>
      </c>
      <c r="AD2" s="189"/>
      <c r="AE2" s="189"/>
      <c r="AF2" s="189"/>
      <c r="AG2" s="189"/>
      <c r="AH2" s="189"/>
      <c r="AI2" s="189"/>
    </row>
    <row r="3" spans="1:35" x14ac:dyDescent="0.7">
      <c r="A3" s="11" t="s">
        <v>7</v>
      </c>
      <c r="B3" s="197" t="s">
        <v>8</v>
      </c>
      <c r="C3" s="197"/>
      <c r="D3" s="1"/>
      <c r="E3" s="2" t="s">
        <v>9</v>
      </c>
      <c r="F3" s="7">
        <v>1</v>
      </c>
      <c r="G3" s="138"/>
      <c r="H3" s="139"/>
      <c r="J3" s="141" t="s">
        <v>10</v>
      </c>
      <c r="K3" s="144">
        <f>COUNTA(H3:H47)</f>
        <v>0</v>
      </c>
      <c r="L3" s="141" t="s">
        <v>11</v>
      </c>
      <c r="M3" s="142"/>
      <c r="N3" s="143">
        <v>0.8</v>
      </c>
      <c r="O3" s="142"/>
      <c r="P3" s="143">
        <v>0.7</v>
      </c>
      <c r="Q3" s="142"/>
      <c r="R3" s="143">
        <v>0.6</v>
      </c>
      <c r="S3" s="142"/>
      <c r="T3" s="143">
        <v>0.5</v>
      </c>
      <c r="U3" s="142"/>
      <c r="Y3" s="141" t="s">
        <v>41</v>
      </c>
      <c r="Z3" s="141" t="s">
        <v>47</v>
      </c>
      <c r="AA3" s="141" t="s">
        <v>125</v>
      </c>
      <c r="AB3" s="141" t="s">
        <v>124</v>
      </c>
      <c r="AC3" s="189"/>
      <c r="AD3" s="189"/>
      <c r="AE3" s="189"/>
      <c r="AF3" s="189"/>
      <c r="AG3" s="189"/>
      <c r="AH3" s="189"/>
      <c r="AI3" s="189"/>
    </row>
    <row r="4" spans="1:35" x14ac:dyDescent="0.7">
      <c r="A4" s="11" t="s">
        <v>12</v>
      </c>
      <c r="B4" s="192" t="s">
        <v>13</v>
      </c>
      <c r="C4" s="193"/>
      <c r="D4" s="1"/>
      <c r="E4" s="2" t="s">
        <v>14</v>
      </c>
      <c r="F4" s="7">
        <v>2</v>
      </c>
      <c r="G4" s="138"/>
      <c r="H4" s="139"/>
      <c r="J4" s="198" t="s">
        <v>15</v>
      </c>
      <c r="K4" s="198"/>
      <c r="L4" s="198"/>
      <c r="M4" s="145" t="s">
        <v>16</v>
      </c>
      <c r="N4" s="191" t="s">
        <v>17</v>
      </c>
      <c r="O4" s="191"/>
      <c r="P4" s="191" t="s">
        <v>18</v>
      </c>
      <c r="Q4" s="191"/>
      <c r="R4" s="191" t="s">
        <v>19</v>
      </c>
      <c r="S4" s="191"/>
      <c r="T4" s="191" t="s">
        <v>20</v>
      </c>
      <c r="U4" s="191"/>
      <c r="Y4" s="141" t="s">
        <v>48</v>
      </c>
      <c r="Z4" s="141" t="s">
        <v>42</v>
      </c>
      <c r="AA4" s="141" t="s">
        <v>56</v>
      </c>
      <c r="AB4" s="141" t="s">
        <v>64</v>
      </c>
    </row>
    <row r="5" spans="1:35" x14ac:dyDescent="0.7">
      <c r="A5" s="1"/>
      <c r="B5" s="1"/>
      <c r="C5" s="1"/>
      <c r="D5" s="1"/>
      <c r="E5" s="2" t="s">
        <v>21</v>
      </c>
      <c r="F5" s="7">
        <v>3</v>
      </c>
      <c r="G5" s="138"/>
      <c r="H5" s="139"/>
      <c r="J5" s="198"/>
      <c r="K5" s="198"/>
      <c r="L5" s="198"/>
      <c r="M5" s="145" t="s">
        <v>22</v>
      </c>
      <c r="N5" s="146" t="s">
        <v>11</v>
      </c>
      <c r="O5" s="146" t="s">
        <v>23</v>
      </c>
      <c r="P5" s="146" t="s">
        <v>11</v>
      </c>
      <c r="Q5" s="146" t="s">
        <v>23</v>
      </c>
      <c r="R5" s="146" t="s">
        <v>11</v>
      </c>
      <c r="S5" s="146" t="s">
        <v>23</v>
      </c>
      <c r="T5" s="146" t="s">
        <v>11</v>
      </c>
      <c r="U5" s="146" t="s">
        <v>23</v>
      </c>
      <c r="V5" s="141">
        <f>SUM(N3:S3)</f>
        <v>2.1</v>
      </c>
      <c r="Y5" s="141" t="s">
        <v>49</v>
      </c>
      <c r="Z5" s="141" t="s">
        <v>43</v>
      </c>
      <c r="AA5" s="141" t="s">
        <v>57</v>
      </c>
      <c r="AB5" s="141" t="s">
        <v>89</v>
      </c>
    </row>
    <row r="6" spans="1:35" x14ac:dyDescent="0.7">
      <c r="A6" s="11" t="s">
        <v>24</v>
      </c>
      <c r="B6" s="134" t="s">
        <v>9</v>
      </c>
      <c r="C6" s="3"/>
      <c r="D6" s="1"/>
      <c r="E6" s="2" t="s">
        <v>25</v>
      </c>
      <c r="F6" s="7">
        <v>4</v>
      </c>
      <c r="G6" s="138"/>
      <c r="H6" s="139"/>
      <c r="J6" s="147" t="str">
        <f>Y3</f>
        <v>คุณลักษณะตามหลักสูตร</v>
      </c>
      <c r="K6" s="148" t="str">
        <f>$B$6</f>
        <v>ชั้นมัธยมศึกษาปีที่ 1</v>
      </c>
      <c r="L6" s="149">
        <f>$B$7</f>
        <v>1</v>
      </c>
      <c r="M6" s="145">
        <f>รายงานคุณลักษณะตามหลักสูตร!D23</f>
        <v>0</v>
      </c>
      <c r="N6" s="145">
        <f>รายงานคุณลักษณะตามหลักสูตร!F23</f>
        <v>0</v>
      </c>
      <c r="O6" s="145" t="e">
        <f>รายงานคุณลักษณะตามหลักสูตร!G23</f>
        <v>#DIV/0!</v>
      </c>
      <c r="P6" s="145">
        <f>รายงานคุณลักษณะตามหลักสูตร!H23</f>
        <v>0</v>
      </c>
      <c r="Q6" s="145" t="e">
        <f>รายงานคุณลักษณะตามหลักสูตร!I23</f>
        <v>#DIV/0!</v>
      </c>
      <c r="R6" s="145">
        <f>รายงานคุณลักษณะตามหลักสูตร!J23</f>
        <v>0</v>
      </c>
      <c r="S6" s="145" t="e">
        <f>รายงานคุณลักษณะตามหลักสูตร!K23</f>
        <v>#DIV/0!</v>
      </c>
      <c r="T6" s="145">
        <f>รายงานคุณลักษณะตามหลักสูตร!L23</f>
        <v>0</v>
      </c>
      <c r="U6" s="145" t="e">
        <f>รายงานคุณลักษณะตามหลักสูตร!M23</f>
        <v>#DIV/0!</v>
      </c>
      <c r="Y6" s="141" t="s">
        <v>50</v>
      </c>
      <c r="Z6" s="141" t="s">
        <v>44</v>
      </c>
      <c r="AA6" s="141" t="s">
        <v>58</v>
      </c>
      <c r="AB6" s="141" t="s">
        <v>90</v>
      </c>
    </row>
    <row r="7" spans="1:35" x14ac:dyDescent="0.7">
      <c r="A7" s="11" t="s">
        <v>26</v>
      </c>
      <c r="B7" s="135">
        <v>1</v>
      </c>
      <c r="C7" s="3"/>
      <c r="D7" s="3"/>
      <c r="E7" s="2" t="s">
        <v>27</v>
      </c>
      <c r="F7" s="7">
        <v>5</v>
      </c>
      <c r="G7" s="138"/>
      <c r="H7" s="139"/>
      <c r="J7" s="147" t="str">
        <f>Z3</f>
        <v>สมรรถนะตามหลักสูตร</v>
      </c>
      <c r="K7" s="148" t="str">
        <f>$B$6</f>
        <v>ชั้นมัธยมศึกษาปีที่ 1</v>
      </c>
      <c r="L7" s="149">
        <f>$B$7</f>
        <v>1</v>
      </c>
      <c r="M7" s="145">
        <f>รายงานสมรรถนะตามหลักสูตร!D20</f>
        <v>0</v>
      </c>
      <c r="N7" s="145">
        <f>รายงานสมรรถนะตามหลักสูตร!F20</f>
        <v>0</v>
      </c>
      <c r="O7" s="145" t="e">
        <f>รายงานสมรรถนะตามหลักสูตร!G20</f>
        <v>#DIV/0!</v>
      </c>
      <c r="P7" s="145">
        <f>รายงานสมรรถนะตามหลักสูตร!H20</f>
        <v>0</v>
      </c>
      <c r="Q7" s="145" t="e">
        <f>รายงานสมรรถนะตามหลักสูตร!I20</f>
        <v>#DIV/0!</v>
      </c>
      <c r="R7" s="145">
        <f>รายงานสมรรถนะตามหลักสูตร!J20</f>
        <v>0</v>
      </c>
      <c r="S7" s="145" t="e">
        <f>รายงานสมรรถนะตามหลักสูตร!K20</f>
        <v>#DIV/0!</v>
      </c>
      <c r="T7" s="145">
        <f>รายงานสมรรถนะตามหลักสูตร!L20</f>
        <v>0</v>
      </c>
      <c r="U7" s="145" t="e">
        <f>รายงานสมรรถนะตามหลักสูตร!M20</f>
        <v>#DIV/0!</v>
      </c>
      <c r="Y7" s="141" t="s">
        <v>51</v>
      </c>
      <c r="Z7" s="141" t="s">
        <v>45</v>
      </c>
      <c r="AA7" s="141" t="s">
        <v>59</v>
      </c>
      <c r="AB7" s="141" t="s">
        <v>91</v>
      </c>
    </row>
    <row r="8" spans="1:35" x14ac:dyDescent="0.7">
      <c r="A8" s="11" t="s">
        <v>28</v>
      </c>
      <c r="B8" s="135">
        <v>2568</v>
      </c>
      <c r="C8" s="3"/>
      <c r="D8" s="3"/>
      <c r="E8" s="2" t="s">
        <v>29</v>
      </c>
      <c r="F8" s="7">
        <v>6</v>
      </c>
      <c r="G8" s="138"/>
      <c r="H8" s="139"/>
      <c r="J8" s="147" t="str">
        <f>AA3</f>
        <v>คุณลักษณะที่พึงประสงค์ของผู้เรียน</v>
      </c>
      <c r="K8" s="148" t="str">
        <f>$B$6</f>
        <v>ชั้นมัธยมศึกษาปีที่ 1</v>
      </c>
      <c r="L8" s="149">
        <f>$B$7</f>
        <v>1</v>
      </c>
      <c r="M8" s="145">
        <f>รายงานคุณลักษณะเด็กสงขลา!D21</f>
        <v>0</v>
      </c>
      <c r="N8" s="145">
        <f>รายงานคุณลักษณะเด็กสงขลา!F21</f>
        <v>0</v>
      </c>
      <c r="O8" s="145" t="e">
        <f>รายงานคุณลักษณะเด็กสงขลา!G21</f>
        <v>#DIV/0!</v>
      </c>
      <c r="P8" s="145">
        <f>รายงานคุณลักษณะเด็กสงขลา!H21</f>
        <v>0</v>
      </c>
      <c r="Q8" s="145" t="e">
        <f>รายงานคุณลักษณะเด็กสงขลา!I21</f>
        <v>#DIV/0!</v>
      </c>
      <c r="R8" s="145">
        <f>รายงานคุณลักษณะเด็กสงขลา!J21</f>
        <v>0</v>
      </c>
      <c r="S8" s="145" t="e">
        <f>รายงานคุณลักษณะเด็กสงขลา!K21</f>
        <v>#DIV/0!</v>
      </c>
      <c r="T8" s="145">
        <f>รายงานคุณลักษณะเด็กสงขลา!L21</f>
        <v>0</v>
      </c>
      <c r="U8" s="145" t="e">
        <f>รายงานคุณลักษณะเด็กสงขลา!M21</f>
        <v>#DIV/0!</v>
      </c>
      <c r="Y8" s="141" t="s">
        <v>52</v>
      </c>
      <c r="Z8" s="141" t="s">
        <v>46</v>
      </c>
      <c r="AA8" s="141" t="s">
        <v>60</v>
      </c>
      <c r="AB8" s="141" t="s">
        <v>92</v>
      </c>
    </row>
    <row r="9" spans="1:35" x14ac:dyDescent="0.7">
      <c r="A9" s="1"/>
      <c r="B9" s="3"/>
      <c r="C9" s="3"/>
      <c r="D9" s="1"/>
      <c r="E9" s="2"/>
      <c r="F9" s="7">
        <v>7</v>
      </c>
      <c r="G9" s="138"/>
      <c r="H9" s="139"/>
      <c r="J9" s="147" t="str">
        <f>AB3</f>
        <v>สมรรถนะหลัก</v>
      </c>
      <c r="K9" s="148" t="str">
        <f>$B$6</f>
        <v>ชั้นมัธยมศึกษาปีที่ 1</v>
      </c>
      <c r="L9" s="149">
        <f>$B$7</f>
        <v>1</v>
      </c>
      <c r="M9" s="145">
        <f>รายงานสมรรถนะเด็กสงขลา!D22</f>
        <v>0</v>
      </c>
      <c r="N9" s="145">
        <f>รายงานสมรรถนะเด็กสงขลา!F22</f>
        <v>0</v>
      </c>
      <c r="O9" s="145" t="e">
        <f>รายงานสมรรถนะเด็กสงขลา!G22</f>
        <v>#DIV/0!</v>
      </c>
      <c r="P9" s="145">
        <f>รายงานสมรรถนะเด็กสงขลา!H22</f>
        <v>0</v>
      </c>
      <c r="Q9" s="145" t="e">
        <f>รายงานสมรรถนะเด็กสงขลา!I22</f>
        <v>#DIV/0!</v>
      </c>
      <c r="R9" s="145">
        <f>รายงานสมรรถนะเด็กสงขลา!J22</f>
        <v>0</v>
      </c>
      <c r="S9" s="145" t="e">
        <f>รายงานสมรรถนะเด็กสงขลา!K22</f>
        <v>#DIV/0!</v>
      </c>
      <c r="T9" s="145">
        <f>รายงานสมรรถนะเด็กสงขลา!L22</f>
        <v>0</v>
      </c>
      <c r="U9" s="145" t="e">
        <f>รายงานสมรรถนะเด็กสงขลา!M22</f>
        <v>#DIV/0!</v>
      </c>
      <c r="Y9" s="141" t="s">
        <v>53</v>
      </c>
      <c r="AA9" s="141" t="s">
        <v>61</v>
      </c>
      <c r="AB9" s="141" t="s">
        <v>93</v>
      </c>
    </row>
    <row r="10" spans="1:35" x14ac:dyDescent="0.7">
      <c r="A10" s="6" t="s">
        <v>30</v>
      </c>
      <c r="B10" s="3"/>
      <c r="C10" s="3"/>
      <c r="D10" s="1"/>
      <c r="E10" s="2"/>
      <c r="F10" s="7">
        <v>8</v>
      </c>
      <c r="G10" s="138"/>
      <c r="H10" s="139"/>
      <c r="Y10" s="141" t="s">
        <v>54</v>
      </c>
      <c r="AB10" s="141" t="s">
        <v>94</v>
      </c>
    </row>
    <row r="11" spans="1:35" x14ac:dyDescent="0.7">
      <c r="A11" s="11" t="s">
        <v>31</v>
      </c>
      <c r="B11" s="11" t="s">
        <v>32</v>
      </c>
      <c r="C11" s="11" t="s">
        <v>33</v>
      </c>
      <c r="F11" s="7">
        <v>9</v>
      </c>
      <c r="G11" s="138"/>
      <c r="H11" s="139"/>
      <c r="J11" s="150" t="s">
        <v>34</v>
      </c>
      <c r="K11" s="151"/>
      <c r="L11" s="151"/>
      <c r="M11" s="151"/>
      <c r="Y11" s="141" t="s">
        <v>55</v>
      </c>
    </row>
    <row r="12" spans="1:35" ht="31.5" thickBot="1" x14ac:dyDescent="0.75">
      <c r="A12" s="11" t="s">
        <v>88</v>
      </c>
      <c r="B12" s="134"/>
      <c r="C12" s="134"/>
      <c r="F12" s="7">
        <v>10</v>
      </c>
      <c r="G12" s="138"/>
      <c r="H12" s="139"/>
      <c r="J12" s="151" t="s">
        <v>35</v>
      </c>
      <c r="K12" s="151" t="s">
        <v>36</v>
      </c>
      <c r="L12" s="151"/>
      <c r="M12" s="151"/>
      <c r="Y12" s="141" t="str">
        <f>Z3</f>
        <v>สมรรถนะตามหลักสูตร</v>
      </c>
      <c r="AA12" s="141" t="str">
        <f>AB3</f>
        <v>สมรรถนะหลัก</v>
      </c>
    </row>
    <row r="13" spans="1:35" ht="31.5" thickBot="1" x14ac:dyDescent="0.75">
      <c r="A13" s="15" t="s">
        <v>37</v>
      </c>
      <c r="B13" s="136"/>
      <c r="C13" s="134"/>
      <c r="F13" s="7">
        <v>11</v>
      </c>
      <c r="G13" s="138"/>
      <c r="H13" s="139"/>
      <c r="J13" s="151"/>
      <c r="K13" s="151"/>
      <c r="L13" s="151"/>
      <c r="M13" s="151"/>
      <c r="Y13" s="152" t="s">
        <v>87</v>
      </c>
      <c r="Z13" s="152" t="s">
        <v>86</v>
      </c>
      <c r="AA13" s="152" t="s">
        <v>87</v>
      </c>
      <c r="AB13" s="152" t="s">
        <v>86</v>
      </c>
    </row>
    <row r="14" spans="1:35" x14ac:dyDescent="0.7">
      <c r="A14" s="15" t="s">
        <v>38</v>
      </c>
      <c r="B14" s="136"/>
      <c r="C14" s="134"/>
      <c r="F14" s="7">
        <v>12</v>
      </c>
      <c r="G14" s="138"/>
      <c r="H14" s="139"/>
      <c r="K14" s="150"/>
      <c r="Y14" s="152">
        <v>5</v>
      </c>
      <c r="Z14" s="152">
        <v>3</v>
      </c>
      <c r="AA14" s="152">
        <v>7</v>
      </c>
      <c r="AB14" s="152">
        <v>3</v>
      </c>
    </row>
    <row r="15" spans="1:35" x14ac:dyDescent="0.7">
      <c r="C15" s="53"/>
      <c r="F15" s="7">
        <v>13</v>
      </c>
      <c r="G15" s="138"/>
      <c r="H15" s="139"/>
      <c r="Y15" s="153">
        <v>4</v>
      </c>
      <c r="Z15" s="153">
        <v>2</v>
      </c>
      <c r="AA15" s="153">
        <v>6</v>
      </c>
      <c r="AB15" s="153">
        <v>2</v>
      </c>
    </row>
    <row r="16" spans="1:35" x14ac:dyDescent="0.7">
      <c r="A16" s="53" t="s">
        <v>39</v>
      </c>
      <c r="B16" s="53"/>
      <c r="C16" s="53"/>
      <c r="F16" s="7">
        <v>14</v>
      </c>
      <c r="G16" s="138"/>
      <c r="H16" s="139"/>
      <c r="Y16" s="153">
        <v>3</v>
      </c>
      <c r="Z16" s="153">
        <v>1</v>
      </c>
      <c r="AA16" s="153">
        <v>5</v>
      </c>
      <c r="AB16" s="153">
        <v>1</v>
      </c>
    </row>
    <row r="17" spans="1:28" x14ac:dyDescent="0.7">
      <c r="A17" s="190" t="s">
        <v>40</v>
      </c>
      <c r="B17" s="140" t="s">
        <v>84</v>
      </c>
      <c r="C17" s="53"/>
      <c r="F17" s="7">
        <v>15</v>
      </c>
      <c r="G17" s="138"/>
      <c r="H17" s="139"/>
      <c r="Y17" s="153">
        <v>2</v>
      </c>
      <c r="Z17" s="153">
        <v>0</v>
      </c>
      <c r="AA17" s="153">
        <v>4</v>
      </c>
      <c r="AB17" s="153">
        <v>0</v>
      </c>
    </row>
    <row r="18" spans="1:28" x14ac:dyDescent="0.7">
      <c r="A18" s="190"/>
      <c r="B18" s="140" t="s">
        <v>107</v>
      </c>
      <c r="C18" s="53"/>
      <c r="F18" s="7">
        <v>16</v>
      </c>
      <c r="G18" s="138"/>
      <c r="H18" s="139"/>
      <c r="Y18" s="153">
        <v>1</v>
      </c>
      <c r="Z18" s="153">
        <v>0</v>
      </c>
      <c r="AA18" s="153">
        <v>3</v>
      </c>
      <c r="AB18" s="153">
        <v>0</v>
      </c>
    </row>
    <row r="19" spans="1:28" x14ac:dyDescent="0.7">
      <c r="A19" s="190"/>
      <c r="B19" s="140" t="s">
        <v>108</v>
      </c>
      <c r="C19" s="53"/>
      <c r="F19" s="7">
        <v>17</v>
      </c>
      <c r="G19" s="138"/>
      <c r="H19" s="139"/>
      <c r="Y19" s="153">
        <v>0</v>
      </c>
      <c r="Z19" s="153">
        <v>0</v>
      </c>
      <c r="AA19" s="153">
        <v>2</v>
      </c>
      <c r="AB19" s="153">
        <v>0</v>
      </c>
    </row>
    <row r="20" spans="1:28" x14ac:dyDescent="0.7">
      <c r="F20" s="7">
        <v>18</v>
      </c>
      <c r="G20" s="138"/>
      <c r="H20" s="139"/>
      <c r="AA20" s="144">
        <v>1</v>
      </c>
      <c r="AB20" s="153">
        <v>0</v>
      </c>
    </row>
    <row r="21" spans="1:28" x14ac:dyDescent="0.7">
      <c r="A21" s="15" t="s">
        <v>101</v>
      </c>
      <c r="B21" s="137">
        <v>60</v>
      </c>
      <c r="F21" s="7">
        <v>19</v>
      </c>
      <c r="G21" s="138"/>
      <c r="H21" s="139"/>
    </row>
    <row r="22" spans="1:28" x14ac:dyDescent="0.7">
      <c r="F22" s="7">
        <v>20</v>
      </c>
      <c r="G22" s="138"/>
      <c r="H22" s="139"/>
    </row>
    <row r="23" spans="1:28" x14ac:dyDescent="0.7">
      <c r="F23" s="7">
        <v>21</v>
      </c>
      <c r="G23" s="138"/>
      <c r="H23" s="139"/>
    </row>
    <row r="24" spans="1:28" x14ac:dyDescent="0.7">
      <c r="F24" s="7">
        <v>22</v>
      </c>
      <c r="G24" s="138"/>
      <c r="H24" s="139"/>
    </row>
    <row r="25" spans="1:28" x14ac:dyDescent="0.7">
      <c r="F25" s="7">
        <v>23</v>
      </c>
      <c r="G25" s="138"/>
      <c r="H25" s="139"/>
    </row>
    <row r="26" spans="1:28" x14ac:dyDescent="0.7">
      <c r="F26" s="7">
        <v>24</v>
      </c>
      <c r="G26" s="138"/>
      <c r="H26" s="139"/>
    </row>
    <row r="27" spans="1:28" x14ac:dyDescent="0.7">
      <c r="F27" s="7">
        <v>25</v>
      </c>
      <c r="G27" s="138"/>
      <c r="H27" s="139"/>
    </row>
    <row r="28" spans="1:28" x14ac:dyDescent="0.7">
      <c r="F28" s="7">
        <v>26</v>
      </c>
      <c r="G28" s="138"/>
      <c r="H28" s="139"/>
    </row>
    <row r="29" spans="1:28" x14ac:dyDescent="0.7">
      <c r="F29" s="7">
        <v>27</v>
      </c>
      <c r="G29" s="138"/>
      <c r="H29" s="139"/>
    </row>
    <row r="30" spans="1:28" x14ac:dyDescent="0.7">
      <c r="F30" s="7">
        <v>28</v>
      </c>
      <c r="G30" s="138"/>
      <c r="H30" s="139"/>
    </row>
    <row r="31" spans="1:28" x14ac:dyDescent="0.7">
      <c r="F31" s="7">
        <v>29</v>
      </c>
      <c r="G31" s="138"/>
      <c r="H31" s="139"/>
    </row>
    <row r="32" spans="1:28" x14ac:dyDescent="0.7">
      <c r="F32" s="7">
        <v>30</v>
      </c>
      <c r="G32" s="138"/>
      <c r="H32" s="139"/>
    </row>
    <row r="33" spans="6:8" x14ac:dyDescent="0.7">
      <c r="F33" s="7">
        <v>31</v>
      </c>
      <c r="G33" s="138"/>
      <c r="H33" s="139"/>
    </row>
    <row r="34" spans="6:8" x14ac:dyDescent="0.7">
      <c r="F34" s="7">
        <v>32</v>
      </c>
      <c r="G34" s="138"/>
      <c r="H34" s="139"/>
    </row>
    <row r="35" spans="6:8" x14ac:dyDescent="0.7">
      <c r="F35" s="7">
        <v>33</v>
      </c>
      <c r="G35" s="138"/>
      <c r="H35" s="139"/>
    </row>
    <row r="36" spans="6:8" x14ac:dyDescent="0.7">
      <c r="F36" s="7">
        <v>34</v>
      </c>
      <c r="G36" s="138"/>
      <c r="H36" s="139"/>
    </row>
    <row r="37" spans="6:8" x14ac:dyDescent="0.7">
      <c r="F37" s="7">
        <v>35</v>
      </c>
      <c r="G37" s="138"/>
      <c r="H37" s="139"/>
    </row>
    <row r="38" spans="6:8" x14ac:dyDescent="0.7">
      <c r="F38" s="7">
        <v>36</v>
      </c>
      <c r="G38" s="138"/>
      <c r="H38" s="139"/>
    </row>
    <row r="39" spans="6:8" x14ac:dyDescent="0.7">
      <c r="F39" s="7">
        <v>37</v>
      </c>
      <c r="G39" s="138"/>
      <c r="H39" s="139"/>
    </row>
    <row r="40" spans="6:8" x14ac:dyDescent="0.7">
      <c r="F40" s="7">
        <v>38</v>
      </c>
      <c r="G40" s="138"/>
      <c r="H40" s="139"/>
    </row>
    <row r="41" spans="6:8" x14ac:dyDescent="0.7">
      <c r="F41" s="7">
        <v>39</v>
      </c>
      <c r="G41" s="138"/>
      <c r="H41" s="139"/>
    </row>
    <row r="42" spans="6:8" x14ac:dyDescent="0.7">
      <c r="F42" s="7">
        <v>40</v>
      </c>
      <c r="G42" s="138"/>
      <c r="H42" s="139"/>
    </row>
    <row r="43" spans="6:8" x14ac:dyDescent="0.7">
      <c r="F43" s="7">
        <v>41</v>
      </c>
      <c r="G43" s="138"/>
      <c r="H43" s="139"/>
    </row>
    <row r="44" spans="6:8" x14ac:dyDescent="0.7">
      <c r="F44" s="7">
        <v>42</v>
      </c>
      <c r="G44" s="138"/>
      <c r="H44" s="139"/>
    </row>
    <row r="45" spans="6:8" x14ac:dyDescent="0.7">
      <c r="F45" s="7">
        <v>43</v>
      </c>
      <c r="G45" s="138"/>
      <c r="H45" s="139"/>
    </row>
    <row r="46" spans="6:8" x14ac:dyDescent="0.7">
      <c r="F46" s="7">
        <v>44</v>
      </c>
      <c r="G46" s="138"/>
      <c r="H46" s="139"/>
    </row>
    <row r="47" spans="6:8" x14ac:dyDescent="0.7">
      <c r="F47" s="7">
        <v>45</v>
      </c>
      <c r="G47" s="138"/>
      <c r="H47" s="139"/>
    </row>
  </sheetData>
  <sheetProtection algorithmName="SHA-512" hashValue="emLEjUHZc0/n7LhtD2ozYiPOwUiGMFhf1U8FSsEWrXlUI1agn4g5MmkHTtD5XCHLBJMxyXpgPVkR7NKXKIiQMw==" saltValue="ATuXn/NzRBqUgujVssdhTg==" spinCount="100000" sheet="1" objects="1" scenarios="1"/>
  <mergeCells count="11">
    <mergeCell ref="AC2:AI3"/>
    <mergeCell ref="A17:A19"/>
    <mergeCell ref="T4:U4"/>
    <mergeCell ref="B4:C4"/>
    <mergeCell ref="A1:C1"/>
    <mergeCell ref="B2:C2"/>
    <mergeCell ref="B3:C3"/>
    <mergeCell ref="J4:L5"/>
    <mergeCell ref="N4:O4"/>
    <mergeCell ref="P4:Q4"/>
    <mergeCell ref="R4:S4"/>
  </mergeCells>
  <phoneticPr fontId="14" type="noConversion"/>
  <dataValidations count="1">
    <dataValidation type="list" allowBlank="1" showInputMessage="1" showErrorMessage="1" sqref="B6" xr:uid="{467C2AF7-0E8C-4C31-B3DA-E3E7E545B684}">
      <formula1>$E$3:$E$8</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A1C07-F347-4904-B826-6303887CB68B}">
  <sheetPr>
    <tabColor rgb="FF00B050"/>
  </sheetPr>
  <dimension ref="A1:M47"/>
  <sheetViews>
    <sheetView workbookViewId="0">
      <selection activeCell="L5" sqref="L5"/>
    </sheetView>
  </sheetViews>
  <sheetFormatPr defaultColWidth="8.875" defaultRowHeight="27.75" x14ac:dyDescent="0.65"/>
  <cols>
    <col min="1" max="1" width="7.5" style="16" customWidth="1"/>
    <col min="2" max="2" width="13.75" style="16" customWidth="1"/>
    <col min="3" max="3" width="30.125" style="16" customWidth="1"/>
    <col min="4" max="11" width="7.875" style="26" customWidth="1"/>
    <col min="12" max="12" width="8.875" style="26"/>
    <col min="13" max="13" width="11.375" style="26" customWidth="1"/>
    <col min="14" max="16384" width="8.875" style="16"/>
  </cols>
  <sheetData>
    <row r="1" spans="1:13" ht="33.6" customHeight="1" thickBot="1" x14ac:dyDescent="0.7">
      <c r="A1" s="199" t="s">
        <v>65</v>
      </c>
      <c r="B1" s="199"/>
      <c r="C1" s="199"/>
      <c r="D1" s="199"/>
      <c r="E1" s="199"/>
      <c r="F1" s="199"/>
      <c r="G1" s="199"/>
      <c r="H1" s="199"/>
      <c r="I1" s="199"/>
      <c r="J1" s="199"/>
      <c r="K1" s="199"/>
      <c r="L1" s="199"/>
      <c r="M1" s="199"/>
    </row>
    <row r="2" spans="1:13" s="22" customFormat="1" ht="120" customHeight="1" x14ac:dyDescent="0.4">
      <c r="A2" s="17" t="s">
        <v>4</v>
      </c>
      <c r="B2" s="18" t="s">
        <v>5</v>
      </c>
      <c r="C2" s="28" t="s">
        <v>68</v>
      </c>
      <c r="D2" s="19" t="str">
        <f>ข้อมูลทั่วไป!$Y4</f>
        <v>1. รักชาติ ศาสน์ กษัตริย์</v>
      </c>
      <c r="E2" s="19" t="str">
        <f>ข้อมูลทั่วไป!$Y5</f>
        <v>2. ซื่อสัตย์สุจริต</v>
      </c>
      <c r="F2" s="19" t="str">
        <f>ข้อมูลทั่วไป!$Y6</f>
        <v>3. มีวินัย</v>
      </c>
      <c r="G2" s="19" t="str">
        <f>ข้อมูลทั่วไป!$Y7</f>
        <v>4. ใฝ่เรียนรู้</v>
      </c>
      <c r="H2" s="19" t="str">
        <f>ข้อมูลทั่วไป!$Y8</f>
        <v>5. อยู่อย่างพอเพียง</v>
      </c>
      <c r="I2" s="19" t="str">
        <f>ข้อมูลทั่วไป!$Y9</f>
        <v>6. มุ่งมั่นในการทำงาน</v>
      </c>
      <c r="J2" s="19" t="str">
        <f>ข้อมูลทั่วไป!$Y10</f>
        <v>7. รักความเป็นไทย</v>
      </c>
      <c r="K2" s="19" t="str">
        <f>ข้อมูลทั่วไป!$Y11</f>
        <v>8. มีจิตสาธารณะ</v>
      </c>
      <c r="L2" s="20" t="s">
        <v>66</v>
      </c>
      <c r="M2" s="21" t="s">
        <v>67</v>
      </c>
    </row>
    <row r="3" spans="1:13" s="25" customFormat="1" ht="18" customHeight="1" x14ac:dyDescent="0.55000000000000004">
      <c r="A3" s="23" t="str">
        <f>IF(ข้อมูลทั่วไป!H3="","",ข้อมูลทั่วไป!F3)</f>
        <v/>
      </c>
      <c r="B3" s="23" t="str">
        <f>IF(ข้อมูลทั่วไป!G3="","",ข้อมูลทั่วไป!G3)</f>
        <v/>
      </c>
      <c r="C3" s="27" t="str">
        <f>IF(ข้อมูลทั่วไป!H3="","",ข้อมูลทั่วไป!H3)</f>
        <v/>
      </c>
      <c r="D3" s="24"/>
      <c r="E3" s="24"/>
      <c r="F3" s="24"/>
      <c r="G3" s="24"/>
      <c r="H3" s="24"/>
      <c r="I3" s="24"/>
      <c r="J3" s="24"/>
      <c r="K3" s="24"/>
      <c r="L3" s="23" t="str">
        <f>IF(COUNTA(A3:K3)&lt;COUNTA($A$2:$K$2),"",IF(A3="","",MAX(_xlfn.MODE.MULT(D3:K3))))</f>
        <v/>
      </c>
      <c r="M3" s="23" t="str">
        <f>IF(COUNTA(A3:K3)&lt;COUNTA($A$2:$K$2),"",IF(A3="","",IF(L3=3,"ดีเยี่ยม",IF(L3=2,"ดี",IF(L3=1,"ผ่าน","ไม่ผ่าน")))))</f>
        <v/>
      </c>
    </row>
    <row r="4" spans="1:13" s="25" customFormat="1" ht="18" customHeight="1" x14ac:dyDescent="0.55000000000000004">
      <c r="A4" s="23" t="str">
        <f>IF(ข้อมูลทั่วไป!H4="","",ข้อมูลทั่วไป!F4)</f>
        <v/>
      </c>
      <c r="B4" s="23" t="str">
        <f>IF(ข้อมูลทั่วไป!G4="","",ข้อมูลทั่วไป!G4)</f>
        <v/>
      </c>
      <c r="C4" s="27" t="str">
        <f>IF(ข้อมูลทั่วไป!H4="","",ข้อมูลทั่วไป!H4)</f>
        <v/>
      </c>
      <c r="D4" s="24"/>
      <c r="E4" s="24"/>
      <c r="F4" s="24"/>
      <c r="G4" s="24"/>
      <c r="H4" s="24"/>
      <c r="I4" s="24"/>
      <c r="J4" s="24"/>
      <c r="K4" s="24"/>
      <c r="L4" s="23" t="str">
        <f t="shared" ref="L4:L47" si="0">IF(COUNTA(A4:K4)&lt;COUNTA($A$2:$K$2),"",IF(A4="","",MAX(_xlfn.MODE.MULT(D4:K4))))</f>
        <v/>
      </c>
      <c r="M4" s="23" t="str">
        <f t="shared" ref="M4:M47" si="1">IF(COUNTA(A4:K4)&lt;COUNTA($A$2:$K$2),"",IF(A4="","",IF(L4=3,"ดีเยี่ยม",IF(L4=2,"ดี",IF(L4=1,"ผ่าน","ไม่ผ่าน")))))</f>
        <v/>
      </c>
    </row>
    <row r="5" spans="1:13" s="25" customFormat="1" ht="18" customHeight="1" x14ac:dyDescent="0.55000000000000004">
      <c r="A5" s="23" t="str">
        <f>IF(ข้อมูลทั่วไป!H5="","",ข้อมูลทั่วไป!F5)</f>
        <v/>
      </c>
      <c r="B5" s="23" t="str">
        <f>IF(ข้อมูลทั่วไป!G5="","",ข้อมูลทั่วไป!G5)</f>
        <v/>
      </c>
      <c r="C5" s="27" t="str">
        <f>IF(ข้อมูลทั่วไป!H5="","",ข้อมูลทั่วไป!H5)</f>
        <v/>
      </c>
      <c r="D5" s="24"/>
      <c r="E5" s="24"/>
      <c r="F5" s="24"/>
      <c r="G5" s="24"/>
      <c r="H5" s="24"/>
      <c r="I5" s="24"/>
      <c r="J5" s="24"/>
      <c r="K5" s="24"/>
      <c r="L5" s="23" t="str">
        <f t="shared" si="0"/>
        <v/>
      </c>
      <c r="M5" s="23" t="str">
        <f t="shared" si="1"/>
        <v/>
      </c>
    </row>
    <row r="6" spans="1:13" s="25" customFormat="1" ht="18" customHeight="1" x14ac:dyDescent="0.55000000000000004">
      <c r="A6" s="23" t="str">
        <f>IF(ข้อมูลทั่วไป!H6="","",ข้อมูลทั่วไป!F6)</f>
        <v/>
      </c>
      <c r="B6" s="23" t="str">
        <f>IF(ข้อมูลทั่วไป!G6="","",ข้อมูลทั่วไป!G6)</f>
        <v/>
      </c>
      <c r="C6" s="27" t="str">
        <f>IF(ข้อมูลทั่วไป!H6="","",ข้อมูลทั่วไป!H6)</f>
        <v/>
      </c>
      <c r="D6" s="24"/>
      <c r="E6" s="24"/>
      <c r="F6" s="24"/>
      <c r="G6" s="24"/>
      <c r="H6" s="24"/>
      <c r="I6" s="24"/>
      <c r="J6" s="24"/>
      <c r="K6" s="24"/>
      <c r="L6" s="23" t="str">
        <f t="shared" si="0"/>
        <v/>
      </c>
      <c r="M6" s="23" t="str">
        <f t="shared" si="1"/>
        <v/>
      </c>
    </row>
    <row r="7" spans="1:13" s="25" customFormat="1" ht="18" customHeight="1" x14ac:dyDescent="0.55000000000000004">
      <c r="A7" s="23" t="str">
        <f>IF(ข้อมูลทั่วไป!H7="","",ข้อมูลทั่วไป!F7)</f>
        <v/>
      </c>
      <c r="B7" s="23" t="str">
        <f>IF(ข้อมูลทั่วไป!G7="","",ข้อมูลทั่วไป!G7)</f>
        <v/>
      </c>
      <c r="C7" s="27" t="str">
        <f>IF(ข้อมูลทั่วไป!H7="","",ข้อมูลทั่วไป!H7)</f>
        <v/>
      </c>
      <c r="D7" s="24"/>
      <c r="E7" s="24"/>
      <c r="F7" s="24"/>
      <c r="G7" s="24"/>
      <c r="H7" s="24"/>
      <c r="I7" s="24"/>
      <c r="J7" s="24"/>
      <c r="K7" s="24"/>
      <c r="L7" s="23" t="str">
        <f t="shared" si="0"/>
        <v/>
      </c>
      <c r="M7" s="23" t="str">
        <f t="shared" si="1"/>
        <v/>
      </c>
    </row>
    <row r="8" spans="1:13" s="25" customFormat="1" ht="18" customHeight="1" x14ac:dyDescent="0.55000000000000004">
      <c r="A8" s="23" t="str">
        <f>IF(ข้อมูลทั่วไป!H8="","",ข้อมูลทั่วไป!F8)</f>
        <v/>
      </c>
      <c r="B8" s="23" t="str">
        <f>IF(ข้อมูลทั่วไป!G8="","",ข้อมูลทั่วไป!G8)</f>
        <v/>
      </c>
      <c r="C8" s="27" t="str">
        <f>IF(ข้อมูลทั่วไป!H8="","",ข้อมูลทั่วไป!H8)</f>
        <v/>
      </c>
      <c r="D8" s="24"/>
      <c r="E8" s="24"/>
      <c r="F8" s="24"/>
      <c r="G8" s="24"/>
      <c r="H8" s="24"/>
      <c r="I8" s="24"/>
      <c r="J8" s="24"/>
      <c r="K8" s="24"/>
      <c r="L8" s="23" t="str">
        <f t="shared" si="0"/>
        <v/>
      </c>
      <c r="M8" s="23" t="str">
        <f t="shared" si="1"/>
        <v/>
      </c>
    </row>
    <row r="9" spans="1:13" s="25" customFormat="1" ht="18" customHeight="1" x14ac:dyDescent="0.55000000000000004">
      <c r="A9" s="23" t="str">
        <f>IF(ข้อมูลทั่วไป!H9="","",ข้อมูลทั่วไป!F9)</f>
        <v/>
      </c>
      <c r="B9" s="23" t="str">
        <f>IF(ข้อมูลทั่วไป!G9="","",ข้อมูลทั่วไป!G9)</f>
        <v/>
      </c>
      <c r="C9" s="27" t="str">
        <f>IF(ข้อมูลทั่วไป!H9="","",ข้อมูลทั่วไป!H9)</f>
        <v/>
      </c>
      <c r="D9" s="24"/>
      <c r="E9" s="24"/>
      <c r="F9" s="24"/>
      <c r="G9" s="24"/>
      <c r="H9" s="24"/>
      <c r="I9" s="24"/>
      <c r="J9" s="24"/>
      <c r="K9" s="24"/>
      <c r="L9" s="23" t="str">
        <f t="shared" si="0"/>
        <v/>
      </c>
      <c r="M9" s="23" t="str">
        <f t="shared" si="1"/>
        <v/>
      </c>
    </row>
    <row r="10" spans="1:13" s="25" customFormat="1" ht="18" customHeight="1" x14ac:dyDescent="0.55000000000000004">
      <c r="A10" s="23" t="str">
        <f>IF(ข้อมูลทั่วไป!H10="","",ข้อมูลทั่วไป!F10)</f>
        <v/>
      </c>
      <c r="B10" s="23" t="str">
        <f>IF(ข้อมูลทั่วไป!G10="","",ข้อมูลทั่วไป!G10)</f>
        <v/>
      </c>
      <c r="C10" s="27" t="str">
        <f>IF(ข้อมูลทั่วไป!H10="","",ข้อมูลทั่วไป!H10)</f>
        <v/>
      </c>
      <c r="D10" s="24"/>
      <c r="E10" s="24"/>
      <c r="F10" s="24"/>
      <c r="G10" s="24"/>
      <c r="H10" s="24"/>
      <c r="I10" s="24"/>
      <c r="J10" s="24"/>
      <c r="K10" s="24"/>
      <c r="L10" s="23" t="str">
        <f t="shared" si="0"/>
        <v/>
      </c>
      <c r="M10" s="23" t="str">
        <f t="shared" si="1"/>
        <v/>
      </c>
    </row>
    <row r="11" spans="1:13" s="25" customFormat="1" ht="18" customHeight="1" x14ac:dyDescent="0.55000000000000004">
      <c r="A11" s="23" t="str">
        <f>IF(ข้อมูลทั่วไป!H11="","",ข้อมูลทั่วไป!F11)</f>
        <v/>
      </c>
      <c r="B11" s="23" t="str">
        <f>IF(ข้อมูลทั่วไป!G11="","",ข้อมูลทั่วไป!G11)</f>
        <v/>
      </c>
      <c r="C11" s="27" t="str">
        <f>IF(ข้อมูลทั่วไป!H11="","",ข้อมูลทั่วไป!H11)</f>
        <v/>
      </c>
      <c r="D11" s="24"/>
      <c r="E11" s="24"/>
      <c r="F11" s="24"/>
      <c r="G11" s="24"/>
      <c r="H11" s="24"/>
      <c r="I11" s="24"/>
      <c r="J11" s="24"/>
      <c r="K11" s="24"/>
      <c r="L11" s="23" t="str">
        <f t="shared" si="0"/>
        <v/>
      </c>
      <c r="M11" s="23" t="str">
        <f t="shared" si="1"/>
        <v/>
      </c>
    </row>
    <row r="12" spans="1:13" s="25" customFormat="1" ht="18" customHeight="1" x14ac:dyDescent="0.55000000000000004">
      <c r="A12" s="23" t="str">
        <f>IF(ข้อมูลทั่วไป!H12="","",ข้อมูลทั่วไป!F12)</f>
        <v/>
      </c>
      <c r="B12" s="23" t="str">
        <f>IF(ข้อมูลทั่วไป!G12="","",ข้อมูลทั่วไป!G12)</f>
        <v/>
      </c>
      <c r="C12" s="27" t="str">
        <f>IF(ข้อมูลทั่วไป!H12="","",ข้อมูลทั่วไป!H12)</f>
        <v/>
      </c>
      <c r="D12" s="24"/>
      <c r="E12" s="24"/>
      <c r="F12" s="24"/>
      <c r="G12" s="24"/>
      <c r="H12" s="24"/>
      <c r="I12" s="24"/>
      <c r="J12" s="24"/>
      <c r="K12" s="24"/>
      <c r="L12" s="23" t="str">
        <f t="shared" si="0"/>
        <v/>
      </c>
      <c r="M12" s="23" t="str">
        <f t="shared" si="1"/>
        <v/>
      </c>
    </row>
    <row r="13" spans="1:13" s="25" customFormat="1" ht="18" customHeight="1" x14ac:dyDescent="0.55000000000000004">
      <c r="A13" s="23" t="str">
        <f>IF(ข้อมูลทั่วไป!H13="","",ข้อมูลทั่วไป!F13)</f>
        <v/>
      </c>
      <c r="B13" s="23" t="str">
        <f>IF(ข้อมูลทั่วไป!G13="","",ข้อมูลทั่วไป!G13)</f>
        <v/>
      </c>
      <c r="C13" s="27" t="str">
        <f>IF(ข้อมูลทั่วไป!H13="","",ข้อมูลทั่วไป!H13)</f>
        <v/>
      </c>
      <c r="D13" s="24"/>
      <c r="E13" s="24"/>
      <c r="F13" s="24"/>
      <c r="G13" s="24"/>
      <c r="H13" s="24"/>
      <c r="I13" s="24"/>
      <c r="J13" s="24"/>
      <c r="K13" s="24"/>
      <c r="L13" s="23" t="str">
        <f t="shared" si="0"/>
        <v/>
      </c>
      <c r="M13" s="23" t="str">
        <f t="shared" si="1"/>
        <v/>
      </c>
    </row>
    <row r="14" spans="1:13" s="25" customFormat="1" ht="18" customHeight="1" x14ac:dyDescent="0.55000000000000004">
      <c r="A14" s="23" t="str">
        <f>IF(ข้อมูลทั่วไป!H14="","",ข้อมูลทั่วไป!F14)</f>
        <v/>
      </c>
      <c r="B14" s="23" t="str">
        <f>IF(ข้อมูลทั่วไป!G14="","",ข้อมูลทั่วไป!G14)</f>
        <v/>
      </c>
      <c r="C14" s="27" t="str">
        <f>IF(ข้อมูลทั่วไป!H14="","",ข้อมูลทั่วไป!H14)</f>
        <v/>
      </c>
      <c r="D14" s="24"/>
      <c r="E14" s="24"/>
      <c r="F14" s="24"/>
      <c r="G14" s="24"/>
      <c r="H14" s="24"/>
      <c r="I14" s="24"/>
      <c r="J14" s="24"/>
      <c r="K14" s="24"/>
      <c r="L14" s="23" t="str">
        <f t="shared" si="0"/>
        <v/>
      </c>
      <c r="M14" s="23" t="str">
        <f t="shared" si="1"/>
        <v/>
      </c>
    </row>
    <row r="15" spans="1:13" s="25" customFormat="1" ht="18" customHeight="1" x14ac:dyDescent="0.55000000000000004">
      <c r="A15" s="23" t="str">
        <f>IF(ข้อมูลทั่วไป!H15="","",ข้อมูลทั่วไป!F15)</f>
        <v/>
      </c>
      <c r="B15" s="23" t="str">
        <f>IF(ข้อมูลทั่วไป!G15="","",ข้อมูลทั่วไป!G15)</f>
        <v/>
      </c>
      <c r="C15" s="27" t="str">
        <f>IF(ข้อมูลทั่วไป!H15="","",ข้อมูลทั่วไป!H15)</f>
        <v/>
      </c>
      <c r="D15" s="24"/>
      <c r="E15" s="24"/>
      <c r="F15" s="24"/>
      <c r="G15" s="24"/>
      <c r="H15" s="24"/>
      <c r="I15" s="24"/>
      <c r="J15" s="24"/>
      <c r="K15" s="24"/>
      <c r="L15" s="23" t="str">
        <f t="shared" si="0"/>
        <v/>
      </c>
      <c r="M15" s="23" t="str">
        <f t="shared" si="1"/>
        <v/>
      </c>
    </row>
    <row r="16" spans="1:13" s="25" customFormat="1" ht="18" customHeight="1" x14ac:dyDescent="0.55000000000000004">
      <c r="A16" s="23" t="str">
        <f>IF(ข้อมูลทั่วไป!H16="","",ข้อมูลทั่วไป!F16)</f>
        <v/>
      </c>
      <c r="B16" s="23" t="str">
        <f>IF(ข้อมูลทั่วไป!G16="","",ข้อมูลทั่วไป!G16)</f>
        <v/>
      </c>
      <c r="C16" s="27" t="str">
        <f>IF(ข้อมูลทั่วไป!H16="","",ข้อมูลทั่วไป!H16)</f>
        <v/>
      </c>
      <c r="D16" s="24"/>
      <c r="E16" s="24"/>
      <c r="F16" s="24"/>
      <c r="G16" s="24"/>
      <c r="H16" s="24"/>
      <c r="I16" s="24"/>
      <c r="J16" s="24"/>
      <c r="K16" s="24"/>
      <c r="L16" s="23" t="str">
        <f t="shared" si="0"/>
        <v/>
      </c>
      <c r="M16" s="23" t="str">
        <f t="shared" si="1"/>
        <v/>
      </c>
    </row>
    <row r="17" spans="1:13" s="25" customFormat="1" ht="18" customHeight="1" x14ac:dyDescent="0.55000000000000004">
      <c r="A17" s="23" t="str">
        <f>IF(ข้อมูลทั่วไป!H17="","",ข้อมูลทั่วไป!F17)</f>
        <v/>
      </c>
      <c r="B17" s="23" t="str">
        <f>IF(ข้อมูลทั่วไป!G17="","",ข้อมูลทั่วไป!G17)</f>
        <v/>
      </c>
      <c r="C17" s="27" t="str">
        <f>IF(ข้อมูลทั่วไป!H17="","",ข้อมูลทั่วไป!H17)</f>
        <v/>
      </c>
      <c r="D17" s="24"/>
      <c r="E17" s="24"/>
      <c r="F17" s="24"/>
      <c r="G17" s="24"/>
      <c r="H17" s="24"/>
      <c r="I17" s="24"/>
      <c r="J17" s="24"/>
      <c r="K17" s="24"/>
      <c r="L17" s="23" t="str">
        <f t="shared" si="0"/>
        <v/>
      </c>
      <c r="M17" s="23" t="str">
        <f t="shared" si="1"/>
        <v/>
      </c>
    </row>
    <row r="18" spans="1:13" s="25" customFormat="1" ht="18" customHeight="1" x14ac:dyDescent="0.55000000000000004">
      <c r="A18" s="23" t="str">
        <f>IF(ข้อมูลทั่วไป!H18="","",ข้อมูลทั่วไป!F18)</f>
        <v/>
      </c>
      <c r="B18" s="23" t="str">
        <f>IF(ข้อมูลทั่วไป!G18="","",ข้อมูลทั่วไป!G18)</f>
        <v/>
      </c>
      <c r="C18" s="27" t="str">
        <f>IF(ข้อมูลทั่วไป!H18="","",ข้อมูลทั่วไป!H18)</f>
        <v/>
      </c>
      <c r="D18" s="24"/>
      <c r="E18" s="24"/>
      <c r="F18" s="24"/>
      <c r="G18" s="24"/>
      <c r="H18" s="24"/>
      <c r="I18" s="24"/>
      <c r="J18" s="24"/>
      <c r="K18" s="24"/>
      <c r="L18" s="23" t="str">
        <f t="shared" si="0"/>
        <v/>
      </c>
      <c r="M18" s="23" t="str">
        <f t="shared" si="1"/>
        <v/>
      </c>
    </row>
    <row r="19" spans="1:13" s="25" customFormat="1" ht="18" customHeight="1" x14ac:dyDescent="0.55000000000000004">
      <c r="A19" s="23" t="str">
        <f>IF(ข้อมูลทั่วไป!H19="","",ข้อมูลทั่วไป!F19)</f>
        <v/>
      </c>
      <c r="B19" s="23" t="str">
        <f>IF(ข้อมูลทั่วไป!G19="","",ข้อมูลทั่วไป!G19)</f>
        <v/>
      </c>
      <c r="C19" s="27" t="str">
        <f>IF(ข้อมูลทั่วไป!H19="","",ข้อมูลทั่วไป!H19)</f>
        <v/>
      </c>
      <c r="D19" s="24"/>
      <c r="E19" s="24"/>
      <c r="F19" s="24"/>
      <c r="G19" s="24"/>
      <c r="H19" s="24"/>
      <c r="I19" s="24"/>
      <c r="J19" s="24"/>
      <c r="K19" s="24"/>
      <c r="L19" s="23" t="str">
        <f t="shared" si="0"/>
        <v/>
      </c>
      <c r="M19" s="23" t="str">
        <f t="shared" si="1"/>
        <v/>
      </c>
    </row>
    <row r="20" spans="1:13" s="25" customFormat="1" ht="18" customHeight="1" x14ac:dyDescent="0.55000000000000004">
      <c r="A20" s="23" t="str">
        <f>IF(ข้อมูลทั่วไป!H20="","",ข้อมูลทั่วไป!F20)</f>
        <v/>
      </c>
      <c r="B20" s="23" t="str">
        <f>IF(ข้อมูลทั่วไป!G20="","",ข้อมูลทั่วไป!G20)</f>
        <v/>
      </c>
      <c r="C20" s="27" t="str">
        <f>IF(ข้อมูลทั่วไป!H20="","",ข้อมูลทั่วไป!H20)</f>
        <v/>
      </c>
      <c r="D20" s="24"/>
      <c r="E20" s="24"/>
      <c r="F20" s="24"/>
      <c r="G20" s="24"/>
      <c r="H20" s="24"/>
      <c r="I20" s="24"/>
      <c r="J20" s="24"/>
      <c r="K20" s="24"/>
      <c r="L20" s="23" t="str">
        <f t="shared" si="0"/>
        <v/>
      </c>
      <c r="M20" s="23" t="str">
        <f t="shared" si="1"/>
        <v/>
      </c>
    </row>
    <row r="21" spans="1:13" s="25" customFormat="1" ht="18" customHeight="1" x14ac:dyDescent="0.55000000000000004">
      <c r="A21" s="23" t="str">
        <f>IF(ข้อมูลทั่วไป!H21="","",ข้อมูลทั่วไป!F21)</f>
        <v/>
      </c>
      <c r="B21" s="23" t="str">
        <f>IF(ข้อมูลทั่วไป!G21="","",ข้อมูลทั่วไป!G21)</f>
        <v/>
      </c>
      <c r="C21" s="27" t="str">
        <f>IF(ข้อมูลทั่วไป!H21="","",ข้อมูลทั่วไป!H21)</f>
        <v/>
      </c>
      <c r="D21" s="24"/>
      <c r="E21" s="24"/>
      <c r="F21" s="24"/>
      <c r="G21" s="24"/>
      <c r="H21" s="24"/>
      <c r="I21" s="24"/>
      <c r="J21" s="24"/>
      <c r="K21" s="24"/>
      <c r="L21" s="23" t="str">
        <f t="shared" si="0"/>
        <v/>
      </c>
      <c r="M21" s="23" t="str">
        <f t="shared" si="1"/>
        <v/>
      </c>
    </row>
    <row r="22" spans="1:13" s="25" customFormat="1" ht="18" customHeight="1" x14ac:dyDescent="0.55000000000000004">
      <c r="A22" s="23" t="str">
        <f>IF(ข้อมูลทั่วไป!H22="","",ข้อมูลทั่วไป!F22)</f>
        <v/>
      </c>
      <c r="B22" s="23" t="str">
        <f>IF(ข้อมูลทั่วไป!G22="","",ข้อมูลทั่วไป!G22)</f>
        <v/>
      </c>
      <c r="C22" s="27" t="str">
        <f>IF(ข้อมูลทั่วไป!H22="","",ข้อมูลทั่วไป!H22)</f>
        <v/>
      </c>
      <c r="D22" s="24"/>
      <c r="E22" s="24"/>
      <c r="F22" s="24"/>
      <c r="G22" s="24"/>
      <c r="H22" s="24"/>
      <c r="I22" s="24"/>
      <c r="J22" s="24"/>
      <c r="K22" s="24"/>
      <c r="L22" s="23" t="str">
        <f t="shared" si="0"/>
        <v/>
      </c>
      <c r="M22" s="23" t="str">
        <f t="shared" si="1"/>
        <v/>
      </c>
    </row>
    <row r="23" spans="1:13" s="25" customFormat="1" ht="18" customHeight="1" x14ac:dyDescent="0.55000000000000004">
      <c r="A23" s="23" t="str">
        <f>IF(ข้อมูลทั่วไป!H23="","",ข้อมูลทั่วไป!F23)</f>
        <v/>
      </c>
      <c r="B23" s="23" t="str">
        <f>IF(ข้อมูลทั่วไป!G23="","",ข้อมูลทั่วไป!G23)</f>
        <v/>
      </c>
      <c r="C23" s="27" t="str">
        <f>IF(ข้อมูลทั่วไป!H23="","",ข้อมูลทั่วไป!H23)</f>
        <v/>
      </c>
      <c r="D23" s="24"/>
      <c r="E23" s="24"/>
      <c r="F23" s="24"/>
      <c r="G23" s="24"/>
      <c r="H23" s="24"/>
      <c r="I23" s="24"/>
      <c r="J23" s="24"/>
      <c r="K23" s="24"/>
      <c r="L23" s="23" t="str">
        <f t="shared" si="0"/>
        <v/>
      </c>
      <c r="M23" s="23" t="str">
        <f t="shared" si="1"/>
        <v/>
      </c>
    </row>
    <row r="24" spans="1:13" s="25" customFormat="1" ht="18" customHeight="1" x14ac:dyDescent="0.55000000000000004">
      <c r="A24" s="23" t="str">
        <f>IF(ข้อมูลทั่วไป!H24="","",ข้อมูลทั่วไป!F24)</f>
        <v/>
      </c>
      <c r="B24" s="23" t="str">
        <f>IF(ข้อมูลทั่วไป!G24="","",ข้อมูลทั่วไป!G24)</f>
        <v/>
      </c>
      <c r="C24" s="27" t="str">
        <f>IF(ข้อมูลทั่วไป!H24="","",ข้อมูลทั่วไป!H24)</f>
        <v/>
      </c>
      <c r="D24" s="24"/>
      <c r="E24" s="24"/>
      <c r="F24" s="24"/>
      <c r="G24" s="24"/>
      <c r="H24" s="24"/>
      <c r="I24" s="24"/>
      <c r="J24" s="24"/>
      <c r="K24" s="24"/>
      <c r="L24" s="23" t="str">
        <f t="shared" si="0"/>
        <v/>
      </c>
      <c r="M24" s="23" t="str">
        <f t="shared" si="1"/>
        <v/>
      </c>
    </row>
    <row r="25" spans="1:13" s="25" customFormat="1" ht="18" customHeight="1" x14ac:dyDescent="0.55000000000000004">
      <c r="A25" s="23" t="str">
        <f>IF(ข้อมูลทั่วไป!H25="","",ข้อมูลทั่วไป!F25)</f>
        <v/>
      </c>
      <c r="B25" s="23" t="str">
        <f>IF(ข้อมูลทั่วไป!G25="","",ข้อมูลทั่วไป!G25)</f>
        <v/>
      </c>
      <c r="C25" s="27" t="str">
        <f>IF(ข้อมูลทั่วไป!H25="","",ข้อมูลทั่วไป!H25)</f>
        <v/>
      </c>
      <c r="D25" s="24"/>
      <c r="E25" s="24"/>
      <c r="F25" s="24"/>
      <c r="G25" s="24"/>
      <c r="H25" s="24"/>
      <c r="I25" s="24"/>
      <c r="J25" s="24"/>
      <c r="K25" s="24"/>
      <c r="L25" s="23" t="str">
        <f t="shared" si="0"/>
        <v/>
      </c>
      <c r="M25" s="23" t="str">
        <f t="shared" si="1"/>
        <v/>
      </c>
    </row>
    <row r="26" spans="1:13" s="25" customFormat="1" ht="18" customHeight="1" x14ac:dyDescent="0.55000000000000004">
      <c r="A26" s="23" t="str">
        <f>IF(ข้อมูลทั่วไป!H26="","",ข้อมูลทั่วไป!F26)</f>
        <v/>
      </c>
      <c r="B26" s="23" t="str">
        <f>IF(ข้อมูลทั่วไป!G26="","",ข้อมูลทั่วไป!G26)</f>
        <v/>
      </c>
      <c r="C26" s="27" t="str">
        <f>IF(ข้อมูลทั่วไป!H26="","",ข้อมูลทั่วไป!H26)</f>
        <v/>
      </c>
      <c r="D26" s="24"/>
      <c r="E26" s="24"/>
      <c r="F26" s="24"/>
      <c r="G26" s="24"/>
      <c r="H26" s="24"/>
      <c r="I26" s="24"/>
      <c r="J26" s="24"/>
      <c r="K26" s="24"/>
      <c r="L26" s="23" t="str">
        <f t="shared" si="0"/>
        <v/>
      </c>
      <c r="M26" s="23" t="str">
        <f t="shared" si="1"/>
        <v/>
      </c>
    </row>
    <row r="27" spans="1:13" s="25" customFormat="1" ht="18" customHeight="1" x14ac:dyDescent="0.55000000000000004">
      <c r="A27" s="23" t="str">
        <f>IF(ข้อมูลทั่วไป!H27="","",ข้อมูลทั่วไป!F27)</f>
        <v/>
      </c>
      <c r="B27" s="23" t="str">
        <f>IF(ข้อมูลทั่วไป!G27="","",ข้อมูลทั่วไป!G27)</f>
        <v/>
      </c>
      <c r="C27" s="27" t="str">
        <f>IF(ข้อมูลทั่วไป!H27="","",ข้อมูลทั่วไป!H27)</f>
        <v/>
      </c>
      <c r="D27" s="24"/>
      <c r="E27" s="24"/>
      <c r="F27" s="24"/>
      <c r="G27" s="24"/>
      <c r="H27" s="24"/>
      <c r="I27" s="24"/>
      <c r="J27" s="24"/>
      <c r="K27" s="24"/>
      <c r="L27" s="23" t="str">
        <f t="shared" si="0"/>
        <v/>
      </c>
      <c r="M27" s="23" t="str">
        <f t="shared" si="1"/>
        <v/>
      </c>
    </row>
    <row r="28" spans="1:13" s="25" customFormat="1" ht="18" customHeight="1" x14ac:dyDescent="0.55000000000000004">
      <c r="A28" s="23" t="str">
        <f>IF(ข้อมูลทั่วไป!H28="","",ข้อมูลทั่วไป!F28)</f>
        <v/>
      </c>
      <c r="B28" s="23" t="str">
        <f>IF(ข้อมูลทั่วไป!G28="","",ข้อมูลทั่วไป!G28)</f>
        <v/>
      </c>
      <c r="C28" s="27" t="str">
        <f>IF(ข้อมูลทั่วไป!H28="","",ข้อมูลทั่วไป!H28)</f>
        <v/>
      </c>
      <c r="D28" s="24"/>
      <c r="E28" s="24"/>
      <c r="F28" s="24"/>
      <c r="G28" s="24"/>
      <c r="H28" s="24"/>
      <c r="I28" s="24"/>
      <c r="J28" s="24"/>
      <c r="K28" s="24"/>
      <c r="L28" s="23" t="str">
        <f t="shared" si="0"/>
        <v/>
      </c>
      <c r="M28" s="23" t="str">
        <f t="shared" si="1"/>
        <v/>
      </c>
    </row>
    <row r="29" spans="1:13" s="25" customFormat="1" ht="18" customHeight="1" x14ac:dyDescent="0.55000000000000004">
      <c r="A29" s="23" t="str">
        <f>IF(ข้อมูลทั่วไป!H29="","",ข้อมูลทั่วไป!F29)</f>
        <v/>
      </c>
      <c r="B29" s="23" t="str">
        <f>IF(ข้อมูลทั่วไป!G29="","",ข้อมูลทั่วไป!G29)</f>
        <v/>
      </c>
      <c r="C29" s="27" t="str">
        <f>IF(ข้อมูลทั่วไป!H29="","",ข้อมูลทั่วไป!H29)</f>
        <v/>
      </c>
      <c r="D29" s="24"/>
      <c r="E29" s="24"/>
      <c r="F29" s="24"/>
      <c r="G29" s="24"/>
      <c r="H29" s="24"/>
      <c r="I29" s="24"/>
      <c r="J29" s="24"/>
      <c r="K29" s="24"/>
      <c r="L29" s="23" t="str">
        <f t="shared" si="0"/>
        <v/>
      </c>
      <c r="M29" s="23" t="str">
        <f t="shared" si="1"/>
        <v/>
      </c>
    </row>
    <row r="30" spans="1:13" s="25" customFormat="1" ht="18" customHeight="1" x14ac:dyDescent="0.55000000000000004">
      <c r="A30" s="23" t="str">
        <f>IF(ข้อมูลทั่วไป!H30="","",ข้อมูลทั่วไป!F30)</f>
        <v/>
      </c>
      <c r="B30" s="23" t="str">
        <f>IF(ข้อมูลทั่วไป!G30="","",ข้อมูลทั่วไป!G30)</f>
        <v/>
      </c>
      <c r="C30" s="27" t="str">
        <f>IF(ข้อมูลทั่วไป!H30="","",ข้อมูลทั่วไป!H30)</f>
        <v/>
      </c>
      <c r="D30" s="24"/>
      <c r="E30" s="24"/>
      <c r="F30" s="24"/>
      <c r="G30" s="24"/>
      <c r="H30" s="24"/>
      <c r="I30" s="24"/>
      <c r="J30" s="24"/>
      <c r="K30" s="24"/>
      <c r="L30" s="23" t="str">
        <f t="shared" si="0"/>
        <v/>
      </c>
      <c r="M30" s="23" t="str">
        <f t="shared" si="1"/>
        <v/>
      </c>
    </row>
    <row r="31" spans="1:13" s="25" customFormat="1" ht="18" customHeight="1" x14ac:dyDescent="0.55000000000000004">
      <c r="A31" s="23" t="str">
        <f>IF(ข้อมูลทั่วไป!H31="","",ข้อมูลทั่วไป!F31)</f>
        <v/>
      </c>
      <c r="B31" s="23" t="str">
        <f>IF(ข้อมูลทั่วไป!G31="","",ข้อมูลทั่วไป!G31)</f>
        <v/>
      </c>
      <c r="C31" s="27" t="str">
        <f>IF(ข้อมูลทั่วไป!H31="","",ข้อมูลทั่วไป!H31)</f>
        <v/>
      </c>
      <c r="D31" s="24"/>
      <c r="E31" s="24"/>
      <c r="F31" s="24"/>
      <c r="G31" s="24"/>
      <c r="H31" s="24"/>
      <c r="I31" s="24"/>
      <c r="J31" s="24"/>
      <c r="K31" s="24"/>
      <c r="L31" s="23" t="str">
        <f t="shared" si="0"/>
        <v/>
      </c>
      <c r="M31" s="23" t="str">
        <f t="shared" si="1"/>
        <v/>
      </c>
    </row>
    <row r="32" spans="1:13" s="25" customFormat="1" ht="18" customHeight="1" x14ac:dyDescent="0.55000000000000004">
      <c r="A32" s="23" t="str">
        <f>IF(ข้อมูลทั่วไป!H32="","",ข้อมูลทั่วไป!F32)</f>
        <v/>
      </c>
      <c r="B32" s="23" t="str">
        <f>IF(ข้อมูลทั่วไป!G32="","",ข้อมูลทั่วไป!G32)</f>
        <v/>
      </c>
      <c r="C32" s="27" t="str">
        <f>IF(ข้อมูลทั่วไป!H32="","",ข้อมูลทั่วไป!H32)</f>
        <v/>
      </c>
      <c r="D32" s="24"/>
      <c r="E32" s="24"/>
      <c r="F32" s="24"/>
      <c r="G32" s="24"/>
      <c r="H32" s="24"/>
      <c r="I32" s="24"/>
      <c r="J32" s="24"/>
      <c r="K32" s="24"/>
      <c r="L32" s="23" t="str">
        <f t="shared" si="0"/>
        <v/>
      </c>
      <c r="M32" s="23" t="str">
        <f t="shared" si="1"/>
        <v/>
      </c>
    </row>
    <row r="33" spans="1:13" s="25" customFormat="1" ht="18" customHeight="1" x14ac:dyDescent="0.55000000000000004">
      <c r="A33" s="23" t="str">
        <f>IF(ข้อมูลทั่วไป!H33="","",ข้อมูลทั่วไป!F33)</f>
        <v/>
      </c>
      <c r="B33" s="23" t="str">
        <f>IF(ข้อมูลทั่วไป!G33="","",ข้อมูลทั่วไป!G33)</f>
        <v/>
      </c>
      <c r="C33" s="27" t="str">
        <f>IF(ข้อมูลทั่วไป!H33="","",ข้อมูลทั่วไป!H33)</f>
        <v/>
      </c>
      <c r="D33" s="24"/>
      <c r="E33" s="24"/>
      <c r="F33" s="24"/>
      <c r="G33" s="24"/>
      <c r="H33" s="24"/>
      <c r="I33" s="24"/>
      <c r="J33" s="24"/>
      <c r="K33" s="24"/>
      <c r="L33" s="23" t="str">
        <f t="shared" si="0"/>
        <v/>
      </c>
      <c r="M33" s="23" t="str">
        <f t="shared" si="1"/>
        <v/>
      </c>
    </row>
    <row r="34" spans="1:13" s="25" customFormat="1" ht="18" customHeight="1" x14ac:dyDescent="0.55000000000000004">
      <c r="A34" s="23" t="str">
        <f>IF(ข้อมูลทั่วไป!H34="","",ข้อมูลทั่วไป!F34)</f>
        <v/>
      </c>
      <c r="B34" s="23" t="str">
        <f>IF(ข้อมูลทั่วไป!G34="","",ข้อมูลทั่วไป!G34)</f>
        <v/>
      </c>
      <c r="C34" s="27" t="str">
        <f>IF(ข้อมูลทั่วไป!H34="","",ข้อมูลทั่วไป!H34)</f>
        <v/>
      </c>
      <c r="D34" s="24"/>
      <c r="E34" s="24"/>
      <c r="F34" s="24"/>
      <c r="G34" s="24"/>
      <c r="H34" s="24"/>
      <c r="I34" s="24"/>
      <c r="J34" s="24"/>
      <c r="K34" s="24"/>
      <c r="L34" s="23" t="str">
        <f t="shared" si="0"/>
        <v/>
      </c>
      <c r="M34" s="23" t="str">
        <f t="shared" si="1"/>
        <v/>
      </c>
    </row>
    <row r="35" spans="1:13" s="25" customFormat="1" ht="18" customHeight="1" x14ac:dyDescent="0.55000000000000004">
      <c r="A35" s="23" t="str">
        <f>IF(ข้อมูลทั่วไป!H35="","",ข้อมูลทั่วไป!F35)</f>
        <v/>
      </c>
      <c r="B35" s="23" t="str">
        <f>IF(ข้อมูลทั่วไป!G35="","",ข้อมูลทั่วไป!G35)</f>
        <v/>
      </c>
      <c r="C35" s="27" t="str">
        <f>IF(ข้อมูลทั่วไป!H35="","",ข้อมูลทั่วไป!H35)</f>
        <v/>
      </c>
      <c r="D35" s="24"/>
      <c r="E35" s="24"/>
      <c r="F35" s="24"/>
      <c r="G35" s="24"/>
      <c r="H35" s="24"/>
      <c r="I35" s="24"/>
      <c r="J35" s="24"/>
      <c r="K35" s="24"/>
      <c r="L35" s="23" t="str">
        <f t="shared" si="0"/>
        <v/>
      </c>
      <c r="M35" s="23" t="str">
        <f t="shared" si="1"/>
        <v/>
      </c>
    </row>
    <row r="36" spans="1:13" s="25" customFormat="1" ht="18" customHeight="1" x14ac:dyDescent="0.55000000000000004">
      <c r="A36" s="23" t="str">
        <f>IF(ข้อมูลทั่วไป!H36="","",ข้อมูลทั่วไป!F36)</f>
        <v/>
      </c>
      <c r="B36" s="23" t="str">
        <f>IF(ข้อมูลทั่วไป!G36="","",ข้อมูลทั่วไป!G36)</f>
        <v/>
      </c>
      <c r="C36" s="27" t="str">
        <f>IF(ข้อมูลทั่วไป!H36="","",ข้อมูลทั่วไป!H36)</f>
        <v/>
      </c>
      <c r="D36" s="24"/>
      <c r="E36" s="24"/>
      <c r="F36" s="24"/>
      <c r="G36" s="24"/>
      <c r="H36" s="24"/>
      <c r="I36" s="24"/>
      <c r="J36" s="24"/>
      <c r="K36" s="24"/>
      <c r="L36" s="23" t="str">
        <f t="shared" si="0"/>
        <v/>
      </c>
      <c r="M36" s="23" t="str">
        <f t="shared" si="1"/>
        <v/>
      </c>
    </row>
    <row r="37" spans="1:13" s="25" customFormat="1" ht="18" customHeight="1" x14ac:dyDescent="0.55000000000000004">
      <c r="A37" s="23" t="str">
        <f>IF(ข้อมูลทั่วไป!H37="","",ข้อมูลทั่วไป!F37)</f>
        <v/>
      </c>
      <c r="B37" s="23" t="str">
        <f>IF(ข้อมูลทั่วไป!G37="","",ข้อมูลทั่วไป!G37)</f>
        <v/>
      </c>
      <c r="C37" s="27" t="str">
        <f>IF(ข้อมูลทั่วไป!H37="","",ข้อมูลทั่วไป!H37)</f>
        <v/>
      </c>
      <c r="D37" s="24"/>
      <c r="E37" s="24"/>
      <c r="F37" s="24"/>
      <c r="G37" s="24"/>
      <c r="H37" s="24"/>
      <c r="I37" s="24"/>
      <c r="J37" s="24"/>
      <c r="K37" s="24"/>
      <c r="L37" s="23" t="str">
        <f t="shared" si="0"/>
        <v/>
      </c>
      <c r="M37" s="23" t="str">
        <f t="shared" si="1"/>
        <v/>
      </c>
    </row>
    <row r="38" spans="1:13" s="25" customFormat="1" ht="18" customHeight="1" x14ac:dyDescent="0.55000000000000004">
      <c r="A38" s="23" t="str">
        <f>IF(ข้อมูลทั่วไป!H38="","",ข้อมูลทั่วไป!F38)</f>
        <v/>
      </c>
      <c r="B38" s="23" t="str">
        <f>IF(ข้อมูลทั่วไป!G38="","",ข้อมูลทั่วไป!G38)</f>
        <v/>
      </c>
      <c r="C38" s="27" t="str">
        <f>IF(ข้อมูลทั่วไป!H38="","",ข้อมูลทั่วไป!H38)</f>
        <v/>
      </c>
      <c r="D38" s="24"/>
      <c r="E38" s="24"/>
      <c r="F38" s="24"/>
      <c r="G38" s="24"/>
      <c r="H38" s="24"/>
      <c r="I38" s="24"/>
      <c r="J38" s="24"/>
      <c r="K38" s="24"/>
      <c r="L38" s="23" t="str">
        <f t="shared" si="0"/>
        <v/>
      </c>
      <c r="M38" s="23" t="str">
        <f t="shared" si="1"/>
        <v/>
      </c>
    </row>
    <row r="39" spans="1:13" s="25" customFormat="1" ht="18" customHeight="1" x14ac:dyDescent="0.55000000000000004">
      <c r="A39" s="23" t="str">
        <f>IF(ข้อมูลทั่วไป!H39="","",ข้อมูลทั่วไป!F39)</f>
        <v/>
      </c>
      <c r="B39" s="23" t="str">
        <f>IF(ข้อมูลทั่วไป!G39="","",ข้อมูลทั่วไป!G39)</f>
        <v/>
      </c>
      <c r="C39" s="27" t="str">
        <f>IF(ข้อมูลทั่วไป!H39="","",ข้อมูลทั่วไป!H39)</f>
        <v/>
      </c>
      <c r="D39" s="24"/>
      <c r="E39" s="24"/>
      <c r="F39" s="24"/>
      <c r="G39" s="24"/>
      <c r="H39" s="24"/>
      <c r="I39" s="24"/>
      <c r="J39" s="24"/>
      <c r="K39" s="24"/>
      <c r="L39" s="23" t="str">
        <f t="shared" si="0"/>
        <v/>
      </c>
      <c r="M39" s="23" t="str">
        <f t="shared" si="1"/>
        <v/>
      </c>
    </row>
    <row r="40" spans="1:13" s="25" customFormat="1" ht="18" customHeight="1" x14ac:dyDescent="0.55000000000000004">
      <c r="A40" s="23" t="str">
        <f>IF(ข้อมูลทั่วไป!H40="","",ข้อมูลทั่วไป!F40)</f>
        <v/>
      </c>
      <c r="B40" s="23" t="str">
        <f>IF(ข้อมูลทั่วไป!G40="","",ข้อมูลทั่วไป!G40)</f>
        <v/>
      </c>
      <c r="C40" s="27" t="str">
        <f>IF(ข้อมูลทั่วไป!H40="","",ข้อมูลทั่วไป!H40)</f>
        <v/>
      </c>
      <c r="D40" s="24"/>
      <c r="E40" s="24"/>
      <c r="F40" s="24"/>
      <c r="G40" s="24"/>
      <c r="H40" s="24"/>
      <c r="I40" s="24"/>
      <c r="J40" s="24"/>
      <c r="K40" s="24"/>
      <c r="L40" s="23" t="str">
        <f t="shared" si="0"/>
        <v/>
      </c>
      <c r="M40" s="23" t="str">
        <f t="shared" si="1"/>
        <v/>
      </c>
    </row>
    <row r="41" spans="1:13" s="25" customFormat="1" ht="18" customHeight="1" x14ac:dyDescent="0.55000000000000004">
      <c r="A41" s="23" t="str">
        <f>IF(ข้อมูลทั่วไป!H41="","",ข้อมูลทั่วไป!F41)</f>
        <v/>
      </c>
      <c r="B41" s="23" t="str">
        <f>IF(ข้อมูลทั่วไป!G41="","",ข้อมูลทั่วไป!G41)</f>
        <v/>
      </c>
      <c r="C41" s="27" t="str">
        <f>IF(ข้อมูลทั่วไป!H41="","",ข้อมูลทั่วไป!H41)</f>
        <v/>
      </c>
      <c r="D41" s="24"/>
      <c r="E41" s="24"/>
      <c r="F41" s="24"/>
      <c r="G41" s="24"/>
      <c r="H41" s="24"/>
      <c r="I41" s="24"/>
      <c r="J41" s="24"/>
      <c r="K41" s="24"/>
      <c r="L41" s="23" t="str">
        <f t="shared" si="0"/>
        <v/>
      </c>
      <c r="M41" s="23" t="str">
        <f t="shared" si="1"/>
        <v/>
      </c>
    </row>
    <row r="42" spans="1:13" s="25" customFormat="1" ht="18" customHeight="1" x14ac:dyDescent="0.55000000000000004">
      <c r="A42" s="23" t="str">
        <f>IF(ข้อมูลทั่วไป!H42="","",ข้อมูลทั่วไป!F42)</f>
        <v/>
      </c>
      <c r="B42" s="23" t="str">
        <f>IF(ข้อมูลทั่วไป!G42="","",ข้อมูลทั่วไป!G42)</f>
        <v/>
      </c>
      <c r="C42" s="27" t="str">
        <f>IF(ข้อมูลทั่วไป!H42="","",ข้อมูลทั่วไป!H42)</f>
        <v/>
      </c>
      <c r="D42" s="24"/>
      <c r="E42" s="24"/>
      <c r="F42" s="24"/>
      <c r="G42" s="24"/>
      <c r="H42" s="24"/>
      <c r="I42" s="24"/>
      <c r="J42" s="24"/>
      <c r="K42" s="24"/>
      <c r="L42" s="23" t="str">
        <f t="shared" si="0"/>
        <v/>
      </c>
      <c r="M42" s="23" t="str">
        <f t="shared" si="1"/>
        <v/>
      </c>
    </row>
    <row r="43" spans="1:13" s="25" customFormat="1" ht="18" customHeight="1" x14ac:dyDescent="0.55000000000000004">
      <c r="A43" s="23" t="str">
        <f>IF(ข้อมูลทั่วไป!H43="","",ข้อมูลทั่วไป!F43)</f>
        <v/>
      </c>
      <c r="B43" s="23" t="str">
        <f>IF(ข้อมูลทั่วไป!G43="","",ข้อมูลทั่วไป!G43)</f>
        <v/>
      </c>
      <c r="C43" s="27" t="str">
        <f>IF(ข้อมูลทั่วไป!H43="","",ข้อมูลทั่วไป!H43)</f>
        <v/>
      </c>
      <c r="D43" s="24"/>
      <c r="E43" s="24"/>
      <c r="F43" s="24"/>
      <c r="G43" s="24"/>
      <c r="H43" s="24"/>
      <c r="I43" s="24"/>
      <c r="J43" s="24"/>
      <c r="K43" s="24"/>
      <c r="L43" s="23" t="str">
        <f t="shared" si="0"/>
        <v/>
      </c>
      <c r="M43" s="23" t="str">
        <f t="shared" si="1"/>
        <v/>
      </c>
    </row>
    <row r="44" spans="1:13" s="25" customFormat="1" ht="18" customHeight="1" x14ac:dyDescent="0.55000000000000004">
      <c r="A44" s="23" t="str">
        <f>IF(ข้อมูลทั่วไป!H44="","",ข้อมูลทั่วไป!F44)</f>
        <v/>
      </c>
      <c r="B44" s="23" t="str">
        <f>IF(ข้อมูลทั่วไป!G44="","",ข้อมูลทั่วไป!G44)</f>
        <v/>
      </c>
      <c r="C44" s="27" t="str">
        <f>IF(ข้อมูลทั่วไป!H44="","",ข้อมูลทั่วไป!H44)</f>
        <v/>
      </c>
      <c r="D44" s="24"/>
      <c r="E44" s="24"/>
      <c r="F44" s="24"/>
      <c r="G44" s="24"/>
      <c r="H44" s="24"/>
      <c r="I44" s="24"/>
      <c r="J44" s="24"/>
      <c r="K44" s="24"/>
      <c r="L44" s="23" t="str">
        <f t="shared" si="0"/>
        <v/>
      </c>
      <c r="M44" s="23" t="str">
        <f t="shared" si="1"/>
        <v/>
      </c>
    </row>
    <row r="45" spans="1:13" s="25" customFormat="1" ht="18" customHeight="1" x14ac:dyDescent="0.55000000000000004">
      <c r="A45" s="23" t="str">
        <f>IF(ข้อมูลทั่วไป!H45="","",ข้อมูลทั่วไป!F45)</f>
        <v/>
      </c>
      <c r="B45" s="23" t="str">
        <f>IF(ข้อมูลทั่วไป!G45="","",ข้อมูลทั่วไป!G45)</f>
        <v/>
      </c>
      <c r="C45" s="27" t="str">
        <f>IF(ข้อมูลทั่วไป!H45="","",ข้อมูลทั่วไป!H45)</f>
        <v/>
      </c>
      <c r="D45" s="24"/>
      <c r="E45" s="24"/>
      <c r="F45" s="24"/>
      <c r="G45" s="24"/>
      <c r="H45" s="24"/>
      <c r="I45" s="24"/>
      <c r="J45" s="24"/>
      <c r="K45" s="24"/>
      <c r="L45" s="23" t="str">
        <f t="shared" si="0"/>
        <v/>
      </c>
      <c r="M45" s="23" t="str">
        <f t="shared" si="1"/>
        <v/>
      </c>
    </row>
    <row r="46" spans="1:13" s="25" customFormat="1" ht="18" customHeight="1" x14ac:dyDescent="0.55000000000000004">
      <c r="A46" s="23" t="str">
        <f>IF(ข้อมูลทั่วไป!H46="","",ข้อมูลทั่วไป!F46)</f>
        <v/>
      </c>
      <c r="B46" s="23" t="str">
        <f>IF(ข้อมูลทั่วไป!G46="","",ข้อมูลทั่วไป!G46)</f>
        <v/>
      </c>
      <c r="C46" s="27" t="str">
        <f>IF(ข้อมูลทั่วไป!H46="","",ข้อมูลทั่วไป!H46)</f>
        <v/>
      </c>
      <c r="D46" s="24"/>
      <c r="E46" s="24"/>
      <c r="F46" s="24"/>
      <c r="G46" s="24"/>
      <c r="H46" s="24"/>
      <c r="I46" s="24"/>
      <c r="J46" s="24"/>
      <c r="K46" s="24"/>
      <c r="L46" s="23" t="str">
        <f t="shared" si="0"/>
        <v/>
      </c>
      <c r="M46" s="23" t="str">
        <f t="shared" si="1"/>
        <v/>
      </c>
    </row>
    <row r="47" spans="1:13" s="25" customFormat="1" ht="18" customHeight="1" x14ac:dyDescent="0.55000000000000004">
      <c r="A47" s="23" t="str">
        <f>IF(ข้อมูลทั่วไป!H47="","",ข้อมูลทั่วไป!F47)</f>
        <v/>
      </c>
      <c r="B47" s="23" t="str">
        <f>IF(ข้อมูลทั่วไป!G47="","",ข้อมูลทั่วไป!G47)</f>
        <v/>
      </c>
      <c r="C47" s="27" t="str">
        <f>IF(ข้อมูลทั่วไป!H47="","",ข้อมูลทั่วไป!H47)</f>
        <v/>
      </c>
      <c r="D47" s="24"/>
      <c r="E47" s="24"/>
      <c r="F47" s="24"/>
      <c r="G47" s="24"/>
      <c r="H47" s="24"/>
      <c r="I47" s="24"/>
      <c r="J47" s="24"/>
      <c r="K47" s="24"/>
      <c r="L47" s="23" t="str">
        <f t="shared" si="0"/>
        <v/>
      </c>
      <c r="M47" s="23" t="str">
        <f t="shared" si="1"/>
        <v/>
      </c>
    </row>
  </sheetData>
  <sheetProtection algorithmName="SHA-512" hashValue="a8sIa6ahO/q8KMErZtDQVQO7Adnh6rI41qisflUY3P6qG5mMn3WmsLZH8wwUyds6ltBIcjDG8AczFCliSwLndw==" saltValue="/pn6XYf1yp7NsljKYOYpzQ==" spinCount="100000" sheet="1" objects="1" scenarios="1"/>
  <mergeCells count="1">
    <mergeCell ref="A1:M1"/>
  </mergeCells>
  <conditionalFormatting sqref="L1:M1048576">
    <cfRule type="containsErrors" dxfId="3" priority="1">
      <formula>ISERROR(L1)</formula>
    </cfRule>
  </conditionalFormatting>
  <dataValidations count="1">
    <dataValidation type="list" allowBlank="1" showInputMessage="1" showErrorMessage="1" sqref="D3:K47" xr:uid="{2068D584-1043-4B48-88A6-07124691A819}">
      <formula1>"3,2,1,0"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770AF-9C07-44AA-A062-9292AE9DE481}">
  <sheetPr>
    <tabColor rgb="FF00B050"/>
  </sheetPr>
  <dimension ref="A1:M47"/>
  <sheetViews>
    <sheetView workbookViewId="0">
      <selection activeCell="C11" sqref="C11"/>
    </sheetView>
  </sheetViews>
  <sheetFormatPr defaultColWidth="8.875" defaultRowHeight="27.75" x14ac:dyDescent="0.65"/>
  <cols>
    <col min="1" max="1" width="7.5" style="16" customWidth="1"/>
    <col min="2" max="2" width="13.75" style="16" customWidth="1"/>
    <col min="3" max="3" width="30.125" style="16" customWidth="1"/>
    <col min="4" max="11" width="7.875" style="26" customWidth="1"/>
    <col min="12" max="12" width="8.875" style="26"/>
    <col min="13" max="13" width="11.375" style="55" customWidth="1"/>
    <col min="14" max="16384" width="8.875" style="16"/>
  </cols>
  <sheetData>
    <row r="1" spans="1:13" ht="33.6" customHeight="1" thickBot="1" x14ac:dyDescent="0.7">
      <c r="A1" s="200" t="s">
        <v>85</v>
      </c>
      <c r="B1" s="200"/>
      <c r="C1" s="200"/>
      <c r="D1" s="200"/>
      <c r="E1" s="200"/>
      <c r="F1" s="200"/>
      <c r="G1" s="200"/>
      <c r="H1" s="200"/>
      <c r="I1" s="200"/>
      <c r="J1" s="200"/>
      <c r="K1" s="200"/>
      <c r="L1" s="200"/>
      <c r="M1" s="200"/>
    </row>
    <row r="2" spans="1:13" s="22" customFormat="1" ht="120" customHeight="1" x14ac:dyDescent="0.4">
      <c r="A2" s="17" t="s">
        <v>4</v>
      </c>
      <c r="B2" s="18" t="s">
        <v>5</v>
      </c>
      <c r="C2" s="28" t="s">
        <v>68</v>
      </c>
      <c r="D2" s="19" t="str">
        <f>ข้อมูลทั่วไป!$Z4</f>
        <v>1. ความสามารถในการสื่อสาร</v>
      </c>
      <c r="E2" s="19" t="str">
        <f>ข้อมูลทั่วไป!$Z5</f>
        <v>2. ความสามรถในการคิด</v>
      </c>
      <c r="F2" s="19" t="str">
        <f>ข้อมูลทั่วไป!$Z6</f>
        <v>3. ความสามารถในการใช้ทักษะชีวิต</v>
      </c>
      <c r="G2" s="19" t="str">
        <f>ข้อมูลทั่วไป!$Z7</f>
        <v>4. ความสามารถในการแก้ปัญหา</v>
      </c>
      <c r="H2" s="19" t="str">
        <f>ข้อมูลทั่วไป!$Z8</f>
        <v>5. ความสามารถในการใช้เทคโนโลยี</v>
      </c>
      <c r="I2" s="19"/>
      <c r="J2" s="19"/>
      <c r="K2" s="19"/>
      <c r="L2" s="20" t="s">
        <v>66</v>
      </c>
      <c r="M2" s="56" t="s">
        <v>67</v>
      </c>
    </row>
    <row r="3" spans="1:13" s="25" customFormat="1" ht="18" customHeight="1" x14ac:dyDescent="0.55000000000000004">
      <c r="A3" s="23" t="str">
        <f>IF(ข้อมูลทั่วไป!H3="","",ข้อมูลทั่วไป!F3)</f>
        <v/>
      </c>
      <c r="B3" s="23" t="str">
        <f>IF(ข้อมูลทั่วไป!G3="","",ข้อมูลทั่วไป!G3)</f>
        <v/>
      </c>
      <c r="C3" s="27" t="str">
        <f>IF(ข้อมูลทั่วไป!H3="","",ข้อมูลทั่วไป!H3)</f>
        <v/>
      </c>
      <c r="D3" s="24"/>
      <c r="E3" s="24"/>
      <c r="F3" s="24"/>
      <c r="G3" s="24"/>
      <c r="H3" s="24"/>
      <c r="I3" s="54"/>
      <c r="J3" s="54"/>
      <c r="K3" s="54"/>
      <c r="L3" s="23" t="str">
        <f>(IF(COUNTA(A3:H3)&lt;COUNTA($A$2:$H$2),"",VLOOKUP(5-COUNTIF(D3:H3,0),ข้อมูลทั่วไป!$Y$13:$Z$19,2,FALSE)))</f>
        <v/>
      </c>
      <c r="M3" s="23" t="str">
        <f>IF(COUNTA(A3:K3)&lt;COUNTA($A$2:$K$2),"",IF(A3="","",IF(L3=3,"ดีเยี่ยม",IF(L3=2,"ดี",IF(L3=1,"ผ่าน","ไม่ผ่าน")))))</f>
        <v/>
      </c>
    </row>
    <row r="4" spans="1:13" s="25" customFormat="1" ht="18" customHeight="1" x14ac:dyDescent="0.55000000000000004">
      <c r="A4" s="23" t="str">
        <f>IF(ข้อมูลทั่วไป!H4="","",ข้อมูลทั่วไป!F4)</f>
        <v/>
      </c>
      <c r="B4" s="23" t="str">
        <f>IF(ข้อมูลทั่วไป!G4="","",ข้อมูลทั่วไป!G4)</f>
        <v/>
      </c>
      <c r="C4" s="27" t="str">
        <f>IF(ข้อมูลทั่วไป!H4="","",ข้อมูลทั่วไป!H4)</f>
        <v/>
      </c>
      <c r="D4" s="24"/>
      <c r="E4" s="24"/>
      <c r="F4" s="24"/>
      <c r="G4" s="24"/>
      <c r="H4" s="24"/>
      <c r="I4" s="54"/>
      <c r="J4" s="54"/>
      <c r="K4" s="54"/>
      <c r="L4" s="23" t="str">
        <f>(IF(COUNTA(A4:H4)&lt;COUNTA($A$2:$H$2),"",VLOOKUP(5-COUNTIF(D4:H4,0),ข้อมูลทั่วไป!$Y$13:$Z$19,2,FALSE)))</f>
        <v/>
      </c>
      <c r="M4" s="23" t="str">
        <f t="shared" ref="M4:M47" si="0">IF(COUNTA(A4:K4)&lt;COUNTA($A$2:$K$2),"",IF(A4="","",IF(L4=3,"ดีเยี่ยม",IF(L4=2,"ดี",IF(L4=1,"ผ่าน","ไม่ผ่าน")))))</f>
        <v/>
      </c>
    </row>
    <row r="5" spans="1:13" s="25" customFormat="1" ht="18" customHeight="1" x14ac:dyDescent="0.55000000000000004">
      <c r="A5" s="23" t="str">
        <f>IF(ข้อมูลทั่วไป!H5="","",ข้อมูลทั่วไป!F5)</f>
        <v/>
      </c>
      <c r="B5" s="23" t="str">
        <f>IF(ข้อมูลทั่วไป!G5="","",ข้อมูลทั่วไป!G5)</f>
        <v/>
      </c>
      <c r="C5" s="27" t="str">
        <f>IF(ข้อมูลทั่วไป!H5="","",ข้อมูลทั่วไป!H5)</f>
        <v/>
      </c>
      <c r="D5" s="24"/>
      <c r="E5" s="24"/>
      <c r="F5" s="24"/>
      <c r="G5" s="24"/>
      <c r="H5" s="24"/>
      <c r="I5" s="54"/>
      <c r="J5" s="54"/>
      <c r="K5" s="54"/>
      <c r="L5" s="23" t="str">
        <f>(IF(COUNTA(A5:H5)&lt;COUNTA($A$2:$H$2),"",VLOOKUP(5-COUNTIF(D5:H5,0),ข้อมูลทั่วไป!$Y$13:$Z$19,2,FALSE)))</f>
        <v/>
      </c>
      <c r="M5" s="23" t="str">
        <f t="shared" si="0"/>
        <v/>
      </c>
    </row>
    <row r="6" spans="1:13" s="25" customFormat="1" ht="18" customHeight="1" x14ac:dyDescent="0.55000000000000004">
      <c r="A6" s="23" t="str">
        <f>IF(ข้อมูลทั่วไป!H6="","",ข้อมูลทั่วไป!F6)</f>
        <v/>
      </c>
      <c r="B6" s="23" t="str">
        <f>IF(ข้อมูลทั่วไป!G6="","",ข้อมูลทั่วไป!G6)</f>
        <v/>
      </c>
      <c r="C6" s="27" t="str">
        <f>IF(ข้อมูลทั่วไป!H6="","",ข้อมูลทั่วไป!H6)</f>
        <v/>
      </c>
      <c r="D6" s="24"/>
      <c r="E6" s="24"/>
      <c r="F6" s="24"/>
      <c r="G6" s="24"/>
      <c r="H6" s="24"/>
      <c r="I6" s="54"/>
      <c r="J6" s="54"/>
      <c r="K6" s="54"/>
      <c r="L6" s="23" t="str">
        <f>(IF(COUNTA(A6:H6)&lt;COUNTA($A$2:$H$2),"",VLOOKUP(5-COUNTIF(D6:H6,0),ข้อมูลทั่วไป!$Y$13:$Z$19,2,FALSE)))</f>
        <v/>
      </c>
      <c r="M6" s="23" t="str">
        <f t="shared" si="0"/>
        <v/>
      </c>
    </row>
    <row r="7" spans="1:13" s="25" customFormat="1" ht="18" customHeight="1" x14ac:dyDescent="0.55000000000000004">
      <c r="A7" s="23" t="str">
        <f>IF(ข้อมูลทั่วไป!H7="","",ข้อมูลทั่วไป!F7)</f>
        <v/>
      </c>
      <c r="B7" s="23" t="str">
        <f>IF(ข้อมูลทั่วไป!G7="","",ข้อมูลทั่วไป!G7)</f>
        <v/>
      </c>
      <c r="C7" s="27" t="str">
        <f>IF(ข้อมูลทั่วไป!H7="","",ข้อมูลทั่วไป!H7)</f>
        <v/>
      </c>
      <c r="D7" s="24"/>
      <c r="E7" s="24"/>
      <c r="F7" s="24"/>
      <c r="G7" s="24"/>
      <c r="H7" s="24"/>
      <c r="I7" s="54"/>
      <c r="J7" s="54"/>
      <c r="K7" s="54"/>
      <c r="L7" s="23" t="str">
        <f>(IF(COUNTA(A7:H7)&lt;COUNTA($A$2:$H$2),"",VLOOKUP(5-COUNTIF(D7:H7,0),ข้อมูลทั่วไป!$Y$13:$Z$19,2,FALSE)))</f>
        <v/>
      </c>
      <c r="M7" s="23" t="str">
        <f t="shared" si="0"/>
        <v/>
      </c>
    </row>
    <row r="8" spans="1:13" s="25" customFormat="1" ht="18" customHeight="1" x14ac:dyDescent="0.55000000000000004">
      <c r="A8" s="23" t="str">
        <f>IF(ข้อมูลทั่วไป!H8="","",ข้อมูลทั่วไป!F8)</f>
        <v/>
      </c>
      <c r="B8" s="23" t="str">
        <f>IF(ข้อมูลทั่วไป!G8="","",ข้อมูลทั่วไป!G8)</f>
        <v/>
      </c>
      <c r="C8" s="27" t="str">
        <f>IF(ข้อมูลทั่วไป!H8="","",ข้อมูลทั่วไป!H8)</f>
        <v/>
      </c>
      <c r="D8" s="24"/>
      <c r="E8" s="24"/>
      <c r="F8" s="24"/>
      <c r="G8" s="24"/>
      <c r="H8" s="24"/>
      <c r="I8" s="54"/>
      <c r="J8" s="54"/>
      <c r="K8" s="54"/>
      <c r="L8" s="23" t="str">
        <f>(IF(COUNTA(A8:H8)&lt;COUNTA($A$2:$H$2),"",VLOOKUP(5-COUNTIF(D8:H8,0),ข้อมูลทั่วไป!$Y$13:$Z$19,2,FALSE)))</f>
        <v/>
      </c>
      <c r="M8" s="23" t="str">
        <f t="shared" si="0"/>
        <v/>
      </c>
    </row>
    <row r="9" spans="1:13" s="25" customFormat="1" ht="18" customHeight="1" x14ac:dyDescent="0.55000000000000004">
      <c r="A9" s="23" t="str">
        <f>IF(ข้อมูลทั่วไป!H9="","",ข้อมูลทั่วไป!F9)</f>
        <v/>
      </c>
      <c r="B9" s="23" t="str">
        <f>IF(ข้อมูลทั่วไป!G9="","",ข้อมูลทั่วไป!G9)</f>
        <v/>
      </c>
      <c r="C9" s="27" t="str">
        <f>IF(ข้อมูลทั่วไป!H9="","",ข้อมูลทั่วไป!H9)</f>
        <v/>
      </c>
      <c r="D9" s="24"/>
      <c r="E9" s="24"/>
      <c r="F9" s="24"/>
      <c r="G9" s="24"/>
      <c r="H9" s="24"/>
      <c r="I9" s="54"/>
      <c r="J9" s="54"/>
      <c r="K9" s="54"/>
      <c r="L9" s="23" t="str">
        <f>(IF(COUNTA(A9:H9)&lt;COUNTA($A$2:$H$2),"",VLOOKUP(5-COUNTIF(D9:H9,0),ข้อมูลทั่วไป!$Y$13:$Z$19,2,FALSE)))</f>
        <v/>
      </c>
      <c r="M9" s="23" t="str">
        <f t="shared" si="0"/>
        <v/>
      </c>
    </row>
    <row r="10" spans="1:13" s="25" customFormat="1" ht="18" customHeight="1" x14ac:dyDescent="0.55000000000000004">
      <c r="A10" s="23" t="str">
        <f>IF(ข้อมูลทั่วไป!H10="","",ข้อมูลทั่วไป!F10)</f>
        <v/>
      </c>
      <c r="B10" s="23" t="str">
        <f>IF(ข้อมูลทั่วไป!G10="","",ข้อมูลทั่วไป!G10)</f>
        <v/>
      </c>
      <c r="C10" s="27" t="str">
        <f>IF(ข้อมูลทั่วไป!H10="","",ข้อมูลทั่วไป!H10)</f>
        <v/>
      </c>
      <c r="D10" s="24"/>
      <c r="E10" s="24"/>
      <c r="F10" s="24"/>
      <c r="G10" s="24"/>
      <c r="H10" s="24"/>
      <c r="I10" s="54"/>
      <c r="J10" s="54"/>
      <c r="K10" s="54"/>
      <c r="L10" s="23" t="str">
        <f>(IF(COUNTA(A10:H10)&lt;COUNTA($A$2:$H$2),"",VLOOKUP(5-COUNTIF(D10:H10,0),ข้อมูลทั่วไป!$Y$13:$Z$19,2,FALSE)))</f>
        <v/>
      </c>
      <c r="M10" s="23" t="str">
        <f t="shared" si="0"/>
        <v/>
      </c>
    </row>
    <row r="11" spans="1:13" s="25" customFormat="1" ht="18" customHeight="1" x14ac:dyDescent="0.55000000000000004">
      <c r="A11" s="23" t="str">
        <f>IF(ข้อมูลทั่วไป!H11="","",ข้อมูลทั่วไป!F11)</f>
        <v/>
      </c>
      <c r="B11" s="23" t="str">
        <f>IF(ข้อมูลทั่วไป!G11="","",ข้อมูลทั่วไป!G11)</f>
        <v/>
      </c>
      <c r="C11" s="27" t="str">
        <f>IF(ข้อมูลทั่วไป!H11="","",ข้อมูลทั่วไป!H11)</f>
        <v/>
      </c>
      <c r="D11" s="24"/>
      <c r="E11" s="24"/>
      <c r="F11" s="24"/>
      <c r="G11" s="24"/>
      <c r="H11" s="24"/>
      <c r="I11" s="54"/>
      <c r="J11" s="54"/>
      <c r="K11" s="54"/>
      <c r="L11" s="23" t="str">
        <f>(IF(COUNTA(A11:H11)&lt;COUNTA($A$2:$H$2),"",VLOOKUP(5-COUNTIF(D11:H11,0),ข้อมูลทั่วไป!$Y$13:$Z$19,2,FALSE)))</f>
        <v/>
      </c>
      <c r="M11" s="23" t="str">
        <f t="shared" si="0"/>
        <v/>
      </c>
    </row>
    <row r="12" spans="1:13" s="25" customFormat="1" ht="18" customHeight="1" x14ac:dyDescent="0.55000000000000004">
      <c r="A12" s="23" t="str">
        <f>IF(ข้อมูลทั่วไป!H12="","",ข้อมูลทั่วไป!F12)</f>
        <v/>
      </c>
      <c r="B12" s="23" t="str">
        <f>IF(ข้อมูลทั่วไป!G12="","",ข้อมูลทั่วไป!G12)</f>
        <v/>
      </c>
      <c r="C12" s="27" t="str">
        <f>IF(ข้อมูลทั่วไป!H12="","",ข้อมูลทั่วไป!H12)</f>
        <v/>
      </c>
      <c r="D12" s="24"/>
      <c r="E12" s="24"/>
      <c r="F12" s="24"/>
      <c r="G12" s="24"/>
      <c r="H12" s="24"/>
      <c r="I12" s="54"/>
      <c r="J12" s="54"/>
      <c r="K12" s="54"/>
      <c r="L12" s="23" t="str">
        <f>(IF(COUNTA(A12:H12)&lt;COUNTA($A$2:$H$2),"",VLOOKUP(5-COUNTIF(D12:H12,0),ข้อมูลทั่วไป!$Y$13:$Z$19,2,FALSE)))</f>
        <v/>
      </c>
      <c r="M12" s="23" t="str">
        <f t="shared" si="0"/>
        <v/>
      </c>
    </row>
    <row r="13" spans="1:13" s="25" customFormat="1" ht="18" customHeight="1" x14ac:dyDescent="0.55000000000000004">
      <c r="A13" s="23" t="str">
        <f>IF(ข้อมูลทั่วไป!H13="","",ข้อมูลทั่วไป!F13)</f>
        <v/>
      </c>
      <c r="B13" s="23" t="str">
        <f>IF(ข้อมูลทั่วไป!G13="","",ข้อมูลทั่วไป!G13)</f>
        <v/>
      </c>
      <c r="C13" s="27" t="str">
        <f>IF(ข้อมูลทั่วไป!H13="","",ข้อมูลทั่วไป!H13)</f>
        <v/>
      </c>
      <c r="D13" s="24"/>
      <c r="E13" s="24"/>
      <c r="F13" s="24"/>
      <c r="G13" s="24"/>
      <c r="H13" s="24"/>
      <c r="I13" s="54"/>
      <c r="J13" s="54"/>
      <c r="K13" s="54"/>
      <c r="L13" s="23" t="str">
        <f>(IF(COUNTA(A13:H13)&lt;COUNTA($A$2:$H$2),"",VLOOKUP(5-COUNTIF(D13:H13,0),ข้อมูลทั่วไป!$Y$13:$Z$19,2,FALSE)))</f>
        <v/>
      </c>
      <c r="M13" s="23" t="str">
        <f t="shared" si="0"/>
        <v/>
      </c>
    </row>
    <row r="14" spans="1:13" s="25" customFormat="1" ht="18" customHeight="1" x14ac:dyDescent="0.55000000000000004">
      <c r="A14" s="23" t="str">
        <f>IF(ข้อมูลทั่วไป!H14="","",ข้อมูลทั่วไป!F14)</f>
        <v/>
      </c>
      <c r="B14" s="23" t="str">
        <f>IF(ข้อมูลทั่วไป!G14="","",ข้อมูลทั่วไป!G14)</f>
        <v/>
      </c>
      <c r="C14" s="27" t="str">
        <f>IF(ข้อมูลทั่วไป!H14="","",ข้อมูลทั่วไป!H14)</f>
        <v/>
      </c>
      <c r="D14" s="24"/>
      <c r="E14" s="24"/>
      <c r="F14" s="24"/>
      <c r="G14" s="24"/>
      <c r="H14" s="24"/>
      <c r="I14" s="54"/>
      <c r="J14" s="54"/>
      <c r="K14" s="54"/>
      <c r="L14" s="23" t="str">
        <f>(IF(COUNTA(A14:H14)&lt;COUNTA($A$2:$H$2),"",VLOOKUP(5-COUNTIF(D14:H14,0),ข้อมูลทั่วไป!$Y$13:$Z$19,2,FALSE)))</f>
        <v/>
      </c>
      <c r="M14" s="23" t="str">
        <f t="shared" si="0"/>
        <v/>
      </c>
    </row>
    <row r="15" spans="1:13" s="25" customFormat="1" ht="18" customHeight="1" x14ac:dyDescent="0.55000000000000004">
      <c r="A15" s="23" t="str">
        <f>IF(ข้อมูลทั่วไป!H15="","",ข้อมูลทั่วไป!F15)</f>
        <v/>
      </c>
      <c r="B15" s="23" t="str">
        <f>IF(ข้อมูลทั่วไป!G15="","",ข้อมูลทั่วไป!G15)</f>
        <v/>
      </c>
      <c r="C15" s="27" t="str">
        <f>IF(ข้อมูลทั่วไป!H15="","",ข้อมูลทั่วไป!H15)</f>
        <v/>
      </c>
      <c r="D15" s="24"/>
      <c r="E15" s="24"/>
      <c r="F15" s="24"/>
      <c r="G15" s="24"/>
      <c r="H15" s="24"/>
      <c r="I15" s="54"/>
      <c r="J15" s="54"/>
      <c r="K15" s="54"/>
      <c r="L15" s="23" t="str">
        <f>(IF(COUNTA(A15:H15)&lt;COUNTA($A$2:$H$2),"",VLOOKUP(5-COUNTIF(D15:H15,0),ข้อมูลทั่วไป!$Y$13:$Z$19,2,FALSE)))</f>
        <v/>
      </c>
      <c r="M15" s="23" t="str">
        <f t="shared" si="0"/>
        <v/>
      </c>
    </row>
    <row r="16" spans="1:13" s="25" customFormat="1" ht="18" customHeight="1" x14ac:dyDescent="0.55000000000000004">
      <c r="A16" s="23" t="str">
        <f>IF(ข้อมูลทั่วไป!H16="","",ข้อมูลทั่วไป!F16)</f>
        <v/>
      </c>
      <c r="B16" s="23" t="str">
        <f>IF(ข้อมูลทั่วไป!G16="","",ข้อมูลทั่วไป!G16)</f>
        <v/>
      </c>
      <c r="C16" s="27" t="str">
        <f>IF(ข้อมูลทั่วไป!H16="","",ข้อมูลทั่วไป!H16)</f>
        <v/>
      </c>
      <c r="D16" s="24"/>
      <c r="E16" s="24"/>
      <c r="F16" s="24"/>
      <c r="G16" s="24"/>
      <c r="H16" s="24"/>
      <c r="I16" s="54"/>
      <c r="J16" s="54"/>
      <c r="K16" s="54"/>
      <c r="L16" s="23" t="str">
        <f>(IF(COUNTA(A16:H16)&lt;COUNTA($A$2:$H$2),"",VLOOKUP(5-COUNTIF(D16:H16,0),ข้อมูลทั่วไป!$Y$13:$Z$19,2,FALSE)))</f>
        <v/>
      </c>
      <c r="M16" s="23" t="str">
        <f t="shared" si="0"/>
        <v/>
      </c>
    </row>
    <row r="17" spans="1:13" s="25" customFormat="1" ht="18" customHeight="1" x14ac:dyDescent="0.55000000000000004">
      <c r="A17" s="23" t="str">
        <f>IF(ข้อมูลทั่วไป!H17="","",ข้อมูลทั่วไป!F17)</f>
        <v/>
      </c>
      <c r="B17" s="23" t="str">
        <f>IF(ข้อมูลทั่วไป!G17="","",ข้อมูลทั่วไป!G17)</f>
        <v/>
      </c>
      <c r="C17" s="27" t="str">
        <f>IF(ข้อมูลทั่วไป!H17="","",ข้อมูลทั่วไป!H17)</f>
        <v/>
      </c>
      <c r="D17" s="24"/>
      <c r="E17" s="24"/>
      <c r="F17" s="24"/>
      <c r="G17" s="24"/>
      <c r="H17" s="24"/>
      <c r="I17" s="54"/>
      <c r="J17" s="54"/>
      <c r="K17" s="54"/>
      <c r="L17" s="23" t="str">
        <f>(IF(COUNTA(A17:H17)&lt;COUNTA($A$2:$H$2),"",VLOOKUP(5-COUNTIF(D17:H17,0),ข้อมูลทั่วไป!$Y$13:$Z$19,2,FALSE)))</f>
        <v/>
      </c>
      <c r="M17" s="23" t="str">
        <f t="shared" si="0"/>
        <v/>
      </c>
    </row>
    <row r="18" spans="1:13" s="25" customFormat="1" ht="18" customHeight="1" x14ac:dyDescent="0.55000000000000004">
      <c r="A18" s="23" t="str">
        <f>IF(ข้อมูลทั่วไป!H18="","",ข้อมูลทั่วไป!F18)</f>
        <v/>
      </c>
      <c r="B18" s="23" t="str">
        <f>IF(ข้อมูลทั่วไป!G18="","",ข้อมูลทั่วไป!G18)</f>
        <v/>
      </c>
      <c r="C18" s="27" t="str">
        <f>IF(ข้อมูลทั่วไป!H18="","",ข้อมูลทั่วไป!H18)</f>
        <v/>
      </c>
      <c r="D18" s="24"/>
      <c r="E18" s="24"/>
      <c r="F18" s="24"/>
      <c r="G18" s="24"/>
      <c r="H18" s="24"/>
      <c r="I18" s="54"/>
      <c r="J18" s="54"/>
      <c r="K18" s="54"/>
      <c r="L18" s="23" t="str">
        <f>(IF(COUNTA(A18:H18)&lt;COUNTA($A$2:$H$2),"",VLOOKUP(5-COUNTIF(D18:H18,0),ข้อมูลทั่วไป!$Y$13:$Z$19,2,FALSE)))</f>
        <v/>
      </c>
      <c r="M18" s="23" t="str">
        <f t="shared" si="0"/>
        <v/>
      </c>
    </row>
    <row r="19" spans="1:13" s="25" customFormat="1" ht="18" customHeight="1" x14ac:dyDescent="0.55000000000000004">
      <c r="A19" s="23" t="str">
        <f>IF(ข้อมูลทั่วไป!H19="","",ข้อมูลทั่วไป!F19)</f>
        <v/>
      </c>
      <c r="B19" s="23" t="str">
        <f>IF(ข้อมูลทั่วไป!G19="","",ข้อมูลทั่วไป!G19)</f>
        <v/>
      </c>
      <c r="C19" s="27" t="str">
        <f>IF(ข้อมูลทั่วไป!H19="","",ข้อมูลทั่วไป!H19)</f>
        <v/>
      </c>
      <c r="D19" s="24"/>
      <c r="E19" s="24"/>
      <c r="F19" s="24"/>
      <c r="G19" s="24"/>
      <c r="H19" s="24"/>
      <c r="I19" s="54"/>
      <c r="J19" s="54"/>
      <c r="K19" s="54"/>
      <c r="L19" s="23" t="str">
        <f>(IF(COUNTA(A19:H19)&lt;COUNTA($A$2:$H$2),"",VLOOKUP(5-COUNTIF(D19:H19,0),ข้อมูลทั่วไป!$Y$13:$Z$19,2,FALSE)))</f>
        <v/>
      </c>
      <c r="M19" s="23" t="str">
        <f t="shared" si="0"/>
        <v/>
      </c>
    </row>
    <row r="20" spans="1:13" s="25" customFormat="1" ht="18" customHeight="1" x14ac:dyDescent="0.55000000000000004">
      <c r="A20" s="23" t="str">
        <f>IF(ข้อมูลทั่วไป!H20="","",ข้อมูลทั่วไป!F20)</f>
        <v/>
      </c>
      <c r="B20" s="23" t="str">
        <f>IF(ข้อมูลทั่วไป!G20="","",ข้อมูลทั่วไป!G20)</f>
        <v/>
      </c>
      <c r="C20" s="27" t="str">
        <f>IF(ข้อมูลทั่วไป!H20="","",ข้อมูลทั่วไป!H20)</f>
        <v/>
      </c>
      <c r="D20" s="24"/>
      <c r="E20" s="24"/>
      <c r="F20" s="24"/>
      <c r="G20" s="24"/>
      <c r="H20" s="24"/>
      <c r="I20" s="54"/>
      <c r="J20" s="54"/>
      <c r="K20" s="54"/>
      <c r="L20" s="23" t="str">
        <f>(IF(COUNTA(A20:H20)&lt;COUNTA($A$2:$H$2),"",VLOOKUP(5-COUNTIF(D20:H20,0),ข้อมูลทั่วไป!$Y$13:$Z$19,2,FALSE)))</f>
        <v/>
      </c>
      <c r="M20" s="23" t="str">
        <f t="shared" si="0"/>
        <v/>
      </c>
    </row>
    <row r="21" spans="1:13" s="25" customFormat="1" ht="18" customHeight="1" x14ac:dyDescent="0.55000000000000004">
      <c r="A21" s="23" t="str">
        <f>IF(ข้อมูลทั่วไป!H21="","",ข้อมูลทั่วไป!F21)</f>
        <v/>
      </c>
      <c r="B21" s="23" t="str">
        <f>IF(ข้อมูลทั่วไป!G21="","",ข้อมูลทั่วไป!G21)</f>
        <v/>
      </c>
      <c r="C21" s="27" t="str">
        <f>IF(ข้อมูลทั่วไป!H21="","",ข้อมูลทั่วไป!H21)</f>
        <v/>
      </c>
      <c r="D21" s="24"/>
      <c r="E21" s="24"/>
      <c r="F21" s="24"/>
      <c r="G21" s="24"/>
      <c r="H21" s="24"/>
      <c r="I21" s="54"/>
      <c r="J21" s="54"/>
      <c r="K21" s="54"/>
      <c r="L21" s="23" t="str">
        <f>(IF(COUNTA(A21:H21)&lt;COUNTA($A$2:$H$2),"",VLOOKUP(5-COUNTIF(D21:H21,0),ข้อมูลทั่วไป!$Y$13:$Z$19,2,FALSE)))</f>
        <v/>
      </c>
      <c r="M21" s="23" t="str">
        <f t="shared" si="0"/>
        <v/>
      </c>
    </row>
    <row r="22" spans="1:13" s="25" customFormat="1" ht="18" customHeight="1" x14ac:dyDescent="0.55000000000000004">
      <c r="A22" s="23" t="str">
        <f>IF(ข้อมูลทั่วไป!H22="","",ข้อมูลทั่วไป!F22)</f>
        <v/>
      </c>
      <c r="B22" s="23" t="str">
        <f>IF(ข้อมูลทั่วไป!G22="","",ข้อมูลทั่วไป!G22)</f>
        <v/>
      </c>
      <c r="C22" s="27" t="str">
        <f>IF(ข้อมูลทั่วไป!H22="","",ข้อมูลทั่วไป!H22)</f>
        <v/>
      </c>
      <c r="D22" s="24"/>
      <c r="E22" s="24"/>
      <c r="F22" s="24"/>
      <c r="G22" s="24"/>
      <c r="H22" s="24"/>
      <c r="I22" s="54"/>
      <c r="J22" s="54"/>
      <c r="K22" s="54"/>
      <c r="L22" s="23" t="str">
        <f>(IF(COUNTA(A22:H22)&lt;COUNTA($A$2:$H$2),"",VLOOKUP(5-COUNTIF(D22:H22,0),ข้อมูลทั่วไป!$Y$13:$Z$19,2,FALSE)))</f>
        <v/>
      </c>
      <c r="M22" s="23" t="str">
        <f t="shared" si="0"/>
        <v/>
      </c>
    </row>
    <row r="23" spans="1:13" s="25" customFormat="1" ht="18" customHeight="1" x14ac:dyDescent="0.55000000000000004">
      <c r="A23" s="23" t="str">
        <f>IF(ข้อมูลทั่วไป!H23="","",ข้อมูลทั่วไป!F23)</f>
        <v/>
      </c>
      <c r="B23" s="23" t="str">
        <f>IF(ข้อมูลทั่วไป!G23="","",ข้อมูลทั่วไป!G23)</f>
        <v/>
      </c>
      <c r="C23" s="27" t="str">
        <f>IF(ข้อมูลทั่วไป!H23="","",ข้อมูลทั่วไป!H23)</f>
        <v/>
      </c>
      <c r="D23" s="24"/>
      <c r="E23" s="24"/>
      <c r="F23" s="24"/>
      <c r="G23" s="24"/>
      <c r="H23" s="24"/>
      <c r="I23" s="54"/>
      <c r="J23" s="54"/>
      <c r="K23" s="54"/>
      <c r="L23" s="23" t="str">
        <f>(IF(COUNTA(A23:H23)&lt;COUNTA($A$2:$H$2),"",VLOOKUP(5-COUNTIF(D23:H23,0),ข้อมูลทั่วไป!$Y$13:$Z$19,2,FALSE)))</f>
        <v/>
      </c>
      <c r="M23" s="23" t="str">
        <f t="shared" si="0"/>
        <v/>
      </c>
    </row>
    <row r="24" spans="1:13" s="25" customFormat="1" ht="18" customHeight="1" x14ac:dyDescent="0.55000000000000004">
      <c r="A24" s="23" t="str">
        <f>IF(ข้อมูลทั่วไป!H24="","",ข้อมูลทั่วไป!F24)</f>
        <v/>
      </c>
      <c r="B24" s="23" t="str">
        <f>IF(ข้อมูลทั่วไป!G24="","",ข้อมูลทั่วไป!G24)</f>
        <v/>
      </c>
      <c r="C24" s="27" t="str">
        <f>IF(ข้อมูลทั่วไป!H24="","",ข้อมูลทั่วไป!H24)</f>
        <v/>
      </c>
      <c r="D24" s="24"/>
      <c r="E24" s="24"/>
      <c r="F24" s="24"/>
      <c r="G24" s="24"/>
      <c r="H24" s="24"/>
      <c r="I24" s="54"/>
      <c r="J24" s="54"/>
      <c r="K24" s="54"/>
      <c r="L24" s="23" t="str">
        <f>(IF(COUNTA(A24:H24)&lt;COUNTA($A$2:$H$2),"",VLOOKUP(5-COUNTIF(D24:H24,0),ข้อมูลทั่วไป!$Y$13:$Z$19,2,FALSE)))</f>
        <v/>
      </c>
      <c r="M24" s="23" t="str">
        <f t="shared" si="0"/>
        <v/>
      </c>
    </row>
    <row r="25" spans="1:13" s="25" customFormat="1" ht="18" customHeight="1" x14ac:dyDescent="0.55000000000000004">
      <c r="A25" s="23" t="str">
        <f>IF(ข้อมูลทั่วไป!H25="","",ข้อมูลทั่วไป!F25)</f>
        <v/>
      </c>
      <c r="B25" s="23" t="str">
        <f>IF(ข้อมูลทั่วไป!G25="","",ข้อมูลทั่วไป!G25)</f>
        <v/>
      </c>
      <c r="C25" s="27" t="str">
        <f>IF(ข้อมูลทั่วไป!H25="","",ข้อมูลทั่วไป!H25)</f>
        <v/>
      </c>
      <c r="D25" s="24"/>
      <c r="E25" s="24"/>
      <c r="F25" s="24"/>
      <c r="G25" s="24"/>
      <c r="H25" s="24"/>
      <c r="I25" s="54"/>
      <c r="J25" s="54"/>
      <c r="K25" s="54"/>
      <c r="L25" s="23" t="str">
        <f>(IF(COUNTA(A25:H25)&lt;COUNTA($A$2:$H$2),"",VLOOKUP(5-COUNTIF(D25:H25,0),ข้อมูลทั่วไป!$Y$13:$Z$19,2,FALSE)))</f>
        <v/>
      </c>
      <c r="M25" s="23" t="str">
        <f t="shared" si="0"/>
        <v/>
      </c>
    </row>
    <row r="26" spans="1:13" s="25" customFormat="1" ht="18" customHeight="1" x14ac:dyDescent="0.55000000000000004">
      <c r="A26" s="23" t="str">
        <f>IF(ข้อมูลทั่วไป!H26="","",ข้อมูลทั่วไป!F26)</f>
        <v/>
      </c>
      <c r="B26" s="23" t="str">
        <f>IF(ข้อมูลทั่วไป!G26="","",ข้อมูลทั่วไป!G26)</f>
        <v/>
      </c>
      <c r="C26" s="27" t="str">
        <f>IF(ข้อมูลทั่วไป!H26="","",ข้อมูลทั่วไป!H26)</f>
        <v/>
      </c>
      <c r="D26" s="24"/>
      <c r="E26" s="24"/>
      <c r="F26" s="24"/>
      <c r="G26" s="24"/>
      <c r="H26" s="24"/>
      <c r="I26" s="54"/>
      <c r="J26" s="54"/>
      <c r="K26" s="54"/>
      <c r="L26" s="23" t="str">
        <f>(IF(COUNTA(A26:H26)&lt;COUNTA($A$2:$H$2),"",VLOOKUP(5-COUNTIF(D26:H26,0),ข้อมูลทั่วไป!$Y$13:$Z$19,2,FALSE)))</f>
        <v/>
      </c>
      <c r="M26" s="23" t="str">
        <f t="shared" si="0"/>
        <v/>
      </c>
    </row>
    <row r="27" spans="1:13" s="25" customFormat="1" ht="18" customHeight="1" x14ac:dyDescent="0.55000000000000004">
      <c r="A27" s="23" t="str">
        <f>IF(ข้อมูลทั่วไป!H27="","",ข้อมูลทั่วไป!F27)</f>
        <v/>
      </c>
      <c r="B27" s="23" t="str">
        <f>IF(ข้อมูลทั่วไป!G27="","",ข้อมูลทั่วไป!G27)</f>
        <v/>
      </c>
      <c r="C27" s="27" t="str">
        <f>IF(ข้อมูลทั่วไป!H27="","",ข้อมูลทั่วไป!H27)</f>
        <v/>
      </c>
      <c r="D27" s="24"/>
      <c r="E27" s="24"/>
      <c r="F27" s="24"/>
      <c r="G27" s="24"/>
      <c r="H27" s="24"/>
      <c r="I27" s="54"/>
      <c r="J27" s="54"/>
      <c r="K27" s="54"/>
      <c r="L27" s="23" t="str">
        <f>(IF(COUNTA(A27:H27)&lt;COUNTA($A$2:$H$2),"",VLOOKUP(5-COUNTIF(D27:H27,0),ข้อมูลทั่วไป!$Y$13:$Z$19,2,FALSE)))</f>
        <v/>
      </c>
      <c r="M27" s="23" t="str">
        <f t="shared" si="0"/>
        <v/>
      </c>
    </row>
    <row r="28" spans="1:13" s="25" customFormat="1" ht="18" customHeight="1" x14ac:dyDescent="0.55000000000000004">
      <c r="A28" s="23" t="str">
        <f>IF(ข้อมูลทั่วไป!H28="","",ข้อมูลทั่วไป!F28)</f>
        <v/>
      </c>
      <c r="B28" s="23" t="str">
        <f>IF(ข้อมูลทั่วไป!G28="","",ข้อมูลทั่วไป!G28)</f>
        <v/>
      </c>
      <c r="C28" s="27" t="str">
        <f>IF(ข้อมูลทั่วไป!H28="","",ข้อมูลทั่วไป!H28)</f>
        <v/>
      </c>
      <c r="D28" s="24"/>
      <c r="E28" s="24"/>
      <c r="F28" s="24"/>
      <c r="G28" s="24"/>
      <c r="H28" s="24"/>
      <c r="I28" s="54"/>
      <c r="J28" s="54"/>
      <c r="K28" s="54"/>
      <c r="L28" s="23" t="str">
        <f>(IF(COUNTA(A28:H28)&lt;COUNTA($A$2:$H$2),"",VLOOKUP(5-COUNTIF(D28:H28,0),ข้อมูลทั่วไป!$Y$13:$Z$19,2,FALSE)))</f>
        <v/>
      </c>
      <c r="M28" s="23" t="str">
        <f t="shared" si="0"/>
        <v/>
      </c>
    </row>
    <row r="29" spans="1:13" s="25" customFormat="1" ht="18" customHeight="1" x14ac:dyDescent="0.55000000000000004">
      <c r="A29" s="23" t="str">
        <f>IF(ข้อมูลทั่วไป!H29="","",ข้อมูลทั่วไป!F29)</f>
        <v/>
      </c>
      <c r="B29" s="23" t="str">
        <f>IF(ข้อมูลทั่วไป!G29="","",ข้อมูลทั่วไป!G29)</f>
        <v/>
      </c>
      <c r="C29" s="27" t="str">
        <f>IF(ข้อมูลทั่วไป!H29="","",ข้อมูลทั่วไป!H29)</f>
        <v/>
      </c>
      <c r="D29" s="24"/>
      <c r="E29" s="24"/>
      <c r="F29" s="24"/>
      <c r="G29" s="24"/>
      <c r="H29" s="24"/>
      <c r="I29" s="54"/>
      <c r="J29" s="54"/>
      <c r="K29" s="54"/>
      <c r="L29" s="23" t="str">
        <f>(IF(COUNTA(A29:H29)&lt;COUNTA($A$2:$H$2),"",VLOOKUP(5-COUNTIF(D29:H29,0),ข้อมูลทั่วไป!$Y$13:$Z$19,2,FALSE)))</f>
        <v/>
      </c>
      <c r="M29" s="23" t="str">
        <f t="shared" si="0"/>
        <v/>
      </c>
    </row>
    <row r="30" spans="1:13" s="25" customFormat="1" ht="18" customHeight="1" x14ac:dyDescent="0.55000000000000004">
      <c r="A30" s="23" t="str">
        <f>IF(ข้อมูลทั่วไป!H30="","",ข้อมูลทั่วไป!F30)</f>
        <v/>
      </c>
      <c r="B30" s="23" t="str">
        <f>IF(ข้อมูลทั่วไป!G30="","",ข้อมูลทั่วไป!G30)</f>
        <v/>
      </c>
      <c r="C30" s="27" t="str">
        <f>IF(ข้อมูลทั่วไป!H30="","",ข้อมูลทั่วไป!H30)</f>
        <v/>
      </c>
      <c r="D30" s="24"/>
      <c r="E30" s="24"/>
      <c r="F30" s="24"/>
      <c r="G30" s="24"/>
      <c r="H30" s="24"/>
      <c r="I30" s="54"/>
      <c r="J30" s="54"/>
      <c r="K30" s="54"/>
      <c r="L30" s="23" t="str">
        <f>(IF(COUNTA(A30:H30)&lt;COUNTA($A$2:$H$2),"",VLOOKUP(5-COUNTIF(D30:H30,0),ข้อมูลทั่วไป!$Y$13:$Z$19,2,FALSE)))</f>
        <v/>
      </c>
      <c r="M30" s="23" t="str">
        <f t="shared" si="0"/>
        <v/>
      </c>
    </row>
    <row r="31" spans="1:13" s="25" customFormat="1" ht="18" customHeight="1" x14ac:dyDescent="0.55000000000000004">
      <c r="A31" s="23" t="str">
        <f>IF(ข้อมูลทั่วไป!H31="","",ข้อมูลทั่วไป!F31)</f>
        <v/>
      </c>
      <c r="B31" s="23" t="str">
        <f>IF(ข้อมูลทั่วไป!G31="","",ข้อมูลทั่วไป!G31)</f>
        <v/>
      </c>
      <c r="C31" s="27" t="str">
        <f>IF(ข้อมูลทั่วไป!H31="","",ข้อมูลทั่วไป!H31)</f>
        <v/>
      </c>
      <c r="D31" s="24"/>
      <c r="E31" s="24"/>
      <c r="F31" s="24"/>
      <c r="G31" s="24"/>
      <c r="H31" s="24"/>
      <c r="I31" s="54"/>
      <c r="J31" s="54"/>
      <c r="K31" s="54"/>
      <c r="L31" s="23" t="str">
        <f>(IF(COUNTA(A31:H31)&lt;COUNTA($A$2:$H$2),"",VLOOKUP(5-COUNTIF(D31:H31,0),ข้อมูลทั่วไป!$Y$13:$Z$19,2,FALSE)))</f>
        <v/>
      </c>
      <c r="M31" s="23" t="str">
        <f t="shared" si="0"/>
        <v/>
      </c>
    </row>
    <row r="32" spans="1:13" s="25" customFormat="1" ht="18" customHeight="1" x14ac:dyDescent="0.55000000000000004">
      <c r="A32" s="23" t="str">
        <f>IF(ข้อมูลทั่วไป!H32="","",ข้อมูลทั่วไป!F32)</f>
        <v/>
      </c>
      <c r="B32" s="23" t="str">
        <f>IF(ข้อมูลทั่วไป!G32="","",ข้อมูลทั่วไป!G32)</f>
        <v/>
      </c>
      <c r="C32" s="27" t="str">
        <f>IF(ข้อมูลทั่วไป!H32="","",ข้อมูลทั่วไป!H32)</f>
        <v/>
      </c>
      <c r="D32" s="24"/>
      <c r="E32" s="24"/>
      <c r="F32" s="24"/>
      <c r="G32" s="24"/>
      <c r="H32" s="24"/>
      <c r="I32" s="54"/>
      <c r="J32" s="54"/>
      <c r="K32" s="54"/>
      <c r="L32" s="23" t="str">
        <f>(IF(COUNTA(A32:H32)&lt;COUNTA($A$2:$H$2),"",VLOOKUP(5-COUNTIF(D32:H32,0),ข้อมูลทั่วไป!$Y$13:$Z$19,2,FALSE)))</f>
        <v/>
      </c>
      <c r="M32" s="23" t="str">
        <f t="shared" si="0"/>
        <v/>
      </c>
    </row>
    <row r="33" spans="1:13" s="25" customFormat="1" ht="18" customHeight="1" x14ac:dyDescent="0.55000000000000004">
      <c r="A33" s="23" t="str">
        <f>IF(ข้อมูลทั่วไป!H33="","",ข้อมูลทั่วไป!F33)</f>
        <v/>
      </c>
      <c r="B33" s="23" t="str">
        <f>IF(ข้อมูลทั่วไป!G33="","",ข้อมูลทั่วไป!G33)</f>
        <v/>
      </c>
      <c r="C33" s="27" t="str">
        <f>IF(ข้อมูลทั่วไป!H33="","",ข้อมูลทั่วไป!H33)</f>
        <v/>
      </c>
      <c r="D33" s="24"/>
      <c r="E33" s="24"/>
      <c r="F33" s="24"/>
      <c r="G33" s="24"/>
      <c r="H33" s="24"/>
      <c r="I33" s="54"/>
      <c r="J33" s="54"/>
      <c r="K33" s="54"/>
      <c r="L33" s="23" t="str">
        <f>(IF(COUNTA(A33:H33)&lt;COUNTA($A$2:$H$2),"",VLOOKUP(5-COUNTIF(D33:H33,0),ข้อมูลทั่วไป!$Y$13:$Z$19,2,FALSE)))</f>
        <v/>
      </c>
      <c r="M33" s="23" t="str">
        <f t="shared" si="0"/>
        <v/>
      </c>
    </row>
    <row r="34" spans="1:13" s="25" customFormat="1" ht="18" customHeight="1" x14ac:dyDescent="0.55000000000000004">
      <c r="A34" s="23" t="str">
        <f>IF(ข้อมูลทั่วไป!H34="","",ข้อมูลทั่วไป!F34)</f>
        <v/>
      </c>
      <c r="B34" s="23" t="str">
        <f>IF(ข้อมูลทั่วไป!G34="","",ข้อมูลทั่วไป!G34)</f>
        <v/>
      </c>
      <c r="C34" s="27" t="str">
        <f>IF(ข้อมูลทั่วไป!H34="","",ข้อมูลทั่วไป!H34)</f>
        <v/>
      </c>
      <c r="D34" s="24"/>
      <c r="E34" s="24"/>
      <c r="F34" s="24"/>
      <c r="G34" s="24"/>
      <c r="H34" s="24"/>
      <c r="I34" s="54"/>
      <c r="J34" s="54"/>
      <c r="K34" s="54"/>
      <c r="L34" s="23" t="str">
        <f>(IF(COUNTA(A34:H34)&lt;COUNTA($A$2:$H$2),"",VLOOKUP(5-COUNTIF(D34:H34,0),ข้อมูลทั่วไป!$Y$13:$Z$19,2,FALSE)))</f>
        <v/>
      </c>
      <c r="M34" s="23" t="str">
        <f t="shared" si="0"/>
        <v/>
      </c>
    </row>
    <row r="35" spans="1:13" s="25" customFormat="1" ht="18" customHeight="1" x14ac:dyDescent="0.55000000000000004">
      <c r="A35" s="23" t="str">
        <f>IF(ข้อมูลทั่วไป!H35="","",ข้อมูลทั่วไป!F35)</f>
        <v/>
      </c>
      <c r="B35" s="23" t="str">
        <f>IF(ข้อมูลทั่วไป!G35="","",ข้อมูลทั่วไป!G35)</f>
        <v/>
      </c>
      <c r="C35" s="27" t="str">
        <f>IF(ข้อมูลทั่วไป!H35="","",ข้อมูลทั่วไป!H35)</f>
        <v/>
      </c>
      <c r="D35" s="24"/>
      <c r="E35" s="24"/>
      <c r="F35" s="24"/>
      <c r="G35" s="24"/>
      <c r="H35" s="24"/>
      <c r="I35" s="54"/>
      <c r="J35" s="54"/>
      <c r="K35" s="54"/>
      <c r="L35" s="23" t="str">
        <f>(IF(COUNTA(A35:H35)&lt;COUNTA($A$2:$H$2),"",VLOOKUP(5-COUNTIF(D35:H35,0),ข้อมูลทั่วไป!$Y$13:$Z$19,2,FALSE)))</f>
        <v/>
      </c>
      <c r="M35" s="23" t="str">
        <f t="shared" si="0"/>
        <v/>
      </c>
    </row>
    <row r="36" spans="1:13" s="25" customFormat="1" ht="18" customHeight="1" x14ac:dyDescent="0.55000000000000004">
      <c r="A36" s="23" t="str">
        <f>IF(ข้อมูลทั่วไป!H36="","",ข้อมูลทั่วไป!F36)</f>
        <v/>
      </c>
      <c r="B36" s="23" t="str">
        <f>IF(ข้อมูลทั่วไป!G36="","",ข้อมูลทั่วไป!G36)</f>
        <v/>
      </c>
      <c r="C36" s="27" t="str">
        <f>IF(ข้อมูลทั่วไป!H36="","",ข้อมูลทั่วไป!H36)</f>
        <v/>
      </c>
      <c r="D36" s="24"/>
      <c r="E36" s="24"/>
      <c r="F36" s="24"/>
      <c r="G36" s="24"/>
      <c r="H36" s="24"/>
      <c r="I36" s="54"/>
      <c r="J36" s="54"/>
      <c r="K36" s="54"/>
      <c r="L36" s="23" t="str">
        <f>(IF(COUNTA(A36:H36)&lt;COUNTA($A$2:$H$2),"",VLOOKUP(5-COUNTIF(D36:H36,0),ข้อมูลทั่วไป!$Y$13:$Z$19,2,FALSE)))</f>
        <v/>
      </c>
      <c r="M36" s="23" t="str">
        <f t="shared" si="0"/>
        <v/>
      </c>
    </row>
    <row r="37" spans="1:13" s="25" customFormat="1" ht="18" customHeight="1" x14ac:dyDescent="0.55000000000000004">
      <c r="A37" s="23" t="str">
        <f>IF(ข้อมูลทั่วไป!H37="","",ข้อมูลทั่วไป!F37)</f>
        <v/>
      </c>
      <c r="B37" s="23" t="str">
        <f>IF(ข้อมูลทั่วไป!G37="","",ข้อมูลทั่วไป!G37)</f>
        <v/>
      </c>
      <c r="C37" s="27" t="str">
        <f>IF(ข้อมูลทั่วไป!H37="","",ข้อมูลทั่วไป!H37)</f>
        <v/>
      </c>
      <c r="D37" s="24"/>
      <c r="E37" s="24"/>
      <c r="F37" s="24"/>
      <c r="G37" s="24"/>
      <c r="H37" s="24"/>
      <c r="I37" s="54"/>
      <c r="J37" s="54"/>
      <c r="K37" s="54"/>
      <c r="L37" s="23" t="str">
        <f>(IF(COUNTA(A37:H37)&lt;COUNTA($A$2:$H$2),"",VLOOKUP(5-COUNTIF(D37:H37,0),ข้อมูลทั่วไป!$Y$13:$Z$19,2,FALSE)))</f>
        <v/>
      </c>
      <c r="M37" s="23" t="str">
        <f t="shared" si="0"/>
        <v/>
      </c>
    </row>
    <row r="38" spans="1:13" s="25" customFormat="1" ht="18" customHeight="1" x14ac:dyDescent="0.55000000000000004">
      <c r="A38" s="23" t="str">
        <f>IF(ข้อมูลทั่วไป!H38="","",ข้อมูลทั่วไป!F38)</f>
        <v/>
      </c>
      <c r="B38" s="23" t="str">
        <f>IF(ข้อมูลทั่วไป!G38="","",ข้อมูลทั่วไป!G38)</f>
        <v/>
      </c>
      <c r="C38" s="27" t="str">
        <f>IF(ข้อมูลทั่วไป!H38="","",ข้อมูลทั่วไป!H38)</f>
        <v/>
      </c>
      <c r="D38" s="24"/>
      <c r="E38" s="24"/>
      <c r="F38" s="24"/>
      <c r="G38" s="24"/>
      <c r="H38" s="24"/>
      <c r="I38" s="54"/>
      <c r="J38" s="54"/>
      <c r="K38" s="54"/>
      <c r="L38" s="23" t="str">
        <f>(IF(COUNTA(A38:H38)&lt;COUNTA($A$2:$H$2),"",VLOOKUP(5-COUNTIF(D38:H38,0),ข้อมูลทั่วไป!$Y$13:$Z$19,2,FALSE)))</f>
        <v/>
      </c>
      <c r="M38" s="23" t="str">
        <f t="shared" si="0"/>
        <v/>
      </c>
    </row>
    <row r="39" spans="1:13" s="25" customFormat="1" ht="18" customHeight="1" x14ac:dyDescent="0.55000000000000004">
      <c r="A39" s="23" t="str">
        <f>IF(ข้อมูลทั่วไป!H39="","",ข้อมูลทั่วไป!F39)</f>
        <v/>
      </c>
      <c r="B39" s="23" t="str">
        <f>IF(ข้อมูลทั่วไป!G39="","",ข้อมูลทั่วไป!G39)</f>
        <v/>
      </c>
      <c r="C39" s="27" t="str">
        <f>IF(ข้อมูลทั่วไป!H39="","",ข้อมูลทั่วไป!H39)</f>
        <v/>
      </c>
      <c r="D39" s="24"/>
      <c r="E39" s="24"/>
      <c r="F39" s="24"/>
      <c r="G39" s="24"/>
      <c r="H39" s="24"/>
      <c r="I39" s="54"/>
      <c r="J39" s="54"/>
      <c r="K39" s="54"/>
      <c r="L39" s="23" t="str">
        <f>(IF(COUNTA(A39:H39)&lt;COUNTA($A$2:$H$2),"",VLOOKUP(5-COUNTIF(D39:H39,0),ข้อมูลทั่วไป!$Y$13:$Z$19,2,FALSE)))</f>
        <v/>
      </c>
      <c r="M39" s="23" t="str">
        <f t="shared" si="0"/>
        <v/>
      </c>
    </row>
    <row r="40" spans="1:13" s="25" customFormat="1" ht="18" customHeight="1" x14ac:dyDescent="0.55000000000000004">
      <c r="A40" s="23" t="str">
        <f>IF(ข้อมูลทั่วไป!H40="","",ข้อมูลทั่วไป!F40)</f>
        <v/>
      </c>
      <c r="B40" s="23" t="str">
        <f>IF(ข้อมูลทั่วไป!G40="","",ข้อมูลทั่วไป!G40)</f>
        <v/>
      </c>
      <c r="C40" s="27" t="str">
        <f>IF(ข้อมูลทั่วไป!H40="","",ข้อมูลทั่วไป!H40)</f>
        <v/>
      </c>
      <c r="D40" s="24"/>
      <c r="E40" s="24"/>
      <c r="F40" s="24"/>
      <c r="G40" s="24"/>
      <c r="H40" s="24"/>
      <c r="I40" s="54"/>
      <c r="J40" s="54"/>
      <c r="K40" s="54"/>
      <c r="L40" s="23" t="str">
        <f>(IF(COUNTA(A40:H40)&lt;COUNTA($A$2:$H$2),"",VLOOKUP(5-COUNTIF(D40:H40,0),ข้อมูลทั่วไป!$Y$13:$Z$19,2,FALSE)))</f>
        <v/>
      </c>
      <c r="M40" s="23" t="str">
        <f t="shared" si="0"/>
        <v/>
      </c>
    </row>
    <row r="41" spans="1:13" s="25" customFormat="1" ht="18" customHeight="1" x14ac:dyDescent="0.55000000000000004">
      <c r="A41" s="23" t="str">
        <f>IF(ข้อมูลทั่วไป!H41="","",ข้อมูลทั่วไป!F41)</f>
        <v/>
      </c>
      <c r="B41" s="23" t="str">
        <f>IF(ข้อมูลทั่วไป!G41="","",ข้อมูลทั่วไป!G41)</f>
        <v/>
      </c>
      <c r="C41" s="27" t="str">
        <f>IF(ข้อมูลทั่วไป!H41="","",ข้อมูลทั่วไป!H41)</f>
        <v/>
      </c>
      <c r="D41" s="24"/>
      <c r="E41" s="24"/>
      <c r="F41" s="24"/>
      <c r="G41" s="24"/>
      <c r="H41" s="24"/>
      <c r="I41" s="54"/>
      <c r="J41" s="54"/>
      <c r="K41" s="54"/>
      <c r="L41" s="23" t="str">
        <f>(IF(COUNTA(A41:H41)&lt;COUNTA($A$2:$H$2),"",VLOOKUP(5-COUNTIF(D41:H41,0),ข้อมูลทั่วไป!$Y$13:$Z$19,2,FALSE)))</f>
        <v/>
      </c>
      <c r="M41" s="23" t="str">
        <f t="shared" si="0"/>
        <v/>
      </c>
    </row>
    <row r="42" spans="1:13" s="25" customFormat="1" ht="18" customHeight="1" x14ac:dyDescent="0.55000000000000004">
      <c r="A42" s="23" t="str">
        <f>IF(ข้อมูลทั่วไป!H42="","",ข้อมูลทั่วไป!F42)</f>
        <v/>
      </c>
      <c r="B42" s="23" t="str">
        <f>IF(ข้อมูลทั่วไป!G42="","",ข้อมูลทั่วไป!G42)</f>
        <v/>
      </c>
      <c r="C42" s="27" t="str">
        <f>IF(ข้อมูลทั่วไป!H42="","",ข้อมูลทั่วไป!H42)</f>
        <v/>
      </c>
      <c r="D42" s="24"/>
      <c r="E42" s="24"/>
      <c r="F42" s="24"/>
      <c r="G42" s="24"/>
      <c r="H42" s="24"/>
      <c r="I42" s="54"/>
      <c r="J42" s="54"/>
      <c r="K42" s="54"/>
      <c r="L42" s="23" t="str">
        <f>(IF(COUNTA(A42:H42)&lt;COUNTA($A$2:$H$2),"",VLOOKUP(5-COUNTIF(D42:H42,0),ข้อมูลทั่วไป!$Y$13:$Z$19,2,FALSE)))</f>
        <v/>
      </c>
      <c r="M42" s="23" t="str">
        <f t="shared" si="0"/>
        <v/>
      </c>
    </row>
    <row r="43" spans="1:13" s="25" customFormat="1" ht="18" customHeight="1" x14ac:dyDescent="0.55000000000000004">
      <c r="A43" s="23" t="str">
        <f>IF(ข้อมูลทั่วไป!H43="","",ข้อมูลทั่วไป!F43)</f>
        <v/>
      </c>
      <c r="B43" s="23" t="str">
        <f>IF(ข้อมูลทั่วไป!G43="","",ข้อมูลทั่วไป!G43)</f>
        <v/>
      </c>
      <c r="C43" s="27" t="str">
        <f>IF(ข้อมูลทั่วไป!H43="","",ข้อมูลทั่วไป!H43)</f>
        <v/>
      </c>
      <c r="D43" s="24"/>
      <c r="E43" s="24"/>
      <c r="F43" s="24"/>
      <c r="G43" s="24"/>
      <c r="H43" s="24"/>
      <c r="I43" s="54"/>
      <c r="J43" s="54"/>
      <c r="K43" s="54"/>
      <c r="L43" s="23" t="str">
        <f>(IF(COUNTA(A43:H43)&lt;COUNTA($A$2:$H$2),"",VLOOKUP(5-COUNTIF(D43:H43,0),ข้อมูลทั่วไป!$Y$13:$Z$19,2,FALSE)))</f>
        <v/>
      </c>
      <c r="M43" s="23" t="str">
        <f t="shared" si="0"/>
        <v/>
      </c>
    </row>
    <row r="44" spans="1:13" s="25" customFormat="1" ht="18" customHeight="1" x14ac:dyDescent="0.55000000000000004">
      <c r="A44" s="23" t="str">
        <f>IF(ข้อมูลทั่วไป!H44="","",ข้อมูลทั่วไป!F44)</f>
        <v/>
      </c>
      <c r="B44" s="23" t="str">
        <f>IF(ข้อมูลทั่วไป!G44="","",ข้อมูลทั่วไป!G44)</f>
        <v/>
      </c>
      <c r="C44" s="27" t="str">
        <f>IF(ข้อมูลทั่วไป!H44="","",ข้อมูลทั่วไป!H44)</f>
        <v/>
      </c>
      <c r="D44" s="24"/>
      <c r="E44" s="24"/>
      <c r="F44" s="24"/>
      <c r="G44" s="24"/>
      <c r="H44" s="24"/>
      <c r="I44" s="54"/>
      <c r="J44" s="54"/>
      <c r="K44" s="54"/>
      <c r="L44" s="23" t="str">
        <f>(IF(COUNTA(A44:H44)&lt;COUNTA($A$2:$H$2),"",VLOOKUP(5-COUNTIF(D44:H44,0),ข้อมูลทั่วไป!$Y$13:$Z$19,2,FALSE)))</f>
        <v/>
      </c>
      <c r="M44" s="23" t="str">
        <f t="shared" si="0"/>
        <v/>
      </c>
    </row>
    <row r="45" spans="1:13" s="25" customFormat="1" ht="18" customHeight="1" x14ac:dyDescent="0.55000000000000004">
      <c r="A45" s="23" t="str">
        <f>IF(ข้อมูลทั่วไป!H45="","",ข้อมูลทั่วไป!F45)</f>
        <v/>
      </c>
      <c r="B45" s="23" t="str">
        <f>IF(ข้อมูลทั่วไป!G45="","",ข้อมูลทั่วไป!G45)</f>
        <v/>
      </c>
      <c r="C45" s="27" t="str">
        <f>IF(ข้อมูลทั่วไป!H45="","",ข้อมูลทั่วไป!H45)</f>
        <v/>
      </c>
      <c r="D45" s="24"/>
      <c r="E45" s="24"/>
      <c r="F45" s="24"/>
      <c r="G45" s="24"/>
      <c r="H45" s="24"/>
      <c r="I45" s="54"/>
      <c r="J45" s="54"/>
      <c r="K45" s="54"/>
      <c r="L45" s="23" t="str">
        <f>(IF(COUNTA(A45:H45)&lt;COUNTA($A$2:$H$2),"",VLOOKUP(5-COUNTIF(D45:H45,0),ข้อมูลทั่วไป!$Y$13:$Z$19,2,FALSE)))</f>
        <v/>
      </c>
      <c r="M45" s="23" t="str">
        <f t="shared" si="0"/>
        <v/>
      </c>
    </row>
    <row r="46" spans="1:13" s="25" customFormat="1" ht="18" customHeight="1" x14ac:dyDescent="0.55000000000000004">
      <c r="A46" s="23" t="str">
        <f>IF(ข้อมูลทั่วไป!H46="","",ข้อมูลทั่วไป!F46)</f>
        <v/>
      </c>
      <c r="B46" s="23" t="str">
        <f>IF(ข้อมูลทั่วไป!G46="","",ข้อมูลทั่วไป!G46)</f>
        <v/>
      </c>
      <c r="C46" s="27" t="str">
        <f>IF(ข้อมูลทั่วไป!H46="","",ข้อมูลทั่วไป!H46)</f>
        <v/>
      </c>
      <c r="D46" s="24"/>
      <c r="E46" s="24"/>
      <c r="F46" s="24"/>
      <c r="G46" s="24"/>
      <c r="H46" s="24"/>
      <c r="I46" s="54"/>
      <c r="J46" s="54"/>
      <c r="K46" s="54"/>
      <c r="L46" s="23" t="str">
        <f>(IF(COUNTA(A46:H46)&lt;COUNTA($A$2:$H$2),"",VLOOKUP(5-COUNTIF(D46:H46,0),ข้อมูลทั่วไป!$Y$13:$Z$19,2,FALSE)))</f>
        <v/>
      </c>
      <c r="M46" s="23" t="str">
        <f t="shared" si="0"/>
        <v/>
      </c>
    </row>
    <row r="47" spans="1:13" s="25" customFormat="1" ht="18" customHeight="1" x14ac:dyDescent="0.55000000000000004">
      <c r="A47" s="23" t="str">
        <f>IF(ข้อมูลทั่วไป!H47="","",ข้อมูลทั่วไป!F47)</f>
        <v/>
      </c>
      <c r="B47" s="23" t="str">
        <f>IF(ข้อมูลทั่วไป!G47="","",ข้อมูลทั่วไป!G47)</f>
        <v/>
      </c>
      <c r="C47" s="27" t="str">
        <f>IF(ข้อมูลทั่วไป!H47="","",ข้อมูลทั่วไป!H47)</f>
        <v/>
      </c>
      <c r="D47" s="24"/>
      <c r="E47" s="24"/>
      <c r="F47" s="24"/>
      <c r="G47" s="24"/>
      <c r="H47" s="24"/>
      <c r="I47" s="54"/>
      <c r="J47" s="54"/>
      <c r="K47" s="54"/>
      <c r="L47" s="23" t="str">
        <f>(IF(COUNTA(A47:H47)&lt;COUNTA($A$2:$H$2),"",VLOOKUP(5-COUNTIF(D47:H47,0),ข้อมูลทั่วไป!$Y$13:$Z$19,2,FALSE)))</f>
        <v/>
      </c>
      <c r="M47" s="23" t="str">
        <f t="shared" si="0"/>
        <v/>
      </c>
    </row>
  </sheetData>
  <sheetProtection algorithmName="SHA-512" hashValue="Km+I+YEb3eEWpNPr8zyplMx6P83kA8IWpbL2HZSsTz+Kf5yWOjeE7B9VWImsRK+nQ1FI5LnyWaX7kRazCJSlUg==" saltValue="y57YKJUopRUbeBX9G6sa8g==" spinCount="100000" sheet="1" objects="1" scenarios="1"/>
  <mergeCells count="1">
    <mergeCell ref="A1:M1"/>
  </mergeCells>
  <conditionalFormatting sqref="L2:M1048576">
    <cfRule type="containsErrors" dxfId="2" priority="2">
      <formula>ISERROR(L2)</formula>
    </cfRule>
  </conditionalFormatting>
  <dataValidations count="1">
    <dataValidation type="list" allowBlank="1" showInputMessage="1" showErrorMessage="1" sqref="D3:H47" xr:uid="{9AD651DF-2438-4ADE-80FF-174EAE39E7D7}">
      <formula1>"3,2,1,0"</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5C2D2-4EFF-405E-A841-1A0BF130EF88}">
  <sheetPr>
    <tabColor rgb="FF00B050"/>
  </sheetPr>
  <dimension ref="A1:M47"/>
  <sheetViews>
    <sheetView workbookViewId="0">
      <selection activeCell="C8" sqref="C8"/>
    </sheetView>
  </sheetViews>
  <sheetFormatPr defaultColWidth="8.875" defaultRowHeight="27.75" x14ac:dyDescent="0.65"/>
  <cols>
    <col min="1" max="1" width="7.5" style="16" customWidth="1"/>
    <col min="2" max="2" width="13.75" style="16" customWidth="1"/>
    <col min="3" max="3" width="30.125" style="16" customWidth="1"/>
    <col min="4" max="11" width="7.875" style="26" customWidth="1"/>
    <col min="12" max="12" width="8.875" style="26"/>
    <col min="13" max="13" width="11.375" style="26" customWidth="1"/>
    <col min="14" max="16384" width="8.875" style="16"/>
  </cols>
  <sheetData>
    <row r="1" spans="1:13" ht="33.6" customHeight="1" thickBot="1" x14ac:dyDescent="0.7">
      <c r="A1" s="201" t="str">
        <f>"ประเมิน"&amp;ข้อมูลทั่วไป!$AA$3</f>
        <v>ประเมินคุณลักษณะที่พึงประสงค์ของผู้เรียน</v>
      </c>
      <c r="B1" s="201"/>
      <c r="C1" s="201"/>
      <c r="D1" s="201"/>
      <c r="E1" s="201"/>
      <c r="F1" s="201"/>
      <c r="G1" s="201"/>
      <c r="H1" s="201"/>
      <c r="I1" s="201"/>
      <c r="J1" s="201"/>
      <c r="K1" s="201"/>
      <c r="L1" s="201"/>
      <c r="M1" s="201"/>
    </row>
    <row r="2" spans="1:13" s="22" customFormat="1" ht="120" customHeight="1" x14ac:dyDescent="0.4">
      <c r="A2" s="17" t="s">
        <v>4</v>
      </c>
      <c r="B2" s="18" t="s">
        <v>5</v>
      </c>
      <c r="C2" s="28" t="s">
        <v>68</v>
      </c>
      <c r="D2" s="19" t="str">
        <f>ข้อมูลทั่วไป!$AA4</f>
        <v>1. ใฝ่เรียนรู้อย่างต่อเนื่อง</v>
      </c>
      <c r="E2" s="19" t="str">
        <f>ข้อมูลทั่วไป!$AA5</f>
        <v>2. กรอบคิดแบบเติบโตฯ</v>
      </c>
      <c r="F2" s="19" t="str">
        <f>ข้อมูลทั่วไป!$AA6</f>
        <v>3. จิตอาสาจิตสาธารณะ</v>
      </c>
      <c r="G2" s="19" t="str">
        <f>ข้อมูลทั่วไป!$AA7</f>
        <v>4. จิตสำนึกรักษ์ถิ่นฐานบ้านเกิดและสถาบันหลัก</v>
      </c>
      <c r="H2" s="19" t="str">
        <f>ข้อมูลทั่วไป!$AA8</f>
        <v>5. อัตลักษณ์พหุวัฒนธรรม</v>
      </c>
      <c r="I2" s="19" t="str">
        <f>ข้อมูลทั่วไป!$AA9</f>
        <v>6. อัตลักษณ์ตามจุดเน้นที่สถานศึกษากำหนด(ถ้ามี)</v>
      </c>
      <c r="J2" s="19"/>
      <c r="K2" s="19"/>
      <c r="L2" s="20" t="s">
        <v>66</v>
      </c>
      <c r="M2" s="21" t="s">
        <v>67</v>
      </c>
    </row>
    <row r="3" spans="1:13" s="25" customFormat="1" ht="18" customHeight="1" x14ac:dyDescent="0.55000000000000004">
      <c r="A3" s="23" t="str">
        <f>IF(ข้อมูลทั่วไป!H3="","",ข้อมูลทั่วไป!F3)</f>
        <v/>
      </c>
      <c r="B3" s="23" t="str">
        <f>IF(ข้อมูลทั่วไป!G3="","",ข้อมูลทั่วไป!G3)</f>
        <v/>
      </c>
      <c r="C3" s="27" t="str">
        <f>IF(ข้อมูลทั่วไป!H3="","",ข้อมูลทั่วไป!H3)</f>
        <v/>
      </c>
      <c r="D3" s="24"/>
      <c r="E3" s="24"/>
      <c r="F3" s="24"/>
      <c r="G3" s="24"/>
      <c r="H3" s="24"/>
      <c r="I3" s="24"/>
      <c r="J3" s="54"/>
      <c r="K3" s="54"/>
      <c r="L3" s="23" t="str">
        <f>IF(COUNTA(A3:I3)&lt;COUNTA($A$2:$I$2),"",IF(A3="","",MAX(_xlfn.MODE.MULT(D3:I3))))</f>
        <v/>
      </c>
      <c r="M3" s="23" t="str">
        <f>IF(COUNTA(A3:I3)&lt;COUNTA($A$2:$I$2),"",IF(A3="","",IF(L3=3,"ดีเยี่ยม",IF(L3=2,"ดี",IF(L3=1,"ผ่าน","ไม่ผ่าน")))))</f>
        <v/>
      </c>
    </row>
    <row r="4" spans="1:13" s="25" customFormat="1" ht="18" customHeight="1" x14ac:dyDescent="0.55000000000000004">
      <c r="A4" s="23" t="str">
        <f>IF(ข้อมูลทั่วไป!H4="","",ข้อมูลทั่วไป!F4)</f>
        <v/>
      </c>
      <c r="B4" s="23" t="str">
        <f>IF(ข้อมูลทั่วไป!G4="","",ข้อมูลทั่วไป!G4)</f>
        <v/>
      </c>
      <c r="C4" s="27" t="str">
        <f>IF(ข้อมูลทั่วไป!H4="","",ข้อมูลทั่วไป!H4)</f>
        <v/>
      </c>
      <c r="D4" s="24"/>
      <c r="E4" s="24"/>
      <c r="F4" s="24"/>
      <c r="G4" s="24"/>
      <c r="H4" s="24"/>
      <c r="I4" s="24"/>
      <c r="J4" s="54"/>
      <c r="K4" s="54"/>
      <c r="L4" s="23" t="str">
        <f t="shared" ref="L4:L47" si="0">IF(COUNTA(A4:I4)&lt;COUNTA($A$2:$I$2),"",IF(A4="","",MAX(_xlfn.MODE.MULT(D4:I4))))</f>
        <v/>
      </c>
      <c r="M4" s="23" t="str">
        <f t="shared" ref="M4:M47" si="1">IF(COUNTA(A4:I4)&lt;COUNTA($A$2:$I$2),"",IF(A4="","",IF(L4=3,"ดีเยี่ยม",IF(L4=2,"ดี",IF(L4=1,"ผ่าน","ไม่ผ่าน")))))</f>
        <v/>
      </c>
    </row>
    <row r="5" spans="1:13" s="25" customFormat="1" ht="18" customHeight="1" x14ac:dyDescent="0.55000000000000004">
      <c r="A5" s="23" t="str">
        <f>IF(ข้อมูลทั่วไป!H5="","",ข้อมูลทั่วไป!F5)</f>
        <v/>
      </c>
      <c r="B5" s="23" t="str">
        <f>IF(ข้อมูลทั่วไป!G5="","",ข้อมูลทั่วไป!G5)</f>
        <v/>
      </c>
      <c r="C5" s="27" t="str">
        <f>IF(ข้อมูลทั่วไป!H5="","",ข้อมูลทั่วไป!H5)</f>
        <v/>
      </c>
      <c r="D5" s="24"/>
      <c r="E5" s="24"/>
      <c r="F5" s="24"/>
      <c r="G5" s="24"/>
      <c r="H5" s="24"/>
      <c r="I5" s="24"/>
      <c r="J5" s="54"/>
      <c r="K5" s="54"/>
      <c r="L5" s="23" t="str">
        <f t="shared" si="0"/>
        <v/>
      </c>
      <c r="M5" s="23" t="str">
        <f t="shared" si="1"/>
        <v/>
      </c>
    </row>
    <row r="6" spans="1:13" s="25" customFormat="1" ht="18" customHeight="1" x14ac:dyDescent="0.55000000000000004">
      <c r="A6" s="23" t="str">
        <f>IF(ข้อมูลทั่วไป!H6="","",ข้อมูลทั่วไป!F6)</f>
        <v/>
      </c>
      <c r="B6" s="23" t="str">
        <f>IF(ข้อมูลทั่วไป!G6="","",ข้อมูลทั่วไป!G6)</f>
        <v/>
      </c>
      <c r="C6" s="27" t="str">
        <f>IF(ข้อมูลทั่วไป!H6="","",ข้อมูลทั่วไป!H6)</f>
        <v/>
      </c>
      <c r="D6" s="24"/>
      <c r="E6" s="24"/>
      <c r="F6" s="24"/>
      <c r="G6" s="24"/>
      <c r="H6" s="24"/>
      <c r="I6" s="24"/>
      <c r="J6" s="54"/>
      <c r="K6" s="54"/>
      <c r="L6" s="23" t="str">
        <f t="shared" si="0"/>
        <v/>
      </c>
      <c r="M6" s="23" t="str">
        <f t="shared" si="1"/>
        <v/>
      </c>
    </row>
    <row r="7" spans="1:13" s="25" customFormat="1" ht="18" customHeight="1" x14ac:dyDescent="0.55000000000000004">
      <c r="A7" s="23" t="str">
        <f>IF(ข้อมูลทั่วไป!H7="","",ข้อมูลทั่วไป!F7)</f>
        <v/>
      </c>
      <c r="B7" s="23" t="str">
        <f>IF(ข้อมูลทั่วไป!G7="","",ข้อมูลทั่วไป!G7)</f>
        <v/>
      </c>
      <c r="C7" s="27" t="str">
        <f>IF(ข้อมูลทั่วไป!H7="","",ข้อมูลทั่วไป!H7)</f>
        <v/>
      </c>
      <c r="D7" s="24"/>
      <c r="E7" s="24"/>
      <c r="F7" s="24"/>
      <c r="G7" s="24"/>
      <c r="H7" s="24"/>
      <c r="I7" s="24"/>
      <c r="J7" s="54"/>
      <c r="K7" s="54"/>
      <c r="L7" s="23" t="str">
        <f t="shared" si="0"/>
        <v/>
      </c>
      <c r="M7" s="23" t="str">
        <f t="shared" si="1"/>
        <v/>
      </c>
    </row>
    <row r="8" spans="1:13" s="25" customFormat="1" ht="18" customHeight="1" x14ac:dyDescent="0.55000000000000004">
      <c r="A8" s="23" t="str">
        <f>IF(ข้อมูลทั่วไป!H8="","",ข้อมูลทั่วไป!F8)</f>
        <v/>
      </c>
      <c r="B8" s="23" t="str">
        <f>IF(ข้อมูลทั่วไป!G8="","",ข้อมูลทั่วไป!G8)</f>
        <v/>
      </c>
      <c r="C8" s="27" t="str">
        <f>IF(ข้อมูลทั่วไป!H8="","",ข้อมูลทั่วไป!H8)</f>
        <v/>
      </c>
      <c r="D8" s="24"/>
      <c r="E8" s="24"/>
      <c r="F8" s="24"/>
      <c r="G8" s="24"/>
      <c r="H8" s="24"/>
      <c r="I8" s="24"/>
      <c r="J8" s="54"/>
      <c r="K8" s="54"/>
      <c r="L8" s="23" t="str">
        <f t="shared" si="0"/>
        <v/>
      </c>
      <c r="M8" s="23" t="str">
        <f t="shared" si="1"/>
        <v/>
      </c>
    </row>
    <row r="9" spans="1:13" s="25" customFormat="1" ht="18" customHeight="1" x14ac:dyDescent="0.55000000000000004">
      <c r="A9" s="23" t="str">
        <f>IF(ข้อมูลทั่วไป!H9="","",ข้อมูลทั่วไป!F9)</f>
        <v/>
      </c>
      <c r="B9" s="23" t="str">
        <f>IF(ข้อมูลทั่วไป!G9="","",ข้อมูลทั่วไป!G9)</f>
        <v/>
      </c>
      <c r="C9" s="27" t="str">
        <f>IF(ข้อมูลทั่วไป!H9="","",ข้อมูลทั่วไป!H9)</f>
        <v/>
      </c>
      <c r="D9" s="24"/>
      <c r="E9" s="24"/>
      <c r="F9" s="24"/>
      <c r="G9" s="24"/>
      <c r="H9" s="24"/>
      <c r="I9" s="24"/>
      <c r="J9" s="54"/>
      <c r="K9" s="54"/>
      <c r="L9" s="23" t="str">
        <f t="shared" si="0"/>
        <v/>
      </c>
      <c r="M9" s="23" t="str">
        <f t="shared" si="1"/>
        <v/>
      </c>
    </row>
    <row r="10" spans="1:13" s="25" customFormat="1" ht="18" customHeight="1" x14ac:dyDescent="0.55000000000000004">
      <c r="A10" s="23" t="str">
        <f>IF(ข้อมูลทั่วไป!H10="","",ข้อมูลทั่วไป!F10)</f>
        <v/>
      </c>
      <c r="B10" s="23" t="str">
        <f>IF(ข้อมูลทั่วไป!G10="","",ข้อมูลทั่วไป!G10)</f>
        <v/>
      </c>
      <c r="C10" s="27" t="str">
        <f>IF(ข้อมูลทั่วไป!H10="","",ข้อมูลทั่วไป!H10)</f>
        <v/>
      </c>
      <c r="D10" s="24"/>
      <c r="E10" s="24"/>
      <c r="F10" s="24"/>
      <c r="G10" s="24"/>
      <c r="H10" s="24"/>
      <c r="I10" s="24"/>
      <c r="J10" s="54"/>
      <c r="K10" s="54"/>
      <c r="L10" s="23" t="str">
        <f t="shared" si="0"/>
        <v/>
      </c>
      <c r="M10" s="23" t="str">
        <f t="shared" si="1"/>
        <v/>
      </c>
    </row>
    <row r="11" spans="1:13" s="25" customFormat="1" ht="18" customHeight="1" x14ac:dyDescent="0.55000000000000004">
      <c r="A11" s="23" t="str">
        <f>IF(ข้อมูลทั่วไป!H11="","",ข้อมูลทั่วไป!F11)</f>
        <v/>
      </c>
      <c r="B11" s="23" t="str">
        <f>IF(ข้อมูลทั่วไป!G11="","",ข้อมูลทั่วไป!G11)</f>
        <v/>
      </c>
      <c r="C11" s="27" t="str">
        <f>IF(ข้อมูลทั่วไป!H11="","",ข้อมูลทั่วไป!H11)</f>
        <v/>
      </c>
      <c r="D11" s="24"/>
      <c r="E11" s="24"/>
      <c r="F11" s="24"/>
      <c r="G11" s="24"/>
      <c r="H11" s="24"/>
      <c r="I11" s="24"/>
      <c r="J11" s="54"/>
      <c r="K11" s="54"/>
      <c r="L11" s="23" t="str">
        <f t="shared" si="0"/>
        <v/>
      </c>
      <c r="M11" s="23" t="str">
        <f t="shared" si="1"/>
        <v/>
      </c>
    </row>
    <row r="12" spans="1:13" s="25" customFormat="1" ht="18" customHeight="1" x14ac:dyDescent="0.55000000000000004">
      <c r="A12" s="23" t="str">
        <f>IF(ข้อมูลทั่วไป!H12="","",ข้อมูลทั่วไป!F12)</f>
        <v/>
      </c>
      <c r="B12" s="23" t="str">
        <f>IF(ข้อมูลทั่วไป!G12="","",ข้อมูลทั่วไป!G12)</f>
        <v/>
      </c>
      <c r="C12" s="27" t="str">
        <f>IF(ข้อมูลทั่วไป!H12="","",ข้อมูลทั่วไป!H12)</f>
        <v/>
      </c>
      <c r="D12" s="24"/>
      <c r="E12" s="24"/>
      <c r="F12" s="24"/>
      <c r="G12" s="24"/>
      <c r="H12" s="24"/>
      <c r="I12" s="24"/>
      <c r="J12" s="54"/>
      <c r="K12" s="54"/>
      <c r="L12" s="23" t="str">
        <f t="shared" si="0"/>
        <v/>
      </c>
      <c r="M12" s="23" t="str">
        <f t="shared" si="1"/>
        <v/>
      </c>
    </row>
    <row r="13" spans="1:13" s="25" customFormat="1" ht="18" customHeight="1" x14ac:dyDescent="0.55000000000000004">
      <c r="A13" s="23" t="str">
        <f>IF(ข้อมูลทั่วไป!H13="","",ข้อมูลทั่วไป!F13)</f>
        <v/>
      </c>
      <c r="B13" s="23" t="str">
        <f>IF(ข้อมูลทั่วไป!G13="","",ข้อมูลทั่วไป!G13)</f>
        <v/>
      </c>
      <c r="C13" s="27" t="str">
        <f>IF(ข้อมูลทั่วไป!H13="","",ข้อมูลทั่วไป!H13)</f>
        <v/>
      </c>
      <c r="D13" s="24"/>
      <c r="E13" s="24"/>
      <c r="F13" s="24"/>
      <c r="G13" s="24"/>
      <c r="H13" s="24"/>
      <c r="I13" s="24"/>
      <c r="J13" s="54"/>
      <c r="K13" s="54"/>
      <c r="L13" s="23" t="str">
        <f t="shared" si="0"/>
        <v/>
      </c>
      <c r="M13" s="23" t="str">
        <f t="shared" si="1"/>
        <v/>
      </c>
    </row>
    <row r="14" spans="1:13" s="25" customFormat="1" ht="18" customHeight="1" x14ac:dyDescent="0.55000000000000004">
      <c r="A14" s="23" t="str">
        <f>IF(ข้อมูลทั่วไป!H14="","",ข้อมูลทั่วไป!F14)</f>
        <v/>
      </c>
      <c r="B14" s="23" t="str">
        <f>IF(ข้อมูลทั่วไป!G14="","",ข้อมูลทั่วไป!G14)</f>
        <v/>
      </c>
      <c r="C14" s="27" t="str">
        <f>IF(ข้อมูลทั่วไป!H14="","",ข้อมูลทั่วไป!H14)</f>
        <v/>
      </c>
      <c r="D14" s="24"/>
      <c r="E14" s="24"/>
      <c r="F14" s="24"/>
      <c r="G14" s="24"/>
      <c r="H14" s="24"/>
      <c r="I14" s="24"/>
      <c r="J14" s="54"/>
      <c r="K14" s="54"/>
      <c r="L14" s="23" t="str">
        <f t="shared" si="0"/>
        <v/>
      </c>
      <c r="M14" s="23" t="str">
        <f t="shared" si="1"/>
        <v/>
      </c>
    </row>
    <row r="15" spans="1:13" s="25" customFormat="1" ht="18" customHeight="1" x14ac:dyDescent="0.55000000000000004">
      <c r="A15" s="23" t="str">
        <f>IF(ข้อมูลทั่วไป!H15="","",ข้อมูลทั่วไป!F15)</f>
        <v/>
      </c>
      <c r="B15" s="23" t="str">
        <f>IF(ข้อมูลทั่วไป!G15="","",ข้อมูลทั่วไป!G15)</f>
        <v/>
      </c>
      <c r="C15" s="27" t="str">
        <f>IF(ข้อมูลทั่วไป!H15="","",ข้อมูลทั่วไป!H15)</f>
        <v/>
      </c>
      <c r="D15" s="24"/>
      <c r="E15" s="24"/>
      <c r="F15" s="24"/>
      <c r="G15" s="24"/>
      <c r="H15" s="24"/>
      <c r="I15" s="24"/>
      <c r="J15" s="54"/>
      <c r="K15" s="54"/>
      <c r="L15" s="23" t="str">
        <f t="shared" si="0"/>
        <v/>
      </c>
      <c r="M15" s="23" t="str">
        <f t="shared" si="1"/>
        <v/>
      </c>
    </row>
    <row r="16" spans="1:13" s="25" customFormat="1" ht="18" customHeight="1" x14ac:dyDescent="0.55000000000000004">
      <c r="A16" s="23" t="str">
        <f>IF(ข้อมูลทั่วไป!H16="","",ข้อมูลทั่วไป!F16)</f>
        <v/>
      </c>
      <c r="B16" s="23" t="str">
        <f>IF(ข้อมูลทั่วไป!G16="","",ข้อมูลทั่วไป!G16)</f>
        <v/>
      </c>
      <c r="C16" s="27" t="str">
        <f>IF(ข้อมูลทั่วไป!H16="","",ข้อมูลทั่วไป!H16)</f>
        <v/>
      </c>
      <c r="D16" s="24"/>
      <c r="E16" s="24"/>
      <c r="F16" s="24"/>
      <c r="G16" s="24"/>
      <c r="H16" s="24"/>
      <c r="I16" s="24"/>
      <c r="J16" s="54"/>
      <c r="K16" s="54"/>
      <c r="L16" s="23" t="str">
        <f t="shared" si="0"/>
        <v/>
      </c>
      <c r="M16" s="23" t="str">
        <f t="shared" si="1"/>
        <v/>
      </c>
    </row>
    <row r="17" spans="1:13" s="25" customFormat="1" ht="18" customHeight="1" x14ac:dyDescent="0.55000000000000004">
      <c r="A17" s="23" t="str">
        <f>IF(ข้อมูลทั่วไป!H17="","",ข้อมูลทั่วไป!F17)</f>
        <v/>
      </c>
      <c r="B17" s="23" t="str">
        <f>IF(ข้อมูลทั่วไป!G17="","",ข้อมูลทั่วไป!G17)</f>
        <v/>
      </c>
      <c r="C17" s="27" t="str">
        <f>IF(ข้อมูลทั่วไป!H17="","",ข้อมูลทั่วไป!H17)</f>
        <v/>
      </c>
      <c r="D17" s="24"/>
      <c r="E17" s="24"/>
      <c r="F17" s="24"/>
      <c r="G17" s="24"/>
      <c r="H17" s="24"/>
      <c r="I17" s="24"/>
      <c r="J17" s="54"/>
      <c r="K17" s="54"/>
      <c r="L17" s="23" t="str">
        <f t="shared" si="0"/>
        <v/>
      </c>
      <c r="M17" s="23" t="str">
        <f t="shared" si="1"/>
        <v/>
      </c>
    </row>
    <row r="18" spans="1:13" s="25" customFormat="1" ht="18" customHeight="1" x14ac:dyDescent="0.55000000000000004">
      <c r="A18" s="23" t="str">
        <f>IF(ข้อมูลทั่วไป!H18="","",ข้อมูลทั่วไป!F18)</f>
        <v/>
      </c>
      <c r="B18" s="23" t="str">
        <f>IF(ข้อมูลทั่วไป!G18="","",ข้อมูลทั่วไป!G18)</f>
        <v/>
      </c>
      <c r="C18" s="27" t="str">
        <f>IF(ข้อมูลทั่วไป!H18="","",ข้อมูลทั่วไป!H18)</f>
        <v/>
      </c>
      <c r="D18" s="24"/>
      <c r="E18" s="24"/>
      <c r="F18" s="24"/>
      <c r="G18" s="24"/>
      <c r="H18" s="24"/>
      <c r="I18" s="24"/>
      <c r="J18" s="54"/>
      <c r="K18" s="54"/>
      <c r="L18" s="23" t="str">
        <f t="shared" si="0"/>
        <v/>
      </c>
      <c r="M18" s="23" t="str">
        <f t="shared" si="1"/>
        <v/>
      </c>
    </row>
    <row r="19" spans="1:13" s="25" customFormat="1" ht="18" customHeight="1" x14ac:dyDescent="0.55000000000000004">
      <c r="A19" s="23" t="str">
        <f>IF(ข้อมูลทั่วไป!H19="","",ข้อมูลทั่วไป!F19)</f>
        <v/>
      </c>
      <c r="B19" s="23" t="str">
        <f>IF(ข้อมูลทั่วไป!G19="","",ข้อมูลทั่วไป!G19)</f>
        <v/>
      </c>
      <c r="C19" s="27" t="str">
        <f>IF(ข้อมูลทั่วไป!H19="","",ข้อมูลทั่วไป!H19)</f>
        <v/>
      </c>
      <c r="D19" s="24"/>
      <c r="E19" s="24"/>
      <c r="F19" s="24"/>
      <c r="G19" s="24"/>
      <c r="H19" s="24"/>
      <c r="I19" s="24"/>
      <c r="J19" s="54"/>
      <c r="K19" s="54"/>
      <c r="L19" s="23" t="str">
        <f t="shared" si="0"/>
        <v/>
      </c>
      <c r="M19" s="23" t="str">
        <f t="shared" si="1"/>
        <v/>
      </c>
    </row>
    <row r="20" spans="1:13" s="25" customFormat="1" ht="18" customHeight="1" x14ac:dyDescent="0.55000000000000004">
      <c r="A20" s="23" t="str">
        <f>IF(ข้อมูลทั่วไป!H20="","",ข้อมูลทั่วไป!F20)</f>
        <v/>
      </c>
      <c r="B20" s="23" t="str">
        <f>IF(ข้อมูลทั่วไป!G20="","",ข้อมูลทั่วไป!G20)</f>
        <v/>
      </c>
      <c r="C20" s="27" t="str">
        <f>IF(ข้อมูลทั่วไป!H20="","",ข้อมูลทั่วไป!H20)</f>
        <v/>
      </c>
      <c r="D20" s="24"/>
      <c r="E20" s="24"/>
      <c r="F20" s="24"/>
      <c r="G20" s="24"/>
      <c r="H20" s="24"/>
      <c r="I20" s="24"/>
      <c r="J20" s="54"/>
      <c r="K20" s="54"/>
      <c r="L20" s="23" t="str">
        <f t="shared" si="0"/>
        <v/>
      </c>
      <c r="M20" s="23" t="str">
        <f t="shared" si="1"/>
        <v/>
      </c>
    </row>
    <row r="21" spans="1:13" s="25" customFormat="1" ht="18" customHeight="1" x14ac:dyDescent="0.55000000000000004">
      <c r="A21" s="23" t="str">
        <f>IF(ข้อมูลทั่วไป!H21="","",ข้อมูลทั่วไป!F21)</f>
        <v/>
      </c>
      <c r="B21" s="23" t="str">
        <f>IF(ข้อมูลทั่วไป!G21="","",ข้อมูลทั่วไป!G21)</f>
        <v/>
      </c>
      <c r="C21" s="27" t="str">
        <f>IF(ข้อมูลทั่วไป!H21="","",ข้อมูลทั่วไป!H21)</f>
        <v/>
      </c>
      <c r="D21" s="24"/>
      <c r="E21" s="24"/>
      <c r="F21" s="24"/>
      <c r="G21" s="24"/>
      <c r="H21" s="24"/>
      <c r="I21" s="24"/>
      <c r="J21" s="54"/>
      <c r="K21" s="54"/>
      <c r="L21" s="23" t="str">
        <f t="shared" si="0"/>
        <v/>
      </c>
      <c r="M21" s="23" t="str">
        <f t="shared" si="1"/>
        <v/>
      </c>
    </row>
    <row r="22" spans="1:13" s="25" customFormat="1" ht="18" customHeight="1" x14ac:dyDescent="0.55000000000000004">
      <c r="A22" s="23" t="str">
        <f>IF(ข้อมูลทั่วไป!H22="","",ข้อมูลทั่วไป!F22)</f>
        <v/>
      </c>
      <c r="B22" s="23" t="str">
        <f>IF(ข้อมูลทั่วไป!G22="","",ข้อมูลทั่วไป!G22)</f>
        <v/>
      </c>
      <c r="C22" s="27" t="str">
        <f>IF(ข้อมูลทั่วไป!H22="","",ข้อมูลทั่วไป!H22)</f>
        <v/>
      </c>
      <c r="D22" s="24"/>
      <c r="E22" s="24"/>
      <c r="F22" s="24"/>
      <c r="G22" s="24"/>
      <c r="H22" s="24"/>
      <c r="I22" s="24"/>
      <c r="J22" s="54"/>
      <c r="K22" s="54"/>
      <c r="L22" s="23" t="str">
        <f t="shared" si="0"/>
        <v/>
      </c>
      <c r="M22" s="23" t="str">
        <f t="shared" si="1"/>
        <v/>
      </c>
    </row>
    <row r="23" spans="1:13" s="25" customFormat="1" ht="18" customHeight="1" x14ac:dyDescent="0.55000000000000004">
      <c r="A23" s="23" t="str">
        <f>IF(ข้อมูลทั่วไป!H23="","",ข้อมูลทั่วไป!F23)</f>
        <v/>
      </c>
      <c r="B23" s="23" t="str">
        <f>IF(ข้อมูลทั่วไป!G23="","",ข้อมูลทั่วไป!G23)</f>
        <v/>
      </c>
      <c r="C23" s="27" t="str">
        <f>IF(ข้อมูลทั่วไป!H23="","",ข้อมูลทั่วไป!H23)</f>
        <v/>
      </c>
      <c r="D23" s="24"/>
      <c r="E23" s="24"/>
      <c r="F23" s="24"/>
      <c r="G23" s="24"/>
      <c r="H23" s="24"/>
      <c r="I23" s="24"/>
      <c r="J23" s="54"/>
      <c r="K23" s="54"/>
      <c r="L23" s="23" t="str">
        <f t="shared" si="0"/>
        <v/>
      </c>
      <c r="M23" s="23" t="str">
        <f t="shared" si="1"/>
        <v/>
      </c>
    </row>
    <row r="24" spans="1:13" s="25" customFormat="1" ht="18" customHeight="1" x14ac:dyDescent="0.55000000000000004">
      <c r="A24" s="23" t="str">
        <f>IF(ข้อมูลทั่วไป!H24="","",ข้อมูลทั่วไป!F24)</f>
        <v/>
      </c>
      <c r="B24" s="23" t="str">
        <f>IF(ข้อมูลทั่วไป!G24="","",ข้อมูลทั่วไป!G24)</f>
        <v/>
      </c>
      <c r="C24" s="27" t="str">
        <f>IF(ข้อมูลทั่วไป!H24="","",ข้อมูลทั่วไป!H24)</f>
        <v/>
      </c>
      <c r="D24" s="24"/>
      <c r="E24" s="24"/>
      <c r="F24" s="24"/>
      <c r="G24" s="24"/>
      <c r="H24" s="24"/>
      <c r="I24" s="24"/>
      <c r="J24" s="54"/>
      <c r="K24" s="54"/>
      <c r="L24" s="23" t="str">
        <f t="shared" si="0"/>
        <v/>
      </c>
      <c r="M24" s="23" t="str">
        <f t="shared" si="1"/>
        <v/>
      </c>
    </row>
    <row r="25" spans="1:13" s="25" customFormat="1" ht="18" customHeight="1" x14ac:dyDescent="0.55000000000000004">
      <c r="A25" s="23" t="str">
        <f>IF(ข้อมูลทั่วไป!H25="","",ข้อมูลทั่วไป!F25)</f>
        <v/>
      </c>
      <c r="B25" s="23" t="str">
        <f>IF(ข้อมูลทั่วไป!G25="","",ข้อมูลทั่วไป!G25)</f>
        <v/>
      </c>
      <c r="C25" s="27" t="str">
        <f>IF(ข้อมูลทั่วไป!H25="","",ข้อมูลทั่วไป!H25)</f>
        <v/>
      </c>
      <c r="D25" s="24"/>
      <c r="E25" s="24"/>
      <c r="F25" s="24"/>
      <c r="G25" s="24"/>
      <c r="H25" s="24"/>
      <c r="I25" s="24"/>
      <c r="J25" s="54"/>
      <c r="K25" s="54"/>
      <c r="L25" s="23" t="str">
        <f t="shared" si="0"/>
        <v/>
      </c>
      <c r="M25" s="23" t="str">
        <f t="shared" si="1"/>
        <v/>
      </c>
    </row>
    <row r="26" spans="1:13" s="25" customFormat="1" ht="18" customHeight="1" x14ac:dyDescent="0.55000000000000004">
      <c r="A26" s="23" t="str">
        <f>IF(ข้อมูลทั่วไป!H26="","",ข้อมูลทั่วไป!F26)</f>
        <v/>
      </c>
      <c r="B26" s="23" t="str">
        <f>IF(ข้อมูลทั่วไป!G26="","",ข้อมูลทั่วไป!G26)</f>
        <v/>
      </c>
      <c r="C26" s="27" t="str">
        <f>IF(ข้อมูลทั่วไป!H26="","",ข้อมูลทั่วไป!H26)</f>
        <v/>
      </c>
      <c r="D26" s="24"/>
      <c r="E26" s="24"/>
      <c r="F26" s="24"/>
      <c r="G26" s="24"/>
      <c r="H26" s="24"/>
      <c r="I26" s="24"/>
      <c r="J26" s="54"/>
      <c r="K26" s="54"/>
      <c r="L26" s="23" t="str">
        <f t="shared" si="0"/>
        <v/>
      </c>
      <c r="M26" s="23" t="str">
        <f t="shared" si="1"/>
        <v/>
      </c>
    </row>
    <row r="27" spans="1:13" s="25" customFormat="1" ht="18" customHeight="1" x14ac:dyDescent="0.55000000000000004">
      <c r="A27" s="23" t="str">
        <f>IF(ข้อมูลทั่วไป!H27="","",ข้อมูลทั่วไป!F27)</f>
        <v/>
      </c>
      <c r="B27" s="23" t="str">
        <f>IF(ข้อมูลทั่วไป!G27="","",ข้อมูลทั่วไป!G27)</f>
        <v/>
      </c>
      <c r="C27" s="27" t="str">
        <f>IF(ข้อมูลทั่วไป!H27="","",ข้อมูลทั่วไป!H27)</f>
        <v/>
      </c>
      <c r="D27" s="24"/>
      <c r="E27" s="24"/>
      <c r="F27" s="24"/>
      <c r="G27" s="24"/>
      <c r="H27" s="24"/>
      <c r="I27" s="24"/>
      <c r="J27" s="54"/>
      <c r="K27" s="54"/>
      <c r="L27" s="23" t="str">
        <f t="shared" si="0"/>
        <v/>
      </c>
      <c r="M27" s="23" t="str">
        <f t="shared" si="1"/>
        <v/>
      </c>
    </row>
    <row r="28" spans="1:13" s="25" customFormat="1" ht="18" customHeight="1" x14ac:dyDescent="0.55000000000000004">
      <c r="A28" s="23" t="str">
        <f>IF(ข้อมูลทั่วไป!H28="","",ข้อมูลทั่วไป!F28)</f>
        <v/>
      </c>
      <c r="B28" s="23" t="str">
        <f>IF(ข้อมูลทั่วไป!G28="","",ข้อมูลทั่วไป!G28)</f>
        <v/>
      </c>
      <c r="C28" s="27" t="str">
        <f>IF(ข้อมูลทั่วไป!H28="","",ข้อมูลทั่วไป!H28)</f>
        <v/>
      </c>
      <c r="D28" s="24"/>
      <c r="E28" s="24"/>
      <c r="F28" s="24"/>
      <c r="G28" s="24"/>
      <c r="H28" s="24"/>
      <c r="I28" s="24"/>
      <c r="J28" s="54"/>
      <c r="K28" s="54"/>
      <c r="L28" s="23" t="str">
        <f t="shared" si="0"/>
        <v/>
      </c>
      <c r="M28" s="23" t="str">
        <f t="shared" si="1"/>
        <v/>
      </c>
    </row>
    <row r="29" spans="1:13" s="25" customFormat="1" ht="18" customHeight="1" x14ac:dyDescent="0.55000000000000004">
      <c r="A29" s="23" t="str">
        <f>IF(ข้อมูลทั่วไป!H29="","",ข้อมูลทั่วไป!F29)</f>
        <v/>
      </c>
      <c r="B29" s="23" t="str">
        <f>IF(ข้อมูลทั่วไป!G29="","",ข้อมูลทั่วไป!G29)</f>
        <v/>
      </c>
      <c r="C29" s="27" t="str">
        <f>IF(ข้อมูลทั่วไป!H29="","",ข้อมูลทั่วไป!H29)</f>
        <v/>
      </c>
      <c r="D29" s="24"/>
      <c r="E29" s="24"/>
      <c r="F29" s="24"/>
      <c r="G29" s="24"/>
      <c r="H29" s="24"/>
      <c r="I29" s="24"/>
      <c r="J29" s="54"/>
      <c r="K29" s="54"/>
      <c r="L29" s="23" t="str">
        <f t="shared" si="0"/>
        <v/>
      </c>
      <c r="M29" s="23" t="str">
        <f t="shared" si="1"/>
        <v/>
      </c>
    </row>
    <row r="30" spans="1:13" s="25" customFormat="1" ht="18" customHeight="1" x14ac:dyDescent="0.55000000000000004">
      <c r="A30" s="23" t="str">
        <f>IF(ข้อมูลทั่วไป!H30="","",ข้อมูลทั่วไป!F30)</f>
        <v/>
      </c>
      <c r="B30" s="23" t="str">
        <f>IF(ข้อมูลทั่วไป!G30="","",ข้อมูลทั่วไป!G30)</f>
        <v/>
      </c>
      <c r="C30" s="27" t="str">
        <f>IF(ข้อมูลทั่วไป!H30="","",ข้อมูลทั่วไป!H30)</f>
        <v/>
      </c>
      <c r="D30" s="24"/>
      <c r="E30" s="24"/>
      <c r="F30" s="24"/>
      <c r="G30" s="24"/>
      <c r="H30" s="24"/>
      <c r="I30" s="24"/>
      <c r="J30" s="54"/>
      <c r="K30" s="54"/>
      <c r="L30" s="23" t="str">
        <f t="shared" si="0"/>
        <v/>
      </c>
      <c r="M30" s="23" t="str">
        <f t="shared" si="1"/>
        <v/>
      </c>
    </row>
    <row r="31" spans="1:13" s="25" customFormat="1" ht="18" customHeight="1" x14ac:dyDescent="0.55000000000000004">
      <c r="A31" s="23" t="str">
        <f>IF(ข้อมูลทั่วไป!H31="","",ข้อมูลทั่วไป!F31)</f>
        <v/>
      </c>
      <c r="B31" s="23" t="str">
        <f>IF(ข้อมูลทั่วไป!G31="","",ข้อมูลทั่วไป!G31)</f>
        <v/>
      </c>
      <c r="C31" s="27" t="str">
        <f>IF(ข้อมูลทั่วไป!H31="","",ข้อมูลทั่วไป!H31)</f>
        <v/>
      </c>
      <c r="D31" s="24"/>
      <c r="E31" s="24"/>
      <c r="F31" s="24"/>
      <c r="G31" s="24"/>
      <c r="H31" s="24"/>
      <c r="I31" s="24"/>
      <c r="J31" s="54"/>
      <c r="K31" s="54"/>
      <c r="L31" s="23" t="str">
        <f t="shared" si="0"/>
        <v/>
      </c>
      <c r="M31" s="23" t="str">
        <f t="shared" si="1"/>
        <v/>
      </c>
    </row>
    <row r="32" spans="1:13" s="25" customFormat="1" ht="18" customHeight="1" x14ac:dyDescent="0.55000000000000004">
      <c r="A32" s="23" t="str">
        <f>IF(ข้อมูลทั่วไป!H32="","",ข้อมูลทั่วไป!F32)</f>
        <v/>
      </c>
      <c r="B32" s="23" t="str">
        <f>IF(ข้อมูลทั่วไป!G32="","",ข้อมูลทั่วไป!G32)</f>
        <v/>
      </c>
      <c r="C32" s="27" t="str">
        <f>IF(ข้อมูลทั่วไป!H32="","",ข้อมูลทั่วไป!H32)</f>
        <v/>
      </c>
      <c r="D32" s="24"/>
      <c r="E32" s="24"/>
      <c r="F32" s="24"/>
      <c r="G32" s="24"/>
      <c r="H32" s="24"/>
      <c r="I32" s="24"/>
      <c r="J32" s="54"/>
      <c r="K32" s="54"/>
      <c r="L32" s="23" t="str">
        <f t="shared" si="0"/>
        <v/>
      </c>
      <c r="M32" s="23" t="str">
        <f t="shared" si="1"/>
        <v/>
      </c>
    </row>
    <row r="33" spans="1:13" s="25" customFormat="1" ht="18" customHeight="1" x14ac:dyDescent="0.55000000000000004">
      <c r="A33" s="23" t="str">
        <f>IF(ข้อมูลทั่วไป!H33="","",ข้อมูลทั่วไป!F33)</f>
        <v/>
      </c>
      <c r="B33" s="23" t="str">
        <f>IF(ข้อมูลทั่วไป!G33="","",ข้อมูลทั่วไป!G33)</f>
        <v/>
      </c>
      <c r="C33" s="27" t="str">
        <f>IF(ข้อมูลทั่วไป!H33="","",ข้อมูลทั่วไป!H33)</f>
        <v/>
      </c>
      <c r="D33" s="24"/>
      <c r="E33" s="24"/>
      <c r="F33" s="24"/>
      <c r="G33" s="24"/>
      <c r="H33" s="24"/>
      <c r="I33" s="24"/>
      <c r="J33" s="54"/>
      <c r="K33" s="54"/>
      <c r="L33" s="23" t="str">
        <f t="shared" si="0"/>
        <v/>
      </c>
      <c r="M33" s="23" t="str">
        <f t="shared" si="1"/>
        <v/>
      </c>
    </row>
    <row r="34" spans="1:13" s="25" customFormat="1" ht="18" customHeight="1" x14ac:dyDescent="0.55000000000000004">
      <c r="A34" s="23" t="str">
        <f>IF(ข้อมูลทั่วไป!H34="","",ข้อมูลทั่วไป!F34)</f>
        <v/>
      </c>
      <c r="B34" s="23" t="str">
        <f>IF(ข้อมูลทั่วไป!G34="","",ข้อมูลทั่วไป!G34)</f>
        <v/>
      </c>
      <c r="C34" s="27" t="str">
        <f>IF(ข้อมูลทั่วไป!H34="","",ข้อมูลทั่วไป!H34)</f>
        <v/>
      </c>
      <c r="D34" s="24"/>
      <c r="E34" s="24"/>
      <c r="F34" s="24"/>
      <c r="G34" s="24"/>
      <c r="H34" s="24"/>
      <c r="I34" s="24"/>
      <c r="J34" s="54"/>
      <c r="K34" s="54"/>
      <c r="L34" s="23" t="str">
        <f t="shared" si="0"/>
        <v/>
      </c>
      <c r="M34" s="23" t="str">
        <f t="shared" si="1"/>
        <v/>
      </c>
    </row>
    <row r="35" spans="1:13" s="25" customFormat="1" ht="18" customHeight="1" x14ac:dyDescent="0.55000000000000004">
      <c r="A35" s="23" t="str">
        <f>IF(ข้อมูลทั่วไป!H35="","",ข้อมูลทั่วไป!F35)</f>
        <v/>
      </c>
      <c r="B35" s="23" t="str">
        <f>IF(ข้อมูลทั่วไป!G35="","",ข้อมูลทั่วไป!G35)</f>
        <v/>
      </c>
      <c r="C35" s="27" t="str">
        <f>IF(ข้อมูลทั่วไป!H35="","",ข้อมูลทั่วไป!H35)</f>
        <v/>
      </c>
      <c r="D35" s="24"/>
      <c r="E35" s="24"/>
      <c r="F35" s="24"/>
      <c r="G35" s="24"/>
      <c r="H35" s="24"/>
      <c r="I35" s="24"/>
      <c r="J35" s="54"/>
      <c r="K35" s="54"/>
      <c r="L35" s="23" t="str">
        <f t="shared" si="0"/>
        <v/>
      </c>
      <c r="M35" s="23" t="str">
        <f t="shared" si="1"/>
        <v/>
      </c>
    </row>
    <row r="36" spans="1:13" s="25" customFormat="1" ht="18" customHeight="1" x14ac:dyDescent="0.55000000000000004">
      <c r="A36" s="23" t="str">
        <f>IF(ข้อมูลทั่วไป!H36="","",ข้อมูลทั่วไป!F36)</f>
        <v/>
      </c>
      <c r="B36" s="23" t="str">
        <f>IF(ข้อมูลทั่วไป!G36="","",ข้อมูลทั่วไป!G36)</f>
        <v/>
      </c>
      <c r="C36" s="27" t="str">
        <f>IF(ข้อมูลทั่วไป!H36="","",ข้อมูลทั่วไป!H36)</f>
        <v/>
      </c>
      <c r="D36" s="24"/>
      <c r="E36" s="24"/>
      <c r="F36" s="24"/>
      <c r="G36" s="24"/>
      <c r="H36" s="24"/>
      <c r="I36" s="24"/>
      <c r="J36" s="54"/>
      <c r="K36" s="54"/>
      <c r="L36" s="23" t="str">
        <f t="shared" si="0"/>
        <v/>
      </c>
      <c r="M36" s="23" t="str">
        <f t="shared" si="1"/>
        <v/>
      </c>
    </row>
    <row r="37" spans="1:13" s="25" customFormat="1" ht="18" customHeight="1" x14ac:dyDescent="0.55000000000000004">
      <c r="A37" s="23" t="str">
        <f>IF(ข้อมูลทั่วไป!H37="","",ข้อมูลทั่วไป!F37)</f>
        <v/>
      </c>
      <c r="B37" s="23" t="str">
        <f>IF(ข้อมูลทั่วไป!G37="","",ข้อมูลทั่วไป!G37)</f>
        <v/>
      </c>
      <c r="C37" s="27" t="str">
        <f>IF(ข้อมูลทั่วไป!H37="","",ข้อมูลทั่วไป!H37)</f>
        <v/>
      </c>
      <c r="D37" s="24"/>
      <c r="E37" s="24"/>
      <c r="F37" s="24"/>
      <c r="G37" s="24"/>
      <c r="H37" s="24"/>
      <c r="I37" s="24"/>
      <c r="J37" s="54"/>
      <c r="K37" s="54"/>
      <c r="L37" s="23" t="str">
        <f t="shared" si="0"/>
        <v/>
      </c>
      <c r="M37" s="23" t="str">
        <f t="shared" si="1"/>
        <v/>
      </c>
    </row>
    <row r="38" spans="1:13" s="25" customFormat="1" ht="18" customHeight="1" x14ac:dyDescent="0.55000000000000004">
      <c r="A38" s="23" t="str">
        <f>IF(ข้อมูลทั่วไป!H38="","",ข้อมูลทั่วไป!F38)</f>
        <v/>
      </c>
      <c r="B38" s="23" t="str">
        <f>IF(ข้อมูลทั่วไป!G38="","",ข้อมูลทั่วไป!G38)</f>
        <v/>
      </c>
      <c r="C38" s="27" t="str">
        <f>IF(ข้อมูลทั่วไป!H38="","",ข้อมูลทั่วไป!H38)</f>
        <v/>
      </c>
      <c r="D38" s="24"/>
      <c r="E38" s="24"/>
      <c r="F38" s="24"/>
      <c r="G38" s="24"/>
      <c r="H38" s="24"/>
      <c r="I38" s="24"/>
      <c r="J38" s="54"/>
      <c r="K38" s="54"/>
      <c r="L38" s="23" t="str">
        <f t="shared" si="0"/>
        <v/>
      </c>
      <c r="M38" s="23" t="str">
        <f t="shared" si="1"/>
        <v/>
      </c>
    </row>
    <row r="39" spans="1:13" s="25" customFormat="1" ht="18" customHeight="1" x14ac:dyDescent="0.55000000000000004">
      <c r="A39" s="23" t="str">
        <f>IF(ข้อมูลทั่วไป!H39="","",ข้อมูลทั่วไป!F39)</f>
        <v/>
      </c>
      <c r="B39" s="23" t="str">
        <f>IF(ข้อมูลทั่วไป!G39="","",ข้อมูลทั่วไป!G39)</f>
        <v/>
      </c>
      <c r="C39" s="27" t="str">
        <f>IF(ข้อมูลทั่วไป!H39="","",ข้อมูลทั่วไป!H39)</f>
        <v/>
      </c>
      <c r="D39" s="24"/>
      <c r="E39" s="24"/>
      <c r="F39" s="24"/>
      <c r="G39" s="24"/>
      <c r="H39" s="24"/>
      <c r="I39" s="24"/>
      <c r="J39" s="54"/>
      <c r="K39" s="54"/>
      <c r="L39" s="23" t="str">
        <f t="shared" si="0"/>
        <v/>
      </c>
      <c r="M39" s="23" t="str">
        <f t="shared" si="1"/>
        <v/>
      </c>
    </row>
    <row r="40" spans="1:13" s="25" customFormat="1" ht="18" customHeight="1" x14ac:dyDescent="0.55000000000000004">
      <c r="A40" s="23" t="str">
        <f>IF(ข้อมูลทั่วไป!H40="","",ข้อมูลทั่วไป!F40)</f>
        <v/>
      </c>
      <c r="B40" s="23" t="str">
        <f>IF(ข้อมูลทั่วไป!G40="","",ข้อมูลทั่วไป!G40)</f>
        <v/>
      </c>
      <c r="C40" s="27" t="str">
        <f>IF(ข้อมูลทั่วไป!H40="","",ข้อมูลทั่วไป!H40)</f>
        <v/>
      </c>
      <c r="D40" s="24"/>
      <c r="E40" s="24"/>
      <c r="F40" s="24"/>
      <c r="G40" s="24"/>
      <c r="H40" s="24"/>
      <c r="I40" s="24"/>
      <c r="J40" s="54"/>
      <c r="K40" s="54"/>
      <c r="L40" s="23" t="str">
        <f t="shared" si="0"/>
        <v/>
      </c>
      <c r="M40" s="23" t="str">
        <f t="shared" si="1"/>
        <v/>
      </c>
    </row>
    <row r="41" spans="1:13" s="25" customFormat="1" ht="18" customHeight="1" x14ac:dyDescent="0.55000000000000004">
      <c r="A41" s="23" t="str">
        <f>IF(ข้อมูลทั่วไป!H41="","",ข้อมูลทั่วไป!F41)</f>
        <v/>
      </c>
      <c r="B41" s="23" t="str">
        <f>IF(ข้อมูลทั่วไป!G41="","",ข้อมูลทั่วไป!G41)</f>
        <v/>
      </c>
      <c r="C41" s="27" t="str">
        <f>IF(ข้อมูลทั่วไป!H41="","",ข้อมูลทั่วไป!H41)</f>
        <v/>
      </c>
      <c r="D41" s="24"/>
      <c r="E41" s="24"/>
      <c r="F41" s="24"/>
      <c r="G41" s="24"/>
      <c r="H41" s="24"/>
      <c r="I41" s="24"/>
      <c r="J41" s="54"/>
      <c r="K41" s="54"/>
      <c r="L41" s="23" t="str">
        <f t="shared" si="0"/>
        <v/>
      </c>
      <c r="M41" s="23" t="str">
        <f t="shared" si="1"/>
        <v/>
      </c>
    </row>
    <row r="42" spans="1:13" s="25" customFormat="1" ht="18" customHeight="1" x14ac:dyDescent="0.55000000000000004">
      <c r="A42" s="23" t="str">
        <f>IF(ข้อมูลทั่วไป!H42="","",ข้อมูลทั่วไป!F42)</f>
        <v/>
      </c>
      <c r="B42" s="23" t="str">
        <f>IF(ข้อมูลทั่วไป!G42="","",ข้อมูลทั่วไป!G42)</f>
        <v/>
      </c>
      <c r="C42" s="27" t="str">
        <f>IF(ข้อมูลทั่วไป!H42="","",ข้อมูลทั่วไป!H42)</f>
        <v/>
      </c>
      <c r="D42" s="24"/>
      <c r="E42" s="24"/>
      <c r="F42" s="24"/>
      <c r="G42" s="24"/>
      <c r="H42" s="24"/>
      <c r="I42" s="24"/>
      <c r="J42" s="54"/>
      <c r="K42" s="54"/>
      <c r="L42" s="23" t="str">
        <f t="shared" si="0"/>
        <v/>
      </c>
      <c r="M42" s="23" t="str">
        <f t="shared" si="1"/>
        <v/>
      </c>
    </row>
    <row r="43" spans="1:13" s="25" customFormat="1" ht="18" customHeight="1" x14ac:dyDescent="0.55000000000000004">
      <c r="A43" s="23" t="str">
        <f>IF(ข้อมูลทั่วไป!H43="","",ข้อมูลทั่วไป!F43)</f>
        <v/>
      </c>
      <c r="B43" s="23" t="str">
        <f>IF(ข้อมูลทั่วไป!G43="","",ข้อมูลทั่วไป!G43)</f>
        <v/>
      </c>
      <c r="C43" s="27" t="str">
        <f>IF(ข้อมูลทั่วไป!H43="","",ข้อมูลทั่วไป!H43)</f>
        <v/>
      </c>
      <c r="D43" s="24"/>
      <c r="E43" s="24"/>
      <c r="F43" s="24"/>
      <c r="G43" s="24"/>
      <c r="H43" s="24"/>
      <c r="I43" s="24"/>
      <c r="J43" s="54"/>
      <c r="K43" s="54"/>
      <c r="L43" s="23" t="str">
        <f t="shared" si="0"/>
        <v/>
      </c>
      <c r="M43" s="23" t="str">
        <f t="shared" si="1"/>
        <v/>
      </c>
    </row>
    <row r="44" spans="1:13" s="25" customFormat="1" ht="18" customHeight="1" x14ac:dyDescent="0.55000000000000004">
      <c r="A44" s="23" t="str">
        <f>IF(ข้อมูลทั่วไป!H44="","",ข้อมูลทั่วไป!F44)</f>
        <v/>
      </c>
      <c r="B44" s="23" t="str">
        <f>IF(ข้อมูลทั่วไป!G44="","",ข้อมูลทั่วไป!G44)</f>
        <v/>
      </c>
      <c r="C44" s="27" t="str">
        <f>IF(ข้อมูลทั่วไป!H44="","",ข้อมูลทั่วไป!H44)</f>
        <v/>
      </c>
      <c r="D44" s="24"/>
      <c r="E44" s="24"/>
      <c r="F44" s="24"/>
      <c r="G44" s="24"/>
      <c r="H44" s="24"/>
      <c r="I44" s="24"/>
      <c r="J44" s="54"/>
      <c r="K44" s="54"/>
      <c r="L44" s="23" t="str">
        <f t="shared" si="0"/>
        <v/>
      </c>
      <c r="M44" s="23" t="str">
        <f t="shared" si="1"/>
        <v/>
      </c>
    </row>
    <row r="45" spans="1:13" s="25" customFormat="1" ht="18" customHeight="1" x14ac:dyDescent="0.55000000000000004">
      <c r="A45" s="23" t="str">
        <f>IF(ข้อมูลทั่วไป!H45="","",ข้อมูลทั่วไป!F45)</f>
        <v/>
      </c>
      <c r="B45" s="23" t="str">
        <f>IF(ข้อมูลทั่วไป!G45="","",ข้อมูลทั่วไป!G45)</f>
        <v/>
      </c>
      <c r="C45" s="27" t="str">
        <f>IF(ข้อมูลทั่วไป!H45="","",ข้อมูลทั่วไป!H45)</f>
        <v/>
      </c>
      <c r="D45" s="24"/>
      <c r="E45" s="24"/>
      <c r="F45" s="24"/>
      <c r="G45" s="24"/>
      <c r="H45" s="24"/>
      <c r="I45" s="24"/>
      <c r="J45" s="54"/>
      <c r="K45" s="54"/>
      <c r="L45" s="23" t="str">
        <f t="shared" si="0"/>
        <v/>
      </c>
      <c r="M45" s="23" t="str">
        <f t="shared" si="1"/>
        <v/>
      </c>
    </row>
    <row r="46" spans="1:13" s="25" customFormat="1" ht="18" customHeight="1" x14ac:dyDescent="0.55000000000000004">
      <c r="A46" s="23" t="str">
        <f>IF(ข้อมูลทั่วไป!H46="","",ข้อมูลทั่วไป!F46)</f>
        <v/>
      </c>
      <c r="B46" s="23" t="str">
        <f>IF(ข้อมูลทั่วไป!G46="","",ข้อมูลทั่วไป!G46)</f>
        <v/>
      </c>
      <c r="C46" s="27" t="str">
        <f>IF(ข้อมูลทั่วไป!H46="","",ข้อมูลทั่วไป!H46)</f>
        <v/>
      </c>
      <c r="D46" s="24"/>
      <c r="E46" s="24"/>
      <c r="F46" s="24"/>
      <c r="G46" s="24"/>
      <c r="H46" s="24"/>
      <c r="I46" s="24"/>
      <c r="J46" s="54"/>
      <c r="K46" s="54"/>
      <c r="L46" s="23" t="str">
        <f t="shared" si="0"/>
        <v/>
      </c>
      <c r="M46" s="23" t="str">
        <f t="shared" si="1"/>
        <v/>
      </c>
    </row>
    <row r="47" spans="1:13" s="25" customFormat="1" ht="18" customHeight="1" x14ac:dyDescent="0.55000000000000004">
      <c r="A47" s="23" t="str">
        <f>IF(ข้อมูลทั่วไป!H47="","",ข้อมูลทั่วไป!F47)</f>
        <v/>
      </c>
      <c r="B47" s="23" t="str">
        <f>IF(ข้อมูลทั่วไป!G47="","",ข้อมูลทั่วไป!G47)</f>
        <v/>
      </c>
      <c r="C47" s="27" t="str">
        <f>IF(ข้อมูลทั่วไป!H47="","",ข้อมูลทั่วไป!H47)</f>
        <v/>
      </c>
      <c r="D47" s="24"/>
      <c r="E47" s="24"/>
      <c r="F47" s="24"/>
      <c r="G47" s="24"/>
      <c r="H47" s="24"/>
      <c r="I47" s="24"/>
      <c r="J47" s="54"/>
      <c r="K47" s="54"/>
      <c r="L47" s="23" t="str">
        <f t="shared" si="0"/>
        <v/>
      </c>
      <c r="M47" s="23" t="str">
        <f t="shared" si="1"/>
        <v/>
      </c>
    </row>
  </sheetData>
  <sheetProtection algorithmName="SHA-512" hashValue="xRRjegD7WuwGeILVfN6vCMnXJ92sQQw9MxSBGNXgNFh9mq5nEmcKH+6JPbsAD9tpMpdKF5ZCdEkSUifp2phRmg==" saltValue="1eb+O34HTVp2aR01LY7xuw==" spinCount="100000" sheet="1" objects="1" scenarios="1"/>
  <mergeCells count="1">
    <mergeCell ref="A1:M1"/>
  </mergeCells>
  <conditionalFormatting sqref="L2:M1048576">
    <cfRule type="containsErrors" dxfId="1" priority="2">
      <formula>ISERROR(L2)</formula>
    </cfRule>
  </conditionalFormatting>
  <dataValidations count="1">
    <dataValidation type="list" allowBlank="1" showInputMessage="1" showErrorMessage="1" sqref="D3:I47" xr:uid="{4E841996-40AB-4DDE-A3BE-35C8503882C0}">
      <formula1>"3,2,1,0"</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เวิร์กชีต</vt:lpstr>
      </vt:variant>
      <vt:variant>
        <vt:i4>14</vt:i4>
      </vt:variant>
    </vt:vector>
  </HeadingPairs>
  <TitlesOfParts>
    <vt:vector size="14" baseType="lpstr">
      <vt:lpstr>ข้อมูลระดับโรงเรียน1</vt:lpstr>
      <vt:lpstr>ข้อมูลระดับโรงเรียน2</vt:lpstr>
      <vt:lpstr>คำนวณ</vt:lpstr>
      <vt:lpstr>รายงานระดับโรงเรียน2</vt:lpstr>
      <vt:lpstr>ข้อมูลส่งต่อ</vt:lpstr>
      <vt:lpstr>ข้อมูลทั่วไป</vt:lpstr>
      <vt:lpstr>ประเมินคุณลักษณะตามหลักสูตร</vt:lpstr>
      <vt:lpstr>ประเมินสมรรถนะตามหลักสูตร</vt:lpstr>
      <vt:lpstr>ประเมินคุณลักษณะเด็กสงขลา</vt:lpstr>
      <vt:lpstr>ประเมินสมรรถนะเด็กสงขลา</vt:lpstr>
      <vt:lpstr>รายงานคุณลักษณะตามหลักสูตร</vt:lpstr>
      <vt:lpstr>รายงานสมรรถนะตามหลักสูตร</vt:lpstr>
      <vt:lpstr>รายงานคุณลักษณะเด็กสงขลา</vt:lpstr>
      <vt:lpstr>รายงานสมรรถนะเด็กสงขลา</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Admin</cp:lastModifiedBy>
  <cp:lastPrinted>2025-04-03T14:56:11Z</cp:lastPrinted>
  <dcterms:created xsi:type="dcterms:W3CDTF">2025-04-03T05:01:35Z</dcterms:created>
  <dcterms:modified xsi:type="dcterms:W3CDTF">2025-04-07T10:37:46Z</dcterms:modified>
</cp:coreProperties>
</file>