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ussadu kcn\ของบประมาณปี 2562\ราคากลาง62\"/>
    </mc:Choice>
  </mc:AlternateContent>
  <bookViews>
    <workbookView xWindow="0" yWindow="0" windowWidth="20490" windowHeight="7935" tabRatio="689" activeTab="8"/>
  </bookViews>
  <sheets>
    <sheet name="คำอธิบาย" sheetId="6" r:id="rId1"/>
    <sheet name="กรอกข้อมูล รร." sheetId="1" r:id="rId2"/>
    <sheet name="กรอกรายการ วัสดุ" sheetId="2" r:id="rId3"/>
    <sheet name="ปร4" sheetId="3" r:id="rId4"/>
    <sheet name="ปร5" sheetId="4" r:id="rId5"/>
    <sheet name="ปร6" sheetId="5" r:id="rId6"/>
    <sheet name="Sheet7" sheetId="7" state="hidden" r:id="rId7"/>
    <sheet name="Sheet8" sheetId="8" state="hidden" r:id="rId8"/>
    <sheet name="ปร 4 ล่าสุด" sheetId="9" r:id="rId9"/>
    <sheet name="Sheet1" sheetId="11" state="hidden" r:id="rId10"/>
    <sheet name="ปร.5" sheetId="12" state="hidden" r:id="rId11"/>
    <sheet name="DATA" sheetId="13" state="hidden" r:id="rId12"/>
    <sheet name="ปร.4(ก)" sheetId="14" state="hidden" r:id="rId13"/>
    <sheet name="ปร 5 ล่าสุด" sheetId="19" r:id="rId14"/>
    <sheet name="ปร.6 ล่าสุด" sheetId="16" r:id="rId15"/>
    <sheet name="Sheet9" sheetId="17" r:id="rId16"/>
    <sheet name="Sheet10" sheetId="18" r:id="rId17"/>
  </sheets>
  <externalReferences>
    <externalReference r:id="rId18"/>
    <externalReference r:id="rId19"/>
  </externalReferences>
  <definedNames>
    <definedName name="_xlnm.Print_Area" localSheetId="4">ปร5!$A$1:$L$34</definedName>
    <definedName name="Z_797F402C_D807_4A5C_9055_8329E2DAA52F_.wvu.Rows" localSheetId="3" hidden="1">ปร4!$27:$27</definedName>
  </definedNames>
  <calcPr calcId="152511"/>
  <customWorkbookViews>
    <customWorkbookView name="Plan01 - มุมมองส่วนบุคคล" guid="{797F402C-D807-4A5C-9055-8329E2DAA52F}" mergeInterval="0" personalView="1" maximized="1" xWindow="-8" yWindow="-8" windowWidth="1376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9" l="1"/>
  <c r="H20" i="16" l="1"/>
  <c r="B21" i="16" s="1"/>
  <c r="A11" i="16"/>
  <c r="D2" i="16"/>
  <c r="K18" i="19"/>
  <c r="A19" i="19" s="1"/>
  <c r="B15" i="9" l="1"/>
  <c r="B16" i="9"/>
  <c r="J500" i="9" l="1"/>
  <c r="H500" i="9"/>
  <c r="G500" i="9"/>
  <c r="F500" i="9"/>
  <c r="B500" i="9"/>
  <c r="A500" i="9"/>
  <c r="J499" i="9"/>
  <c r="H499" i="9"/>
  <c r="G499" i="9"/>
  <c r="F499" i="9"/>
  <c r="B499" i="9"/>
  <c r="A499" i="9"/>
  <c r="J498" i="9"/>
  <c r="H498" i="9"/>
  <c r="G498" i="9"/>
  <c r="F498" i="9"/>
  <c r="B498" i="9"/>
  <c r="A498" i="9"/>
  <c r="J497" i="9"/>
  <c r="H497" i="9"/>
  <c r="G497" i="9"/>
  <c r="F497" i="9"/>
  <c r="B497" i="9"/>
  <c r="A497" i="9"/>
  <c r="J496" i="9"/>
  <c r="H496" i="9"/>
  <c r="G496" i="9"/>
  <c r="F496" i="9"/>
  <c r="B496" i="9"/>
  <c r="A496" i="9"/>
  <c r="J495" i="9"/>
  <c r="H495" i="9"/>
  <c r="G495" i="9"/>
  <c r="F495" i="9"/>
  <c r="B495" i="9"/>
  <c r="A495" i="9"/>
  <c r="J494" i="9"/>
  <c r="H494" i="9"/>
  <c r="G494" i="9"/>
  <c r="F494" i="9"/>
  <c r="B494" i="9"/>
  <c r="A494" i="9"/>
  <c r="J493" i="9"/>
  <c r="H493" i="9"/>
  <c r="G493" i="9"/>
  <c r="F493" i="9"/>
  <c r="B493" i="9"/>
  <c r="A493" i="9"/>
  <c r="J492" i="9"/>
  <c r="H492" i="9"/>
  <c r="G492" i="9"/>
  <c r="F492" i="9"/>
  <c r="B492" i="9"/>
  <c r="A492" i="9"/>
  <c r="J491" i="9"/>
  <c r="H491" i="9"/>
  <c r="G491" i="9"/>
  <c r="F491" i="9"/>
  <c r="B491" i="9"/>
  <c r="A491" i="9"/>
  <c r="J478" i="9"/>
  <c r="H478" i="9"/>
  <c r="G478" i="9"/>
  <c r="F478" i="9"/>
  <c r="B478" i="9"/>
  <c r="A478" i="9"/>
  <c r="J477" i="9"/>
  <c r="H477" i="9"/>
  <c r="G477" i="9"/>
  <c r="F477" i="9"/>
  <c r="B477" i="9"/>
  <c r="A477" i="9"/>
  <c r="J476" i="9"/>
  <c r="H476" i="9"/>
  <c r="G476" i="9"/>
  <c r="F476" i="9"/>
  <c r="B476" i="9"/>
  <c r="A476" i="9"/>
  <c r="J475" i="9"/>
  <c r="H475" i="9"/>
  <c r="G475" i="9"/>
  <c r="F475" i="9"/>
  <c r="B475" i="9"/>
  <c r="A475" i="9"/>
  <c r="J474" i="9"/>
  <c r="H474" i="9"/>
  <c r="G474" i="9"/>
  <c r="F474" i="9"/>
  <c r="B474" i="9"/>
  <c r="A474" i="9"/>
  <c r="J473" i="9"/>
  <c r="H473" i="9"/>
  <c r="G473" i="9"/>
  <c r="F473" i="9"/>
  <c r="B473" i="9"/>
  <c r="A473" i="9"/>
  <c r="J472" i="9"/>
  <c r="H472" i="9"/>
  <c r="G472" i="9"/>
  <c r="F472" i="9"/>
  <c r="B472" i="9"/>
  <c r="A472" i="9"/>
  <c r="J471" i="9"/>
  <c r="H471" i="9"/>
  <c r="G471" i="9"/>
  <c r="F471" i="9"/>
  <c r="B471" i="9"/>
  <c r="A471" i="9"/>
  <c r="J470" i="9"/>
  <c r="H470" i="9"/>
  <c r="G470" i="9"/>
  <c r="F470" i="9"/>
  <c r="B470" i="9"/>
  <c r="A470" i="9"/>
  <c r="J469" i="9"/>
  <c r="H469" i="9"/>
  <c r="G469" i="9"/>
  <c r="F469" i="9"/>
  <c r="B469" i="9"/>
  <c r="A469" i="9"/>
  <c r="J456" i="9"/>
  <c r="H456" i="9"/>
  <c r="G456" i="9"/>
  <c r="F456" i="9"/>
  <c r="B456" i="9"/>
  <c r="A456" i="9"/>
  <c r="J455" i="9"/>
  <c r="H455" i="9"/>
  <c r="G455" i="9"/>
  <c r="F455" i="9"/>
  <c r="B455" i="9"/>
  <c r="A455" i="9"/>
  <c r="J454" i="9"/>
  <c r="H454" i="9"/>
  <c r="G454" i="9"/>
  <c r="F454" i="9"/>
  <c r="B454" i="9"/>
  <c r="A454" i="9"/>
  <c r="J453" i="9"/>
  <c r="H453" i="9"/>
  <c r="G453" i="9"/>
  <c r="F453" i="9"/>
  <c r="B453" i="9"/>
  <c r="A453" i="9"/>
  <c r="J452" i="9"/>
  <c r="H452" i="9"/>
  <c r="G452" i="9"/>
  <c r="F452" i="9"/>
  <c r="B452" i="9"/>
  <c r="A452" i="9"/>
  <c r="J451" i="9"/>
  <c r="H451" i="9"/>
  <c r="G451" i="9"/>
  <c r="F451" i="9"/>
  <c r="B451" i="9"/>
  <c r="A451" i="9"/>
  <c r="J450" i="9"/>
  <c r="H450" i="9"/>
  <c r="G450" i="9"/>
  <c r="F450" i="9"/>
  <c r="B450" i="9"/>
  <c r="A450" i="9"/>
  <c r="J449" i="9"/>
  <c r="H449" i="9"/>
  <c r="G449" i="9"/>
  <c r="F449" i="9"/>
  <c r="B449" i="9"/>
  <c r="A449" i="9"/>
  <c r="J448" i="9"/>
  <c r="H448" i="9"/>
  <c r="G448" i="9"/>
  <c r="F448" i="9"/>
  <c r="B448" i="9"/>
  <c r="A448" i="9"/>
  <c r="J447" i="9"/>
  <c r="H447" i="9"/>
  <c r="G447" i="9"/>
  <c r="F447" i="9"/>
  <c r="B447" i="9"/>
  <c r="A447" i="9"/>
  <c r="J434" i="9"/>
  <c r="H434" i="9"/>
  <c r="G434" i="9"/>
  <c r="F434" i="9"/>
  <c r="B434" i="9"/>
  <c r="A434" i="9"/>
  <c r="J433" i="9"/>
  <c r="H433" i="9"/>
  <c r="G433" i="9"/>
  <c r="F433" i="9"/>
  <c r="B433" i="9"/>
  <c r="A433" i="9"/>
  <c r="J432" i="9"/>
  <c r="H432" i="9"/>
  <c r="G432" i="9"/>
  <c r="F432" i="9"/>
  <c r="B432" i="9"/>
  <c r="A432" i="9"/>
  <c r="J431" i="9"/>
  <c r="H431" i="9"/>
  <c r="G431" i="9"/>
  <c r="F431" i="9"/>
  <c r="B431" i="9"/>
  <c r="A431" i="9"/>
  <c r="J430" i="9"/>
  <c r="H430" i="9"/>
  <c r="G430" i="9"/>
  <c r="F430" i="9"/>
  <c r="B430" i="9"/>
  <c r="A430" i="9"/>
  <c r="J429" i="9"/>
  <c r="H429" i="9"/>
  <c r="G429" i="9"/>
  <c r="F429" i="9"/>
  <c r="B429" i="9"/>
  <c r="A429" i="9"/>
  <c r="J428" i="9"/>
  <c r="H428" i="9"/>
  <c r="G428" i="9"/>
  <c r="F428" i="9"/>
  <c r="B428" i="9"/>
  <c r="A428" i="9"/>
  <c r="J427" i="9"/>
  <c r="H427" i="9"/>
  <c r="G427" i="9"/>
  <c r="F427" i="9"/>
  <c r="B427" i="9"/>
  <c r="A427" i="9"/>
  <c r="J426" i="9"/>
  <c r="H426" i="9"/>
  <c r="G426" i="9"/>
  <c r="F426" i="9"/>
  <c r="B426" i="9"/>
  <c r="A426" i="9"/>
  <c r="J425" i="9"/>
  <c r="H425" i="9"/>
  <c r="G425" i="9"/>
  <c r="F425" i="9"/>
  <c r="B425" i="9"/>
  <c r="A425" i="9"/>
  <c r="J412" i="9"/>
  <c r="H412" i="9"/>
  <c r="G412" i="9"/>
  <c r="F412" i="9"/>
  <c r="B412" i="9"/>
  <c r="A412" i="9"/>
  <c r="J411" i="9"/>
  <c r="H411" i="9"/>
  <c r="G411" i="9"/>
  <c r="F411" i="9"/>
  <c r="B411" i="9"/>
  <c r="A411" i="9"/>
  <c r="J410" i="9"/>
  <c r="H410" i="9"/>
  <c r="G410" i="9"/>
  <c r="F410" i="9"/>
  <c r="B410" i="9"/>
  <c r="A410" i="9"/>
  <c r="J409" i="9"/>
  <c r="H409" i="9"/>
  <c r="G409" i="9"/>
  <c r="F409" i="9"/>
  <c r="B409" i="9"/>
  <c r="A409" i="9"/>
  <c r="J408" i="9"/>
  <c r="H408" i="9"/>
  <c r="G408" i="9"/>
  <c r="F408" i="9"/>
  <c r="B408" i="9"/>
  <c r="A408" i="9"/>
  <c r="J407" i="9"/>
  <c r="H407" i="9"/>
  <c r="G407" i="9"/>
  <c r="F407" i="9"/>
  <c r="B407" i="9"/>
  <c r="A407" i="9"/>
  <c r="J406" i="9"/>
  <c r="H406" i="9"/>
  <c r="G406" i="9"/>
  <c r="F406" i="9"/>
  <c r="B406" i="9"/>
  <c r="A406" i="9"/>
  <c r="J405" i="9"/>
  <c r="H405" i="9"/>
  <c r="G405" i="9"/>
  <c r="F405" i="9"/>
  <c r="B405" i="9"/>
  <c r="A405" i="9"/>
  <c r="J404" i="9"/>
  <c r="H404" i="9"/>
  <c r="G404" i="9"/>
  <c r="F404" i="9"/>
  <c r="B404" i="9"/>
  <c r="A404" i="9"/>
  <c r="J403" i="9"/>
  <c r="H403" i="9"/>
  <c r="G403" i="9"/>
  <c r="F403" i="9"/>
  <c r="B403" i="9"/>
  <c r="A403" i="9"/>
  <c r="J390" i="9"/>
  <c r="H390" i="9"/>
  <c r="G390" i="9"/>
  <c r="F390" i="9"/>
  <c r="B390" i="9"/>
  <c r="A390" i="9"/>
  <c r="J389" i="9"/>
  <c r="H389" i="9"/>
  <c r="G389" i="9"/>
  <c r="F389" i="9"/>
  <c r="B389" i="9"/>
  <c r="A389" i="9"/>
  <c r="J388" i="9"/>
  <c r="H388" i="9"/>
  <c r="G388" i="9"/>
  <c r="F388" i="9"/>
  <c r="B388" i="9"/>
  <c r="A388" i="9"/>
  <c r="J387" i="9"/>
  <c r="H387" i="9"/>
  <c r="G387" i="9"/>
  <c r="F387" i="9"/>
  <c r="B387" i="9"/>
  <c r="A387" i="9"/>
  <c r="J386" i="9"/>
  <c r="H386" i="9"/>
  <c r="G386" i="9"/>
  <c r="F386" i="9"/>
  <c r="B386" i="9"/>
  <c r="A386" i="9"/>
  <c r="J385" i="9"/>
  <c r="H385" i="9"/>
  <c r="G385" i="9"/>
  <c r="F385" i="9"/>
  <c r="B385" i="9"/>
  <c r="A385" i="9"/>
  <c r="J384" i="9"/>
  <c r="H384" i="9"/>
  <c r="G384" i="9"/>
  <c r="F384" i="9"/>
  <c r="B384" i="9"/>
  <c r="A384" i="9"/>
  <c r="J383" i="9"/>
  <c r="H383" i="9"/>
  <c r="G383" i="9"/>
  <c r="F383" i="9"/>
  <c r="B383" i="9"/>
  <c r="A383" i="9"/>
  <c r="J382" i="9"/>
  <c r="H382" i="9"/>
  <c r="G382" i="9"/>
  <c r="F382" i="9"/>
  <c r="B382" i="9"/>
  <c r="A382" i="9"/>
  <c r="J381" i="9"/>
  <c r="H381" i="9"/>
  <c r="G381" i="9"/>
  <c r="F381" i="9"/>
  <c r="B381" i="9"/>
  <c r="A381" i="9"/>
  <c r="J368" i="9"/>
  <c r="H368" i="9"/>
  <c r="G368" i="9"/>
  <c r="F368" i="9"/>
  <c r="B368" i="9"/>
  <c r="A368" i="9"/>
  <c r="J367" i="9"/>
  <c r="H367" i="9"/>
  <c r="G367" i="9"/>
  <c r="F367" i="9"/>
  <c r="B367" i="9"/>
  <c r="A367" i="9"/>
  <c r="J366" i="9"/>
  <c r="H366" i="9"/>
  <c r="G366" i="9"/>
  <c r="F366" i="9"/>
  <c r="B366" i="9"/>
  <c r="A366" i="9"/>
  <c r="J365" i="9"/>
  <c r="H365" i="9"/>
  <c r="G365" i="9"/>
  <c r="F365" i="9"/>
  <c r="B365" i="9"/>
  <c r="A365" i="9"/>
  <c r="J364" i="9"/>
  <c r="H364" i="9"/>
  <c r="G364" i="9"/>
  <c r="F364" i="9"/>
  <c r="B364" i="9"/>
  <c r="A364" i="9"/>
  <c r="J363" i="9"/>
  <c r="H363" i="9"/>
  <c r="G363" i="9"/>
  <c r="F363" i="9"/>
  <c r="B363" i="9"/>
  <c r="A363" i="9"/>
  <c r="J362" i="9"/>
  <c r="H362" i="9"/>
  <c r="G362" i="9"/>
  <c r="F362" i="9"/>
  <c r="B362" i="9"/>
  <c r="A362" i="9"/>
  <c r="J361" i="9"/>
  <c r="H361" i="9"/>
  <c r="G361" i="9"/>
  <c r="F361" i="9"/>
  <c r="B361" i="9"/>
  <c r="A361" i="9"/>
  <c r="J360" i="9"/>
  <c r="H360" i="9"/>
  <c r="G360" i="9"/>
  <c r="F360" i="9"/>
  <c r="B360" i="9"/>
  <c r="A360" i="9"/>
  <c r="J359" i="9"/>
  <c r="H359" i="9"/>
  <c r="G359" i="9"/>
  <c r="F359" i="9"/>
  <c r="B359" i="9"/>
  <c r="A359" i="9"/>
  <c r="J346" i="9"/>
  <c r="H346" i="9"/>
  <c r="G346" i="9"/>
  <c r="F346" i="9"/>
  <c r="B346" i="9"/>
  <c r="A346" i="9"/>
  <c r="J345" i="9"/>
  <c r="H345" i="9"/>
  <c r="G345" i="9"/>
  <c r="F345" i="9"/>
  <c r="B345" i="9"/>
  <c r="A345" i="9"/>
  <c r="J344" i="9"/>
  <c r="H344" i="9"/>
  <c r="G344" i="9"/>
  <c r="F344" i="9"/>
  <c r="B344" i="9"/>
  <c r="A344" i="9"/>
  <c r="J343" i="9"/>
  <c r="H343" i="9"/>
  <c r="G343" i="9"/>
  <c r="F343" i="9"/>
  <c r="B343" i="9"/>
  <c r="A343" i="9"/>
  <c r="J342" i="9"/>
  <c r="H342" i="9"/>
  <c r="G342" i="9"/>
  <c r="F342" i="9"/>
  <c r="B342" i="9"/>
  <c r="A342" i="9"/>
  <c r="J341" i="9"/>
  <c r="H341" i="9"/>
  <c r="G341" i="9"/>
  <c r="F341" i="9"/>
  <c r="B341" i="9"/>
  <c r="A341" i="9"/>
  <c r="J340" i="9"/>
  <c r="H340" i="9"/>
  <c r="G340" i="9"/>
  <c r="F340" i="9"/>
  <c r="B340" i="9"/>
  <c r="A340" i="9"/>
  <c r="J339" i="9"/>
  <c r="H339" i="9"/>
  <c r="G339" i="9"/>
  <c r="F339" i="9"/>
  <c r="B339" i="9"/>
  <c r="A339" i="9"/>
  <c r="J338" i="9"/>
  <c r="H338" i="9"/>
  <c r="G338" i="9"/>
  <c r="F338" i="9"/>
  <c r="B338" i="9"/>
  <c r="A338" i="9"/>
  <c r="J337" i="9"/>
  <c r="H337" i="9"/>
  <c r="G337" i="9"/>
  <c r="F337" i="9"/>
  <c r="B337" i="9"/>
  <c r="A337" i="9"/>
  <c r="J324" i="9"/>
  <c r="H324" i="9"/>
  <c r="G324" i="9"/>
  <c r="F324" i="9"/>
  <c r="B324" i="9"/>
  <c r="A324" i="9"/>
  <c r="J323" i="9"/>
  <c r="H323" i="9"/>
  <c r="G323" i="9"/>
  <c r="F323" i="9"/>
  <c r="B323" i="9"/>
  <c r="A323" i="9"/>
  <c r="J322" i="9"/>
  <c r="H322" i="9"/>
  <c r="G322" i="9"/>
  <c r="F322" i="9"/>
  <c r="B322" i="9"/>
  <c r="A322" i="9"/>
  <c r="J321" i="9"/>
  <c r="H321" i="9"/>
  <c r="G321" i="9"/>
  <c r="F321" i="9"/>
  <c r="B321" i="9"/>
  <c r="A321" i="9"/>
  <c r="J320" i="9"/>
  <c r="H320" i="9"/>
  <c r="G320" i="9"/>
  <c r="F320" i="9"/>
  <c r="B320" i="9"/>
  <c r="A320" i="9"/>
  <c r="J319" i="9"/>
  <c r="H319" i="9"/>
  <c r="G319" i="9"/>
  <c r="F319" i="9"/>
  <c r="B319" i="9"/>
  <c r="A319" i="9"/>
  <c r="J318" i="9"/>
  <c r="H318" i="9"/>
  <c r="G318" i="9"/>
  <c r="F318" i="9"/>
  <c r="B318" i="9"/>
  <c r="A318" i="9"/>
  <c r="J317" i="9"/>
  <c r="H317" i="9"/>
  <c r="G317" i="9"/>
  <c r="F317" i="9"/>
  <c r="B317" i="9"/>
  <c r="A317" i="9"/>
  <c r="J316" i="9"/>
  <c r="H316" i="9"/>
  <c r="G316" i="9"/>
  <c r="F316" i="9"/>
  <c r="B316" i="9"/>
  <c r="A316" i="9"/>
  <c r="J315" i="9"/>
  <c r="H315" i="9"/>
  <c r="G315" i="9"/>
  <c r="F315" i="9"/>
  <c r="B315" i="9"/>
  <c r="A315" i="9"/>
  <c r="M302" i="9"/>
  <c r="J302" i="9"/>
  <c r="H302" i="9"/>
  <c r="G302" i="9"/>
  <c r="F302" i="9"/>
  <c r="B302" i="9"/>
  <c r="A302" i="9"/>
  <c r="M301" i="9"/>
  <c r="J301" i="9"/>
  <c r="H301" i="9"/>
  <c r="G301" i="9"/>
  <c r="F301" i="9"/>
  <c r="B301" i="9"/>
  <c r="A301" i="9"/>
  <c r="M300" i="9"/>
  <c r="J300" i="9"/>
  <c r="H300" i="9"/>
  <c r="G300" i="9"/>
  <c r="F300" i="9"/>
  <c r="B300" i="9"/>
  <c r="A300" i="9"/>
  <c r="M299" i="9"/>
  <c r="J299" i="9"/>
  <c r="H299" i="9"/>
  <c r="G299" i="9"/>
  <c r="F299" i="9"/>
  <c r="B299" i="9"/>
  <c r="A299" i="9"/>
  <c r="M298" i="9"/>
  <c r="J298" i="9"/>
  <c r="H298" i="9"/>
  <c r="G298" i="9"/>
  <c r="F298" i="9"/>
  <c r="B298" i="9"/>
  <c r="A298" i="9"/>
  <c r="M297" i="9"/>
  <c r="J297" i="9"/>
  <c r="H297" i="9"/>
  <c r="G297" i="9"/>
  <c r="F297" i="9"/>
  <c r="B297" i="9"/>
  <c r="A297" i="9"/>
  <c r="M296" i="9"/>
  <c r="J296" i="9"/>
  <c r="H296" i="9"/>
  <c r="G296" i="9"/>
  <c r="F296" i="9"/>
  <c r="B296" i="9"/>
  <c r="A296" i="9"/>
  <c r="M295" i="9"/>
  <c r="J295" i="9"/>
  <c r="H295" i="9"/>
  <c r="G295" i="9"/>
  <c r="F295" i="9"/>
  <c r="B295" i="9"/>
  <c r="A295" i="9"/>
  <c r="M294" i="9"/>
  <c r="J294" i="9"/>
  <c r="H294" i="9"/>
  <c r="G294" i="9"/>
  <c r="F294" i="9"/>
  <c r="B294" i="9"/>
  <c r="A294" i="9"/>
  <c r="M293" i="9"/>
  <c r="J293" i="9"/>
  <c r="H293" i="9"/>
  <c r="G293" i="9"/>
  <c r="F293" i="9"/>
  <c r="B293" i="9"/>
  <c r="A293" i="9"/>
  <c r="J280" i="9"/>
  <c r="H280" i="9"/>
  <c r="G280" i="9"/>
  <c r="F280" i="9"/>
  <c r="B280" i="9"/>
  <c r="A280" i="9"/>
  <c r="J279" i="9"/>
  <c r="H279" i="9"/>
  <c r="G279" i="9"/>
  <c r="F279" i="9"/>
  <c r="B279" i="9"/>
  <c r="A279" i="9"/>
  <c r="J278" i="9"/>
  <c r="H278" i="9"/>
  <c r="G278" i="9"/>
  <c r="F278" i="9"/>
  <c r="B278" i="9"/>
  <c r="A278" i="9"/>
  <c r="J277" i="9"/>
  <c r="H277" i="9"/>
  <c r="G277" i="9"/>
  <c r="F277" i="9"/>
  <c r="B277" i="9"/>
  <c r="A277" i="9"/>
  <c r="J276" i="9"/>
  <c r="H276" i="9"/>
  <c r="G276" i="9"/>
  <c r="F276" i="9"/>
  <c r="B276" i="9"/>
  <c r="A276" i="9"/>
  <c r="J275" i="9"/>
  <c r="H275" i="9"/>
  <c r="G275" i="9"/>
  <c r="F275" i="9"/>
  <c r="B275" i="9"/>
  <c r="A275" i="9"/>
  <c r="J274" i="9"/>
  <c r="H274" i="9"/>
  <c r="G274" i="9"/>
  <c r="F274" i="9"/>
  <c r="B274" i="9"/>
  <c r="A274" i="9"/>
  <c r="J273" i="9"/>
  <c r="H273" i="9"/>
  <c r="G273" i="9"/>
  <c r="F273" i="9"/>
  <c r="B273" i="9"/>
  <c r="A273" i="9"/>
  <c r="J272" i="9"/>
  <c r="H272" i="9"/>
  <c r="G272" i="9"/>
  <c r="F272" i="9"/>
  <c r="B272" i="9"/>
  <c r="A272" i="9"/>
  <c r="J271" i="9"/>
  <c r="H271" i="9"/>
  <c r="G271" i="9"/>
  <c r="F271" i="9"/>
  <c r="B271" i="9"/>
  <c r="A271" i="9"/>
  <c r="J258" i="9"/>
  <c r="H258" i="9"/>
  <c r="G258" i="9"/>
  <c r="F258" i="9"/>
  <c r="B258" i="9"/>
  <c r="A258" i="9"/>
  <c r="J257" i="9"/>
  <c r="H257" i="9"/>
  <c r="G257" i="9"/>
  <c r="F257" i="9"/>
  <c r="B257" i="9"/>
  <c r="A257" i="9"/>
  <c r="J256" i="9"/>
  <c r="H256" i="9"/>
  <c r="G256" i="9"/>
  <c r="F256" i="9"/>
  <c r="B256" i="9"/>
  <c r="A256" i="9"/>
  <c r="J255" i="9"/>
  <c r="H255" i="9"/>
  <c r="G255" i="9"/>
  <c r="F255" i="9"/>
  <c r="B255" i="9"/>
  <c r="A255" i="9"/>
  <c r="J254" i="9"/>
  <c r="H254" i="9"/>
  <c r="G254" i="9"/>
  <c r="F254" i="9"/>
  <c r="B254" i="9"/>
  <c r="A254" i="9"/>
  <c r="J253" i="9"/>
  <c r="H253" i="9"/>
  <c r="G253" i="9"/>
  <c r="F253" i="9"/>
  <c r="B253" i="9"/>
  <c r="A253" i="9"/>
  <c r="J252" i="9"/>
  <c r="H252" i="9"/>
  <c r="G252" i="9"/>
  <c r="F252" i="9"/>
  <c r="B252" i="9"/>
  <c r="A252" i="9"/>
  <c r="J251" i="9"/>
  <c r="H251" i="9"/>
  <c r="G251" i="9"/>
  <c r="F251" i="9"/>
  <c r="B251" i="9"/>
  <c r="A251" i="9"/>
  <c r="J250" i="9"/>
  <c r="H250" i="9"/>
  <c r="G250" i="9"/>
  <c r="F250" i="9"/>
  <c r="B250" i="9"/>
  <c r="A250" i="9"/>
  <c r="J249" i="9"/>
  <c r="H249" i="9"/>
  <c r="G249" i="9"/>
  <c r="F249" i="9"/>
  <c r="B249" i="9"/>
  <c r="A249" i="9"/>
  <c r="J236" i="9"/>
  <c r="H236" i="9"/>
  <c r="G236" i="9"/>
  <c r="F236" i="9"/>
  <c r="B236" i="9"/>
  <c r="A236" i="9"/>
  <c r="J235" i="9"/>
  <c r="H235" i="9"/>
  <c r="G235" i="9"/>
  <c r="F235" i="9"/>
  <c r="B235" i="9"/>
  <c r="A235" i="9"/>
  <c r="J234" i="9"/>
  <c r="H234" i="9"/>
  <c r="G234" i="9"/>
  <c r="F234" i="9"/>
  <c r="B234" i="9"/>
  <c r="A234" i="9"/>
  <c r="J233" i="9"/>
  <c r="H233" i="9"/>
  <c r="G233" i="9"/>
  <c r="F233" i="9"/>
  <c r="B233" i="9"/>
  <c r="A233" i="9"/>
  <c r="J232" i="9"/>
  <c r="H232" i="9"/>
  <c r="G232" i="9"/>
  <c r="F232" i="9"/>
  <c r="B232" i="9"/>
  <c r="A232" i="9"/>
  <c r="J231" i="9"/>
  <c r="H231" i="9"/>
  <c r="G231" i="9"/>
  <c r="F231" i="9"/>
  <c r="B231" i="9"/>
  <c r="A231" i="9"/>
  <c r="J230" i="9"/>
  <c r="H230" i="9"/>
  <c r="G230" i="9"/>
  <c r="F230" i="9"/>
  <c r="B230" i="9"/>
  <c r="A230" i="9"/>
  <c r="J229" i="9"/>
  <c r="H229" i="9"/>
  <c r="G229" i="9"/>
  <c r="F229" i="9"/>
  <c r="B229" i="9"/>
  <c r="A229" i="9"/>
  <c r="J228" i="9"/>
  <c r="H228" i="9"/>
  <c r="G228" i="9"/>
  <c r="F228" i="9"/>
  <c r="B228" i="9"/>
  <c r="A228" i="9"/>
  <c r="J227" i="9"/>
  <c r="H227" i="9"/>
  <c r="G227" i="9"/>
  <c r="F227" i="9"/>
  <c r="B227" i="9"/>
  <c r="A227" i="9"/>
  <c r="J214" i="9"/>
  <c r="H214" i="9"/>
  <c r="G214" i="9"/>
  <c r="F214" i="9"/>
  <c r="B214" i="9"/>
  <c r="A214" i="9"/>
  <c r="J213" i="9"/>
  <c r="H213" i="9"/>
  <c r="G213" i="9"/>
  <c r="F213" i="9"/>
  <c r="B213" i="9"/>
  <c r="A213" i="9"/>
  <c r="J212" i="9"/>
  <c r="H212" i="9"/>
  <c r="G212" i="9"/>
  <c r="F212" i="9"/>
  <c r="B212" i="9"/>
  <c r="A212" i="9"/>
  <c r="J211" i="9"/>
  <c r="H211" i="9"/>
  <c r="G211" i="9"/>
  <c r="F211" i="9"/>
  <c r="B211" i="9"/>
  <c r="A211" i="9"/>
  <c r="J210" i="9"/>
  <c r="H210" i="9"/>
  <c r="G210" i="9"/>
  <c r="F210" i="9"/>
  <c r="B210" i="9"/>
  <c r="A210" i="9"/>
  <c r="J209" i="9"/>
  <c r="H209" i="9"/>
  <c r="G209" i="9"/>
  <c r="F209" i="9"/>
  <c r="B209" i="9"/>
  <c r="A209" i="9"/>
  <c r="J208" i="9"/>
  <c r="H208" i="9"/>
  <c r="G208" i="9"/>
  <c r="F208" i="9"/>
  <c r="B208" i="9"/>
  <c r="A208" i="9"/>
  <c r="J207" i="9"/>
  <c r="H207" i="9"/>
  <c r="G207" i="9"/>
  <c r="F207" i="9"/>
  <c r="B207" i="9"/>
  <c r="A207" i="9"/>
  <c r="J206" i="9"/>
  <c r="H206" i="9"/>
  <c r="G206" i="9"/>
  <c r="F206" i="9"/>
  <c r="B206" i="9"/>
  <c r="A206" i="9"/>
  <c r="J205" i="9"/>
  <c r="H205" i="9"/>
  <c r="G205" i="9"/>
  <c r="F205" i="9"/>
  <c r="B205" i="9"/>
  <c r="A205" i="9"/>
  <c r="J192" i="9"/>
  <c r="H192" i="9"/>
  <c r="G192" i="9"/>
  <c r="F192" i="9"/>
  <c r="B192" i="9"/>
  <c r="A192" i="9"/>
  <c r="J191" i="9"/>
  <c r="H191" i="9"/>
  <c r="G191" i="9"/>
  <c r="F191" i="9"/>
  <c r="B191" i="9"/>
  <c r="A191" i="9"/>
  <c r="J190" i="9"/>
  <c r="H190" i="9"/>
  <c r="G190" i="9"/>
  <c r="F190" i="9"/>
  <c r="B190" i="9"/>
  <c r="A190" i="9"/>
  <c r="J189" i="9"/>
  <c r="H189" i="9"/>
  <c r="G189" i="9"/>
  <c r="F189" i="9"/>
  <c r="B189" i="9"/>
  <c r="A189" i="9"/>
  <c r="J188" i="9"/>
  <c r="H188" i="9"/>
  <c r="G188" i="9"/>
  <c r="F188" i="9"/>
  <c r="B188" i="9"/>
  <c r="A188" i="9"/>
  <c r="J187" i="9"/>
  <c r="H187" i="9"/>
  <c r="G187" i="9"/>
  <c r="F187" i="9"/>
  <c r="B187" i="9"/>
  <c r="A187" i="9"/>
  <c r="J186" i="9"/>
  <c r="H186" i="9"/>
  <c r="G186" i="9"/>
  <c r="F186" i="9"/>
  <c r="B186" i="9"/>
  <c r="A186" i="9"/>
  <c r="J185" i="9"/>
  <c r="H185" i="9"/>
  <c r="G185" i="9"/>
  <c r="F185" i="9"/>
  <c r="B185" i="9"/>
  <c r="A185" i="9"/>
  <c r="J184" i="9"/>
  <c r="H184" i="9"/>
  <c r="G184" i="9"/>
  <c r="F184" i="9"/>
  <c r="B184" i="9"/>
  <c r="A184" i="9"/>
  <c r="J183" i="9"/>
  <c r="H183" i="9"/>
  <c r="G183" i="9"/>
  <c r="F183" i="9"/>
  <c r="B183" i="9"/>
  <c r="A183" i="9"/>
  <c r="J170" i="9"/>
  <c r="H170" i="9"/>
  <c r="G170" i="9"/>
  <c r="F170" i="9"/>
  <c r="B170" i="9"/>
  <c r="J169" i="9"/>
  <c r="H169" i="9"/>
  <c r="G169" i="9"/>
  <c r="F169" i="9"/>
  <c r="B169" i="9"/>
  <c r="J168" i="9"/>
  <c r="H168" i="9"/>
  <c r="G168" i="9"/>
  <c r="F168" i="9"/>
  <c r="B168" i="9"/>
  <c r="J167" i="9"/>
  <c r="H167" i="9"/>
  <c r="G167" i="9"/>
  <c r="F167" i="9"/>
  <c r="B167" i="9"/>
  <c r="J166" i="9"/>
  <c r="H166" i="9"/>
  <c r="G166" i="9"/>
  <c r="F166" i="9"/>
  <c r="B166" i="9"/>
  <c r="A166" i="9"/>
  <c r="J165" i="9"/>
  <c r="H165" i="9"/>
  <c r="G165" i="9"/>
  <c r="F165" i="9"/>
  <c r="B165" i="9"/>
  <c r="A165" i="9"/>
  <c r="J164" i="9"/>
  <c r="H164" i="9"/>
  <c r="G164" i="9"/>
  <c r="F164" i="9"/>
  <c r="B164" i="9"/>
  <c r="A164" i="9"/>
  <c r="J163" i="9"/>
  <c r="H163" i="9"/>
  <c r="G163" i="9"/>
  <c r="F163" i="9"/>
  <c r="B163" i="9"/>
  <c r="A163" i="9"/>
  <c r="J162" i="9"/>
  <c r="H162" i="9"/>
  <c r="G162" i="9"/>
  <c r="F162" i="9"/>
  <c r="B162" i="9"/>
  <c r="A162" i="9"/>
  <c r="J161" i="9"/>
  <c r="H161" i="9"/>
  <c r="G161" i="9"/>
  <c r="F161" i="9"/>
  <c r="B161" i="9"/>
  <c r="A161" i="9"/>
  <c r="J148" i="9"/>
  <c r="H148" i="9"/>
  <c r="G148" i="9"/>
  <c r="F148" i="9"/>
  <c r="B148" i="9"/>
  <c r="A148" i="9"/>
  <c r="J147" i="9"/>
  <c r="H147" i="9"/>
  <c r="G147" i="9"/>
  <c r="F147" i="9"/>
  <c r="B147" i="9"/>
  <c r="A147" i="9"/>
  <c r="J146" i="9"/>
  <c r="H146" i="9"/>
  <c r="G146" i="9"/>
  <c r="F146" i="9"/>
  <c r="B146" i="9"/>
  <c r="A146" i="9"/>
  <c r="J145" i="9"/>
  <c r="H145" i="9"/>
  <c r="G145" i="9"/>
  <c r="F145" i="9"/>
  <c r="B145" i="9"/>
  <c r="A145" i="9"/>
  <c r="J144" i="9"/>
  <c r="H144" i="9"/>
  <c r="G144" i="9"/>
  <c r="F144" i="9"/>
  <c r="B144" i="9"/>
  <c r="A144" i="9"/>
  <c r="J143" i="9"/>
  <c r="H143" i="9"/>
  <c r="G143" i="9"/>
  <c r="F143" i="9"/>
  <c r="B143" i="9"/>
  <c r="A143" i="9"/>
  <c r="J142" i="9"/>
  <c r="H142" i="9"/>
  <c r="G142" i="9"/>
  <c r="F142" i="9"/>
  <c r="B142" i="9"/>
  <c r="A142" i="9"/>
  <c r="J141" i="9"/>
  <c r="H141" i="9"/>
  <c r="G141" i="9"/>
  <c r="F141" i="9"/>
  <c r="B141" i="9"/>
  <c r="A141" i="9"/>
  <c r="J140" i="9"/>
  <c r="H140" i="9"/>
  <c r="G140" i="9"/>
  <c r="F140" i="9"/>
  <c r="B140" i="9"/>
  <c r="A140" i="9"/>
  <c r="J139" i="9"/>
  <c r="H139" i="9"/>
  <c r="G139" i="9"/>
  <c r="F139" i="9"/>
  <c r="B139" i="9"/>
  <c r="A139" i="9"/>
  <c r="J120" i="9"/>
  <c r="H120" i="9"/>
  <c r="G120" i="9"/>
  <c r="F120" i="9"/>
  <c r="B120" i="9"/>
  <c r="A120" i="9"/>
  <c r="J119" i="9"/>
  <c r="H119" i="9"/>
  <c r="G119" i="9"/>
  <c r="F119" i="9"/>
  <c r="B119" i="9"/>
  <c r="A119" i="9"/>
  <c r="J118" i="9"/>
  <c r="H118" i="9"/>
  <c r="G118" i="9"/>
  <c r="F118" i="9"/>
  <c r="B118" i="9"/>
  <c r="A118" i="9"/>
  <c r="J117" i="9"/>
  <c r="H117" i="9"/>
  <c r="G117" i="9"/>
  <c r="F117" i="9"/>
  <c r="B117" i="9"/>
  <c r="A117" i="9"/>
  <c r="J116" i="9"/>
  <c r="H116" i="9"/>
  <c r="G116" i="9"/>
  <c r="F116" i="9"/>
  <c r="B116" i="9"/>
  <c r="A116" i="9"/>
  <c r="J115" i="9"/>
  <c r="H115" i="9"/>
  <c r="G115" i="9"/>
  <c r="F115" i="9"/>
  <c r="B115" i="9"/>
  <c r="A115" i="9"/>
  <c r="J114" i="9"/>
  <c r="H114" i="9"/>
  <c r="G114" i="9"/>
  <c r="F114" i="9"/>
  <c r="B114" i="9"/>
  <c r="A114" i="9"/>
  <c r="J113" i="9"/>
  <c r="H113" i="9"/>
  <c r="G113" i="9"/>
  <c r="F113" i="9"/>
  <c r="B113" i="9"/>
  <c r="A113" i="9"/>
  <c r="J112" i="9"/>
  <c r="H112" i="9"/>
  <c r="G112" i="9"/>
  <c r="F112" i="9"/>
  <c r="B112" i="9"/>
  <c r="A112" i="9"/>
  <c r="J107" i="9"/>
  <c r="J94" i="9"/>
  <c r="H94" i="9"/>
  <c r="G94" i="9"/>
  <c r="F94" i="9"/>
  <c r="B94" i="9"/>
  <c r="A94" i="9"/>
  <c r="J93" i="9"/>
  <c r="H93" i="9"/>
  <c r="G93" i="9"/>
  <c r="F93" i="9"/>
  <c r="B93" i="9"/>
  <c r="A93" i="9"/>
  <c r="J92" i="9"/>
  <c r="H92" i="9"/>
  <c r="G92" i="9"/>
  <c r="F92" i="9"/>
  <c r="B92" i="9"/>
  <c r="A92" i="9"/>
  <c r="J91" i="9"/>
  <c r="H91" i="9"/>
  <c r="G91" i="9"/>
  <c r="F91" i="9"/>
  <c r="B91" i="9"/>
  <c r="A91" i="9"/>
  <c r="J90" i="9"/>
  <c r="H90" i="9"/>
  <c r="G90" i="9"/>
  <c r="F90" i="9"/>
  <c r="B90" i="9"/>
  <c r="A90" i="9"/>
  <c r="J89" i="9"/>
  <c r="H89" i="9"/>
  <c r="G89" i="9"/>
  <c r="F89" i="9"/>
  <c r="B89" i="9"/>
  <c r="A89" i="9"/>
  <c r="A88" i="9"/>
  <c r="J87" i="9"/>
  <c r="H87" i="9"/>
  <c r="G87" i="9"/>
  <c r="F87" i="9"/>
  <c r="B87" i="9"/>
  <c r="A87" i="9"/>
  <c r="J86" i="9"/>
  <c r="H86" i="9"/>
  <c r="G86" i="9"/>
  <c r="F86" i="9"/>
  <c r="B86" i="9"/>
  <c r="A86" i="9"/>
  <c r="J85" i="9"/>
  <c r="G85" i="9"/>
  <c r="B85" i="9"/>
  <c r="A85" i="9"/>
  <c r="H69" i="9"/>
  <c r="G69" i="9"/>
  <c r="F69" i="9"/>
  <c r="B69" i="9"/>
  <c r="A69" i="9"/>
  <c r="J68" i="9"/>
  <c r="H68" i="9"/>
  <c r="G68" i="9"/>
  <c r="F68" i="9"/>
  <c r="B68" i="9"/>
  <c r="A68" i="9"/>
  <c r="J67" i="9"/>
  <c r="H67" i="9"/>
  <c r="G67" i="9"/>
  <c r="B67" i="9"/>
  <c r="A67" i="9"/>
  <c r="J66" i="9"/>
  <c r="H66" i="9"/>
  <c r="G66" i="9"/>
  <c r="B66" i="9"/>
  <c r="A66" i="9"/>
  <c r="J65" i="9"/>
  <c r="H65" i="9"/>
  <c r="G65" i="9"/>
  <c r="B65" i="9"/>
  <c r="A65" i="9"/>
  <c r="J64" i="9"/>
  <c r="G64" i="9"/>
  <c r="B64" i="9"/>
  <c r="A64" i="9"/>
  <c r="J63" i="9"/>
  <c r="H63" i="9"/>
  <c r="G63" i="9"/>
  <c r="F63" i="9"/>
  <c r="B63" i="9"/>
  <c r="A63" i="9"/>
  <c r="J62" i="9"/>
  <c r="H62" i="9"/>
  <c r="G62" i="9"/>
  <c r="F62" i="9"/>
  <c r="B62" i="9"/>
  <c r="A62" i="9"/>
  <c r="J61" i="9"/>
  <c r="H61" i="9"/>
  <c r="G61" i="9"/>
  <c r="F61" i="9"/>
  <c r="B61" i="9"/>
  <c r="A61" i="9"/>
  <c r="J60" i="9"/>
  <c r="H60" i="9"/>
  <c r="G60" i="9"/>
  <c r="F60" i="9"/>
  <c r="B60" i="9"/>
  <c r="A60" i="9"/>
  <c r="J59" i="9"/>
  <c r="H59" i="9"/>
  <c r="G59" i="9"/>
  <c r="F59" i="9"/>
  <c r="B59" i="9"/>
  <c r="A59" i="9"/>
  <c r="J43" i="9"/>
  <c r="H43" i="9"/>
  <c r="G43" i="9"/>
  <c r="F43" i="9"/>
  <c r="B43" i="9"/>
  <c r="A43" i="9"/>
  <c r="J42" i="9"/>
  <c r="H42" i="9"/>
  <c r="G42" i="9"/>
  <c r="F42" i="9"/>
  <c r="B42" i="9"/>
  <c r="A42" i="9"/>
  <c r="J41" i="9"/>
  <c r="H41" i="9"/>
  <c r="G41" i="9"/>
  <c r="B41" i="9"/>
  <c r="A41" i="9"/>
  <c r="J40" i="9"/>
  <c r="H40" i="9"/>
  <c r="G40" i="9"/>
  <c r="F40" i="9"/>
  <c r="B40" i="9"/>
  <c r="A40" i="9"/>
  <c r="J39" i="9"/>
  <c r="H39" i="9"/>
  <c r="G39" i="9"/>
  <c r="F39" i="9"/>
  <c r="B39" i="9"/>
  <c r="A39" i="9"/>
  <c r="J38" i="9"/>
  <c r="H38" i="9"/>
  <c r="G38" i="9"/>
  <c r="F38" i="9"/>
  <c r="B38" i="9"/>
  <c r="A38" i="9"/>
  <c r="J37" i="9"/>
  <c r="H37" i="9"/>
  <c r="G37" i="9"/>
  <c r="F37" i="9"/>
  <c r="B37" i="9"/>
  <c r="A37" i="9"/>
  <c r="J36" i="9"/>
  <c r="H36" i="9"/>
  <c r="G36" i="9"/>
  <c r="F36" i="9"/>
  <c r="B36" i="9"/>
  <c r="A36" i="9"/>
  <c r="J35" i="9"/>
  <c r="G35" i="9"/>
  <c r="F35" i="9"/>
  <c r="B35" i="9"/>
  <c r="A35" i="9"/>
  <c r="J34" i="9"/>
  <c r="G34" i="9"/>
  <c r="F34" i="9"/>
  <c r="B34" i="9"/>
  <c r="A34" i="9"/>
  <c r="J33" i="9"/>
  <c r="G33" i="9"/>
  <c r="F33" i="9"/>
  <c r="B33" i="9"/>
  <c r="A33" i="9"/>
  <c r="J17" i="9"/>
  <c r="G17" i="9"/>
  <c r="F17" i="9"/>
  <c r="B17" i="9"/>
  <c r="A17" i="9"/>
  <c r="J16" i="9"/>
  <c r="G16" i="9"/>
  <c r="F16" i="9"/>
  <c r="A16" i="9"/>
  <c r="J15" i="9"/>
  <c r="H15" i="9"/>
  <c r="G15" i="9"/>
  <c r="F15" i="9"/>
  <c r="A15" i="9"/>
  <c r="J14" i="9"/>
  <c r="H14" i="9"/>
  <c r="G14" i="9"/>
  <c r="F14" i="9"/>
  <c r="B14" i="9"/>
  <c r="A14" i="9"/>
  <c r="G13" i="9"/>
  <c r="F13" i="9"/>
  <c r="A13" i="9"/>
  <c r="J12" i="9"/>
  <c r="H12" i="9"/>
  <c r="G12" i="9"/>
  <c r="F12" i="9"/>
  <c r="B12" i="9"/>
  <c r="A12" i="9"/>
  <c r="G11" i="9"/>
  <c r="B11" i="9"/>
  <c r="A11" i="9"/>
  <c r="J10" i="9"/>
  <c r="H10" i="9"/>
  <c r="G10" i="9"/>
  <c r="B10" i="9"/>
  <c r="A10" i="9"/>
  <c r="J9" i="9"/>
  <c r="G9" i="9"/>
  <c r="B9" i="9"/>
  <c r="A9" i="9"/>
  <c r="J8" i="9"/>
  <c r="H8" i="9"/>
  <c r="G8" i="9"/>
  <c r="F8" i="9"/>
  <c r="B8" i="9"/>
  <c r="A8" i="9"/>
  <c r="J7" i="9"/>
  <c r="H7" i="9"/>
  <c r="G7" i="9"/>
  <c r="F7" i="9"/>
  <c r="B7" i="9"/>
  <c r="D3" i="9"/>
  <c r="D28" i="9" s="1"/>
  <c r="D55" i="9" s="1"/>
  <c r="D81" i="9" s="1"/>
  <c r="J2" i="9"/>
  <c r="J27" i="9" s="1"/>
  <c r="J54" i="9" s="1"/>
  <c r="J80" i="9" s="1"/>
  <c r="J134" i="9" s="1"/>
  <c r="J156" i="9" s="1"/>
  <c r="J178" i="9" s="1"/>
  <c r="J200" i="9" s="1"/>
  <c r="J222" i="9" s="1"/>
  <c r="J244" i="9" s="1"/>
  <c r="J266" i="9" s="1"/>
  <c r="J288" i="9" s="1"/>
  <c r="J310" i="9" s="1"/>
  <c r="J332" i="9" s="1"/>
  <c r="J354" i="9" s="1"/>
  <c r="J376" i="9" s="1"/>
  <c r="J398" i="9" s="1"/>
  <c r="J420" i="9" s="1"/>
  <c r="J442" i="9" s="1"/>
  <c r="J464" i="9" s="1"/>
  <c r="J486" i="9" s="1"/>
  <c r="D2" i="9"/>
  <c r="D27" i="9" s="1"/>
  <c r="D54" i="9" s="1"/>
  <c r="D80" i="9" s="1"/>
  <c r="A2" i="9"/>
  <c r="A27" i="9" s="1"/>
  <c r="A54" i="9" s="1"/>
  <c r="A80" i="9" s="1"/>
  <c r="A107" i="9" s="1"/>
  <c r="A134" i="9" s="1"/>
  <c r="A156" i="9" s="1"/>
  <c r="A178" i="9" s="1"/>
  <c r="A200" i="9" s="1"/>
  <c r="A222" i="9" s="1"/>
  <c r="A244" i="9" s="1"/>
  <c r="A266" i="9" s="1"/>
  <c r="A288" i="9" s="1"/>
  <c r="A310" i="9" s="1"/>
  <c r="A332" i="9" s="1"/>
  <c r="A354" i="9" s="1"/>
  <c r="A376" i="9" s="1"/>
  <c r="A398" i="9" s="1"/>
  <c r="A420" i="9" s="1"/>
  <c r="A442" i="9" s="1"/>
  <c r="A464" i="9" s="1"/>
  <c r="A486" i="9" s="1"/>
  <c r="D107" i="9" l="1"/>
  <c r="D156" i="9" s="1"/>
  <c r="D200" i="9" s="1"/>
  <c r="D244" i="9" s="1"/>
  <c r="D288" i="9" s="1"/>
  <c r="D332" i="9" s="1"/>
  <c r="D376" i="9" s="1"/>
  <c r="D420" i="9" s="1"/>
  <c r="D464" i="9" s="1"/>
  <c r="D134" i="9"/>
  <c r="D178" i="9" s="1"/>
  <c r="D222" i="9" s="1"/>
  <c r="D266" i="9" s="1"/>
  <c r="D310" i="9" s="1"/>
  <c r="D354" i="9" s="1"/>
  <c r="D398" i="9" s="1"/>
  <c r="D442" i="9" s="1"/>
  <c r="D486" i="9" s="1"/>
  <c r="D135" i="9"/>
  <c r="D179" i="9" s="1"/>
  <c r="D223" i="9" s="1"/>
  <c r="D267" i="9" s="1"/>
  <c r="D311" i="9" s="1"/>
  <c r="D355" i="9" s="1"/>
  <c r="D399" i="9" s="1"/>
  <c r="D443" i="9" s="1"/>
  <c r="D487" i="9" s="1"/>
  <c r="D108" i="9"/>
  <c r="D157" i="9" s="1"/>
  <c r="D201" i="9" s="1"/>
  <c r="D245" i="9" s="1"/>
  <c r="D289" i="9" s="1"/>
  <c r="D333" i="9" s="1"/>
  <c r="D377" i="9" s="1"/>
  <c r="D421" i="9" s="1"/>
  <c r="D465" i="9" s="1"/>
  <c r="G2" i="11"/>
  <c r="K54" i="14"/>
  <c r="I54" i="14"/>
  <c r="L54" i="14" s="1"/>
  <c r="K53" i="14"/>
  <c r="I53" i="14"/>
  <c r="K52" i="14"/>
  <c r="I52" i="14"/>
  <c r="L52" i="14" s="1"/>
  <c r="K51" i="14"/>
  <c r="I51" i="14"/>
  <c r="K50" i="14"/>
  <c r="I50" i="14"/>
  <c r="L50" i="14" s="1"/>
  <c r="K49" i="14"/>
  <c r="I49" i="14"/>
  <c r="K48" i="14"/>
  <c r="I48" i="14"/>
  <c r="L48" i="14" s="1"/>
  <c r="K47" i="14"/>
  <c r="I47" i="14"/>
  <c r="K46" i="14"/>
  <c r="I46" i="14"/>
  <c r="L46" i="14" s="1"/>
  <c r="K45" i="14"/>
  <c r="I45" i="14"/>
  <c r="K44" i="14"/>
  <c r="I44" i="14"/>
  <c r="L44" i="14" s="1"/>
  <c r="K43" i="14"/>
  <c r="I43" i="14"/>
  <c r="K42" i="14"/>
  <c r="I42" i="14"/>
  <c r="L42" i="14" s="1"/>
  <c r="K41" i="14"/>
  <c r="I41" i="14"/>
  <c r="K40" i="14"/>
  <c r="I40" i="14"/>
  <c r="L40" i="14" s="1"/>
  <c r="K39" i="14"/>
  <c r="I39" i="14"/>
  <c r="K38" i="14"/>
  <c r="I38" i="14"/>
  <c r="L38" i="14" s="1"/>
  <c r="K37" i="14"/>
  <c r="I37" i="14"/>
  <c r="K36" i="14"/>
  <c r="I36" i="14"/>
  <c r="L36" i="14" s="1"/>
  <c r="J32" i="14"/>
  <c r="I32" i="14"/>
  <c r="B32" i="14"/>
  <c r="A32" i="14"/>
  <c r="E31" i="14"/>
  <c r="A31" i="14"/>
  <c r="K29" i="14"/>
  <c r="I29" i="14"/>
  <c r="L29" i="14" s="1"/>
  <c r="L28" i="14"/>
  <c r="K28" i="14"/>
  <c r="I28" i="14"/>
  <c r="K27" i="14"/>
  <c r="I27" i="14"/>
  <c r="K26" i="14"/>
  <c r="I26" i="14"/>
  <c r="K25" i="14"/>
  <c r="I25" i="14"/>
  <c r="L25" i="14" s="1"/>
  <c r="K24" i="14"/>
  <c r="I24" i="14"/>
  <c r="L24" i="14" s="1"/>
  <c r="L23" i="14"/>
  <c r="K23" i="14"/>
  <c r="I23" i="14"/>
  <c r="K22" i="14"/>
  <c r="I22" i="14"/>
  <c r="L22" i="14" s="1"/>
  <c r="K21" i="14"/>
  <c r="I21" i="14"/>
  <c r="K20" i="14"/>
  <c r="L20" i="14" s="1"/>
  <c r="I20" i="14"/>
  <c r="K19" i="14"/>
  <c r="I19" i="14"/>
  <c r="K18" i="14"/>
  <c r="I18" i="14"/>
  <c r="K17" i="14"/>
  <c r="I17" i="14"/>
  <c r="L17" i="14" s="1"/>
  <c r="L16" i="14"/>
  <c r="K16" i="14"/>
  <c r="I16" i="14"/>
  <c r="K15" i="14"/>
  <c r="L15" i="14" s="1"/>
  <c r="I15" i="14"/>
  <c r="K14" i="14"/>
  <c r="I14" i="14"/>
  <c r="L14" i="14" s="1"/>
  <c r="K13" i="14"/>
  <c r="I13" i="14"/>
  <c r="K12" i="14"/>
  <c r="I12" i="14"/>
  <c r="L12" i="14" s="1"/>
  <c r="K11" i="14"/>
  <c r="L11" i="14" s="1"/>
  <c r="I11" i="14"/>
  <c r="K10" i="14"/>
  <c r="I10" i="14"/>
  <c r="L10" i="14" s="1"/>
  <c r="K9" i="14"/>
  <c r="I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M3" i="13"/>
  <c r="M6" i="13" s="1"/>
  <c r="M5" i="12"/>
  <c r="M3" i="12"/>
  <c r="D3" i="12"/>
  <c r="H2" i="12"/>
  <c r="B2" i="12"/>
  <c r="F8" i="3"/>
  <c r="G8" i="3"/>
  <c r="H8" i="3"/>
  <c r="J8" i="3"/>
  <c r="F9" i="3"/>
  <c r="G9" i="3"/>
  <c r="H9" i="3"/>
  <c r="J9" i="3"/>
  <c r="F10" i="3"/>
  <c r="G10" i="3"/>
  <c r="H10" i="3"/>
  <c r="J10" i="3"/>
  <c r="F11" i="3"/>
  <c r="G11" i="3"/>
  <c r="H11" i="3"/>
  <c r="J11" i="3"/>
  <c r="F12" i="3"/>
  <c r="G12" i="3"/>
  <c r="H12" i="3"/>
  <c r="J12" i="3"/>
  <c r="F13" i="3"/>
  <c r="G13" i="3"/>
  <c r="H13" i="3"/>
  <c r="J13" i="3"/>
  <c r="F14" i="3"/>
  <c r="G14" i="3"/>
  <c r="H14" i="3"/>
  <c r="J14" i="3"/>
  <c r="F15" i="3"/>
  <c r="G15" i="3"/>
  <c r="H15" i="3"/>
  <c r="J15" i="3"/>
  <c r="F16" i="3"/>
  <c r="G16" i="3"/>
  <c r="H16" i="3"/>
  <c r="J16" i="3"/>
  <c r="F17" i="3"/>
  <c r="G17" i="3"/>
  <c r="H17" i="3"/>
  <c r="J17" i="3"/>
  <c r="F18" i="3"/>
  <c r="G18" i="3"/>
  <c r="H18" i="3"/>
  <c r="J18" i="3"/>
  <c r="L19" i="14" l="1"/>
  <c r="L21" i="14"/>
  <c r="L26" i="14"/>
  <c r="L27" i="14"/>
  <c r="L13" i="14"/>
  <c r="L18" i="14"/>
  <c r="L37" i="14"/>
  <c r="L41" i="14"/>
  <c r="L45" i="14"/>
  <c r="L49" i="14"/>
  <c r="L53" i="14"/>
  <c r="L39" i="14"/>
  <c r="L43" i="14"/>
  <c r="L47" i="14"/>
  <c r="L51" i="14"/>
  <c r="I55" i="14"/>
  <c r="K55" i="14"/>
  <c r="L9" i="14"/>
  <c r="J22" i="4"/>
  <c r="H23" i="5" s="1"/>
  <c r="E1" i="4"/>
  <c r="D1" i="5" s="1"/>
  <c r="F229" i="2"/>
  <c r="H229" i="2"/>
  <c r="F228" i="2"/>
  <c r="H228" i="2"/>
  <c r="F227" i="2"/>
  <c r="H227" i="2"/>
  <c r="F226" i="2"/>
  <c r="I482" i="3" s="1"/>
  <c r="H226" i="2"/>
  <c r="F225" i="2"/>
  <c r="H225" i="2"/>
  <c r="F224" i="2"/>
  <c r="I480" i="3" s="1"/>
  <c r="H224" i="2"/>
  <c r="F223" i="2"/>
  <c r="H223" i="2"/>
  <c r="F222" i="2"/>
  <c r="I478" i="3" s="1"/>
  <c r="H222" i="2"/>
  <c r="F221" i="2"/>
  <c r="H221" i="2"/>
  <c r="F220" i="2"/>
  <c r="H220" i="2"/>
  <c r="F219" i="2"/>
  <c r="H219" i="2"/>
  <c r="F218" i="2"/>
  <c r="H218" i="2"/>
  <c r="F217" i="2"/>
  <c r="H217" i="2"/>
  <c r="F216" i="2"/>
  <c r="I460" i="3" s="1"/>
  <c r="H216" i="2"/>
  <c r="F215" i="2"/>
  <c r="H215" i="2"/>
  <c r="F214" i="2"/>
  <c r="H214" i="2"/>
  <c r="F213" i="2"/>
  <c r="H213" i="2"/>
  <c r="F212" i="2"/>
  <c r="H212" i="2"/>
  <c r="F211" i="2"/>
  <c r="H211" i="2"/>
  <c r="F210" i="2"/>
  <c r="I454" i="3" s="1"/>
  <c r="H210" i="2"/>
  <c r="F209" i="2"/>
  <c r="H209" i="2"/>
  <c r="F208" i="2"/>
  <c r="H208" i="2"/>
  <c r="F207" i="2"/>
  <c r="H207" i="2"/>
  <c r="F206" i="2"/>
  <c r="I438" i="3" s="1"/>
  <c r="H206" i="2"/>
  <c r="F205" i="2"/>
  <c r="H205" i="2"/>
  <c r="F204" i="2"/>
  <c r="I436" i="3" s="1"/>
  <c r="H204" i="2"/>
  <c r="F203" i="2"/>
  <c r="H203" i="2"/>
  <c r="F202" i="2"/>
  <c r="I434" i="3" s="1"/>
  <c r="H202" i="2"/>
  <c r="F201" i="2"/>
  <c r="H201" i="2"/>
  <c r="F200" i="2"/>
  <c r="I432" i="3" s="1"/>
  <c r="H200" i="2"/>
  <c r="F199" i="2"/>
  <c r="H199" i="2"/>
  <c r="F198" i="2"/>
  <c r="I418" i="3" s="1"/>
  <c r="H198" i="2"/>
  <c r="F197" i="2"/>
  <c r="H197" i="2"/>
  <c r="F196" i="2"/>
  <c r="I416" i="3" s="1"/>
  <c r="H196" i="2"/>
  <c r="F195" i="2"/>
  <c r="H195" i="2"/>
  <c r="F194" i="2"/>
  <c r="H194" i="2"/>
  <c r="F193" i="2"/>
  <c r="H193" i="2"/>
  <c r="F192" i="2"/>
  <c r="I412" i="3" s="1"/>
  <c r="H192" i="2"/>
  <c r="F191" i="2"/>
  <c r="H191" i="2"/>
  <c r="F190" i="2"/>
  <c r="I410" i="3" s="1"/>
  <c r="H190" i="2"/>
  <c r="F189" i="2"/>
  <c r="H189" i="2"/>
  <c r="F188" i="2"/>
  <c r="H188" i="2"/>
  <c r="F187" i="2"/>
  <c r="H187" i="2"/>
  <c r="F186" i="2"/>
  <c r="I394" i="3" s="1"/>
  <c r="H186" i="2"/>
  <c r="F185" i="2"/>
  <c r="H185" i="2"/>
  <c r="F184" i="2"/>
  <c r="I392" i="3" s="1"/>
  <c r="H184" i="2"/>
  <c r="F183" i="2"/>
  <c r="H183" i="2"/>
  <c r="F182" i="2"/>
  <c r="I390" i="3" s="1"/>
  <c r="H182" i="2"/>
  <c r="F181" i="2"/>
  <c r="H181" i="2"/>
  <c r="F180" i="2"/>
  <c r="I388" i="3" s="1"/>
  <c r="H180" i="2"/>
  <c r="F179" i="2"/>
  <c r="H179" i="2"/>
  <c r="F178" i="2"/>
  <c r="I374" i="3" s="1"/>
  <c r="H178" i="2"/>
  <c r="F177" i="2"/>
  <c r="H177" i="2"/>
  <c r="F176" i="2"/>
  <c r="H176" i="2"/>
  <c r="F175" i="2"/>
  <c r="H175" i="2"/>
  <c r="F174" i="2"/>
  <c r="I370" i="3" s="1"/>
  <c r="H174" i="2"/>
  <c r="F173" i="2"/>
  <c r="H173" i="2"/>
  <c r="F172" i="2"/>
  <c r="I368" i="3" s="1"/>
  <c r="H172" i="2"/>
  <c r="F171" i="2"/>
  <c r="H171" i="2"/>
  <c r="F170" i="2"/>
  <c r="I366" i="3" s="1"/>
  <c r="H170" i="2"/>
  <c r="F169" i="2"/>
  <c r="H169" i="2"/>
  <c r="F168" i="2"/>
  <c r="I352" i="3" s="1"/>
  <c r="H168" i="2"/>
  <c r="F167" i="2"/>
  <c r="H167" i="2"/>
  <c r="F166" i="2"/>
  <c r="H166" i="2"/>
  <c r="F165" i="2"/>
  <c r="H165" i="2"/>
  <c r="F164" i="2"/>
  <c r="I348" i="3" s="1"/>
  <c r="H164" i="2"/>
  <c r="F163" i="2"/>
  <c r="H163" i="2"/>
  <c r="F162" i="2"/>
  <c r="I346" i="3" s="1"/>
  <c r="H162" i="2"/>
  <c r="F161" i="2"/>
  <c r="H161" i="2"/>
  <c r="F160" i="2"/>
  <c r="H160" i="2"/>
  <c r="F159" i="2"/>
  <c r="H159" i="2"/>
  <c r="F158" i="2"/>
  <c r="H158" i="2"/>
  <c r="F157" i="2"/>
  <c r="H157" i="2"/>
  <c r="F156" i="2"/>
  <c r="I328" i="3" s="1"/>
  <c r="H156" i="2"/>
  <c r="F155" i="2"/>
  <c r="H155" i="2"/>
  <c r="F154" i="2"/>
  <c r="I326" i="3" s="1"/>
  <c r="H154" i="2"/>
  <c r="F153" i="2"/>
  <c r="H153" i="2"/>
  <c r="F152" i="2"/>
  <c r="I324" i="3" s="1"/>
  <c r="H152" i="2"/>
  <c r="F151" i="2"/>
  <c r="H151" i="2"/>
  <c r="F150" i="2"/>
  <c r="I322" i="3" s="1"/>
  <c r="H150" i="2"/>
  <c r="F149" i="2"/>
  <c r="H149" i="2"/>
  <c r="F148" i="2"/>
  <c r="I308" i="3" s="1"/>
  <c r="H148" i="2"/>
  <c r="F147" i="2"/>
  <c r="H147" i="2"/>
  <c r="F146" i="2"/>
  <c r="H146" i="2"/>
  <c r="F145" i="2"/>
  <c r="H145" i="2"/>
  <c r="F144" i="2"/>
  <c r="H144" i="2"/>
  <c r="F143" i="2"/>
  <c r="H143" i="2"/>
  <c r="F142" i="2"/>
  <c r="I302" i="3" s="1"/>
  <c r="H142" i="2"/>
  <c r="F141" i="2"/>
  <c r="H141" i="2"/>
  <c r="F140" i="2"/>
  <c r="H140" i="2"/>
  <c r="F139" i="2"/>
  <c r="H139" i="2"/>
  <c r="F138" i="2"/>
  <c r="I286" i="3" s="1"/>
  <c r="H138" i="2"/>
  <c r="F137" i="2"/>
  <c r="H137" i="2"/>
  <c r="F136" i="2"/>
  <c r="I284" i="3" s="1"/>
  <c r="H136" i="2"/>
  <c r="F135" i="2"/>
  <c r="H135" i="2"/>
  <c r="F134" i="2"/>
  <c r="I282" i="3" s="1"/>
  <c r="H134" i="2"/>
  <c r="F133" i="2"/>
  <c r="H133" i="2"/>
  <c r="F132" i="2"/>
  <c r="I280" i="3" s="1"/>
  <c r="H132" i="2"/>
  <c r="F131" i="2"/>
  <c r="H131" i="2"/>
  <c r="F130" i="2"/>
  <c r="H130" i="2"/>
  <c r="F129" i="2"/>
  <c r="H129" i="2"/>
  <c r="F128" i="2"/>
  <c r="I264" i="3" s="1"/>
  <c r="H128" i="2"/>
  <c r="F127" i="2"/>
  <c r="H127" i="2"/>
  <c r="F126" i="2"/>
  <c r="I262" i="3" s="1"/>
  <c r="H126" i="2"/>
  <c r="F125" i="2"/>
  <c r="H125" i="2"/>
  <c r="F124" i="2"/>
  <c r="I260" i="3" s="1"/>
  <c r="H124" i="2"/>
  <c r="F123" i="2"/>
  <c r="H123" i="2"/>
  <c r="F122" i="2"/>
  <c r="I258" i="3" s="1"/>
  <c r="H122" i="2"/>
  <c r="F121" i="2"/>
  <c r="H121" i="2"/>
  <c r="F120" i="2"/>
  <c r="I256" i="3" s="1"/>
  <c r="H120" i="2"/>
  <c r="F119" i="2"/>
  <c r="H119" i="2"/>
  <c r="F118" i="2"/>
  <c r="I242" i="3" s="1"/>
  <c r="H118" i="2"/>
  <c r="F117" i="2"/>
  <c r="H117" i="2"/>
  <c r="F116" i="2"/>
  <c r="I240" i="3" s="1"/>
  <c r="H116" i="2"/>
  <c r="F115" i="2"/>
  <c r="H115" i="2"/>
  <c r="F114" i="2"/>
  <c r="I238" i="3" s="1"/>
  <c r="H114" i="2"/>
  <c r="F113" i="2"/>
  <c r="H113" i="2"/>
  <c r="F112" i="2"/>
  <c r="I236" i="3" s="1"/>
  <c r="H112" i="2"/>
  <c r="F111" i="2"/>
  <c r="H111" i="2"/>
  <c r="F110" i="2"/>
  <c r="I234" i="3" s="1"/>
  <c r="H110" i="2"/>
  <c r="F109" i="2"/>
  <c r="H109" i="2"/>
  <c r="F108" i="2"/>
  <c r="I220" i="3" s="1"/>
  <c r="H108" i="2"/>
  <c r="F107" i="2"/>
  <c r="H107" i="2"/>
  <c r="F106" i="2"/>
  <c r="I218" i="3" s="1"/>
  <c r="H106" i="2"/>
  <c r="F105" i="2"/>
  <c r="H105" i="2"/>
  <c r="F104" i="2"/>
  <c r="H104" i="2"/>
  <c r="F103" i="2"/>
  <c r="H103" i="2"/>
  <c r="F102" i="2"/>
  <c r="I214" i="3" s="1"/>
  <c r="H102" i="2"/>
  <c r="F101" i="2"/>
  <c r="H101" i="2"/>
  <c r="F100" i="2"/>
  <c r="H100" i="2"/>
  <c r="F99" i="2"/>
  <c r="H99" i="2"/>
  <c r="F98" i="2"/>
  <c r="H98" i="2"/>
  <c r="F97" i="2"/>
  <c r="H97" i="2"/>
  <c r="F96" i="2"/>
  <c r="I196" i="3" s="1"/>
  <c r="H96" i="2"/>
  <c r="F95" i="2"/>
  <c r="H95" i="2"/>
  <c r="F94" i="2"/>
  <c r="I194" i="3" s="1"/>
  <c r="H94" i="2"/>
  <c r="F93" i="2"/>
  <c r="H93" i="2"/>
  <c r="F92" i="2"/>
  <c r="I192" i="3" s="1"/>
  <c r="H92" i="2"/>
  <c r="F91" i="2"/>
  <c r="H91" i="2"/>
  <c r="F90" i="2"/>
  <c r="I190" i="3" s="1"/>
  <c r="H90" i="2"/>
  <c r="F89" i="2"/>
  <c r="H89" i="2"/>
  <c r="F88" i="2"/>
  <c r="I176" i="3" s="1"/>
  <c r="H88" i="2"/>
  <c r="F87" i="2"/>
  <c r="H87" i="2"/>
  <c r="F86" i="2"/>
  <c r="I174" i="3" s="1"/>
  <c r="H86" i="2"/>
  <c r="F85" i="2"/>
  <c r="H85" i="2"/>
  <c r="F84" i="2"/>
  <c r="I172" i="3" s="1"/>
  <c r="H84" i="2"/>
  <c r="F83" i="2"/>
  <c r="H83" i="2"/>
  <c r="F82" i="2"/>
  <c r="I170" i="3" s="1"/>
  <c r="H82" i="2"/>
  <c r="F81" i="2"/>
  <c r="H81" i="2"/>
  <c r="F80" i="2"/>
  <c r="I168" i="3" s="1"/>
  <c r="H80" i="2"/>
  <c r="F79" i="2"/>
  <c r="H79" i="2"/>
  <c r="F78" i="2"/>
  <c r="I154" i="3" s="1"/>
  <c r="H78" i="2"/>
  <c r="F77" i="2"/>
  <c r="H77" i="2"/>
  <c r="F76" i="2"/>
  <c r="I152" i="3" s="1"/>
  <c r="H76" i="2"/>
  <c r="F75" i="2"/>
  <c r="H75" i="2"/>
  <c r="F74" i="2"/>
  <c r="I150" i="3" s="1"/>
  <c r="H74" i="2"/>
  <c r="F73" i="2"/>
  <c r="H73" i="2"/>
  <c r="F72" i="2"/>
  <c r="I148" i="3" s="1"/>
  <c r="H72" i="2"/>
  <c r="F71" i="2"/>
  <c r="H71" i="2"/>
  <c r="F70" i="2"/>
  <c r="I146" i="3" s="1"/>
  <c r="H70" i="2"/>
  <c r="F69" i="2"/>
  <c r="H69" i="2"/>
  <c r="F68" i="2"/>
  <c r="I132" i="3" s="1"/>
  <c r="H68" i="2"/>
  <c r="F67" i="2"/>
  <c r="H67" i="2"/>
  <c r="F66" i="2"/>
  <c r="I130" i="3" s="1"/>
  <c r="H66" i="2"/>
  <c r="F65" i="2"/>
  <c r="H65" i="2"/>
  <c r="F64" i="2"/>
  <c r="H64" i="2"/>
  <c r="F63" i="2"/>
  <c r="H63" i="2"/>
  <c r="F62" i="2"/>
  <c r="I126" i="3" s="1"/>
  <c r="H62" i="2"/>
  <c r="F61" i="2"/>
  <c r="H61" i="2"/>
  <c r="F60" i="2"/>
  <c r="H60" i="2"/>
  <c r="F59" i="2"/>
  <c r="H59" i="2"/>
  <c r="F58" i="2"/>
  <c r="I109" i="3" s="1"/>
  <c r="H58" i="2"/>
  <c r="F57" i="2"/>
  <c r="H57" i="2"/>
  <c r="F56" i="2"/>
  <c r="H56" i="2"/>
  <c r="F55" i="2"/>
  <c r="H55" i="2"/>
  <c r="F54" i="2"/>
  <c r="I105" i="3" s="1"/>
  <c r="H54" i="2"/>
  <c r="F53" i="2"/>
  <c r="H53" i="2"/>
  <c r="F52" i="2"/>
  <c r="I103" i="3" s="1"/>
  <c r="H52" i="2"/>
  <c r="F51" i="2"/>
  <c r="H51" i="2"/>
  <c r="C29" i="1"/>
  <c r="I93" i="3" s="1"/>
  <c r="I115" i="3" s="1"/>
  <c r="I138" i="3" s="1"/>
  <c r="I160" i="3" s="1"/>
  <c r="I182" i="3" s="1"/>
  <c r="I204" i="3" s="1"/>
  <c r="I226" i="3" s="1"/>
  <c r="I248" i="3" s="1"/>
  <c r="I270" i="3" s="1"/>
  <c r="I292" i="3" s="1"/>
  <c r="I314" i="3" s="1"/>
  <c r="I336" i="3" s="1"/>
  <c r="I358" i="3" s="1"/>
  <c r="I380" i="3" s="1"/>
  <c r="I402" i="3" s="1"/>
  <c r="I424" i="3" s="1"/>
  <c r="I446" i="3" s="1"/>
  <c r="I468" i="3" s="1"/>
  <c r="I490" i="3" s="1"/>
  <c r="C28" i="1"/>
  <c r="G23" i="4" s="1"/>
  <c r="E24" i="5" s="1"/>
  <c r="F50" i="2"/>
  <c r="H50" i="2"/>
  <c r="F49" i="2"/>
  <c r="I87" i="3" s="1"/>
  <c r="H49" i="2"/>
  <c r="F48" i="2"/>
  <c r="H48" i="2"/>
  <c r="F47" i="2"/>
  <c r="H47" i="2"/>
  <c r="F46" i="2"/>
  <c r="H46" i="2"/>
  <c r="F45" i="2"/>
  <c r="I83" i="3" s="1"/>
  <c r="H45" i="2"/>
  <c r="F44" i="2"/>
  <c r="H44" i="2"/>
  <c r="F43" i="2"/>
  <c r="I81" i="3" s="1"/>
  <c r="H43" i="2"/>
  <c r="K81" i="3" s="1"/>
  <c r="F42" i="2"/>
  <c r="I80" i="3" s="1"/>
  <c r="H42" i="2"/>
  <c r="K86" i="9" s="1"/>
  <c r="F41" i="2"/>
  <c r="I79" i="3" s="1"/>
  <c r="H41" i="2"/>
  <c r="F40" i="2"/>
  <c r="H40" i="2"/>
  <c r="F39" i="2"/>
  <c r="I65" i="3" s="1"/>
  <c r="H39" i="2"/>
  <c r="F38" i="2"/>
  <c r="H38" i="2"/>
  <c r="F37" i="2"/>
  <c r="H37" i="2"/>
  <c r="F36" i="2"/>
  <c r="H36" i="2"/>
  <c r="F35" i="2"/>
  <c r="H35" i="2"/>
  <c r="F34" i="2"/>
  <c r="H34" i="2"/>
  <c r="F33" i="2"/>
  <c r="I59" i="3" s="1"/>
  <c r="H33" i="2"/>
  <c r="F32" i="2"/>
  <c r="H32" i="2"/>
  <c r="F31" i="2"/>
  <c r="I57" i="3" s="1"/>
  <c r="H31" i="2"/>
  <c r="F30" i="2"/>
  <c r="H30" i="2"/>
  <c r="F29" i="2"/>
  <c r="H29" i="2"/>
  <c r="F28" i="2"/>
  <c r="H28" i="2"/>
  <c r="F27" i="2"/>
  <c r="I40" i="3" s="1"/>
  <c r="H27" i="2"/>
  <c r="F26" i="2"/>
  <c r="H26" i="2"/>
  <c r="F25" i="2"/>
  <c r="H25" i="2"/>
  <c r="F24" i="2"/>
  <c r="H24" i="2"/>
  <c r="F23" i="2"/>
  <c r="I36" i="3" s="1"/>
  <c r="H23" i="2"/>
  <c r="F22" i="2"/>
  <c r="H22" i="2"/>
  <c r="F21" i="2"/>
  <c r="I34" i="3" s="1"/>
  <c r="H21" i="2"/>
  <c r="F20" i="2"/>
  <c r="H20" i="2"/>
  <c r="F19" i="2"/>
  <c r="H19" i="2"/>
  <c r="C32" i="1"/>
  <c r="C33" i="1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433" i="3"/>
  <c r="G433" i="3"/>
  <c r="H433" i="3"/>
  <c r="I433" i="3"/>
  <c r="J433" i="3"/>
  <c r="K433" i="3"/>
  <c r="F434" i="3"/>
  <c r="G434" i="3"/>
  <c r="H434" i="3"/>
  <c r="J434" i="3"/>
  <c r="K434" i="3"/>
  <c r="F435" i="3"/>
  <c r="G435" i="3"/>
  <c r="H435" i="3"/>
  <c r="I435" i="3"/>
  <c r="J435" i="3"/>
  <c r="F436" i="3"/>
  <c r="G436" i="3"/>
  <c r="H436" i="3"/>
  <c r="J436" i="3"/>
  <c r="K436" i="3"/>
  <c r="F437" i="3"/>
  <c r="G437" i="3"/>
  <c r="H437" i="3"/>
  <c r="I437" i="3"/>
  <c r="J437" i="3"/>
  <c r="K437" i="3"/>
  <c r="F438" i="3"/>
  <c r="G438" i="3"/>
  <c r="H438" i="3"/>
  <c r="J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G432" i="3"/>
  <c r="H432" i="3"/>
  <c r="J432" i="3"/>
  <c r="K432" i="3"/>
  <c r="F432" i="3"/>
  <c r="F305" i="3"/>
  <c r="G305" i="3"/>
  <c r="H305" i="3"/>
  <c r="I305" i="3"/>
  <c r="J305" i="3"/>
  <c r="K305" i="3"/>
  <c r="F306" i="3"/>
  <c r="G306" i="3"/>
  <c r="H306" i="3"/>
  <c r="I306" i="3"/>
  <c r="J306" i="3"/>
  <c r="K306" i="3"/>
  <c r="F307" i="3"/>
  <c r="G307" i="3"/>
  <c r="H307" i="3"/>
  <c r="I307" i="3"/>
  <c r="J307" i="3"/>
  <c r="F308" i="3"/>
  <c r="G308" i="3"/>
  <c r="H308" i="3"/>
  <c r="J308" i="3"/>
  <c r="F309" i="3"/>
  <c r="G309" i="3"/>
  <c r="H309" i="3"/>
  <c r="I309" i="3"/>
  <c r="J309" i="3"/>
  <c r="K309" i="3"/>
  <c r="B305" i="3"/>
  <c r="B306" i="3"/>
  <c r="B307" i="3"/>
  <c r="B308" i="3"/>
  <c r="B309" i="3"/>
  <c r="F477" i="3"/>
  <c r="G477" i="3"/>
  <c r="H477" i="3"/>
  <c r="J477" i="3"/>
  <c r="F478" i="3"/>
  <c r="G478" i="3"/>
  <c r="H478" i="3"/>
  <c r="J478" i="3"/>
  <c r="F479" i="3"/>
  <c r="G479" i="3"/>
  <c r="H479" i="3"/>
  <c r="J479" i="3"/>
  <c r="F480" i="3"/>
  <c r="G480" i="3"/>
  <c r="H480" i="3"/>
  <c r="J480" i="3"/>
  <c r="F481" i="3"/>
  <c r="G481" i="3"/>
  <c r="H481" i="3"/>
  <c r="J481" i="3"/>
  <c r="F482" i="3"/>
  <c r="G482" i="3"/>
  <c r="H482" i="3"/>
  <c r="J482" i="3"/>
  <c r="F483" i="3"/>
  <c r="G483" i="3"/>
  <c r="H483" i="3"/>
  <c r="J483" i="3"/>
  <c r="F484" i="3"/>
  <c r="G484" i="3"/>
  <c r="H484" i="3"/>
  <c r="J484" i="3"/>
  <c r="F485" i="3"/>
  <c r="G485" i="3"/>
  <c r="H485" i="3"/>
  <c r="J485" i="3"/>
  <c r="G476" i="3"/>
  <c r="H476" i="3"/>
  <c r="J476" i="3"/>
  <c r="B477" i="3"/>
  <c r="B478" i="3"/>
  <c r="B479" i="3"/>
  <c r="B480" i="3"/>
  <c r="B481" i="3"/>
  <c r="B482" i="3"/>
  <c r="B483" i="3"/>
  <c r="B484" i="3"/>
  <c r="B485" i="3"/>
  <c r="F476" i="3"/>
  <c r="B476" i="3"/>
  <c r="F455" i="3"/>
  <c r="G455" i="3"/>
  <c r="H455" i="3"/>
  <c r="J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G454" i="3"/>
  <c r="H454" i="3"/>
  <c r="J454" i="3"/>
  <c r="B455" i="3"/>
  <c r="B456" i="3"/>
  <c r="B457" i="3"/>
  <c r="B458" i="3"/>
  <c r="B459" i="3"/>
  <c r="B460" i="3"/>
  <c r="B461" i="3"/>
  <c r="B462" i="3"/>
  <c r="B463" i="3"/>
  <c r="F454" i="3"/>
  <c r="B454" i="3"/>
  <c r="B433" i="3"/>
  <c r="B434" i="3"/>
  <c r="B435" i="3"/>
  <c r="B436" i="3"/>
  <c r="B437" i="3"/>
  <c r="B438" i="3"/>
  <c r="B439" i="3"/>
  <c r="B440" i="3"/>
  <c r="B441" i="3"/>
  <c r="B432" i="3"/>
  <c r="I455" i="3"/>
  <c r="I456" i="3"/>
  <c r="K456" i="3"/>
  <c r="I457" i="3"/>
  <c r="K457" i="3"/>
  <c r="I458" i="3"/>
  <c r="I459" i="3"/>
  <c r="I461" i="3"/>
  <c r="K461" i="3"/>
  <c r="I462" i="3"/>
  <c r="I463" i="3"/>
  <c r="K476" i="3"/>
  <c r="I477" i="3"/>
  <c r="K477" i="3"/>
  <c r="I479" i="3"/>
  <c r="K480" i="3"/>
  <c r="I481" i="3"/>
  <c r="K481" i="3"/>
  <c r="I483" i="3"/>
  <c r="K483" i="3"/>
  <c r="K484" i="3"/>
  <c r="I485" i="3"/>
  <c r="K485" i="3"/>
  <c r="F411" i="3"/>
  <c r="G411" i="3"/>
  <c r="H411" i="3"/>
  <c r="J411" i="3"/>
  <c r="F412" i="3"/>
  <c r="G412" i="3"/>
  <c r="H412" i="3"/>
  <c r="J412" i="3"/>
  <c r="F413" i="3"/>
  <c r="G413" i="3"/>
  <c r="H413" i="3"/>
  <c r="J413" i="3"/>
  <c r="F414" i="3"/>
  <c r="G414" i="3"/>
  <c r="H414" i="3"/>
  <c r="J414" i="3"/>
  <c r="F415" i="3"/>
  <c r="G415" i="3"/>
  <c r="H415" i="3"/>
  <c r="J415" i="3"/>
  <c r="F416" i="3"/>
  <c r="G416" i="3"/>
  <c r="H416" i="3"/>
  <c r="J416" i="3"/>
  <c r="F417" i="3"/>
  <c r="G417" i="3"/>
  <c r="H417" i="3"/>
  <c r="J417" i="3"/>
  <c r="F418" i="3"/>
  <c r="G418" i="3"/>
  <c r="H418" i="3"/>
  <c r="J418" i="3"/>
  <c r="F419" i="3"/>
  <c r="G419" i="3"/>
  <c r="H419" i="3"/>
  <c r="J419" i="3"/>
  <c r="G410" i="3"/>
  <c r="H410" i="3"/>
  <c r="J410" i="3"/>
  <c r="B411" i="3"/>
  <c r="B412" i="3"/>
  <c r="B413" i="3"/>
  <c r="B414" i="3"/>
  <c r="B415" i="3"/>
  <c r="B416" i="3"/>
  <c r="B417" i="3"/>
  <c r="B418" i="3"/>
  <c r="B419" i="3"/>
  <c r="F410" i="3"/>
  <c r="B410" i="3"/>
  <c r="F389" i="3"/>
  <c r="G389" i="3"/>
  <c r="H389" i="3"/>
  <c r="J389" i="3"/>
  <c r="F390" i="3"/>
  <c r="G390" i="3"/>
  <c r="H390" i="3"/>
  <c r="J390" i="3"/>
  <c r="F391" i="3"/>
  <c r="G391" i="3"/>
  <c r="H391" i="3"/>
  <c r="J391" i="3"/>
  <c r="F392" i="3"/>
  <c r="G392" i="3"/>
  <c r="H392" i="3"/>
  <c r="J392" i="3"/>
  <c r="F393" i="3"/>
  <c r="G393" i="3"/>
  <c r="H393" i="3"/>
  <c r="J393" i="3"/>
  <c r="F394" i="3"/>
  <c r="G394" i="3"/>
  <c r="H394" i="3"/>
  <c r="J394" i="3"/>
  <c r="F395" i="3"/>
  <c r="G395" i="3"/>
  <c r="H395" i="3"/>
  <c r="J395" i="3"/>
  <c r="F396" i="3"/>
  <c r="G396" i="3"/>
  <c r="H396" i="3"/>
  <c r="J396" i="3"/>
  <c r="F397" i="3"/>
  <c r="G397" i="3"/>
  <c r="H397" i="3"/>
  <c r="J397" i="3"/>
  <c r="G388" i="3"/>
  <c r="H388" i="3"/>
  <c r="J388" i="3"/>
  <c r="B389" i="3"/>
  <c r="B390" i="3"/>
  <c r="B391" i="3"/>
  <c r="B392" i="3"/>
  <c r="B393" i="3"/>
  <c r="B394" i="3"/>
  <c r="B395" i="3"/>
  <c r="B396" i="3"/>
  <c r="B397" i="3"/>
  <c r="F388" i="3"/>
  <c r="B388" i="3"/>
  <c r="F367" i="3"/>
  <c r="G367" i="3"/>
  <c r="H367" i="3"/>
  <c r="J367" i="3"/>
  <c r="F368" i="3"/>
  <c r="G368" i="3"/>
  <c r="H368" i="3"/>
  <c r="J368" i="3"/>
  <c r="F369" i="3"/>
  <c r="G369" i="3"/>
  <c r="H369" i="3"/>
  <c r="J369" i="3"/>
  <c r="F370" i="3"/>
  <c r="G370" i="3"/>
  <c r="H370" i="3"/>
  <c r="J370" i="3"/>
  <c r="F371" i="3"/>
  <c r="G371" i="3"/>
  <c r="H371" i="3"/>
  <c r="J371" i="3"/>
  <c r="F372" i="3"/>
  <c r="G372" i="3"/>
  <c r="H372" i="3"/>
  <c r="J372" i="3"/>
  <c r="F373" i="3"/>
  <c r="G373" i="3"/>
  <c r="H373" i="3"/>
  <c r="J373" i="3"/>
  <c r="F374" i="3"/>
  <c r="G374" i="3"/>
  <c r="H374" i="3"/>
  <c r="J374" i="3"/>
  <c r="F375" i="3"/>
  <c r="G375" i="3"/>
  <c r="H375" i="3"/>
  <c r="J375" i="3"/>
  <c r="G366" i="3"/>
  <c r="H366" i="3"/>
  <c r="J366" i="3"/>
  <c r="B367" i="3"/>
  <c r="B368" i="3"/>
  <c r="B369" i="3"/>
  <c r="B370" i="3"/>
  <c r="B371" i="3"/>
  <c r="B372" i="3"/>
  <c r="B373" i="3"/>
  <c r="B374" i="3"/>
  <c r="B375" i="3"/>
  <c r="F366" i="3"/>
  <c r="B366" i="3"/>
  <c r="F345" i="3"/>
  <c r="G345" i="3"/>
  <c r="H345" i="3"/>
  <c r="J345" i="3"/>
  <c r="F346" i="3"/>
  <c r="G346" i="3"/>
  <c r="H346" i="3"/>
  <c r="J346" i="3"/>
  <c r="F347" i="3"/>
  <c r="G347" i="3"/>
  <c r="H347" i="3"/>
  <c r="J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F352" i="3"/>
  <c r="G352" i="3"/>
  <c r="H352" i="3"/>
  <c r="J352" i="3"/>
  <c r="F353" i="3"/>
  <c r="G353" i="3"/>
  <c r="H353" i="3"/>
  <c r="J353" i="3"/>
  <c r="G344" i="3"/>
  <c r="H344" i="3"/>
  <c r="J344" i="3"/>
  <c r="B345" i="3"/>
  <c r="B346" i="3"/>
  <c r="B347" i="3"/>
  <c r="B348" i="3"/>
  <c r="B349" i="3"/>
  <c r="B350" i="3"/>
  <c r="B351" i="3"/>
  <c r="B352" i="3"/>
  <c r="B353" i="3"/>
  <c r="F344" i="3"/>
  <c r="B344" i="3"/>
  <c r="F323" i="3"/>
  <c r="G323" i="3"/>
  <c r="H323" i="3"/>
  <c r="J323" i="3"/>
  <c r="F324" i="3"/>
  <c r="G324" i="3"/>
  <c r="H324" i="3"/>
  <c r="J324" i="3"/>
  <c r="F325" i="3"/>
  <c r="G325" i="3"/>
  <c r="H325" i="3"/>
  <c r="J325" i="3"/>
  <c r="F326" i="3"/>
  <c r="G326" i="3"/>
  <c r="H326" i="3"/>
  <c r="J326" i="3"/>
  <c r="F327" i="3"/>
  <c r="G327" i="3"/>
  <c r="H327" i="3"/>
  <c r="J327" i="3"/>
  <c r="F328" i="3"/>
  <c r="G328" i="3"/>
  <c r="H328" i="3"/>
  <c r="J328" i="3"/>
  <c r="F329" i="3"/>
  <c r="G329" i="3"/>
  <c r="H329" i="3"/>
  <c r="J329" i="3"/>
  <c r="F330" i="3"/>
  <c r="G330" i="3"/>
  <c r="H330" i="3"/>
  <c r="J330" i="3"/>
  <c r="F331" i="3"/>
  <c r="G331" i="3"/>
  <c r="H331" i="3"/>
  <c r="J331" i="3"/>
  <c r="G322" i="3"/>
  <c r="H322" i="3"/>
  <c r="J322" i="3"/>
  <c r="B323" i="3"/>
  <c r="B324" i="3"/>
  <c r="B325" i="3"/>
  <c r="B326" i="3"/>
  <c r="B327" i="3"/>
  <c r="B328" i="3"/>
  <c r="B329" i="3"/>
  <c r="B330" i="3"/>
  <c r="B331" i="3"/>
  <c r="F322" i="3"/>
  <c r="B322" i="3"/>
  <c r="K322" i="3"/>
  <c r="I323" i="3"/>
  <c r="K323" i="3"/>
  <c r="K324" i="3"/>
  <c r="K325" i="3"/>
  <c r="K326" i="3"/>
  <c r="I327" i="3"/>
  <c r="K327" i="3"/>
  <c r="K329" i="3"/>
  <c r="K330" i="3"/>
  <c r="I331" i="3"/>
  <c r="K331" i="3"/>
  <c r="K344" i="3"/>
  <c r="K345" i="3"/>
  <c r="I347" i="3"/>
  <c r="K348" i="3"/>
  <c r="I349" i="3"/>
  <c r="K349" i="3"/>
  <c r="K350" i="3"/>
  <c r="I351" i="3"/>
  <c r="K352" i="3"/>
  <c r="K353" i="3"/>
  <c r="K366" i="3"/>
  <c r="I367" i="3"/>
  <c r="K367" i="3"/>
  <c r="I371" i="3"/>
  <c r="K371" i="3"/>
  <c r="I372" i="3"/>
  <c r="K372" i="3"/>
  <c r="K373" i="3"/>
  <c r="I375" i="3"/>
  <c r="K375" i="3"/>
  <c r="K388" i="3"/>
  <c r="I389" i="3"/>
  <c r="I391" i="3"/>
  <c r="K391" i="3"/>
  <c r="K392" i="3"/>
  <c r="K393" i="3"/>
  <c r="I395" i="3"/>
  <c r="K395" i="3"/>
  <c r="I396" i="3"/>
  <c r="K396" i="3"/>
  <c r="K410" i="3"/>
  <c r="I411" i="3"/>
  <c r="K411" i="3"/>
  <c r="K412" i="3"/>
  <c r="K413" i="3"/>
  <c r="I415" i="3"/>
  <c r="K415" i="3"/>
  <c r="K416" i="3"/>
  <c r="K417" i="3"/>
  <c r="K418" i="3"/>
  <c r="I419" i="3"/>
  <c r="K419" i="3"/>
  <c r="F301" i="3"/>
  <c r="G301" i="3"/>
  <c r="H301" i="3"/>
  <c r="J301" i="3"/>
  <c r="F302" i="3"/>
  <c r="G302" i="3"/>
  <c r="H302" i="3"/>
  <c r="J302" i="3"/>
  <c r="F303" i="3"/>
  <c r="G303" i="3"/>
  <c r="H303" i="3"/>
  <c r="J303" i="3"/>
  <c r="F304" i="3"/>
  <c r="G304" i="3"/>
  <c r="H304" i="3"/>
  <c r="J304" i="3"/>
  <c r="G300" i="3"/>
  <c r="H300" i="3"/>
  <c r="J300" i="3"/>
  <c r="B301" i="3"/>
  <c r="B302" i="3"/>
  <c r="B303" i="3"/>
  <c r="B304" i="3"/>
  <c r="F300" i="3"/>
  <c r="B300" i="3"/>
  <c r="F279" i="3"/>
  <c r="G279" i="3"/>
  <c r="H279" i="3"/>
  <c r="J279" i="3"/>
  <c r="M279" i="3"/>
  <c r="F280" i="3"/>
  <c r="G280" i="3"/>
  <c r="H280" i="3"/>
  <c r="J280" i="3"/>
  <c r="M280" i="3"/>
  <c r="F281" i="3"/>
  <c r="G281" i="3"/>
  <c r="H281" i="3"/>
  <c r="J281" i="3"/>
  <c r="M281" i="3"/>
  <c r="F282" i="3"/>
  <c r="G282" i="3"/>
  <c r="H282" i="3"/>
  <c r="J282" i="3"/>
  <c r="M282" i="3"/>
  <c r="F283" i="3"/>
  <c r="G283" i="3"/>
  <c r="H283" i="3"/>
  <c r="J283" i="3"/>
  <c r="M283" i="3"/>
  <c r="F284" i="3"/>
  <c r="G284" i="3"/>
  <c r="H284" i="3"/>
  <c r="J284" i="3"/>
  <c r="M284" i="3"/>
  <c r="F285" i="3"/>
  <c r="G285" i="3"/>
  <c r="H285" i="3"/>
  <c r="J285" i="3"/>
  <c r="M285" i="3"/>
  <c r="F286" i="3"/>
  <c r="G286" i="3"/>
  <c r="H286" i="3"/>
  <c r="J286" i="3"/>
  <c r="M286" i="3"/>
  <c r="F287" i="3"/>
  <c r="G287" i="3"/>
  <c r="H287" i="3"/>
  <c r="J287" i="3"/>
  <c r="M287" i="3"/>
  <c r="G278" i="3"/>
  <c r="H278" i="3"/>
  <c r="J278" i="3"/>
  <c r="M278" i="3"/>
  <c r="B279" i="3"/>
  <c r="B280" i="3"/>
  <c r="B281" i="3"/>
  <c r="B282" i="3"/>
  <c r="B283" i="3"/>
  <c r="B284" i="3"/>
  <c r="B285" i="3"/>
  <c r="B286" i="3"/>
  <c r="B287" i="3"/>
  <c r="F278" i="3"/>
  <c r="B278" i="3"/>
  <c r="F257" i="3"/>
  <c r="G257" i="3"/>
  <c r="H257" i="3"/>
  <c r="J257" i="3"/>
  <c r="F258" i="3"/>
  <c r="G258" i="3"/>
  <c r="H258" i="3"/>
  <c r="J258" i="3"/>
  <c r="F259" i="3"/>
  <c r="G259" i="3"/>
  <c r="H259" i="3"/>
  <c r="J259" i="3"/>
  <c r="F260" i="3"/>
  <c r="G260" i="3"/>
  <c r="H260" i="3"/>
  <c r="J260" i="3"/>
  <c r="F261" i="3"/>
  <c r="G261" i="3"/>
  <c r="H261" i="3"/>
  <c r="J261" i="3"/>
  <c r="F262" i="3"/>
  <c r="G262" i="3"/>
  <c r="H262" i="3"/>
  <c r="J262" i="3"/>
  <c r="F263" i="3"/>
  <c r="G263" i="3"/>
  <c r="H263" i="3"/>
  <c r="J263" i="3"/>
  <c r="F264" i="3"/>
  <c r="G264" i="3"/>
  <c r="H264" i="3"/>
  <c r="J264" i="3"/>
  <c r="F265" i="3"/>
  <c r="G265" i="3"/>
  <c r="H265" i="3"/>
  <c r="J265" i="3"/>
  <c r="G256" i="3"/>
  <c r="H256" i="3"/>
  <c r="J256" i="3"/>
  <c r="B257" i="3"/>
  <c r="B258" i="3"/>
  <c r="B259" i="3"/>
  <c r="B260" i="3"/>
  <c r="B261" i="3"/>
  <c r="B262" i="3"/>
  <c r="B263" i="3"/>
  <c r="B264" i="3"/>
  <c r="B265" i="3"/>
  <c r="F256" i="3"/>
  <c r="B256" i="3"/>
  <c r="F235" i="3"/>
  <c r="G235" i="3"/>
  <c r="H235" i="3"/>
  <c r="J235" i="3"/>
  <c r="F236" i="3"/>
  <c r="G236" i="3"/>
  <c r="H236" i="3"/>
  <c r="J236" i="3"/>
  <c r="F237" i="3"/>
  <c r="G237" i="3"/>
  <c r="H237" i="3"/>
  <c r="J237" i="3"/>
  <c r="F238" i="3"/>
  <c r="G238" i="3"/>
  <c r="H238" i="3"/>
  <c r="J238" i="3"/>
  <c r="F239" i="3"/>
  <c r="G239" i="3"/>
  <c r="H239" i="3"/>
  <c r="J239" i="3"/>
  <c r="F240" i="3"/>
  <c r="G240" i="3"/>
  <c r="H240" i="3"/>
  <c r="J240" i="3"/>
  <c r="F241" i="3"/>
  <c r="G241" i="3"/>
  <c r="H241" i="3"/>
  <c r="J241" i="3"/>
  <c r="F242" i="3"/>
  <c r="G242" i="3"/>
  <c r="H242" i="3"/>
  <c r="J242" i="3"/>
  <c r="F243" i="3"/>
  <c r="G243" i="3"/>
  <c r="H243" i="3"/>
  <c r="J243" i="3"/>
  <c r="B235" i="3"/>
  <c r="B236" i="3"/>
  <c r="B237" i="3"/>
  <c r="B238" i="3"/>
  <c r="B239" i="3"/>
  <c r="B240" i="3"/>
  <c r="B241" i="3"/>
  <c r="B242" i="3"/>
  <c r="B243" i="3"/>
  <c r="G234" i="3"/>
  <c r="H234" i="3"/>
  <c r="J234" i="3"/>
  <c r="F234" i="3"/>
  <c r="B234" i="3"/>
  <c r="F213" i="3"/>
  <c r="G213" i="3"/>
  <c r="H213" i="3"/>
  <c r="J213" i="3"/>
  <c r="F214" i="3"/>
  <c r="G214" i="3"/>
  <c r="H214" i="3"/>
  <c r="J214" i="3"/>
  <c r="F215" i="3"/>
  <c r="G215" i="3"/>
  <c r="H215" i="3"/>
  <c r="J215" i="3"/>
  <c r="F216" i="3"/>
  <c r="G216" i="3"/>
  <c r="H216" i="3"/>
  <c r="J216" i="3"/>
  <c r="F217" i="3"/>
  <c r="G217" i="3"/>
  <c r="H217" i="3"/>
  <c r="J217" i="3"/>
  <c r="F218" i="3"/>
  <c r="G218" i="3"/>
  <c r="H218" i="3"/>
  <c r="J218" i="3"/>
  <c r="F219" i="3"/>
  <c r="G219" i="3"/>
  <c r="H219" i="3"/>
  <c r="J219" i="3"/>
  <c r="F220" i="3"/>
  <c r="G220" i="3"/>
  <c r="H220" i="3"/>
  <c r="J220" i="3"/>
  <c r="F221" i="3"/>
  <c r="G221" i="3"/>
  <c r="H221" i="3"/>
  <c r="J221" i="3"/>
  <c r="B213" i="3"/>
  <c r="B214" i="3"/>
  <c r="B215" i="3"/>
  <c r="B216" i="3"/>
  <c r="B217" i="3"/>
  <c r="B218" i="3"/>
  <c r="B219" i="3"/>
  <c r="B220" i="3"/>
  <c r="B221" i="3"/>
  <c r="G212" i="3"/>
  <c r="H212" i="3"/>
  <c r="J212" i="3"/>
  <c r="F212" i="3"/>
  <c r="B212" i="3"/>
  <c r="J191" i="3"/>
  <c r="J192" i="3"/>
  <c r="J193" i="3"/>
  <c r="J194" i="3"/>
  <c r="J195" i="3"/>
  <c r="J196" i="3"/>
  <c r="J197" i="3"/>
  <c r="J198" i="3"/>
  <c r="J199" i="3"/>
  <c r="J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G190" i="3"/>
  <c r="H190" i="3"/>
  <c r="F190" i="3"/>
  <c r="B191" i="3"/>
  <c r="B192" i="3"/>
  <c r="B193" i="3"/>
  <c r="B194" i="3"/>
  <c r="B195" i="3"/>
  <c r="B196" i="3"/>
  <c r="B197" i="3"/>
  <c r="B198" i="3"/>
  <c r="B199" i="3"/>
  <c r="B190" i="3"/>
  <c r="J169" i="3"/>
  <c r="J170" i="3"/>
  <c r="J171" i="3"/>
  <c r="J172" i="3"/>
  <c r="J173" i="3"/>
  <c r="J174" i="3"/>
  <c r="J175" i="3"/>
  <c r="J176" i="3"/>
  <c r="J177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B169" i="3"/>
  <c r="B170" i="3"/>
  <c r="B171" i="3"/>
  <c r="B172" i="3"/>
  <c r="B173" i="3"/>
  <c r="B174" i="3"/>
  <c r="B175" i="3"/>
  <c r="B176" i="3"/>
  <c r="B177" i="3"/>
  <c r="K176" i="3"/>
  <c r="I177" i="3"/>
  <c r="K190" i="3"/>
  <c r="K192" i="3"/>
  <c r="I193" i="3"/>
  <c r="K195" i="3"/>
  <c r="K196" i="3"/>
  <c r="I197" i="3"/>
  <c r="I198" i="3"/>
  <c r="K198" i="3"/>
  <c r="K199" i="3"/>
  <c r="K212" i="3"/>
  <c r="I213" i="3"/>
  <c r="I215" i="3"/>
  <c r="K215" i="3"/>
  <c r="K216" i="3"/>
  <c r="I217" i="3"/>
  <c r="K219" i="3"/>
  <c r="K220" i="3"/>
  <c r="I221" i="3"/>
  <c r="K221" i="3"/>
  <c r="K234" i="3"/>
  <c r="K239" i="3"/>
  <c r="K240" i="3"/>
  <c r="I241" i="3"/>
  <c r="K242" i="3"/>
  <c r="I243" i="3"/>
  <c r="K256" i="3"/>
  <c r="I257" i="3"/>
  <c r="K259" i="3"/>
  <c r="K260" i="3"/>
  <c r="K261" i="3"/>
  <c r="K263" i="3"/>
  <c r="I265" i="3"/>
  <c r="K282" i="3"/>
  <c r="K286" i="3"/>
  <c r="A485" i="3"/>
  <c r="A484" i="3"/>
  <c r="A483" i="3"/>
  <c r="A482" i="3"/>
  <c r="A481" i="3"/>
  <c r="A480" i="3"/>
  <c r="A479" i="3"/>
  <c r="A478" i="3"/>
  <c r="A477" i="3"/>
  <c r="A476" i="3"/>
  <c r="A463" i="3"/>
  <c r="A462" i="3"/>
  <c r="A461" i="3"/>
  <c r="A460" i="3"/>
  <c r="A459" i="3"/>
  <c r="A458" i="3"/>
  <c r="A457" i="3"/>
  <c r="A456" i="3"/>
  <c r="A455" i="3"/>
  <c r="A454" i="3"/>
  <c r="A441" i="3"/>
  <c r="A440" i="3"/>
  <c r="A439" i="3"/>
  <c r="A438" i="3"/>
  <c r="A437" i="3"/>
  <c r="A436" i="3"/>
  <c r="A435" i="3"/>
  <c r="A434" i="3"/>
  <c r="A433" i="3"/>
  <c r="A432" i="3"/>
  <c r="A419" i="3"/>
  <c r="A418" i="3"/>
  <c r="A417" i="3"/>
  <c r="A416" i="3"/>
  <c r="A415" i="3"/>
  <c r="A414" i="3"/>
  <c r="A413" i="3"/>
  <c r="A412" i="3"/>
  <c r="A411" i="3"/>
  <c r="A410" i="3"/>
  <c r="A397" i="3"/>
  <c r="A396" i="3"/>
  <c r="A395" i="3"/>
  <c r="A394" i="3"/>
  <c r="A393" i="3"/>
  <c r="A392" i="3"/>
  <c r="A391" i="3"/>
  <c r="A390" i="3"/>
  <c r="A389" i="3"/>
  <c r="A388" i="3"/>
  <c r="A375" i="3"/>
  <c r="A374" i="3"/>
  <c r="A373" i="3"/>
  <c r="A372" i="3"/>
  <c r="A371" i="3"/>
  <c r="A370" i="3"/>
  <c r="A369" i="3"/>
  <c r="A368" i="3"/>
  <c r="A367" i="3"/>
  <c r="A366" i="3"/>
  <c r="A353" i="3"/>
  <c r="A352" i="3"/>
  <c r="A351" i="3"/>
  <c r="A350" i="3"/>
  <c r="A349" i="3"/>
  <c r="A348" i="3"/>
  <c r="A347" i="3"/>
  <c r="A346" i="3"/>
  <c r="A345" i="3"/>
  <c r="A344" i="3"/>
  <c r="A331" i="3"/>
  <c r="A330" i="3"/>
  <c r="A329" i="3"/>
  <c r="A328" i="3"/>
  <c r="A327" i="3"/>
  <c r="A326" i="3"/>
  <c r="A325" i="3"/>
  <c r="A324" i="3"/>
  <c r="A323" i="3"/>
  <c r="A322" i="3"/>
  <c r="A309" i="3"/>
  <c r="A308" i="3"/>
  <c r="A307" i="3"/>
  <c r="A306" i="3"/>
  <c r="A305" i="3"/>
  <c r="A304" i="3"/>
  <c r="A303" i="3"/>
  <c r="A302" i="3"/>
  <c r="A301" i="3"/>
  <c r="A300" i="3"/>
  <c r="A287" i="3"/>
  <c r="A286" i="3"/>
  <c r="A285" i="3"/>
  <c r="A284" i="3"/>
  <c r="A283" i="3"/>
  <c r="A282" i="3"/>
  <c r="A281" i="3"/>
  <c r="A280" i="3"/>
  <c r="A279" i="3"/>
  <c r="A278" i="3"/>
  <c r="A265" i="3"/>
  <c r="A264" i="3"/>
  <c r="A263" i="3"/>
  <c r="A262" i="3"/>
  <c r="A261" i="3"/>
  <c r="A260" i="3"/>
  <c r="A259" i="3"/>
  <c r="A258" i="3"/>
  <c r="A257" i="3"/>
  <c r="A256" i="3"/>
  <c r="A243" i="3"/>
  <c r="A242" i="3"/>
  <c r="A241" i="3"/>
  <c r="A240" i="3"/>
  <c r="A239" i="3"/>
  <c r="A238" i="3"/>
  <c r="A237" i="3"/>
  <c r="A236" i="3"/>
  <c r="A235" i="3"/>
  <c r="A234" i="3"/>
  <c r="A221" i="3"/>
  <c r="A220" i="3"/>
  <c r="A219" i="3"/>
  <c r="A218" i="3"/>
  <c r="A217" i="3"/>
  <c r="A216" i="3"/>
  <c r="A215" i="3"/>
  <c r="A214" i="3"/>
  <c r="A213" i="3"/>
  <c r="A212" i="3"/>
  <c r="A199" i="3"/>
  <c r="A198" i="3"/>
  <c r="A197" i="3"/>
  <c r="A196" i="3"/>
  <c r="A195" i="3"/>
  <c r="A194" i="3"/>
  <c r="A193" i="3"/>
  <c r="A192" i="3"/>
  <c r="A191" i="3"/>
  <c r="A190" i="3"/>
  <c r="A177" i="3"/>
  <c r="A176" i="3"/>
  <c r="A175" i="3"/>
  <c r="A174" i="3"/>
  <c r="A173" i="3"/>
  <c r="A172" i="3"/>
  <c r="A171" i="3"/>
  <c r="A170" i="3"/>
  <c r="A169" i="3"/>
  <c r="J168" i="3"/>
  <c r="H168" i="3"/>
  <c r="G168" i="3"/>
  <c r="F168" i="3"/>
  <c r="B168" i="3"/>
  <c r="A168" i="3"/>
  <c r="J155" i="3"/>
  <c r="H155" i="3"/>
  <c r="G155" i="3"/>
  <c r="F155" i="3"/>
  <c r="B155" i="3"/>
  <c r="J154" i="3"/>
  <c r="H154" i="3"/>
  <c r="G154" i="3"/>
  <c r="F154" i="3"/>
  <c r="B154" i="3"/>
  <c r="J153" i="3"/>
  <c r="H153" i="3"/>
  <c r="G153" i="3"/>
  <c r="F153" i="3"/>
  <c r="B153" i="3"/>
  <c r="J152" i="3"/>
  <c r="H152" i="3"/>
  <c r="G152" i="3"/>
  <c r="F152" i="3"/>
  <c r="B152" i="3"/>
  <c r="J151" i="3"/>
  <c r="H151" i="3"/>
  <c r="G151" i="3"/>
  <c r="F151" i="3"/>
  <c r="B151" i="3"/>
  <c r="A151" i="3"/>
  <c r="J150" i="3"/>
  <c r="H150" i="3"/>
  <c r="G150" i="3"/>
  <c r="F150" i="3"/>
  <c r="B150" i="3"/>
  <c r="A150" i="3"/>
  <c r="J149" i="3"/>
  <c r="H149" i="3"/>
  <c r="G149" i="3"/>
  <c r="F149" i="3"/>
  <c r="B149" i="3"/>
  <c r="A149" i="3"/>
  <c r="J148" i="3"/>
  <c r="H148" i="3"/>
  <c r="G148" i="3"/>
  <c r="F148" i="3"/>
  <c r="B148" i="3"/>
  <c r="A148" i="3"/>
  <c r="J147" i="3"/>
  <c r="H147" i="3"/>
  <c r="G147" i="3"/>
  <c r="F147" i="3"/>
  <c r="B147" i="3"/>
  <c r="A147" i="3"/>
  <c r="J146" i="3"/>
  <c r="H146" i="3"/>
  <c r="G146" i="3"/>
  <c r="F146" i="3"/>
  <c r="B146" i="3"/>
  <c r="A146" i="3"/>
  <c r="J133" i="3"/>
  <c r="H133" i="3"/>
  <c r="G133" i="3"/>
  <c r="F133" i="3"/>
  <c r="B133" i="3"/>
  <c r="A133" i="3"/>
  <c r="J132" i="3"/>
  <c r="H132" i="3"/>
  <c r="G132" i="3"/>
  <c r="F132" i="3"/>
  <c r="B132" i="3"/>
  <c r="A132" i="3"/>
  <c r="J131" i="3"/>
  <c r="H131" i="3"/>
  <c r="G131" i="3"/>
  <c r="F131" i="3"/>
  <c r="B131" i="3"/>
  <c r="A131" i="3"/>
  <c r="J130" i="3"/>
  <c r="H130" i="3"/>
  <c r="G130" i="3"/>
  <c r="F130" i="3"/>
  <c r="B130" i="3"/>
  <c r="A130" i="3"/>
  <c r="J129" i="3"/>
  <c r="H129" i="3"/>
  <c r="G129" i="3"/>
  <c r="F129" i="3"/>
  <c r="B129" i="3"/>
  <c r="A129" i="3"/>
  <c r="J128" i="3"/>
  <c r="H128" i="3"/>
  <c r="G128" i="3"/>
  <c r="F128" i="3"/>
  <c r="B128" i="3"/>
  <c r="A128" i="3"/>
  <c r="J127" i="3"/>
  <c r="H127" i="3"/>
  <c r="G127" i="3"/>
  <c r="F127" i="3"/>
  <c r="B127" i="3"/>
  <c r="A127" i="3"/>
  <c r="J126" i="3"/>
  <c r="H126" i="3"/>
  <c r="G126" i="3"/>
  <c r="F126" i="3"/>
  <c r="B126" i="3"/>
  <c r="A126" i="3"/>
  <c r="J125" i="3"/>
  <c r="H125" i="3"/>
  <c r="G125" i="3"/>
  <c r="F125" i="3"/>
  <c r="B125" i="3"/>
  <c r="A125" i="3"/>
  <c r="J124" i="3"/>
  <c r="H124" i="3"/>
  <c r="G124" i="3"/>
  <c r="F124" i="3"/>
  <c r="B124" i="3"/>
  <c r="A124" i="3"/>
  <c r="J110" i="3"/>
  <c r="H110" i="3"/>
  <c r="G110" i="3"/>
  <c r="F110" i="3"/>
  <c r="B110" i="3"/>
  <c r="A110" i="3"/>
  <c r="J109" i="3"/>
  <c r="H109" i="3"/>
  <c r="G109" i="3"/>
  <c r="F109" i="3"/>
  <c r="B109" i="3"/>
  <c r="A109" i="3"/>
  <c r="J108" i="3"/>
  <c r="H108" i="3"/>
  <c r="G108" i="3"/>
  <c r="F108" i="3"/>
  <c r="B108" i="3"/>
  <c r="A108" i="3"/>
  <c r="J107" i="3"/>
  <c r="H107" i="3"/>
  <c r="G107" i="3"/>
  <c r="F107" i="3"/>
  <c r="B107" i="3"/>
  <c r="A107" i="3"/>
  <c r="J106" i="3"/>
  <c r="H106" i="3"/>
  <c r="G106" i="3"/>
  <c r="F106" i="3"/>
  <c r="B106" i="3"/>
  <c r="A106" i="3"/>
  <c r="J105" i="3"/>
  <c r="H105" i="3"/>
  <c r="G105" i="3"/>
  <c r="F105" i="3"/>
  <c r="B105" i="3"/>
  <c r="A105" i="3"/>
  <c r="J104" i="3"/>
  <c r="H104" i="3"/>
  <c r="G104" i="3"/>
  <c r="F104" i="3"/>
  <c r="B104" i="3"/>
  <c r="A104" i="3"/>
  <c r="J103" i="3"/>
  <c r="H103" i="3"/>
  <c r="G103" i="3"/>
  <c r="F103" i="3"/>
  <c r="B103" i="3"/>
  <c r="A103" i="3"/>
  <c r="J102" i="3"/>
  <c r="H102" i="3"/>
  <c r="G102" i="3"/>
  <c r="F102" i="3"/>
  <c r="B102" i="3"/>
  <c r="A102" i="3"/>
  <c r="J97" i="3"/>
  <c r="E93" i="3"/>
  <c r="E115" i="3" s="1"/>
  <c r="E138" i="3" s="1"/>
  <c r="E160" i="3" s="1"/>
  <c r="E182" i="3" s="1"/>
  <c r="E204" i="3" s="1"/>
  <c r="E226" i="3" s="1"/>
  <c r="E248" i="3" s="1"/>
  <c r="E270" i="3" s="1"/>
  <c r="E292" i="3" s="1"/>
  <c r="E314" i="3" s="1"/>
  <c r="E336" i="3" s="1"/>
  <c r="E358" i="3" s="1"/>
  <c r="E380" i="3" s="1"/>
  <c r="E402" i="3" s="1"/>
  <c r="E424" i="3" s="1"/>
  <c r="E446" i="3" s="1"/>
  <c r="E468" i="3" s="1"/>
  <c r="E490" i="3" s="1"/>
  <c r="J88" i="3"/>
  <c r="H88" i="3"/>
  <c r="G88" i="3"/>
  <c r="F88" i="3"/>
  <c r="B88" i="3"/>
  <c r="A88" i="3"/>
  <c r="J87" i="3"/>
  <c r="H87" i="3"/>
  <c r="G87" i="3"/>
  <c r="F87" i="3"/>
  <c r="B87" i="3"/>
  <c r="A87" i="3"/>
  <c r="J86" i="3"/>
  <c r="H86" i="3"/>
  <c r="G86" i="3"/>
  <c r="F86" i="3"/>
  <c r="B86" i="3"/>
  <c r="A86" i="3"/>
  <c r="J85" i="3"/>
  <c r="H85" i="3"/>
  <c r="G85" i="3"/>
  <c r="F85" i="3"/>
  <c r="B85" i="3"/>
  <c r="A85" i="3"/>
  <c r="J84" i="3"/>
  <c r="H84" i="3"/>
  <c r="G84" i="3"/>
  <c r="F84" i="3"/>
  <c r="B84" i="3"/>
  <c r="A84" i="3"/>
  <c r="J83" i="3"/>
  <c r="H83" i="3"/>
  <c r="G83" i="3"/>
  <c r="F83" i="3"/>
  <c r="B83" i="3"/>
  <c r="A83" i="3"/>
  <c r="J82" i="3"/>
  <c r="H82" i="3"/>
  <c r="G82" i="3"/>
  <c r="F82" i="3"/>
  <c r="B82" i="3"/>
  <c r="A82" i="3"/>
  <c r="J81" i="3"/>
  <c r="H81" i="3"/>
  <c r="G81" i="3"/>
  <c r="F81" i="3"/>
  <c r="B81" i="3"/>
  <c r="A81" i="3"/>
  <c r="J80" i="3"/>
  <c r="H80" i="3"/>
  <c r="G80" i="3"/>
  <c r="F80" i="3"/>
  <c r="B80" i="3"/>
  <c r="A80" i="3"/>
  <c r="J79" i="3"/>
  <c r="H79" i="3"/>
  <c r="G79" i="3"/>
  <c r="F79" i="3"/>
  <c r="B79" i="3"/>
  <c r="A79" i="3"/>
  <c r="J66" i="3"/>
  <c r="H66" i="3"/>
  <c r="G66" i="3"/>
  <c r="F66" i="3"/>
  <c r="B66" i="3"/>
  <c r="A66" i="3"/>
  <c r="J65" i="3"/>
  <c r="H65" i="3"/>
  <c r="G65" i="3"/>
  <c r="F65" i="3"/>
  <c r="B65" i="3"/>
  <c r="A65" i="3"/>
  <c r="J64" i="3"/>
  <c r="H64" i="3"/>
  <c r="G64" i="3"/>
  <c r="F64" i="3"/>
  <c r="B64" i="3"/>
  <c r="A64" i="3"/>
  <c r="J63" i="3"/>
  <c r="H63" i="3"/>
  <c r="G63" i="3"/>
  <c r="F63" i="3"/>
  <c r="B63" i="3"/>
  <c r="A63" i="3"/>
  <c r="J62" i="3"/>
  <c r="H62" i="3"/>
  <c r="G62" i="3"/>
  <c r="F62" i="3"/>
  <c r="B62" i="3"/>
  <c r="A62" i="3"/>
  <c r="J61" i="3"/>
  <c r="H61" i="3"/>
  <c r="G61" i="3"/>
  <c r="F61" i="3"/>
  <c r="B61" i="3"/>
  <c r="A61" i="3"/>
  <c r="J60" i="3"/>
  <c r="H60" i="3"/>
  <c r="G60" i="3"/>
  <c r="F60" i="3"/>
  <c r="B60" i="3"/>
  <c r="A60" i="3"/>
  <c r="J59" i="3"/>
  <c r="H59" i="3"/>
  <c r="G59" i="3"/>
  <c r="F59" i="3"/>
  <c r="B59" i="3"/>
  <c r="A59" i="3"/>
  <c r="J58" i="3"/>
  <c r="H58" i="3"/>
  <c r="G58" i="3"/>
  <c r="F58" i="3"/>
  <c r="B58" i="3"/>
  <c r="A58" i="3"/>
  <c r="J57" i="3"/>
  <c r="H57" i="3"/>
  <c r="G57" i="3"/>
  <c r="F57" i="3"/>
  <c r="B57" i="3"/>
  <c r="A57" i="3"/>
  <c r="J56" i="3"/>
  <c r="H56" i="3"/>
  <c r="G56" i="3"/>
  <c r="F56" i="3"/>
  <c r="B56" i="3"/>
  <c r="A56" i="3"/>
  <c r="J42" i="3"/>
  <c r="H42" i="3"/>
  <c r="G42" i="3"/>
  <c r="F42" i="3"/>
  <c r="B42" i="3"/>
  <c r="A42" i="3"/>
  <c r="J41" i="3"/>
  <c r="H41" i="3"/>
  <c r="G41" i="3"/>
  <c r="F41" i="3"/>
  <c r="B41" i="3"/>
  <c r="A41" i="3"/>
  <c r="J40" i="3"/>
  <c r="H40" i="3"/>
  <c r="G40" i="3"/>
  <c r="F40" i="3"/>
  <c r="B40" i="3"/>
  <c r="A40" i="3"/>
  <c r="J39" i="3"/>
  <c r="H39" i="3"/>
  <c r="G39" i="3"/>
  <c r="F39" i="3"/>
  <c r="B39" i="3"/>
  <c r="A39" i="3"/>
  <c r="J38" i="3"/>
  <c r="H38" i="3"/>
  <c r="G38" i="3"/>
  <c r="F38" i="3"/>
  <c r="B38" i="3"/>
  <c r="A38" i="3"/>
  <c r="J37" i="3"/>
  <c r="H37" i="3"/>
  <c r="G37" i="3"/>
  <c r="F37" i="3"/>
  <c r="B37" i="3"/>
  <c r="A37" i="3"/>
  <c r="J36" i="3"/>
  <c r="H36" i="3"/>
  <c r="G36" i="3"/>
  <c r="F36" i="3"/>
  <c r="B36" i="3"/>
  <c r="A36" i="3"/>
  <c r="J35" i="3"/>
  <c r="H35" i="3"/>
  <c r="G35" i="3"/>
  <c r="F35" i="3"/>
  <c r="B35" i="3"/>
  <c r="A35" i="3"/>
  <c r="J34" i="3"/>
  <c r="H34" i="3"/>
  <c r="G34" i="3"/>
  <c r="F34" i="3"/>
  <c r="B34" i="3"/>
  <c r="A34" i="3"/>
  <c r="J33" i="3"/>
  <c r="H33" i="3"/>
  <c r="G33" i="3"/>
  <c r="F33" i="3"/>
  <c r="B33" i="3"/>
  <c r="A33" i="3"/>
  <c r="J32" i="3"/>
  <c r="H32" i="3"/>
  <c r="G32" i="3"/>
  <c r="F32" i="3"/>
  <c r="B32" i="3"/>
  <c r="A32" i="3"/>
  <c r="H23" i="3"/>
  <c r="H48" i="3" s="1"/>
  <c r="H72" i="3" s="1"/>
  <c r="H94" i="3" s="1"/>
  <c r="H116" i="3" s="1"/>
  <c r="H139" i="3" s="1"/>
  <c r="H161" i="3" s="1"/>
  <c r="H183" i="3" s="1"/>
  <c r="H205" i="3" s="1"/>
  <c r="H227" i="3" s="1"/>
  <c r="H249" i="3" s="1"/>
  <c r="H271" i="3" s="1"/>
  <c r="H293" i="3" s="1"/>
  <c r="H315" i="3" s="1"/>
  <c r="H337" i="3" s="1"/>
  <c r="H359" i="3" s="1"/>
  <c r="H381" i="3" s="1"/>
  <c r="H403" i="3" s="1"/>
  <c r="H425" i="3" s="1"/>
  <c r="H447" i="3" s="1"/>
  <c r="H469" i="3" s="1"/>
  <c r="H491" i="3" s="1"/>
  <c r="D23" i="3"/>
  <c r="D48" i="3" s="1"/>
  <c r="D72" i="3" s="1"/>
  <c r="D94" i="3" s="1"/>
  <c r="D116" i="3" s="1"/>
  <c r="D139" i="3" s="1"/>
  <c r="D161" i="3" s="1"/>
  <c r="D183" i="3" s="1"/>
  <c r="D205" i="3" s="1"/>
  <c r="D227" i="3" s="1"/>
  <c r="D249" i="3" s="1"/>
  <c r="D271" i="3" s="1"/>
  <c r="D293" i="3" s="1"/>
  <c r="D315" i="3" s="1"/>
  <c r="D337" i="3" s="1"/>
  <c r="D359" i="3" s="1"/>
  <c r="D381" i="3" s="1"/>
  <c r="D403" i="3" s="1"/>
  <c r="D425" i="3" s="1"/>
  <c r="D447" i="3" s="1"/>
  <c r="D469" i="3" s="1"/>
  <c r="D491" i="3" s="1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D4" i="3"/>
  <c r="K3" i="3"/>
  <c r="D3" i="3"/>
  <c r="D27" i="3" s="1"/>
  <c r="D52" i="3" s="1"/>
  <c r="D75" i="3" s="1"/>
  <c r="J2" i="3"/>
  <c r="J26" i="3" s="1"/>
  <c r="J51" i="3" s="1"/>
  <c r="J74" i="3" s="1"/>
  <c r="J119" i="3" s="1"/>
  <c r="J141" i="3" s="1"/>
  <c r="J163" i="3" s="1"/>
  <c r="J185" i="3" s="1"/>
  <c r="J207" i="3" s="1"/>
  <c r="J229" i="3" s="1"/>
  <c r="J251" i="3" s="1"/>
  <c r="J273" i="3" s="1"/>
  <c r="J295" i="3" s="1"/>
  <c r="J317" i="3" s="1"/>
  <c r="J339" i="3" s="1"/>
  <c r="J361" i="3" s="1"/>
  <c r="J383" i="3" s="1"/>
  <c r="J405" i="3" s="1"/>
  <c r="J427" i="3" s="1"/>
  <c r="J449" i="3" s="1"/>
  <c r="J471" i="3" s="1"/>
  <c r="D2" i="3"/>
  <c r="D26" i="3" s="1"/>
  <c r="D51" i="3" s="1"/>
  <c r="D74" i="3" s="1"/>
  <c r="A2" i="3"/>
  <c r="A26" i="3" s="1"/>
  <c r="A51" i="3" s="1"/>
  <c r="A74" i="3" s="1"/>
  <c r="A97" i="3" s="1"/>
  <c r="A119" i="3" s="1"/>
  <c r="A141" i="3" s="1"/>
  <c r="A163" i="3" s="1"/>
  <c r="A185" i="3" s="1"/>
  <c r="A207" i="3" s="1"/>
  <c r="A229" i="3" s="1"/>
  <c r="A251" i="3" s="1"/>
  <c r="A273" i="3" s="1"/>
  <c r="A295" i="3" s="1"/>
  <c r="A317" i="3" s="1"/>
  <c r="A339" i="3" s="1"/>
  <c r="A361" i="3" s="1"/>
  <c r="A383" i="3" s="1"/>
  <c r="A405" i="3" s="1"/>
  <c r="A427" i="3" s="1"/>
  <c r="A449" i="3" s="1"/>
  <c r="A471" i="3" s="1"/>
  <c r="K374" i="3"/>
  <c r="K394" i="3"/>
  <c r="K346" i="3"/>
  <c r="K454" i="3"/>
  <c r="I353" i="3"/>
  <c r="I345" i="3"/>
  <c r="I393" i="3"/>
  <c r="K462" i="3"/>
  <c r="K458" i="3"/>
  <c r="I350" i="3"/>
  <c r="K463" i="3"/>
  <c r="K455" i="3"/>
  <c r="I329" i="3"/>
  <c r="I325" i="3"/>
  <c r="I344" i="3"/>
  <c r="I373" i="3"/>
  <c r="I417" i="3"/>
  <c r="I413" i="3"/>
  <c r="K482" i="3"/>
  <c r="K478" i="3"/>
  <c r="K278" i="3"/>
  <c r="K264" i="3"/>
  <c r="I261" i="3"/>
  <c r="I259" i="3"/>
  <c r="K257" i="3"/>
  <c r="I303" i="3"/>
  <c r="K304" i="3"/>
  <c r="I301" i="3"/>
  <c r="I287" i="3"/>
  <c r="K285" i="3"/>
  <c r="K283" i="3"/>
  <c r="K238" i="3"/>
  <c r="I219" i="3"/>
  <c r="K217" i="3"/>
  <c r="I304" i="3"/>
  <c r="K177" i="3"/>
  <c r="K213" i="3"/>
  <c r="I263" i="3"/>
  <c r="I285" i="3"/>
  <c r="I283" i="3"/>
  <c r="I281" i="3"/>
  <c r="I279" i="3"/>
  <c r="K300" i="3"/>
  <c r="K303" i="3"/>
  <c r="I199" i="3"/>
  <c r="I191" i="3"/>
  <c r="I216" i="3"/>
  <c r="K262" i="3"/>
  <c r="K258" i="3"/>
  <c r="I278" i="3"/>
  <c r="K241" i="3"/>
  <c r="I239" i="3"/>
  <c r="K237" i="3"/>
  <c r="I235" i="3"/>
  <c r="K280" i="3"/>
  <c r="K279" i="3"/>
  <c r="I300" i="3"/>
  <c r="K301" i="3"/>
  <c r="K193" i="3"/>
  <c r="I212" i="3"/>
  <c r="K302" i="3"/>
  <c r="C34" i="1"/>
  <c r="C36" i="1"/>
  <c r="C35" i="1"/>
  <c r="J24" i="4"/>
  <c r="H25" i="5" s="1"/>
  <c r="D6" i="4"/>
  <c r="E6" i="5" s="1"/>
  <c r="K29" i="4"/>
  <c r="K27" i="4" s="1"/>
  <c r="I28" i="5" s="1"/>
  <c r="I30" i="5" s="1"/>
  <c r="H28" i="5"/>
  <c r="C30" i="1"/>
  <c r="G27" i="4" s="1"/>
  <c r="E28" i="5" s="1"/>
  <c r="C31" i="1"/>
  <c r="G29" i="4" s="1"/>
  <c r="E30" i="5" s="1"/>
  <c r="D4" i="5"/>
  <c r="I3" i="5"/>
  <c r="D3" i="5"/>
  <c r="D2" i="5"/>
  <c r="A11" i="5"/>
  <c r="E4" i="4"/>
  <c r="K3" i="4"/>
  <c r="D3" i="4"/>
  <c r="E2" i="4"/>
  <c r="K33" i="3"/>
  <c r="K37" i="3"/>
  <c r="K42" i="3"/>
  <c r="K56" i="3"/>
  <c r="K61" i="3"/>
  <c r="K66" i="3"/>
  <c r="K79" i="3"/>
  <c r="K82" i="3"/>
  <c r="K84" i="3"/>
  <c r="K86" i="3"/>
  <c r="K87" i="3"/>
  <c r="K88" i="3"/>
  <c r="K105" i="3"/>
  <c r="K106" i="3"/>
  <c r="K107" i="3"/>
  <c r="K108" i="3"/>
  <c r="K109" i="3"/>
  <c r="K110" i="3"/>
  <c r="K126" i="3"/>
  <c r="K127" i="3"/>
  <c r="K170" i="3"/>
  <c r="K171" i="3"/>
  <c r="K172" i="3"/>
  <c r="K173" i="3"/>
  <c r="K174" i="3"/>
  <c r="K175" i="3"/>
  <c r="K148" i="3"/>
  <c r="K124" i="3"/>
  <c r="K150" i="3"/>
  <c r="K153" i="3"/>
  <c r="K149" i="3"/>
  <c r="K133" i="3"/>
  <c r="K125" i="3"/>
  <c r="K152" i="3"/>
  <c r="K155" i="3"/>
  <c r="K131" i="3"/>
  <c r="K154" i="3"/>
  <c r="K146" i="3"/>
  <c r="K130" i="3"/>
  <c r="I33" i="3"/>
  <c r="I35" i="3"/>
  <c r="I41" i="3"/>
  <c r="I42" i="3"/>
  <c r="I58" i="3"/>
  <c r="I64" i="3"/>
  <c r="I66" i="3"/>
  <c r="I82" i="3"/>
  <c r="I84" i="3"/>
  <c r="I85" i="3"/>
  <c r="I86" i="3"/>
  <c r="I88" i="3"/>
  <c r="I102" i="3"/>
  <c r="I104" i="3"/>
  <c r="I107" i="3"/>
  <c r="I108" i="3"/>
  <c r="I110" i="3"/>
  <c r="I124" i="3"/>
  <c r="I125" i="3"/>
  <c r="I127" i="3"/>
  <c r="I128" i="3"/>
  <c r="I129" i="3"/>
  <c r="I133" i="3"/>
  <c r="I147" i="3"/>
  <c r="I149" i="3"/>
  <c r="I151" i="3"/>
  <c r="I153" i="3"/>
  <c r="I169" i="3"/>
  <c r="I171" i="3"/>
  <c r="I173" i="3"/>
  <c r="I175" i="3"/>
  <c r="K80" i="3" l="1"/>
  <c r="E22" i="3"/>
  <c r="E47" i="3" s="1"/>
  <c r="E71" i="3" s="1"/>
  <c r="G25" i="4"/>
  <c r="E26" i="5" s="1"/>
  <c r="I22" i="3"/>
  <c r="I47" i="3" s="1"/>
  <c r="I71" i="3" s="1"/>
  <c r="L55" i="14"/>
  <c r="K8" i="9"/>
  <c r="K9" i="3"/>
  <c r="K12" i="9"/>
  <c r="K16" i="9"/>
  <c r="K17" i="3"/>
  <c r="K34" i="9"/>
  <c r="K38" i="9"/>
  <c r="K42" i="9"/>
  <c r="K61" i="9"/>
  <c r="K65" i="9"/>
  <c r="K88" i="9"/>
  <c r="K92" i="9"/>
  <c r="K112" i="9"/>
  <c r="K116" i="9"/>
  <c r="K120" i="9"/>
  <c r="K142" i="9"/>
  <c r="K146" i="9"/>
  <c r="K162" i="9"/>
  <c r="K166" i="9"/>
  <c r="K170" i="9"/>
  <c r="K186" i="9"/>
  <c r="K190" i="9"/>
  <c r="K206" i="9"/>
  <c r="K210" i="9"/>
  <c r="K214" i="9"/>
  <c r="K230" i="9"/>
  <c r="K234" i="9"/>
  <c r="K250" i="9"/>
  <c r="K254" i="9"/>
  <c r="K258" i="9"/>
  <c r="K274" i="9"/>
  <c r="K278" i="9"/>
  <c r="K294" i="9"/>
  <c r="K298" i="9"/>
  <c r="K302" i="9"/>
  <c r="K318" i="9"/>
  <c r="K322" i="9"/>
  <c r="K338" i="9"/>
  <c r="K342" i="9"/>
  <c r="K346" i="9"/>
  <c r="I163" i="2"/>
  <c r="L347" i="3" s="1"/>
  <c r="K362" i="9"/>
  <c r="K366" i="9"/>
  <c r="K382" i="9"/>
  <c r="K386" i="9"/>
  <c r="K390" i="9"/>
  <c r="K406" i="9"/>
  <c r="K410" i="9"/>
  <c r="K426" i="9"/>
  <c r="K430" i="9"/>
  <c r="K434" i="9"/>
  <c r="K450" i="9"/>
  <c r="K454" i="9"/>
  <c r="K470" i="9"/>
  <c r="K474" i="9"/>
  <c r="K478" i="9"/>
  <c r="K494" i="9"/>
  <c r="K498" i="9"/>
  <c r="I8" i="9"/>
  <c r="I9" i="3"/>
  <c r="I13" i="3"/>
  <c r="I12" i="9"/>
  <c r="I17" i="3"/>
  <c r="I38" i="9"/>
  <c r="I42" i="9"/>
  <c r="I61" i="9"/>
  <c r="I62" i="3"/>
  <c r="I69" i="9"/>
  <c r="I88" i="9"/>
  <c r="I92" i="9"/>
  <c r="I112" i="9"/>
  <c r="I116" i="9"/>
  <c r="I120" i="9"/>
  <c r="I142" i="9"/>
  <c r="I146" i="9"/>
  <c r="I162" i="9"/>
  <c r="I166" i="9"/>
  <c r="I170" i="9"/>
  <c r="I186" i="9"/>
  <c r="I190" i="9"/>
  <c r="I206" i="9"/>
  <c r="I210" i="9"/>
  <c r="I214" i="9"/>
  <c r="I230" i="9"/>
  <c r="I234" i="9"/>
  <c r="I250" i="9"/>
  <c r="I254" i="9"/>
  <c r="I258" i="9"/>
  <c r="I274" i="9"/>
  <c r="I278" i="9"/>
  <c r="I294" i="9"/>
  <c r="I298" i="9"/>
  <c r="I302" i="9"/>
  <c r="I318" i="9"/>
  <c r="I322" i="9"/>
  <c r="I338" i="9"/>
  <c r="I342" i="9"/>
  <c r="I346" i="9"/>
  <c r="I362" i="9"/>
  <c r="I366" i="9"/>
  <c r="I382" i="9"/>
  <c r="I386" i="9"/>
  <c r="I390" i="9"/>
  <c r="I406" i="9"/>
  <c r="I410" i="9"/>
  <c r="I426" i="9"/>
  <c r="I430" i="9"/>
  <c r="I434" i="9"/>
  <c r="I450" i="9"/>
  <c r="I454" i="9"/>
  <c r="I470" i="9"/>
  <c r="I474" i="9"/>
  <c r="I478" i="9"/>
  <c r="I494" i="9"/>
  <c r="I498" i="9"/>
  <c r="K10" i="3"/>
  <c r="K13" i="9"/>
  <c r="K14" i="3"/>
  <c r="K17" i="9"/>
  <c r="K35" i="9"/>
  <c r="K39" i="9"/>
  <c r="K43" i="9"/>
  <c r="K62" i="9"/>
  <c r="K66" i="9"/>
  <c r="K85" i="9"/>
  <c r="K89" i="9"/>
  <c r="K93" i="9"/>
  <c r="K113" i="9"/>
  <c r="K117" i="9"/>
  <c r="K139" i="9"/>
  <c r="K143" i="9"/>
  <c r="K147" i="9"/>
  <c r="K163" i="9"/>
  <c r="K167" i="9"/>
  <c r="K183" i="9"/>
  <c r="K187" i="9"/>
  <c r="K191" i="9"/>
  <c r="I92" i="2"/>
  <c r="K207" i="9"/>
  <c r="K211" i="9"/>
  <c r="I100" i="2"/>
  <c r="K227" i="9"/>
  <c r="K231" i="9"/>
  <c r="K235" i="9"/>
  <c r="K251" i="9"/>
  <c r="K255" i="9"/>
  <c r="K271" i="9"/>
  <c r="K275" i="9"/>
  <c r="K279" i="9"/>
  <c r="K295" i="9"/>
  <c r="K299" i="9"/>
  <c r="K315" i="9"/>
  <c r="K319" i="9"/>
  <c r="K323" i="9"/>
  <c r="K339" i="9"/>
  <c r="K343" i="9"/>
  <c r="I160" i="2"/>
  <c r="K359" i="9"/>
  <c r="K363" i="9"/>
  <c r="K367" i="9"/>
  <c r="K383" i="9"/>
  <c r="K387" i="9"/>
  <c r="K403" i="9"/>
  <c r="K407" i="9"/>
  <c r="K411" i="9"/>
  <c r="K427" i="9"/>
  <c r="K431" i="9"/>
  <c r="K447" i="9"/>
  <c r="K451" i="9"/>
  <c r="K455" i="9"/>
  <c r="K471" i="9"/>
  <c r="K475" i="9"/>
  <c r="K491" i="9"/>
  <c r="K495" i="9"/>
  <c r="K499" i="9"/>
  <c r="I10" i="3"/>
  <c r="I14" i="3"/>
  <c r="I39" i="9"/>
  <c r="I43" i="9"/>
  <c r="I62" i="9"/>
  <c r="I89" i="9"/>
  <c r="I93" i="9"/>
  <c r="I113" i="9"/>
  <c r="I117" i="9"/>
  <c r="I139" i="9"/>
  <c r="I143" i="9"/>
  <c r="I147" i="9"/>
  <c r="I163" i="9"/>
  <c r="I167" i="9"/>
  <c r="I183" i="9"/>
  <c r="I187" i="9"/>
  <c r="I191" i="9"/>
  <c r="I207" i="9"/>
  <c r="I211" i="9"/>
  <c r="I227" i="9"/>
  <c r="I231" i="9"/>
  <c r="I235" i="9"/>
  <c r="I251" i="9"/>
  <c r="I255" i="9"/>
  <c r="I271" i="9"/>
  <c r="I275" i="9"/>
  <c r="I279" i="9"/>
  <c r="I295" i="9"/>
  <c r="I299" i="9"/>
  <c r="I315" i="9"/>
  <c r="I319" i="9"/>
  <c r="I323" i="9"/>
  <c r="I339" i="9"/>
  <c r="I343" i="9"/>
  <c r="I359" i="9"/>
  <c r="I363" i="9"/>
  <c r="I367" i="9"/>
  <c r="I383" i="9"/>
  <c r="I387" i="9"/>
  <c r="I403" i="9"/>
  <c r="I407" i="9"/>
  <c r="I411" i="9"/>
  <c r="I427" i="9"/>
  <c r="I431" i="9"/>
  <c r="I447" i="9"/>
  <c r="I451" i="9"/>
  <c r="I455" i="9"/>
  <c r="I471" i="9"/>
  <c r="I475" i="9"/>
  <c r="I491" i="9"/>
  <c r="I495" i="9"/>
  <c r="I499" i="9"/>
  <c r="K14" i="9"/>
  <c r="D126" i="9"/>
  <c r="D154" i="9" s="1"/>
  <c r="D176" i="9" s="1"/>
  <c r="D198" i="9" s="1"/>
  <c r="D220" i="9" s="1"/>
  <c r="D242" i="9" s="1"/>
  <c r="D264" i="9" s="1"/>
  <c r="D286" i="9" s="1"/>
  <c r="D308" i="9" s="1"/>
  <c r="D330" i="9" s="1"/>
  <c r="D352" i="9" s="1"/>
  <c r="D374" i="9" s="1"/>
  <c r="D396" i="9" s="1"/>
  <c r="D418" i="9" s="1"/>
  <c r="D440" i="9" s="1"/>
  <c r="D462" i="9" s="1"/>
  <c r="D484" i="9" s="1"/>
  <c r="D506" i="9" s="1"/>
  <c r="K36" i="9"/>
  <c r="K40" i="9"/>
  <c r="K59" i="9"/>
  <c r="K60" i="3"/>
  <c r="K63" i="9"/>
  <c r="K67" i="9"/>
  <c r="K90" i="9"/>
  <c r="K94" i="9"/>
  <c r="K114" i="9"/>
  <c r="K118" i="9"/>
  <c r="K140" i="9"/>
  <c r="K144" i="9"/>
  <c r="K148" i="9"/>
  <c r="K164" i="9"/>
  <c r="I77" i="2"/>
  <c r="K168" i="9"/>
  <c r="K184" i="9"/>
  <c r="K188" i="9"/>
  <c r="K192" i="9"/>
  <c r="K208" i="9"/>
  <c r="K212" i="9"/>
  <c r="K228" i="9"/>
  <c r="K232" i="9"/>
  <c r="K236" i="9"/>
  <c r="K252" i="9"/>
  <c r="K256" i="9"/>
  <c r="K272" i="9"/>
  <c r="K276" i="9"/>
  <c r="K280" i="9"/>
  <c r="K296" i="9"/>
  <c r="K300" i="9"/>
  <c r="K316" i="9"/>
  <c r="K320" i="9"/>
  <c r="K324" i="9"/>
  <c r="K340" i="9"/>
  <c r="K344" i="9"/>
  <c r="K360" i="9"/>
  <c r="K364" i="9"/>
  <c r="I169" i="2"/>
  <c r="K368" i="9"/>
  <c r="K384" i="9"/>
  <c r="K388" i="9"/>
  <c r="K404" i="9"/>
  <c r="K408" i="9"/>
  <c r="K412" i="9"/>
  <c r="K428" i="9"/>
  <c r="K432" i="9"/>
  <c r="K448" i="9"/>
  <c r="K452" i="9"/>
  <c r="K456" i="9"/>
  <c r="K472" i="9"/>
  <c r="K476" i="9"/>
  <c r="K492" i="9"/>
  <c r="K496" i="9"/>
  <c r="I229" i="2"/>
  <c r="K500" i="9"/>
  <c r="I15" i="3"/>
  <c r="I14" i="9"/>
  <c r="H126" i="9"/>
  <c r="H154" i="9" s="1"/>
  <c r="H176" i="9" s="1"/>
  <c r="H198" i="9" s="1"/>
  <c r="H220" i="9" s="1"/>
  <c r="H242" i="9" s="1"/>
  <c r="H264" i="9" s="1"/>
  <c r="H286" i="9" s="1"/>
  <c r="H308" i="9" s="1"/>
  <c r="H330" i="9" s="1"/>
  <c r="H352" i="9" s="1"/>
  <c r="H374" i="9" s="1"/>
  <c r="H396" i="9" s="1"/>
  <c r="H418" i="9" s="1"/>
  <c r="H440" i="9" s="1"/>
  <c r="H462" i="9" s="1"/>
  <c r="H484" i="9" s="1"/>
  <c r="H506" i="9" s="1"/>
  <c r="I36" i="9"/>
  <c r="I39" i="3"/>
  <c r="I40" i="9"/>
  <c r="I59" i="9"/>
  <c r="I60" i="3"/>
  <c r="I63" i="9"/>
  <c r="I86" i="9"/>
  <c r="I90" i="9"/>
  <c r="I94" i="9"/>
  <c r="I114" i="9"/>
  <c r="I118" i="9"/>
  <c r="I140" i="9"/>
  <c r="I144" i="9"/>
  <c r="I148" i="9"/>
  <c r="I164" i="9"/>
  <c r="I168" i="9"/>
  <c r="I184" i="9"/>
  <c r="I188" i="9"/>
  <c r="I192" i="9"/>
  <c r="I208" i="9"/>
  <c r="I212" i="9"/>
  <c r="I228" i="9"/>
  <c r="I232" i="9"/>
  <c r="I236" i="9"/>
  <c r="I252" i="9"/>
  <c r="I256" i="9"/>
  <c r="I272" i="9"/>
  <c r="I276" i="9"/>
  <c r="I280" i="9"/>
  <c r="I296" i="9"/>
  <c r="I300" i="9"/>
  <c r="I316" i="9"/>
  <c r="I320" i="9"/>
  <c r="I324" i="9"/>
  <c r="I340" i="9"/>
  <c r="I344" i="9"/>
  <c r="I360" i="9"/>
  <c r="I364" i="9"/>
  <c r="I368" i="9"/>
  <c r="I384" i="9"/>
  <c r="I388" i="9"/>
  <c r="I404" i="9"/>
  <c r="I408" i="9"/>
  <c r="I397" i="3"/>
  <c r="I398" i="3" s="1"/>
  <c r="I412" i="9"/>
  <c r="I428" i="9"/>
  <c r="I432" i="9"/>
  <c r="I448" i="9"/>
  <c r="I452" i="9"/>
  <c r="I456" i="9"/>
  <c r="I472" i="9"/>
  <c r="I476" i="9"/>
  <c r="I492" i="9"/>
  <c r="I496" i="9"/>
  <c r="I500" i="9"/>
  <c r="K7" i="9"/>
  <c r="K8" i="3"/>
  <c r="K15" i="9"/>
  <c r="K33" i="9"/>
  <c r="K37" i="9"/>
  <c r="K41" i="9"/>
  <c r="K60" i="9"/>
  <c r="K64" i="9"/>
  <c r="K68" i="9"/>
  <c r="K87" i="9"/>
  <c r="K91" i="9"/>
  <c r="E125" i="9"/>
  <c r="E153" i="9" s="1"/>
  <c r="E175" i="9" s="1"/>
  <c r="E197" i="9" s="1"/>
  <c r="E219" i="9" s="1"/>
  <c r="E241" i="9" s="1"/>
  <c r="E263" i="9" s="1"/>
  <c r="E285" i="9" s="1"/>
  <c r="E307" i="9" s="1"/>
  <c r="E329" i="9" s="1"/>
  <c r="E351" i="9" s="1"/>
  <c r="E373" i="9" s="1"/>
  <c r="E395" i="9" s="1"/>
  <c r="E417" i="9" s="1"/>
  <c r="E439" i="9" s="1"/>
  <c r="E461" i="9" s="1"/>
  <c r="E483" i="9" s="1"/>
  <c r="E505" i="9" s="1"/>
  <c r="K115" i="9"/>
  <c r="K119" i="9"/>
  <c r="K141" i="9"/>
  <c r="K145" i="9"/>
  <c r="K161" i="9"/>
  <c r="K165" i="9"/>
  <c r="K169" i="9"/>
  <c r="K185" i="9"/>
  <c r="K189" i="9"/>
  <c r="K205" i="9"/>
  <c r="K209" i="9"/>
  <c r="K213" i="9"/>
  <c r="K229" i="9"/>
  <c r="K218" i="3"/>
  <c r="K233" i="9"/>
  <c r="K249" i="9"/>
  <c r="K253" i="9"/>
  <c r="K257" i="9"/>
  <c r="K273" i="9"/>
  <c r="K277" i="9"/>
  <c r="K293" i="9"/>
  <c r="K297" i="9"/>
  <c r="K301" i="9"/>
  <c r="K317" i="9"/>
  <c r="K321" i="9"/>
  <c r="K337" i="9"/>
  <c r="K341" i="9"/>
  <c r="K345" i="9"/>
  <c r="K361" i="9"/>
  <c r="K365" i="9"/>
  <c r="K381" i="9"/>
  <c r="K370" i="3"/>
  <c r="K385" i="9"/>
  <c r="K389" i="9"/>
  <c r="K405" i="9"/>
  <c r="K409" i="9"/>
  <c r="K425" i="9"/>
  <c r="K429" i="9"/>
  <c r="K433" i="9"/>
  <c r="K449" i="9"/>
  <c r="K453" i="9"/>
  <c r="K469" i="9"/>
  <c r="K473" i="9"/>
  <c r="K477" i="9"/>
  <c r="K493" i="9"/>
  <c r="K497" i="9"/>
  <c r="I7" i="9"/>
  <c r="I8" i="3"/>
  <c r="I12" i="3"/>
  <c r="I16" i="3"/>
  <c r="I15" i="9"/>
  <c r="I37" i="9"/>
  <c r="I60" i="9"/>
  <c r="I68" i="9"/>
  <c r="I87" i="9"/>
  <c r="I91" i="9"/>
  <c r="I125" i="9"/>
  <c r="I153" i="9" s="1"/>
  <c r="I175" i="9" s="1"/>
  <c r="I197" i="9" s="1"/>
  <c r="I219" i="9" s="1"/>
  <c r="I241" i="9" s="1"/>
  <c r="I263" i="9" s="1"/>
  <c r="I285" i="9" s="1"/>
  <c r="I307" i="9" s="1"/>
  <c r="I329" i="9" s="1"/>
  <c r="I351" i="9" s="1"/>
  <c r="I373" i="9" s="1"/>
  <c r="I395" i="9" s="1"/>
  <c r="I417" i="9" s="1"/>
  <c r="I439" i="9" s="1"/>
  <c r="I461" i="9" s="1"/>
  <c r="I483" i="9" s="1"/>
  <c r="I505" i="9" s="1"/>
  <c r="I115" i="9"/>
  <c r="I119" i="9"/>
  <c r="I141" i="9"/>
  <c r="I145" i="9"/>
  <c r="I161" i="9"/>
  <c r="I165" i="9"/>
  <c r="I169" i="9"/>
  <c r="I185" i="9"/>
  <c r="I189" i="9"/>
  <c r="I205" i="9"/>
  <c r="I209" i="9"/>
  <c r="I213" i="9"/>
  <c r="I229" i="9"/>
  <c r="I233" i="9"/>
  <c r="I249" i="9"/>
  <c r="I253" i="9"/>
  <c r="I257" i="9"/>
  <c r="I273" i="9"/>
  <c r="I277" i="9"/>
  <c r="I293" i="9"/>
  <c r="I297" i="9"/>
  <c r="I301" i="9"/>
  <c r="I317" i="9"/>
  <c r="I321" i="9"/>
  <c r="I337" i="9"/>
  <c r="I341" i="9"/>
  <c r="I345" i="9"/>
  <c r="I162" i="2"/>
  <c r="I361" i="9"/>
  <c r="I365" i="9"/>
  <c r="I381" i="9"/>
  <c r="I385" i="9"/>
  <c r="I389" i="9"/>
  <c r="I405" i="9"/>
  <c r="I409" i="9"/>
  <c r="I425" i="9"/>
  <c r="I429" i="9"/>
  <c r="I433" i="9"/>
  <c r="I449" i="9"/>
  <c r="I453" i="9"/>
  <c r="I469" i="9"/>
  <c r="I473" i="9"/>
  <c r="I477" i="9"/>
  <c r="I493" i="9"/>
  <c r="I497" i="9"/>
  <c r="I166" i="2"/>
  <c r="L350" i="3" s="1"/>
  <c r="I168" i="2"/>
  <c r="L352" i="3" s="1"/>
  <c r="I190" i="2"/>
  <c r="I191" i="2"/>
  <c r="I195" i="2"/>
  <c r="I198" i="2"/>
  <c r="I199" i="2"/>
  <c r="L419" i="3" s="1"/>
  <c r="I202" i="2"/>
  <c r="I222" i="3"/>
  <c r="I93" i="2"/>
  <c r="I145" i="2"/>
  <c r="L305" i="3" s="1"/>
  <c r="I138" i="2"/>
  <c r="I161" i="2"/>
  <c r="L345" i="3" s="1"/>
  <c r="I442" i="3"/>
  <c r="I134" i="2"/>
  <c r="I205" i="2"/>
  <c r="I464" i="3"/>
  <c r="I31" i="2"/>
  <c r="L57" i="3" s="1"/>
  <c r="I54" i="2"/>
  <c r="I82" i="2"/>
  <c r="I86" i="2"/>
  <c r="I90" i="2"/>
  <c r="L190" i="3" s="1"/>
  <c r="I146" i="2"/>
  <c r="L306" i="3" s="1"/>
  <c r="I165" i="2"/>
  <c r="I167" i="2"/>
  <c r="I29" i="2"/>
  <c r="L42" i="3" s="1"/>
  <c r="I59" i="2"/>
  <c r="I60" i="2"/>
  <c r="I96" i="2"/>
  <c r="I127" i="2"/>
  <c r="I164" i="2"/>
  <c r="L348" i="3" s="1"/>
  <c r="I201" i="2"/>
  <c r="I209" i="2"/>
  <c r="I206" i="2"/>
  <c r="K18" i="3"/>
  <c r="I18" i="3"/>
  <c r="K16" i="3"/>
  <c r="K15" i="3"/>
  <c r="K13" i="3"/>
  <c r="K12" i="3"/>
  <c r="K11" i="3"/>
  <c r="I11" i="3"/>
  <c r="I56" i="3"/>
  <c r="I33" i="2"/>
  <c r="I38" i="2"/>
  <c r="I30" i="2"/>
  <c r="L56" i="3" s="1"/>
  <c r="K59" i="3"/>
  <c r="I32" i="3"/>
  <c r="K63" i="3"/>
  <c r="I36" i="2"/>
  <c r="K62" i="3"/>
  <c r="I34" i="2"/>
  <c r="K41" i="3"/>
  <c r="I28" i="2"/>
  <c r="K39" i="3"/>
  <c r="K38" i="3"/>
  <c r="K36" i="3"/>
  <c r="K35" i="3"/>
  <c r="K34" i="3"/>
  <c r="D98" i="3"/>
  <c r="D142" i="3" s="1"/>
  <c r="D186" i="3" s="1"/>
  <c r="D230" i="3" s="1"/>
  <c r="D274" i="3" s="1"/>
  <c r="D318" i="3" s="1"/>
  <c r="D362" i="3" s="1"/>
  <c r="D406" i="3" s="1"/>
  <c r="D450" i="3" s="1"/>
  <c r="D120" i="3"/>
  <c r="D164" i="3" s="1"/>
  <c r="D208" i="3" s="1"/>
  <c r="D252" i="3" s="1"/>
  <c r="D296" i="3" s="1"/>
  <c r="D340" i="3" s="1"/>
  <c r="D384" i="3" s="1"/>
  <c r="D428" i="3" s="1"/>
  <c r="D472" i="3" s="1"/>
  <c r="D119" i="3"/>
  <c r="D163" i="3" s="1"/>
  <c r="D207" i="3" s="1"/>
  <c r="D251" i="3" s="1"/>
  <c r="D295" i="3" s="1"/>
  <c r="D339" i="3" s="1"/>
  <c r="D383" i="3" s="1"/>
  <c r="D427" i="3" s="1"/>
  <c r="D471" i="3" s="1"/>
  <c r="D97" i="3"/>
  <c r="D141" i="3" s="1"/>
  <c r="D185" i="3" s="1"/>
  <c r="D229" i="3" s="1"/>
  <c r="D273" i="3" s="1"/>
  <c r="D317" i="3" s="1"/>
  <c r="D361" i="3" s="1"/>
  <c r="D405" i="3" s="1"/>
  <c r="D449" i="3" s="1"/>
  <c r="L349" i="3"/>
  <c r="L351" i="3"/>
  <c r="L434" i="3"/>
  <c r="L59" i="3"/>
  <c r="L353" i="3"/>
  <c r="L438" i="3"/>
  <c r="L485" i="3"/>
  <c r="K128" i="3"/>
  <c r="K104" i="3"/>
  <c r="K58" i="3"/>
  <c r="K281" i="3"/>
  <c r="K479" i="3"/>
  <c r="K486" i="3" s="1"/>
  <c r="K414" i="3"/>
  <c r="K236" i="3"/>
  <c r="K194" i="3"/>
  <c r="K191" i="3"/>
  <c r="K390" i="3"/>
  <c r="K369" i="3"/>
  <c r="L346" i="3"/>
  <c r="K328" i="3"/>
  <c r="K460" i="3"/>
  <c r="K464" i="3" s="1"/>
  <c r="I51" i="2"/>
  <c r="I58" i="2"/>
  <c r="I70" i="2"/>
  <c r="I194" i="2"/>
  <c r="L170" i="3"/>
  <c r="K103" i="3"/>
  <c r="K111" i="3" s="1"/>
  <c r="K65" i="3"/>
  <c r="K197" i="3"/>
  <c r="K284" i="3"/>
  <c r="K459" i="3"/>
  <c r="K243" i="3"/>
  <c r="K235" i="3"/>
  <c r="K214" i="3"/>
  <c r="K397" i="3"/>
  <c r="K389" i="3"/>
  <c r="K368" i="3"/>
  <c r="K376" i="3" s="1"/>
  <c r="K351" i="3"/>
  <c r="I98" i="2"/>
  <c r="I131" i="2"/>
  <c r="I141" i="2"/>
  <c r="I142" i="2"/>
  <c r="I143" i="2"/>
  <c r="L303" i="3" s="1"/>
  <c r="K147" i="3"/>
  <c r="K129" i="3"/>
  <c r="K102" i="3"/>
  <c r="K85" i="3"/>
  <c r="K64" i="3"/>
  <c r="L418" i="3"/>
  <c r="K347" i="3"/>
  <c r="K308" i="3"/>
  <c r="K438" i="3"/>
  <c r="I20" i="2"/>
  <c r="I21" i="2"/>
  <c r="I22" i="2"/>
  <c r="I23" i="2"/>
  <c r="I24" i="2"/>
  <c r="L37" i="3" s="1"/>
  <c r="I25" i="2"/>
  <c r="I26" i="2"/>
  <c r="L39" i="3" s="1"/>
  <c r="I55" i="2"/>
  <c r="I97" i="2"/>
  <c r="I123" i="2"/>
  <c r="I95" i="2"/>
  <c r="I203" i="2"/>
  <c r="I63" i="3"/>
  <c r="I38" i="3"/>
  <c r="K151" i="3"/>
  <c r="K156" i="3" s="1"/>
  <c r="K57" i="3"/>
  <c r="K40" i="3"/>
  <c r="K32" i="3"/>
  <c r="I288" i="3"/>
  <c r="I369" i="3"/>
  <c r="I376" i="3" s="1"/>
  <c r="I237" i="3"/>
  <c r="I19" i="2"/>
  <c r="I27" i="2"/>
  <c r="I99" i="2"/>
  <c r="I204" i="2"/>
  <c r="I207" i="2"/>
  <c r="I200" i="2"/>
  <c r="I37" i="3"/>
  <c r="K169" i="3"/>
  <c r="L193" i="3"/>
  <c r="K265" i="3"/>
  <c r="K266" i="3" s="1"/>
  <c r="I310" i="3"/>
  <c r="L344" i="3"/>
  <c r="I354" i="3"/>
  <c r="I414" i="3"/>
  <c r="I420" i="3" s="1"/>
  <c r="K435" i="3"/>
  <c r="I35" i="2"/>
  <c r="I37" i="2"/>
  <c r="I130" i="2"/>
  <c r="I170" i="2"/>
  <c r="I208" i="2"/>
  <c r="L38" i="3"/>
  <c r="I131" i="3"/>
  <c r="I106" i="3"/>
  <c r="I111" i="3" s="1"/>
  <c r="I61" i="3"/>
  <c r="K132" i="3"/>
  <c r="K168" i="3"/>
  <c r="K83" i="3"/>
  <c r="K287" i="3"/>
  <c r="I195" i="3"/>
  <c r="I200" i="3" s="1"/>
  <c r="L198" i="3"/>
  <c r="I330" i="3"/>
  <c r="I332" i="3" s="1"/>
  <c r="L441" i="3"/>
  <c r="I32" i="2"/>
  <c r="I91" i="2"/>
  <c r="I94" i="2"/>
  <c r="I53" i="2"/>
  <c r="I56" i="2"/>
  <c r="I76" i="2"/>
  <c r="I80" i="2"/>
  <c r="I81" i="2"/>
  <c r="I87" i="2"/>
  <c r="I88" i="2"/>
  <c r="I89" i="2"/>
  <c r="I110" i="2"/>
  <c r="I120" i="2"/>
  <c r="I121" i="2"/>
  <c r="I122" i="2"/>
  <c r="I128" i="2"/>
  <c r="I129" i="2"/>
  <c r="I139" i="2"/>
  <c r="I140" i="2"/>
  <c r="I149" i="2"/>
  <c r="I192" i="2"/>
  <c r="I197" i="2"/>
  <c r="I210" i="2"/>
  <c r="I52" i="2"/>
  <c r="I57" i="2"/>
  <c r="I83" i="2"/>
  <c r="I84" i="2"/>
  <c r="I85" i="2"/>
  <c r="I124" i="2"/>
  <c r="I125" i="2"/>
  <c r="I126" i="2"/>
  <c r="I135" i="2"/>
  <c r="I144" i="2"/>
  <c r="I193" i="2"/>
  <c r="I196" i="2"/>
  <c r="I8" i="2"/>
  <c r="I12" i="2"/>
  <c r="I16" i="2"/>
  <c r="I41" i="2"/>
  <c r="I45" i="2"/>
  <c r="I49" i="2"/>
  <c r="I220" i="2"/>
  <c r="I224" i="2"/>
  <c r="I228" i="2"/>
  <c r="I484" i="3"/>
  <c r="I178" i="3"/>
  <c r="K354" i="3"/>
  <c r="K332" i="3"/>
  <c r="I147" i="2"/>
  <c r="K307" i="3"/>
  <c r="I150" i="2"/>
  <c r="K420" i="3"/>
  <c r="I73" i="2"/>
  <c r="I79" i="2"/>
  <c r="I155" i="3"/>
  <c r="I156" i="3" s="1"/>
  <c r="I134" i="3"/>
  <c r="I89" i="3"/>
  <c r="I244" i="3"/>
  <c r="I266" i="3"/>
  <c r="I476" i="3"/>
  <c r="I9" i="2"/>
  <c r="I13" i="2"/>
  <c r="I17" i="2"/>
  <c r="I42" i="2"/>
  <c r="I46" i="2"/>
  <c r="I50" i="2"/>
  <c r="I64" i="2"/>
  <c r="I68" i="2"/>
  <c r="I112" i="2"/>
  <c r="I116" i="2"/>
  <c r="I10" i="2"/>
  <c r="I14" i="2"/>
  <c r="I18" i="2"/>
  <c r="I43" i="2"/>
  <c r="I47" i="2"/>
  <c r="I103" i="2"/>
  <c r="I107" i="2"/>
  <c r="I11" i="2"/>
  <c r="I15" i="2"/>
  <c r="I39" i="2"/>
  <c r="I44" i="2"/>
  <c r="I48" i="2"/>
  <c r="I133" i="2"/>
  <c r="I154" i="2"/>
  <c r="I61" i="2"/>
  <c r="I65" i="2"/>
  <c r="I69" i="2"/>
  <c r="I74" i="2"/>
  <c r="I104" i="2"/>
  <c r="I108" i="2"/>
  <c r="I113" i="2"/>
  <c r="I117" i="2"/>
  <c r="I136" i="2"/>
  <c r="I148" i="2"/>
  <c r="I171" i="2"/>
  <c r="I175" i="2"/>
  <c r="I179" i="2"/>
  <c r="I40" i="2"/>
  <c r="I62" i="2"/>
  <c r="I66" i="2"/>
  <c r="I71" i="2"/>
  <c r="I75" i="2"/>
  <c r="I101" i="2"/>
  <c r="I105" i="2"/>
  <c r="I109" i="2"/>
  <c r="I114" i="2"/>
  <c r="I118" i="2"/>
  <c r="I137" i="2"/>
  <c r="I152" i="2"/>
  <c r="I158" i="2"/>
  <c r="I211" i="2"/>
  <c r="I215" i="2"/>
  <c r="I219" i="2"/>
  <c r="I63" i="2"/>
  <c r="I67" i="2"/>
  <c r="I72" i="2"/>
  <c r="I78" i="2"/>
  <c r="I102" i="2"/>
  <c r="I106" i="2"/>
  <c r="I111" i="2"/>
  <c r="I115" i="2"/>
  <c r="I119" i="2"/>
  <c r="I132" i="2"/>
  <c r="I156" i="2"/>
  <c r="I180" i="2"/>
  <c r="I184" i="2"/>
  <c r="I188" i="2"/>
  <c r="I172" i="2"/>
  <c r="I176" i="2"/>
  <c r="I181" i="2"/>
  <c r="I185" i="2"/>
  <c r="I189" i="2"/>
  <c r="I212" i="2"/>
  <c r="I216" i="2"/>
  <c r="I221" i="2"/>
  <c r="I225" i="2"/>
  <c r="I151" i="2"/>
  <c r="I153" i="2"/>
  <c r="I155" i="2"/>
  <c r="I157" i="2"/>
  <c r="I159" i="2"/>
  <c r="I173" i="2"/>
  <c r="I177" i="2"/>
  <c r="I182" i="2"/>
  <c r="I186" i="2"/>
  <c r="I213" i="2"/>
  <c r="I217" i="2"/>
  <c r="I222" i="2"/>
  <c r="I226" i="2"/>
  <c r="I174" i="2"/>
  <c r="I178" i="2"/>
  <c r="I183" i="2"/>
  <c r="I187" i="2"/>
  <c r="I214" i="2"/>
  <c r="I218" i="2"/>
  <c r="I223" i="2"/>
  <c r="I227" i="2"/>
  <c r="I303" i="9" l="1"/>
  <c r="I259" i="9"/>
  <c r="K391" i="9"/>
  <c r="I121" i="9"/>
  <c r="K222" i="3"/>
  <c r="K435" i="9"/>
  <c r="K303" i="9"/>
  <c r="I67" i="3"/>
  <c r="I44" i="9"/>
  <c r="L475" i="9"/>
  <c r="L323" i="9"/>
  <c r="L469" i="9"/>
  <c r="L183" i="9"/>
  <c r="L293" i="9"/>
  <c r="L274" i="9"/>
  <c r="L405" i="9"/>
  <c r="L383" i="9"/>
  <c r="L250" i="9"/>
  <c r="L232" i="9"/>
  <c r="L165" i="9"/>
  <c r="L14" i="3"/>
  <c r="L319" i="9"/>
  <c r="L280" i="9"/>
  <c r="L454" i="9"/>
  <c r="L450" i="9"/>
  <c r="L37" i="9"/>
  <c r="L389" i="9"/>
  <c r="L388" i="9"/>
  <c r="L492" i="9"/>
  <c r="L411" i="9"/>
  <c r="L233" i="9"/>
  <c r="L470" i="9"/>
  <c r="L228" i="9"/>
  <c r="L382" i="9"/>
  <c r="L148" i="9"/>
  <c r="L15" i="3"/>
  <c r="L14" i="9"/>
  <c r="L10" i="3"/>
  <c r="L17" i="3"/>
  <c r="K310" i="3"/>
  <c r="L298" i="9"/>
  <c r="L113" i="9"/>
  <c r="L279" i="9"/>
  <c r="L169" i="3"/>
  <c r="L184" i="9"/>
  <c r="K178" i="3"/>
  <c r="L381" i="9"/>
  <c r="L451" i="9"/>
  <c r="L210" i="9"/>
  <c r="L36" i="9"/>
  <c r="L316" i="9"/>
  <c r="L42" i="9"/>
  <c r="L59" i="9"/>
  <c r="L278" i="9"/>
  <c r="L205" i="9"/>
  <c r="L433" i="9"/>
  <c r="I435" i="9"/>
  <c r="L361" i="9"/>
  <c r="K44" i="9"/>
  <c r="I457" i="9"/>
  <c r="I281" i="9"/>
  <c r="I95" i="9"/>
  <c r="K501" i="9"/>
  <c r="L359" i="9"/>
  <c r="L384" i="9"/>
  <c r="L166" i="9"/>
  <c r="L255" i="9"/>
  <c r="L277" i="9"/>
  <c r="L189" i="9"/>
  <c r="L498" i="9"/>
  <c r="L497" i="9"/>
  <c r="L346" i="9"/>
  <c r="L471" i="9"/>
  <c r="L403" i="9"/>
  <c r="L169" i="9"/>
  <c r="L339" i="9"/>
  <c r="L162" i="9"/>
  <c r="L299" i="9"/>
  <c r="L140" i="9"/>
  <c r="L234" i="9"/>
  <c r="L251" i="9"/>
  <c r="L8" i="9"/>
  <c r="L9" i="3"/>
  <c r="L499" i="9"/>
  <c r="L12" i="3"/>
  <c r="L276" i="9"/>
  <c r="L432" i="9"/>
  <c r="L272" i="9"/>
  <c r="L167" i="9"/>
  <c r="L212" i="9"/>
  <c r="L213" i="9"/>
  <c r="L161" i="9"/>
  <c r="L63" i="9"/>
  <c r="L62" i="9"/>
  <c r="L139" i="9"/>
  <c r="L185" i="9"/>
  <c r="L301" i="9"/>
  <c r="L426" i="9"/>
  <c r="I391" i="9"/>
  <c r="I18" i="9"/>
  <c r="I32" i="9" s="1"/>
  <c r="K215" i="9"/>
  <c r="I413" i="9"/>
  <c r="K457" i="9"/>
  <c r="K193" i="9"/>
  <c r="L163" i="9"/>
  <c r="L275" i="9"/>
  <c r="L106" i="3"/>
  <c r="L116" i="9"/>
  <c r="L119" i="9"/>
  <c r="L120" i="9"/>
  <c r="L115" i="9"/>
  <c r="L320" i="9"/>
  <c r="L425" i="9"/>
  <c r="I215" i="9"/>
  <c r="K347" i="9"/>
  <c r="I237" i="9"/>
  <c r="K281" i="9"/>
  <c r="K149" i="9"/>
  <c r="L196" i="3"/>
  <c r="L211" i="9"/>
  <c r="L430" i="9"/>
  <c r="L493" i="9"/>
  <c r="L412" i="9"/>
  <c r="L145" i="9"/>
  <c r="L341" i="9"/>
  <c r="L7" i="9"/>
  <c r="L8" i="3"/>
  <c r="L477" i="9"/>
  <c r="L342" i="9"/>
  <c r="L295" i="9"/>
  <c r="L257" i="9"/>
  <c r="L252" i="9"/>
  <c r="L296" i="9"/>
  <c r="L91" i="9"/>
  <c r="L143" i="9"/>
  <c r="L164" i="9"/>
  <c r="L491" i="9"/>
  <c r="L188" i="9"/>
  <c r="L114" i="9"/>
  <c r="K442" i="3"/>
  <c r="L453" i="9"/>
  <c r="L60" i="9"/>
  <c r="L208" i="9"/>
  <c r="L367" i="9"/>
  <c r="K479" i="9"/>
  <c r="I369" i="9"/>
  <c r="I193" i="9"/>
  <c r="K413" i="9"/>
  <c r="L192" i="3"/>
  <c r="L207" i="9"/>
  <c r="L229" i="9"/>
  <c r="L144" i="9"/>
  <c r="L13" i="3"/>
  <c r="L12" i="9"/>
  <c r="L16" i="3"/>
  <c r="L15" i="9"/>
  <c r="L214" i="9"/>
  <c r="L429" i="9"/>
  <c r="L494" i="9"/>
  <c r="L344" i="9"/>
  <c r="L343" i="9"/>
  <c r="L300" i="9"/>
  <c r="L256" i="9"/>
  <c r="L230" i="9"/>
  <c r="L147" i="9"/>
  <c r="L170" i="9"/>
  <c r="L495" i="9"/>
  <c r="L427" i="9"/>
  <c r="L271" i="9"/>
  <c r="L117" i="9"/>
  <c r="L476" i="9"/>
  <c r="L408" i="9"/>
  <c r="L146" i="9"/>
  <c r="L141" i="9"/>
  <c r="I486" i="3"/>
  <c r="L324" i="9"/>
  <c r="L249" i="9"/>
  <c r="L40" i="9"/>
  <c r="L112" i="9"/>
  <c r="L62" i="3"/>
  <c r="L43" i="9"/>
  <c r="L473" i="9"/>
  <c r="L472" i="9"/>
  <c r="L340" i="9"/>
  <c r="L404" i="9"/>
  <c r="L258" i="9"/>
  <c r="L142" i="9"/>
  <c r="L253" i="9"/>
  <c r="L235" i="9"/>
  <c r="L92" i="9"/>
  <c r="L87" i="9"/>
  <c r="L94" i="9"/>
  <c r="L93" i="9"/>
  <c r="L431" i="9"/>
  <c r="L187" i="9"/>
  <c r="L315" i="9"/>
  <c r="L177" i="3"/>
  <c r="L192" i="9"/>
  <c r="L209" i="9"/>
  <c r="L39" i="9"/>
  <c r="L174" i="3"/>
  <c r="L456" i="9"/>
  <c r="L366" i="9"/>
  <c r="L365" i="9"/>
  <c r="I347" i="9"/>
  <c r="I171" i="9"/>
  <c r="K171" i="9"/>
  <c r="L168" i="9"/>
  <c r="L153" i="3"/>
  <c r="K70" i="9"/>
  <c r="K237" i="9"/>
  <c r="K95" i="9"/>
  <c r="L407" i="9"/>
  <c r="L360" i="9"/>
  <c r="L410" i="9"/>
  <c r="L409" i="9"/>
  <c r="L338" i="9"/>
  <c r="L387" i="9"/>
  <c r="L254" i="9"/>
  <c r="L478" i="9"/>
  <c r="L236" i="9"/>
  <c r="L390" i="9"/>
  <c r="L231" i="9"/>
  <c r="L88" i="9"/>
  <c r="L18" i="3"/>
  <c r="L90" i="9"/>
  <c r="L414" i="3"/>
  <c r="L89" i="9"/>
  <c r="L428" i="9"/>
  <c r="L186" i="9"/>
  <c r="L302" i="9"/>
  <c r="L191" i="9"/>
  <c r="L206" i="9"/>
  <c r="L447" i="9"/>
  <c r="L38" i="9"/>
  <c r="L318" i="9"/>
  <c r="L448" i="9"/>
  <c r="L364" i="9"/>
  <c r="L452" i="9"/>
  <c r="L449" i="9"/>
  <c r="I479" i="9"/>
  <c r="L368" i="9"/>
  <c r="I501" i="9"/>
  <c r="I325" i="9"/>
  <c r="I149" i="9"/>
  <c r="K121" i="9"/>
  <c r="L385" i="9"/>
  <c r="L345" i="9"/>
  <c r="L11" i="3"/>
  <c r="L322" i="9"/>
  <c r="L273" i="9"/>
  <c r="L294" i="9"/>
  <c r="K325" i="9"/>
  <c r="L406" i="9"/>
  <c r="L496" i="9"/>
  <c r="L474" i="9"/>
  <c r="L386" i="9"/>
  <c r="L68" i="9"/>
  <c r="L86" i="9"/>
  <c r="L337" i="9"/>
  <c r="L118" i="9"/>
  <c r="L190" i="9"/>
  <c r="L58" i="3"/>
  <c r="L61" i="9"/>
  <c r="L455" i="9"/>
  <c r="L317" i="9"/>
  <c r="L363" i="9"/>
  <c r="L321" i="9"/>
  <c r="L297" i="9"/>
  <c r="L434" i="9"/>
  <c r="K259" i="9"/>
  <c r="K18" i="9"/>
  <c r="K32" i="9" s="1"/>
  <c r="I70" i="9"/>
  <c r="L500" i="9"/>
  <c r="K369" i="9"/>
  <c r="L227" i="9"/>
  <c r="L212" i="3"/>
  <c r="L362" i="9"/>
  <c r="L282" i="3"/>
  <c r="L286" i="3"/>
  <c r="L411" i="3"/>
  <c r="L410" i="3"/>
  <c r="K398" i="3"/>
  <c r="K244" i="3"/>
  <c r="I43" i="3"/>
  <c r="L437" i="3"/>
  <c r="L415" i="3"/>
  <c r="K200" i="3"/>
  <c r="L105" i="3"/>
  <c r="K288" i="3"/>
  <c r="L124" i="3"/>
  <c r="L433" i="3"/>
  <c r="L110" i="3"/>
  <c r="L263" i="3"/>
  <c r="L64" i="3"/>
  <c r="K67" i="3"/>
  <c r="L60" i="3"/>
  <c r="L61" i="3"/>
  <c r="L41" i="3"/>
  <c r="L35" i="3"/>
  <c r="L197" i="3"/>
  <c r="L34" i="3"/>
  <c r="K89" i="3"/>
  <c r="L33" i="3"/>
  <c r="L279" i="3"/>
  <c r="L146" i="3"/>
  <c r="L301" i="3"/>
  <c r="K19" i="3"/>
  <c r="K31" i="3" s="1"/>
  <c r="L36" i="3"/>
  <c r="L109" i="3"/>
  <c r="K134" i="3"/>
  <c r="L354" i="3"/>
  <c r="L259" i="3"/>
  <c r="L302" i="3"/>
  <c r="L102" i="3"/>
  <c r="L416" i="3"/>
  <c r="L103" i="3"/>
  <c r="L234" i="3"/>
  <c r="L440" i="3"/>
  <c r="L63" i="3"/>
  <c r="L432" i="3"/>
  <c r="L413" i="3"/>
  <c r="L261" i="3"/>
  <c r="L172" i="3"/>
  <c r="L454" i="3"/>
  <c r="L300" i="3"/>
  <c r="L258" i="3"/>
  <c r="L104" i="3"/>
  <c r="L191" i="3"/>
  <c r="L278" i="3"/>
  <c r="L199" i="3"/>
  <c r="K43" i="3"/>
  <c r="L195" i="3"/>
  <c r="L309" i="3"/>
  <c r="L175" i="3"/>
  <c r="L194" i="3"/>
  <c r="L173" i="3"/>
  <c r="L304" i="3"/>
  <c r="L260" i="3"/>
  <c r="L171" i="3"/>
  <c r="L417" i="3"/>
  <c r="L287" i="3"/>
  <c r="L257" i="3"/>
  <c r="L168" i="3"/>
  <c r="L366" i="3"/>
  <c r="L439" i="3"/>
  <c r="L40" i="3"/>
  <c r="L262" i="3"/>
  <c r="L264" i="3"/>
  <c r="L107" i="3"/>
  <c r="L32" i="3"/>
  <c r="L435" i="3"/>
  <c r="L283" i="3"/>
  <c r="L108" i="3"/>
  <c r="L412" i="3"/>
  <c r="L265" i="3"/>
  <c r="L256" i="3"/>
  <c r="L176" i="3"/>
  <c r="L152" i="3"/>
  <c r="L436" i="3"/>
  <c r="L394" i="3"/>
  <c r="L373" i="3"/>
  <c r="L460" i="3"/>
  <c r="L397" i="3"/>
  <c r="L389" i="3"/>
  <c r="L392" i="3"/>
  <c r="L328" i="3"/>
  <c r="L239" i="3"/>
  <c r="L218" i="3"/>
  <c r="L154" i="3"/>
  <c r="L131" i="3"/>
  <c r="L330" i="3"/>
  <c r="L66" i="3"/>
  <c r="L371" i="3"/>
  <c r="L237" i="3"/>
  <c r="L220" i="3"/>
  <c r="L326" i="3"/>
  <c r="L215" i="3"/>
  <c r="L85" i="3"/>
  <c r="L132" i="3"/>
  <c r="L80" i="3"/>
  <c r="L149" i="3"/>
  <c r="L322" i="3"/>
  <c r="L307" i="3"/>
  <c r="L480" i="3"/>
  <c r="L79" i="3"/>
  <c r="L483" i="3"/>
  <c r="L462" i="3"/>
  <c r="L391" i="3"/>
  <c r="L370" i="3"/>
  <c r="L478" i="3"/>
  <c r="L457" i="3"/>
  <c r="L331" i="3"/>
  <c r="L327" i="3"/>
  <c r="L323" i="3"/>
  <c r="L477" i="3"/>
  <c r="L368" i="3"/>
  <c r="L463" i="3"/>
  <c r="L455" i="3"/>
  <c r="L285" i="3"/>
  <c r="L238" i="3"/>
  <c r="L217" i="3"/>
  <c r="L147" i="3"/>
  <c r="L126" i="3"/>
  <c r="L150" i="3"/>
  <c r="L129" i="3"/>
  <c r="L219" i="3"/>
  <c r="L236" i="3"/>
  <c r="L84" i="3"/>
  <c r="L155" i="3"/>
  <c r="L484" i="3"/>
  <c r="L83" i="3"/>
  <c r="L390" i="3"/>
  <c r="L369" i="3"/>
  <c r="L456" i="3"/>
  <c r="L393" i="3"/>
  <c r="L396" i="3"/>
  <c r="L388" i="3"/>
  <c r="L243" i="3"/>
  <c r="L235" i="3"/>
  <c r="L214" i="3"/>
  <c r="L148" i="3"/>
  <c r="L127" i="3"/>
  <c r="L324" i="3"/>
  <c r="L375" i="3"/>
  <c r="L367" i="3"/>
  <c r="L284" i="3"/>
  <c r="L241" i="3"/>
  <c r="L216" i="3"/>
  <c r="L281" i="3"/>
  <c r="L82" i="3"/>
  <c r="L65" i="3"/>
  <c r="L81" i="3"/>
  <c r="L128" i="3"/>
  <c r="L88" i="3"/>
  <c r="L87" i="3"/>
  <c r="I230" i="2"/>
  <c r="C1" i="2" s="1"/>
  <c r="L479" i="3"/>
  <c r="L458" i="3"/>
  <c r="L395" i="3"/>
  <c r="L374" i="3"/>
  <c r="L482" i="3"/>
  <c r="L461" i="3"/>
  <c r="L329" i="3"/>
  <c r="L325" i="3"/>
  <c r="L481" i="3"/>
  <c r="L372" i="3"/>
  <c r="L280" i="3"/>
  <c r="L459" i="3"/>
  <c r="L242" i="3"/>
  <c r="L221" i="3"/>
  <c r="L213" i="3"/>
  <c r="L151" i="3"/>
  <c r="L130" i="3"/>
  <c r="L308" i="3"/>
  <c r="L133" i="3"/>
  <c r="L125" i="3"/>
  <c r="L86" i="3"/>
  <c r="L240" i="3"/>
  <c r="L476" i="3"/>
  <c r="I19" i="3"/>
  <c r="I31" i="3" s="1"/>
  <c r="I44" i="3" s="1"/>
  <c r="I55" i="3" s="1"/>
  <c r="K45" i="9" l="1"/>
  <c r="K58" i="9" s="1"/>
  <c r="K71" i="9" s="1"/>
  <c r="K84" i="9" s="1"/>
  <c r="K96" i="9" s="1"/>
  <c r="K111" i="9" s="1"/>
  <c r="K122" i="9" s="1"/>
  <c r="K138" i="9" s="1"/>
  <c r="K150" i="9" s="1"/>
  <c r="K160" i="9" s="1"/>
  <c r="K172" i="9" s="1"/>
  <c r="K182" i="9" s="1"/>
  <c r="K194" i="9" s="1"/>
  <c r="K204" i="9" s="1"/>
  <c r="K216" i="9" s="1"/>
  <c r="K226" i="9" s="1"/>
  <c r="K238" i="9" s="1"/>
  <c r="K248" i="9" s="1"/>
  <c r="K260" i="9" s="1"/>
  <c r="K270" i="9" s="1"/>
  <c r="K282" i="9" s="1"/>
  <c r="K292" i="9" s="1"/>
  <c r="K304" i="9" s="1"/>
  <c r="K314" i="9" s="1"/>
  <c r="K326" i="9" s="1"/>
  <c r="K336" i="9" s="1"/>
  <c r="K348" i="9" s="1"/>
  <c r="K358" i="9" s="1"/>
  <c r="K370" i="9" s="1"/>
  <c r="K380" i="9" s="1"/>
  <c r="K392" i="9" s="1"/>
  <c r="K402" i="9" s="1"/>
  <c r="K414" i="9" s="1"/>
  <c r="K424" i="9" s="1"/>
  <c r="K436" i="9" s="1"/>
  <c r="K446" i="9" s="1"/>
  <c r="K458" i="9" s="1"/>
  <c r="K468" i="9" s="1"/>
  <c r="K480" i="9" s="1"/>
  <c r="K490" i="9" s="1"/>
  <c r="K502" i="9" s="1"/>
  <c r="L237" i="9"/>
  <c r="I45" i="9"/>
  <c r="I58" i="9" s="1"/>
  <c r="I71" i="9" s="1"/>
  <c r="I84" i="9" s="1"/>
  <c r="I96" i="9" s="1"/>
  <c r="I111" i="9" s="1"/>
  <c r="I122" i="9" s="1"/>
  <c r="I138" i="9" s="1"/>
  <c r="I150" i="9" s="1"/>
  <c r="I160" i="9" s="1"/>
  <c r="I172" i="9" s="1"/>
  <c r="I182" i="9" s="1"/>
  <c r="I194" i="9" s="1"/>
  <c r="I204" i="9" s="1"/>
  <c r="I216" i="9" s="1"/>
  <c r="I226" i="9" s="1"/>
  <c r="I238" i="9" s="1"/>
  <c r="I248" i="9" s="1"/>
  <c r="I260" i="9" s="1"/>
  <c r="I270" i="9" s="1"/>
  <c r="I282" i="9" s="1"/>
  <c r="I292" i="9" s="1"/>
  <c r="I304" i="9" s="1"/>
  <c r="I314" i="9" s="1"/>
  <c r="I326" i="9" s="1"/>
  <c r="I336" i="9" s="1"/>
  <c r="I348" i="9" s="1"/>
  <c r="I358" i="9" s="1"/>
  <c r="I370" i="9" s="1"/>
  <c r="I380" i="9" s="1"/>
  <c r="I392" i="9" s="1"/>
  <c r="I402" i="9" s="1"/>
  <c r="I414" i="9" s="1"/>
  <c r="I424" i="9" s="1"/>
  <c r="I436" i="9" s="1"/>
  <c r="I446" i="9" s="1"/>
  <c r="I458" i="9" s="1"/>
  <c r="I468" i="9" s="1"/>
  <c r="I480" i="9" s="1"/>
  <c r="I490" i="9" s="1"/>
  <c r="I502" i="9" s="1"/>
  <c r="L95" i="9"/>
  <c r="L413" i="9"/>
  <c r="L193" i="9"/>
  <c r="L347" i="9"/>
  <c r="I68" i="3"/>
  <c r="I78" i="3" s="1"/>
  <c r="I90" i="3" s="1"/>
  <c r="I101" i="3" s="1"/>
  <c r="I112" i="3" s="1"/>
  <c r="I123" i="3" s="1"/>
  <c r="I135" i="3" s="1"/>
  <c r="I145" i="3" s="1"/>
  <c r="I157" i="3" s="1"/>
  <c r="I167" i="3" s="1"/>
  <c r="I179" i="3" s="1"/>
  <c r="I189" i="3" s="1"/>
  <c r="I201" i="3" s="1"/>
  <c r="I211" i="3" s="1"/>
  <c r="I223" i="3" s="1"/>
  <c r="I233" i="3" s="1"/>
  <c r="I245" i="3" s="1"/>
  <c r="I255" i="3" s="1"/>
  <c r="I267" i="3" s="1"/>
  <c r="I277" i="3" s="1"/>
  <c r="I289" i="3" s="1"/>
  <c r="I299" i="3" s="1"/>
  <c r="I311" i="3" s="1"/>
  <c r="I321" i="3" s="1"/>
  <c r="I333" i="3" s="1"/>
  <c r="I343" i="3" s="1"/>
  <c r="I355" i="3" s="1"/>
  <c r="I365" i="3" s="1"/>
  <c r="I377" i="3" s="1"/>
  <c r="I387" i="3" s="1"/>
  <c r="I399" i="3" s="1"/>
  <c r="I409" i="3" s="1"/>
  <c r="I421" i="3" s="1"/>
  <c r="I431" i="3" s="1"/>
  <c r="I443" i="3" s="1"/>
  <c r="I453" i="3" s="1"/>
  <c r="I465" i="3" s="1"/>
  <c r="I475" i="3" s="1"/>
  <c r="I487" i="3" s="1"/>
  <c r="L149" i="9"/>
  <c r="L67" i="3"/>
  <c r="L70" i="9"/>
  <c r="L325" i="9"/>
  <c r="L435" i="9"/>
  <c r="L479" i="9"/>
  <c r="L18" i="9"/>
  <c r="L32" i="9" s="1"/>
  <c r="L259" i="9"/>
  <c r="L501" i="9"/>
  <c r="L281" i="9"/>
  <c r="L369" i="9"/>
  <c r="L215" i="9"/>
  <c r="L391" i="9"/>
  <c r="L420" i="3"/>
  <c r="L171" i="9"/>
  <c r="L303" i="9"/>
  <c r="L457" i="9"/>
  <c r="L121" i="9"/>
  <c r="L44" i="9"/>
  <c r="L43" i="3"/>
  <c r="K44" i="3"/>
  <c r="K55" i="3" s="1"/>
  <c r="K68" i="3" s="1"/>
  <c r="K78" i="3" s="1"/>
  <c r="K90" i="3" s="1"/>
  <c r="K101" i="3" s="1"/>
  <c r="K112" i="3" s="1"/>
  <c r="K123" i="3" s="1"/>
  <c r="K135" i="3" s="1"/>
  <c r="K145" i="3" s="1"/>
  <c r="K157" i="3" s="1"/>
  <c r="K167" i="3" s="1"/>
  <c r="K179" i="3" s="1"/>
  <c r="K189" i="3" s="1"/>
  <c r="K201" i="3" s="1"/>
  <c r="K211" i="3" s="1"/>
  <c r="K223" i="3" s="1"/>
  <c r="K233" i="3" s="1"/>
  <c r="K245" i="3" s="1"/>
  <c r="K255" i="3" s="1"/>
  <c r="K267" i="3" s="1"/>
  <c r="K277" i="3" s="1"/>
  <c r="K289" i="3" s="1"/>
  <c r="K299" i="3" s="1"/>
  <c r="K311" i="3" s="1"/>
  <c r="K321" i="3" s="1"/>
  <c r="K333" i="3" s="1"/>
  <c r="K343" i="3" s="1"/>
  <c r="K355" i="3" s="1"/>
  <c r="K365" i="3" s="1"/>
  <c r="K377" i="3" s="1"/>
  <c r="K387" i="3" s="1"/>
  <c r="K399" i="3" s="1"/>
  <c r="K409" i="3" s="1"/>
  <c r="K421" i="3" s="1"/>
  <c r="K431" i="3" s="1"/>
  <c r="K443" i="3" s="1"/>
  <c r="K453" i="3" s="1"/>
  <c r="K465" i="3" s="1"/>
  <c r="K475" i="3" s="1"/>
  <c r="K487" i="3" s="1"/>
  <c r="L19" i="3"/>
  <c r="L31" i="3" s="1"/>
  <c r="L486" i="3"/>
  <c r="L178" i="3"/>
  <c r="L134" i="3"/>
  <c r="L266" i="3"/>
  <c r="L200" i="3"/>
  <c r="L442" i="3"/>
  <c r="L111" i="3"/>
  <c r="L310" i="3"/>
  <c r="L288" i="3"/>
  <c r="I10" i="4"/>
  <c r="L376" i="3"/>
  <c r="L398" i="3"/>
  <c r="L89" i="3"/>
  <c r="L156" i="3"/>
  <c r="L332" i="3"/>
  <c r="L222" i="3"/>
  <c r="L244" i="3"/>
  <c r="L464" i="3"/>
  <c r="L45" i="9" l="1"/>
  <c r="L58" i="9" s="1"/>
  <c r="L71" i="9" s="1"/>
  <c r="L84" i="9" s="1"/>
  <c r="L96" i="9" s="1"/>
  <c r="L111" i="9" s="1"/>
  <c r="L122" i="9" s="1"/>
  <c r="L138" i="9" s="1"/>
  <c r="L150" i="9" s="1"/>
  <c r="L160" i="9" s="1"/>
  <c r="L172" i="9" s="1"/>
  <c r="L182" i="9" s="1"/>
  <c r="L194" i="9" s="1"/>
  <c r="L204" i="9" s="1"/>
  <c r="L216" i="9" s="1"/>
  <c r="L226" i="9" s="1"/>
  <c r="L238" i="9" s="1"/>
  <c r="L248" i="9" s="1"/>
  <c r="L260" i="9" s="1"/>
  <c r="L270" i="9" s="1"/>
  <c r="L282" i="9" s="1"/>
  <c r="L292" i="9" s="1"/>
  <c r="L304" i="9" s="1"/>
  <c r="L314" i="9" s="1"/>
  <c r="L326" i="9" s="1"/>
  <c r="L336" i="9" s="1"/>
  <c r="L348" i="9" s="1"/>
  <c r="L358" i="9" s="1"/>
  <c r="L370" i="9" s="1"/>
  <c r="L380" i="9" s="1"/>
  <c r="L392" i="9" s="1"/>
  <c r="L402" i="9" s="1"/>
  <c r="L414" i="9" s="1"/>
  <c r="L424" i="9" s="1"/>
  <c r="L436" i="9" s="1"/>
  <c r="L446" i="9" s="1"/>
  <c r="L458" i="9" s="1"/>
  <c r="L468" i="9" s="1"/>
  <c r="L480" i="9" s="1"/>
  <c r="L490" i="9" s="1"/>
  <c r="L502" i="9" s="1"/>
  <c r="L44" i="3"/>
  <c r="L55" i="3" s="1"/>
  <c r="L68" i="3" s="1"/>
  <c r="L78" i="3" s="1"/>
  <c r="L90" i="3" s="1"/>
  <c r="L101" i="3" s="1"/>
  <c r="L112" i="3" s="1"/>
  <c r="L123" i="3" s="1"/>
  <c r="L135" i="3" s="1"/>
  <c r="L145" i="3" s="1"/>
  <c r="L157" i="3" s="1"/>
  <c r="L167" i="3" s="1"/>
  <c r="L179" i="3" s="1"/>
  <c r="L189" i="3" s="1"/>
  <c r="L201" i="3" s="1"/>
  <c r="L211" i="3" s="1"/>
  <c r="L223" i="3" s="1"/>
  <c r="L233" i="3" s="1"/>
  <c r="L245" i="3" s="1"/>
  <c r="L255" i="3" s="1"/>
  <c r="L267" i="3" s="1"/>
  <c r="L277" i="3" s="1"/>
  <c r="L289" i="3" s="1"/>
  <c r="L299" i="3" s="1"/>
  <c r="L311" i="3" s="1"/>
  <c r="L321" i="3" s="1"/>
  <c r="L333" i="3" s="1"/>
  <c r="L343" i="3" s="1"/>
  <c r="L355" i="3" s="1"/>
  <c r="L365" i="3" s="1"/>
  <c r="L377" i="3" s="1"/>
  <c r="L387" i="3" s="1"/>
  <c r="L399" i="3" s="1"/>
  <c r="L409" i="3" s="1"/>
  <c r="L421" i="3" s="1"/>
  <c r="L431" i="3" s="1"/>
  <c r="L443" i="3" s="1"/>
  <c r="L453" i="3" s="1"/>
  <c r="L465" i="3" s="1"/>
  <c r="L475" i="3" s="1"/>
  <c r="L487" i="3" s="1"/>
  <c r="B18" i="1" l="1"/>
  <c r="J5" i="4" s="1"/>
  <c r="I5" i="5" s="1"/>
  <c r="F1" i="13"/>
  <c r="K9" i="12" l="1"/>
  <c r="F2" i="13"/>
  <c r="F10" i="13"/>
  <c r="F18" i="13"/>
  <c r="F19" i="13" l="1"/>
  <c r="F20" i="13"/>
  <c r="F21" i="13"/>
  <c r="F22" i="13"/>
  <c r="F13" i="13"/>
  <c r="F14" i="13"/>
  <c r="F11" i="13"/>
  <c r="F12" i="13"/>
  <c r="F4" i="13"/>
  <c r="F3" i="13"/>
  <c r="F5" i="13"/>
  <c r="F6" i="13"/>
  <c r="F23" i="13" l="1"/>
  <c r="F15" i="13"/>
  <c r="F7" i="13"/>
  <c r="L9" i="12" s="1"/>
  <c r="M9" i="12" l="1"/>
  <c r="M17" i="12" s="1"/>
  <c r="M18" i="12" s="1"/>
  <c r="C2" i="2"/>
  <c r="H1" i="2" l="1"/>
  <c r="H2" i="2" s="1"/>
  <c r="J10" i="4"/>
  <c r="K10" i="4" s="1"/>
  <c r="K18" i="4" s="1"/>
  <c r="A18" i="12"/>
  <c r="C3" i="2"/>
  <c r="F3" i="2" l="1"/>
  <c r="A19" i="4" s="1"/>
  <c r="K19" i="4"/>
  <c r="H11" i="5" s="1"/>
  <c r="H20" i="5" s="1"/>
  <c r="B21" i="5" s="1"/>
</calcChain>
</file>

<file path=xl/comments1.xml><?xml version="1.0" encoding="utf-8"?>
<comments xmlns="http://schemas.openxmlformats.org/spreadsheetml/2006/main">
  <authors>
    <author>Plan01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Plan01: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<sst xmlns="http://schemas.openxmlformats.org/spreadsheetml/2006/main" count="1592" uniqueCount="326">
  <si>
    <t>สถานที่ก่อสร้าง</t>
  </si>
  <si>
    <t>ประมาณราคาโดย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</si>
  <si>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</si>
  <si>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</si>
  <si>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</si>
  <si>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</si>
  <si>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</si>
  <si>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</si>
  <si>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รวมค่าวัสดุ  และค่าแรงงาน</t>
  </si>
  <si>
    <t>หมายเหตุ</t>
  </si>
  <si>
    <t>ราคาต่อหน่วย</t>
  </si>
  <si>
    <t>จำนวนเงิน</t>
  </si>
  <si>
    <t>กรอกรายการ ที่เกี่ยวข้อง</t>
  </si>
  <si>
    <t>สถานที่ก่อสร้าง (ชื่อโรงเรียน)</t>
  </si>
  <si>
    <t>ที่ตั้ง ตำบล</t>
  </si>
  <si>
    <t>ที่ตั้ง อำเภอ</t>
  </si>
  <si>
    <t>ที่ตั้ง จังหวัด</t>
  </si>
  <si>
    <t>สพป./ สพม.</t>
  </si>
  <si>
    <t>ประมาณราคาโดย (ชื่อ)</t>
  </si>
  <si>
    <t>เจ้าหน้าที่ นักวิเคราะห์นโยบายและแผน (ชื่อ)</t>
  </si>
  <si>
    <t>ผู้อำนวยการกลุ่มนโยบายและแผน (ชื่อ)</t>
  </si>
  <si>
    <t>รายชื่อ ผู้เกี่ยวข้อง</t>
  </si>
  <si>
    <t>วันเดือนปี ที่ ประมาณการราคา</t>
  </si>
  <si>
    <t>รายการปริมาณและราคา</t>
  </si>
  <si>
    <t>รวมค่าวัสดุ และ ค่าแรงงาน</t>
  </si>
  <si>
    <t>แบบ ปร.4</t>
  </si>
  <si>
    <t>สพป. / สพม.</t>
  </si>
  <si>
    <t>ประมาณการเมื่อวันที่</t>
  </si>
  <si>
    <t>ลงชื่อ</t>
  </si>
  <si>
    <t>........................................................</t>
  </si>
  <si>
    <t>ผู้ประมาณราคา</t>
  </si>
  <si>
    <t>(</t>
  </si>
  <si>
    <t>)</t>
  </si>
  <si>
    <t>........................................................ รับรองถูกต้อง</t>
  </si>
  <si>
    <t>แผ่นที่ 1</t>
  </si>
  <si>
    <t>แผ่นที่ 2</t>
  </si>
  <si>
    <t>แผ่นที่ 3</t>
  </si>
  <si>
    <t>แผ่นที่ 6</t>
  </si>
  <si>
    <t>แผ่นที่ 4</t>
  </si>
  <si>
    <t>Factor F</t>
  </si>
  <si>
    <t>รวมยอดทั้งหมด</t>
  </si>
  <si>
    <t>รวมแผ่นที่ 1</t>
  </si>
  <si>
    <t>ยกมาจากแผ่นที่ 1</t>
  </si>
  <si>
    <t>รวมแผ่นที่ 2</t>
  </si>
  <si>
    <t>รวมแผ่นที่ 1 กับ แผ่นที่ 2</t>
  </si>
  <si>
    <t>ยกมาจากแผ่นที่ 2</t>
  </si>
  <si>
    <t xml:space="preserve">รวมแผ่นที่ 3 </t>
  </si>
  <si>
    <t>รวมแผ่นที่ 2 กับ  แผ่นที่ 3</t>
  </si>
  <si>
    <t>ยกมาจากแผ่นที่ 3</t>
  </si>
  <si>
    <t>รวมแผ่นที่ 4</t>
  </si>
  <si>
    <t>รวมแผ่นที่ 3 กับ แผ่นที่ 4</t>
  </si>
  <si>
    <t>ยกมาจากแผ่นที่ 4</t>
  </si>
  <si>
    <t>รวมแผ่นที่ 5</t>
  </si>
  <si>
    <t>รวมแผ่นที่ 4 กับ แผ่นที่ 5</t>
  </si>
  <si>
    <t>ยกมาจากแผ่นที่ 5</t>
  </si>
  <si>
    <t>รวมแผ่นที่ 6</t>
  </si>
  <si>
    <t>รวมแผ่นที่ 5 กับ แผ่นที่ 6</t>
  </si>
  <si>
    <t>แผ่น</t>
  </si>
  <si>
    <t>แบบ ปร.5</t>
  </si>
  <si>
    <t>£</t>
  </si>
  <si>
    <t>งานก่อสร้าง</t>
  </si>
  <si>
    <t>อำเภอ/เขต</t>
  </si>
  <si>
    <t>หน่วยงาน</t>
  </si>
  <si>
    <t>แบบ ปร.4 ที่แนบ</t>
  </si>
  <si>
    <t>ประมาณราคาเมื่อวันที่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</si>
  <si>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</si>
  <si>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</si>
  <si>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</si>
  <si>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</si>
  <si>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</si>
  <si>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</si>
  <si>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</si>
  <si>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</si>
  <si>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**</t>
  </si>
  <si>
    <t>...............................................................................................</t>
  </si>
  <si>
    <t>รับรองความถูกต้อง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</si>
  <si>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</si>
  <si>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</si>
  <si>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</si>
  <si>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สพป.</t>
  </si>
  <si>
    <t>แบบ ปร. 6</t>
  </si>
  <si>
    <t>แบบ ปร.4 ปร.5 ปร.6  และ Factor F ทั้งหมด</t>
  </si>
  <si>
    <t>สรุป</t>
  </si>
  <si>
    <t>ส่วนค่างาน</t>
  </si>
  <si>
    <t xml:space="preserve">รวมค่าก่อสร้างเป็นเงินทั้งสิ้น   </t>
  </si>
  <si>
    <t>แผ่นที่ 5</t>
  </si>
  <si>
    <t xml:space="preserve">     ออกแบบโดย นายธีรศักดิ์ สืบสุติน</t>
  </si>
  <si>
    <t xml:space="preserve">     ผอ.กลุ่มนโยบายและแผน สพป.ลำปาง เขต 3</t>
  </si>
  <si>
    <t xml:space="preserve">    โดยให้ กรอก รายการวัสดุ จำนวนหน่วย ราคาต่อหน่วย</t>
  </si>
  <si>
    <t>หมายเหตุ.</t>
  </si>
  <si>
    <t xml:space="preserve">     ให้พอดีหน้า ตามเครื่องพิมพ์</t>
  </si>
  <si>
    <t xml:space="preserve">หาก มีข้อสงสัย โปรดติดต่อ </t>
  </si>
  <si>
    <t xml:space="preserve">              กลุ่มนโยบายและแผน สพป.ลำปาง เขต 3 โทร 054 271214 ต่อ 1800 ถึง 1803</t>
  </si>
  <si>
    <r>
      <t xml:space="preserve">2. ให้กรอกข้อมูล รายการวัสดุ ใน </t>
    </r>
    <r>
      <rPr>
        <b/>
        <u/>
        <sz val="14"/>
        <color rgb="FF7030A0"/>
        <rFont val="Tahoma"/>
        <family val="2"/>
        <scheme val="minor"/>
      </rPr>
      <t>Sheet กรอกข้อมูลรายการวัสดุ</t>
    </r>
    <r>
      <rPr>
        <b/>
        <sz val="14"/>
        <color theme="1"/>
        <rFont val="Tahoma"/>
        <family val="2"/>
        <scheme val="minor"/>
      </rPr>
      <t xml:space="preserve"> ให้จนครบ ในช่องสีขาว</t>
    </r>
  </si>
  <si>
    <r>
      <t xml:space="preserve">1. ให้กรอกข้อมูลใน </t>
    </r>
    <r>
      <rPr>
        <b/>
        <u/>
        <sz val="14"/>
        <color theme="8" tint="-0.249977111117893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ในช่องสีเหลือง ให้ครบ ทุกรายการ</t>
    </r>
  </si>
  <si>
    <r>
      <t xml:space="preserve">3. ให้ตรวจสอบดูยอดรวม งบประมาณ ในช่อง </t>
    </r>
    <r>
      <rPr>
        <b/>
        <u/>
        <sz val="14"/>
        <color rgb="FFFF0000"/>
        <rFont val="Tahoma"/>
        <family val="2"/>
        <scheme val="minor"/>
      </rPr>
      <t>เซลล์ที่ H2</t>
    </r>
    <r>
      <rPr>
        <b/>
        <sz val="14"/>
        <color theme="1"/>
        <rFont val="Tahoma"/>
        <family val="2"/>
        <scheme val="minor"/>
      </rPr>
      <t xml:space="preserve"> ว่า ครบจำนวนตามวงเงิน ประมาณที่ได้รับ</t>
    </r>
  </si>
  <si>
    <r>
      <t xml:space="preserve">6. จากนั้น ให้ไปที่ </t>
    </r>
    <r>
      <rPr>
        <b/>
        <u/>
        <sz val="14"/>
        <color rgb="FFFF0000"/>
        <rFont val="Tahoma"/>
        <family val="2"/>
        <scheme val="minor"/>
      </rPr>
      <t xml:space="preserve">Sheet ปร.5 </t>
    </r>
    <r>
      <rPr>
        <b/>
        <sz val="14"/>
        <color theme="1"/>
        <rFont val="Tahoma"/>
        <family val="2"/>
        <scheme val="minor"/>
      </rPr>
      <t>แล้ว สั่งพิมพ์ หน้าที่ 1 ถึง 1</t>
    </r>
  </si>
  <si>
    <r>
      <t xml:space="preserve"> 1. ใน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ปรับขยับ หน้าได้ โดย การขยายความสูง ของเชลล์เพิ่มหรือลง </t>
    </r>
  </si>
  <si>
    <t>ผอ.รร. หรือ ผอ.กลุ่มฯ (ชื่อ)</t>
  </si>
  <si>
    <t>ตำแหน่ง</t>
  </si>
  <si>
    <t xml:space="preserve">มีปร.4 จำนวน แผ่น </t>
  </si>
  <si>
    <r>
      <t xml:space="preserve">7. จากนั้น ให้ไปที่ </t>
    </r>
    <r>
      <rPr>
        <b/>
        <u/>
        <sz val="14"/>
        <color rgb="FF002060"/>
        <rFont val="Tahoma"/>
        <family val="2"/>
        <scheme val="minor"/>
      </rPr>
      <t>Sheet ปร.6</t>
    </r>
    <r>
      <rPr>
        <b/>
        <sz val="14"/>
        <color theme="1"/>
        <rFont val="Tahoma"/>
        <family val="2"/>
        <scheme val="minor"/>
      </rPr>
      <t xml:space="preserve"> แล้ว สั่งพิมพ์ หน้าที่ 1 ถึง 1</t>
    </r>
  </si>
  <si>
    <t xml:space="preserve">ผู้อำนวยการ </t>
  </si>
  <si>
    <t>แผ่นที่ 7</t>
  </si>
  <si>
    <t>ยกมาจากแผ่นที่ 6</t>
  </si>
  <si>
    <t>รวมแผ่นที่ 7</t>
  </si>
  <si>
    <t>รวมแผ่นที่ 6 กับ แผ่นที่ 7</t>
  </si>
  <si>
    <t xml:space="preserve">งานปรับปรุง/ ซ่อมแซม </t>
  </si>
  <si>
    <t>ขื่ออาคาร</t>
  </si>
  <si>
    <r>
      <t>5. จากนั้นให้ไปดู ใน</t>
    </r>
    <r>
      <rPr>
        <b/>
        <sz val="14"/>
        <color rgb="FFC00000"/>
        <rFont val="Tahoma"/>
        <family val="2"/>
        <scheme val="minor"/>
      </rPr>
      <t xml:space="preserve"> </t>
    </r>
    <r>
      <rPr>
        <b/>
        <u/>
        <sz val="14"/>
        <color rgb="FFC00000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 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</si>
  <si>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4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</si>
  <si>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4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</si>
  <si>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3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</si>
  <si>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3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</si>
  <si>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3. ใน Sheet  </t>
    </r>
    <r>
      <rPr>
        <b/>
        <u/>
        <sz val="16"/>
        <color rgb="FF002060"/>
        <rFont val="Tahoma"/>
        <family val="2"/>
        <scheme val="minor"/>
      </rPr>
      <t xml:space="preserve">สำหรับแก้ไข </t>
    </r>
    <r>
      <rPr>
        <b/>
        <u/>
        <sz val="16"/>
        <color rgb="FFC00000"/>
        <rFont val="Tahoma"/>
        <family val="2"/>
        <scheme val="minor"/>
      </rPr>
      <t xml:space="preserve">และ </t>
    </r>
    <r>
      <rPr>
        <b/>
        <u/>
        <sz val="16"/>
        <color rgb="FF002060"/>
        <rFont val="Tahoma"/>
        <family val="2"/>
        <scheme val="minor"/>
      </rPr>
      <t xml:space="preserve">สำหรับแก้ไข1 </t>
    </r>
    <r>
      <rPr>
        <b/>
        <u/>
        <sz val="16"/>
        <color rgb="FFC00000"/>
        <rFont val="Tahoma"/>
        <family val="2"/>
        <scheme val="minor"/>
      </rPr>
      <t>จะมีไว้สำหรับให้ท่านนำไปปรับปรุงแก้ไข</t>
    </r>
  </si>
  <si>
    <t>ยอดที่ได้รับรายละเอียดการกรอกรายการที่ใช้</t>
  </si>
  <si>
    <t>รวมค่างานรวมทุกแผ่น</t>
  </si>
  <si>
    <r>
      <t xml:space="preserve">   กรอกข้อมูลรายละเอียดที่จะปรับปรุง ซ่อมแซม ครบถ้วนแล้ว ให้ไปดูที่ </t>
    </r>
    <r>
      <rPr>
        <b/>
        <u/>
        <sz val="14"/>
        <color rgb="FFC00000"/>
        <rFont val="Tahoma"/>
        <family val="2"/>
        <scheme val="minor"/>
      </rPr>
      <t xml:space="preserve">Sheet กรอกข้อมูล </t>
    </r>
    <r>
      <rPr>
        <b/>
        <sz val="14"/>
        <color theme="1"/>
        <rFont val="Tahoma"/>
        <family val="2"/>
        <scheme val="minor"/>
      </rPr>
      <t xml:space="preserve"> </t>
    </r>
  </si>
  <si>
    <t>แผ่นที่ 8</t>
  </si>
  <si>
    <t>ยกมาจากแผ่นที่ 7</t>
  </si>
  <si>
    <t>รวมแผ่นที่ 8</t>
  </si>
  <si>
    <t>รวมแผ่นที่ 7 กับ แผ่นที่ 8</t>
  </si>
  <si>
    <t>แผ่นที่ 9</t>
  </si>
  <si>
    <t>ยกมาจากแผ่นที่ 8</t>
  </si>
  <si>
    <t>รวมแผ่นที่ 9</t>
  </si>
  <si>
    <t>รวมแผ่นที่ 8 กับ แผ่นที่ 9</t>
  </si>
  <si>
    <t>แผ่นที่ 10</t>
  </si>
  <si>
    <t>ยกมาจากแผ่นที่ 9</t>
  </si>
  <si>
    <t>รวมแผ่นที่ 9 กับ แผ่นที่ 10</t>
  </si>
  <si>
    <t>รวมแผ่นที่ 10</t>
  </si>
  <si>
    <t>แผ่นที่ 11</t>
  </si>
  <si>
    <t>ยกมาจากแผ่นที่ 10</t>
  </si>
  <si>
    <t>รวมแผ่นที่ 11</t>
  </si>
  <si>
    <t>รวมแผ่นที่ 10 กับ แผ่นที่ 11</t>
  </si>
  <si>
    <t>แผ่นที่ 12</t>
  </si>
  <si>
    <t>ยกมาจากแผ่นที่ 11</t>
  </si>
  <si>
    <t>รวมแผ่นที่ 12</t>
  </si>
  <si>
    <t>รวมแผ่นที่ 11 กับ แผ่นที่ 12</t>
  </si>
  <si>
    <t>แผ่นที่ 13</t>
  </si>
  <si>
    <t>ยกมาจากแผ่นที่ 12</t>
  </si>
  <si>
    <t>รวมแผ่นที่ 13</t>
  </si>
  <si>
    <t>รวมแผ่นที่ 12 กับ แผ่นที่ 13</t>
  </si>
  <si>
    <t>แผ่นที่ 14</t>
  </si>
  <si>
    <t>ยกมาจากแผ่นที่ 13</t>
  </si>
  <si>
    <t>รวมแผ่นที่ 14</t>
  </si>
  <si>
    <t>รวมแผ่นที่ 13 กับ แผ่นที่ 14</t>
  </si>
  <si>
    <t>แผ่นที่ 15</t>
  </si>
  <si>
    <t>ยกมาจากแผ่นที่ 14</t>
  </si>
  <si>
    <t>รวมแผ่นที่ 15</t>
  </si>
  <si>
    <t>รวมแผ่นที่ 14 กับ แผ่นที่ 15</t>
  </si>
  <si>
    <t>แผ่นที่ 16</t>
  </si>
  <si>
    <t>ยกมาจากแผ่นที่ 16</t>
  </si>
  <si>
    <t>รวมแผ่นที่ 17</t>
  </si>
  <si>
    <t>ยกมาจากแผ่นที่ 15</t>
  </si>
  <si>
    <t>รวมแผ่นที่ 16</t>
  </si>
  <si>
    <t>รวมแผ่นที่ 15 กับ แผ่นที่ 16</t>
  </si>
  <si>
    <t>แผ่นที่ 17</t>
  </si>
  <si>
    <t>รวมแผ่นที่ 16 กับ แผ่นที่ 17</t>
  </si>
  <si>
    <t>แผ่นที่ 18</t>
  </si>
  <si>
    <t>ยกมาจากแผ่นที่ 17</t>
  </si>
  <si>
    <t>รวมแผ่นที่ 18</t>
  </si>
  <si>
    <t>รวมแผ่นที่ 17 กับ แผ่นที่ 18</t>
  </si>
  <si>
    <t>แผ่นที่ 19</t>
  </si>
  <si>
    <t>ยกมาจากแผ่นที่ 18</t>
  </si>
  <si>
    <t>รวมแผ่นที่ 19</t>
  </si>
  <si>
    <t>รวมแผ่นที่ 18 กับ แผ่นที่ 19</t>
  </si>
  <si>
    <t>แผ่นที่ 20</t>
  </si>
  <si>
    <t>ยกมาจากแผ่นที่ 19</t>
  </si>
  <si>
    <t>รวมแผ่นที่ 20</t>
  </si>
  <si>
    <t>รวมแผ่นที่ 19 กับ แผ่นที่ 20</t>
  </si>
  <si>
    <t>แผ่นที่ 21</t>
  </si>
  <si>
    <t>ยกมาจากแผ่นที่ 20</t>
  </si>
  <si>
    <t>รวมแผ่นที่ 21</t>
  </si>
  <si>
    <t>รวมแผ่นที่ 20 กับ แผ่นที่ 21</t>
  </si>
  <si>
    <t>แผ่นที่ 22</t>
  </si>
  <si>
    <t>ยกมาจากแผ่นที่ 21</t>
  </si>
  <si>
    <t>รวมแผ่นที่ 22</t>
  </si>
  <si>
    <t>รวมแผ่นที่ 21 กับ แผ่นที่ 20</t>
  </si>
  <si>
    <t>สรุปค่า</t>
  </si>
  <si>
    <t>การจัดทำ ปร.4 ปร.5 และ ปร.6 (สำหรับขอจัดตั้งงบที่ สพป.)</t>
  </si>
  <si>
    <t>ชุด</t>
  </si>
  <si>
    <t>สรุปค่าปรับปรุง/ซ่อมแซม</t>
  </si>
  <si>
    <t>แบบ ปร.5(ก)</t>
  </si>
  <si>
    <t>สถานที่</t>
  </si>
  <si>
    <t>จังหวัด</t>
  </si>
  <si>
    <t>กลุ่มออกแบบและก่อสร้าง สำนักอำนวยการ สำนักงานคณะกรรมการการศึกษาขั้นพื้นฐาน</t>
  </si>
  <si>
    <t>แบบ ปร.4(ก) ที่แนบ</t>
  </si>
  <si>
    <t>ค่าปรับปรุง/ซ่อมแซม</t>
  </si>
  <si>
    <t>เงื่อนไข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</si>
  <si>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</si>
  <si>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</si>
  <si>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</si>
  <si>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</si>
  <si>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 xml:space="preserve">  รวมค่าปรับปรุง/ซ่อมแซม</t>
  </si>
  <si>
    <r>
      <t>(</t>
    </r>
    <r>
      <rPr>
        <sz val="8"/>
        <rFont val="TH SarabunPSK"/>
        <family val="2"/>
      </rPr>
      <t>…………………………………………………………………………...………………..</t>
    </r>
    <r>
      <rPr>
        <sz val="14"/>
        <rFont val="TH SarabunPSK"/>
        <family val="2"/>
      </rPr>
      <t>)</t>
    </r>
  </si>
  <si>
    <t>สถาปนิก</t>
  </si>
  <si>
    <t>วิศวกรโยธา</t>
  </si>
  <si>
    <t>ผู้ตรวจ</t>
  </si>
  <si>
    <t xml:space="preserve"> หัวหน้าประมาณราคา</t>
  </si>
  <si>
    <t>หัวหน้างานช่าง</t>
  </si>
  <si>
    <t>(นายคำภา  หานะกูล)</t>
  </si>
  <si>
    <t>ผู้อำนวยการกลุ่มออกแบบและก่อสร้าง</t>
  </si>
  <si>
    <t>(นายวิสุทธิ์   สุวรรณเนตร)</t>
  </si>
  <si>
    <t>เห็นชอบ</t>
  </si>
  <si>
    <t>ผู้อำนวยการสำนักอำนวยการ</t>
  </si>
  <si>
    <t>ใส่จำนวนเงินที่ต้องการคิด Factor F ====&gt;</t>
  </si>
  <si>
    <t>0-24.99 ล้านบาท</t>
  </si>
  <si>
    <t>ค่างาน(ทุน)ล้านบาท</t>
  </si>
  <si>
    <t>ค่าวัสดุและค่าแรงงานต้นทุน</t>
  </si>
  <si>
    <t>A =</t>
  </si>
  <si>
    <t>บาท</t>
  </si>
  <si>
    <t>ค่างานตัวต่ำกว่าต้นทุน</t>
  </si>
  <si>
    <t>B =</t>
  </si>
  <si>
    <t xml:space="preserve">   A</t>
  </si>
  <si>
    <t>ค่างานตัวสูงกว่าต้นทุน</t>
  </si>
  <si>
    <t>C =</t>
  </si>
  <si>
    <t xml:space="preserve">   B</t>
  </si>
  <si>
    <t xml:space="preserve">D  </t>
  </si>
  <si>
    <t>Factor F ของค่างานตัวต่ำกว่าต้นทุน</t>
  </si>
  <si>
    <t>D =</t>
  </si>
  <si>
    <t xml:space="preserve">   C</t>
  </si>
  <si>
    <t xml:space="preserve">E  </t>
  </si>
  <si>
    <t>Factor F ของค่างานตัวสูงกว่าต้นทุน</t>
  </si>
  <si>
    <t>E =</t>
  </si>
  <si>
    <t xml:space="preserve">                                     Factor F</t>
  </si>
  <si>
    <t>Factor F =</t>
  </si>
  <si>
    <t>25-99.99 ล้านบาท</t>
  </si>
  <si>
    <t>100-500 ล้านบาท</t>
  </si>
  <si>
    <t>ฏฤ</t>
  </si>
  <si>
    <t>รายการปริมาณงานและราคา</t>
  </si>
  <si>
    <t>งานปรับปรุง/ซ่อมแซม</t>
  </si>
  <si>
    <t>การปรับปรุง/ซ่อมแซม..........</t>
  </si>
  <si>
    <t>โรงเรียน</t>
  </si>
  <si>
    <t>ทั่วประเทศ</t>
  </si>
  <si>
    <t>นาย</t>
  </si>
  <si>
    <t>รายการปรับปรุง/ซ่อมแซม</t>
  </si>
  <si>
    <t>รวมค่าวัสดุและค่าแรงงานทั้งหมด</t>
  </si>
  <si>
    <t xml:space="preserve">หมายเหตุ   </t>
  </si>
  <si>
    <t>ราคาที่กลุ่มออกแบบและก่อสร้าง จัดทำเป็นการประมาณราคาเบื้องต้นเท่านั้น</t>
  </si>
  <si>
    <t>ทั้งนี้ทางโรงเรียนจะต้องแต่งตั้งคณะกรรมการกำหนดราคากลางของทางราชการ อีกครั้งหนึ่ง ตามมติคณะรัฐมนตรี ลงวันที่ 13 มีนาคม พ.ศ. 2555</t>
  </si>
  <si>
    <t xml:space="preserve">    จัดสรรหรือไม่ ถ้าไม่ครบต้องกรอกให้ครบหรือเกินวงเงินเล็กน้อย</t>
  </si>
  <si>
    <r>
      <t>4. ไม่ต้องกรอกข้อมูลยอดที่หักลบแล้ว ใน</t>
    </r>
    <r>
      <rPr>
        <b/>
        <u/>
        <sz val="14"/>
        <color theme="9" tint="-0.249977111117893"/>
        <rFont val="Tahoma"/>
        <family val="2"/>
        <scheme val="minor"/>
      </rPr>
      <t>ช่องเซลล์ที่ C3 (สีเขียวอ่อน)</t>
    </r>
  </si>
  <si>
    <t>2. ไม่ควรลบแก้ไข ข้อมูล หรือสูตร ในช่อง สีแดง หรือสีอื่นที่ไม่ได้เขียนว่าให้กรอก</t>
  </si>
  <si>
    <t xml:space="preserve">    ใช้งาน อย่างอื่นได้ เช่น ทำใบ สรุปราคากลาง ทำใบประกาศต่างๆ  เป็นต้น</t>
  </si>
  <si>
    <r>
      <t xml:space="preserve">    และ </t>
    </r>
    <r>
      <rPr>
        <b/>
        <u/>
        <sz val="14"/>
        <color rgb="FF00B0F0"/>
        <rFont val="Tahoma"/>
        <family val="2"/>
        <scheme val="minor"/>
      </rPr>
      <t xml:space="preserve"> ไม่ต้องกรอกข้อมูล ค่า Factor F ลงในช่องสีฟ้า</t>
    </r>
    <r>
      <rPr>
        <b/>
        <sz val="14"/>
        <color theme="1"/>
        <rFont val="Tahoma"/>
        <family val="2"/>
        <scheme val="minor"/>
      </rPr>
      <t xml:space="preserve"> เพราะระบบคำนวณให้แล้ว</t>
    </r>
  </si>
  <si>
    <t>โรงเรียนคลองฉนวนวิทยา</t>
  </si>
  <si>
    <t>คลองฉนวน</t>
  </si>
  <si>
    <t>เวียงสระ</t>
  </si>
  <si>
    <t>สุราษฎร์ธานี</t>
  </si>
  <si>
    <t>สพม.11</t>
  </si>
  <si>
    <t>นางพรทิพย์    นุกูลกิจ</t>
  </si>
  <si>
    <t>นางสาวทิพย์ธิภา  ปานราม</t>
  </si>
  <si>
    <t>นางพจณิชา  รอดภัย</t>
  </si>
  <si>
    <t>ตัว</t>
  </si>
  <si>
    <t>ระบบไฟฟ้า อาคาร 208</t>
  </si>
  <si>
    <t>อาคาร 208</t>
  </si>
  <si>
    <t>1.1 เซฟตี้สวิตซ์ 100A 1 เฟส 2 สายใช้ภายในอาคาร</t>
  </si>
  <si>
    <t>1.2 คอนซูเมอร์ยูนิต 1 เฟส 2 สาย 63A 6 ช่อง</t>
  </si>
  <si>
    <t>1.5 สวิตซ์ไฟฟ้าสองทาง 16A 250V</t>
  </si>
  <si>
    <t>1.6  เต้ารับไฟฟ้าแบบคู่ 16A 250V มีกราวด์</t>
  </si>
  <si>
    <t>1.7 บล็อกลอยใส่ปลั๊กไฟหรือสวิตซ์ ขนาด (2x4) 1 ช่อง</t>
  </si>
  <si>
    <t>อัน</t>
  </si>
  <si>
    <t>1.8 บล็อกลอยใส่ปลั๊กไฟหรือสวิตซ์ ขนาด (2x4) 3 ช่อง</t>
  </si>
  <si>
    <t>1.9 สายไฟขนาด 1x1.5 ตร.มม.สีเทา</t>
  </si>
  <si>
    <t>ม้วน</t>
  </si>
  <si>
    <t>1.10 สายไฟขนาด 1x1.5 ตร.มม.สีน้ำเงิน</t>
  </si>
  <si>
    <t>1.11 สายไฟขนาด 1x2.5 ตร.มม.สีเขียว</t>
  </si>
  <si>
    <t>1.12 สายไฟขนาด 1x2.5 ตร.มม.สีเทา</t>
  </si>
  <si>
    <t>1.13 สายไฟขนาด 1x2.5 ตร.มม.สีน้ำเงิน</t>
  </si>
  <si>
    <t xml:space="preserve">1.14 สายเคเบิลภายนอกอาคาร </t>
  </si>
  <si>
    <t>เมตร</t>
  </si>
  <si>
    <t>1.16 แร็คพร้อมลูกถ้วย 3 ช่อง</t>
  </si>
  <si>
    <t>1.17 ลวดกลมรัดสายลูกถ้วย</t>
  </si>
  <si>
    <t>1.18 ฟรีฟฟอร์มรัดสาย</t>
  </si>
  <si>
    <t>เส้น</t>
  </si>
  <si>
    <t>1.19 แท่นกราวทองแดง 1 เมตร</t>
  </si>
  <si>
    <t>1.20 ท่อ พีวีซีเหลือง 3/8</t>
  </si>
  <si>
    <t xml:space="preserve">1.21 บ๊อกเหลือง 4x4 </t>
  </si>
  <si>
    <t>1.22 คอนเน๊กเตอร์</t>
  </si>
  <si>
    <t>1.23 ข้อต่อตรงสีเหลือง</t>
  </si>
  <si>
    <t>ต้ว</t>
  </si>
  <si>
    <t>1.24 กิ๊บก้ามปูเหลือง 3/8</t>
  </si>
  <si>
    <t>1.25ท่ออ่อนเหลือง 3/8</t>
  </si>
  <si>
    <t>1.26 น็อตเกลียวปล่อย 1 นิ้ว 1000 ตัว</t>
  </si>
  <si>
    <t>กล่อง</t>
  </si>
  <si>
    <t>1.27 น็อตบุ๊คเหล็ก หัวระเบิดทองเหลือง แหวน  เบอร์ 17</t>
  </si>
  <si>
    <t xml:space="preserve">1.28 บุ๊คยางเบอร์ 7 </t>
  </si>
  <si>
    <t>ก.ก.</t>
  </si>
  <si>
    <t>1.29 น็อตเกลียวปล่อย 1/2 นิ้ว 1000 ตัว</t>
  </si>
  <si>
    <t>1.31 รางไวร์เวย์ กว้าง6 สูง4 ยาว 2.4 ม.</t>
  </si>
  <si>
    <t>ท่อน</t>
  </si>
  <si>
    <t>1.32 แหวนมิเนียม</t>
  </si>
  <si>
    <t>อาคาร</t>
  </si>
  <si>
    <t>ระบบไฟฟ้า อาคารเรียน 208</t>
  </si>
  <si>
    <t>1.6 เต้ารับไฟฟ้าแบบคู่ ขากลม-แบน 16A 250V มีกราวด์</t>
  </si>
  <si>
    <t>นางสาวสุดารัตน์  จีนเจียง</t>
  </si>
  <si>
    <t>สรุปค่าปรับปรุง ซ่อมแซม</t>
  </si>
  <si>
    <t>ผู้อำนวยการโรงเรียน</t>
  </si>
  <si>
    <t>อาคาร  208</t>
  </si>
  <si>
    <t>สพป. สพม.11</t>
  </si>
  <si>
    <t>เจ้าหน้าที่พัสดุ</t>
  </si>
  <si>
    <t>(นางพรทิพย์  นุกูลกิจ)</t>
  </si>
  <si>
    <t>สรุปค่า  ระบบไฟฟ้า อาคาร 208</t>
  </si>
  <si>
    <t>เครื่อง</t>
  </si>
  <si>
    <t>1.4 โคมไฟฟ้าแบบมีตะแกรงอะลูมิเนียมถี่ใบพับ ชนิดติดลอย หลอด LED TUBE T8   โคมไฟ  2x18 วัตต์ ขนาด30x120 ซม.</t>
  </si>
  <si>
    <t>1.3 โคมไฟฟ้าแบบมีตะแกรงอะลูมิเนียมถี่ใบพับ ชนิดติดลอย หลอด LED TUBE T8   โคมไฟ  1x9 วัตต์ ขนาด30x60 ซม.</t>
  </si>
  <si>
    <t>1.15 พัดลมแบบโคจรติดเพดาน ขนาด 16 นิ้ว</t>
  </si>
  <si>
    <t>1.19 สายไฟ VAF 10 sq.mm. หุ้มด้วยฉนวน PVC แรงดัน 300V ใช้ต่อแท่นกราวด์</t>
  </si>
  <si>
    <t xml:space="preserve">1.33 งานรื้อถอนระบบไฟฟ้าเดิม พร้อมซ่อมแซมและขนย้าย </t>
  </si>
  <si>
    <t>1.30 แผงไฟฟ้าพลาสติก สีขาว</t>
  </si>
  <si>
    <t>1.34 พัดลมดูดแบบติดกระจก ขนาด 8 นิ้ว</t>
  </si>
  <si>
    <t>1.35 พัดลมโคจรแบบติดฝาผนัง ขนาด 16 นิ้ว</t>
  </si>
  <si>
    <t xml:space="preserve">ลงชื่อ </t>
  </si>
  <si>
    <t>....................................   ประธานกรรมการ</t>
  </si>
  <si>
    <t>ลงชื่อ  ....................................   กรรมการ</t>
  </si>
  <si>
    <t xml:space="preserve">        (นางสาวศิริมา  ปานแขวง)</t>
  </si>
  <si>
    <t>(นายเขมชาติ  ไชยจันทร์)</t>
  </si>
  <si>
    <t>(นายมนตรี  ด้วงกูล)</t>
  </si>
  <si>
    <t xml:space="preserve">      ลงชื่อ  ....................................   รับรองถูกต้อง</t>
  </si>
  <si>
    <t xml:space="preserve">         ผู้อำนวยการโรงเรียนคลองฉนวนวิทยา</t>
  </si>
  <si>
    <t>-</t>
  </si>
  <si>
    <t>ผู้ประมาณราคากลาง</t>
  </si>
  <si>
    <t>ประธานกรรมการ</t>
  </si>
  <si>
    <t>กรรมการ</t>
  </si>
  <si>
    <t>(นางสาวศิริมา  ปานแขวง)</t>
  </si>
  <si>
    <t xml:space="preserve">      ลงชื่อ  ....................................   กรรมการ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</si>
</sst>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_(* #,##0.00_);_(* \(#,##0.00\);_(* &quot;-&quot;??_);_(@_)"/>
    <numFmt numFmtId="188" formatCode="[$-107041E]d\ mmmm\ yyyy;@"/>
    <numFmt numFmtId="189" formatCode="_-* #,##0_-;\-* #,##0_-;_-* &quot;-&quot;??_-;_-@_-"/>
    <numFmt numFmtId="190" formatCode="[$-101041E]d\ mmmm\ yyyy;@"/>
    <numFmt numFmtId="191" formatCode="0.0000"/>
    <numFmt numFmtId="192" formatCode="_(* #,##0.0000_);_(* \(#,##0.0000\);_(* &quot;-&quot;??_);_(@_)"/>
    <numFmt numFmtId="193" formatCode="_-* #,##0.0000_-;\-* #,##0.0000_-;_-* &quot;-&quot;??_-;_-@_-"/>
    <numFmt numFmtId="194" formatCode="_-* #,##0.00000_-;\-* #,##0.00000_-;_-* &quot;-&quot;??_-;_-@_-"/>
    <numFmt numFmtId="195" formatCode="0.0"/>
    <numFmt numFmtId="196" formatCode="_(* #,##0_);_(* \(#,##0\);_(* &quot;-&quot;??_);_(@_)"/>
  </numFmts>
  <fonts count="7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20"/>
      <color rgb="FF002060"/>
      <name val="Angsana New"/>
      <family val="1"/>
    </font>
    <font>
      <sz val="16"/>
      <name val="Angsana New"/>
      <family val="1"/>
    </font>
    <font>
      <b/>
      <sz val="18"/>
      <color rgb="FFFF0000"/>
      <name val="Angsana New"/>
      <family val="1"/>
    </font>
    <font>
      <b/>
      <sz val="16"/>
      <color theme="1"/>
      <name val="Angsana New"/>
      <family val="1"/>
    </font>
    <font>
      <b/>
      <sz val="18"/>
      <color rgb="FF002060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8"/>
      <name val="Wingdings 2"/>
      <family val="1"/>
      <charset val="2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5.5"/>
      <name val="TH SarabunPSK"/>
      <family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1"/>
      <color rgb="FF363636"/>
      <name val="Segoe UI"/>
      <family val="2"/>
    </font>
    <font>
      <b/>
      <sz val="16"/>
      <color rgb="FF7030A0"/>
      <name val="Angsana New"/>
      <family val="1"/>
    </font>
    <font>
      <b/>
      <sz val="20"/>
      <name val="TH SarabunPSK"/>
      <family val="2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14"/>
      <color rgb="FF7030A0"/>
      <name val="Tahoma"/>
      <family val="2"/>
      <scheme val="minor"/>
    </font>
    <font>
      <b/>
      <u/>
      <sz val="14"/>
      <color theme="8" tint="-0.249977111117893"/>
      <name val="Tahoma"/>
      <family val="2"/>
      <scheme val="minor"/>
    </font>
    <font>
      <b/>
      <u/>
      <sz val="14"/>
      <color rgb="FFFF0000"/>
      <name val="Tahoma"/>
      <family val="2"/>
      <scheme val="minor"/>
    </font>
    <font>
      <b/>
      <u/>
      <sz val="14"/>
      <color theme="9" tint="-0.249977111117893"/>
      <name val="Tahoma"/>
      <family val="2"/>
      <scheme val="minor"/>
    </font>
    <font>
      <b/>
      <u/>
      <sz val="14"/>
      <color rgb="FF002060"/>
      <name val="Tahoma"/>
      <family val="2"/>
      <scheme val="minor"/>
    </font>
    <font>
      <b/>
      <u/>
      <sz val="16"/>
      <color theme="1"/>
      <name val="Tahoma"/>
      <family val="2"/>
      <scheme val="minor"/>
    </font>
    <font>
      <b/>
      <u/>
      <sz val="14"/>
      <color rgb="FFC00000"/>
      <name val="Tahoma"/>
      <family val="2"/>
      <scheme val="minor"/>
    </font>
    <font>
      <b/>
      <u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theme="1"/>
      <name val="Angsana New"/>
      <family val="1"/>
    </font>
    <font>
      <b/>
      <sz val="16"/>
      <color theme="8" tint="-0.499984740745262"/>
      <name val="Angsana New"/>
      <family val="1"/>
    </font>
    <font>
      <b/>
      <sz val="20"/>
      <color theme="8" tint="-0.499984740745262"/>
      <name val="Angsana New"/>
      <family val="1"/>
    </font>
    <font>
      <sz val="16"/>
      <color theme="8" tint="-0.499984740745262"/>
      <name val="Angsana New"/>
      <family val="1"/>
    </font>
    <font>
      <b/>
      <sz val="22"/>
      <color rgb="FF002060"/>
      <name val="Angsana New"/>
      <family val="1"/>
    </font>
    <font>
      <b/>
      <u/>
      <sz val="16"/>
      <color rgb="FF002060"/>
      <name val="Tahoma"/>
      <family val="2"/>
      <scheme val="minor"/>
    </font>
    <font>
      <b/>
      <u/>
      <sz val="16"/>
      <color rgb="FFC00000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4"/>
      <color rgb="FF0070C0"/>
      <name val="Tahoma"/>
      <family val="2"/>
      <scheme val="minor"/>
    </font>
    <font>
      <b/>
      <u/>
      <sz val="20"/>
      <color theme="1"/>
      <name val="Tahoma"/>
      <family val="2"/>
      <scheme val="minor"/>
    </font>
    <font>
      <b/>
      <sz val="24"/>
      <color rgb="FF002060"/>
      <name val="Angsana New"/>
      <family val="1"/>
    </font>
    <font>
      <b/>
      <sz val="22"/>
      <color theme="1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b/>
      <sz val="20"/>
      <color theme="7" tint="-0.499984740745262"/>
      <name val="Angsana New"/>
      <family val="1"/>
    </font>
    <font>
      <b/>
      <sz val="22"/>
      <color theme="7" tint="-0.499984740745262"/>
      <name val="Angsana New"/>
      <family val="1"/>
    </font>
    <font>
      <b/>
      <u/>
      <sz val="14"/>
      <color rgb="FF00B0F0"/>
      <name val="Tahoma"/>
      <family val="2"/>
      <scheme val="minor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b/>
      <sz val="18"/>
      <name val="TH SarabunPSK"/>
      <family val="2"/>
    </font>
    <font>
      <b/>
      <sz val="16"/>
      <color indexed="55"/>
      <name val="TH SarabunPSK"/>
      <family val="2"/>
    </font>
    <font>
      <sz val="16"/>
      <color indexed="14"/>
      <name val="TH SarabunPSK"/>
      <family val="2"/>
    </font>
    <font>
      <b/>
      <sz val="16"/>
      <color indexed="10"/>
      <name val="Tahoma"/>
      <family val="2"/>
    </font>
    <font>
      <b/>
      <sz val="22"/>
      <color rgb="FF0070C0"/>
      <name val="TH SarabunPSK"/>
      <family val="2"/>
    </font>
    <font>
      <sz val="14"/>
      <name val="Cordia New"/>
      <family val="2"/>
    </font>
    <font>
      <sz val="18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8" fillId="0" borderId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76" fillId="0" borderId="0"/>
  </cellStyleXfs>
  <cellXfs count="751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3" xfId="0" applyFont="1" applyBorder="1"/>
    <xf numFmtId="0" fontId="10" fillId="0" borderId="17" xfId="0" applyFont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7" xfId="0" applyFont="1" applyFill="1" applyBorder="1"/>
    <xf numFmtId="0" fontId="18" fillId="18" borderId="0" xfId="0" applyFont="1" applyFill="1" applyBorder="1" applyAlignment="1" applyProtection="1"/>
    <xf numFmtId="0" fontId="0" fillId="18" borderId="0" xfId="0" applyFill="1"/>
    <xf numFmtId="0" fontId="19" fillId="18" borderId="14" xfId="0" applyFont="1" applyFill="1" applyBorder="1" applyAlignment="1" applyProtection="1">
      <alignment horizontal="right"/>
    </xf>
    <xf numFmtId="0" fontId="19" fillId="18" borderId="13" xfId="0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>
      <alignment horizontal="left"/>
    </xf>
    <xf numFmtId="0" fontId="21" fillId="18" borderId="13" xfId="0" applyFont="1" applyFill="1" applyBorder="1" applyAlignment="1" applyProtection="1">
      <alignment horizontal="left"/>
    </xf>
    <xf numFmtId="189" fontId="17" fillId="18" borderId="13" xfId="1" applyNumberFormat="1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/>
    <xf numFmtId="0" fontId="20" fillId="18" borderId="13" xfId="0" applyFont="1" applyFill="1" applyBorder="1" applyAlignment="1" applyProtection="1">
      <alignment horizontal="center"/>
    </xf>
    <xf numFmtId="0" fontId="20" fillId="18" borderId="48" xfId="0" applyFont="1" applyFill="1" applyBorder="1" applyProtection="1">
      <protection locked="0"/>
    </xf>
    <xf numFmtId="0" fontId="20" fillId="18" borderId="51" xfId="0" applyFont="1" applyFill="1" applyBorder="1" applyAlignment="1">
      <alignment horizontal="center"/>
    </xf>
    <xf numFmtId="0" fontId="20" fillId="18" borderId="51" xfId="0" applyFont="1" applyFill="1" applyBorder="1" applyProtection="1">
      <protection locked="0"/>
    </xf>
    <xf numFmtId="0" fontId="20" fillId="18" borderId="0" xfId="0" applyFont="1" applyFill="1" applyBorder="1"/>
    <xf numFmtId="0" fontId="24" fillId="18" borderId="0" xfId="0" applyFont="1" applyFill="1" applyBorder="1"/>
    <xf numFmtId="189" fontId="20" fillId="18" borderId="0" xfId="1" applyNumberFormat="1" applyFont="1" applyFill="1" applyAlignment="1">
      <alignment horizontal="right"/>
    </xf>
    <xf numFmtId="0" fontId="24" fillId="18" borderId="0" xfId="0" applyFont="1" applyFill="1" applyBorder="1" applyAlignment="1"/>
    <xf numFmtId="189" fontId="20" fillId="18" borderId="0" xfId="1" applyNumberFormat="1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189" fontId="20" fillId="18" borderId="0" xfId="1" applyNumberFormat="1" applyFont="1" applyFill="1" applyBorder="1" applyAlignment="1" applyProtection="1">
      <alignment horizontal="left"/>
      <protection locked="0"/>
    </xf>
    <xf numFmtId="0" fontId="21" fillId="18" borderId="0" xfId="0" applyFont="1" applyFill="1" applyBorder="1" applyAlignment="1">
      <alignment horizontal="left" vertical="center"/>
    </xf>
    <xf numFmtId="189" fontId="27" fillId="18" borderId="0" xfId="1" applyNumberFormat="1" applyFont="1" applyFill="1" applyBorder="1" applyAlignment="1">
      <alignment horizontal="left"/>
    </xf>
    <xf numFmtId="0" fontId="20" fillId="18" borderId="0" xfId="0" applyFont="1" applyFill="1"/>
    <xf numFmtId="0" fontId="28" fillId="18" borderId="0" xfId="0" applyFont="1" applyFill="1" applyAlignment="1">
      <alignment horizontal="center"/>
    </xf>
    <xf numFmtId="0" fontId="20" fillId="18" borderId="13" xfId="0" applyFont="1" applyFill="1" applyBorder="1" applyAlignment="1">
      <alignment horizontal="left"/>
    </xf>
    <xf numFmtId="43" fontId="20" fillId="18" borderId="13" xfId="0" applyNumberFormat="1" applyFont="1" applyFill="1" applyBorder="1" applyAlignment="1">
      <alignment horizontal="left"/>
    </xf>
    <xf numFmtId="0" fontId="20" fillId="18" borderId="34" xfId="0" applyFont="1" applyFill="1" applyBorder="1" applyAlignment="1">
      <alignment horizontal="right"/>
    </xf>
    <xf numFmtId="0" fontId="20" fillId="18" borderId="48" xfId="0" applyFont="1" applyFill="1" applyBorder="1"/>
    <xf numFmtId="0" fontId="29" fillId="18" borderId="51" xfId="0" applyFont="1" applyFill="1" applyBorder="1" applyAlignment="1">
      <alignment horizontal="center"/>
    </xf>
    <xf numFmtId="0" fontId="20" fillId="18" borderId="55" xfId="0" applyFont="1" applyFill="1" applyBorder="1" applyAlignment="1">
      <alignment horizontal="center"/>
    </xf>
    <xf numFmtId="0" fontId="20" fillId="18" borderId="55" xfId="0" applyFont="1" applyFill="1" applyBorder="1" applyProtection="1">
      <protection locked="0"/>
    </xf>
    <xf numFmtId="0" fontId="25" fillId="18" borderId="12" xfId="0" applyFont="1" applyFill="1" applyBorder="1"/>
    <xf numFmtId="0" fontId="20" fillId="18" borderId="47" xfId="0" applyFont="1" applyFill="1" applyBorder="1" applyAlignment="1"/>
    <xf numFmtId="0" fontId="20" fillId="18" borderId="0" xfId="0" applyFont="1" applyFill="1" applyAlignment="1">
      <alignment vertical="center"/>
    </xf>
    <xf numFmtId="0" fontId="24" fillId="18" borderId="0" xfId="0" applyFont="1" applyFill="1" applyBorder="1" applyAlignment="1">
      <alignment horizontal="center"/>
    </xf>
    <xf numFmtId="0" fontId="20" fillId="18" borderId="0" xfId="0" applyFont="1" applyFill="1" applyBorder="1" applyAlignment="1"/>
    <xf numFmtId="189" fontId="20" fillId="18" borderId="0" xfId="1" applyNumberFormat="1" applyFont="1" applyFill="1"/>
    <xf numFmtId="4" fontId="10" fillId="0" borderId="15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6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17" borderId="11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34" fillId="0" borderId="0" xfId="0" applyFont="1"/>
    <xf numFmtId="0" fontId="35" fillId="0" borderId="0" xfId="0" applyFont="1"/>
    <xf numFmtId="0" fontId="35" fillId="14" borderId="0" xfId="0" applyFont="1" applyFill="1"/>
    <xf numFmtId="0" fontId="43" fillId="14" borderId="0" xfId="0" applyFont="1" applyFill="1"/>
    <xf numFmtId="0" fontId="41" fillId="19" borderId="0" xfId="0" applyFont="1" applyFill="1"/>
    <xf numFmtId="0" fontId="44" fillId="0" borderId="0" xfId="0" applyFont="1"/>
    <xf numFmtId="0" fontId="20" fillId="18" borderId="13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65" xfId="0" applyFont="1" applyBorder="1"/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3" fontId="20" fillId="18" borderId="14" xfId="1" applyFont="1" applyFill="1" applyBorder="1" applyAlignment="1" applyProtection="1">
      <alignment horizontal="left"/>
    </xf>
    <xf numFmtId="0" fontId="17" fillId="18" borderId="34" xfId="0" applyFont="1" applyFill="1" applyBorder="1" applyAlignment="1">
      <alignment horizontal="left"/>
    </xf>
    <xf numFmtId="0" fontId="0" fillId="18" borderId="0" xfId="0" applyFill="1" applyProtection="1"/>
    <xf numFmtId="0" fontId="20" fillId="18" borderId="40" xfId="0" applyFont="1" applyFill="1" applyBorder="1" applyProtection="1"/>
    <xf numFmtId="0" fontId="20" fillId="18" borderId="4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189" fontId="17" fillId="18" borderId="41" xfId="1" applyNumberFormat="1" applyFont="1" applyFill="1" applyBorder="1" applyAlignment="1" applyProtection="1">
      <alignment horizontal="center" vertical="center" wrapText="1"/>
    </xf>
    <xf numFmtId="189" fontId="17" fillId="18" borderId="45" xfId="1" applyNumberFormat="1" applyFont="1" applyFill="1" applyBorder="1" applyAlignment="1" applyProtection="1">
      <alignment horizontal="center" vertical="center" wrapText="1"/>
    </xf>
    <xf numFmtId="0" fontId="17" fillId="18" borderId="48" xfId="0" applyFont="1" applyFill="1" applyBorder="1" applyAlignment="1" applyProtection="1">
      <alignment horizontal="center"/>
    </xf>
    <xf numFmtId="191" fontId="17" fillId="18" borderId="48" xfId="1" applyNumberFormat="1" applyFont="1" applyFill="1" applyBorder="1" applyAlignment="1" applyProtection="1"/>
    <xf numFmtId="4" fontId="17" fillId="18" borderId="48" xfId="1" applyNumberFormat="1" applyFont="1" applyFill="1" applyBorder="1" applyAlignment="1" applyProtection="1">
      <alignment horizontal="right"/>
    </xf>
    <xf numFmtId="0" fontId="20" fillId="18" borderId="48" xfId="0" applyFont="1" applyFill="1" applyBorder="1" applyProtection="1"/>
    <xf numFmtId="0" fontId="20" fillId="18" borderId="51" xfId="0" applyFont="1" applyFill="1" applyBorder="1" applyAlignment="1" applyProtection="1">
      <alignment horizontal="center"/>
    </xf>
    <xf numFmtId="189" fontId="20" fillId="18" borderId="51" xfId="1" applyNumberFormat="1" applyFont="1" applyFill="1" applyBorder="1" applyProtection="1"/>
    <xf numFmtId="0" fontId="20" fillId="18" borderId="51" xfId="0" applyFont="1" applyFill="1" applyBorder="1" applyAlignment="1" applyProtection="1"/>
    <xf numFmtId="0" fontId="20" fillId="18" borderId="51" xfId="0" applyFont="1" applyFill="1" applyBorder="1" applyProtection="1"/>
    <xf numFmtId="43" fontId="20" fillId="18" borderId="51" xfId="0" applyNumberFormat="1" applyFont="1" applyFill="1" applyBorder="1" applyAlignment="1" applyProtection="1"/>
    <xf numFmtId="189" fontId="20" fillId="18" borderId="15" xfId="1" applyNumberFormat="1" applyFont="1" applyFill="1" applyBorder="1" applyProtection="1"/>
    <xf numFmtId="0" fontId="24" fillId="18" borderId="51" xfId="0" applyFont="1" applyFill="1" applyBorder="1" applyAlignment="1" applyProtection="1">
      <alignment horizontal="center"/>
    </xf>
    <xf numFmtId="10" fontId="21" fillId="18" borderId="38" xfId="0" applyNumberFormat="1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/>
    <xf numFmtId="189" fontId="24" fillId="18" borderId="51" xfId="1" applyNumberFormat="1" applyFont="1" applyFill="1" applyBorder="1" applyProtection="1"/>
    <xf numFmtId="0" fontId="24" fillId="18" borderId="51" xfId="0" applyFont="1" applyFill="1" applyBorder="1" applyProtection="1"/>
    <xf numFmtId="10" fontId="21" fillId="18" borderId="54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Protection="1"/>
    <xf numFmtId="10" fontId="21" fillId="18" borderId="58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Alignment="1" applyProtection="1"/>
    <xf numFmtId="189" fontId="24" fillId="18" borderId="55" xfId="1" applyNumberFormat="1" applyFont="1" applyFill="1" applyBorder="1" applyProtection="1"/>
    <xf numFmtId="0" fontId="25" fillId="18" borderId="41" xfId="0" applyFont="1" applyFill="1" applyBorder="1" applyProtection="1"/>
    <xf numFmtId="0" fontId="20" fillId="18" borderId="47" xfId="0" applyFont="1" applyFill="1" applyBorder="1" applyAlignment="1" applyProtection="1">
      <alignment horizontal="right"/>
    </xf>
    <xf numFmtId="43" fontId="20" fillId="18" borderId="59" xfId="1" applyFont="1" applyFill="1" applyBorder="1" applyProtection="1"/>
    <xf numFmtId="0" fontId="25" fillId="18" borderId="45" xfId="0" applyFont="1" applyFill="1" applyBorder="1" applyProtection="1"/>
    <xf numFmtId="0" fontId="20" fillId="18" borderId="0" xfId="0" applyFont="1" applyFill="1" applyBorder="1" applyProtection="1"/>
    <xf numFmtId="0" fontId="24" fillId="18" borderId="0" xfId="0" applyFont="1" applyFill="1" applyBorder="1" applyProtection="1"/>
    <xf numFmtId="0" fontId="24" fillId="18" borderId="0" xfId="0" applyFont="1" applyFill="1" applyBorder="1" applyAlignment="1" applyProtection="1"/>
    <xf numFmtId="189" fontId="20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Border="1" applyAlignment="1" applyProtection="1">
      <alignment horizontal="right"/>
    </xf>
    <xf numFmtId="0" fontId="21" fillId="18" borderId="0" xfId="0" applyFont="1" applyFill="1" applyBorder="1" applyAlignment="1" applyProtection="1">
      <alignment horizontal="left" vertical="center"/>
    </xf>
    <xf numFmtId="189" fontId="27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Protection="1"/>
    <xf numFmtId="189" fontId="20" fillId="18" borderId="0" xfId="1" applyNumberFormat="1" applyFont="1" applyFill="1" applyAlignment="1" applyProtection="1">
      <alignment horizontal="left"/>
    </xf>
    <xf numFmtId="0" fontId="1" fillId="20" borderId="0" xfId="0" applyFont="1" applyFill="1" applyAlignment="1" applyProtection="1">
      <alignment horizontal="center"/>
    </xf>
    <xf numFmtId="0" fontId="1" fillId="0" borderId="0" xfId="0" applyFont="1" applyProtection="1"/>
    <xf numFmtId="0" fontId="10" fillId="0" borderId="7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" fillId="23" borderId="2" xfId="0" applyFont="1" applyFill="1" applyBorder="1" applyAlignment="1" applyProtection="1">
      <protection locked="0"/>
    </xf>
    <xf numFmtId="0" fontId="1" fillId="23" borderId="0" xfId="0" applyFont="1" applyFill="1" applyBorder="1" applyAlignment="1" applyProtection="1">
      <protection locked="0"/>
    </xf>
    <xf numFmtId="0" fontId="4" fillId="23" borderId="2" xfId="0" applyFont="1" applyFill="1" applyBorder="1" applyAlignment="1" applyProtection="1">
      <protection locked="0"/>
    </xf>
    <xf numFmtId="0" fontId="4" fillId="23" borderId="0" xfId="0" applyFont="1" applyFill="1" applyAlignment="1" applyProtection="1">
      <protection locked="0"/>
    </xf>
    <xf numFmtId="0" fontId="1" fillId="23" borderId="0" xfId="0" applyFont="1" applyFill="1" applyProtection="1">
      <protection locked="0"/>
    </xf>
    <xf numFmtId="0" fontId="2" fillId="4" borderId="0" xfId="0" applyFont="1" applyFill="1" applyBorder="1" applyAlignment="1" applyProtection="1"/>
    <xf numFmtId="0" fontId="2" fillId="23" borderId="0" xfId="0" applyFont="1" applyFill="1" applyBorder="1" applyAlignment="1" applyProtection="1"/>
    <xf numFmtId="0" fontId="1" fillId="23" borderId="0" xfId="0" applyFont="1" applyFill="1" applyAlignment="1" applyProtection="1">
      <protection locked="0"/>
    </xf>
    <xf numFmtId="0" fontId="32" fillId="23" borderId="0" xfId="0" applyFont="1" applyFill="1" applyBorder="1" applyAlignment="1" applyProtection="1"/>
    <xf numFmtId="0" fontId="46" fillId="22" borderId="75" xfId="0" applyFont="1" applyFill="1" applyBorder="1" applyAlignment="1" applyProtection="1"/>
    <xf numFmtId="0" fontId="46" fillId="22" borderId="0" xfId="0" applyFont="1" applyFill="1" applyBorder="1" applyAlignment="1" applyProtection="1"/>
    <xf numFmtId="0" fontId="47" fillId="22" borderId="0" xfId="0" applyFont="1" applyFill="1" applyBorder="1" applyAlignment="1" applyProtection="1"/>
    <xf numFmtId="0" fontId="48" fillId="22" borderId="0" xfId="0" applyFont="1" applyFill="1" applyProtection="1">
      <protection locked="0"/>
    </xf>
    <xf numFmtId="189" fontId="20" fillId="18" borderId="0" xfId="1" applyNumberFormat="1" applyFont="1" applyFill="1" applyAlignment="1" applyProtection="1">
      <alignment horizontal="right"/>
    </xf>
    <xf numFmtId="0" fontId="20" fillId="18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1" fillId="0" borderId="0" xfId="0" applyFont="1" applyProtection="1"/>
    <xf numFmtId="0" fontId="4" fillId="23" borderId="0" xfId="0" applyFont="1" applyFill="1" applyAlignment="1" applyProtection="1"/>
    <xf numFmtId="0" fontId="54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45" fillId="14" borderId="1" xfId="0" applyNumberFormat="1" applyFont="1" applyFill="1" applyBorder="1" applyAlignment="1" applyProtection="1">
      <alignment horizontal="center"/>
    </xf>
    <xf numFmtId="4" fontId="16" fillId="24" borderId="10" xfId="0" applyNumberFormat="1" applyFont="1" applyFill="1" applyBorder="1" applyAlignment="1" applyProtection="1"/>
    <xf numFmtId="0" fontId="45" fillId="24" borderId="78" xfId="0" applyFont="1" applyFill="1" applyBorder="1" applyAlignment="1" applyProtection="1">
      <alignment horizontal="left"/>
    </xf>
    <xf numFmtId="0" fontId="62" fillId="24" borderId="1" xfId="0" applyFont="1" applyFill="1" applyBorder="1" applyAlignment="1" applyProtection="1">
      <alignment horizontal="center"/>
    </xf>
    <xf numFmtId="0" fontId="3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18" borderId="0" xfId="0" applyFont="1" applyFill="1"/>
    <xf numFmtId="0" fontId="8" fillId="18" borderId="0" xfId="0" applyFont="1" applyFill="1" applyAlignment="1">
      <alignment horizontal="left"/>
    </xf>
    <xf numFmtId="4" fontId="64" fillId="0" borderId="4" xfId="0" applyNumberFormat="1" applyFont="1" applyBorder="1"/>
    <xf numFmtId="4" fontId="64" fillId="0" borderId="17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" fillId="17" borderId="1" xfId="0" applyNumberFormat="1" applyFont="1" applyFill="1" applyBorder="1" applyAlignment="1" applyProtection="1">
      <alignment horizontal="center"/>
    </xf>
    <xf numFmtId="4" fontId="65" fillId="18" borderId="48" xfId="1" applyNumberFormat="1" applyFont="1" applyFill="1" applyBorder="1" applyProtection="1"/>
    <xf numFmtId="0" fontId="17" fillId="18" borderId="0" xfId="0" applyFont="1" applyFill="1" applyBorder="1" applyAlignment="1" applyProtection="1"/>
    <xf numFmtId="0" fontId="28" fillId="18" borderId="0" xfId="0" applyFont="1" applyFill="1" applyAlignment="1"/>
    <xf numFmtId="43" fontId="24" fillId="18" borderId="41" xfId="1" applyFont="1" applyFill="1" applyBorder="1" applyProtection="1"/>
    <xf numFmtId="0" fontId="10" fillId="18" borderId="0" xfId="0" applyFont="1" applyFill="1" applyAlignment="1"/>
    <xf numFmtId="0" fontId="45" fillId="24" borderId="31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18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187" fontId="67" fillId="0" borderId="1" xfId="2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center"/>
      <protection hidden="1"/>
    </xf>
    <xf numFmtId="192" fontId="70" fillId="0" borderId="1" xfId="2" applyNumberFormat="1" applyFont="1" applyFill="1" applyBorder="1" applyAlignment="1" applyProtection="1">
      <alignment horizontal="center"/>
      <protection hidden="1"/>
    </xf>
    <xf numFmtId="187" fontId="69" fillId="0" borderId="0" xfId="2" applyFont="1" applyFill="1" applyAlignment="1" applyProtection="1">
      <alignment horizontal="center"/>
      <protection hidden="1"/>
    </xf>
    <xf numFmtId="187" fontId="69" fillId="0" borderId="1" xfId="2" applyFont="1" applyFill="1" applyBorder="1" applyAlignment="1" applyProtection="1">
      <alignment horizontal="center"/>
      <protection hidden="1"/>
    </xf>
    <xf numFmtId="191" fontId="69" fillId="0" borderId="5" xfId="3" applyNumberFormat="1" applyFont="1" applyFill="1" applyBorder="1" applyAlignment="1" applyProtection="1">
      <alignment horizontal="center"/>
      <protection hidden="1"/>
    </xf>
    <xf numFmtId="187" fontId="69" fillId="0" borderId="15" xfId="2" applyFont="1" applyFill="1" applyBorder="1" applyAlignment="1" applyProtection="1">
      <alignment horizontal="center"/>
      <protection hidden="1"/>
    </xf>
    <xf numFmtId="187" fontId="69" fillId="0" borderId="51" xfId="2" applyFont="1" applyFill="1" applyBorder="1" applyAlignment="1" applyProtection="1">
      <alignment horizontal="center"/>
      <protection hidden="1"/>
    </xf>
    <xf numFmtId="191" fontId="69" fillId="0" borderId="79" xfId="3" applyNumberFormat="1" applyFont="1" applyFill="1" applyBorder="1" applyAlignment="1" applyProtection="1">
      <alignment horizontal="center"/>
      <protection hidden="1"/>
    </xf>
    <xf numFmtId="191" fontId="69" fillId="0" borderId="65" xfId="3" applyNumberFormat="1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left"/>
      <protection hidden="1"/>
    </xf>
    <xf numFmtId="187" fontId="69" fillId="0" borderId="51" xfId="2" applyFont="1" applyFill="1" applyBorder="1" applyAlignment="1" applyProtection="1">
      <alignment horizontal="center" vertical="center"/>
      <protection hidden="1"/>
    </xf>
    <xf numFmtId="191" fontId="69" fillId="0" borderId="65" xfId="3" applyNumberFormat="1" applyFont="1" applyFill="1" applyBorder="1" applyAlignment="1" applyProtection="1">
      <alignment horizontal="center" vertical="center"/>
      <protection hidden="1"/>
    </xf>
    <xf numFmtId="187" fontId="69" fillId="0" borderId="52" xfId="2" applyFont="1" applyFill="1" applyBorder="1" applyAlignment="1" applyProtection="1">
      <alignment horizontal="center"/>
      <protection hidden="1"/>
    </xf>
    <xf numFmtId="191" fontId="69" fillId="0" borderId="80" xfId="3" applyNumberFormat="1" applyFont="1" applyFill="1" applyBorder="1" applyAlignment="1" applyProtection="1">
      <alignment horizontal="center"/>
      <protection hidden="1"/>
    </xf>
    <xf numFmtId="187" fontId="69" fillId="0" borderId="76" xfId="2" applyFont="1" applyFill="1" applyBorder="1" applyAlignment="1" applyProtection="1">
      <alignment horizontal="center"/>
      <protection hidden="1"/>
    </xf>
    <xf numFmtId="191" fontId="69" fillId="0" borderId="0" xfId="3" applyNumberFormat="1" applyFont="1" applyFill="1" applyBorder="1" applyAlignment="1" applyProtection="1">
      <alignment horizontal="center"/>
      <protection hidden="1"/>
    </xf>
    <xf numFmtId="0" fontId="66" fillId="0" borderId="0" xfId="4" applyFill="1" applyProtection="1">
      <protection hidden="1"/>
    </xf>
    <xf numFmtId="0" fontId="69" fillId="0" borderId="81" xfId="3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20" fillId="0" borderId="0" xfId="0" applyFont="1"/>
    <xf numFmtId="0" fontId="19" fillId="0" borderId="1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189" fontId="17" fillId="0" borderId="13" xfId="1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/>
    <xf numFmtId="190" fontId="24" fillId="0" borderId="0" xfId="0" applyNumberFormat="1" applyFont="1" applyBorder="1" applyAlignment="1"/>
    <xf numFmtId="0" fontId="20" fillId="0" borderId="40" xfId="0" applyFont="1" applyBorder="1"/>
    <xf numFmtId="0" fontId="20" fillId="0" borderId="40" xfId="0" applyFont="1" applyBorder="1" applyAlignment="1">
      <alignment horizontal="left"/>
    </xf>
    <xf numFmtId="0" fontId="17" fillId="26" borderId="41" xfId="0" applyFont="1" applyFill="1" applyBorder="1" applyAlignment="1">
      <alignment horizontal="center" vertical="center"/>
    </xf>
    <xf numFmtId="189" fontId="17" fillId="27" borderId="41" xfId="1" applyNumberFormat="1" applyFont="1" applyFill="1" applyBorder="1" applyAlignment="1">
      <alignment horizontal="center" vertical="center" wrapText="1"/>
    </xf>
    <xf numFmtId="189" fontId="17" fillId="26" borderId="45" xfId="1" applyNumberFormat="1" applyFont="1" applyFill="1" applyBorder="1" applyAlignment="1">
      <alignment horizontal="center" vertical="center" wrapText="1"/>
    </xf>
    <xf numFmtId="189" fontId="17" fillId="27" borderId="45" xfId="1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43" fontId="71" fillId="14" borderId="48" xfId="1" applyFont="1" applyFill="1" applyBorder="1"/>
    <xf numFmtId="193" fontId="71" fillId="0" borderId="48" xfId="1" applyNumberFormat="1" applyFont="1" applyBorder="1" applyAlignment="1"/>
    <xf numFmtId="43" fontId="71" fillId="0" borderId="48" xfId="1" applyFont="1" applyBorder="1"/>
    <xf numFmtId="0" fontId="20" fillId="0" borderId="48" xfId="0" applyFont="1" applyBorder="1"/>
    <xf numFmtId="0" fontId="20" fillId="0" borderId="51" xfId="0" applyFont="1" applyBorder="1" applyAlignment="1">
      <alignment horizontal="center"/>
    </xf>
    <xf numFmtId="189" fontId="20" fillId="0" borderId="51" xfId="1" applyNumberFormat="1" applyFont="1" applyBorder="1"/>
    <xf numFmtId="0" fontId="20" fillId="0" borderId="51" xfId="0" applyFont="1" applyBorder="1" applyAlignment="1"/>
    <xf numFmtId="0" fontId="20" fillId="0" borderId="51" xfId="0" applyFont="1" applyBorder="1"/>
    <xf numFmtId="43" fontId="20" fillId="0" borderId="51" xfId="0" applyNumberFormat="1" applyFont="1" applyBorder="1" applyAlignment="1"/>
    <xf numFmtId="189" fontId="20" fillId="0" borderId="15" xfId="1" applyNumberFormat="1" applyFont="1" applyBorder="1"/>
    <xf numFmtId="0" fontId="24" fillId="0" borderId="51" xfId="0" applyFont="1" applyBorder="1" applyAlignment="1">
      <alignment horizontal="center"/>
    </xf>
    <xf numFmtId="0" fontId="24" fillId="0" borderId="51" xfId="0" applyFont="1" applyBorder="1" applyAlignment="1"/>
    <xf numFmtId="189" fontId="24" fillId="0" borderId="51" xfId="1" applyNumberFormat="1" applyFont="1" applyBorder="1"/>
    <xf numFmtId="0" fontId="24" fillId="0" borderId="51" xfId="0" applyFont="1" applyBorder="1"/>
    <xf numFmtId="0" fontId="24" fillId="0" borderId="0" xfId="0" applyFont="1"/>
    <xf numFmtId="0" fontId="24" fillId="0" borderId="85" xfId="0" applyFont="1" applyBorder="1"/>
    <xf numFmtId="0" fontId="24" fillId="0" borderId="85" xfId="0" applyFont="1" applyBorder="1" applyAlignment="1"/>
    <xf numFmtId="189" fontId="24" fillId="0" borderId="55" xfId="1" applyNumberFormat="1" applyFont="1" applyBorder="1"/>
    <xf numFmtId="0" fontId="24" fillId="0" borderId="55" xfId="0" applyFont="1" applyBorder="1"/>
    <xf numFmtId="43" fontId="71" fillId="0" borderId="44" xfId="1" applyFont="1" applyBorder="1"/>
    <xf numFmtId="0" fontId="25" fillId="0" borderId="41" xfId="0" applyFont="1" applyBorder="1"/>
    <xf numFmtId="0" fontId="71" fillId="28" borderId="87" xfId="0" applyFont="1" applyFill="1" applyBorder="1" applyAlignment="1">
      <alignment horizontal="right"/>
    </xf>
    <xf numFmtId="43" fontId="71" fillId="0" borderId="88" xfId="1" applyFont="1" applyBorder="1"/>
    <xf numFmtId="0" fontId="25" fillId="0" borderId="45" xfId="0" applyFont="1" applyBorder="1"/>
    <xf numFmtId="0" fontId="20" fillId="0" borderId="0" xfId="0" applyFont="1" applyBorder="1"/>
    <xf numFmtId="0" fontId="24" fillId="0" borderId="0" xfId="0" applyFont="1" applyBorder="1"/>
    <xf numFmtId="189" fontId="20" fillId="0" borderId="0" xfId="1" applyNumberFormat="1" applyFont="1" applyAlignment="1">
      <alignment horizontal="left"/>
    </xf>
    <xf numFmtId="189" fontId="24" fillId="0" borderId="0" xfId="1" applyNumberFormat="1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89" fontId="20" fillId="0" borderId="0" xfId="1" applyNumberFormat="1" applyFont="1"/>
    <xf numFmtId="0" fontId="20" fillId="0" borderId="0" xfId="5" applyFont="1"/>
    <xf numFmtId="43" fontId="20" fillId="0" borderId="0" xfId="6" applyFont="1" applyAlignment="1">
      <alignment horizontal="center"/>
    </xf>
    <xf numFmtId="0" fontId="20" fillId="0" borderId="0" xfId="5" applyFont="1" applyAlignment="1"/>
    <xf numFmtId="43" fontId="20" fillId="29" borderId="0" xfId="6" applyFont="1" applyFill="1"/>
    <xf numFmtId="43" fontId="72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194" fontId="20" fillId="0" borderId="0" xfId="6" applyNumberFormat="1" applyFont="1"/>
    <xf numFmtId="193" fontId="20" fillId="0" borderId="0" xfId="6" applyNumberFormat="1" applyFont="1" applyAlignment="1">
      <alignment horizontal="center"/>
    </xf>
    <xf numFmtId="0" fontId="20" fillId="0" borderId="0" xfId="5" applyFont="1" applyAlignment="1">
      <alignment horizontal="right"/>
    </xf>
    <xf numFmtId="43" fontId="20" fillId="0" borderId="0" xfId="5" applyNumberFormat="1" applyFont="1"/>
    <xf numFmtId="43" fontId="20" fillId="0" borderId="0" xfId="6" applyFont="1" applyFill="1"/>
    <xf numFmtId="43" fontId="73" fillId="0" borderId="0" xfId="6" applyFont="1" applyAlignment="1">
      <alignment horizontal="center"/>
    </xf>
    <xf numFmtId="193" fontId="73" fillId="0" borderId="0" xfId="6" applyNumberFormat="1" applyFont="1" applyAlignment="1">
      <alignment horizontal="center"/>
    </xf>
    <xf numFmtId="0" fontId="20" fillId="0" borderId="0" xfId="5" applyFont="1" applyAlignment="1">
      <alignment horizontal="left"/>
    </xf>
    <xf numFmtId="43" fontId="20" fillId="0" borderId="0" xfId="6" applyFont="1"/>
    <xf numFmtId="193" fontId="20" fillId="0" borderId="0" xfId="6" applyNumberFormat="1" applyFont="1"/>
    <xf numFmtId="194" fontId="74" fillId="0" borderId="89" xfId="6" applyNumberFormat="1" applyFont="1" applyBorder="1"/>
    <xf numFmtId="194" fontId="20" fillId="0" borderId="0" xfId="6" applyNumberFormat="1" applyFont="1" applyBorder="1"/>
    <xf numFmtId="194" fontId="72" fillId="0" borderId="0" xfId="5" applyNumberFormat="1" applyFont="1" applyAlignment="1">
      <alignment horizontal="center"/>
    </xf>
    <xf numFmtId="194" fontId="20" fillId="0" borderId="0" xfId="6" applyNumberFormat="1" applyFont="1" applyFill="1"/>
    <xf numFmtId="43" fontId="75" fillId="0" borderId="0" xfId="6" applyNumberFormat="1" applyFont="1"/>
    <xf numFmtId="43" fontId="20" fillId="0" borderId="0" xfId="6" applyNumberFormat="1" applyFont="1"/>
    <xf numFmtId="0" fontId="18" fillId="0" borderId="0" xfId="0" applyNumberFormat="1" applyFont="1" applyBorder="1" applyAlignment="1"/>
    <xf numFmtId="43" fontId="18" fillId="0" borderId="0" xfId="6" applyFont="1" applyBorder="1" applyAlignment="1">
      <alignment horizontal="left"/>
    </xf>
    <xf numFmtId="43" fontId="18" fillId="0" borderId="59" xfId="6" applyFont="1" applyBorder="1" applyAlignment="1">
      <alignment horizontal="center"/>
    </xf>
    <xf numFmtId="0" fontId="24" fillId="0" borderId="52" xfId="0" applyFont="1" applyBorder="1" applyAlignment="1" applyProtection="1">
      <alignment horizontal="center"/>
      <protection locked="0"/>
    </xf>
    <xf numFmtId="189" fontId="24" fillId="0" borderId="51" xfId="6" applyNumberFormat="1" applyFont="1" applyBorder="1" applyAlignment="1" applyProtection="1">
      <alignment horizontal="left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43" fontId="24" fillId="0" borderId="51" xfId="6" applyFont="1" applyBorder="1" applyProtection="1">
      <protection locked="0"/>
    </xf>
    <xf numFmtId="43" fontId="24" fillId="0" borderId="51" xfId="6" applyFont="1" applyBorder="1" applyAlignment="1" applyProtection="1">
      <alignment horizontal="center"/>
      <protection locked="0"/>
    </xf>
    <xf numFmtId="43" fontId="24" fillId="0" borderId="54" xfId="6" applyFont="1" applyBorder="1" applyAlignment="1" applyProtection="1">
      <alignment horizontal="center"/>
      <protection locked="0"/>
    </xf>
    <xf numFmtId="187" fontId="24" fillId="0" borderId="54" xfId="6" applyNumberFormat="1" applyFont="1" applyBorder="1" applyProtection="1">
      <protection locked="0"/>
    </xf>
    <xf numFmtId="0" fontId="24" fillId="0" borderId="0" xfId="0" applyFont="1" applyProtection="1">
      <protection locked="0"/>
    </xf>
    <xf numFmtId="43" fontId="18" fillId="0" borderId="92" xfId="6" applyFont="1" applyBorder="1" applyProtection="1">
      <protection locked="0"/>
    </xf>
    <xf numFmtId="43" fontId="18" fillId="0" borderId="92" xfId="6" applyFont="1" applyBorder="1" applyAlignment="1" applyProtection="1">
      <alignment horizontal="center"/>
      <protection locked="0"/>
    </xf>
    <xf numFmtId="187" fontId="24" fillId="0" borderId="64" xfId="6" applyNumberFormat="1" applyFont="1" applyBorder="1" applyProtection="1">
      <protection locked="0"/>
    </xf>
    <xf numFmtId="189" fontId="24" fillId="0" borderId="0" xfId="6" applyNumberFormat="1" applyFont="1"/>
    <xf numFmtId="43" fontId="24" fillId="0" borderId="0" xfId="6" applyFont="1"/>
    <xf numFmtId="43" fontId="24" fillId="0" borderId="0" xfId="6" applyFont="1" applyAlignment="1">
      <alignment horizontal="center"/>
    </xf>
    <xf numFmtId="0" fontId="18" fillId="0" borderId="0" xfId="7" applyFont="1" applyBorder="1"/>
    <xf numFmtId="0" fontId="24" fillId="0" borderId="0" xfId="7" applyFont="1" applyBorder="1"/>
    <xf numFmtId="189" fontId="24" fillId="0" borderId="0" xfId="6" applyNumberFormat="1" applyFont="1" applyBorder="1"/>
    <xf numFmtId="43" fontId="24" fillId="0" borderId="0" xfId="6" applyFont="1" applyBorder="1"/>
    <xf numFmtId="43" fontId="24" fillId="0" borderId="0" xfId="6" applyFont="1" applyBorder="1" applyAlignment="1">
      <alignment horizontal="center"/>
    </xf>
    <xf numFmtId="196" fontId="18" fillId="0" borderId="0" xfId="6" applyNumberFormat="1" applyFont="1" applyBorder="1" applyProtection="1">
      <protection locked="0"/>
    </xf>
    <xf numFmtId="49" fontId="18" fillId="0" borderId="0" xfId="7" applyNumberFormat="1" applyFont="1" applyBorder="1" applyAlignment="1">
      <alignment horizontal="left"/>
    </xf>
    <xf numFmtId="0" fontId="18" fillId="0" borderId="0" xfId="7" applyFont="1" applyBorder="1" applyAlignment="1">
      <alignment horizontal="center"/>
    </xf>
    <xf numFmtId="187" fontId="18" fillId="0" borderId="0" xfId="6" applyNumberFormat="1" applyFont="1" applyBorder="1" applyProtection="1">
      <protection locked="0"/>
    </xf>
    <xf numFmtId="191" fontId="56" fillId="25" borderId="77" xfId="0" applyNumberFormat="1" applyFont="1" applyFill="1" applyBorder="1" applyAlignment="1" applyProtection="1">
      <alignment horizontal="center"/>
    </xf>
    <xf numFmtId="4" fontId="45" fillId="20" borderId="33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9" fontId="17" fillId="18" borderId="13" xfId="1" applyNumberFormat="1" applyFont="1" applyFill="1" applyBorder="1" applyAlignment="1">
      <alignment horizontal="right"/>
    </xf>
    <xf numFmtId="0" fontId="20" fillId="18" borderId="13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0" fontId="24" fillId="0" borderId="27" xfId="0" applyFont="1" applyBorder="1"/>
    <xf numFmtId="0" fontId="24" fillId="0" borderId="28" xfId="0" applyFont="1" applyBorder="1" applyAlignment="1">
      <alignment horizontal="center"/>
    </xf>
    <xf numFmtId="0" fontId="24" fillId="0" borderId="29" xfId="0" applyFont="1" applyBorder="1"/>
    <xf numFmtId="0" fontId="24" fillId="0" borderId="36" xfId="0" applyFont="1" applyBorder="1" applyAlignment="1">
      <alignment horizontal="center"/>
    </xf>
    <xf numFmtId="0" fontId="24" fillId="0" borderId="30" xfId="0" applyFont="1" applyBorder="1"/>
    <xf numFmtId="4" fontId="24" fillId="0" borderId="17" xfId="0" applyNumberFormat="1" applyFont="1" applyBorder="1" applyAlignment="1">
      <alignment horizontal="center"/>
    </xf>
    <xf numFmtId="0" fontId="24" fillId="15" borderId="17" xfId="0" applyFont="1" applyFill="1" applyBorder="1"/>
    <xf numFmtId="0" fontId="24" fillId="0" borderId="33" xfId="0" applyFont="1" applyBorder="1"/>
    <xf numFmtId="0" fontId="20" fillId="0" borderId="1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/>
    </xf>
    <xf numFmtId="0" fontId="24" fillId="15" borderId="17" xfId="0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4" fontId="24" fillId="0" borderId="9" xfId="0" applyNumberFormat="1" applyFont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4" fontId="25" fillId="0" borderId="4" xfId="0" applyNumberFormat="1" applyFont="1" applyBorder="1"/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18" fillId="0" borderId="0" xfId="0" applyFont="1" applyBorder="1" applyAlignment="1"/>
    <xf numFmtId="189" fontId="20" fillId="0" borderId="14" xfId="1" applyNumberFormat="1" applyFont="1" applyFill="1" applyBorder="1" applyAlignment="1">
      <alignment horizontal="center"/>
    </xf>
    <xf numFmtId="0" fontId="19" fillId="0" borderId="83" xfId="0" applyFont="1" applyBorder="1" applyAlignment="1">
      <alignment horizontal="right"/>
    </xf>
    <xf numFmtId="189" fontId="20" fillId="0" borderId="83" xfId="1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9" fillId="18" borderId="14" xfId="0" applyFont="1" applyFill="1" applyBorder="1" applyAlignment="1">
      <alignment horizontal="right"/>
    </xf>
    <xf numFmtId="0" fontId="19" fillId="18" borderId="13" xfId="0" applyFont="1" applyFill="1" applyBorder="1" applyAlignment="1">
      <alignment horizontal="right"/>
    </xf>
    <xf numFmtId="0" fontId="21" fillId="18" borderId="13" xfId="0" applyFont="1" applyFill="1" applyBorder="1" applyAlignment="1">
      <alignment horizontal="left"/>
    </xf>
    <xf numFmtId="0" fontId="17" fillId="18" borderId="13" xfId="0" applyFont="1" applyFill="1" applyBorder="1" applyAlignment="1"/>
    <xf numFmtId="43" fontId="17" fillId="18" borderId="14" xfId="1" applyFont="1" applyFill="1" applyBorder="1" applyAlignment="1">
      <alignment horizontal="left"/>
    </xf>
    <xf numFmtId="0" fontId="20" fillId="18" borderId="13" xfId="0" applyFont="1" applyFill="1" applyBorder="1" applyAlignment="1">
      <alignment horizontal="right"/>
    </xf>
    <xf numFmtId="0" fontId="20" fillId="18" borderId="40" xfId="0" applyFont="1" applyFill="1" applyBorder="1"/>
    <xf numFmtId="0" fontId="20" fillId="18" borderId="40" xfId="0" applyFont="1" applyFill="1" applyBorder="1" applyAlignment="1">
      <alignment horizontal="left"/>
    </xf>
    <xf numFmtId="0" fontId="17" fillId="18" borderId="41" xfId="0" applyFont="1" applyFill="1" applyBorder="1" applyAlignment="1">
      <alignment horizontal="center" vertical="center"/>
    </xf>
    <xf numFmtId="189" fontId="17" fillId="18" borderId="41" xfId="1" applyNumberFormat="1" applyFont="1" applyFill="1" applyBorder="1" applyAlignment="1">
      <alignment horizontal="center" vertical="center" wrapText="1"/>
    </xf>
    <xf numFmtId="189" fontId="17" fillId="18" borderId="45" xfId="1" applyNumberFormat="1" applyFont="1" applyFill="1" applyBorder="1" applyAlignment="1">
      <alignment horizontal="center" vertical="center" wrapText="1"/>
    </xf>
    <xf numFmtId="0" fontId="20" fillId="18" borderId="48" xfId="0" applyFont="1" applyFill="1" applyBorder="1" applyAlignment="1">
      <alignment horizontal="center"/>
    </xf>
    <xf numFmtId="43" fontId="20" fillId="18" borderId="48" xfId="1" applyFont="1" applyFill="1" applyBorder="1"/>
    <xf numFmtId="193" fontId="20" fillId="18" borderId="48" xfId="1" applyNumberFormat="1" applyFont="1" applyFill="1" applyBorder="1" applyAlignment="1"/>
    <xf numFmtId="189" fontId="20" fillId="18" borderId="51" xfId="1" applyNumberFormat="1" applyFont="1" applyFill="1" applyBorder="1"/>
    <xf numFmtId="0" fontId="20" fillId="18" borderId="51" xfId="0" applyFont="1" applyFill="1" applyBorder="1" applyAlignment="1"/>
    <xf numFmtId="0" fontId="20" fillId="18" borderId="51" xfId="0" applyFont="1" applyFill="1" applyBorder="1"/>
    <xf numFmtId="43" fontId="20" fillId="18" borderId="51" xfId="0" applyNumberFormat="1" applyFont="1" applyFill="1" applyBorder="1" applyAlignment="1"/>
    <xf numFmtId="10" fontId="21" fillId="18" borderId="54" xfId="0" applyNumberFormat="1" applyFont="1" applyFill="1" applyBorder="1" applyAlignment="1">
      <alignment horizontal="center" vertical="center"/>
    </xf>
    <xf numFmtId="189" fontId="20" fillId="18" borderId="15" xfId="1" applyNumberFormat="1" applyFont="1" applyFill="1" applyBorder="1"/>
    <xf numFmtId="0" fontId="24" fillId="18" borderId="51" xfId="0" applyFont="1" applyFill="1" applyBorder="1" applyAlignment="1">
      <alignment horizontal="center"/>
    </xf>
    <xf numFmtId="0" fontId="24" fillId="18" borderId="51" xfId="0" applyFont="1" applyFill="1" applyBorder="1" applyAlignment="1"/>
    <xf numFmtId="189" fontId="24" fillId="18" borderId="51" xfId="1" applyNumberFormat="1" applyFont="1" applyFill="1" applyBorder="1"/>
    <xf numFmtId="0" fontId="24" fillId="18" borderId="51" xfId="0" applyFont="1" applyFill="1" applyBorder="1"/>
    <xf numFmtId="10" fontId="21" fillId="18" borderId="13" xfId="0" applyNumberFormat="1" applyFont="1" applyFill="1" applyBorder="1" applyAlignment="1">
      <alignment horizontal="center" vertical="center"/>
    </xf>
    <xf numFmtId="0" fontId="24" fillId="18" borderId="55" xfId="0" applyFont="1" applyFill="1" applyBorder="1"/>
    <xf numFmtId="10" fontId="21" fillId="18" borderId="57" xfId="0" applyNumberFormat="1" applyFont="1" applyFill="1" applyBorder="1" applyAlignment="1">
      <alignment horizontal="center" vertical="center"/>
    </xf>
    <xf numFmtId="0" fontId="24" fillId="18" borderId="55" xfId="0" applyFont="1" applyFill="1" applyBorder="1" applyAlignment="1"/>
    <xf numFmtId="189" fontId="24" fillId="18" borderId="55" xfId="1" applyNumberFormat="1" applyFont="1" applyFill="1" applyBorder="1"/>
    <xf numFmtId="43" fontId="20" fillId="18" borderId="41" xfId="1" applyFont="1" applyFill="1" applyBorder="1"/>
    <xf numFmtId="0" fontId="25" fillId="18" borderId="41" xfId="0" applyFont="1" applyFill="1" applyBorder="1"/>
    <xf numFmtId="0" fontId="20" fillId="18" borderId="47" xfId="0" applyFont="1" applyFill="1" applyBorder="1" applyAlignment="1">
      <alignment horizontal="right"/>
    </xf>
    <xf numFmtId="43" fontId="20" fillId="18" borderId="59" xfId="1" applyFont="1" applyFill="1" applyBorder="1"/>
    <xf numFmtId="0" fontId="25" fillId="18" borderId="45" xfId="0" applyFont="1" applyFill="1" applyBorder="1"/>
    <xf numFmtId="0" fontId="20" fillId="18" borderId="34" xfId="0" applyFont="1" applyFill="1" applyBorder="1" applyAlignment="1">
      <alignment horizontal="left"/>
    </xf>
    <xf numFmtId="190" fontId="20" fillId="18" borderId="34" xfId="0" applyNumberFormat="1" applyFont="1" applyFill="1" applyBorder="1" applyAlignment="1">
      <alignment horizontal="left"/>
    </xf>
    <xf numFmtId="0" fontId="20" fillId="18" borderId="55" xfId="0" applyFont="1" applyFill="1" applyBorder="1"/>
    <xf numFmtId="15" fontId="20" fillId="18" borderId="13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9" fillId="0" borderId="0" xfId="0" applyFont="1" applyBorder="1"/>
    <xf numFmtId="188" fontId="1" fillId="14" borderId="3" xfId="0" applyNumberFormat="1" applyFont="1" applyFill="1" applyBorder="1" applyAlignment="1" applyProtection="1">
      <alignment horizontal="center"/>
      <protection locked="0"/>
    </xf>
    <xf numFmtId="188" fontId="1" fillId="14" borderId="4" xfId="0" applyNumberFormat="1" applyFont="1" applyFill="1" applyBorder="1" applyAlignment="1" applyProtection="1">
      <alignment horizontal="center"/>
      <protection locked="0"/>
    </xf>
    <xf numFmtId="188" fontId="1" fillId="14" borderId="5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45" fillId="21" borderId="10" xfId="0" applyFont="1" applyFill="1" applyBorder="1" applyAlignment="1" applyProtection="1">
      <alignment horizontal="center"/>
    </xf>
    <xf numFmtId="0" fontId="1" fillId="20" borderId="1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8" fillId="3" borderId="11" xfId="0" applyFont="1" applyFill="1" applyBorder="1" applyAlignment="1" applyProtection="1">
      <alignment horizontal="center" vertical="center"/>
    </xf>
    <xf numFmtId="0" fontId="58" fillId="3" borderId="6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9" fillId="3" borderId="11" xfId="0" applyFont="1" applyFill="1" applyBorder="1" applyAlignment="1" applyProtection="1">
      <alignment horizontal="center" vertical="center"/>
    </xf>
    <xf numFmtId="0" fontId="59" fillId="3" borderId="6" xfId="0" applyFont="1" applyFill="1" applyBorder="1" applyAlignment="1" applyProtection="1">
      <alignment horizontal="center" vertical="center"/>
    </xf>
    <xf numFmtId="0" fontId="45" fillId="24" borderId="31" xfId="0" applyFont="1" applyFill="1" applyBorder="1" applyAlignment="1" applyProtection="1">
      <alignment horizontal="center"/>
    </xf>
    <xf numFmtId="0" fontId="45" fillId="24" borderId="33" xfId="0" applyFont="1" applyFill="1" applyBorder="1" applyAlignment="1" applyProtection="1">
      <alignment horizontal="center"/>
    </xf>
    <xf numFmtId="0" fontId="16" fillId="24" borderId="3" xfId="0" applyFont="1" applyFill="1" applyBorder="1" applyAlignment="1" applyProtection="1">
      <alignment horizontal="center"/>
    </xf>
    <xf numFmtId="0" fontId="16" fillId="24" borderId="5" xfId="0" applyFont="1" applyFill="1" applyBorder="1" applyAlignment="1" applyProtection="1">
      <alignment horizontal="center"/>
    </xf>
    <xf numFmtId="4" fontId="16" fillId="24" borderId="3" xfId="0" applyNumberFormat="1" applyFont="1" applyFill="1" applyBorder="1" applyAlignment="1" applyProtection="1">
      <alignment horizontal="center"/>
    </xf>
    <xf numFmtId="4" fontId="16" fillId="24" borderId="5" xfId="0" applyNumberFormat="1" applyFont="1" applyFill="1" applyBorder="1" applyAlignment="1" applyProtection="1">
      <alignment horizontal="center"/>
    </xf>
    <xf numFmtId="0" fontId="61" fillId="24" borderId="1" xfId="0" applyFont="1" applyFill="1" applyBorder="1" applyAlignment="1" applyProtection="1">
      <alignment horizontal="center"/>
    </xf>
    <xf numFmtId="0" fontId="45" fillId="24" borderId="1" xfId="0" applyFont="1" applyFill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4" fontId="55" fillId="14" borderId="4" xfId="0" applyNumberFormat="1" applyFont="1" applyFill="1" applyBorder="1" applyAlignment="1" applyProtection="1">
      <alignment horizontal="center"/>
    </xf>
    <xf numFmtId="4" fontId="55" fillId="14" borderId="5" xfId="0" applyNumberFormat="1" applyFont="1" applyFill="1" applyBorder="1" applyAlignment="1" applyProtection="1">
      <alignment horizontal="center"/>
    </xf>
    <xf numFmtId="0" fontId="10" fillId="0" borderId="51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8" fontId="8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18" borderId="0" xfId="0" applyFont="1" applyFill="1" applyBorder="1" applyAlignment="1" applyProtection="1">
      <alignment horizontal="left"/>
    </xf>
    <xf numFmtId="190" fontId="20" fillId="18" borderId="13" xfId="0" applyNumberFormat="1" applyFont="1" applyFill="1" applyBorder="1" applyAlignment="1" applyProtection="1">
      <alignment horizontal="left"/>
    </xf>
    <xf numFmtId="0" fontId="17" fillId="18" borderId="14" xfId="0" applyFont="1" applyFill="1" applyBorder="1" applyAlignment="1" applyProtection="1">
      <alignment horizontal="left"/>
    </xf>
    <xf numFmtId="0" fontId="20" fillId="18" borderId="14" xfId="0" applyFont="1" applyFill="1" applyBorder="1" applyAlignment="1" applyProtection="1">
      <alignment horizontal="left"/>
    </xf>
    <xf numFmtId="189" fontId="20" fillId="18" borderId="13" xfId="1" applyNumberFormat="1" applyFont="1" applyFill="1" applyBorder="1" applyAlignment="1" applyProtection="1">
      <alignment horizontal="left"/>
    </xf>
    <xf numFmtId="0" fontId="17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</xf>
    <xf numFmtId="189" fontId="24" fillId="18" borderId="0" xfId="0" applyNumberFormat="1" applyFont="1" applyFill="1" applyBorder="1" applyAlignment="1" applyProtection="1">
      <alignment horizontal="left"/>
    </xf>
    <xf numFmtId="0" fontId="24" fillId="18" borderId="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0" fontId="17" fillId="18" borderId="45" xfId="0" applyFont="1" applyFill="1" applyBorder="1" applyAlignment="1" applyProtection="1">
      <alignment horizontal="center" vertical="center"/>
    </xf>
    <xf numFmtId="0" fontId="17" fillId="18" borderId="42" xfId="0" applyFont="1" applyFill="1" applyBorder="1" applyAlignment="1" applyProtection="1">
      <alignment horizontal="center" vertical="center"/>
    </xf>
    <xf numFmtId="0" fontId="17" fillId="18" borderId="43" xfId="0" applyFont="1" applyFill="1" applyBorder="1" applyAlignment="1" applyProtection="1">
      <alignment horizontal="center" vertical="center"/>
    </xf>
    <xf numFmtId="0" fontId="17" fillId="18" borderId="46" xfId="0" applyFont="1" applyFill="1" applyBorder="1" applyAlignment="1" applyProtection="1">
      <alignment horizontal="center" vertical="center"/>
    </xf>
    <xf numFmtId="0" fontId="17" fillId="18" borderId="40" xfId="0" applyFont="1" applyFill="1" applyBorder="1" applyAlignment="1" applyProtection="1">
      <alignment horizontal="center" vertical="center"/>
    </xf>
    <xf numFmtId="0" fontId="22" fillId="18" borderId="44" xfId="0" applyFont="1" applyFill="1" applyBorder="1" applyAlignment="1" applyProtection="1">
      <alignment horizontal="center" vertical="center"/>
    </xf>
    <xf numFmtId="0" fontId="22" fillId="18" borderId="47" xfId="0" applyFont="1" applyFill="1" applyBorder="1" applyAlignment="1" applyProtection="1">
      <alignment horizontal="center" vertical="center"/>
    </xf>
    <xf numFmtId="0" fontId="20" fillId="18" borderId="0" xfId="0" applyFont="1" applyFill="1" applyBorder="1" applyAlignment="1" applyProtection="1">
      <alignment horizontal="center"/>
    </xf>
    <xf numFmtId="0" fontId="21" fillId="18" borderId="52" xfId="0" applyFont="1" applyFill="1" applyBorder="1" applyAlignment="1" applyProtection="1">
      <alignment horizontal="left" vertical="center"/>
    </xf>
    <xf numFmtId="0" fontId="21" fillId="18" borderId="13" xfId="0" applyFont="1" applyFill="1" applyBorder="1" applyAlignment="1" applyProtection="1">
      <alignment horizontal="left" vertical="center"/>
    </xf>
    <xf numFmtId="0" fontId="21" fillId="18" borderId="56" xfId="0" applyFont="1" applyFill="1" applyBorder="1" applyAlignment="1" applyProtection="1">
      <alignment horizontal="left" vertical="center"/>
    </xf>
    <xf numFmtId="0" fontId="21" fillId="18" borderId="57" xfId="0" applyFont="1" applyFill="1" applyBorder="1" applyAlignment="1" applyProtection="1">
      <alignment horizontal="left" vertical="center"/>
    </xf>
    <xf numFmtId="0" fontId="20" fillId="18" borderId="42" xfId="0" applyFont="1" applyFill="1" applyBorder="1" applyAlignment="1" applyProtection="1">
      <alignment horizontal="right"/>
    </xf>
    <xf numFmtId="0" fontId="20" fillId="18" borderId="0" xfId="0" applyFont="1" applyFill="1" applyBorder="1" applyAlignment="1" applyProtection="1">
      <alignment horizontal="right"/>
    </xf>
    <xf numFmtId="0" fontId="20" fillId="18" borderId="43" xfId="0" applyFont="1" applyFill="1" applyBorder="1" applyAlignment="1" applyProtection="1">
      <alignment horizontal="right"/>
    </xf>
    <xf numFmtId="0" fontId="20" fillId="18" borderId="44" xfId="0" applyFont="1" applyFill="1" applyBorder="1" applyAlignment="1" applyProtection="1">
      <alignment horizontal="right"/>
    </xf>
    <xf numFmtId="0" fontId="17" fillId="18" borderId="49" xfId="0" applyFont="1" applyFill="1" applyBorder="1" applyAlignment="1" applyProtection="1">
      <alignment horizontal="left"/>
    </xf>
    <xf numFmtId="0" fontId="17" fillId="18" borderId="50" xfId="0" applyFont="1" applyFill="1" applyBorder="1" applyAlignment="1" applyProtection="1">
      <alignment horizontal="left"/>
    </xf>
    <xf numFmtId="0" fontId="20" fillId="18" borderId="52" xfId="0" applyFont="1" applyFill="1" applyBorder="1" applyAlignment="1" applyProtection="1">
      <alignment horizontal="left"/>
    </xf>
    <xf numFmtId="0" fontId="20" fillId="18" borderId="53" xfId="0" applyFont="1" applyFill="1" applyBorder="1" applyAlignment="1" applyProtection="1">
      <alignment horizontal="right"/>
    </xf>
    <xf numFmtId="0" fontId="20" fillId="18" borderId="34" xfId="0" applyFont="1" applyFill="1" applyBorder="1" applyAlignment="1" applyProtection="1">
      <alignment horizontal="right"/>
    </xf>
    <xf numFmtId="0" fontId="23" fillId="18" borderId="52" xfId="0" applyFont="1" applyFill="1" applyBorder="1" applyAlignment="1" applyProtection="1">
      <alignment horizontal="center"/>
    </xf>
    <xf numFmtId="0" fontId="23" fillId="18" borderId="13" xfId="0" applyFont="1" applyFill="1" applyBorder="1" applyAlignment="1" applyProtection="1">
      <alignment horizontal="center"/>
    </xf>
    <xf numFmtId="0" fontId="23" fillId="18" borderId="54" xfId="0" applyFont="1" applyFill="1" applyBorder="1" applyAlignment="1" applyProtection="1">
      <alignment horizontal="center"/>
    </xf>
    <xf numFmtId="0" fontId="21" fillId="18" borderId="37" xfId="0" applyFont="1" applyFill="1" applyBorder="1" applyAlignment="1" applyProtection="1">
      <alignment horizontal="left" vertical="center"/>
    </xf>
    <xf numFmtId="0" fontId="21" fillId="18" borderId="14" xfId="0" applyFont="1" applyFill="1" applyBorder="1" applyAlignment="1" applyProtection="1">
      <alignment horizontal="left" vertical="center"/>
    </xf>
    <xf numFmtId="0" fontId="24" fillId="18" borderId="0" xfId="0" applyFont="1" applyFill="1" applyBorder="1" applyAlignment="1" applyProtection="1">
      <alignment horizontal="center"/>
    </xf>
    <xf numFmtId="0" fontId="20" fillId="18" borderId="0" xfId="0" applyFont="1" applyFill="1" applyBorder="1" applyAlignment="1" applyProtection="1">
      <alignment horizontal="left"/>
    </xf>
    <xf numFmtId="0" fontId="26" fillId="18" borderId="0" xfId="0" applyFont="1" applyFill="1" applyBorder="1" applyAlignment="1" applyProtection="1">
      <alignment horizontal="center"/>
    </xf>
    <xf numFmtId="0" fontId="33" fillId="18" borderId="46" xfId="0" applyFont="1" applyFill="1" applyBorder="1" applyAlignment="1" applyProtection="1">
      <alignment horizontal="center"/>
    </xf>
    <xf numFmtId="0" fontId="33" fillId="18" borderId="40" xfId="0" applyFont="1" applyFill="1" applyBorder="1" applyAlignment="1" applyProtection="1">
      <alignment horizontal="center"/>
    </xf>
    <xf numFmtId="0" fontId="20" fillId="18" borderId="0" xfId="0" applyFont="1" applyFill="1" applyAlignment="1" applyProtection="1">
      <alignment horizontal="left"/>
    </xf>
    <xf numFmtId="0" fontId="24" fillId="18" borderId="0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right"/>
    </xf>
    <xf numFmtId="189" fontId="20" fillId="18" borderId="0" xfId="1" applyNumberFormat="1" applyFont="1" applyFill="1" applyAlignment="1" applyProtection="1">
      <alignment horizontal="left"/>
    </xf>
    <xf numFmtId="188" fontId="20" fillId="18" borderId="13" xfId="0" applyNumberFormat="1" applyFont="1" applyFill="1" applyBorder="1" applyAlignment="1" applyProtection="1">
      <alignment horizontal="center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right"/>
    </xf>
    <xf numFmtId="0" fontId="28" fillId="18" borderId="0" xfId="0" applyFont="1" applyFill="1" applyAlignment="1">
      <alignment horizontal="left"/>
    </xf>
    <xf numFmtId="43" fontId="20" fillId="18" borderId="52" xfId="1" applyFont="1" applyFill="1" applyBorder="1" applyAlignment="1">
      <alignment horizontal="center"/>
    </xf>
    <xf numFmtId="43" fontId="20" fillId="18" borderId="13" xfId="1" applyFont="1" applyFill="1" applyBorder="1" applyAlignment="1">
      <alignment horizontal="center"/>
    </xf>
    <xf numFmtId="43" fontId="20" fillId="18" borderId="54" xfId="1" applyFont="1" applyFill="1" applyBorder="1" applyAlignment="1">
      <alignment horizontal="center"/>
    </xf>
    <xf numFmtId="0" fontId="20" fillId="18" borderId="52" xfId="0" applyFont="1" applyFill="1" applyBorder="1" applyAlignment="1">
      <alignment horizontal="left"/>
    </xf>
    <xf numFmtId="0" fontId="20" fillId="18" borderId="54" xfId="0" applyFont="1" applyFill="1" applyBorder="1" applyAlignment="1">
      <alignment horizontal="left"/>
    </xf>
    <xf numFmtId="0" fontId="17" fillId="18" borderId="57" xfId="0" applyFont="1" applyFill="1" applyBorder="1" applyAlignment="1">
      <alignment horizontal="left"/>
    </xf>
    <xf numFmtId="0" fontId="17" fillId="18" borderId="6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 vertical="center"/>
    </xf>
    <xf numFmtId="189" fontId="17" fillId="18" borderId="42" xfId="1" applyNumberFormat="1" applyFont="1" applyFill="1" applyBorder="1" applyAlignment="1">
      <alignment horizontal="center" vertical="center" wrapText="1"/>
    </xf>
    <xf numFmtId="189" fontId="17" fillId="18" borderId="43" xfId="1" applyNumberFormat="1" applyFont="1" applyFill="1" applyBorder="1" applyAlignment="1">
      <alignment horizontal="center" vertical="center" wrapText="1"/>
    </xf>
    <xf numFmtId="189" fontId="17" fillId="18" borderId="44" xfId="1" applyNumberFormat="1" applyFont="1" applyFill="1" applyBorder="1" applyAlignment="1">
      <alignment horizontal="center" vertical="center" wrapText="1"/>
    </xf>
    <xf numFmtId="189" fontId="17" fillId="18" borderId="46" xfId="1" applyNumberFormat="1" applyFont="1" applyFill="1" applyBorder="1" applyAlignment="1">
      <alignment horizontal="center" vertical="center" wrapText="1"/>
    </xf>
    <xf numFmtId="189" fontId="17" fillId="18" borderId="40" xfId="1" applyNumberFormat="1" applyFont="1" applyFill="1" applyBorder="1" applyAlignment="1">
      <alignment horizontal="center" vertical="center" wrapText="1"/>
    </xf>
    <xf numFmtId="189" fontId="17" fillId="18" borderId="47" xfId="1" applyNumberFormat="1" applyFont="1" applyFill="1" applyBorder="1" applyAlignment="1">
      <alignment horizontal="center" vertical="center" wrapText="1"/>
    </xf>
    <xf numFmtId="190" fontId="20" fillId="18" borderId="13" xfId="0" applyNumberFormat="1" applyFont="1" applyFill="1" applyBorder="1" applyAlignment="1">
      <alignment horizontal="left"/>
    </xf>
    <xf numFmtId="0" fontId="17" fillId="18" borderId="14" xfId="0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9" fontId="17" fillId="18" borderId="13" xfId="1" applyNumberFormat="1" applyFont="1" applyFill="1" applyBorder="1" applyAlignment="1">
      <alignment horizontal="right"/>
    </xf>
    <xf numFmtId="0" fontId="17" fillId="18" borderId="1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right"/>
    </xf>
    <xf numFmtId="0" fontId="20" fillId="18" borderId="43" xfId="0" applyFont="1" applyFill="1" applyBorder="1" applyAlignment="1">
      <alignment horizontal="right"/>
    </xf>
    <xf numFmtId="0" fontId="20" fillId="18" borderId="44" xfId="0" applyFont="1" applyFill="1" applyBorder="1" applyAlignment="1">
      <alignment horizontal="right"/>
    </xf>
    <xf numFmtId="43" fontId="20" fillId="18" borderId="62" xfId="1" applyFont="1" applyFill="1" applyBorder="1" applyAlignment="1">
      <alignment horizontal="center"/>
    </xf>
    <xf numFmtId="43" fontId="20" fillId="18" borderId="63" xfId="1" applyFont="1" applyFill="1" applyBorder="1" applyAlignment="1">
      <alignment horizontal="center"/>
    </xf>
    <xf numFmtId="43" fontId="20" fillId="18" borderId="64" xfId="1" applyFont="1" applyFill="1" applyBorder="1" applyAlignment="1">
      <alignment horizontal="center"/>
    </xf>
    <xf numFmtId="0" fontId="20" fillId="18" borderId="46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5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/>
    </xf>
    <xf numFmtId="0" fontId="20" fillId="18" borderId="54" xfId="0" applyFont="1" applyFill="1" applyBorder="1" applyAlignment="1">
      <alignment horizontal="center"/>
    </xf>
    <xf numFmtId="43" fontId="20" fillId="18" borderId="56" xfId="1" applyFont="1" applyFill="1" applyBorder="1" applyAlignment="1">
      <alignment horizontal="center"/>
    </xf>
    <xf numFmtId="43" fontId="20" fillId="18" borderId="57" xfId="1" applyFont="1" applyFill="1" applyBorder="1" applyAlignment="1">
      <alignment horizontal="center"/>
    </xf>
    <xf numFmtId="43" fontId="20" fillId="18" borderId="58" xfId="1" applyFont="1" applyFill="1" applyBorder="1" applyAlignment="1">
      <alignment horizontal="center"/>
    </xf>
    <xf numFmtId="0" fontId="20" fillId="18" borderId="56" xfId="0" applyFont="1" applyFill="1" applyBorder="1" applyAlignment="1">
      <alignment horizontal="center"/>
    </xf>
    <xf numFmtId="0" fontId="20" fillId="18" borderId="57" xfId="0" applyFont="1" applyFill="1" applyBorder="1" applyAlignment="1">
      <alignment horizontal="center"/>
    </xf>
    <xf numFmtId="0" fontId="20" fillId="18" borderId="58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/>
    </xf>
    <xf numFmtId="0" fontId="24" fillId="18" borderId="0" xfId="0" applyFont="1" applyFill="1" applyBorder="1" applyAlignment="1" applyProtection="1">
      <alignment horizontal="center"/>
      <protection locked="0"/>
    </xf>
    <xf numFmtId="0" fontId="26" fillId="18" borderId="0" xfId="0" applyFont="1" applyFill="1" applyBorder="1" applyAlignment="1">
      <alignment horizontal="center"/>
    </xf>
    <xf numFmtId="189" fontId="20" fillId="18" borderId="0" xfId="1" applyNumberFormat="1" applyFont="1" applyFill="1" applyAlignment="1">
      <alignment horizontal="left"/>
    </xf>
    <xf numFmtId="188" fontId="20" fillId="18" borderId="13" xfId="0" applyNumberFormat="1" applyFont="1" applyFill="1" applyBorder="1" applyAlignment="1">
      <alignment horizontal="left"/>
    </xf>
    <xf numFmtId="0" fontId="30" fillId="18" borderId="49" xfId="0" applyFont="1" applyFill="1" applyBorder="1" applyAlignment="1">
      <alignment horizontal="left"/>
    </xf>
    <xf numFmtId="0" fontId="30" fillId="18" borderId="50" xfId="0" applyFont="1" applyFill="1" applyBorder="1" applyAlignment="1">
      <alignment horizontal="left"/>
    </xf>
    <xf numFmtId="0" fontId="30" fillId="18" borderId="61" xfId="0" applyFont="1" applyFill="1" applyBorder="1" applyAlignment="1">
      <alignment horizontal="left"/>
    </xf>
    <xf numFmtId="189" fontId="20" fillId="18" borderId="49" xfId="1" applyNumberFormat="1" applyFont="1" applyFill="1" applyBorder="1" applyAlignment="1">
      <alignment horizontal="center"/>
    </xf>
    <xf numFmtId="189" fontId="20" fillId="18" borderId="50" xfId="1" applyNumberFormat="1" applyFont="1" applyFill="1" applyBorder="1" applyAlignment="1">
      <alignment horizontal="center"/>
    </xf>
    <xf numFmtId="189" fontId="20" fillId="18" borderId="61" xfId="1" applyNumberFormat="1" applyFont="1" applyFill="1" applyBorder="1" applyAlignment="1">
      <alignment horizontal="center"/>
    </xf>
    <xf numFmtId="0" fontId="20" fillId="18" borderId="0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88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24" fillId="0" borderId="5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54" xfId="0" applyFont="1" applyBorder="1" applyAlignment="1">
      <alignment horizontal="left"/>
    </xf>
    <xf numFmtId="0" fontId="24" fillId="0" borderId="72" xfId="0" applyFont="1" applyBorder="1" applyAlignment="1">
      <alignment horizontal="left"/>
    </xf>
    <xf numFmtId="0" fontId="24" fillId="0" borderId="73" xfId="0" applyFont="1" applyBorder="1" applyAlignment="1">
      <alignment horizontal="left"/>
    </xf>
    <xf numFmtId="0" fontId="24" fillId="0" borderId="74" xfId="0" applyFont="1" applyBorder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left"/>
    </xf>
    <xf numFmtId="0" fontId="24" fillId="0" borderId="69" xfId="0" applyFont="1" applyBorder="1" applyAlignment="1">
      <alignment horizontal="left"/>
    </xf>
    <xf numFmtId="0" fontId="24" fillId="0" borderId="70" xfId="0" applyFont="1" applyBorder="1" applyAlignment="1">
      <alignment horizontal="left"/>
    </xf>
    <xf numFmtId="0" fontId="24" fillId="0" borderId="51" xfId="0" applyFont="1" applyBorder="1" applyAlignment="1">
      <alignment horizontal="left"/>
    </xf>
    <xf numFmtId="0" fontId="24" fillId="0" borderId="67" xfId="0" applyFont="1" applyBorder="1" applyAlignment="1">
      <alignment horizontal="left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89" fontId="20" fillId="0" borderId="13" xfId="1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190" fontId="24" fillId="0" borderId="13" xfId="0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0" fontId="20" fillId="0" borderId="84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center" vertical="center"/>
    </xf>
    <xf numFmtId="10" fontId="21" fillId="0" borderId="3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5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5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86" xfId="0" applyNumberFormat="1" applyFont="1" applyBorder="1" applyAlignment="1">
      <alignment horizontal="center" vertical="center"/>
    </xf>
    <xf numFmtId="0" fontId="71" fillId="28" borderId="31" xfId="0" applyFont="1" applyFill="1" applyBorder="1" applyAlignment="1">
      <alignment horizontal="right"/>
    </xf>
    <xf numFmtId="0" fontId="71" fillId="28" borderId="32" xfId="0" applyFont="1" applyFill="1" applyBorder="1" applyAlignment="1">
      <alignment horizontal="right"/>
    </xf>
    <xf numFmtId="0" fontId="71" fillId="28" borderId="33" xfId="0" applyFont="1" applyFill="1" applyBorder="1" applyAlignment="1">
      <alignment horizontal="right"/>
    </xf>
    <xf numFmtId="0" fontId="71" fillId="0" borderId="4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43" fontId="18" fillId="0" borderId="0" xfId="6" applyFont="1" applyBorder="1" applyAlignment="1">
      <alignment horizontal="left"/>
    </xf>
    <xf numFmtId="190" fontId="24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195" fontId="24" fillId="0" borderId="52" xfId="0" applyNumberFormat="1" applyFont="1" applyBorder="1" applyAlignment="1" applyProtection="1">
      <alignment horizontal="left"/>
      <protection locked="0"/>
    </xf>
    <xf numFmtId="195" fontId="24" fillId="0" borderId="13" xfId="0" applyNumberFormat="1" applyFont="1" applyBorder="1" applyAlignment="1" applyProtection="1">
      <alignment horizontal="left"/>
      <protection locked="0"/>
    </xf>
    <xf numFmtId="195" fontId="24" fillId="0" borderId="54" xfId="0" applyNumberFormat="1" applyFont="1" applyBorder="1" applyAlignment="1" applyProtection="1">
      <alignment horizontal="left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9" fontId="18" fillId="0" borderId="60" xfId="6" applyNumberFormat="1" applyFont="1" applyBorder="1" applyAlignment="1">
      <alignment horizontal="center" vertical="center"/>
    </xf>
    <xf numFmtId="189" fontId="18" fillId="0" borderId="59" xfId="6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3" fontId="18" fillId="0" borderId="90" xfId="6" applyFont="1" applyBorder="1" applyAlignment="1">
      <alignment horizontal="center"/>
    </xf>
    <xf numFmtId="43" fontId="18" fillId="0" borderId="91" xfId="6" applyFont="1" applyBorder="1" applyAlignment="1">
      <alignment horizontal="center"/>
    </xf>
    <xf numFmtId="43" fontId="18" fillId="0" borderId="41" xfId="6" applyFont="1" applyBorder="1" applyAlignment="1">
      <alignment horizontal="center" vertical="center" wrapText="1"/>
    </xf>
    <xf numFmtId="43" fontId="18" fillId="0" borderId="45" xfId="6" applyFont="1" applyBorder="1" applyAlignment="1">
      <alignment horizontal="center" vertical="center" wrapText="1"/>
    </xf>
    <xf numFmtId="195" fontId="18" fillId="0" borderId="52" xfId="0" applyNumberFormat="1" applyFont="1" applyBorder="1" applyAlignment="1" applyProtection="1">
      <alignment horizontal="left"/>
      <protection locked="0"/>
    </xf>
    <xf numFmtId="195" fontId="18" fillId="0" borderId="13" xfId="0" applyNumberFormat="1" applyFont="1" applyBorder="1" applyAlignment="1" applyProtection="1">
      <alignment horizontal="left"/>
      <protection locked="0"/>
    </xf>
    <xf numFmtId="195" fontId="18" fillId="0" borderId="54" xfId="0" applyNumberFormat="1" applyFont="1" applyBorder="1" applyAlignment="1" applyProtection="1">
      <alignment horizontal="left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  <xf numFmtId="189" fontId="20" fillId="0" borderId="0" xfId="1" applyNumberFormat="1" applyFont="1" applyBorder="1" applyAlignment="1">
      <alignment horizontal="left"/>
    </xf>
    <xf numFmtId="189" fontId="27" fillId="0" borderId="0" xfId="1" applyNumberFormat="1" applyFont="1" applyBorder="1" applyAlignment="1">
      <alignment horizontal="left"/>
    </xf>
    <xf numFmtId="0" fontId="21" fillId="18" borderId="52" xfId="0" applyFont="1" applyFill="1" applyBorder="1" applyAlignment="1">
      <alignment horizontal="left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56" xfId="0" applyFont="1" applyFill="1" applyBorder="1" applyAlignment="1">
      <alignment horizontal="left" vertical="center"/>
    </xf>
    <xf numFmtId="0" fontId="21" fillId="18" borderId="57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/>
    </xf>
    <xf numFmtId="0" fontId="20" fillId="0" borderId="83" xfId="0" applyFont="1" applyFill="1" applyBorder="1" applyAlignment="1">
      <alignment horizontal="left"/>
    </xf>
    <xf numFmtId="190" fontId="20" fillId="18" borderId="13" xfId="0" applyNumberFormat="1" applyFont="1" applyFill="1" applyBorder="1" applyAlignment="1">
      <alignment horizontal="center"/>
    </xf>
    <xf numFmtId="15" fontId="20" fillId="18" borderId="13" xfId="0" applyNumberFormat="1" applyFont="1" applyFill="1" applyBorder="1" applyAlignment="1">
      <alignment horizontal="right"/>
    </xf>
    <xf numFmtId="0" fontId="20" fillId="18" borderId="13" xfId="0" applyFont="1" applyFill="1" applyBorder="1" applyAlignment="1">
      <alignment horizontal="right"/>
    </xf>
    <xf numFmtId="0" fontId="17" fillId="18" borderId="41" xfId="0" applyFont="1" applyFill="1" applyBorder="1" applyAlignment="1">
      <alignment horizontal="center" vertical="center"/>
    </xf>
    <xf numFmtId="0" fontId="22" fillId="18" borderId="44" xfId="0" applyFont="1" applyFill="1" applyBorder="1" applyAlignment="1">
      <alignment horizontal="center" vertical="center"/>
    </xf>
    <xf numFmtId="0" fontId="22" fillId="18" borderId="47" xfId="0" applyFont="1" applyFill="1" applyBorder="1" applyAlignment="1">
      <alignment horizontal="center" vertical="center"/>
    </xf>
    <xf numFmtId="0" fontId="20" fillId="18" borderId="49" xfId="0" applyFont="1" applyFill="1" applyBorder="1" applyAlignment="1">
      <alignment horizontal="left"/>
    </xf>
    <xf numFmtId="0" fontId="20" fillId="18" borderId="50" xfId="0" applyFont="1" applyFill="1" applyBorder="1" applyAlignment="1">
      <alignment horizontal="left"/>
    </xf>
    <xf numFmtId="0" fontId="20" fillId="18" borderId="52" xfId="0" applyFont="1" applyFill="1" applyBorder="1" applyAlignment="1">
      <alignment horizontal="right"/>
    </xf>
    <xf numFmtId="0" fontId="20" fillId="18" borderId="54" xfId="0" applyFont="1" applyFill="1" applyBorder="1" applyAlignment="1">
      <alignment horizontal="right"/>
    </xf>
    <xf numFmtId="189" fontId="20" fillId="18" borderId="13" xfId="1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15" fontId="20" fillId="18" borderId="13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/>
    </xf>
  </cellXfs>
  <cellStyles count="8">
    <cellStyle name="Comma 2" xfId="2"/>
    <cellStyle name="Comma 3" xfId="6"/>
    <cellStyle name="Normal 2" xfId="4"/>
    <cellStyle name="Normal 3" xfId="5"/>
    <cellStyle name="เครื่องหมายจุลภาค" xfId="1" builtinId="3"/>
    <cellStyle name="ปกติ" xfId="0" builtinId="0"/>
    <cellStyle name="ปกติ_ตัวอย่างการคำนวณ FACTOR F" xfId="3"/>
    <cellStyle name="ปกติ_ปร.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9050" y="38100"/>
          <a:ext cx="8201025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19050</xdr:colOff>
      <xdr:row>5</xdr:row>
      <xdr:rowOff>38100</xdr:rowOff>
    </xdr:from>
    <xdr:to>
      <xdr:col>9</xdr:col>
      <xdr:colOff>295275</xdr:colOff>
      <xdr:row>16</xdr:row>
      <xdr:rowOff>351692</xdr:rowOff>
    </xdr:to>
    <xdr:sp macro="" textlink="">
      <xdr:nvSpPr>
        <xdr:cNvPr id="3" name="Rectangle 2"/>
        <xdr:cNvSpPr/>
      </xdr:nvSpPr>
      <xdr:spPr>
        <a:xfrm>
          <a:off x="19050" y="1562100"/>
          <a:ext cx="3038475" cy="1799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19050</xdr:colOff>
      <xdr:row>5</xdr:row>
      <xdr:rowOff>28575</xdr:rowOff>
    </xdr:from>
    <xdr:to>
      <xdr:col>15</xdr:col>
      <xdr:colOff>571500</xdr:colOff>
      <xdr:row>17</xdr:row>
      <xdr:rowOff>293077</xdr:rowOff>
    </xdr:to>
    <xdr:sp macro="" textlink="">
      <xdr:nvSpPr>
        <xdr:cNvPr id="4" name="Rectangle 3"/>
        <xdr:cNvSpPr/>
      </xdr:nvSpPr>
      <xdr:spPr>
        <a:xfrm>
          <a:off x="6353175" y="1552575"/>
          <a:ext cx="1866900" cy="21218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9524</xdr:colOff>
      <xdr:row>17</xdr:row>
      <xdr:rowOff>304800</xdr:rowOff>
    </xdr:from>
    <xdr:to>
      <xdr:col>15</xdr:col>
      <xdr:colOff>561974</xdr:colOff>
      <xdr:row>39</xdr:row>
      <xdr:rowOff>104775</xdr:rowOff>
    </xdr:to>
    <xdr:sp macro="" textlink="">
      <xdr:nvSpPr>
        <xdr:cNvPr id="5" name="Rectangle 4"/>
        <xdr:cNvSpPr/>
      </xdr:nvSpPr>
      <xdr:spPr>
        <a:xfrm>
          <a:off x="9524" y="3686175"/>
          <a:ext cx="8201025" cy="772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73269</xdr:colOff>
      <xdr:row>7</xdr:row>
      <xdr:rowOff>300404</xdr:rowOff>
    </xdr:from>
    <xdr:to>
      <xdr:col>8</xdr:col>
      <xdr:colOff>278423</xdr:colOff>
      <xdr:row>9</xdr:row>
      <xdr:rowOff>124557</xdr:rowOff>
    </xdr:to>
    <xdr:sp macro="" textlink="">
      <xdr:nvSpPr>
        <xdr:cNvPr id="6" name="TextBox 5"/>
        <xdr:cNvSpPr txBox="1"/>
      </xdr:nvSpPr>
      <xdr:spPr>
        <a:xfrm>
          <a:off x="73269" y="2157779"/>
          <a:ext cx="2614979" cy="50042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/>
            <a:t>ใส่ค่างานในช่องสีเหลืองนี้</a:t>
          </a:r>
        </a:p>
      </xdr:txBody>
    </xdr:sp>
    <xdr:clientData/>
  </xdr:twoCellAnchor>
  <xdr:twoCellAnchor>
    <xdr:from>
      <xdr:col>8</xdr:col>
      <xdr:colOff>271096</xdr:colOff>
      <xdr:row>8</xdr:row>
      <xdr:rowOff>51288</xdr:rowOff>
    </xdr:from>
    <xdr:to>
      <xdr:col>9</xdr:col>
      <xdr:colOff>300404</xdr:colOff>
      <xdr:row>8</xdr:row>
      <xdr:rowOff>263769</xdr:rowOff>
    </xdr:to>
    <xdr:sp macro="" textlink="">
      <xdr:nvSpPr>
        <xdr:cNvPr id="7" name="Right Arrow 6"/>
        <xdr:cNvSpPr/>
      </xdr:nvSpPr>
      <xdr:spPr>
        <a:xfrm>
          <a:off x="2680921" y="2222988"/>
          <a:ext cx="381733" cy="21248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130419</xdr:colOff>
      <xdr:row>1</xdr:row>
      <xdr:rowOff>64477</xdr:rowOff>
    </xdr:from>
    <xdr:to>
      <xdr:col>14</xdr:col>
      <xdr:colOff>65943</xdr:colOff>
      <xdr:row>3</xdr:row>
      <xdr:rowOff>168520</xdr:rowOff>
    </xdr:to>
    <xdr:sp macro="" textlink="">
      <xdr:nvSpPr>
        <xdr:cNvPr id="8" name="TextBox 7"/>
        <xdr:cNvSpPr txBox="1"/>
      </xdr:nvSpPr>
      <xdr:spPr>
        <a:xfrm>
          <a:off x="863844" y="369277"/>
          <a:ext cx="6241074" cy="7136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/>
            <a:t>การคำนวน หา </a:t>
          </a:r>
          <a:r>
            <a:rPr lang="en-US" sz="3200"/>
            <a:t>Factor F</a:t>
          </a:r>
          <a:endParaRPr lang="th-TH" sz="3200"/>
        </a:p>
      </xdr:txBody>
    </xdr:sp>
    <xdr:clientData/>
  </xdr:twoCellAnchor>
  <xdr:twoCellAnchor>
    <xdr:from>
      <xdr:col>9</xdr:col>
      <xdr:colOff>293077</xdr:colOff>
      <xdr:row>8</xdr:row>
      <xdr:rowOff>351692</xdr:rowOff>
    </xdr:from>
    <xdr:to>
      <xdr:col>13</xdr:col>
      <xdr:colOff>29308</xdr:colOff>
      <xdr:row>15</xdr:row>
      <xdr:rowOff>25645</xdr:rowOff>
    </xdr:to>
    <xdr:sp macro="" textlink="">
      <xdr:nvSpPr>
        <xdr:cNvPr id="9" name="Rectangle 8"/>
        <xdr:cNvSpPr/>
      </xdr:nvSpPr>
      <xdr:spPr>
        <a:xfrm>
          <a:off x="3055327" y="2523392"/>
          <a:ext cx="3308106" cy="4835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</xdr:row>
      <xdr:rowOff>133350</xdr:rowOff>
    </xdr:from>
    <xdr:to>
      <xdr:col>14</xdr:col>
      <xdr:colOff>285750</xdr:colOff>
      <xdr:row>3</xdr:row>
      <xdr:rowOff>219075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134975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</xdr:row>
      <xdr:rowOff>133350</xdr:rowOff>
    </xdr:from>
    <xdr:to>
      <xdr:col>11</xdr:col>
      <xdr:colOff>571500</xdr:colOff>
      <xdr:row>3</xdr:row>
      <xdr:rowOff>219075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flipH="1">
          <a:off x="10496550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</xdr:row>
      <xdr:rowOff>133350</xdr:rowOff>
    </xdr:from>
    <xdr:to>
      <xdr:col>11</xdr:col>
      <xdr:colOff>571500</xdr:colOff>
      <xdr:row>2</xdr:row>
      <xdr:rowOff>219075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10496550" y="7429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133350</xdr:rowOff>
    </xdr:from>
    <xdr:to>
      <xdr:col>11</xdr:col>
      <xdr:colOff>571500</xdr:colOff>
      <xdr:row>4</xdr:row>
      <xdr:rowOff>219075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10496550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371475</xdr:colOff>
      <xdr:row>5</xdr:row>
      <xdr:rowOff>142875</xdr:rowOff>
    </xdr:from>
    <xdr:to>
      <xdr:col>11</xdr:col>
      <xdr:colOff>561975</xdr:colOff>
      <xdr:row>5</xdr:row>
      <xdr:rowOff>228600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 flipH="1">
          <a:off x="10487025" y="1666875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01\Downloads\&#3627;&#3634;&#3588;&#3656;&#3634;%20Factor%20F%20&#3611;&#3619;&#3633;&#3610;%2028%20&#3585;&#3614;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4;&#3633;&#3626;&#3604;&#3640;\&#3591;&#3610;%20&#3611;&#3637;%2062\&#3591;&#3610;%20&#3611;&#3637;%202562%20&#3629;&#3634;&#3588;&#3634;&#3619;%20%2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5"/>
      <sheetName val="ปร.4(ก)"/>
      <sheetName val="ปร.6"/>
      <sheetName val="Factor F"/>
      <sheetName val="DATA"/>
      <sheetName val="Sheet2"/>
      <sheetName val="Sheet3"/>
      <sheetName val="Sheet4"/>
      <sheetName val="Sheet5"/>
      <sheetName val="Sheet6"/>
      <sheetName val="Sheet1"/>
    </sheetNames>
    <sheetDataSet>
      <sheetData sheetId="0">
        <row r="9">
          <cell r="K9">
            <v>25600000</v>
          </cell>
        </row>
      </sheetData>
      <sheetData sheetId="1">
        <row r="2">
          <cell r="A2" t="str">
            <v>งานปรับปรุง/ซ่อมแซม</v>
          </cell>
          <cell r="E2" t="str">
            <v>การปรับปรุง/ซ่อมแซม..........</v>
          </cell>
        </row>
        <row r="3">
          <cell r="B3" t="str">
            <v>โรงเรียน</v>
          </cell>
          <cell r="J3" t="str">
            <v>ทั่วประเทศ</v>
          </cell>
        </row>
        <row r="4">
          <cell r="K4">
            <v>240378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ปร.4 หน้าเดียว"/>
      <sheetName val="ปร.5หน้าเดียว"/>
      <sheetName val="ปร.6หน้าเดียว"/>
      <sheetName val="ปร.4สองหน้า"/>
      <sheetName val="ปร.5สองหน้า"/>
      <sheetName val="ปร.6สองหน้า"/>
      <sheetName val="ปร.4สามหน้า"/>
      <sheetName val="ปร.5สามหน้า"/>
      <sheetName val="ปร.6สามหน้า"/>
      <sheetName val="ปร.4สี่หน้า"/>
      <sheetName val="ปร.5สี่หน้า"/>
      <sheetName val="ปร.6สี่หน้า"/>
      <sheetName val="Sheet1"/>
      <sheetName val="Sheet2"/>
      <sheetName val="ปร.4ห้าหน้า"/>
      <sheetName val="ปร.5ห้าหน้า"/>
      <sheetName val="ปร.6ห้าหน้า"/>
      <sheetName val="ปร.4หกหน้า"/>
      <sheetName val="ปร.5หกหน้า"/>
      <sheetName val="ปร.6หกหน้า"/>
      <sheetName val="ปร.4เจ็ดหน้า"/>
      <sheetName val="ปร.5เจ็ดหน้า"/>
      <sheetName val="ปร.6เจ็ดหน้า"/>
      <sheetName val="ปร.4แปดหน้า"/>
      <sheetName val="ปร.5แปดหน้า"/>
      <sheetName val="ปร.6แปดหน้า"/>
      <sheetName val="ปร.4เก้าหน้า"/>
      <sheetName val="ปร.5เก้าหน้า"/>
      <sheetName val="ปร.6เก้าหน้า"/>
      <sheetName val="ปร.4สิบหน้า"/>
      <sheetName val="ปร.5สิบหน้า"/>
      <sheetName val="ปร.6สิบหน้า"/>
      <sheetName val="F_อาคาร"/>
    </sheetNames>
    <sheetDataSet>
      <sheetData sheetId="0"/>
      <sheetData sheetId="1"/>
      <sheetData sheetId="2"/>
      <sheetData sheetId="3"/>
      <sheetData sheetId="4">
        <row r="2">
          <cell r="E2" t="str">
            <v>ค่าซ่อมแซมอาคารเรียน อาคารประกอบ และสิ่งก่อสร้างอื่น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zoomScaleNormal="100" workbookViewId="0">
      <selection activeCell="A8" sqref="A8"/>
    </sheetView>
  </sheetViews>
  <sheetFormatPr defaultColWidth="108.125" defaultRowHeight="25.5" x14ac:dyDescent="0.35"/>
  <cols>
    <col min="1" max="16384" width="108.125" style="85"/>
  </cols>
  <sheetData>
    <row r="1" spans="1:1" x14ac:dyDescent="0.35">
      <c r="A1" s="86" t="s">
        <v>179</v>
      </c>
    </row>
    <row r="2" spans="1:1" s="84" customFormat="1" ht="18" x14ac:dyDescent="0.25">
      <c r="A2" s="84" t="s">
        <v>94</v>
      </c>
    </row>
    <row r="3" spans="1:1" s="84" customFormat="1" ht="18" x14ac:dyDescent="0.25">
      <c r="A3" s="84" t="s">
        <v>93</v>
      </c>
    </row>
    <row r="4" spans="1:1" s="84" customFormat="1" ht="18" x14ac:dyDescent="0.25">
      <c r="A4" s="84" t="s">
        <v>88</v>
      </c>
    </row>
    <row r="5" spans="1:1" s="84" customFormat="1" ht="18" x14ac:dyDescent="0.25">
      <c r="A5" s="84" t="s">
        <v>95</v>
      </c>
    </row>
    <row r="6" spans="1:1" s="84" customFormat="1" ht="18" x14ac:dyDescent="0.25">
      <c r="A6" s="84" t="s">
        <v>240</v>
      </c>
    </row>
    <row r="7" spans="1:1" s="84" customFormat="1" ht="18" x14ac:dyDescent="0.25">
      <c r="A7" s="84" t="s">
        <v>241</v>
      </c>
    </row>
    <row r="8" spans="1:1" s="84" customFormat="1" ht="18" x14ac:dyDescent="0.25">
      <c r="A8" s="84" t="s">
        <v>244</v>
      </c>
    </row>
    <row r="9" spans="1:1" s="84" customFormat="1" ht="18" x14ac:dyDescent="0.25">
      <c r="A9" s="84" t="s">
        <v>117</v>
      </c>
    </row>
    <row r="10" spans="1:1" s="84" customFormat="1" ht="18" x14ac:dyDescent="0.25">
      <c r="A10" s="84" t="s">
        <v>109</v>
      </c>
    </row>
    <row r="11" spans="1:1" s="84" customFormat="1" ht="18" x14ac:dyDescent="0.25">
      <c r="A11" s="84" t="s">
        <v>110</v>
      </c>
    </row>
    <row r="12" spans="1:1" s="84" customFormat="1" ht="18" x14ac:dyDescent="0.25">
      <c r="A12" s="84" t="s">
        <v>111</v>
      </c>
    </row>
    <row r="13" spans="1:1" s="84" customFormat="1" ht="18" x14ac:dyDescent="0.25">
      <c r="A13" s="84" t="s">
        <v>112</v>
      </c>
    </row>
    <row r="14" spans="1:1" s="84" customFormat="1" ht="18" x14ac:dyDescent="0.25">
      <c r="A14" s="84" t="s">
        <v>113</v>
      </c>
    </row>
    <row r="15" spans="1:1" s="84" customFormat="1" ht="18" x14ac:dyDescent="0.25">
      <c r="A15" s="84" t="s">
        <v>96</v>
      </c>
    </row>
    <row r="16" spans="1:1" s="84" customFormat="1" ht="18" x14ac:dyDescent="0.25">
      <c r="A16" s="84" t="s">
        <v>101</v>
      </c>
    </row>
    <row r="17" spans="1:1" s="84" customFormat="1" ht="18" x14ac:dyDescent="0.25"/>
    <row r="18" spans="1:1" s="84" customFormat="1" x14ac:dyDescent="0.35">
      <c r="A18" s="162" t="s">
        <v>89</v>
      </c>
    </row>
    <row r="19" spans="1:1" s="84" customFormat="1" ht="18" x14ac:dyDescent="0.25">
      <c r="A19" s="84" t="s">
        <v>97</v>
      </c>
    </row>
    <row r="20" spans="1:1" s="84" customFormat="1" ht="18" x14ac:dyDescent="0.25">
      <c r="A20" s="84" t="s">
        <v>90</v>
      </c>
    </row>
    <row r="21" spans="1:1" s="84" customFormat="1" ht="19.5" x14ac:dyDescent="0.25">
      <c r="A21" s="87" t="s">
        <v>242</v>
      </c>
    </row>
    <row r="22" spans="1:1" s="84" customFormat="1" ht="19.5" x14ac:dyDescent="0.25">
      <c r="A22" s="87" t="s">
        <v>114</v>
      </c>
    </row>
    <row r="23" spans="1:1" s="84" customFormat="1" ht="19.5" x14ac:dyDescent="0.25">
      <c r="A23" s="87" t="s">
        <v>243</v>
      </c>
    </row>
    <row r="24" spans="1:1" s="84" customFormat="1" ht="18" x14ac:dyDescent="0.25"/>
    <row r="25" spans="1:1" s="84" customFormat="1" ht="19.5" x14ac:dyDescent="0.25">
      <c r="A25" s="88" t="s">
        <v>91</v>
      </c>
    </row>
    <row r="26" spans="1:1" s="84" customFormat="1" ht="19.5" x14ac:dyDescent="0.25">
      <c r="A26" s="89" t="s">
        <v>92</v>
      </c>
    </row>
    <row r="27" spans="1:1" s="84" customFormat="1" ht="18" x14ac:dyDescent="0.25">
      <c r="A27" s="169"/>
    </row>
    <row r="28" spans="1:1" s="84" customFormat="1" ht="18" x14ac:dyDescent="0.25"/>
    <row r="29" spans="1:1" s="84" customFormat="1" ht="18" x14ac:dyDescent="0.25"/>
    <row r="30" spans="1:1" s="84" customFormat="1" ht="18" x14ac:dyDescent="0.25"/>
    <row r="31" spans="1:1" s="84" customFormat="1" ht="18" x14ac:dyDescent="0.25"/>
    <row r="32" spans="1:1" s="84" customFormat="1" ht="18" x14ac:dyDescent="0.25"/>
    <row r="33" s="84" customFormat="1" ht="18" x14ac:dyDescent="0.25"/>
  </sheetData>
  <customSheetViews>
    <customSheetView guid="{797F402C-D807-4A5C-9055-8329E2DAA52F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7" workbookViewId="0">
      <selection activeCell="B13" sqref="B13:G13"/>
    </sheetView>
  </sheetViews>
  <sheetFormatPr defaultColWidth="9" defaultRowHeight="23.25" x14ac:dyDescent="0.5"/>
  <cols>
    <col min="1" max="1" width="34.125" style="62" customWidth="1"/>
    <col min="2" max="16384" width="9" style="62"/>
  </cols>
  <sheetData>
    <row r="1" spans="1:20" ht="31.5" x14ac:dyDescent="0.65">
      <c r="A1" s="400" t="s">
        <v>12</v>
      </c>
      <c r="B1" s="400"/>
      <c r="C1" s="400"/>
      <c r="D1" s="148"/>
      <c r="E1" s="148"/>
      <c r="F1" s="152" t="s">
        <v>86</v>
      </c>
      <c r="G1" s="154"/>
      <c r="H1" s="152"/>
      <c r="I1" s="153"/>
      <c r="J1" s="151"/>
      <c r="K1" s="151"/>
      <c r="L1" s="149"/>
      <c r="M1" s="149"/>
      <c r="N1" s="149"/>
      <c r="O1" s="149"/>
      <c r="P1" s="149"/>
      <c r="Q1" s="149"/>
      <c r="R1" s="149"/>
      <c r="S1" s="62" t="s">
        <v>31</v>
      </c>
      <c r="T1" s="62" t="s">
        <v>32</v>
      </c>
    </row>
    <row r="2" spans="1:20" ht="26.25" x14ac:dyDescent="0.55000000000000004">
      <c r="A2" s="406"/>
      <c r="B2" s="406"/>
      <c r="C2" s="406"/>
      <c r="D2" s="406"/>
      <c r="E2" s="406"/>
      <c r="F2" s="152" t="s">
        <v>87</v>
      </c>
      <c r="G2" s="155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</row>
    <row r="3" spans="1:20" x14ac:dyDescent="0.5">
      <c r="A3" s="73" t="s">
        <v>22</v>
      </c>
      <c r="B3" s="397">
        <v>241725</v>
      </c>
      <c r="C3" s="398"/>
      <c r="D3" s="398"/>
      <c r="E3" s="398"/>
      <c r="F3" s="398"/>
      <c r="G3" s="399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5">
      <c r="A4" s="63" t="s">
        <v>107</v>
      </c>
      <c r="B4" s="401" t="s">
        <v>254</v>
      </c>
      <c r="C4" s="402"/>
      <c r="D4" s="402"/>
      <c r="E4" s="402"/>
      <c r="F4" s="402"/>
      <c r="G4" s="403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50"/>
    </row>
    <row r="5" spans="1:20" x14ac:dyDescent="0.5">
      <c r="A5" s="63" t="s">
        <v>108</v>
      </c>
      <c r="B5" s="409" t="s">
        <v>255</v>
      </c>
      <c r="C5" s="409"/>
      <c r="D5" s="409"/>
      <c r="E5" s="409"/>
      <c r="F5" s="409"/>
      <c r="G5" s="409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50"/>
    </row>
    <row r="6" spans="1:20" x14ac:dyDescent="0.5">
      <c r="A6" s="64" t="s">
        <v>13</v>
      </c>
      <c r="B6" s="408" t="s">
        <v>245</v>
      </c>
      <c r="C6" s="408"/>
      <c r="D6" s="408"/>
      <c r="E6" s="408"/>
      <c r="F6" s="408"/>
      <c r="G6" s="408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50"/>
    </row>
    <row r="7" spans="1:20" x14ac:dyDescent="0.5">
      <c r="A7" s="65" t="s">
        <v>14</v>
      </c>
      <c r="B7" s="408" t="s">
        <v>246</v>
      </c>
      <c r="C7" s="408"/>
      <c r="D7" s="408"/>
      <c r="E7" s="408"/>
      <c r="F7" s="408"/>
      <c r="G7" s="408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50"/>
    </row>
    <row r="8" spans="1:20" x14ac:dyDescent="0.5">
      <c r="A8" s="66" t="s">
        <v>15</v>
      </c>
      <c r="B8" s="408" t="s">
        <v>247</v>
      </c>
      <c r="C8" s="408"/>
      <c r="D8" s="408"/>
      <c r="E8" s="408"/>
      <c r="F8" s="408"/>
      <c r="G8" s="408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50"/>
    </row>
    <row r="9" spans="1:20" x14ac:dyDescent="0.5">
      <c r="A9" s="67" t="s">
        <v>16</v>
      </c>
      <c r="B9" s="408" t="s">
        <v>248</v>
      </c>
      <c r="C9" s="408"/>
      <c r="D9" s="408"/>
      <c r="E9" s="408"/>
      <c r="F9" s="408"/>
      <c r="G9" s="408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50"/>
    </row>
    <row r="10" spans="1:20" x14ac:dyDescent="0.5">
      <c r="A10" s="68" t="s">
        <v>17</v>
      </c>
      <c r="B10" s="408" t="s">
        <v>249</v>
      </c>
      <c r="C10" s="408"/>
      <c r="D10" s="408"/>
      <c r="E10" s="408"/>
      <c r="F10" s="408"/>
      <c r="G10" s="408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50"/>
    </row>
    <row r="11" spans="1:20" ht="26.25" x14ac:dyDescent="0.55000000000000004">
      <c r="A11" s="407" t="s">
        <v>21</v>
      </c>
      <c r="B11" s="407"/>
      <c r="C11" s="407"/>
      <c r="D11" s="407"/>
      <c r="E11" s="407"/>
      <c r="F11" s="407"/>
      <c r="G11" s="407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20" ht="23.25" customHeight="1" x14ac:dyDescent="0.55000000000000004">
      <c r="A12" s="69" t="s">
        <v>18</v>
      </c>
      <c r="B12" s="408" t="s">
        <v>295</v>
      </c>
      <c r="C12" s="408"/>
      <c r="D12" s="408"/>
      <c r="E12" s="408"/>
      <c r="F12" s="408"/>
      <c r="G12" s="408"/>
      <c r="H12" s="145"/>
      <c r="I12" s="146"/>
      <c r="J12" s="146"/>
      <c r="K12" s="146"/>
      <c r="L12" s="146"/>
      <c r="M12" s="147"/>
      <c r="N12" s="146"/>
      <c r="O12" s="146"/>
      <c r="P12" s="146"/>
      <c r="Q12" s="146"/>
      <c r="R12" s="146"/>
    </row>
    <row r="13" spans="1:20" ht="23.25" customHeight="1" x14ac:dyDescent="0.55000000000000004">
      <c r="A13" s="69" t="s">
        <v>99</v>
      </c>
      <c r="B13" s="401" t="s">
        <v>300</v>
      </c>
      <c r="C13" s="402"/>
      <c r="D13" s="402"/>
      <c r="E13" s="402"/>
      <c r="F13" s="402"/>
      <c r="G13" s="403"/>
      <c r="H13" s="145"/>
      <c r="I13" s="146"/>
      <c r="J13" s="146"/>
      <c r="K13" s="146"/>
      <c r="L13" s="146"/>
      <c r="M13" s="147"/>
      <c r="N13" s="146"/>
      <c r="O13" s="146"/>
      <c r="P13" s="146"/>
      <c r="Q13" s="146"/>
      <c r="R13" s="146"/>
    </row>
    <row r="14" spans="1:20" ht="23.25" customHeight="1" x14ac:dyDescent="0.55000000000000004">
      <c r="A14" s="70" t="s">
        <v>98</v>
      </c>
      <c r="B14" s="408" t="s">
        <v>250</v>
      </c>
      <c r="C14" s="408"/>
      <c r="D14" s="408"/>
      <c r="E14" s="408"/>
      <c r="F14" s="408"/>
      <c r="G14" s="408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62" t="s">
        <v>31</v>
      </c>
    </row>
    <row r="15" spans="1:20" ht="23.25" customHeight="1" x14ac:dyDescent="0.55000000000000004">
      <c r="A15" s="70" t="s">
        <v>99</v>
      </c>
      <c r="B15" s="401" t="s">
        <v>102</v>
      </c>
      <c r="C15" s="402"/>
      <c r="D15" s="402"/>
      <c r="E15" s="402"/>
      <c r="F15" s="402"/>
      <c r="G15" s="403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20" ht="23.25" customHeight="1" x14ac:dyDescent="0.55000000000000004">
      <c r="A16" s="71" t="s">
        <v>19</v>
      </c>
      <c r="B16" s="408" t="s">
        <v>251</v>
      </c>
      <c r="C16" s="408"/>
      <c r="D16" s="408"/>
      <c r="E16" s="408"/>
      <c r="F16" s="408"/>
      <c r="G16" s="408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62" t="s">
        <v>32</v>
      </c>
    </row>
    <row r="17" spans="1:18" ht="23.25" customHeight="1" x14ac:dyDescent="0.55000000000000004">
      <c r="A17" s="72" t="s">
        <v>20</v>
      </c>
      <c r="B17" s="408" t="s">
        <v>252</v>
      </c>
      <c r="C17" s="408"/>
      <c r="D17" s="408"/>
      <c r="E17" s="408"/>
      <c r="F17" s="408"/>
      <c r="G17" s="408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ht="29.25" x14ac:dyDescent="0.6">
      <c r="A18" s="138" t="s">
        <v>100</v>
      </c>
      <c r="B18" s="404" t="str">
        <f>IF(ปร4!L487&gt;ปร4!L475,"22",IF(ปร4!L465&gt;ปร4!L453,"21",IF(ปร4!L443&gt;ปร4!L431,"20",IF(ปร4!L421&gt;ปร4!L409,"19",IF(ปร4!L399&gt;ปร4!L387,"18",IF(ปร4!L377&gt;ปร4!L365,"17",IF(ปร4!L355&gt;ปร4!L343,"16",IF(ปร4!L333&gt;ปร4!L321,"15",IF(ปร4!L311&gt;ปร4!L299,"14",IF(ปร4!L289&gt;ปร4!L277,"13",IF(ปร4!L267&gt;ปร4!L255,"12",IF(ปร4!L245&gt;ปร4!L233,"11",IF(ปร4!L223&gt;ปร4!L211,"10",IF(ปร4!L201&gt;ปร4!L189,"9",IF(ปร4!L179&gt;ปร4!L167,"8",IF(ปร4!L157&gt;ปร4!L145,"7",IF(ปร4!L135&gt;ปร4!L123,"6",IF(ปร4!L112&gt;ปร4!L101,"5",IF(ปร4!L90&gt;ปร4!L78,"4",IF(ปร4!L68&gt;ปร4!L55,"3",IF(ปร4!L44&gt;ปร4!L31,"2","1")))))))))))))))))))))</f>
        <v>4</v>
      </c>
      <c r="C18" s="404"/>
      <c r="D18" s="405" t="s">
        <v>57</v>
      </c>
      <c r="E18" s="405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5">
      <c r="F19" s="139"/>
    </row>
    <row r="28" spans="1:18" x14ac:dyDescent="0.5">
      <c r="B28" s="139"/>
      <c r="C28" s="160" t="str">
        <f>CONCATENATE($S$14, B12,$S$16)</f>
        <v>(นางสาวสุดารัตน์  จีนเจียง)</v>
      </c>
      <c r="D28" s="139"/>
    </row>
    <row r="29" spans="1:18" x14ac:dyDescent="0.5">
      <c r="B29" s="139"/>
      <c r="C29" s="160" t="str">
        <f>CONCATENATE($S$14, B14,$S$16)</f>
        <v>(นางพรทิพย์    นุกูลกิจ)</v>
      </c>
      <c r="D29" s="139"/>
    </row>
    <row r="30" spans="1:18" x14ac:dyDescent="0.5">
      <c r="B30" s="139"/>
      <c r="C30" s="160" t="str">
        <f>CONCATENATE($S$14, B16,$S$16)</f>
        <v>(นางสาวทิพย์ธิภา  ปานราม)</v>
      </c>
      <c r="D30" s="139"/>
    </row>
    <row r="31" spans="1:18" x14ac:dyDescent="0.5">
      <c r="B31" s="139"/>
      <c r="C31" s="160" t="str">
        <f>CONCATENATE($S$14, B17,$S$16)</f>
        <v>(นางพจณิชา  รอดภัย)</v>
      </c>
      <c r="D31" s="139"/>
    </row>
    <row r="32" spans="1:18" ht="26.25" x14ac:dyDescent="0.55000000000000004">
      <c r="B32" s="139"/>
      <c r="C32" s="161" t="str">
        <f>CONCATENATE($B$15,$B$6)</f>
        <v>ผู้อำนวยการ โรงเรียนคลองฉนวนวิทยา</v>
      </c>
      <c r="D32" s="139"/>
    </row>
    <row r="33" spans="2:4" ht="26.25" x14ac:dyDescent="0.55000000000000004">
      <c r="B33" s="139"/>
      <c r="C33" s="161" t="str">
        <f>CONCATENATE($B$13,$B$6)</f>
        <v>เจ้าหน้าที่พัสดุโรงเรียนคลองฉนวนวิทยา</v>
      </c>
      <c r="D33" s="139"/>
    </row>
    <row r="34" spans="2:4" ht="26.25" x14ac:dyDescent="0.55000000000000004">
      <c r="B34" s="139"/>
      <c r="C34" s="161" t="str">
        <f>CONCATENATE($B$13,$B$6)</f>
        <v>เจ้าหน้าที่พัสดุโรงเรียนคลองฉนวนวิทยา</v>
      </c>
      <c r="D34" s="139"/>
    </row>
    <row r="35" spans="2:4" ht="26.25" x14ac:dyDescent="0.55000000000000004">
      <c r="B35" s="139"/>
      <c r="C35" s="161" t="str">
        <f>CONCATENATE($B$15,$B$6)</f>
        <v>ผู้อำนวยการ โรงเรียนคลองฉนวนวิทยา</v>
      </c>
      <c r="D35" s="139"/>
    </row>
    <row r="36" spans="2:4" ht="26.25" x14ac:dyDescent="0.55000000000000004">
      <c r="B36" s="139"/>
      <c r="C36" s="161" t="str">
        <f>CONCATENATE($B$13,$B$6)</f>
        <v>เจ้าหน้าที่พัสดุโรงเรียนคลองฉนวนวิทยา</v>
      </c>
      <c r="D36" s="139"/>
    </row>
    <row r="37" spans="2:4" x14ac:dyDescent="0.5">
      <c r="B37" s="139"/>
      <c r="C37" s="139"/>
      <c r="D37" s="139"/>
    </row>
    <row r="38" spans="2:4" x14ac:dyDescent="0.5">
      <c r="B38" s="139"/>
      <c r="C38" s="139"/>
      <c r="D38" s="139"/>
    </row>
  </sheetData>
  <sheetProtection password="C407" sheet="1" objects="1" scenarios="1"/>
  <customSheetViews>
    <customSheetView guid="{797F402C-D807-4A5C-9055-8329E2DAA52F}" scale="130" topLeftCell="A13">
      <selection activeCell="A16" sqref="A16:XFD21"/>
      <pageMargins left="0.7" right="0.7" top="0.75" bottom="0.75" header="0.3" footer="0.3"/>
      <pageSetup paperSize="9" orientation="portrait" horizontalDpi="0" verticalDpi="0" r:id="rId1"/>
    </customSheetView>
  </customSheetViews>
  <mergeCells count="19">
    <mergeCell ref="B6:G6"/>
    <mergeCell ref="B7:G7"/>
    <mergeCell ref="B8:G8"/>
    <mergeCell ref="B3:G3"/>
    <mergeCell ref="A1:C1"/>
    <mergeCell ref="B4:G4"/>
    <mergeCell ref="B18:C18"/>
    <mergeCell ref="D18:E18"/>
    <mergeCell ref="A2:E2"/>
    <mergeCell ref="A11:G11"/>
    <mergeCell ref="B10:G10"/>
    <mergeCell ref="B12:G12"/>
    <mergeCell ref="B14:G14"/>
    <mergeCell ref="B16:G16"/>
    <mergeCell ref="B17:G17"/>
    <mergeCell ref="B9:G9"/>
    <mergeCell ref="B13:G13"/>
    <mergeCell ref="B15:G15"/>
    <mergeCell ref="B5:G5"/>
  </mergeCell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1"/>
  <sheetViews>
    <sheetView zoomScale="80" zoomScaleNormal="80" workbookViewId="0">
      <pane xSplit="1" ySplit="7" topLeftCell="B39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B42" sqref="B42"/>
    </sheetView>
  </sheetViews>
  <sheetFormatPr defaultColWidth="9" defaultRowHeight="23.25" x14ac:dyDescent="0.5"/>
  <cols>
    <col min="1" max="1" width="13.75" style="75" customWidth="1"/>
    <col min="2" max="2" width="43" style="80" customWidth="1"/>
    <col min="3" max="3" width="17.375" style="75" customWidth="1"/>
    <col min="4" max="7" width="9" style="75"/>
    <col min="8" max="8" width="18.125" style="75" customWidth="1"/>
    <col min="9" max="9" width="11.625" style="75" customWidth="1"/>
    <col min="10" max="16384" width="9" style="75"/>
  </cols>
  <sheetData>
    <row r="1" spans="1:10" s="74" customFormat="1" ht="35.25" thickBot="1" x14ac:dyDescent="0.75">
      <c r="A1" s="423" t="s">
        <v>116</v>
      </c>
      <c r="B1" s="424"/>
      <c r="C1" s="432">
        <f>I230</f>
        <v>400868</v>
      </c>
      <c r="D1" s="432"/>
      <c r="E1" s="433"/>
      <c r="F1" s="429" t="s">
        <v>39</v>
      </c>
      <c r="G1" s="429"/>
      <c r="H1" s="168">
        <f>C2</f>
        <v>1.3073999999999999</v>
      </c>
      <c r="I1" s="425"/>
      <c r="J1" s="426"/>
    </row>
    <row r="2" spans="1:10" s="74" customFormat="1" ht="32.25" thickBot="1" x14ac:dyDescent="0.7">
      <c r="A2" s="188"/>
      <c r="B2" s="167" t="s">
        <v>39</v>
      </c>
      <c r="C2" s="309">
        <f>ปร.5!L9</f>
        <v>1.3073999999999999</v>
      </c>
      <c r="D2" s="425"/>
      <c r="E2" s="426"/>
      <c r="F2" s="430" t="s">
        <v>40</v>
      </c>
      <c r="G2" s="430"/>
      <c r="H2" s="165">
        <f>H1*C1</f>
        <v>524094.82319999998</v>
      </c>
      <c r="I2" s="427"/>
      <c r="J2" s="428"/>
    </row>
    <row r="3" spans="1:10" s="74" customFormat="1" ht="39" customHeight="1" thickBot="1" x14ac:dyDescent="0.65">
      <c r="A3" s="423" t="s">
        <v>115</v>
      </c>
      <c r="B3" s="424"/>
      <c r="C3" s="310">
        <f>ปร.5!M18</f>
        <v>524000</v>
      </c>
      <c r="D3" s="166"/>
      <c r="E3" s="166"/>
      <c r="F3" s="431" t="str">
        <f>"("&amp;BAHTTEXT(C3)&amp;")"</f>
        <v>(ห้าแสนสองหมื่นสี่พันบาทถ้วน)</v>
      </c>
      <c r="G3" s="431"/>
      <c r="H3" s="431"/>
      <c r="I3" s="431"/>
      <c r="J3" s="431"/>
    </row>
    <row r="4" spans="1:10" ht="15.75" customHeight="1" x14ac:dyDescent="0.6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15.75" customHeight="1" x14ac:dyDescent="0.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x14ac:dyDescent="0.5">
      <c r="A6" s="413" t="s">
        <v>2</v>
      </c>
      <c r="B6" s="415" t="s">
        <v>3</v>
      </c>
      <c r="C6" s="421" t="s">
        <v>4</v>
      </c>
      <c r="D6" s="421" t="s">
        <v>5</v>
      </c>
      <c r="E6" s="411" t="s">
        <v>6</v>
      </c>
      <c r="F6" s="412"/>
      <c r="G6" s="411" t="s">
        <v>7</v>
      </c>
      <c r="H6" s="412"/>
      <c r="I6" s="419" t="s">
        <v>8</v>
      </c>
      <c r="J6" s="417" t="s">
        <v>9</v>
      </c>
    </row>
    <row r="7" spans="1:10" ht="41.25" customHeight="1" x14ac:dyDescent="0.5">
      <c r="A7" s="414"/>
      <c r="B7" s="416"/>
      <c r="C7" s="422"/>
      <c r="D7" s="422"/>
      <c r="E7" s="81" t="s">
        <v>10</v>
      </c>
      <c r="F7" s="81" t="s">
        <v>11</v>
      </c>
      <c r="G7" s="81" t="s">
        <v>10</v>
      </c>
      <c r="H7" s="81" t="s">
        <v>11</v>
      </c>
      <c r="I7" s="420"/>
      <c r="J7" s="418"/>
    </row>
    <row r="8" spans="1:10" x14ac:dyDescent="0.5">
      <c r="A8" s="76">
        <v>1</v>
      </c>
      <c r="B8" s="77" t="s">
        <v>293</v>
      </c>
      <c r="C8" s="76"/>
      <c r="D8" s="76"/>
      <c r="E8" s="76"/>
      <c r="F8" s="82">
        <f>E8*$C8</f>
        <v>0</v>
      </c>
      <c r="G8" s="78"/>
      <c r="H8" s="82">
        <f>G8*$C8</f>
        <v>0</v>
      </c>
      <c r="I8" s="82">
        <f>F8+H8</f>
        <v>0</v>
      </c>
      <c r="J8" s="78"/>
    </row>
    <row r="9" spans="1:10" x14ac:dyDescent="0.5">
      <c r="A9" s="76"/>
      <c r="B9" s="77" t="s">
        <v>256</v>
      </c>
      <c r="C9" s="76">
        <v>1</v>
      </c>
      <c r="D9" s="76" t="s">
        <v>180</v>
      </c>
      <c r="E9" s="312">
        <v>4500</v>
      </c>
      <c r="F9" s="82">
        <f t="shared" ref="F9:F71" si="0">E9*$C9</f>
        <v>4500</v>
      </c>
      <c r="G9" s="78">
        <v>1500</v>
      </c>
      <c r="H9" s="82">
        <f t="shared" ref="H9:H72" si="1">G9*$C9</f>
        <v>1500</v>
      </c>
      <c r="I9" s="82">
        <f t="shared" ref="I9:I72" si="2">F9+H9</f>
        <v>6000</v>
      </c>
      <c r="J9" s="79"/>
    </row>
    <row r="10" spans="1:10" x14ac:dyDescent="0.5">
      <c r="A10" s="76"/>
      <c r="B10" s="77" t="s">
        <v>257</v>
      </c>
      <c r="C10" s="76">
        <v>8</v>
      </c>
      <c r="D10" s="76" t="s">
        <v>180</v>
      </c>
      <c r="E10" s="312">
        <v>3500</v>
      </c>
      <c r="F10" s="82">
        <f t="shared" ref="F10:F15" si="3">E10*$C10</f>
        <v>28000</v>
      </c>
      <c r="G10" s="78">
        <v>400</v>
      </c>
      <c r="H10" s="82">
        <f t="shared" ref="H10:H15" si="4">G10*$C10</f>
        <v>3200</v>
      </c>
      <c r="I10" s="82">
        <f t="shared" si="2"/>
        <v>31200</v>
      </c>
      <c r="J10" s="79"/>
    </row>
    <row r="11" spans="1:10" x14ac:dyDescent="0.5">
      <c r="A11" s="76"/>
      <c r="B11" s="77" t="s">
        <v>305</v>
      </c>
      <c r="C11" s="76">
        <v>10</v>
      </c>
      <c r="D11" s="76" t="s">
        <v>180</v>
      </c>
      <c r="E11" s="312">
        <v>1485</v>
      </c>
      <c r="F11" s="82">
        <f t="shared" si="3"/>
        <v>14850</v>
      </c>
      <c r="G11" s="78">
        <v>135</v>
      </c>
      <c r="H11" s="82">
        <f t="shared" si="4"/>
        <v>1350</v>
      </c>
      <c r="I11" s="82">
        <f t="shared" si="2"/>
        <v>16200</v>
      </c>
      <c r="J11" s="79"/>
    </row>
    <row r="12" spans="1:10" x14ac:dyDescent="0.5">
      <c r="A12" s="76"/>
      <c r="B12" s="77" t="s">
        <v>304</v>
      </c>
      <c r="C12" s="76">
        <v>52</v>
      </c>
      <c r="D12" s="76" t="s">
        <v>180</v>
      </c>
      <c r="E12" s="312">
        <v>1970</v>
      </c>
      <c r="F12" s="82">
        <f t="shared" si="3"/>
        <v>102440</v>
      </c>
      <c r="G12" s="78">
        <v>135</v>
      </c>
      <c r="H12" s="82">
        <f t="shared" si="4"/>
        <v>7020</v>
      </c>
      <c r="I12" s="82">
        <f t="shared" si="2"/>
        <v>109460</v>
      </c>
      <c r="J12" s="79"/>
    </row>
    <row r="13" spans="1:10" x14ac:dyDescent="0.5">
      <c r="A13" s="76"/>
      <c r="B13" s="77" t="s">
        <v>258</v>
      </c>
      <c r="C13" s="76">
        <v>45</v>
      </c>
      <c r="D13" s="76" t="s">
        <v>180</v>
      </c>
      <c r="E13" s="76">
        <v>80</v>
      </c>
      <c r="F13" s="82">
        <f t="shared" si="3"/>
        <v>3600</v>
      </c>
      <c r="G13" s="78">
        <v>85</v>
      </c>
      <c r="H13" s="82">
        <f t="shared" si="4"/>
        <v>3825</v>
      </c>
      <c r="I13" s="82">
        <f t="shared" si="2"/>
        <v>7425</v>
      </c>
      <c r="J13" s="79"/>
    </row>
    <row r="14" spans="1:10" x14ac:dyDescent="0.5">
      <c r="A14" s="76"/>
      <c r="B14" s="77" t="s">
        <v>259</v>
      </c>
      <c r="C14" s="76">
        <v>60</v>
      </c>
      <c r="D14" s="76" t="s">
        <v>180</v>
      </c>
      <c r="E14" s="76">
        <v>130</v>
      </c>
      <c r="F14" s="82">
        <f t="shared" si="3"/>
        <v>7800</v>
      </c>
      <c r="G14" s="78">
        <v>90</v>
      </c>
      <c r="H14" s="82">
        <f t="shared" si="4"/>
        <v>5400</v>
      </c>
      <c r="I14" s="82">
        <f t="shared" si="2"/>
        <v>13200</v>
      </c>
      <c r="J14" s="79"/>
    </row>
    <row r="15" spans="1:10" x14ac:dyDescent="0.5">
      <c r="A15" s="76"/>
      <c r="B15" s="77" t="s">
        <v>260</v>
      </c>
      <c r="C15" s="76">
        <v>16</v>
      </c>
      <c r="D15" s="76" t="s">
        <v>261</v>
      </c>
      <c r="E15" s="76">
        <v>42</v>
      </c>
      <c r="F15" s="82">
        <f t="shared" si="3"/>
        <v>672</v>
      </c>
      <c r="G15" s="78"/>
      <c r="H15" s="82">
        <f t="shared" si="4"/>
        <v>0</v>
      </c>
      <c r="I15" s="82">
        <f t="shared" si="2"/>
        <v>672</v>
      </c>
      <c r="J15" s="79"/>
    </row>
    <row r="16" spans="1:10" x14ac:dyDescent="0.5">
      <c r="A16" s="76"/>
      <c r="B16" s="77" t="s">
        <v>262</v>
      </c>
      <c r="C16" s="76">
        <v>74</v>
      </c>
      <c r="D16" s="76" t="s">
        <v>253</v>
      </c>
      <c r="E16" s="76">
        <v>42</v>
      </c>
      <c r="F16" s="82">
        <f t="shared" si="0"/>
        <v>3108</v>
      </c>
      <c r="G16" s="78">
        <v>90</v>
      </c>
      <c r="H16" s="82">
        <f t="shared" si="1"/>
        <v>6660</v>
      </c>
      <c r="I16" s="82">
        <f t="shared" si="2"/>
        <v>9768</v>
      </c>
      <c r="J16" s="79"/>
    </row>
    <row r="17" spans="1:10" x14ac:dyDescent="0.5">
      <c r="A17" s="76"/>
      <c r="B17" s="77" t="s">
        <v>263</v>
      </c>
      <c r="C17" s="76">
        <v>10</v>
      </c>
      <c r="D17" s="76" t="s">
        <v>264</v>
      </c>
      <c r="E17" s="76">
        <v>546.5</v>
      </c>
      <c r="F17" s="82">
        <f t="shared" si="0"/>
        <v>5465</v>
      </c>
      <c r="G17" s="78">
        <v>500</v>
      </c>
      <c r="H17" s="82">
        <f t="shared" si="1"/>
        <v>5000</v>
      </c>
      <c r="I17" s="82">
        <f t="shared" si="2"/>
        <v>10465</v>
      </c>
      <c r="J17" s="79"/>
    </row>
    <row r="18" spans="1:10" x14ac:dyDescent="0.5">
      <c r="A18" s="76"/>
      <c r="B18" s="77" t="s">
        <v>265</v>
      </c>
      <c r="C18" s="76">
        <v>10</v>
      </c>
      <c r="D18" s="76" t="s">
        <v>264</v>
      </c>
      <c r="E18" s="76">
        <v>546.5</v>
      </c>
      <c r="F18" s="82">
        <f t="shared" si="0"/>
        <v>5465</v>
      </c>
      <c r="G18" s="78">
        <v>500</v>
      </c>
      <c r="H18" s="82">
        <f t="shared" si="1"/>
        <v>5000</v>
      </c>
      <c r="I18" s="82">
        <f t="shared" si="2"/>
        <v>10465</v>
      </c>
      <c r="J18" s="79"/>
    </row>
    <row r="19" spans="1:10" x14ac:dyDescent="0.5">
      <c r="A19" s="76"/>
      <c r="B19" s="77" t="s">
        <v>266</v>
      </c>
      <c r="C19" s="76">
        <v>10</v>
      </c>
      <c r="D19" s="76" t="s">
        <v>264</v>
      </c>
      <c r="E19" s="76">
        <v>809.5</v>
      </c>
      <c r="F19" s="82">
        <f t="shared" si="0"/>
        <v>8095</v>
      </c>
      <c r="G19" s="78">
        <v>700</v>
      </c>
      <c r="H19" s="82">
        <f t="shared" si="1"/>
        <v>7000</v>
      </c>
      <c r="I19" s="82">
        <f t="shared" si="2"/>
        <v>15095</v>
      </c>
      <c r="J19" s="79"/>
    </row>
    <row r="20" spans="1:10" x14ac:dyDescent="0.5">
      <c r="A20" s="76"/>
      <c r="B20" s="77" t="s">
        <v>267</v>
      </c>
      <c r="C20" s="76">
        <v>10</v>
      </c>
      <c r="D20" s="76" t="s">
        <v>264</v>
      </c>
      <c r="E20" s="76">
        <v>809.5</v>
      </c>
      <c r="F20" s="82">
        <f t="shared" si="0"/>
        <v>8095</v>
      </c>
      <c r="G20" s="78">
        <v>700</v>
      </c>
      <c r="H20" s="82">
        <f t="shared" si="1"/>
        <v>7000</v>
      </c>
      <c r="I20" s="82">
        <f t="shared" si="2"/>
        <v>15095</v>
      </c>
      <c r="J20" s="79"/>
    </row>
    <row r="21" spans="1:10" x14ac:dyDescent="0.5">
      <c r="A21" s="76"/>
      <c r="B21" s="77" t="s">
        <v>268</v>
      </c>
      <c r="C21" s="76">
        <v>10</v>
      </c>
      <c r="D21" s="76" t="s">
        <v>264</v>
      </c>
      <c r="E21" s="76">
        <v>809.5</v>
      </c>
      <c r="F21" s="82">
        <f t="shared" si="0"/>
        <v>8095</v>
      </c>
      <c r="G21" s="78">
        <v>700</v>
      </c>
      <c r="H21" s="82">
        <f t="shared" si="1"/>
        <v>7000</v>
      </c>
      <c r="I21" s="82">
        <f t="shared" si="2"/>
        <v>15095</v>
      </c>
      <c r="J21" s="79"/>
    </row>
    <row r="22" spans="1:10" x14ac:dyDescent="0.5">
      <c r="A22" s="76"/>
      <c r="B22" s="77" t="s">
        <v>269</v>
      </c>
      <c r="C22" s="76">
        <v>40</v>
      </c>
      <c r="D22" s="76" t="s">
        <v>270</v>
      </c>
      <c r="E22" s="76">
        <v>200</v>
      </c>
      <c r="F22" s="82">
        <f t="shared" si="0"/>
        <v>8000</v>
      </c>
      <c r="G22" s="78">
        <v>40</v>
      </c>
      <c r="H22" s="82">
        <f t="shared" si="1"/>
        <v>1600</v>
      </c>
      <c r="I22" s="82">
        <f t="shared" si="2"/>
        <v>9600</v>
      </c>
      <c r="J22" s="79"/>
    </row>
    <row r="23" spans="1:10" x14ac:dyDescent="0.5">
      <c r="A23" s="76"/>
      <c r="B23" s="77" t="s">
        <v>306</v>
      </c>
      <c r="C23" s="76">
        <v>30</v>
      </c>
      <c r="D23" s="76" t="s">
        <v>180</v>
      </c>
      <c r="E23" s="312">
        <v>1360</v>
      </c>
      <c r="F23" s="82">
        <f t="shared" si="0"/>
        <v>40800</v>
      </c>
      <c r="G23" s="78">
        <v>345</v>
      </c>
      <c r="H23" s="82">
        <f t="shared" si="1"/>
        <v>10350</v>
      </c>
      <c r="I23" s="82">
        <f t="shared" si="2"/>
        <v>51150</v>
      </c>
      <c r="J23" s="79"/>
    </row>
    <row r="24" spans="1:10" x14ac:dyDescent="0.5">
      <c r="A24" s="76"/>
      <c r="B24" s="77" t="s">
        <v>271</v>
      </c>
      <c r="C24" s="76">
        <v>3</v>
      </c>
      <c r="D24" s="76" t="s">
        <v>180</v>
      </c>
      <c r="E24" s="76">
        <v>69</v>
      </c>
      <c r="F24" s="82">
        <f t="shared" si="0"/>
        <v>207</v>
      </c>
      <c r="G24" s="78"/>
      <c r="H24" s="82">
        <f t="shared" si="1"/>
        <v>0</v>
      </c>
      <c r="I24" s="82">
        <f t="shared" si="2"/>
        <v>207</v>
      </c>
      <c r="J24" s="79"/>
    </row>
    <row r="25" spans="1:10" x14ac:dyDescent="0.5">
      <c r="A25" s="76"/>
      <c r="B25" s="77" t="s">
        <v>272</v>
      </c>
      <c r="C25" s="76">
        <v>10</v>
      </c>
      <c r="D25" s="76" t="s">
        <v>270</v>
      </c>
      <c r="E25" s="76">
        <v>30</v>
      </c>
      <c r="F25" s="82">
        <f t="shared" si="0"/>
        <v>300</v>
      </c>
      <c r="G25" s="78"/>
      <c r="H25" s="82">
        <f t="shared" si="1"/>
        <v>0</v>
      </c>
      <c r="I25" s="82">
        <f t="shared" si="2"/>
        <v>300</v>
      </c>
      <c r="J25" s="79"/>
    </row>
    <row r="26" spans="1:10" x14ac:dyDescent="0.5">
      <c r="A26" s="76"/>
      <c r="B26" s="77" t="s">
        <v>273</v>
      </c>
      <c r="C26" s="76">
        <v>6</v>
      </c>
      <c r="D26" s="76" t="s">
        <v>274</v>
      </c>
      <c r="E26" s="76">
        <v>50</v>
      </c>
      <c r="F26" s="82">
        <f t="shared" si="0"/>
        <v>300</v>
      </c>
      <c r="G26" s="78"/>
      <c r="H26" s="82">
        <f t="shared" si="1"/>
        <v>0</v>
      </c>
      <c r="I26" s="82">
        <f t="shared" si="2"/>
        <v>300</v>
      </c>
      <c r="J26" s="79"/>
    </row>
    <row r="27" spans="1:10" x14ac:dyDescent="0.5">
      <c r="A27" s="76"/>
      <c r="B27" s="77" t="s">
        <v>275</v>
      </c>
      <c r="C27" s="76">
        <v>4</v>
      </c>
      <c r="D27" s="76" t="s">
        <v>274</v>
      </c>
      <c r="E27" s="76">
        <v>150</v>
      </c>
      <c r="F27" s="82">
        <f t="shared" si="0"/>
        <v>600</v>
      </c>
      <c r="G27" s="78"/>
      <c r="H27" s="82">
        <f t="shared" si="1"/>
        <v>0</v>
      </c>
      <c r="I27" s="82">
        <f t="shared" si="2"/>
        <v>600</v>
      </c>
      <c r="J27" s="79"/>
    </row>
    <row r="28" spans="1:10" x14ac:dyDescent="0.5">
      <c r="A28" s="76"/>
      <c r="B28" s="77" t="s">
        <v>307</v>
      </c>
      <c r="C28" s="76">
        <v>1</v>
      </c>
      <c r="D28" s="76" t="s">
        <v>264</v>
      </c>
      <c r="E28" s="312">
        <v>2514</v>
      </c>
      <c r="F28" s="82">
        <f t="shared" si="0"/>
        <v>2514</v>
      </c>
      <c r="G28" s="78">
        <v>800</v>
      </c>
      <c r="H28" s="82">
        <f t="shared" si="1"/>
        <v>800</v>
      </c>
      <c r="I28" s="82">
        <f t="shared" si="2"/>
        <v>3314</v>
      </c>
      <c r="J28" s="79"/>
    </row>
    <row r="29" spans="1:10" x14ac:dyDescent="0.5">
      <c r="A29" s="76"/>
      <c r="B29" s="77" t="s">
        <v>276</v>
      </c>
      <c r="C29" s="76">
        <v>350</v>
      </c>
      <c r="D29" s="76" t="s">
        <v>274</v>
      </c>
      <c r="E29" s="76">
        <v>36</v>
      </c>
      <c r="F29" s="82">
        <f t="shared" si="0"/>
        <v>12600</v>
      </c>
      <c r="G29" s="78"/>
      <c r="H29" s="82">
        <f t="shared" si="1"/>
        <v>0</v>
      </c>
      <c r="I29" s="82">
        <f t="shared" si="2"/>
        <v>12600</v>
      </c>
      <c r="J29" s="79"/>
    </row>
    <row r="30" spans="1:10" x14ac:dyDescent="0.5">
      <c r="A30" s="76"/>
      <c r="B30" s="77" t="s">
        <v>277</v>
      </c>
      <c r="C30" s="76">
        <v>150</v>
      </c>
      <c r="D30" s="76" t="s">
        <v>253</v>
      </c>
      <c r="E30" s="76">
        <v>135</v>
      </c>
      <c r="F30" s="82">
        <f t="shared" si="0"/>
        <v>20250</v>
      </c>
      <c r="G30" s="78"/>
      <c r="H30" s="82">
        <f t="shared" si="1"/>
        <v>0</v>
      </c>
      <c r="I30" s="82">
        <f t="shared" si="2"/>
        <v>20250</v>
      </c>
      <c r="J30" s="79"/>
    </row>
    <row r="31" spans="1:10" x14ac:dyDescent="0.5">
      <c r="A31" s="76"/>
      <c r="B31" s="77" t="s">
        <v>278</v>
      </c>
      <c r="C31" s="76">
        <v>500</v>
      </c>
      <c r="D31" s="76" t="s">
        <v>253</v>
      </c>
      <c r="E31" s="76">
        <v>4</v>
      </c>
      <c r="F31" s="82">
        <f t="shared" si="0"/>
        <v>2000</v>
      </c>
      <c r="G31" s="78"/>
      <c r="H31" s="82">
        <f t="shared" si="1"/>
        <v>0</v>
      </c>
      <c r="I31" s="82">
        <f t="shared" si="2"/>
        <v>2000</v>
      </c>
      <c r="J31" s="79"/>
    </row>
    <row r="32" spans="1:10" x14ac:dyDescent="0.5">
      <c r="A32" s="76"/>
      <c r="B32" s="77" t="s">
        <v>279</v>
      </c>
      <c r="C32" s="76">
        <v>800</v>
      </c>
      <c r="D32" s="76" t="s">
        <v>280</v>
      </c>
      <c r="E32" s="76">
        <v>3</v>
      </c>
      <c r="F32" s="82">
        <f t="shared" si="0"/>
        <v>2400</v>
      </c>
      <c r="G32" s="78"/>
      <c r="H32" s="82">
        <f t="shared" si="1"/>
        <v>0</v>
      </c>
      <c r="I32" s="82">
        <f t="shared" si="2"/>
        <v>2400</v>
      </c>
      <c r="J32" s="79"/>
    </row>
    <row r="33" spans="1:10" x14ac:dyDescent="0.5">
      <c r="A33" s="76"/>
      <c r="B33" s="77" t="s">
        <v>281</v>
      </c>
      <c r="C33" s="76">
        <v>1000</v>
      </c>
      <c r="D33" s="76" t="s">
        <v>253</v>
      </c>
      <c r="E33" s="76">
        <v>3</v>
      </c>
      <c r="F33" s="82">
        <f t="shared" si="0"/>
        <v>3000</v>
      </c>
      <c r="G33" s="78"/>
      <c r="H33" s="82">
        <f t="shared" si="1"/>
        <v>0</v>
      </c>
      <c r="I33" s="82">
        <f t="shared" si="2"/>
        <v>3000</v>
      </c>
      <c r="J33" s="79"/>
    </row>
    <row r="34" spans="1:10" x14ac:dyDescent="0.5">
      <c r="A34" s="76"/>
      <c r="B34" s="77" t="s">
        <v>282</v>
      </c>
      <c r="C34" s="76">
        <v>3</v>
      </c>
      <c r="D34" s="76" t="s">
        <v>264</v>
      </c>
      <c r="E34" s="76">
        <v>604</v>
      </c>
      <c r="F34" s="82">
        <f t="shared" si="0"/>
        <v>1812</v>
      </c>
      <c r="G34" s="78"/>
      <c r="H34" s="82">
        <f t="shared" si="1"/>
        <v>0</v>
      </c>
      <c r="I34" s="82">
        <f t="shared" si="2"/>
        <v>1812</v>
      </c>
      <c r="J34" s="79"/>
    </row>
    <row r="35" spans="1:10" x14ac:dyDescent="0.5">
      <c r="A35" s="76"/>
      <c r="B35" s="77" t="s">
        <v>283</v>
      </c>
      <c r="C35" s="76">
        <v>1</v>
      </c>
      <c r="D35" s="76" t="s">
        <v>284</v>
      </c>
      <c r="E35" s="76">
        <v>450</v>
      </c>
      <c r="F35" s="82">
        <f t="shared" si="0"/>
        <v>450</v>
      </c>
      <c r="G35" s="78"/>
      <c r="H35" s="82">
        <f t="shared" si="1"/>
        <v>0</v>
      </c>
      <c r="I35" s="82">
        <f t="shared" si="2"/>
        <v>450</v>
      </c>
      <c r="J35" s="79"/>
    </row>
    <row r="36" spans="1:10" x14ac:dyDescent="0.5">
      <c r="A36" s="76"/>
      <c r="B36" s="77" t="s">
        <v>285</v>
      </c>
      <c r="C36" s="76">
        <v>64</v>
      </c>
      <c r="D36" s="76" t="s">
        <v>180</v>
      </c>
      <c r="E36" s="76">
        <v>15</v>
      </c>
      <c r="F36" s="82">
        <f t="shared" si="0"/>
        <v>960</v>
      </c>
      <c r="G36" s="78"/>
      <c r="H36" s="82">
        <f t="shared" si="1"/>
        <v>0</v>
      </c>
      <c r="I36" s="82">
        <f t="shared" si="2"/>
        <v>960</v>
      </c>
      <c r="J36" s="79"/>
    </row>
    <row r="37" spans="1:10" x14ac:dyDescent="0.5">
      <c r="A37" s="76"/>
      <c r="B37" s="77" t="s">
        <v>286</v>
      </c>
      <c r="C37" s="76">
        <v>1</v>
      </c>
      <c r="D37" s="76" t="s">
        <v>287</v>
      </c>
      <c r="E37" s="76">
        <v>200</v>
      </c>
      <c r="F37" s="82">
        <f t="shared" si="0"/>
        <v>200</v>
      </c>
      <c r="G37" s="78"/>
      <c r="H37" s="82">
        <f t="shared" si="1"/>
        <v>0</v>
      </c>
      <c r="I37" s="82">
        <f t="shared" si="2"/>
        <v>200</v>
      </c>
      <c r="J37" s="79"/>
    </row>
    <row r="38" spans="1:10" x14ac:dyDescent="0.5">
      <c r="A38" s="76"/>
      <c r="B38" s="77" t="s">
        <v>288</v>
      </c>
      <c r="C38" s="76">
        <v>1</v>
      </c>
      <c r="D38" s="76" t="s">
        <v>284</v>
      </c>
      <c r="E38" s="76">
        <v>450</v>
      </c>
      <c r="F38" s="82">
        <f t="shared" si="0"/>
        <v>450</v>
      </c>
      <c r="G38" s="78"/>
      <c r="H38" s="82">
        <f t="shared" si="1"/>
        <v>0</v>
      </c>
      <c r="I38" s="82">
        <f t="shared" si="2"/>
        <v>450</v>
      </c>
      <c r="J38" s="79"/>
    </row>
    <row r="39" spans="1:10" x14ac:dyDescent="0.5">
      <c r="A39" s="76"/>
      <c r="B39" s="77" t="s">
        <v>309</v>
      </c>
      <c r="C39" s="76">
        <v>15</v>
      </c>
      <c r="D39" s="76" t="s">
        <v>261</v>
      </c>
      <c r="E39" s="76">
        <v>120</v>
      </c>
      <c r="F39" s="82">
        <f t="shared" si="0"/>
        <v>1800</v>
      </c>
      <c r="G39" s="78"/>
      <c r="H39" s="82">
        <f t="shared" si="1"/>
        <v>0</v>
      </c>
      <c r="I39" s="82">
        <f t="shared" si="2"/>
        <v>1800</v>
      </c>
      <c r="J39" s="79"/>
    </row>
    <row r="40" spans="1:10" x14ac:dyDescent="0.5">
      <c r="A40" s="76"/>
      <c r="B40" s="77" t="s">
        <v>289</v>
      </c>
      <c r="C40" s="76">
        <v>5</v>
      </c>
      <c r="D40" s="76" t="s">
        <v>290</v>
      </c>
      <c r="E40" s="76">
        <v>680</v>
      </c>
      <c r="F40" s="82">
        <f t="shared" si="0"/>
        <v>3400</v>
      </c>
      <c r="G40" s="78"/>
      <c r="H40" s="82">
        <f t="shared" si="1"/>
        <v>0</v>
      </c>
      <c r="I40" s="82">
        <f t="shared" si="2"/>
        <v>3400</v>
      </c>
      <c r="J40" s="79"/>
    </row>
    <row r="41" spans="1:10" x14ac:dyDescent="0.5">
      <c r="A41" s="76"/>
      <c r="B41" s="77" t="s">
        <v>291</v>
      </c>
      <c r="C41" s="76">
        <v>1</v>
      </c>
      <c r="D41" s="76" t="s">
        <v>287</v>
      </c>
      <c r="E41" s="76">
        <v>215</v>
      </c>
      <c r="F41" s="82">
        <f t="shared" si="0"/>
        <v>215</v>
      </c>
      <c r="G41" s="78"/>
      <c r="H41" s="82">
        <f t="shared" si="1"/>
        <v>0</v>
      </c>
      <c r="I41" s="82">
        <f t="shared" si="2"/>
        <v>215</v>
      </c>
      <c r="J41" s="79"/>
    </row>
    <row r="42" spans="1:10" x14ac:dyDescent="0.5">
      <c r="A42" s="76"/>
      <c r="B42" s="77" t="s">
        <v>308</v>
      </c>
      <c r="C42" s="76">
        <v>1</v>
      </c>
      <c r="D42" s="76" t="s">
        <v>292</v>
      </c>
      <c r="E42" s="76"/>
      <c r="F42" s="82">
        <f t="shared" si="0"/>
        <v>0</v>
      </c>
      <c r="G42" s="395">
        <v>19000</v>
      </c>
      <c r="H42" s="82">
        <f t="shared" si="1"/>
        <v>19000</v>
      </c>
      <c r="I42" s="82">
        <f t="shared" si="2"/>
        <v>19000</v>
      </c>
      <c r="J42" s="79"/>
    </row>
    <row r="43" spans="1:10" x14ac:dyDescent="0.5">
      <c r="A43" s="76"/>
      <c r="B43" s="77" t="s">
        <v>310</v>
      </c>
      <c r="C43" s="76">
        <v>2</v>
      </c>
      <c r="D43" s="76" t="s">
        <v>303</v>
      </c>
      <c r="E43" s="76">
        <v>830</v>
      </c>
      <c r="F43" s="82">
        <f t="shared" si="0"/>
        <v>1660</v>
      </c>
      <c r="G43" s="78">
        <v>345</v>
      </c>
      <c r="H43" s="82">
        <f t="shared" si="1"/>
        <v>690</v>
      </c>
      <c r="I43" s="82">
        <f t="shared" si="2"/>
        <v>2350</v>
      </c>
      <c r="J43" s="79"/>
    </row>
    <row r="44" spans="1:10" x14ac:dyDescent="0.5">
      <c r="A44" s="76"/>
      <c r="B44" s="77" t="s">
        <v>311</v>
      </c>
      <c r="C44" s="76">
        <v>2</v>
      </c>
      <c r="D44" s="76" t="s">
        <v>303</v>
      </c>
      <c r="E44" s="312">
        <v>1840</v>
      </c>
      <c r="F44" s="82">
        <f t="shared" si="0"/>
        <v>3680</v>
      </c>
      <c r="G44" s="78">
        <v>345</v>
      </c>
      <c r="H44" s="82">
        <f t="shared" si="1"/>
        <v>690</v>
      </c>
      <c r="I44" s="82">
        <f t="shared" si="2"/>
        <v>4370</v>
      </c>
      <c r="J44" s="79"/>
    </row>
    <row r="45" spans="1:10" x14ac:dyDescent="0.5">
      <c r="A45" s="76"/>
      <c r="B45" s="77"/>
      <c r="C45" s="76"/>
      <c r="D45" s="76"/>
      <c r="E45" s="76"/>
      <c r="F45" s="82">
        <f t="shared" si="0"/>
        <v>0</v>
      </c>
      <c r="G45" s="78"/>
      <c r="H45" s="82">
        <f t="shared" si="1"/>
        <v>0</v>
      </c>
      <c r="I45" s="82">
        <f t="shared" si="2"/>
        <v>0</v>
      </c>
      <c r="J45" s="79"/>
    </row>
    <row r="46" spans="1:10" x14ac:dyDescent="0.5">
      <c r="A46" s="76"/>
      <c r="B46" s="77"/>
      <c r="C46" s="76"/>
      <c r="D46" s="76"/>
      <c r="E46" s="76"/>
      <c r="F46" s="82">
        <f t="shared" si="0"/>
        <v>0</v>
      </c>
      <c r="G46" s="78"/>
      <c r="H46" s="82">
        <f t="shared" si="1"/>
        <v>0</v>
      </c>
      <c r="I46" s="82">
        <f t="shared" si="2"/>
        <v>0</v>
      </c>
      <c r="J46" s="79"/>
    </row>
    <row r="47" spans="1:10" x14ac:dyDescent="0.5">
      <c r="A47" s="76"/>
      <c r="B47" s="77"/>
      <c r="C47" s="76"/>
      <c r="D47" s="76"/>
      <c r="E47" s="76"/>
      <c r="F47" s="82">
        <f t="shared" si="0"/>
        <v>0</v>
      </c>
      <c r="G47" s="78"/>
      <c r="H47" s="82">
        <f t="shared" si="1"/>
        <v>0</v>
      </c>
      <c r="I47" s="82">
        <f t="shared" si="2"/>
        <v>0</v>
      </c>
      <c r="J47" s="79"/>
    </row>
    <row r="48" spans="1:10" x14ac:dyDescent="0.5">
      <c r="A48" s="76"/>
      <c r="B48" s="77"/>
      <c r="C48" s="76"/>
      <c r="D48" s="76"/>
      <c r="E48" s="76"/>
      <c r="F48" s="82">
        <f t="shared" si="0"/>
        <v>0</v>
      </c>
      <c r="G48" s="78"/>
      <c r="H48" s="82">
        <f t="shared" si="1"/>
        <v>0</v>
      </c>
      <c r="I48" s="82">
        <f t="shared" si="2"/>
        <v>0</v>
      </c>
      <c r="J48" s="79"/>
    </row>
    <row r="49" spans="1:10" x14ac:dyDescent="0.5">
      <c r="A49" s="76"/>
      <c r="B49" s="77"/>
      <c r="C49" s="76"/>
      <c r="D49" s="76"/>
      <c r="E49" s="76"/>
      <c r="F49" s="82">
        <f t="shared" si="0"/>
        <v>0</v>
      </c>
      <c r="G49" s="78"/>
      <c r="H49" s="82">
        <f t="shared" si="1"/>
        <v>0</v>
      </c>
      <c r="I49" s="82">
        <f t="shared" si="2"/>
        <v>0</v>
      </c>
      <c r="J49" s="79"/>
    </row>
    <row r="50" spans="1:10" x14ac:dyDescent="0.5">
      <c r="A50" s="76"/>
      <c r="B50" s="77"/>
      <c r="C50" s="76"/>
      <c r="D50" s="76"/>
      <c r="E50" s="76"/>
      <c r="F50" s="82">
        <f t="shared" si="0"/>
        <v>0</v>
      </c>
      <c r="G50" s="78"/>
      <c r="H50" s="82">
        <f t="shared" si="1"/>
        <v>0</v>
      </c>
      <c r="I50" s="82">
        <f t="shared" si="2"/>
        <v>0</v>
      </c>
      <c r="J50" s="79"/>
    </row>
    <row r="51" spans="1:10" x14ac:dyDescent="0.5">
      <c r="A51" s="76"/>
      <c r="B51" s="77"/>
      <c r="C51" s="76"/>
      <c r="D51" s="76"/>
      <c r="E51" s="76"/>
      <c r="F51" s="82">
        <f t="shared" si="0"/>
        <v>0</v>
      </c>
      <c r="G51" s="78"/>
      <c r="H51" s="82">
        <f t="shared" si="1"/>
        <v>0</v>
      </c>
      <c r="I51" s="82">
        <f t="shared" si="2"/>
        <v>0</v>
      </c>
      <c r="J51" s="79"/>
    </row>
    <row r="52" spans="1:10" x14ac:dyDescent="0.5">
      <c r="A52" s="76"/>
      <c r="B52" s="77"/>
      <c r="C52" s="76"/>
      <c r="D52" s="76"/>
      <c r="E52" s="76"/>
      <c r="F52" s="82">
        <f t="shared" si="0"/>
        <v>0</v>
      </c>
      <c r="G52" s="78"/>
      <c r="H52" s="82">
        <f t="shared" si="1"/>
        <v>0</v>
      </c>
      <c r="I52" s="82">
        <f t="shared" si="2"/>
        <v>0</v>
      </c>
      <c r="J52" s="79"/>
    </row>
    <row r="53" spans="1:10" x14ac:dyDescent="0.5">
      <c r="A53" s="76"/>
      <c r="B53" s="77"/>
      <c r="C53" s="76"/>
      <c r="D53" s="76"/>
      <c r="E53" s="76"/>
      <c r="F53" s="82">
        <f t="shared" si="0"/>
        <v>0</v>
      </c>
      <c r="G53" s="78"/>
      <c r="H53" s="82">
        <f t="shared" si="1"/>
        <v>0</v>
      </c>
      <c r="I53" s="82">
        <f t="shared" si="2"/>
        <v>0</v>
      </c>
      <c r="J53" s="79"/>
    </row>
    <row r="54" spans="1:10" x14ac:dyDescent="0.5">
      <c r="A54" s="76"/>
      <c r="B54" s="77"/>
      <c r="C54" s="76"/>
      <c r="D54" s="76"/>
      <c r="E54" s="76"/>
      <c r="F54" s="82">
        <f t="shared" si="0"/>
        <v>0</v>
      </c>
      <c r="G54" s="78"/>
      <c r="H54" s="82">
        <f t="shared" si="1"/>
        <v>0</v>
      </c>
      <c r="I54" s="82">
        <f t="shared" si="2"/>
        <v>0</v>
      </c>
      <c r="J54" s="79"/>
    </row>
    <row r="55" spans="1:10" x14ac:dyDescent="0.5">
      <c r="A55" s="76"/>
      <c r="B55" s="77"/>
      <c r="C55" s="76"/>
      <c r="D55" s="76"/>
      <c r="E55" s="76"/>
      <c r="F55" s="82">
        <f t="shared" si="0"/>
        <v>0</v>
      </c>
      <c r="G55" s="78"/>
      <c r="H55" s="82">
        <f t="shared" si="1"/>
        <v>0</v>
      </c>
      <c r="I55" s="82">
        <f t="shared" si="2"/>
        <v>0</v>
      </c>
      <c r="J55" s="79"/>
    </row>
    <row r="56" spans="1:10" x14ac:dyDescent="0.5">
      <c r="A56" s="76"/>
      <c r="B56" s="77"/>
      <c r="C56" s="76"/>
      <c r="D56" s="76"/>
      <c r="E56" s="76"/>
      <c r="F56" s="82">
        <f t="shared" si="0"/>
        <v>0</v>
      </c>
      <c r="G56" s="78"/>
      <c r="H56" s="82">
        <f t="shared" si="1"/>
        <v>0</v>
      </c>
      <c r="I56" s="82">
        <f t="shared" si="2"/>
        <v>0</v>
      </c>
      <c r="J56" s="79"/>
    </row>
    <row r="57" spans="1:10" x14ac:dyDescent="0.5">
      <c r="A57" s="76"/>
      <c r="B57" s="77"/>
      <c r="C57" s="76"/>
      <c r="D57" s="76"/>
      <c r="E57" s="76"/>
      <c r="F57" s="82">
        <f t="shared" si="0"/>
        <v>0</v>
      </c>
      <c r="G57" s="78"/>
      <c r="H57" s="82">
        <f t="shared" si="1"/>
        <v>0</v>
      </c>
      <c r="I57" s="82">
        <f t="shared" si="2"/>
        <v>0</v>
      </c>
      <c r="J57" s="79"/>
    </row>
    <row r="58" spans="1:10" x14ac:dyDescent="0.5">
      <c r="A58" s="76"/>
      <c r="B58" s="77"/>
      <c r="C58" s="76"/>
      <c r="D58" s="76"/>
      <c r="E58" s="76"/>
      <c r="F58" s="82">
        <f t="shared" si="0"/>
        <v>0</v>
      </c>
      <c r="G58" s="78"/>
      <c r="H58" s="82">
        <f t="shared" si="1"/>
        <v>0</v>
      </c>
      <c r="I58" s="82">
        <f t="shared" si="2"/>
        <v>0</v>
      </c>
      <c r="J58" s="79"/>
    </row>
    <row r="59" spans="1:10" x14ac:dyDescent="0.5">
      <c r="A59" s="76"/>
      <c r="B59" s="77"/>
      <c r="C59" s="76"/>
      <c r="D59" s="76"/>
      <c r="E59" s="76"/>
      <c r="F59" s="82">
        <f t="shared" si="0"/>
        <v>0</v>
      </c>
      <c r="G59" s="78"/>
      <c r="H59" s="82">
        <f t="shared" si="1"/>
        <v>0</v>
      </c>
      <c r="I59" s="82">
        <f t="shared" si="2"/>
        <v>0</v>
      </c>
      <c r="J59" s="79"/>
    </row>
    <row r="60" spans="1:10" x14ac:dyDescent="0.5">
      <c r="A60" s="76"/>
      <c r="B60" s="77"/>
      <c r="C60" s="76"/>
      <c r="D60" s="76"/>
      <c r="E60" s="76"/>
      <c r="F60" s="82">
        <f t="shared" si="0"/>
        <v>0</v>
      </c>
      <c r="G60" s="78"/>
      <c r="H60" s="82">
        <f t="shared" si="1"/>
        <v>0</v>
      </c>
      <c r="I60" s="82">
        <f t="shared" si="2"/>
        <v>0</v>
      </c>
      <c r="J60" s="79"/>
    </row>
    <row r="61" spans="1:10" x14ac:dyDescent="0.5">
      <c r="A61" s="76"/>
      <c r="B61" s="77"/>
      <c r="C61" s="76"/>
      <c r="D61" s="76"/>
      <c r="E61" s="76"/>
      <c r="F61" s="82">
        <f t="shared" si="0"/>
        <v>0</v>
      </c>
      <c r="G61" s="78"/>
      <c r="H61" s="82">
        <f t="shared" si="1"/>
        <v>0</v>
      </c>
      <c r="I61" s="82">
        <f t="shared" si="2"/>
        <v>0</v>
      </c>
      <c r="J61" s="79"/>
    </row>
    <row r="62" spans="1:10" x14ac:dyDescent="0.5">
      <c r="A62" s="76"/>
      <c r="B62" s="77"/>
      <c r="C62" s="76"/>
      <c r="D62" s="76"/>
      <c r="E62" s="76"/>
      <c r="F62" s="82">
        <f t="shared" si="0"/>
        <v>0</v>
      </c>
      <c r="G62" s="78"/>
      <c r="H62" s="82">
        <f t="shared" si="1"/>
        <v>0</v>
      </c>
      <c r="I62" s="82">
        <f t="shared" si="2"/>
        <v>0</v>
      </c>
      <c r="J62" s="79"/>
    </row>
    <row r="63" spans="1:10" x14ac:dyDescent="0.5">
      <c r="A63" s="76"/>
      <c r="B63" s="77"/>
      <c r="C63" s="76"/>
      <c r="D63" s="76"/>
      <c r="E63" s="76"/>
      <c r="F63" s="82">
        <f t="shared" si="0"/>
        <v>0</v>
      </c>
      <c r="G63" s="78"/>
      <c r="H63" s="82">
        <f t="shared" si="1"/>
        <v>0</v>
      </c>
      <c r="I63" s="82">
        <f t="shared" si="2"/>
        <v>0</v>
      </c>
      <c r="J63" s="79"/>
    </row>
    <row r="64" spans="1:10" x14ac:dyDescent="0.5">
      <c r="A64" s="76"/>
      <c r="B64" s="77"/>
      <c r="C64" s="76"/>
      <c r="D64" s="76"/>
      <c r="E64" s="76"/>
      <c r="F64" s="82">
        <f t="shared" si="0"/>
        <v>0</v>
      </c>
      <c r="G64" s="78"/>
      <c r="H64" s="82">
        <f t="shared" si="1"/>
        <v>0</v>
      </c>
      <c r="I64" s="82">
        <f t="shared" si="2"/>
        <v>0</v>
      </c>
      <c r="J64" s="79"/>
    </row>
    <row r="65" spans="1:10" x14ac:dyDescent="0.5">
      <c r="A65" s="76"/>
      <c r="B65" s="77"/>
      <c r="C65" s="76"/>
      <c r="D65" s="76"/>
      <c r="E65" s="76"/>
      <c r="F65" s="82">
        <f t="shared" si="0"/>
        <v>0</v>
      </c>
      <c r="G65" s="78"/>
      <c r="H65" s="82">
        <f t="shared" si="1"/>
        <v>0</v>
      </c>
      <c r="I65" s="82">
        <f t="shared" si="2"/>
        <v>0</v>
      </c>
      <c r="J65" s="79"/>
    </row>
    <row r="66" spans="1:10" x14ac:dyDescent="0.5">
      <c r="A66" s="76"/>
      <c r="B66" s="77"/>
      <c r="C66" s="76"/>
      <c r="D66" s="76"/>
      <c r="E66" s="76"/>
      <c r="F66" s="82">
        <f t="shared" si="0"/>
        <v>0</v>
      </c>
      <c r="G66" s="78"/>
      <c r="H66" s="82">
        <f t="shared" si="1"/>
        <v>0</v>
      </c>
      <c r="I66" s="82">
        <f t="shared" si="2"/>
        <v>0</v>
      </c>
      <c r="J66" s="79"/>
    </row>
    <row r="67" spans="1:10" x14ac:dyDescent="0.5">
      <c r="A67" s="76"/>
      <c r="B67" s="77"/>
      <c r="C67" s="76"/>
      <c r="D67" s="76"/>
      <c r="E67" s="76"/>
      <c r="F67" s="82">
        <f t="shared" si="0"/>
        <v>0</v>
      </c>
      <c r="G67" s="78"/>
      <c r="H67" s="82">
        <f t="shared" si="1"/>
        <v>0</v>
      </c>
      <c r="I67" s="82">
        <f t="shared" si="2"/>
        <v>0</v>
      </c>
      <c r="J67" s="79"/>
    </row>
    <row r="68" spans="1:10" x14ac:dyDescent="0.5">
      <c r="A68" s="76"/>
      <c r="B68" s="77"/>
      <c r="C68" s="76"/>
      <c r="D68" s="76"/>
      <c r="E68" s="76"/>
      <c r="F68" s="82">
        <f t="shared" si="0"/>
        <v>0</v>
      </c>
      <c r="G68" s="78"/>
      <c r="H68" s="82">
        <f t="shared" si="1"/>
        <v>0</v>
      </c>
      <c r="I68" s="82">
        <f t="shared" si="2"/>
        <v>0</v>
      </c>
      <c r="J68" s="79"/>
    </row>
    <row r="69" spans="1:10" x14ac:dyDescent="0.5">
      <c r="A69" s="76"/>
      <c r="B69" s="77"/>
      <c r="C69" s="76"/>
      <c r="D69" s="76"/>
      <c r="E69" s="76"/>
      <c r="F69" s="82">
        <f t="shared" si="0"/>
        <v>0</v>
      </c>
      <c r="G69" s="78"/>
      <c r="H69" s="82">
        <f t="shared" si="1"/>
        <v>0</v>
      </c>
      <c r="I69" s="82">
        <f t="shared" si="2"/>
        <v>0</v>
      </c>
      <c r="J69" s="79"/>
    </row>
    <row r="70" spans="1:10" x14ac:dyDescent="0.5">
      <c r="A70" s="76"/>
      <c r="B70" s="77"/>
      <c r="C70" s="76"/>
      <c r="D70" s="76"/>
      <c r="E70" s="76"/>
      <c r="F70" s="82">
        <f t="shared" si="0"/>
        <v>0</v>
      </c>
      <c r="G70" s="78"/>
      <c r="H70" s="82">
        <f t="shared" si="1"/>
        <v>0</v>
      </c>
      <c r="I70" s="82">
        <f t="shared" si="2"/>
        <v>0</v>
      </c>
      <c r="J70" s="79"/>
    </row>
    <row r="71" spans="1:10" x14ac:dyDescent="0.5">
      <c r="A71" s="76"/>
      <c r="B71" s="77"/>
      <c r="C71" s="76"/>
      <c r="D71" s="76"/>
      <c r="E71" s="76"/>
      <c r="F71" s="82">
        <f t="shared" si="0"/>
        <v>0</v>
      </c>
      <c r="G71" s="78"/>
      <c r="H71" s="82">
        <f t="shared" si="1"/>
        <v>0</v>
      </c>
      <c r="I71" s="82">
        <f t="shared" si="2"/>
        <v>0</v>
      </c>
      <c r="J71" s="79"/>
    </row>
    <row r="72" spans="1:10" x14ac:dyDescent="0.5">
      <c r="A72" s="76"/>
      <c r="B72" s="77"/>
      <c r="C72" s="76"/>
      <c r="D72" s="76"/>
      <c r="E72" s="76"/>
      <c r="F72" s="82">
        <f t="shared" ref="F72:F87" si="5">E72*$C72</f>
        <v>0</v>
      </c>
      <c r="G72" s="78"/>
      <c r="H72" s="82">
        <f t="shared" si="1"/>
        <v>0</v>
      </c>
      <c r="I72" s="82">
        <f t="shared" si="2"/>
        <v>0</v>
      </c>
      <c r="J72" s="79"/>
    </row>
    <row r="73" spans="1:10" x14ac:dyDescent="0.5">
      <c r="A73" s="76"/>
      <c r="B73" s="77"/>
      <c r="C73" s="76"/>
      <c r="D73" s="76"/>
      <c r="E73" s="76"/>
      <c r="F73" s="82">
        <f t="shared" si="5"/>
        <v>0</v>
      </c>
      <c r="G73" s="78"/>
      <c r="H73" s="82">
        <f t="shared" ref="H73:H87" si="6">G73*$C73</f>
        <v>0</v>
      </c>
      <c r="I73" s="82">
        <f t="shared" ref="I73:I87" si="7">F73+H73</f>
        <v>0</v>
      </c>
      <c r="J73" s="79"/>
    </row>
    <row r="74" spans="1:10" x14ac:dyDescent="0.5">
      <c r="A74" s="76"/>
      <c r="B74" s="77"/>
      <c r="C74" s="76"/>
      <c r="D74" s="76"/>
      <c r="E74" s="76"/>
      <c r="F74" s="82">
        <f t="shared" si="5"/>
        <v>0</v>
      </c>
      <c r="G74" s="78"/>
      <c r="H74" s="82">
        <f t="shared" si="6"/>
        <v>0</v>
      </c>
      <c r="I74" s="82">
        <f t="shared" si="7"/>
        <v>0</v>
      </c>
      <c r="J74" s="79"/>
    </row>
    <row r="75" spans="1:10" x14ac:dyDescent="0.5">
      <c r="A75" s="76"/>
      <c r="B75" s="77"/>
      <c r="C75" s="76"/>
      <c r="D75" s="76"/>
      <c r="E75" s="76"/>
      <c r="F75" s="82">
        <f t="shared" si="5"/>
        <v>0</v>
      </c>
      <c r="G75" s="78"/>
      <c r="H75" s="82">
        <f t="shared" si="6"/>
        <v>0</v>
      </c>
      <c r="I75" s="82">
        <f t="shared" si="7"/>
        <v>0</v>
      </c>
      <c r="J75" s="79"/>
    </row>
    <row r="76" spans="1:10" x14ac:dyDescent="0.5">
      <c r="A76" s="76"/>
      <c r="B76" s="77"/>
      <c r="C76" s="76"/>
      <c r="D76" s="76"/>
      <c r="E76" s="76"/>
      <c r="F76" s="82">
        <f t="shared" si="5"/>
        <v>0</v>
      </c>
      <c r="G76" s="78"/>
      <c r="H76" s="82">
        <f t="shared" si="6"/>
        <v>0</v>
      </c>
      <c r="I76" s="82">
        <f t="shared" si="7"/>
        <v>0</v>
      </c>
      <c r="J76" s="79"/>
    </row>
    <row r="77" spans="1:10" x14ac:dyDescent="0.5">
      <c r="A77" s="76"/>
      <c r="B77" s="77"/>
      <c r="C77" s="76"/>
      <c r="D77" s="76"/>
      <c r="E77" s="76"/>
      <c r="F77" s="82">
        <f t="shared" si="5"/>
        <v>0</v>
      </c>
      <c r="G77" s="78"/>
      <c r="H77" s="82">
        <f t="shared" si="6"/>
        <v>0</v>
      </c>
      <c r="I77" s="82">
        <f t="shared" si="7"/>
        <v>0</v>
      </c>
      <c r="J77" s="79"/>
    </row>
    <row r="78" spans="1:10" x14ac:dyDescent="0.5">
      <c r="A78" s="76"/>
      <c r="B78" s="77"/>
      <c r="C78" s="76"/>
      <c r="D78" s="76"/>
      <c r="E78" s="76"/>
      <c r="F78" s="82">
        <f t="shared" si="5"/>
        <v>0</v>
      </c>
      <c r="G78" s="78"/>
      <c r="H78" s="82">
        <f t="shared" si="6"/>
        <v>0</v>
      </c>
      <c r="I78" s="82">
        <f t="shared" si="7"/>
        <v>0</v>
      </c>
      <c r="J78" s="79"/>
    </row>
    <row r="79" spans="1:10" x14ac:dyDescent="0.5">
      <c r="A79" s="76"/>
      <c r="B79" s="77"/>
      <c r="C79" s="76"/>
      <c r="D79" s="76"/>
      <c r="E79" s="76"/>
      <c r="F79" s="82">
        <f t="shared" si="5"/>
        <v>0</v>
      </c>
      <c r="G79" s="78"/>
      <c r="H79" s="82">
        <f t="shared" si="6"/>
        <v>0</v>
      </c>
      <c r="I79" s="82">
        <f t="shared" si="7"/>
        <v>0</v>
      </c>
      <c r="J79" s="79"/>
    </row>
    <row r="80" spans="1:10" x14ac:dyDescent="0.5">
      <c r="A80" s="76"/>
      <c r="B80" s="77"/>
      <c r="C80" s="76"/>
      <c r="D80" s="76"/>
      <c r="E80" s="76"/>
      <c r="F80" s="82">
        <f t="shared" si="5"/>
        <v>0</v>
      </c>
      <c r="G80" s="78"/>
      <c r="H80" s="82">
        <f t="shared" si="6"/>
        <v>0</v>
      </c>
      <c r="I80" s="82">
        <f t="shared" si="7"/>
        <v>0</v>
      </c>
      <c r="J80" s="79"/>
    </row>
    <row r="81" spans="1:10" x14ac:dyDescent="0.5">
      <c r="A81" s="76"/>
      <c r="B81" s="77"/>
      <c r="C81" s="76"/>
      <c r="D81" s="76"/>
      <c r="E81" s="76"/>
      <c r="F81" s="82">
        <f t="shared" si="5"/>
        <v>0</v>
      </c>
      <c r="G81" s="78"/>
      <c r="H81" s="82">
        <f t="shared" si="6"/>
        <v>0</v>
      </c>
      <c r="I81" s="82">
        <f t="shared" si="7"/>
        <v>0</v>
      </c>
      <c r="J81" s="79"/>
    </row>
    <row r="82" spans="1:10" x14ac:dyDescent="0.5">
      <c r="A82" s="76"/>
      <c r="B82" s="77"/>
      <c r="C82" s="76"/>
      <c r="D82" s="76"/>
      <c r="E82" s="76"/>
      <c r="F82" s="82">
        <f t="shared" si="5"/>
        <v>0</v>
      </c>
      <c r="G82" s="78"/>
      <c r="H82" s="82">
        <f t="shared" si="6"/>
        <v>0</v>
      </c>
      <c r="I82" s="82">
        <f t="shared" si="7"/>
        <v>0</v>
      </c>
      <c r="J82" s="79"/>
    </row>
    <row r="83" spans="1:10" x14ac:dyDescent="0.5">
      <c r="A83" s="76"/>
      <c r="B83" s="77"/>
      <c r="C83" s="76"/>
      <c r="D83" s="76"/>
      <c r="E83" s="76"/>
      <c r="F83" s="82">
        <f t="shared" si="5"/>
        <v>0</v>
      </c>
      <c r="G83" s="78"/>
      <c r="H83" s="82">
        <f t="shared" si="6"/>
        <v>0</v>
      </c>
      <c r="I83" s="82">
        <f t="shared" si="7"/>
        <v>0</v>
      </c>
      <c r="J83" s="79"/>
    </row>
    <row r="84" spans="1:10" x14ac:dyDescent="0.5">
      <c r="A84" s="76"/>
      <c r="B84" s="77"/>
      <c r="C84" s="76"/>
      <c r="D84" s="76"/>
      <c r="E84" s="76"/>
      <c r="F84" s="82">
        <f t="shared" si="5"/>
        <v>0</v>
      </c>
      <c r="G84" s="78"/>
      <c r="H84" s="82">
        <f t="shared" si="6"/>
        <v>0</v>
      </c>
      <c r="I84" s="82">
        <f t="shared" si="7"/>
        <v>0</v>
      </c>
      <c r="J84" s="79"/>
    </row>
    <row r="85" spans="1:10" x14ac:dyDescent="0.5">
      <c r="A85" s="76"/>
      <c r="B85" s="77"/>
      <c r="C85" s="76"/>
      <c r="D85" s="76"/>
      <c r="E85" s="76"/>
      <c r="F85" s="82">
        <f t="shared" si="5"/>
        <v>0</v>
      </c>
      <c r="G85" s="78"/>
      <c r="H85" s="82">
        <f t="shared" si="6"/>
        <v>0</v>
      </c>
      <c r="I85" s="82">
        <f t="shared" si="7"/>
        <v>0</v>
      </c>
      <c r="J85" s="79"/>
    </row>
    <row r="86" spans="1:10" x14ac:dyDescent="0.5">
      <c r="A86" s="76"/>
      <c r="B86" s="77"/>
      <c r="C86" s="76"/>
      <c r="D86" s="76"/>
      <c r="E86" s="76"/>
      <c r="F86" s="82">
        <f t="shared" si="5"/>
        <v>0</v>
      </c>
      <c r="G86" s="78"/>
      <c r="H86" s="82">
        <f t="shared" si="6"/>
        <v>0</v>
      </c>
      <c r="I86" s="82">
        <f t="shared" si="7"/>
        <v>0</v>
      </c>
      <c r="J86" s="79"/>
    </row>
    <row r="87" spans="1:10" x14ac:dyDescent="0.5">
      <c r="A87" s="76"/>
      <c r="B87" s="77"/>
      <c r="C87" s="76"/>
      <c r="D87" s="76"/>
      <c r="E87" s="76"/>
      <c r="F87" s="82">
        <f t="shared" si="5"/>
        <v>0</v>
      </c>
      <c r="G87" s="78"/>
      <c r="H87" s="82">
        <f t="shared" si="6"/>
        <v>0</v>
      </c>
      <c r="I87" s="82">
        <f t="shared" si="7"/>
        <v>0</v>
      </c>
      <c r="J87" s="79"/>
    </row>
    <row r="88" spans="1:10" x14ac:dyDescent="0.5">
      <c r="A88" s="76"/>
      <c r="B88" s="77"/>
      <c r="C88" s="76"/>
      <c r="D88" s="76"/>
      <c r="E88" s="76"/>
      <c r="F88" s="82">
        <f t="shared" ref="F88:F144" si="8">E88*$C88</f>
        <v>0</v>
      </c>
      <c r="G88" s="78"/>
      <c r="H88" s="82">
        <f t="shared" ref="H88:H144" si="9">G88*$C88</f>
        <v>0</v>
      </c>
      <c r="I88" s="82">
        <f t="shared" ref="I88:I144" si="10">F88+H88</f>
        <v>0</v>
      </c>
      <c r="J88" s="79"/>
    </row>
    <row r="89" spans="1:10" x14ac:dyDescent="0.5">
      <c r="A89" s="76"/>
      <c r="B89" s="77"/>
      <c r="C89" s="76"/>
      <c r="D89" s="76"/>
      <c r="E89" s="76"/>
      <c r="F89" s="82">
        <f t="shared" si="8"/>
        <v>0</v>
      </c>
      <c r="G89" s="78"/>
      <c r="H89" s="82">
        <f t="shared" si="9"/>
        <v>0</v>
      </c>
      <c r="I89" s="82">
        <f t="shared" si="10"/>
        <v>0</v>
      </c>
      <c r="J89" s="79"/>
    </row>
    <row r="90" spans="1:10" x14ac:dyDescent="0.5">
      <c r="A90" s="76"/>
      <c r="B90" s="77"/>
      <c r="C90" s="76"/>
      <c r="D90" s="76"/>
      <c r="E90" s="76"/>
      <c r="F90" s="82">
        <f t="shared" si="8"/>
        <v>0</v>
      </c>
      <c r="G90" s="78"/>
      <c r="H90" s="82">
        <f t="shared" si="9"/>
        <v>0</v>
      </c>
      <c r="I90" s="82">
        <f t="shared" si="10"/>
        <v>0</v>
      </c>
      <c r="J90" s="79"/>
    </row>
    <row r="91" spans="1:10" x14ac:dyDescent="0.5">
      <c r="A91" s="76"/>
      <c r="B91" s="77"/>
      <c r="C91" s="76"/>
      <c r="D91" s="76"/>
      <c r="E91" s="76"/>
      <c r="F91" s="82">
        <f t="shared" si="8"/>
        <v>0</v>
      </c>
      <c r="G91" s="78"/>
      <c r="H91" s="82">
        <f t="shared" si="9"/>
        <v>0</v>
      </c>
      <c r="I91" s="82">
        <f t="shared" si="10"/>
        <v>0</v>
      </c>
      <c r="J91" s="79"/>
    </row>
    <row r="92" spans="1:10" x14ac:dyDescent="0.5">
      <c r="A92" s="76"/>
      <c r="B92" s="77"/>
      <c r="C92" s="76"/>
      <c r="D92" s="76"/>
      <c r="E92" s="76"/>
      <c r="F92" s="82">
        <f t="shared" si="8"/>
        <v>0</v>
      </c>
      <c r="G92" s="78"/>
      <c r="H92" s="82">
        <f t="shared" si="9"/>
        <v>0</v>
      </c>
      <c r="I92" s="82">
        <f t="shared" si="10"/>
        <v>0</v>
      </c>
      <c r="J92" s="79"/>
    </row>
    <row r="93" spans="1:10" x14ac:dyDescent="0.5">
      <c r="A93" s="76"/>
      <c r="B93" s="77"/>
      <c r="C93" s="76"/>
      <c r="D93" s="76"/>
      <c r="E93" s="76"/>
      <c r="F93" s="82">
        <f t="shared" si="8"/>
        <v>0</v>
      </c>
      <c r="G93" s="78"/>
      <c r="H93" s="82">
        <f t="shared" si="9"/>
        <v>0</v>
      </c>
      <c r="I93" s="82">
        <f t="shared" si="10"/>
        <v>0</v>
      </c>
      <c r="J93" s="79"/>
    </row>
    <row r="94" spans="1:10" x14ac:dyDescent="0.5">
      <c r="A94" s="76"/>
      <c r="B94" s="77"/>
      <c r="C94" s="76"/>
      <c r="D94" s="76"/>
      <c r="E94" s="76"/>
      <c r="F94" s="82">
        <f t="shared" si="8"/>
        <v>0</v>
      </c>
      <c r="G94" s="78"/>
      <c r="H94" s="82">
        <f t="shared" si="9"/>
        <v>0</v>
      </c>
      <c r="I94" s="82">
        <f t="shared" si="10"/>
        <v>0</v>
      </c>
      <c r="J94" s="79"/>
    </row>
    <row r="95" spans="1:10" x14ac:dyDescent="0.5">
      <c r="A95" s="76"/>
      <c r="B95" s="77"/>
      <c r="C95" s="76"/>
      <c r="D95" s="76"/>
      <c r="E95" s="76"/>
      <c r="F95" s="82">
        <f t="shared" si="8"/>
        <v>0</v>
      </c>
      <c r="G95" s="78"/>
      <c r="H95" s="82">
        <f t="shared" si="9"/>
        <v>0</v>
      </c>
      <c r="I95" s="82">
        <f t="shared" si="10"/>
        <v>0</v>
      </c>
      <c r="J95" s="79"/>
    </row>
    <row r="96" spans="1:10" x14ac:dyDescent="0.5">
      <c r="A96" s="76"/>
      <c r="B96" s="77"/>
      <c r="C96" s="76"/>
      <c r="D96" s="76"/>
      <c r="E96" s="76"/>
      <c r="F96" s="82">
        <f t="shared" si="8"/>
        <v>0</v>
      </c>
      <c r="G96" s="78"/>
      <c r="H96" s="82">
        <f t="shared" si="9"/>
        <v>0</v>
      </c>
      <c r="I96" s="82">
        <f t="shared" si="10"/>
        <v>0</v>
      </c>
      <c r="J96" s="79"/>
    </row>
    <row r="97" spans="1:10" x14ac:dyDescent="0.5">
      <c r="A97" s="76"/>
      <c r="B97" s="77"/>
      <c r="C97" s="76"/>
      <c r="D97" s="76"/>
      <c r="E97" s="76"/>
      <c r="F97" s="82">
        <f t="shared" si="8"/>
        <v>0</v>
      </c>
      <c r="G97" s="78"/>
      <c r="H97" s="82">
        <f t="shared" si="9"/>
        <v>0</v>
      </c>
      <c r="I97" s="82">
        <f t="shared" si="10"/>
        <v>0</v>
      </c>
      <c r="J97" s="79"/>
    </row>
    <row r="98" spans="1:10" x14ac:dyDescent="0.5">
      <c r="A98" s="76"/>
      <c r="B98" s="77"/>
      <c r="C98" s="76"/>
      <c r="D98" s="76"/>
      <c r="E98" s="76"/>
      <c r="F98" s="82">
        <f t="shared" si="8"/>
        <v>0</v>
      </c>
      <c r="G98" s="78"/>
      <c r="H98" s="82">
        <f t="shared" si="9"/>
        <v>0</v>
      </c>
      <c r="I98" s="82">
        <f t="shared" si="10"/>
        <v>0</v>
      </c>
      <c r="J98" s="79"/>
    </row>
    <row r="99" spans="1:10" x14ac:dyDescent="0.5">
      <c r="A99" s="76"/>
      <c r="B99" s="77"/>
      <c r="C99" s="76"/>
      <c r="D99" s="76"/>
      <c r="E99" s="76"/>
      <c r="F99" s="82">
        <f t="shared" si="8"/>
        <v>0</v>
      </c>
      <c r="G99" s="78"/>
      <c r="H99" s="82">
        <f t="shared" si="9"/>
        <v>0</v>
      </c>
      <c r="I99" s="82">
        <f t="shared" si="10"/>
        <v>0</v>
      </c>
      <c r="J99" s="79"/>
    </row>
    <row r="100" spans="1:10" x14ac:dyDescent="0.5">
      <c r="A100" s="76"/>
      <c r="B100" s="77"/>
      <c r="C100" s="76"/>
      <c r="D100" s="76"/>
      <c r="E100" s="76"/>
      <c r="F100" s="82">
        <f t="shared" si="8"/>
        <v>0</v>
      </c>
      <c r="G100" s="78"/>
      <c r="H100" s="82">
        <f t="shared" si="9"/>
        <v>0</v>
      </c>
      <c r="I100" s="82">
        <f t="shared" si="10"/>
        <v>0</v>
      </c>
      <c r="J100" s="79"/>
    </row>
    <row r="101" spans="1:10" x14ac:dyDescent="0.5">
      <c r="A101" s="76"/>
      <c r="B101" s="77"/>
      <c r="C101" s="76"/>
      <c r="D101" s="76"/>
      <c r="E101" s="76"/>
      <c r="F101" s="82">
        <f t="shared" si="8"/>
        <v>0</v>
      </c>
      <c r="G101" s="78"/>
      <c r="H101" s="82">
        <f t="shared" si="9"/>
        <v>0</v>
      </c>
      <c r="I101" s="82">
        <f t="shared" si="10"/>
        <v>0</v>
      </c>
      <c r="J101" s="79"/>
    </row>
    <row r="102" spans="1:10" x14ac:dyDescent="0.5">
      <c r="A102" s="76"/>
      <c r="B102" s="77"/>
      <c r="C102" s="76"/>
      <c r="D102" s="76"/>
      <c r="E102" s="76"/>
      <c r="F102" s="82">
        <f t="shared" si="8"/>
        <v>0</v>
      </c>
      <c r="G102" s="78"/>
      <c r="H102" s="82">
        <f t="shared" si="9"/>
        <v>0</v>
      </c>
      <c r="I102" s="82">
        <f t="shared" si="10"/>
        <v>0</v>
      </c>
      <c r="J102" s="79"/>
    </row>
    <row r="103" spans="1:10" x14ac:dyDescent="0.5">
      <c r="A103" s="76"/>
      <c r="B103" s="77"/>
      <c r="C103" s="76"/>
      <c r="D103" s="76"/>
      <c r="E103" s="76"/>
      <c r="F103" s="82">
        <f t="shared" si="8"/>
        <v>0</v>
      </c>
      <c r="G103" s="78"/>
      <c r="H103" s="82">
        <f t="shared" si="9"/>
        <v>0</v>
      </c>
      <c r="I103" s="82">
        <f t="shared" si="10"/>
        <v>0</v>
      </c>
      <c r="J103" s="79"/>
    </row>
    <row r="104" spans="1:10" x14ac:dyDescent="0.5">
      <c r="A104" s="76"/>
      <c r="B104" s="77"/>
      <c r="C104" s="76"/>
      <c r="D104" s="76"/>
      <c r="E104" s="76"/>
      <c r="F104" s="82">
        <f t="shared" si="8"/>
        <v>0</v>
      </c>
      <c r="G104" s="78"/>
      <c r="H104" s="82">
        <f t="shared" si="9"/>
        <v>0</v>
      </c>
      <c r="I104" s="82">
        <f t="shared" si="10"/>
        <v>0</v>
      </c>
      <c r="J104" s="79"/>
    </row>
    <row r="105" spans="1:10" x14ac:dyDescent="0.5">
      <c r="A105" s="76"/>
      <c r="B105" s="77"/>
      <c r="C105" s="76"/>
      <c r="D105" s="76"/>
      <c r="E105" s="76"/>
      <c r="F105" s="82">
        <f t="shared" si="8"/>
        <v>0</v>
      </c>
      <c r="G105" s="78"/>
      <c r="H105" s="82">
        <f t="shared" si="9"/>
        <v>0</v>
      </c>
      <c r="I105" s="82">
        <f t="shared" si="10"/>
        <v>0</v>
      </c>
      <c r="J105" s="79"/>
    </row>
    <row r="106" spans="1:10" x14ac:dyDescent="0.5">
      <c r="A106" s="76"/>
      <c r="B106" s="77"/>
      <c r="C106" s="76"/>
      <c r="D106" s="76"/>
      <c r="E106" s="76"/>
      <c r="F106" s="82">
        <f t="shared" si="8"/>
        <v>0</v>
      </c>
      <c r="G106" s="78"/>
      <c r="H106" s="82">
        <f t="shared" si="9"/>
        <v>0</v>
      </c>
      <c r="I106" s="82">
        <f t="shared" si="10"/>
        <v>0</v>
      </c>
      <c r="J106" s="79"/>
    </row>
    <row r="107" spans="1:10" x14ac:dyDescent="0.5">
      <c r="A107" s="76"/>
      <c r="B107" s="77"/>
      <c r="C107" s="76"/>
      <c r="D107" s="76"/>
      <c r="E107" s="76"/>
      <c r="F107" s="82">
        <f t="shared" si="8"/>
        <v>0</v>
      </c>
      <c r="G107" s="78"/>
      <c r="H107" s="82">
        <f t="shared" si="9"/>
        <v>0</v>
      </c>
      <c r="I107" s="82">
        <f t="shared" si="10"/>
        <v>0</v>
      </c>
      <c r="J107" s="79"/>
    </row>
    <row r="108" spans="1:10" x14ac:dyDescent="0.5">
      <c r="A108" s="76"/>
      <c r="B108" s="77"/>
      <c r="C108" s="76"/>
      <c r="D108" s="76"/>
      <c r="E108" s="76"/>
      <c r="F108" s="82">
        <f t="shared" si="8"/>
        <v>0</v>
      </c>
      <c r="G108" s="78"/>
      <c r="H108" s="82">
        <f t="shared" si="9"/>
        <v>0</v>
      </c>
      <c r="I108" s="82">
        <f t="shared" si="10"/>
        <v>0</v>
      </c>
      <c r="J108" s="79"/>
    </row>
    <row r="109" spans="1:10" x14ac:dyDescent="0.5">
      <c r="A109" s="76"/>
      <c r="B109" s="77"/>
      <c r="C109" s="76"/>
      <c r="D109" s="76"/>
      <c r="E109" s="76"/>
      <c r="F109" s="82">
        <f t="shared" si="8"/>
        <v>0</v>
      </c>
      <c r="G109" s="78"/>
      <c r="H109" s="82">
        <f t="shared" si="9"/>
        <v>0</v>
      </c>
      <c r="I109" s="82">
        <f t="shared" si="10"/>
        <v>0</v>
      </c>
      <c r="J109" s="79"/>
    </row>
    <row r="110" spans="1:10" x14ac:dyDescent="0.5">
      <c r="A110" s="76"/>
      <c r="B110" s="77"/>
      <c r="C110" s="76"/>
      <c r="D110" s="76"/>
      <c r="E110" s="76"/>
      <c r="F110" s="82">
        <f t="shared" si="8"/>
        <v>0</v>
      </c>
      <c r="G110" s="78"/>
      <c r="H110" s="82">
        <f t="shared" si="9"/>
        <v>0</v>
      </c>
      <c r="I110" s="82">
        <f t="shared" si="10"/>
        <v>0</v>
      </c>
      <c r="J110" s="79"/>
    </row>
    <row r="111" spans="1:10" x14ac:dyDescent="0.5">
      <c r="A111" s="76"/>
      <c r="B111" s="77"/>
      <c r="C111" s="76"/>
      <c r="D111" s="76"/>
      <c r="E111" s="76"/>
      <c r="F111" s="82">
        <f t="shared" si="8"/>
        <v>0</v>
      </c>
      <c r="G111" s="78"/>
      <c r="H111" s="82">
        <f t="shared" si="9"/>
        <v>0</v>
      </c>
      <c r="I111" s="82">
        <f t="shared" si="10"/>
        <v>0</v>
      </c>
      <c r="J111" s="79"/>
    </row>
    <row r="112" spans="1:10" x14ac:dyDescent="0.5">
      <c r="A112" s="76"/>
      <c r="B112" s="77"/>
      <c r="C112" s="76"/>
      <c r="D112" s="76"/>
      <c r="E112" s="76"/>
      <c r="F112" s="82">
        <f t="shared" si="8"/>
        <v>0</v>
      </c>
      <c r="G112" s="78"/>
      <c r="H112" s="82">
        <f t="shared" si="9"/>
        <v>0</v>
      </c>
      <c r="I112" s="82">
        <f t="shared" si="10"/>
        <v>0</v>
      </c>
      <c r="J112" s="79"/>
    </row>
    <row r="113" spans="1:10" x14ac:dyDescent="0.5">
      <c r="A113" s="76"/>
      <c r="B113" s="77"/>
      <c r="C113" s="76"/>
      <c r="D113" s="76"/>
      <c r="E113" s="76"/>
      <c r="F113" s="82">
        <f t="shared" si="8"/>
        <v>0</v>
      </c>
      <c r="G113" s="78"/>
      <c r="H113" s="82">
        <f t="shared" si="9"/>
        <v>0</v>
      </c>
      <c r="I113" s="82">
        <f t="shared" si="10"/>
        <v>0</v>
      </c>
      <c r="J113" s="79"/>
    </row>
    <row r="114" spans="1:10" x14ac:dyDescent="0.5">
      <c r="A114" s="76"/>
      <c r="B114" s="77"/>
      <c r="C114" s="76"/>
      <c r="D114" s="76"/>
      <c r="E114" s="76"/>
      <c r="F114" s="82">
        <f t="shared" si="8"/>
        <v>0</v>
      </c>
      <c r="G114" s="78"/>
      <c r="H114" s="82">
        <f t="shared" si="9"/>
        <v>0</v>
      </c>
      <c r="I114" s="82">
        <f t="shared" si="10"/>
        <v>0</v>
      </c>
      <c r="J114" s="79"/>
    </row>
    <row r="115" spans="1:10" x14ac:dyDescent="0.5">
      <c r="A115" s="76"/>
      <c r="B115" s="77"/>
      <c r="C115" s="76"/>
      <c r="D115" s="76"/>
      <c r="E115" s="76"/>
      <c r="F115" s="82">
        <f t="shared" si="8"/>
        <v>0</v>
      </c>
      <c r="G115" s="78"/>
      <c r="H115" s="82">
        <f t="shared" si="9"/>
        <v>0</v>
      </c>
      <c r="I115" s="82">
        <f t="shared" si="10"/>
        <v>0</v>
      </c>
      <c r="J115" s="79"/>
    </row>
    <row r="116" spans="1:10" x14ac:dyDescent="0.5">
      <c r="A116" s="76"/>
      <c r="B116" s="77"/>
      <c r="C116" s="76"/>
      <c r="D116" s="76"/>
      <c r="E116" s="76"/>
      <c r="F116" s="82">
        <f t="shared" si="8"/>
        <v>0</v>
      </c>
      <c r="G116" s="78"/>
      <c r="H116" s="82">
        <f t="shared" si="9"/>
        <v>0</v>
      </c>
      <c r="I116" s="82">
        <f t="shared" si="10"/>
        <v>0</v>
      </c>
      <c r="J116" s="79"/>
    </row>
    <row r="117" spans="1:10" x14ac:dyDescent="0.5">
      <c r="A117" s="76"/>
      <c r="B117" s="77"/>
      <c r="C117" s="76"/>
      <c r="D117" s="76"/>
      <c r="E117" s="76"/>
      <c r="F117" s="82">
        <f t="shared" si="8"/>
        <v>0</v>
      </c>
      <c r="G117" s="78"/>
      <c r="H117" s="82">
        <f t="shared" si="9"/>
        <v>0</v>
      </c>
      <c r="I117" s="82">
        <f t="shared" si="10"/>
        <v>0</v>
      </c>
      <c r="J117" s="79"/>
    </row>
    <row r="118" spans="1:10" x14ac:dyDescent="0.5">
      <c r="A118" s="76"/>
      <c r="B118" s="77"/>
      <c r="C118" s="76"/>
      <c r="D118" s="76"/>
      <c r="E118" s="76"/>
      <c r="F118" s="82">
        <f t="shared" si="8"/>
        <v>0</v>
      </c>
      <c r="G118" s="78"/>
      <c r="H118" s="82">
        <f t="shared" si="9"/>
        <v>0</v>
      </c>
      <c r="I118" s="82">
        <f t="shared" si="10"/>
        <v>0</v>
      </c>
      <c r="J118" s="79"/>
    </row>
    <row r="119" spans="1:10" x14ac:dyDescent="0.5">
      <c r="A119" s="76"/>
      <c r="B119" s="77"/>
      <c r="C119" s="76"/>
      <c r="D119" s="76"/>
      <c r="E119" s="76"/>
      <c r="F119" s="82">
        <f t="shared" si="8"/>
        <v>0</v>
      </c>
      <c r="G119" s="78"/>
      <c r="H119" s="82">
        <f t="shared" si="9"/>
        <v>0</v>
      </c>
      <c r="I119" s="82">
        <f t="shared" si="10"/>
        <v>0</v>
      </c>
      <c r="J119" s="79"/>
    </row>
    <row r="120" spans="1:10" x14ac:dyDescent="0.5">
      <c r="A120" s="76"/>
      <c r="B120" s="77"/>
      <c r="C120" s="76"/>
      <c r="D120" s="76"/>
      <c r="E120" s="76"/>
      <c r="F120" s="82">
        <f t="shared" si="8"/>
        <v>0</v>
      </c>
      <c r="G120" s="78"/>
      <c r="H120" s="82">
        <f t="shared" si="9"/>
        <v>0</v>
      </c>
      <c r="I120" s="82">
        <f t="shared" si="10"/>
        <v>0</v>
      </c>
      <c r="J120" s="79"/>
    </row>
    <row r="121" spans="1:10" x14ac:dyDescent="0.5">
      <c r="A121" s="76"/>
      <c r="B121" s="77"/>
      <c r="C121" s="76"/>
      <c r="D121" s="76"/>
      <c r="E121" s="76"/>
      <c r="F121" s="82">
        <f t="shared" si="8"/>
        <v>0</v>
      </c>
      <c r="G121" s="78"/>
      <c r="H121" s="82">
        <f t="shared" si="9"/>
        <v>0</v>
      </c>
      <c r="I121" s="82">
        <f t="shared" si="10"/>
        <v>0</v>
      </c>
      <c r="J121" s="79"/>
    </row>
    <row r="122" spans="1:10" x14ac:dyDescent="0.5">
      <c r="A122" s="76"/>
      <c r="B122" s="77"/>
      <c r="C122" s="76"/>
      <c r="D122" s="76"/>
      <c r="E122" s="76"/>
      <c r="F122" s="82">
        <f t="shared" si="8"/>
        <v>0</v>
      </c>
      <c r="G122" s="78"/>
      <c r="H122" s="82">
        <f t="shared" si="9"/>
        <v>0</v>
      </c>
      <c r="I122" s="82">
        <f t="shared" si="10"/>
        <v>0</v>
      </c>
      <c r="J122" s="79"/>
    </row>
    <row r="123" spans="1:10" x14ac:dyDescent="0.5">
      <c r="A123" s="76"/>
      <c r="B123" s="77"/>
      <c r="C123" s="76"/>
      <c r="D123" s="76"/>
      <c r="E123" s="76"/>
      <c r="F123" s="82">
        <f t="shared" si="8"/>
        <v>0</v>
      </c>
      <c r="G123" s="78"/>
      <c r="H123" s="82">
        <f t="shared" si="9"/>
        <v>0</v>
      </c>
      <c r="I123" s="82">
        <f t="shared" si="10"/>
        <v>0</v>
      </c>
      <c r="J123" s="79"/>
    </row>
    <row r="124" spans="1:10" x14ac:dyDescent="0.5">
      <c r="A124" s="76"/>
      <c r="B124" s="77"/>
      <c r="C124" s="76"/>
      <c r="D124" s="76"/>
      <c r="E124" s="76"/>
      <c r="F124" s="82">
        <f t="shared" si="8"/>
        <v>0</v>
      </c>
      <c r="G124" s="78"/>
      <c r="H124" s="82">
        <f t="shared" si="9"/>
        <v>0</v>
      </c>
      <c r="I124" s="82">
        <f t="shared" si="10"/>
        <v>0</v>
      </c>
      <c r="J124" s="79"/>
    </row>
    <row r="125" spans="1:10" x14ac:dyDescent="0.5">
      <c r="A125" s="76"/>
      <c r="B125" s="77"/>
      <c r="C125" s="76"/>
      <c r="D125" s="76"/>
      <c r="E125" s="76"/>
      <c r="F125" s="82">
        <f t="shared" si="8"/>
        <v>0</v>
      </c>
      <c r="G125" s="78"/>
      <c r="H125" s="82">
        <f t="shared" si="9"/>
        <v>0</v>
      </c>
      <c r="I125" s="82">
        <f t="shared" si="10"/>
        <v>0</v>
      </c>
      <c r="J125" s="79"/>
    </row>
    <row r="126" spans="1:10" x14ac:dyDescent="0.5">
      <c r="A126" s="76"/>
      <c r="B126" s="77"/>
      <c r="C126" s="76"/>
      <c r="D126" s="76"/>
      <c r="E126" s="76"/>
      <c r="F126" s="82">
        <f t="shared" si="8"/>
        <v>0</v>
      </c>
      <c r="G126" s="78"/>
      <c r="H126" s="82">
        <f t="shared" si="9"/>
        <v>0</v>
      </c>
      <c r="I126" s="82">
        <f t="shared" si="10"/>
        <v>0</v>
      </c>
      <c r="J126" s="79"/>
    </row>
    <row r="127" spans="1:10" x14ac:dyDescent="0.5">
      <c r="A127" s="76"/>
      <c r="B127" s="77"/>
      <c r="C127" s="76"/>
      <c r="D127" s="76"/>
      <c r="E127" s="76"/>
      <c r="F127" s="82">
        <f t="shared" si="8"/>
        <v>0</v>
      </c>
      <c r="G127" s="78"/>
      <c r="H127" s="82">
        <f t="shared" si="9"/>
        <v>0</v>
      </c>
      <c r="I127" s="82">
        <f t="shared" si="10"/>
        <v>0</v>
      </c>
      <c r="J127" s="79"/>
    </row>
    <row r="128" spans="1:10" x14ac:dyDescent="0.5">
      <c r="A128" s="76"/>
      <c r="B128" s="77"/>
      <c r="C128" s="76"/>
      <c r="D128" s="76"/>
      <c r="E128" s="76"/>
      <c r="F128" s="82">
        <f t="shared" si="8"/>
        <v>0</v>
      </c>
      <c r="G128" s="78"/>
      <c r="H128" s="82">
        <f t="shared" si="9"/>
        <v>0</v>
      </c>
      <c r="I128" s="82">
        <f t="shared" si="10"/>
        <v>0</v>
      </c>
      <c r="J128" s="79"/>
    </row>
    <row r="129" spans="1:10" x14ac:dyDescent="0.5">
      <c r="A129" s="76"/>
      <c r="B129" s="77"/>
      <c r="C129" s="76"/>
      <c r="D129" s="76"/>
      <c r="E129" s="76"/>
      <c r="F129" s="82">
        <f t="shared" si="8"/>
        <v>0</v>
      </c>
      <c r="G129" s="78"/>
      <c r="H129" s="82">
        <f t="shared" si="9"/>
        <v>0</v>
      </c>
      <c r="I129" s="82">
        <f t="shared" si="10"/>
        <v>0</v>
      </c>
      <c r="J129" s="79"/>
    </row>
    <row r="130" spans="1:10" x14ac:dyDescent="0.5">
      <c r="A130" s="76"/>
      <c r="B130" s="77"/>
      <c r="C130" s="76"/>
      <c r="D130" s="76"/>
      <c r="E130" s="76"/>
      <c r="F130" s="82">
        <f t="shared" si="8"/>
        <v>0</v>
      </c>
      <c r="G130" s="78"/>
      <c r="H130" s="82">
        <f t="shared" si="9"/>
        <v>0</v>
      </c>
      <c r="I130" s="82">
        <f t="shared" si="10"/>
        <v>0</v>
      </c>
      <c r="J130" s="79"/>
    </row>
    <row r="131" spans="1:10" x14ac:dyDescent="0.5">
      <c r="A131" s="76"/>
      <c r="B131" s="77"/>
      <c r="C131" s="76"/>
      <c r="D131" s="76"/>
      <c r="E131" s="76"/>
      <c r="F131" s="82">
        <f t="shared" si="8"/>
        <v>0</v>
      </c>
      <c r="G131" s="78"/>
      <c r="H131" s="82">
        <f t="shared" si="9"/>
        <v>0</v>
      </c>
      <c r="I131" s="82">
        <f t="shared" si="10"/>
        <v>0</v>
      </c>
      <c r="J131" s="79"/>
    </row>
    <row r="132" spans="1:10" x14ac:dyDescent="0.5">
      <c r="A132" s="76"/>
      <c r="B132" s="77"/>
      <c r="C132" s="76"/>
      <c r="D132" s="76"/>
      <c r="E132" s="76"/>
      <c r="F132" s="82">
        <f t="shared" si="8"/>
        <v>0</v>
      </c>
      <c r="G132" s="78"/>
      <c r="H132" s="82">
        <f t="shared" si="9"/>
        <v>0</v>
      </c>
      <c r="I132" s="82">
        <f t="shared" si="10"/>
        <v>0</v>
      </c>
      <c r="J132" s="79"/>
    </row>
    <row r="133" spans="1:10" x14ac:dyDescent="0.5">
      <c r="A133" s="76"/>
      <c r="B133" s="77"/>
      <c r="C133" s="76"/>
      <c r="D133" s="76"/>
      <c r="E133" s="76"/>
      <c r="F133" s="82">
        <f t="shared" si="8"/>
        <v>0</v>
      </c>
      <c r="G133" s="78"/>
      <c r="H133" s="82">
        <f t="shared" si="9"/>
        <v>0</v>
      </c>
      <c r="I133" s="82">
        <f t="shared" si="10"/>
        <v>0</v>
      </c>
      <c r="J133" s="79"/>
    </row>
    <row r="134" spans="1:10" x14ac:dyDescent="0.5">
      <c r="A134" s="76"/>
      <c r="B134" s="77"/>
      <c r="C134" s="76"/>
      <c r="D134" s="76"/>
      <c r="E134" s="76"/>
      <c r="F134" s="82">
        <f t="shared" si="8"/>
        <v>0</v>
      </c>
      <c r="G134" s="78"/>
      <c r="H134" s="82">
        <f t="shared" si="9"/>
        <v>0</v>
      </c>
      <c r="I134" s="82">
        <f t="shared" si="10"/>
        <v>0</v>
      </c>
      <c r="J134" s="79"/>
    </row>
    <row r="135" spans="1:10" x14ac:dyDescent="0.5">
      <c r="A135" s="76"/>
      <c r="B135" s="77"/>
      <c r="C135" s="76"/>
      <c r="D135" s="76"/>
      <c r="E135" s="76"/>
      <c r="F135" s="82">
        <f t="shared" si="8"/>
        <v>0</v>
      </c>
      <c r="G135" s="78"/>
      <c r="H135" s="82">
        <f t="shared" si="9"/>
        <v>0</v>
      </c>
      <c r="I135" s="82">
        <f t="shared" si="10"/>
        <v>0</v>
      </c>
      <c r="J135" s="79"/>
    </row>
    <row r="136" spans="1:10" x14ac:dyDescent="0.5">
      <c r="A136" s="76"/>
      <c r="B136" s="77"/>
      <c r="C136" s="76"/>
      <c r="D136" s="76"/>
      <c r="E136" s="76"/>
      <c r="F136" s="82">
        <f t="shared" si="8"/>
        <v>0</v>
      </c>
      <c r="G136" s="78"/>
      <c r="H136" s="82">
        <f t="shared" si="9"/>
        <v>0</v>
      </c>
      <c r="I136" s="82">
        <f t="shared" si="10"/>
        <v>0</v>
      </c>
      <c r="J136" s="79"/>
    </row>
    <row r="137" spans="1:10" x14ac:dyDescent="0.5">
      <c r="A137" s="76"/>
      <c r="B137" s="77"/>
      <c r="C137" s="76"/>
      <c r="D137" s="76"/>
      <c r="E137" s="76"/>
      <c r="F137" s="82">
        <f t="shared" si="8"/>
        <v>0</v>
      </c>
      <c r="G137" s="78"/>
      <c r="H137" s="82">
        <f t="shared" si="9"/>
        <v>0</v>
      </c>
      <c r="I137" s="82">
        <f t="shared" si="10"/>
        <v>0</v>
      </c>
      <c r="J137" s="79"/>
    </row>
    <row r="138" spans="1:10" x14ac:dyDescent="0.5">
      <c r="A138" s="76"/>
      <c r="B138" s="77"/>
      <c r="C138" s="76"/>
      <c r="D138" s="76"/>
      <c r="E138" s="76"/>
      <c r="F138" s="82">
        <f t="shared" si="8"/>
        <v>0</v>
      </c>
      <c r="G138" s="78"/>
      <c r="H138" s="82">
        <f t="shared" si="9"/>
        <v>0</v>
      </c>
      <c r="I138" s="82">
        <f t="shared" si="10"/>
        <v>0</v>
      </c>
      <c r="J138" s="79"/>
    </row>
    <row r="139" spans="1:10" x14ac:dyDescent="0.5">
      <c r="A139" s="76"/>
      <c r="B139" s="77"/>
      <c r="C139" s="76"/>
      <c r="D139" s="76"/>
      <c r="E139" s="76"/>
      <c r="F139" s="82">
        <f t="shared" si="8"/>
        <v>0</v>
      </c>
      <c r="G139" s="78"/>
      <c r="H139" s="82">
        <f t="shared" si="9"/>
        <v>0</v>
      </c>
      <c r="I139" s="82">
        <f t="shared" si="10"/>
        <v>0</v>
      </c>
      <c r="J139" s="79"/>
    </row>
    <row r="140" spans="1:10" x14ac:dyDescent="0.5">
      <c r="A140" s="76"/>
      <c r="B140" s="77"/>
      <c r="C140" s="76"/>
      <c r="D140" s="76"/>
      <c r="E140" s="76"/>
      <c r="F140" s="82">
        <f t="shared" si="8"/>
        <v>0</v>
      </c>
      <c r="G140" s="78"/>
      <c r="H140" s="82">
        <f t="shared" si="9"/>
        <v>0</v>
      </c>
      <c r="I140" s="82">
        <f t="shared" si="10"/>
        <v>0</v>
      </c>
      <c r="J140" s="79"/>
    </row>
    <row r="141" spans="1:10" x14ac:dyDescent="0.5">
      <c r="A141" s="76"/>
      <c r="B141" s="77"/>
      <c r="C141" s="76"/>
      <c r="D141" s="76"/>
      <c r="E141" s="76"/>
      <c r="F141" s="82">
        <f t="shared" si="8"/>
        <v>0</v>
      </c>
      <c r="G141" s="78"/>
      <c r="H141" s="82">
        <f t="shared" si="9"/>
        <v>0</v>
      </c>
      <c r="I141" s="82">
        <f t="shared" si="10"/>
        <v>0</v>
      </c>
      <c r="J141" s="79"/>
    </row>
    <row r="142" spans="1:10" x14ac:dyDescent="0.5">
      <c r="A142" s="76"/>
      <c r="B142" s="77"/>
      <c r="C142" s="76"/>
      <c r="D142" s="76"/>
      <c r="E142" s="76"/>
      <c r="F142" s="82">
        <f t="shared" si="8"/>
        <v>0</v>
      </c>
      <c r="G142" s="78"/>
      <c r="H142" s="82">
        <f t="shared" si="9"/>
        <v>0</v>
      </c>
      <c r="I142" s="82">
        <f t="shared" si="10"/>
        <v>0</v>
      </c>
      <c r="J142" s="79"/>
    </row>
    <row r="143" spans="1:10" x14ac:dyDescent="0.5">
      <c r="A143" s="76"/>
      <c r="B143" s="77"/>
      <c r="C143" s="76"/>
      <c r="D143" s="76"/>
      <c r="E143" s="76"/>
      <c r="F143" s="82">
        <f t="shared" si="8"/>
        <v>0</v>
      </c>
      <c r="G143" s="78"/>
      <c r="H143" s="82">
        <f t="shared" si="9"/>
        <v>0</v>
      </c>
      <c r="I143" s="82">
        <f t="shared" si="10"/>
        <v>0</v>
      </c>
      <c r="J143" s="79"/>
    </row>
    <row r="144" spans="1:10" x14ac:dyDescent="0.5">
      <c r="A144" s="76"/>
      <c r="B144" s="77"/>
      <c r="C144" s="76"/>
      <c r="D144" s="76"/>
      <c r="E144" s="76"/>
      <c r="F144" s="82">
        <f t="shared" si="8"/>
        <v>0</v>
      </c>
      <c r="G144" s="78"/>
      <c r="H144" s="82">
        <f t="shared" si="9"/>
        <v>0</v>
      </c>
      <c r="I144" s="82">
        <f t="shared" si="10"/>
        <v>0</v>
      </c>
      <c r="J144" s="79"/>
    </row>
    <row r="145" spans="1:10" x14ac:dyDescent="0.5">
      <c r="A145" s="76"/>
      <c r="B145" s="77"/>
      <c r="C145" s="76"/>
      <c r="D145" s="76"/>
      <c r="E145" s="76"/>
      <c r="F145" s="82">
        <f t="shared" ref="F145:F208" si="11">E145*$C145</f>
        <v>0</v>
      </c>
      <c r="G145" s="78"/>
      <c r="H145" s="82">
        <f t="shared" ref="H145:H208" si="12">G145*$C145</f>
        <v>0</v>
      </c>
      <c r="I145" s="82">
        <f t="shared" ref="I145:I208" si="13">F145+H145</f>
        <v>0</v>
      </c>
      <c r="J145" s="79"/>
    </row>
    <row r="146" spans="1:10" x14ac:dyDescent="0.5">
      <c r="A146" s="76"/>
      <c r="B146" s="77"/>
      <c r="C146" s="76"/>
      <c r="D146" s="76"/>
      <c r="E146" s="76"/>
      <c r="F146" s="82">
        <f t="shared" si="11"/>
        <v>0</v>
      </c>
      <c r="G146" s="78"/>
      <c r="H146" s="82">
        <f t="shared" si="12"/>
        <v>0</v>
      </c>
      <c r="I146" s="82">
        <f t="shared" si="13"/>
        <v>0</v>
      </c>
      <c r="J146" s="79"/>
    </row>
    <row r="147" spans="1:10" x14ac:dyDescent="0.5">
      <c r="A147" s="76"/>
      <c r="B147" s="77"/>
      <c r="C147" s="76"/>
      <c r="D147" s="76"/>
      <c r="E147" s="76"/>
      <c r="F147" s="82">
        <f t="shared" si="11"/>
        <v>0</v>
      </c>
      <c r="G147" s="78"/>
      <c r="H147" s="82">
        <f t="shared" si="12"/>
        <v>0</v>
      </c>
      <c r="I147" s="82">
        <f t="shared" si="13"/>
        <v>0</v>
      </c>
      <c r="J147" s="79"/>
    </row>
    <row r="148" spans="1:10" x14ac:dyDescent="0.5">
      <c r="A148" s="76"/>
      <c r="B148" s="77"/>
      <c r="C148" s="76"/>
      <c r="D148" s="76"/>
      <c r="E148" s="76"/>
      <c r="F148" s="82">
        <f t="shared" si="11"/>
        <v>0</v>
      </c>
      <c r="G148" s="78"/>
      <c r="H148" s="82">
        <f t="shared" si="12"/>
        <v>0</v>
      </c>
      <c r="I148" s="82">
        <f t="shared" si="13"/>
        <v>0</v>
      </c>
      <c r="J148" s="79"/>
    </row>
    <row r="149" spans="1:10" x14ac:dyDescent="0.5">
      <c r="A149" s="76"/>
      <c r="B149" s="77"/>
      <c r="C149" s="76"/>
      <c r="D149" s="76"/>
      <c r="E149" s="76"/>
      <c r="F149" s="82">
        <f t="shared" si="11"/>
        <v>0</v>
      </c>
      <c r="G149" s="78"/>
      <c r="H149" s="82">
        <f t="shared" si="12"/>
        <v>0</v>
      </c>
      <c r="I149" s="82">
        <f t="shared" si="13"/>
        <v>0</v>
      </c>
      <c r="J149" s="79"/>
    </row>
    <row r="150" spans="1:10" x14ac:dyDescent="0.5">
      <c r="A150" s="76"/>
      <c r="B150" s="77"/>
      <c r="C150" s="76"/>
      <c r="D150" s="76"/>
      <c r="E150" s="76"/>
      <c r="F150" s="82">
        <f t="shared" si="11"/>
        <v>0</v>
      </c>
      <c r="G150" s="78"/>
      <c r="H150" s="82">
        <f t="shared" si="12"/>
        <v>0</v>
      </c>
      <c r="I150" s="82">
        <f t="shared" si="13"/>
        <v>0</v>
      </c>
      <c r="J150" s="79"/>
    </row>
    <row r="151" spans="1:10" x14ac:dyDescent="0.5">
      <c r="A151" s="76"/>
      <c r="B151" s="77"/>
      <c r="C151" s="76"/>
      <c r="D151" s="76"/>
      <c r="E151" s="76"/>
      <c r="F151" s="82">
        <f t="shared" si="11"/>
        <v>0</v>
      </c>
      <c r="G151" s="78"/>
      <c r="H151" s="82">
        <f t="shared" si="12"/>
        <v>0</v>
      </c>
      <c r="I151" s="82">
        <f t="shared" si="13"/>
        <v>0</v>
      </c>
      <c r="J151" s="79"/>
    </row>
    <row r="152" spans="1:10" x14ac:dyDescent="0.5">
      <c r="A152" s="76"/>
      <c r="B152" s="77"/>
      <c r="C152" s="76"/>
      <c r="D152" s="76"/>
      <c r="E152" s="76"/>
      <c r="F152" s="82">
        <f t="shared" si="11"/>
        <v>0</v>
      </c>
      <c r="G152" s="78"/>
      <c r="H152" s="82">
        <f t="shared" si="12"/>
        <v>0</v>
      </c>
      <c r="I152" s="82">
        <f t="shared" si="13"/>
        <v>0</v>
      </c>
      <c r="J152" s="79"/>
    </row>
    <row r="153" spans="1:10" x14ac:dyDescent="0.5">
      <c r="A153" s="76"/>
      <c r="B153" s="77"/>
      <c r="C153" s="76"/>
      <c r="D153" s="76"/>
      <c r="E153" s="76"/>
      <c r="F153" s="82">
        <f t="shared" si="11"/>
        <v>0</v>
      </c>
      <c r="G153" s="78"/>
      <c r="H153" s="82">
        <f t="shared" si="12"/>
        <v>0</v>
      </c>
      <c r="I153" s="82">
        <f t="shared" si="13"/>
        <v>0</v>
      </c>
      <c r="J153" s="79"/>
    </row>
    <row r="154" spans="1:10" x14ac:dyDescent="0.5">
      <c r="A154" s="76"/>
      <c r="B154" s="77"/>
      <c r="C154" s="76"/>
      <c r="D154" s="76"/>
      <c r="E154" s="76"/>
      <c r="F154" s="82">
        <f t="shared" si="11"/>
        <v>0</v>
      </c>
      <c r="G154" s="78"/>
      <c r="H154" s="82">
        <f t="shared" si="12"/>
        <v>0</v>
      </c>
      <c r="I154" s="82">
        <f t="shared" si="13"/>
        <v>0</v>
      </c>
      <c r="J154" s="79"/>
    </row>
    <row r="155" spans="1:10" x14ac:dyDescent="0.5">
      <c r="A155" s="76"/>
      <c r="B155" s="77"/>
      <c r="C155" s="76"/>
      <c r="D155" s="76"/>
      <c r="E155" s="76"/>
      <c r="F155" s="82">
        <f t="shared" si="11"/>
        <v>0</v>
      </c>
      <c r="G155" s="78"/>
      <c r="H155" s="82">
        <f t="shared" si="12"/>
        <v>0</v>
      </c>
      <c r="I155" s="82">
        <f t="shared" si="13"/>
        <v>0</v>
      </c>
      <c r="J155" s="79"/>
    </row>
    <row r="156" spans="1:10" x14ac:dyDescent="0.5">
      <c r="A156" s="76"/>
      <c r="B156" s="77"/>
      <c r="C156" s="76"/>
      <c r="D156" s="76"/>
      <c r="E156" s="76"/>
      <c r="F156" s="82">
        <f t="shared" si="11"/>
        <v>0</v>
      </c>
      <c r="G156" s="78"/>
      <c r="H156" s="82">
        <f t="shared" si="12"/>
        <v>0</v>
      </c>
      <c r="I156" s="82">
        <f t="shared" si="13"/>
        <v>0</v>
      </c>
      <c r="J156" s="79"/>
    </row>
    <row r="157" spans="1:10" x14ac:dyDescent="0.5">
      <c r="A157" s="76"/>
      <c r="B157" s="77"/>
      <c r="C157" s="76"/>
      <c r="D157" s="76"/>
      <c r="E157" s="76"/>
      <c r="F157" s="82">
        <f t="shared" si="11"/>
        <v>0</v>
      </c>
      <c r="G157" s="78"/>
      <c r="H157" s="82">
        <f t="shared" si="12"/>
        <v>0</v>
      </c>
      <c r="I157" s="82">
        <f t="shared" si="13"/>
        <v>0</v>
      </c>
      <c r="J157" s="79"/>
    </row>
    <row r="158" spans="1:10" x14ac:dyDescent="0.5">
      <c r="A158" s="76"/>
      <c r="B158" s="77"/>
      <c r="C158" s="76"/>
      <c r="D158" s="76"/>
      <c r="E158" s="76"/>
      <c r="F158" s="82">
        <f t="shared" si="11"/>
        <v>0</v>
      </c>
      <c r="G158" s="78"/>
      <c r="H158" s="82">
        <f t="shared" si="12"/>
        <v>0</v>
      </c>
      <c r="I158" s="82">
        <f t="shared" si="13"/>
        <v>0</v>
      </c>
      <c r="J158" s="79"/>
    </row>
    <row r="159" spans="1:10" x14ac:dyDescent="0.5">
      <c r="A159" s="76"/>
      <c r="B159" s="77"/>
      <c r="C159" s="76"/>
      <c r="D159" s="76"/>
      <c r="E159" s="76"/>
      <c r="F159" s="82">
        <f t="shared" si="11"/>
        <v>0</v>
      </c>
      <c r="G159" s="78"/>
      <c r="H159" s="82">
        <f t="shared" si="12"/>
        <v>0</v>
      </c>
      <c r="I159" s="82">
        <f t="shared" si="13"/>
        <v>0</v>
      </c>
      <c r="J159" s="79"/>
    </row>
    <row r="160" spans="1:10" x14ac:dyDescent="0.5">
      <c r="A160" s="76"/>
      <c r="B160" s="77"/>
      <c r="C160" s="76"/>
      <c r="D160" s="76"/>
      <c r="E160" s="76"/>
      <c r="F160" s="82">
        <f t="shared" si="11"/>
        <v>0</v>
      </c>
      <c r="G160" s="78"/>
      <c r="H160" s="82">
        <f t="shared" si="12"/>
        <v>0</v>
      </c>
      <c r="I160" s="82">
        <f t="shared" si="13"/>
        <v>0</v>
      </c>
      <c r="J160" s="79"/>
    </row>
    <row r="161" spans="1:10" x14ac:dyDescent="0.5">
      <c r="A161" s="76"/>
      <c r="B161" s="77"/>
      <c r="C161" s="76"/>
      <c r="D161" s="76"/>
      <c r="E161" s="76"/>
      <c r="F161" s="82">
        <f t="shared" si="11"/>
        <v>0</v>
      </c>
      <c r="G161" s="78"/>
      <c r="H161" s="82">
        <f t="shared" si="12"/>
        <v>0</v>
      </c>
      <c r="I161" s="82">
        <f t="shared" si="13"/>
        <v>0</v>
      </c>
      <c r="J161" s="79"/>
    </row>
    <row r="162" spans="1:10" x14ac:dyDescent="0.5">
      <c r="A162" s="76"/>
      <c r="B162" s="77"/>
      <c r="C162" s="76"/>
      <c r="D162" s="76"/>
      <c r="E162" s="76"/>
      <c r="F162" s="82">
        <f t="shared" si="11"/>
        <v>0</v>
      </c>
      <c r="G162" s="78"/>
      <c r="H162" s="82">
        <f t="shared" si="12"/>
        <v>0</v>
      </c>
      <c r="I162" s="82">
        <f t="shared" si="13"/>
        <v>0</v>
      </c>
      <c r="J162" s="79"/>
    </row>
    <row r="163" spans="1:10" x14ac:dyDescent="0.5">
      <c r="A163" s="76"/>
      <c r="B163" s="77"/>
      <c r="C163" s="76"/>
      <c r="D163" s="76"/>
      <c r="E163" s="76"/>
      <c r="F163" s="82">
        <f t="shared" si="11"/>
        <v>0</v>
      </c>
      <c r="G163" s="78"/>
      <c r="H163" s="82">
        <f t="shared" si="12"/>
        <v>0</v>
      </c>
      <c r="I163" s="82">
        <f t="shared" si="13"/>
        <v>0</v>
      </c>
      <c r="J163" s="79"/>
    </row>
    <row r="164" spans="1:10" x14ac:dyDescent="0.5">
      <c r="A164" s="76"/>
      <c r="B164" s="77"/>
      <c r="C164" s="76"/>
      <c r="D164" s="76"/>
      <c r="E164" s="76"/>
      <c r="F164" s="82">
        <f t="shared" si="11"/>
        <v>0</v>
      </c>
      <c r="G164" s="78"/>
      <c r="H164" s="82">
        <f t="shared" si="12"/>
        <v>0</v>
      </c>
      <c r="I164" s="82">
        <f t="shared" si="13"/>
        <v>0</v>
      </c>
      <c r="J164" s="79"/>
    </row>
    <row r="165" spans="1:10" x14ac:dyDescent="0.5">
      <c r="A165" s="76"/>
      <c r="B165" s="77"/>
      <c r="C165" s="76"/>
      <c r="D165" s="76"/>
      <c r="E165" s="76"/>
      <c r="F165" s="82">
        <f t="shared" si="11"/>
        <v>0</v>
      </c>
      <c r="G165" s="78"/>
      <c r="H165" s="82">
        <f t="shared" si="12"/>
        <v>0</v>
      </c>
      <c r="I165" s="82">
        <f t="shared" si="13"/>
        <v>0</v>
      </c>
      <c r="J165" s="79"/>
    </row>
    <row r="166" spans="1:10" x14ac:dyDescent="0.5">
      <c r="A166" s="76"/>
      <c r="B166" s="77"/>
      <c r="C166" s="76"/>
      <c r="D166" s="76"/>
      <c r="E166" s="76"/>
      <c r="F166" s="82">
        <f t="shared" si="11"/>
        <v>0</v>
      </c>
      <c r="G166" s="78"/>
      <c r="H166" s="82">
        <f t="shared" si="12"/>
        <v>0</v>
      </c>
      <c r="I166" s="82">
        <f t="shared" si="13"/>
        <v>0</v>
      </c>
      <c r="J166" s="79"/>
    </row>
    <row r="167" spans="1:10" x14ac:dyDescent="0.5">
      <c r="A167" s="76"/>
      <c r="B167" s="77"/>
      <c r="C167" s="76"/>
      <c r="D167" s="76"/>
      <c r="E167" s="76"/>
      <c r="F167" s="82">
        <f t="shared" si="11"/>
        <v>0</v>
      </c>
      <c r="G167" s="78"/>
      <c r="H167" s="82">
        <f t="shared" si="12"/>
        <v>0</v>
      </c>
      <c r="I167" s="82">
        <f t="shared" si="13"/>
        <v>0</v>
      </c>
      <c r="J167" s="79"/>
    </row>
    <row r="168" spans="1:10" x14ac:dyDescent="0.5">
      <c r="A168" s="76"/>
      <c r="B168" s="77"/>
      <c r="C168" s="76"/>
      <c r="D168" s="76"/>
      <c r="E168" s="76"/>
      <c r="F168" s="82">
        <f t="shared" si="11"/>
        <v>0</v>
      </c>
      <c r="G168" s="78"/>
      <c r="H168" s="82">
        <f t="shared" si="12"/>
        <v>0</v>
      </c>
      <c r="I168" s="82">
        <f t="shared" si="13"/>
        <v>0</v>
      </c>
      <c r="J168" s="79"/>
    </row>
    <row r="169" spans="1:10" x14ac:dyDescent="0.5">
      <c r="A169" s="76"/>
      <c r="B169" s="77"/>
      <c r="C169" s="76"/>
      <c r="D169" s="76"/>
      <c r="E169" s="76"/>
      <c r="F169" s="82">
        <f t="shared" si="11"/>
        <v>0</v>
      </c>
      <c r="G169" s="78"/>
      <c r="H169" s="82">
        <f t="shared" si="12"/>
        <v>0</v>
      </c>
      <c r="I169" s="82">
        <f t="shared" si="13"/>
        <v>0</v>
      </c>
      <c r="J169" s="79"/>
    </row>
    <row r="170" spans="1:10" x14ac:dyDescent="0.5">
      <c r="A170" s="76"/>
      <c r="B170" s="77"/>
      <c r="C170" s="76"/>
      <c r="D170" s="76"/>
      <c r="E170" s="76"/>
      <c r="F170" s="82">
        <f t="shared" si="11"/>
        <v>0</v>
      </c>
      <c r="G170" s="78"/>
      <c r="H170" s="82">
        <f t="shared" si="12"/>
        <v>0</v>
      </c>
      <c r="I170" s="82">
        <f t="shared" si="13"/>
        <v>0</v>
      </c>
      <c r="J170" s="79"/>
    </row>
    <row r="171" spans="1:10" x14ac:dyDescent="0.5">
      <c r="A171" s="76"/>
      <c r="B171" s="77"/>
      <c r="C171" s="76"/>
      <c r="D171" s="76"/>
      <c r="E171" s="76"/>
      <c r="F171" s="82">
        <f t="shared" si="11"/>
        <v>0</v>
      </c>
      <c r="G171" s="78"/>
      <c r="H171" s="82">
        <f t="shared" si="12"/>
        <v>0</v>
      </c>
      <c r="I171" s="82">
        <f t="shared" si="13"/>
        <v>0</v>
      </c>
      <c r="J171" s="79"/>
    </row>
    <row r="172" spans="1:10" x14ac:dyDescent="0.5">
      <c r="A172" s="76"/>
      <c r="B172" s="77"/>
      <c r="C172" s="76"/>
      <c r="D172" s="76"/>
      <c r="E172" s="76"/>
      <c r="F172" s="82">
        <f t="shared" si="11"/>
        <v>0</v>
      </c>
      <c r="G172" s="78"/>
      <c r="H172" s="82">
        <f t="shared" si="12"/>
        <v>0</v>
      </c>
      <c r="I172" s="82">
        <f t="shared" si="13"/>
        <v>0</v>
      </c>
      <c r="J172" s="79"/>
    </row>
    <row r="173" spans="1:10" x14ac:dyDescent="0.5">
      <c r="A173" s="76"/>
      <c r="B173" s="77"/>
      <c r="C173" s="76"/>
      <c r="D173" s="76"/>
      <c r="E173" s="76"/>
      <c r="F173" s="82">
        <f t="shared" si="11"/>
        <v>0</v>
      </c>
      <c r="G173" s="78"/>
      <c r="H173" s="82">
        <f t="shared" si="12"/>
        <v>0</v>
      </c>
      <c r="I173" s="82">
        <f t="shared" si="13"/>
        <v>0</v>
      </c>
      <c r="J173" s="79"/>
    </row>
    <row r="174" spans="1:10" x14ac:dyDescent="0.5">
      <c r="A174" s="76"/>
      <c r="B174" s="77"/>
      <c r="C174" s="76"/>
      <c r="D174" s="76"/>
      <c r="E174" s="76"/>
      <c r="F174" s="82">
        <f t="shared" si="11"/>
        <v>0</v>
      </c>
      <c r="G174" s="78"/>
      <c r="H174" s="82">
        <f t="shared" si="12"/>
        <v>0</v>
      </c>
      <c r="I174" s="82">
        <f t="shared" si="13"/>
        <v>0</v>
      </c>
      <c r="J174" s="79"/>
    </row>
    <row r="175" spans="1:10" x14ac:dyDescent="0.5">
      <c r="A175" s="76"/>
      <c r="B175" s="77"/>
      <c r="C175" s="76"/>
      <c r="D175" s="76"/>
      <c r="E175" s="76"/>
      <c r="F175" s="82">
        <f t="shared" si="11"/>
        <v>0</v>
      </c>
      <c r="G175" s="78"/>
      <c r="H175" s="82">
        <f t="shared" si="12"/>
        <v>0</v>
      </c>
      <c r="I175" s="82">
        <f t="shared" si="13"/>
        <v>0</v>
      </c>
      <c r="J175" s="79"/>
    </row>
    <row r="176" spans="1:10" x14ac:dyDescent="0.5">
      <c r="A176" s="76"/>
      <c r="B176" s="77"/>
      <c r="C176" s="76"/>
      <c r="D176" s="76"/>
      <c r="E176" s="76"/>
      <c r="F176" s="82">
        <f t="shared" si="11"/>
        <v>0</v>
      </c>
      <c r="G176" s="78"/>
      <c r="H176" s="82">
        <f t="shared" si="12"/>
        <v>0</v>
      </c>
      <c r="I176" s="82">
        <f t="shared" si="13"/>
        <v>0</v>
      </c>
      <c r="J176" s="79"/>
    </row>
    <row r="177" spans="1:10" x14ac:dyDescent="0.5">
      <c r="A177" s="76"/>
      <c r="B177" s="77"/>
      <c r="C177" s="76"/>
      <c r="D177" s="76"/>
      <c r="E177" s="76"/>
      <c r="F177" s="82">
        <f t="shared" si="11"/>
        <v>0</v>
      </c>
      <c r="G177" s="78"/>
      <c r="H177" s="82">
        <f t="shared" si="12"/>
        <v>0</v>
      </c>
      <c r="I177" s="82">
        <f t="shared" si="13"/>
        <v>0</v>
      </c>
      <c r="J177" s="79"/>
    </row>
    <row r="178" spans="1:10" x14ac:dyDescent="0.5">
      <c r="A178" s="76"/>
      <c r="B178" s="77"/>
      <c r="C178" s="76"/>
      <c r="D178" s="76"/>
      <c r="E178" s="76"/>
      <c r="F178" s="82">
        <f t="shared" si="11"/>
        <v>0</v>
      </c>
      <c r="G178" s="78"/>
      <c r="H178" s="82">
        <f t="shared" si="12"/>
        <v>0</v>
      </c>
      <c r="I178" s="82">
        <f t="shared" si="13"/>
        <v>0</v>
      </c>
      <c r="J178" s="79"/>
    </row>
    <row r="179" spans="1:10" x14ac:dyDescent="0.5">
      <c r="A179" s="76"/>
      <c r="B179" s="77"/>
      <c r="C179" s="76"/>
      <c r="D179" s="76"/>
      <c r="E179" s="76"/>
      <c r="F179" s="82">
        <f t="shared" si="11"/>
        <v>0</v>
      </c>
      <c r="G179" s="78"/>
      <c r="H179" s="82">
        <f t="shared" si="12"/>
        <v>0</v>
      </c>
      <c r="I179" s="82">
        <f t="shared" si="13"/>
        <v>0</v>
      </c>
      <c r="J179" s="79"/>
    </row>
    <row r="180" spans="1:10" x14ac:dyDescent="0.5">
      <c r="A180" s="76"/>
      <c r="B180" s="77"/>
      <c r="C180" s="76"/>
      <c r="D180" s="76"/>
      <c r="E180" s="76"/>
      <c r="F180" s="82">
        <f t="shared" si="11"/>
        <v>0</v>
      </c>
      <c r="G180" s="78"/>
      <c r="H180" s="82">
        <f t="shared" si="12"/>
        <v>0</v>
      </c>
      <c r="I180" s="82">
        <f t="shared" si="13"/>
        <v>0</v>
      </c>
      <c r="J180" s="79"/>
    </row>
    <row r="181" spans="1:10" x14ac:dyDescent="0.5">
      <c r="A181" s="76"/>
      <c r="B181" s="77"/>
      <c r="C181" s="76"/>
      <c r="D181" s="76"/>
      <c r="E181" s="76"/>
      <c r="F181" s="82">
        <f t="shared" si="11"/>
        <v>0</v>
      </c>
      <c r="G181" s="78"/>
      <c r="H181" s="82">
        <f t="shared" si="12"/>
        <v>0</v>
      </c>
      <c r="I181" s="82">
        <f t="shared" si="13"/>
        <v>0</v>
      </c>
      <c r="J181" s="79"/>
    </row>
    <row r="182" spans="1:10" x14ac:dyDescent="0.5">
      <c r="A182" s="76"/>
      <c r="B182" s="77"/>
      <c r="C182" s="76"/>
      <c r="D182" s="76"/>
      <c r="E182" s="76"/>
      <c r="F182" s="82">
        <f t="shared" si="11"/>
        <v>0</v>
      </c>
      <c r="G182" s="78"/>
      <c r="H182" s="82">
        <f t="shared" si="12"/>
        <v>0</v>
      </c>
      <c r="I182" s="82">
        <f t="shared" si="13"/>
        <v>0</v>
      </c>
      <c r="J182" s="79"/>
    </row>
    <row r="183" spans="1:10" x14ac:dyDescent="0.5">
      <c r="A183" s="76"/>
      <c r="B183" s="77"/>
      <c r="C183" s="76"/>
      <c r="D183" s="76"/>
      <c r="E183" s="76"/>
      <c r="F183" s="82">
        <f t="shared" si="11"/>
        <v>0</v>
      </c>
      <c r="G183" s="78"/>
      <c r="H183" s="82">
        <f t="shared" si="12"/>
        <v>0</v>
      </c>
      <c r="I183" s="82">
        <f t="shared" si="13"/>
        <v>0</v>
      </c>
      <c r="J183" s="79"/>
    </row>
    <row r="184" spans="1:10" x14ac:dyDescent="0.5">
      <c r="A184" s="76"/>
      <c r="B184" s="77"/>
      <c r="C184" s="76"/>
      <c r="D184" s="76"/>
      <c r="E184" s="76"/>
      <c r="F184" s="82">
        <f t="shared" si="11"/>
        <v>0</v>
      </c>
      <c r="G184" s="78"/>
      <c r="H184" s="82">
        <f t="shared" si="12"/>
        <v>0</v>
      </c>
      <c r="I184" s="82">
        <f t="shared" si="13"/>
        <v>0</v>
      </c>
      <c r="J184" s="79"/>
    </row>
    <row r="185" spans="1:10" x14ac:dyDescent="0.5">
      <c r="A185" s="76"/>
      <c r="B185" s="77"/>
      <c r="C185" s="76"/>
      <c r="D185" s="76"/>
      <c r="E185" s="76"/>
      <c r="F185" s="82">
        <f t="shared" si="11"/>
        <v>0</v>
      </c>
      <c r="G185" s="78"/>
      <c r="H185" s="82">
        <f t="shared" si="12"/>
        <v>0</v>
      </c>
      <c r="I185" s="82">
        <f t="shared" si="13"/>
        <v>0</v>
      </c>
      <c r="J185" s="79"/>
    </row>
    <row r="186" spans="1:10" x14ac:dyDescent="0.5">
      <c r="A186" s="76"/>
      <c r="B186" s="77"/>
      <c r="C186" s="76"/>
      <c r="D186" s="76"/>
      <c r="E186" s="76"/>
      <c r="F186" s="82">
        <f t="shared" si="11"/>
        <v>0</v>
      </c>
      <c r="G186" s="78"/>
      <c r="H186" s="82">
        <f t="shared" si="12"/>
        <v>0</v>
      </c>
      <c r="I186" s="82">
        <f t="shared" si="13"/>
        <v>0</v>
      </c>
      <c r="J186" s="79"/>
    </row>
    <row r="187" spans="1:10" x14ac:dyDescent="0.5">
      <c r="A187" s="76"/>
      <c r="B187" s="77"/>
      <c r="C187" s="76"/>
      <c r="D187" s="76"/>
      <c r="E187" s="76"/>
      <c r="F187" s="82">
        <f t="shared" si="11"/>
        <v>0</v>
      </c>
      <c r="G187" s="78"/>
      <c r="H187" s="82">
        <f t="shared" si="12"/>
        <v>0</v>
      </c>
      <c r="I187" s="82">
        <f t="shared" si="13"/>
        <v>0</v>
      </c>
      <c r="J187" s="79"/>
    </row>
    <row r="188" spans="1:10" x14ac:dyDescent="0.5">
      <c r="A188" s="76"/>
      <c r="B188" s="77"/>
      <c r="C188" s="76"/>
      <c r="D188" s="76"/>
      <c r="E188" s="76"/>
      <c r="F188" s="82">
        <f t="shared" si="11"/>
        <v>0</v>
      </c>
      <c r="G188" s="78"/>
      <c r="H188" s="82">
        <f t="shared" si="12"/>
        <v>0</v>
      </c>
      <c r="I188" s="82">
        <f t="shared" si="13"/>
        <v>0</v>
      </c>
      <c r="J188" s="79"/>
    </row>
    <row r="189" spans="1:10" x14ac:dyDescent="0.5">
      <c r="A189" s="76"/>
      <c r="B189" s="77"/>
      <c r="C189" s="76"/>
      <c r="D189" s="76"/>
      <c r="E189" s="76"/>
      <c r="F189" s="82">
        <f t="shared" si="11"/>
        <v>0</v>
      </c>
      <c r="G189" s="78"/>
      <c r="H189" s="82">
        <f t="shared" si="12"/>
        <v>0</v>
      </c>
      <c r="I189" s="82">
        <f t="shared" si="13"/>
        <v>0</v>
      </c>
      <c r="J189" s="79"/>
    </row>
    <row r="190" spans="1:10" x14ac:dyDescent="0.5">
      <c r="A190" s="76"/>
      <c r="B190" s="77"/>
      <c r="C190" s="76"/>
      <c r="D190" s="76"/>
      <c r="E190" s="76"/>
      <c r="F190" s="82">
        <f t="shared" si="11"/>
        <v>0</v>
      </c>
      <c r="G190" s="78"/>
      <c r="H190" s="82">
        <f t="shared" si="12"/>
        <v>0</v>
      </c>
      <c r="I190" s="82">
        <f t="shared" si="13"/>
        <v>0</v>
      </c>
      <c r="J190" s="79"/>
    </row>
    <row r="191" spans="1:10" x14ac:dyDescent="0.5">
      <c r="A191" s="76"/>
      <c r="B191" s="77"/>
      <c r="C191" s="76"/>
      <c r="D191" s="76"/>
      <c r="E191" s="76"/>
      <c r="F191" s="82">
        <f t="shared" si="11"/>
        <v>0</v>
      </c>
      <c r="G191" s="78"/>
      <c r="H191" s="82">
        <f t="shared" si="12"/>
        <v>0</v>
      </c>
      <c r="I191" s="82">
        <f t="shared" si="13"/>
        <v>0</v>
      </c>
      <c r="J191" s="79"/>
    </row>
    <row r="192" spans="1:10" x14ac:dyDescent="0.5">
      <c r="A192" s="76"/>
      <c r="B192" s="77"/>
      <c r="C192" s="76"/>
      <c r="D192" s="76"/>
      <c r="E192" s="76"/>
      <c r="F192" s="82">
        <f t="shared" si="11"/>
        <v>0</v>
      </c>
      <c r="G192" s="78"/>
      <c r="H192" s="82">
        <f t="shared" si="12"/>
        <v>0</v>
      </c>
      <c r="I192" s="82">
        <f t="shared" si="13"/>
        <v>0</v>
      </c>
      <c r="J192" s="79"/>
    </row>
    <row r="193" spans="1:10" x14ac:dyDescent="0.5">
      <c r="A193" s="76"/>
      <c r="B193" s="77"/>
      <c r="C193" s="76"/>
      <c r="D193" s="76"/>
      <c r="E193" s="76"/>
      <c r="F193" s="82">
        <f t="shared" si="11"/>
        <v>0</v>
      </c>
      <c r="G193" s="78"/>
      <c r="H193" s="82">
        <f t="shared" si="12"/>
        <v>0</v>
      </c>
      <c r="I193" s="82">
        <f t="shared" si="13"/>
        <v>0</v>
      </c>
      <c r="J193" s="79"/>
    </row>
    <row r="194" spans="1:10" x14ac:dyDescent="0.5">
      <c r="A194" s="76"/>
      <c r="B194" s="77"/>
      <c r="C194" s="76"/>
      <c r="D194" s="76"/>
      <c r="E194" s="76"/>
      <c r="F194" s="82">
        <f t="shared" si="11"/>
        <v>0</v>
      </c>
      <c r="G194" s="78"/>
      <c r="H194" s="82">
        <f t="shared" si="12"/>
        <v>0</v>
      </c>
      <c r="I194" s="82">
        <f t="shared" si="13"/>
        <v>0</v>
      </c>
      <c r="J194" s="79"/>
    </row>
    <row r="195" spans="1:10" x14ac:dyDescent="0.5">
      <c r="A195" s="76"/>
      <c r="B195" s="77"/>
      <c r="C195" s="76"/>
      <c r="D195" s="76"/>
      <c r="E195" s="76"/>
      <c r="F195" s="82">
        <f t="shared" si="11"/>
        <v>0</v>
      </c>
      <c r="G195" s="78"/>
      <c r="H195" s="82">
        <f t="shared" si="12"/>
        <v>0</v>
      </c>
      <c r="I195" s="82">
        <f t="shared" si="13"/>
        <v>0</v>
      </c>
      <c r="J195" s="79"/>
    </row>
    <row r="196" spans="1:10" x14ac:dyDescent="0.5">
      <c r="A196" s="76"/>
      <c r="B196" s="77"/>
      <c r="C196" s="76"/>
      <c r="D196" s="76"/>
      <c r="E196" s="76"/>
      <c r="F196" s="82">
        <f t="shared" si="11"/>
        <v>0</v>
      </c>
      <c r="G196" s="78"/>
      <c r="H196" s="82">
        <f t="shared" si="12"/>
        <v>0</v>
      </c>
      <c r="I196" s="82">
        <f t="shared" si="13"/>
        <v>0</v>
      </c>
      <c r="J196" s="79"/>
    </row>
    <row r="197" spans="1:10" x14ac:dyDescent="0.5">
      <c r="A197" s="76"/>
      <c r="B197" s="77"/>
      <c r="C197" s="76"/>
      <c r="D197" s="76"/>
      <c r="E197" s="76"/>
      <c r="F197" s="82">
        <f t="shared" si="11"/>
        <v>0</v>
      </c>
      <c r="G197" s="78"/>
      <c r="H197" s="82">
        <f t="shared" si="12"/>
        <v>0</v>
      </c>
      <c r="I197" s="82">
        <f t="shared" si="13"/>
        <v>0</v>
      </c>
      <c r="J197" s="79"/>
    </row>
    <row r="198" spans="1:10" x14ac:dyDescent="0.5">
      <c r="A198" s="76"/>
      <c r="B198" s="77"/>
      <c r="C198" s="76"/>
      <c r="D198" s="76"/>
      <c r="E198" s="76"/>
      <c r="F198" s="82">
        <f t="shared" si="11"/>
        <v>0</v>
      </c>
      <c r="G198" s="78"/>
      <c r="H198" s="82">
        <f t="shared" si="12"/>
        <v>0</v>
      </c>
      <c r="I198" s="82">
        <f t="shared" si="13"/>
        <v>0</v>
      </c>
      <c r="J198" s="79"/>
    </row>
    <row r="199" spans="1:10" x14ac:dyDescent="0.5">
      <c r="A199" s="76"/>
      <c r="B199" s="77"/>
      <c r="C199" s="76"/>
      <c r="D199" s="76"/>
      <c r="E199" s="76"/>
      <c r="F199" s="82">
        <f t="shared" si="11"/>
        <v>0</v>
      </c>
      <c r="G199" s="78"/>
      <c r="H199" s="82">
        <f t="shared" si="12"/>
        <v>0</v>
      </c>
      <c r="I199" s="82">
        <f t="shared" si="13"/>
        <v>0</v>
      </c>
      <c r="J199" s="79"/>
    </row>
    <row r="200" spans="1:10" x14ac:dyDescent="0.5">
      <c r="A200" s="76"/>
      <c r="B200" s="77"/>
      <c r="C200" s="76"/>
      <c r="D200" s="76"/>
      <c r="E200" s="76"/>
      <c r="F200" s="82">
        <f t="shared" si="11"/>
        <v>0</v>
      </c>
      <c r="G200" s="78"/>
      <c r="H200" s="82">
        <f t="shared" si="12"/>
        <v>0</v>
      </c>
      <c r="I200" s="82">
        <f t="shared" si="13"/>
        <v>0</v>
      </c>
      <c r="J200" s="79"/>
    </row>
    <row r="201" spans="1:10" x14ac:dyDescent="0.5">
      <c r="A201" s="76"/>
      <c r="B201" s="77"/>
      <c r="C201" s="76"/>
      <c r="D201" s="76"/>
      <c r="E201" s="76"/>
      <c r="F201" s="82">
        <f t="shared" si="11"/>
        <v>0</v>
      </c>
      <c r="G201" s="78"/>
      <c r="H201" s="82">
        <f t="shared" si="12"/>
        <v>0</v>
      </c>
      <c r="I201" s="82">
        <f t="shared" si="13"/>
        <v>0</v>
      </c>
      <c r="J201" s="79"/>
    </row>
    <row r="202" spans="1:10" x14ac:dyDescent="0.5">
      <c r="A202" s="76"/>
      <c r="B202" s="77"/>
      <c r="C202" s="76"/>
      <c r="D202" s="76"/>
      <c r="E202" s="76"/>
      <c r="F202" s="82">
        <f t="shared" si="11"/>
        <v>0</v>
      </c>
      <c r="G202" s="78"/>
      <c r="H202" s="82">
        <f t="shared" si="12"/>
        <v>0</v>
      </c>
      <c r="I202" s="82">
        <f t="shared" si="13"/>
        <v>0</v>
      </c>
      <c r="J202" s="79"/>
    </row>
    <row r="203" spans="1:10" x14ac:dyDescent="0.5">
      <c r="A203" s="76"/>
      <c r="B203" s="77"/>
      <c r="C203" s="76"/>
      <c r="D203" s="76"/>
      <c r="E203" s="76"/>
      <c r="F203" s="82">
        <f t="shared" si="11"/>
        <v>0</v>
      </c>
      <c r="G203" s="78"/>
      <c r="H203" s="82">
        <f t="shared" si="12"/>
        <v>0</v>
      </c>
      <c r="I203" s="82">
        <f t="shared" si="13"/>
        <v>0</v>
      </c>
      <c r="J203" s="79"/>
    </row>
    <row r="204" spans="1:10" x14ac:dyDescent="0.5">
      <c r="A204" s="76"/>
      <c r="B204" s="77"/>
      <c r="C204" s="76"/>
      <c r="D204" s="76"/>
      <c r="E204" s="76"/>
      <c r="F204" s="82">
        <f t="shared" si="11"/>
        <v>0</v>
      </c>
      <c r="G204" s="78"/>
      <c r="H204" s="82">
        <f t="shared" si="12"/>
        <v>0</v>
      </c>
      <c r="I204" s="82">
        <f t="shared" si="13"/>
        <v>0</v>
      </c>
      <c r="J204" s="79"/>
    </row>
    <row r="205" spans="1:10" x14ac:dyDescent="0.5">
      <c r="A205" s="76"/>
      <c r="B205" s="77"/>
      <c r="C205" s="76"/>
      <c r="D205" s="76"/>
      <c r="E205" s="76"/>
      <c r="F205" s="82">
        <f t="shared" si="11"/>
        <v>0</v>
      </c>
      <c r="G205" s="78"/>
      <c r="H205" s="82">
        <f t="shared" si="12"/>
        <v>0</v>
      </c>
      <c r="I205" s="82">
        <f t="shared" si="13"/>
        <v>0</v>
      </c>
      <c r="J205" s="79"/>
    </row>
    <row r="206" spans="1:10" x14ac:dyDescent="0.5">
      <c r="A206" s="76"/>
      <c r="B206" s="77"/>
      <c r="C206" s="76"/>
      <c r="D206" s="76"/>
      <c r="E206" s="76"/>
      <c r="F206" s="82">
        <f t="shared" si="11"/>
        <v>0</v>
      </c>
      <c r="G206" s="78"/>
      <c r="H206" s="82">
        <f t="shared" si="12"/>
        <v>0</v>
      </c>
      <c r="I206" s="82">
        <f t="shared" si="13"/>
        <v>0</v>
      </c>
      <c r="J206" s="79"/>
    </row>
    <row r="207" spans="1:10" x14ac:dyDescent="0.5">
      <c r="A207" s="76"/>
      <c r="B207" s="77"/>
      <c r="C207" s="76"/>
      <c r="D207" s="76"/>
      <c r="E207" s="76"/>
      <c r="F207" s="82">
        <f t="shared" si="11"/>
        <v>0</v>
      </c>
      <c r="G207" s="78"/>
      <c r="H207" s="82">
        <f t="shared" si="12"/>
        <v>0</v>
      </c>
      <c r="I207" s="82">
        <f t="shared" si="13"/>
        <v>0</v>
      </c>
      <c r="J207" s="79"/>
    </row>
    <row r="208" spans="1:10" x14ac:dyDescent="0.5">
      <c r="A208" s="76"/>
      <c r="B208" s="77"/>
      <c r="C208" s="76"/>
      <c r="D208" s="76"/>
      <c r="E208" s="76"/>
      <c r="F208" s="82">
        <f t="shared" si="11"/>
        <v>0</v>
      </c>
      <c r="G208" s="78"/>
      <c r="H208" s="82">
        <f t="shared" si="12"/>
        <v>0</v>
      </c>
      <c r="I208" s="82">
        <f t="shared" si="13"/>
        <v>0</v>
      </c>
      <c r="J208" s="79"/>
    </row>
    <row r="209" spans="1:10" x14ac:dyDescent="0.5">
      <c r="A209" s="76"/>
      <c r="B209" s="77"/>
      <c r="C209" s="76"/>
      <c r="D209" s="76"/>
      <c r="E209" s="76"/>
      <c r="F209" s="82">
        <f t="shared" ref="F209:F229" si="14">E209*$C209</f>
        <v>0</v>
      </c>
      <c r="G209" s="78"/>
      <c r="H209" s="82">
        <f t="shared" ref="H209:H229" si="15">G209*$C209</f>
        <v>0</v>
      </c>
      <c r="I209" s="82">
        <f t="shared" ref="I209:I229" si="16">F209+H209</f>
        <v>0</v>
      </c>
      <c r="J209" s="79"/>
    </row>
    <row r="210" spans="1:10" x14ac:dyDescent="0.5">
      <c r="A210" s="76"/>
      <c r="B210" s="77"/>
      <c r="C210" s="76"/>
      <c r="D210" s="76"/>
      <c r="E210" s="76"/>
      <c r="F210" s="82">
        <f t="shared" si="14"/>
        <v>0</v>
      </c>
      <c r="G210" s="78"/>
      <c r="H210" s="82">
        <f t="shared" si="15"/>
        <v>0</v>
      </c>
      <c r="I210" s="82">
        <f t="shared" si="16"/>
        <v>0</v>
      </c>
      <c r="J210" s="79"/>
    </row>
    <row r="211" spans="1:10" x14ac:dyDescent="0.5">
      <c r="A211" s="76"/>
      <c r="B211" s="77"/>
      <c r="C211" s="76"/>
      <c r="D211" s="76"/>
      <c r="E211" s="76"/>
      <c r="F211" s="82">
        <f t="shared" si="14"/>
        <v>0</v>
      </c>
      <c r="G211" s="78"/>
      <c r="H211" s="82">
        <f t="shared" si="15"/>
        <v>0</v>
      </c>
      <c r="I211" s="82">
        <f t="shared" si="16"/>
        <v>0</v>
      </c>
      <c r="J211" s="79"/>
    </row>
    <row r="212" spans="1:10" x14ac:dyDescent="0.5">
      <c r="A212" s="76"/>
      <c r="B212" s="77"/>
      <c r="C212" s="76"/>
      <c r="D212" s="76"/>
      <c r="E212" s="76"/>
      <c r="F212" s="82">
        <f t="shared" si="14"/>
        <v>0</v>
      </c>
      <c r="G212" s="78"/>
      <c r="H212" s="82">
        <f t="shared" si="15"/>
        <v>0</v>
      </c>
      <c r="I212" s="82">
        <f t="shared" si="16"/>
        <v>0</v>
      </c>
      <c r="J212" s="79"/>
    </row>
    <row r="213" spans="1:10" x14ac:dyDescent="0.5">
      <c r="A213" s="76"/>
      <c r="B213" s="77"/>
      <c r="C213" s="76"/>
      <c r="D213" s="76"/>
      <c r="E213" s="76"/>
      <c r="F213" s="82">
        <f t="shared" si="14"/>
        <v>0</v>
      </c>
      <c r="G213" s="78"/>
      <c r="H213" s="82">
        <f t="shared" si="15"/>
        <v>0</v>
      </c>
      <c r="I213" s="82">
        <f t="shared" si="16"/>
        <v>0</v>
      </c>
      <c r="J213" s="79"/>
    </row>
    <row r="214" spans="1:10" x14ac:dyDescent="0.5">
      <c r="A214" s="76"/>
      <c r="B214" s="77"/>
      <c r="C214" s="76"/>
      <c r="D214" s="76"/>
      <c r="E214" s="76"/>
      <c r="F214" s="82">
        <f t="shared" si="14"/>
        <v>0</v>
      </c>
      <c r="G214" s="78"/>
      <c r="H214" s="82">
        <f t="shared" si="15"/>
        <v>0</v>
      </c>
      <c r="I214" s="82">
        <f t="shared" si="16"/>
        <v>0</v>
      </c>
      <c r="J214" s="79"/>
    </row>
    <row r="215" spans="1:10" x14ac:dyDescent="0.5">
      <c r="A215" s="76"/>
      <c r="B215" s="77"/>
      <c r="C215" s="76"/>
      <c r="D215" s="76"/>
      <c r="E215" s="76"/>
      <c r="F215" s="82">
        <f t="shared" si="14"/>
        <v>0</v>
      </c>
      <c r="G215" s="78"/>
      <c r="H215" s="82">
        <f t="shared" si="15"/>
        <v>0</v>
      </c>
      <c r="I215" s="82">
        <f t="shared" si="16"/>
        <v>0</v>
      </c>
      <c r="J215" s="79"/>
    </row>
    <row r="216" spans="1:10" x14ac:dyDescent="0.5">
      <c r="A216" s="76"/>
      <c r="B216" s="77"/>
      <c r="C216" s="76"/>
      <c r="D216" s="76"/>
      <c r="E216" s="76"/>
      <c r="F216" s="82">
        <f t="shared" si="14"/>
        <v>0</v>
      </c>
      <c r="G216" s="78"/>
      <c r="H216" s="82">
        <f t="shared" si="15"/>
        <v>0</v>
      </c>
      <c r="I216" s="82">
        <f t="shared" si="16"/>
        <v>0</v>
      </c>
      <c r="J216" s="79"/>
    </row>
    <row r="217" spans="1:10" x14ac:dyDescent="0.5">
      <c r="A217" s="76"/>
      <c r="B217" s="77"/>
      <c r="C217" s="76"/>
      <c r="D217" s="76"/>
      <c r="E217" s="76"/>
      <c r="F217" s="82">
        <f t="shared" si="14"/>
        <v>0</v>
      </c>
      <c r="G217" s="78"/>
      <c r="H217" s="82">
        <f t="shared" si="15"/>
        <v>0</v>
      </c>
      <c r="I217" s="82">
        <f t="shared" si="16"/>
        <v>0</v>
      </c>
      <c r="J217" s="79"/>
    </row>
    <row r="218" spans="1:10" x14ac:dyDescent="0.5">
      <c r="A218" s="76"/>
      <c r="B218" s="77"/>
      <c r="C218" s="76"/>
      <c r="D218" s="76"/>
      <c r="E218" s="76"/>
      <c r="F218" s="82">
        <f t="shared" si="14"/>
        <v>0</v>
      </c>
      <c r="G218" s="78"/>
      <c r="H218" s="82">
        <f t="shared" si="15"/>
        <v>0</v>
      </c>
      <c r="I218" s="82">
        <f t="shared" si="16"/>
        <v>0</v>
      </c>
      <c r="J218" s="79"/>
    </row>
    <row r="219" spans="1:10" x14ac:dyDescent="0.5">
      <c r="A219" s="76"/>
      <c r="B219" s="77"/>
      <c r="C219" s="76"/>
      <c r="D219" s="76"/>
      <c r="E219" s="76"/>
      <c r="F219" s="82">
        <f t="shared" si="14"/>
        <v>0</v>
      </c>
      <c r="G219" s="78"/>
      <c r="H219" s="82">
        <f t="shared" si="15"/>
        <v>0</v>
      </c>
      <c r="I219" s="82">
        <f t="shared" si="16"/>
        <v>0</v>
      </c>
      <c r="J219" s="79"/>
    </row>
    <row r="220" spans="1:10" x14ac:dyDescent="0.5">
      <c r="A220" s="76"/>
      <c r="B220" s="77"/>
      <c r="C220" s="76"/>
      <c r="D220" s="76"/>
      <c r="E220" s="76"/>
      <c r="F220" s="82">
        <f t="shared" si="14"/>
        <v>0</v>
      </c>
      <c r="G220" s="78"/>
      <c r="H220" s="82">
        <f t="shared" si="15"/>
        <v>0</v>
      </c>
      <c r="I220" s="82">
        <f t="shared" si="16"/>
        <v>0</v>
      </c>
      <c r="J220" s="79"/>
    </row>
    <row r="221" spans="1:10" x14ac:dyDescent="0.5">
      <c r="A221" s="76"/>
      <c r="B221" s="77"/>
      <c r="C221" s="76"/>
      <c r="D221" s="76"/>
      <c r="E221" s="76"/>
      <c r="F221" s="82">
        <f t="shared" si="14"/>
        <v>0</v>
      </c>
      <c r="G221" s="78"/>
      <c r="H221" s="82">
        <f t="shared" si="15"/>
        <v>0</v>
      </c>
      <c r="I221" s="82">
        <f t="shared" si="16"/>
        <v>0</v>
      </c>
      <c r="J221" s="79"/>
    </row>
    <row r="222" spans="1:10" x14ac:dyDescent="0.5">
      <c r="A222" s="76"/>
      <c r="B222" s="77"/>
      <c r="C222" s="76"/>
      <c r="D222" s="76"/>
      <c r="E222" s="76"/>
      <c r="F222" s="82">
        <f t="shared" si="14"/>
        <v>0</v>
      </c>
      <c r="G222" s="78"/>
      <c r="H222" s="82">
        <f t="shared" si="15"/>
        <v>0</v>
      </c>
      <c r="I222" s="82">
        <f t="shared" si="16"/>
        <v>0</v>
      </c>
      <c r="J222" s="79"/>
    </row>
    <row r="223" spans="1:10" x14ac:dyDescent="0.5">
      <c r="A223" s="76"/>
      <c r="B223" s="77"/>
      <c r="C223" s="76"/>
      <c r="D223" s="76"/>
      <c r="E223" s="76"/>
      <c r="F223" s="82">
        <f t="shared" si="14"/>
        <v>0</v>
      </c>
      <c r="G223" s="78"/>
      <c r="H223" s="82">
        <f t="shared" si="15"/>
        <v>0</v>
      </c>
      <c r="I223" s="82">
        <f t="shared" si="16"/>
        <v>0</v>
      </c>
      <c r="J223" s="79"/>
    </row>
    <row r="224" spans="1:10" x14ac:dyDescent="0.5">
      <c r="A224" s="76"/>
      <c r="B224" s="77"/>
      <c r="C224" s="76"/>
      <c r="D224" s="76"/>
      <c r="E224" s="76"/>
      <c r="F224" s="82">
        <f t="shared" si="14"/>
        <v>0</v>
      </c>
      <c r="G224" s="78"/>
      <c r="H224" s="82">
        <f t="shared" si="15"/>
        <v>0</v>
      </c>
      <c r="I224" s="82">
        <f t="shared" si="16"/>
        <v>0</v>
      </c>
      <c r="J224" s="79"/>
    </row>
    <row r="225" spans="1:10" x14ac:dyDescent="0.5">
      <c r="A225" s="76"/>
      <c r="B225" s="77"/>
      <c r="C225" s="76"/>
      <c r="D225" s="76"/>
      <c r="E225" s="76"/>
      <c r="F225" s="82">
        <f t="shared" si="14"/>
        <v>0</v>
      </c>
      <c r="G225" s="78"/>
      <c r="H225" s="82">
        <f t="shared" si="15"/>
        <v>0</v>
      </c>
      <c r="I225" s="82">
        <f t="shared" si="16"/>
        <v>0</v>
      </c>
      <c r="J225" s="79"/>
    </row>
    <row r="226" spans="1:10" x14ac:dyDescent="0.5">
      <c r="A226" s="76"/>
      <c r="B226" s="77"/>
      <c r="C226" s="76"/>
      <c r="D226" s="76"/>
      <c r="E226" s="76"/>
      <c r="F226" s="82">
        <f t="shared" si="14"/>
        <v>0</v>
      </c>
      <c r="G226" s="78"/>
      <c r="H226" s="82">
        <f t="shared" si="15"/>
        <v>0</v>
      </c>
      <c r="I226" s="82">
        <f t="shared" si="16"/>
        <v>0</v>
      </c>
      <c r="J226" s="79"/>
    </row>
    <row r="227" spans="1:10" x14ac:dyDescent="0.5">
      <c r="A227" s="76"/>
      <c r="B227" s="77"/>
      <c r="C227" s="76"/>
      <c r="D227" s="76"/>
      <c r="E227" s="76"/>
      <c r="F227" s="82">
        <f t="shared" si="14"/>
        <v>0</v>
      </c>
      <c r="G227" s="78"/>
      <c r="H227" s="82">
        <f t="shared" si="15"/>
        <v>0</v>
      </c>
      <c r="I227" s="82">
        <f t="shared" si="16"/>
        <v>0</v>
      </c>
      <c r="J227" s="79"/>
    </row>
    <row r="228" spans="1:10" x14ac:dyDescent="0.5">
      <c r="A228" s="76"/>
      <c r="B228" s="77"/>
      <c r="C228" s="76"/>
      <c r="D228" s="76"/>
      <c r="E228" s="76"/>
      <c r="F228" s="82">
        <f t="shared" si="14"/>
        <v>0</v>
      </c>
      <c r="G228" s="78"/>
      <c r="H228" s="82">
        <f t="shared" si="15"/>
        <v>0</v>
      </c>
      <c r="I228" s="82">
        <f t="shared" si="16"/>
        <v>0</v>
      </c>
      <c r="J228" s="79"/>
    </row>
    <row r="229" spans="1:10" x14ac:dyDescent="0.5">
      <c r="A229" s="76"/>
      <c r="B229" s="77"/>
      <c r="C229" s="76"/>
      <c r="D229" s="76"/>
      <c r="E229" s="76"/>
      <c r="F229" s="182">
        <f t="shared" si="14"/>
        <v>0</v>
      </c>
      <c r="G229" s="76"/>
      <c r="H229" s="182">
        <f t="shared" si="15"/>
        <v>0</v>
      </c>
      <c r="I229" s="82">
        <f t="shared" si="16"/>
        <v>0</v>
      </c>
      <c r="J229" s="79"/>
    </row>
    <row r="230" spans="1:10" x14ac:dyDescent="0.5">
      <c r="F230" s="163"/>
      <c r="H230" s="83"/>
      <c r="I230" s="83">
        <f>SUM(I8:I229)</f>
        <v>400868</v>
      </c>
    </row>
    <row r="231" spans="1:10" x14ac:dyDescent="0.5">
      <c r="F231" s="163"/>
    </row>
  </sheetData>
  <sheetProtection password="C407" sheet="1" objects="1" scenarios="1"/>
  <customSheetViews>
    <customSheetView guid="{797F402C-D807-4A5C-9055-8329E2DAA52F}">
      <pane xSplit="1" ySplit="7" topLeftCell="B8" activePane="bottomRight" state="frozen"/>
      <selection pane="bottomRight" sqref="A1:XFD1048576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3:B3"/>
    <mergeCell ref="A1:B1"/>
    <mergeCell ref="I1:J1"/>
    <mergeCell ref="I2:J2"/>
    <mergeCell ref="F1:G1"/>
    <mergeCell ref="F2:G2"/>
    <mergeCell ref="F3:J3"/>
    <mergeCell ref="C1:E1"/>
    <mergeCell ref="D2:E2"/>
    <mergeCell ref="A4:J4"/>
    <mergeCell ref="E6:F6"/>
    <mergeCell ref="G6:H6"/>
    <mergeCell ref="A6:A7"/>
    <mergeCell ref="B6:B7"/>
    <mergeCell ref="J6:J7"/>
    <mergeCell ref="I6:I7"/>
    <mergeCell ref="D6:D7"/>
    <mergeCell ref="C6:C7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80" zoomScale="106" zoomScaleNormal="106" zoomScaleSheetLayoutView="130" workbookViewId="0">
      <selection activeCell="N18" sqref="N18"/>
    </sheetView>
  </sheetViews>
  <sheetFormatPr defaultColWidth="9" defaultRowHeight="21" x14ac:dyDescent="0.35"/>
  <cols>
    <col min="1" max="1" width="6.5" style="4" customWidth="1"/>
    <col min="2" max="4" width="6.5" style="1" customWidth="1"/>
    <col min="5" max="5" width="28.375" style="1" customWidth="1"/>
    <col min="6" max="7" width="9" style="1"/>
    <col min="8" max="8" width="10.75" style="1" customWidth="1"/>
    <col min="9" max="9" width="10.3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87" t="s">
        <v>23</v>
      </c>
      <c r="D1" s="487"/>
      <c r="E1" s="487"/>
      <c r="F1" s="487"/>
      <c r="G1" s="487"/>
      <c r="H1" s="487"/>
      <c r="I1" s="487"/>
      <c r="J1" s="487"/>
      <c r="K1" s="487"/>
      <c r="L1" s="487" t="s">
        <v>25</v>
      </c>
      <c r="M1" s="487"/>
    </row>
    <row r="2" spans="1:13" x14ac:dyDescent="0.35">
      <c r="A2" s="446" t="str">
        <f>'กรอกข้อมูล รร.'!B4</f>
        <v>ระบบไฟฟ้า อาคาร 208</v>
      </c>
      <c r="B2" s="446"/>
      <c r="C2" s="446"/>
      <c r="D2" s="447" t="str">
        <f>'กรอกข้อมูล รร.'!B5</f>
        <v>อาคาร 208</v>
      </c>
      <c r="E2" s="447"/>
      <c r="F2" s="447"/>
      <c r="G2" s="447"/>
      <c r="H2" s="447"/>
      <c r="I2" s="1" t="s">
        <v>26</v>
      </c>
      <c r="J2" s="172" t="str">
        <f>'กรอกข้อมูล รร.'!B10</f>
        <v>สพม.11</v>
      </c>
      <c r="M2" s="1" t="s">
        <v>34</v>
      </c>
    </row>
    <row r="3" spans="1:13" x14ac:dyDescent="0.35">
      <c r="A3" s="172" t="s">
        <v>0</v>
      </c>
      <c r="D3" s="447" t="str">
        <f>'กรอกข้อมูล รร.'!B6</f>
        <v>โรงเรียนคลองฉนวนวิทยา</v>
      </c>
      <c r="E3" s="447"/>
      <c r="F3" s="447"/>
      <c r="G3" s="447"/>
      <c r="H3" s="447"/>
      <c r="I3" s="1" t="s">
        <v>27</v>
      </c>
      <c r="K3" s="448">
        <f>'กรอกข้อมูล รร.'!B3</f>
        <v>241725</v>
      </c>
      <c r="L3" s="448"/>
    </row>
    <row r="4" spans="1:13" x14ac:dyDescent="0.35">
      <c r="A4" s="171" t="s">
        <v>1</v>
      </c>
      <c r="B4" s="2"/>
      <c r="C4" s="2"/>
      <c r="D4" s="447" t="str">
        <f>'กรอกข้อมูล รร.'!B12</f>
        <v>นางสาวสุดารัตน์  จีนเจียง</v>
      </c>
      <c r="E4" s="447"/>
      <c r="F4" s="447"/>
      <c r="G4" s="447"/>
      <c r="H4" s="447"/>
      <c r="I4" s="2"/>
      <c r="J4" s="2"/>
      <c r="K4" s="2"/>
      <c r="L4" s="2"/>
      <c r="M4" s="2"/>
    </row>
    <row r="5" spans="1:13" ht="9.75" customHeight="1" thickBot="1" x14ac:dyDescent="0.4">
      <c r="A5" s="1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449" t="s">
        <v>2</v>
      </c>
      <c r="B6" s="451" t="s">
        <v>3</v>
      </c>
      <c r="C6" s="452"/>
      <c r="D6" s="452"/>
      <c r="E6" s="453"/>
      <c r="F6" s="457" t="s">
        <v>4</v>
      </c>
      <c r="G6" s="457" t="s">
        <v>5</v>
      </c>
      <c r="H6" s="457" t="s">
        <v>6</v>
      </c>
      <c r="I6" s="457"/>
      <c r="J6" s="457" t="s">
        <v>7</v>
      </c>
      <c r="K6" s="457"/>
      <c r="L6" s="457" t="s">
        <v>24</v>
      </c>
      <c r="M6" s="440" t="s">
        <v>9</v>
      </c>
    </row>
    <row r="7" spans="1:13" s="3" customFormat="1" ht="43.5" customHeight="1" x14ac:dyDescent="0.35">
      <c r="A7" s="450"/>
      <c r="B7" s="454"/>
      <c r="C7" s="455"/>
      <c r="D7" s="455"/>
      <c r="E7" s="456"/>
      <c r="F7" s="471"/>
      <c r="G7" s="471"/>
      <c r="H7" s="170" t="s">
        <v>10</v>
      </c>
      <c r="I7" s="170" t="s">
        <v>11</v>
      </c>
      <c r="J7" s="170" t="s">
        <v>10</v>
      </c>
      <c r="K7" s="170" t="s">
        <v>11</v>
      </c>
      <c r="L7" s="471"/>
      <c r="M7" s="441"/>
    </row>
    <row r="8" spans="1:13" s="5" customFormat="1" ht="20.25" customHeight="1" x14ac:dyDescent="0.3">
      <c r="A8" s="7">
        <f>IF('กรอกรายการ วัสดุ'!A8&gt;0,'กรอกรายการ วัสดุ'!A8,IF('กรอกรายการ วัสดุ'!A8=0," "))</f>
        <v>1</v>
      </c>
      <c r="B8" s="445" t="str">
        <f>IF('กรอกรายการ วัสดุ'!B8&gt;0,'กรอกรายการ วัสดุ'!B8,IF('กรอกรายการ วัสดุ'!B8=0,"-"))</f>
        <v>ระบบไฟฟ้า อาคารเรียน 208</v>
      </c>
      <c r="C8" s="445"/>
      <c r="D8" s="445"/>
      <c r="E8" s="445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 t="str">
        <f>IF('กรอกรายการ วัสดุ'!A9&gt;0,'กรอกรายการ วัสดุ'!A9,IF('กรอกรายการ วัสดุ'!A9=0," "))</f>
        <v xml:space="preserve"> </v>
      </c>
      <c r="B9" s="434" t="str">
        <f>IF('กรอกรายการ วัสดุ'!B9&gt;0,'กรอกรายการ วัสดุ'!B9,IF('กรอกรายการ วัสดุ'!B9=0,"-"))</f>
        <v>1.1 เซฟตี้สวิตซ์ 100A 1 เฟส 2 สายใช้ภายในอาคาร</v>
      </c>
      <c r="C9" s="434"/>
      <c r="D9" s="434"/>
      <c r="E9" s="434"/>
      <c r="F9" s="12">
        <f>IF('กรอกรายการ วัสดุ'!C9&gt;0,'กรอกรายการ วัสดุ'!C9,IF('กรอกรายการ วัสดุ'!C9=0,"-"))</f>
        <v>1</v>
      </c>
      <c r="G9" s="12" t="str">
        <f>IF('กรอกรายการ วัสดุ'!D9&gt;0,'กรอกรายการ วัสดุ'!D9,IF('กรอกรายการ วัสดุ'!D9=0,"-"))</f>
        <v>ชุด</v>
      </c>
      <c r="H9" s="57">
        <f>IF('กรอกรายการ วัสดุ'!E9&gt;0,'กรอกรายการ วัสดุ'!E9,IF('กรอกรายการ วัสดุ'!E9=0,"-"))</f>
        <v>4500</v>
      </c>
      <c r="I9" s="57">
        <f>IF('กรอกรายการ วัสดุ'!F9&gt;0,'กรอกรายการ วัสดุ'!F9,IF('กรอกรายการ วัสดุ'!F9=0,"-"))</f>
        <v>4500</v>
      </c>
      <c r="J9" s="57">
        <f>IF('กรอกรายการ วัสดุ'!G9&gt;0,'กรอกรายการ วัสดุ'!G9,IF('กรอกรายการ วัสดุ'!G9=0,"-"))</f>
        <v>1500</v>
      </c>
      <c r="K9" s="57">
        <f>IF('กรอกรายการ วัสดุ'!H9&gt;0,'กรอกรายการ วัสดุ'!H9,IF('กรอกรายการ วัสดุ'!H9=0,"-"))</f>
        <v>1500</v>
      </c>
      <c r="L9" s="57">
        <f>IF('กรอกรายการ วัสดุ'!I9&gt;0,'กรอกรายการ วัสดุ'!I9,IF('กรอกรายการ วัสดุ'!I9=0,"-"))</f>
        <v>6000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434" t="str">
        <f>IF('กรอกรายการ วัสดุ'!B10&gt;0,'กรอกรายการ วัสดุ'!B10,IF('กรอกรายการ วัสดุ'!B10=0,"-"))</f>
        <v>1.2 คอนซูเมอร์ยูนิต 1 เฟส 2 สาย 63A 6 ช่อง</v>
      </c>
      <c r="C10" s="434"/>
      <c r="D10" s="434"/>
      <c r="E10" s="434"/>
      <c r="F10" s="12">
        <f>IF('กรอกรายการ วัสดุ'!C10&gt;0,'กรอกรายการ วัสดุ'!C10,IF('กรอกรายการ วัสดุ'!C10=0,"-"))</f>
        <v>8</v>
      </c>
      <c r="G10" s="12" t="str">
        <f>IF('กรอกรายการ วัสดุ'!D10&gt;0,'กรอกรายการ วัสดุ'!D10,IF('กรอกรายการ วัสดุ'!D10=0,"-"))</f>
        <v>ชุด</v>
      </c>
      <c r="H10" s="57">
        <f>IF('กรอกรายการ วัสดุ'!E10&gt;0,'กรอกรายการ วัสดุ'!E10,IF('กรอกรายการ วัสดุ'!E10=0,"-"))</f>
        <v>3500</v>
      </c>
      <c r="I10" s="57">
        <f>IF('กรอกรายการ วัสดุ'!F10&gt;0,'กรอกรายการ วัสดุ'!F10,IF('กรอกรายการ วัสดุ'!F10=0,"-"))</f>
        <v>28000</v>
      </c>
      <c r="J10" s="57">
        <f>IF('กรอกรายการ วัสดุ'!G10&gt;0,'กรอกรายการ วัสดุ'!G10,IF('กรอกรายการ วัสดุ'!G10=0,"-"))</f>
        <v>400</v>
      </c>
      <c r="K10" s="57">
        <f>IF('กรอกรายการ วัสดุ'!H10&gt;0,'กรอกรายการ วัสดุ'!H10,IF('กรอกรายการ วัสดุ'!H10=0,"-"))</f>
        <v>3200</v>
      </c>
      <c r="L10" s="57">
        <f>IF('กรอกรายการ วัสดุ'!I10&gt;0,'กรอกรายการ วัสดุ'!I10,IF('กรอกรายการ วัสดุ'!I10=0,"-"))</f>
        <v>31200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434" t="str">
        <f>IF('กรอกรายการ วัสดุ'!B11&gt;0,'กรอกรายการ วัสดุ'!B11,IF('กรอกรายการ วัสดุ'!B11=0,"-"))</f>
        <v>1.3 โคมไฟฟ้าแบบมีตะแกรงอะลูมิเนียมถี่ใบพับ ชนิดติดลอย หลอด LED TUBE T8   โคมไฟ  1x9 วัตต์ ขนาด30x60 ซม.</v>
      </c>
      <c r="C11" s="434"/>
      <c r="D11" s="434"/>
      <c r="E11" s="434"/>
      <c r="F11" s="12">
        <f>IF('กรอกรายการ วัสดุ'!C11&gt;0,'กรอกรายการ วัสดุ'!C11,IF('กรอกรายการ วัสดุ'!C11=0,"-"))</f>
        <v>10</v>
      </c>
      <c r="G11" s="12" t="str">
        <f>IF('กรอกรายการ วัสดุ'!D11&gt;0,'กรอกรายการ วัสดุ'!D11,IF('กรอกรายการ วัสดุ'!D11=0,"-"))</f>
        <v>ชุด</v>
      </c>
      <c r="H11" s="57">
        <f>IF('กรอกรายการ วัสดุ'!E11&gt;0,'กรอกรายการ วัสดุ'!E11,IF('กรอกรายการ วัสดุ'!E11=0,"-"))</f>
        <v>1485</v>
      </c>
      <c r="I11" s="57">
        <f>IF('กรอกรายการ วัสดุ'!F11&gt;0,'กรอกรายการ วัสดุ'!F11,IF('กรอกรายการ วัสดุ'!F11=0,"-"))</f>
        <v>14850</v>
      </c>
      <c r="J11" s="57">
        <f>IF('กรอกรายการ วัสดุ'!G11&gt;0,'กรอกรายการ วัสดุ'!G11,IF('กรอกรายการ วัสดุ'!G11=0,"-"))</f>
        <v>135</v>
      </c>
      <c r="K11" s="57">
        <f>IF('กรอกรายการ วัสดุ'!H11&gt;0,'กรอกรายการ วัสดุ'!H11,IF('กรอกรายการ วัสดุ'!H11=0,"-"))</f>
        <v>1350</v>
      </c>
      <c r="L11" s="57">
        <f>IF('กรอกรายการ วัสดุ'!I11&gt;0,'กรอกรายการ วัสดุ'!I11,IF('กรอกรายการ วัสดุ'!I11=0,"-"))</f>
        <v>16200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434" t="str">
        <f>IF('กรอกรายการ วัสดุ'!B12&gt;0,'กรอกรายการ วัสดุ'!B12,IF('กรอกรายการ วัสดุ'!B12=0,"-"))</f>
        <v>1.4 โคมไฟฟ้าแบบมีตะแกรงอะลูมิเนียมถี่ใบพับ ชนิดติดลอย หลอด LED TUBE T8   โคมไฟ  2x18 วัตต์ ขนาด30x120 ซม.</v>
      </c>
      <c r="C12" s="434"/>
      <c r="D12" s="434"/>
      <c r="E12" s="434"/>
      <c r="F12" s="12">
        <f>IF('กรอกรายการ วัสดุ'!C12&gt;0,'กรอกรายการ วัสดุ'!C12,IF('กรอกรายการ วัสดุ'!C12=0,"-"))</f>
        <v>52</v>
      </c>
      <c r="G12" s="12" t="str">
        <f>IF('กรอกรายการ วัสดุ'!D12&gt;0,'กรอกรายการ วัสดุ'!D12,IF('กรอกรายการ วัสดุ'!D12=0,"-"))</f>
        <v>ชุด</v>
      </c>
      <c r="H12" s="57">
        <f>IF('กรอกรายการ วัสดุ'!E12&gt;0,'กรอกรายการ วัสดุ'!E12,IF('กรอกรายการ วัสดุ'!E12=0,"-"))</f>
        <v>1970</v>
      </c>
      <c r="I12" s="57">
        <f>IF('กรอกรายการ วัสดุ'!F12&gt;0,'กรอกรายการ วัสดุ'!F12,IF('กรอกรายการ วัสดุ'!F12=0,"-"))</f>
        <v>102440</v>
      </c>
      <c r="J12" s="57">
        <f>IF('กรอกรายการ วัสดุ'!G12&gt;0,'กรอกรายการ วัสดุ'!G12,IF('กรอกรายการ วัสดุ'!G12=0,"-"))</f>
        <v>135</v>
      </c>
      <c r="K12" s="57">
        <f>IF('กรอกรายการ วัสดุ'!H12&gt;0,'กรอกรายการ วัสดุ'!H12,IF('กรอกรายการ วัสดุ'!H12=0,"-"))</f>
        <v>7020</v>
      </c>
      <c r="L12" s="57">
        <f>IF('กรอกรายการ วัสดุ'!I12&gt;0,'กรอกรายการ วัสดุ'!I12,IF('กรอกรายการ วัสดุ'!I12=0,"-"))</f>
        <v>109460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434" t="str">
        <f>IF('กรอกรายการ วัสดุ'!B13&gt;0,'กรอกรายการ วัสดุ'!B13,IF('กรอกรายการ วัสดุ'!B13=0,"-"))</f>
        <v>1.5 สวิตซ์ไฟฟ้าสองทาง 16A 250V</v>
      </c>
      <c r="C13" s="434"/>
      <c r="D13" s="434"/>
      <c r="E13" s="434"/>
      <c r="F13" s="12">
        <f>IF('กรอกรายการ วัสดุ'!C13&gt;0,'กรอกรายการ วัสดุ'!C13,IF('กรอกรายการ วัสดุ'!C13=0,"-"))</f>
        <v>45</v>
      </c>
      <c r="G13" s="12" t="str">
        <f>IF('กรอกรายการ วัสดุ'!D13&gt;0,'กรอกรายการ วัสดุ'!D13,IF('กรอกรายการ วัสดุ'!D13=0,"-"))</f>
        <v>ชุด</v>
      </c>
      <c r="H13" s="57">
        <f>IF('กรอกรายการ วัสดุ'!E13&gt;0,'กรอกรายการ วัสดุ'!E13,IF('กรอกรายการ วัสดุ'!E13=0,"-"))</f>
        <v>80</v>
      </c>
      <c r="I13" s="57">
        <f>IF('กรอกรายการ วัสดุ'!F13&gt;0,'กรอกรายการ วัสดุ'!F13,IF('กรอกรายการ วัสดุ'!F13=0,"-"))</f>
        <v>3600</v>
      </c>
      <c r="J13" s="57">
        <f>IF('กรอกรายการ วัสดุ'!G13&gt;0,'กรอกรายการ วัสดุ'!G13,IF('กรอกรายการ วัสดุ'!G13=0,"-"))</f>
        <v>85</v>
      </c>
      <c r="K13" s="57">
        <f>IF('กรอกรายการ วัสดุ'!H13&gt;0,'กรอกรายการ วัสดุ'!H13,IF('กรอกรายการ วัสดุ'!H13=0,"-"))</f>
        <v>3825</v>
      </c>
      <c r="L13" s="57">
        <f>IF('กรอกรายการ วัสดุ'!I13&gt;0,'กรอกรายการ วัสดุ'!I13,IF('กรอกรายการ วัสดุ'!I13=0,"-"))</f>
        <v>7425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434" t="str">
        <f>IF('กรอกรายการ วัสดุ'!B14&gt;0,'กรอกรายการ วัสดุ'!B14,IF('กรอกรายการ วัสดุ'!B14=0,"-"))</f>
        <v>1.6  เต้ารับไฟฟ้าแบบคู่ 16A 250V มีกราวด์</v>
      </c>
      <c r="C14" s="434"/>
      <c r="D14" s="434"/>
      <c r="E14" s="434"/>
      <c r="F14" s="12">
        <f>IF('กรอกรายการ วัสดุ'!C14&gt;0,'กรอกรายการ วัสดุ'!C14,IF('กรอกรายการ วัสดุ'!C14=0,"-"))</f>
        <v>60</v>
      </c>
      <c r="G14" s="12" t="str">
        <f>IF('กรอกรายการ วัสดุ'!D14&gt;0,'กรอกรายการ วัสดุ'!D14,IF('กรอกรายการ วัสดุ'!D14=0,"-"))</f>
        <v>ชุด</v>
      </c>
      <c r="H14" s="57">
        <f>IF('กรอกรายการ วัสดุ'!E14&gt;0,'กรอกรายการ วัสดุ'!E14,IF('กรอกรายการ วัสดุ'!E14=0,"-"))</f>
        <v>130</v>
      </c>
      <c r="I14" s="57">
        <f>IF('กรอกรายการ วัสดุ'!F14&gt;0,'กรอกรายการ วัสดุ'!F14,IF('กรอกรายการ วัสดุ'!F14=0,"-"))</f>
        <v>7800</v>
      </c>
      <c r="J14" s="57">
        <f>IF('กรอกรายการ วัสดุ'!G14&gt;0,'กรอกรายการ วัสดุ'!G14,IF('กรอกรายการ วัสดุ'!G14=0,"-"))</f>
        <v>90</v>
      </c>
      <c r="K14" s="57">
        <f>IF('กรอกรายการ วัสดุ'!H14&gt;0,'กรอกรายการ วัสดุ'!H14,IF('กรอกรายการ วัสดุ'!H14=0,"-"))</f>
        <v>5400</v>
      </c>
      <c r="L14" s="57">
        <f>IF('กรอกรายการ วัสดุ'!I14&gt;0,'กรอกรายการ วัสดุ'!I14,IF('กรอกรายการ วัสดุ'!I14=0,"-"))</f>
        <v>13200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434" t="str">
        <f>IF('กรอกรายการ วัสดุ'!B15&gt;0,'กรอกรายการ วัสดุ'!B15,IF('กรอกรายการ วัสดุ'!B15=0,"-"))</f>
        <v>1.7 บล็อกลอยใส่ปลั๊กไฟหรือสวิตซ์ ขนาด (2x4) 1 ช่อง</v>
      </c>
      <c r="C15" s="434"/>
      <c r="D15" s="434"/>
      <c r="E15" s="434"/>
      <c r="F15" s="12">
        <f>IF('กรอกรายการ วัสดุ'!C15&gt;0,'กรอกรายการ วัสดุ'!C15,IF('กรอกรายการ วัสดุ'!C15=0,"-"))</f>
        <v>16</v>
      </c>
      <c r="G15" s="12" t="str">
        <f>IF('กรอกรายการ วัสดุ'!D15&gt;0,'กรอกรายการ วัสดุ'!D15,IF('กรอกรายการ วัสดุ'!D15=0,"-"))</f>
        <v>อัน</v>
      </c>
      <c r="H15" s="57">
        <f>IF('กรอกรายการ วัสดุ'!E15&gt;0,'กรอกรายการ วัสดุ'!E15,IF('กรอกรายการ วัสดุ'!E15=0,"-"))</f>
        <v>42</v>
      </c>
      <c r="I15" s="57">
        <f>IF('กรอกรายการ วัสดุ'!F15&gt;0,'กรอกรายการ วัสดุ'!F15,IF('กรอกรายการ วัสดุ'!F15=0,"-"))</f>
        <v>672</v>
      </c>
      <c r="J15" s="57" t="str">
        <f>IF('กรอกรายการ วัสดุ'!G15&gt;0,'กรอกรายการ วัสดุ'!G15,IF('กรอกรายการ วัสดุ'!G15=0,"-"))</f>
        <v>-</v>
      </c>
      <c r="K15" s="57" t="str">
        <f>IF('กรอกรายการ วัสดุ'!H15&gt;0,'กรอกรายการ วัสดุ'!H15,IF('กรอกรายการ วัสดุ'!H15=0,"-"))</f>
        <v>-</v>
      </c>
      <c r="L15" s="57">
        <f>IF('กรอกรายการ วัสดุ'!I15&gt;0,'กรอกรายการ วัสดุ'!I15,IF('กรอกรายการ วัสดุ'!I15=0,"-"))</f>
        <v>672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434" t="str">
        <f>IF('กรอกรายการ วัสดุ'!B16&gt;0,'กรอกรายการ วัสดุ'!B16,IF('กรอกรายการ วัสดุ'!B16=0,"-"))</f>
        <v>1.8 บล็อกลอยใส่ปลั๊กไฟหรือสวิตซ์ ขนาด (2x4) 3 ช่อง</v>
      </c>
      <c r="C16" s="434"/>
      <c r="D16" s="434"/>
      <c r="E16" s="434"/>
      <c r="F16" s="12">
        <f>IF('กรอกรายการ วัสดุ'!C16&gt;0,'กรอกรายการ วัสดุ'!C16,IF('กรอกรายการ วัสดุ'!C16=0,"-"))</f>
        <v>74</v>
      </c>
      <c r="G16" s="12" t="str">
        <f>IF('กรอกรายการ วัสดุ'!D16&gt;0,'กรอกรายการ วัสดุ'!D16,IF('กรอกรายการ วัสดุ'!D16=0,"-"))</f>
        <v>ตัว</v>
      </c>
      <c r="H16" s="57">
        <f>IF('กรอกรายการ วัสดุ'!E16&gt;0,'กรอกรายการ วัสดุ'!E16,IF('กรอกรายการ วัสดุ'!E16=0,"-"))</f>
        <v>42</v>
      </c>
      <c r="I16" s="57">
        <f>IF('กรอกรายการ วัสดุ'!F16&gt;0,'กรอกรายการ วัสดุ'!F16,IF('กรอกรายการ วัสดุ'!F16=0,"-"))</f>
        <v>3108</v>
      </c>
      <c r="J16" s="57">
        <f>IF('กรอกรายการ วัสดุ'!G16&gt;0,'กรอกรายการ วัสดุ'!G16,IF('กรอกรายการ วัสดุ'!G16=0,"-"))</f>
        <v>90</v>
      </c>
      <c r="K16" s="57">
        <f>IF('กรอกรายการ วัสดุ'!H16&gt;0,'กรอกรายการ วัสดุ'!H16,IF('กรอกรายการ วัสดุ'!H16=0,"-"))</f>
        <v>6660</v>
      </c>
      <c r="L16" s="57">
        <f>IF('กรอกรายการ วัสดุ'!I16&gt;0,'กรอกรายการ วัสดุ'!I16,IF('กรอกรายการ วัสดุ'!I16=0,"-"))</f>
        <v>9768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434" t="str">
        <f>IF('กรอกรายการ วัสดุ'!B17&gt;0,'กรอกรายการ วัสดุ'!B17,IF('กรอกรายการ วัสดุ'!B17=0,"-"))</f>
        <v>1.9 สายไฟขนาด 1x1.5 ตร.มม.สีเทา</v>
      </c>
      <c r="C17" s="434"/>
      <c r="D17" s="434"/>
      <c r="E17" s="434"/>
      <c r="F17" s="12">
        <f>IF('กรอกรายการ วัสดุ'!C17&gt;0,'กรอกรายการ วัสดุ'!C17,IF('กรอกรายการ วัสดุ'!C17=0,"-"))</f>
        <v>10</v>
      </c>
      <c r="G17" s="12" t="str">
        <f>IF('กรอกรายการ วัสดุ'!D17&gt;0,'กรอกรายการ วัสดุ'!D17,IF('กรอกรายการ วัสดุ'!D17=0,"-"))</f>
        <v>ม้วน</v>
      </c>
      <c r="H17" s="57">
        <f>IF('กรอกรายการ วัสดุ'!E17&gt;0,'กรอกรายการ วัสดุ'!E17,IF('กรอกรายการ วัสดุ'!E17=0,"-"))</f>
        <v>546.5</v>
      </c>
      <c r="I17" s="57">
        <f>IF('กรอกรายการ วัสดุ'!F17&gt;0,'กรอกรายการ วัสดุ'!F17,IF('กรอกรายการ วัสดุ'!F17=0,"-"))</f>
        <v>5465</v>
      </c>
      <c r="J17" s="57">
        <f>IF('กรอกรายการ วัสดุ'!G17&gt;0,'กรอกรายการ วัสดุ'!G17,IF('กรอกรายการ วัสดุ'!G17=0,"-"))</f>
        <v>500</v>
      </c>
      <c r="K17" s="57">
        <f>IF('กรอกรายการ วัสดุ'!H17&gt;0,'กรอกรายการ วัสดุ'!H17,IF('กรอกรายการ วัสดุ'!H17=0,"-"))</f>
        <v>5000</v>
      </c>
      <c r="L17" s="57">
        <f>IF('กรอกรายการ วัสดุ'!I17&gt;0,'กรอกรายการ วัสดุ'!I17,IF('กรอกรายการ วัสดุ'!I17=0,"-"))</f>
        <v>10465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462" t="str">
        <f>IF('กรอกรายการ วัสดุ'!B18&gt;0,'กรอกรายการ วัสดุ'!B18,IF('กรอกรายการ วัสดุ'!B18=0,"-"))</f>
        <v>1.10 สายไฟขนาด 1x1.5 ตร.มม.สีน้ำเงิน</v>
      </c>
      <c r="C18" s="463"/>
      <c r="D18" s="463"/>
      <c r="E18" s="464"/>
      <c r="F18" s="12">
        <f>IF('กรอกรายการ วัสดุ'!C18&gt;0,'กรอกรายการ วัสดุ'!C18,IF('กรอกรายการ วัสดุ'!C18=0,"-"))</f>
        <v>10</v>
      </c>
      <c r="G18" s="12" t="str">
        <f>IF('กรอกรายการ วัสดุ'!D18&gt;0,'กรอกรายการ วัสดุ'!D18,IF('กรอกรายการ วัสดุ'!D18=0,"-"))</f>
        <v>ม้วน</v>
      </c>
      <c r="H18" s="57">
        <f>IF('กรอกรายการ วัสดุ'!E18&gt;0,'กรอกรายการ วัสดุ'!E18,IF('กรอกรายการ วัสดุ'!E18=0,"-"))</f>
        <v>546.5</v>
      </c>
      <c r="I18" s="57">
        <f>IF('กรอกรายการ วัสดุ'!F18&gt;0,'กรอกรายการ วัสดุ'!F18,IF('กรอกรายการ วัสดุ'!F18=0,"-"))</f>
        <v>5465</v>
      </c>
      <c r="J18" s="57">
        <f>IF('กรอกรายการ วัสดุ'!G18&gt;0,'กรอกรายการ วัสดุ'!G18,IF('กรอกรายการ วัสดุ'!G18=0,"-"))</f>
        <v>500</v>
      </c>
      <c r="K18" s="57">
        <f>IF('กรอกรายการ วัสดุ'!H18&gt;0,'กรอกรายการ วัสดุ'!H18,IF('กรอกรายการ วัสดุ'!H18=0,"-"))</f>
        <v>5000</v>
      </c>
      <c r="L18" s="57">
        <f>IF('กรอกรายการ วัสดุ'!I18&gt;0,'กรอกรายการ วัสดุ'!I18,IF('กรอกรายการ วัสดุ'!I18=0,"-"))</f>
        <v>10465</v>
      </c>
      <c r="M18" s="11"/>
    </row>
    <row r="19" spans="1:13" s="5" customFormat="1" ht="19.5" customHeight="1" thickBot="1" x14ac:dyDescent="0.35">
      <c r="A19" s="436" t="s">
        <v>41</v>
      </c>
      <c r="B19" s="437"/>
      <c r="C19" s="437"/>
      <c r="D19" s="437"/>
      <c r="E19" s="437"/>
      <c r="F19" s="437"/>
      <c r="G19" s="437"/>
      <c r="H19" s="438"/>
      <c r="I19" s="58">
        <f>SUM(I8:I18)</f>
        <v>175900</v>
      </c>
      <c r="J19" s="20"/>
      <c r="K19" s="58">
        <f>SUM(K8:K18)</f>
        <v>38955</v>
      </c>
      <c r="L19" s="58">
        <f>SUM(L8:L18)</f>
        <v>214855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74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74"/>
      <c r="B22" s="141"/>
      <c r="C22" s="141"/>
      <c r="D22" s="142"/>
      <c r="E22" s="174" t="str">
        <f>'กรอกข้อมูล รร.'!C28</f>
        <v>(นางสาวสุดารัตน์  จีนเจียง)</v>
      </c>
      <c r="H22" s="142"/>
      <c r="I22" s="439" t="str">
        <f>'กรอกข้อมูล รร.'!C29</f>
        <v>(นางพรทิพย์    นุกูลกิจ)</v>
      </c>
      <c r="J22" s="439"/>
    </row>
    <row r="23" spans="1:13" s="2" customFormat="1" x14ac:dyDescent="0.35">
      <c r="A23" s="174"/>
      <c r="C23" s="141"/>
      <c r="D23" s="439" t="str">
        <f>'กรอกข้อมูล รร.'!C33</f>
        <v>เจ้าหน้าที่พัสดุโรงเรียนคลองฉนวนวิทยา</v>
      </c>
      <c r="E23" s="439"/>
      <c r="F23" s="439"/>
      <c r="H23" s="439" t="str">
        <f>'กรอกข้อมูล รร.'!C32</f>
        <v>ผู้อำนวยการ โรงเรียนคลองฉนวนวิทยา</v>
      </c>
      <c r="I23" s="439"/>
      <c r="J23" s="439"/>
      <c r="K23" s="439"/>
    </row>
    <row r="24" spans="1:13" s="2" customFormat="1" ht="9" customHeight="1" x14ac:dyDescent="0.35">
      <c r="A24" s="174"/>
      <c r="C24" s="141"/>
      <c r="D24" s="174"/>
      <c r="E24" s="174"/>
      <c r="F24" s="174"/>
      <c r="H24" s="174"/>
      <c r="I24" s="174"/>
      <c r="J24" s="174"/>
      <c r="K24" s="174"/>
    </row>
    <row r="25" spans="1:13" s="2" customFormat="1" ht="23.25" x14ac:dyDescent="0.35">
      <c r="C25" s="459" t="s">
        <v>23</v>
      </c>
      <c r="D25" s="459"/>
      <c r="E25" s="459"/>
      <c r="F25" s="459"/>
      <c r="G25" s="459"/>
      <c r="H25" s="459"/>
      <c r="I25" s="459"/>
      <c r="J25" s="459"/>
      <c r="K25" s="459"/>
      <c r="L25" s="459" t="s">
        <v>25</v>
      </c>
      <c r="M25" s="459"/>
    </row>
    <row r="26" spans="1:13" s="2" customFormat="1" x14ac:dyDescent="0.35">
      <c r="A26" s="446" t="str">
        <f>A2</f>
        <v>ระบบไฟฟ้า อาคาร 208</v>
      </c>
      <c r="B26" s="446"/>
      <c r="C26" s="446"/>
      <c r="D26" s="466" t="str">
        <f>D2</f>
        <v>อาคาร 208</v>
      </c>
      <c r="E26" s="466"/>
      <c r="F26" s="466"/>
      <c r="G26" s="466"/>
      <c r="H26" s="466"/>
      <c r="I26" s="2" t="s">
        <v>26</v>
      </c>
      <c r="J26" s="171" t="str">
        <f>J2</f>
        <v>สพม.11</v>
      </c>
      <c r="M26" s="2" t="s">
        <v>35</v>
      </c>
    </row>
    <row r="27" spans="1:13" ht="21.75" thickBot="1" x14ac:dyDescent="0.4">
      <c r="A27" s="172" t="s">
        <v>0</v>
      </c>
      <c r="D27" s="447" t="str">
        <f>D3</f>
        <v>โรงเรียนคลองฉนวนวิทยา</v>
      </c>
      <c r="E27" s="447"/>
      <c r="F27" s="447"/>
      <c r="G27" s="447"/>
      <c r="H27" s="447"/>
      <c r="K27" s="448"/>
      <c r="L27" s="448"/>
    </row>
    <row r="28" spans="1:13" ht="9.75" hidden="1" customHeight="1" x14ac:dyDescent="0.35">
      <c r="A28" s="17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449" t="s">
        <v>2</v>
      </c>
      <c r="B29" s="451" t="s">
        <v>3</v>
      </c>
      <c r="C29" s="452"/>
      <c r="D29" s="452"/>
      <c r="E29" s="453"/>
      <c r="F29" s="457" t="s">
        <v>4</v>
      </c>
      <c r="G29" s="457" t="s">
        <v>5</v>
      </c>
      <c r="H29" s="457" t="s">
        <v>6</v>
      </c>
      <c r="I29" s="457"/>
      <c r="J29" s="457" t="s">
        <v>7</v>
      </c>
      <c r="K29" s="457"/>
      <c r="L29" s="457" t="s">
        <v>24</v>
      </c>
      <c r="M29" s="440" t="s">
        <v>9</v>
      </c>
    </row>
    <row r="30" spans="1:13" s="3" customFormat="1" ht="43.5" customHeight="1" x14ac:dyDescent="0.35">
      <c r="A30" s="450"/>
      <c r="B30" s="454"/>
      <c r="C30" s="455"/>
      <c r="D30" s="455"/>
      <c r="E30" s="456"/>
      <c r="F30" s="458"/>
      <c r="G30" s="458"/>
      <c r="H30" s="175" t="s">
        <v>10</v>
      </c>
      <c r="I30" s="175" t="s">
        <v>11</v>
      </c>
      <c r="J30" s="175" t="s">
        <v>10</v>
      </c>
      <c r="K30" s="175" t="s">
        <v>11</v>
      </c>
      <c r="L30" s="458"/>
      <c r="M30" s="441"/>
    </row>
    <row r="31" spans="1:13" s="3" customFormat="1" ht="24.75" customHeight="1" x14ac:dyDescent="0.35">
      <c r="A31" s="475" t="s">
        <v>42</v>
      </c>
      <c r="B31" s="476"/>
      <c r="C31" s="476"/>
      <c r="D31" s="476"/>
      <c r="E31" s="476"/>
      <c r="F31" s="476"/>
      <c r="G31" s="476"/>
      <c r="H31" s="477"/>
      <c r="I31" s="311">
        <f>I19</f>
        <v>175900</v>
      </c>
      <c r="J31" s="16"/>
      <c r="K31" s="59">
        <f>K19</f>
        <v>38955</v>
      </c>
      <c r="L31" s="59">
        <f>L19</f>
        <v>214855</v>
      </c>
      <c r="M31" s="176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81" t="str">
        <f>IF('กรอกรายการ วัสดุ'!B19&gt;0,'กรอกรายการ วัสดุ'!B19,IF('กรอกรายการ วัสดุ'!B19=0,"-"))</f>
        <v>1.11 สายไฟขนาด 1x2.5 ตร.มม.สีเขียว</v>
      </c>
      <c r="C32" s="482"/>
      <c r="D32" s="482"/>
      <c r="E32" s="483"/>
      <c r="F32" s="12">
        <f>IF('กรอกรายการ วัสดุ'!C19&gt;0,'กรอกรายการ วัสดุ'!C19,IF('กรอกรายการ วัสดุ'!C19=0,"-"))</f>
        <v>10</v>
      </c>
      <c r="G32" s="12" t="str">
        <f>IF('กรอกรายการ วัสดุ'!D19&gt;0,'กรอกรายการ วัสดุ'!D19,IF('กรอกรายการ วัสดุ'!D19=0,"-"))</f>
        <v>ม้วน</v>
      </c>
      <c r="H32" s="57">
        <f>IF('กรอกรายการ วัสดุ'!E19&gt;0,'กรอกรายการ วัสดุ'!E19,IF('กรอกรายการ วัสดุ'!E19=0,"-"))</f>
        <v>809.5</v>
      </c>
      <c r="I32" s="57">
        <f>IF('กรอกรายการ วัสดุ'!F19&gt;0,'กรอกรายการ วัสดุ'!F19,IF('กรอกรายการ วัสดุ'!F19=0,"-"))</f>
        <v>8095</v>
      </c>
      <c r="J32" s="57">
        <f>IF('กรอกรายการ วัสดุ'!G19&gt;0,'กรอกรายการ วัสดุ'!G19,IF('กรอกรายการ วัสดุ'!G19=0,"-"))</f>
        <v>700</v>
      </c>
      <c r="K32" s="57">
        <f>IF('กรอกรายการ วัสดุ'!H19&gt;0,'กรอกรายการ วัสดุ'!H19,IF('กรอกรายการ วัสดุ'!H19=0,"-"))</f>
        <v>7000</v>
      </c>
      <c r="L32" s="57">
        <f>IF('กรอกรายการ วัสดุ'!I19&gt;0,'กรอกรายการ วัสดุ'!I19,IF('กรอกรายการ วัสดุ'!I19=0,"-"))</f>
        <v>15095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84" t="str">
        <f>IF('กรอกรายการ วัสดุ'!B20&gt;0,'กรอกรายการ วัสดุ'!B20,IF('กรอกรายการ วัสดุ'!B20=0,"-"))</f>
        <v>1.12 สายไฟขนาด 1x2.5 ตร.มม.สีเทา</v>
      </c>
      <c r="C33" s="485"/>
      <c r="D33" s="485"/>
      <c r="E33" s="486"/>
      <c r="F33" s="12">
        <f>IF('กรอกรายการ วัสดุ'!C20&gt;0,'กรอกรายการ วัสดุ'!C20,IF('กรอกรายการ วัสดุ'!C20=0,"-"))</f>
        <v>10</v>
      </c>
      <c r="G33" s="12" t="str">
        <f>IF('กรอกรายการ วัสดุ'!D20&gt;0,'กรอกรายการ วัสดุ'!D20,IF('กรอกรายการ วัสดุ'!D20=0,"-"))</f>
        <v>ม้วน</v>
      </c>
      <c r="H33" s="57">
        <f>IF('กรอกรายการ วัสดุ'!E20&gt;0,'กรอกรายการ วัสดุ'!E20,IF('กรอกรายการ วัสดุ'!E20=0,"-"))</f>
        <v>809.5</v>
      </c>
      <c r="I33" s="57">
        <f>IF('กรอกรายการ วัสดุ'!F20&gt;0,'กรอกรายการ วัสดุ'!F20,IF('กรอกรายการ วัสดุ'!F20=0,"-"))</f>
        <v>8095</v>
      </c>
      <c r="J33" s="57">
        <f>IF('กรอกรายการ วัสดุ'!G20&gt;0,'กรอกรายการ วัสดุ'!G20,IF('กรอกรายการ วัสดุ'!G20=0,"-"))</f>
        <v>700</v>
      </c>
      <c r="K33" s="57">
        <f>IF('กรอกรายการ วัสดุ'!H20&gt;0,'กรอกรายการ วัสดุ'!H20,IF('กรอกรายการ วัสดุ'!H20=0,"-"))</f>
        <v>7000</v>
      </c>
      <c r="L33" s="57">
        <f>IF('กรอกรายการ วัสดุ'!I20&gt;0,'กรอกรายการ วัสดุ'!I20,IF('กรอกรายการ วัสดุ'!I20=0,"-"))</f>
        <v>15095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84" t="str">
        <f>IF('กรอกรายการ วัสดุ'!B21&gt;0,'กรอกรายการ วัสดุ'!B21,IF('กรอกรายการ วัสดุ'!B21=0,"-"))</f>
        <v>1.13 สายไฟขนาด 1x2.5 ตร.มม.สีน้ำเงิน</v>
      </c>
      <c r="C34" s="485"/>
      <c r="D34" s="485"/>
      <c r="E34" s="486"/>
      <c r="F34" s="12">
        <f>IF('กรอกรายการ วัสดุ'!C21&gt;0,'กรอกรายการ วัสดุ'!C21,IF('กรอกรายการ วัสดุ'!C21=0,"-"))</f>
        <v>10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809.5</v>
      </c>
      <c r="I34" s="57">
        <f>IF('กรอกรายการ วัสดุ'!F21&gt;0,'กรอกรายการ วัสดุ'!F21,IF('กรอกรายการ วัสดุ'!F21=0,"-"))</f>
        <v>8095</v>
      </c>
      <c r="J34" s="57">
        <f>IF('กรอกรายการ วัสดุ'!G21&gt;0,'กรอกรายการ วัสดุ'!G21,IF('กรอกรายการ วัสดุ'!G21=0,"-"))</f>
        <v>700</v>
      </c>
      <c r="K34" s="57">
        <f>IF('กรอกรายการ วัสดุ'!H21&gt;0,'กรอกรายการ วัสดุ'!H21,IF('กรอกรายการ วัสดุ'!H21=0,"-"))</f>
        <v>7000</v>
      </c>
      <c r="L34" s="57">
        <f>IF('กรอกรายการ วัสดุ'!I21&gt;0,'กรอกรายการ วัสดุ'!I21,IF('กรอกรายการ วัสดุ'!I21=0,"-"))</f>
        <v>15095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84" t="str">
        <f>IF('กรอกรายการ วัสดุ'!B22&gt;0,'กรอกรายการ วัสดุ'!B22,IF('กรอกรายการ วัสดุ'!B22=0,"-"))</f>
        <v xml:space="preserve">1.14 สายเคเบิลภายนอกอาคาร </v>
      </c>
      <c r="C35" s="485"/>
      <c r="D35" s="485"/>
      <c r="E35" s="486"/>
      <c r="F35" s="12">
        <f>IF('กรอกรายการ วัสดุ'!C22&gt;0,'กรอกรายการ วัสดุ'!C22,IF('กรอกรายการ วัสดุ'!C22=0,"-"))</f>
        <v>40</v>
      </c>
      <c r="G35" s="12" t="str">
        <f>IF('กรอกรายการ วัสดุ'!D22&gt;0,'กรอกรายการ วัสดุ'!D22,IF('กรอกรายการ วัสดุ'!D22=0,"-"))</f>
        <v>เมตร</v>
      </c>
      <c r="H35" s="57">
        <f>IF('กรอกรายการ วัสดุ'!E22&gt;0,'กรอกรายการ วัสดุ'!E22,IF('กรอกรายการ วัสดุ'!E22=0,"-"))</f>
        <v>200</v>
      </c>
      <c r="I35" s="57">
        <f>IF('กรอกรายการ วัสดุ'!F22&gt;0,'กรอกรายการ วัสดุ'!F22,IF('กรอกรายการ วัสดุ'!F22=0,"-"))</f>
        <v>8000</v>
      </c>
      <c r="J35" s="57">
        <f>IF('กรอกรายการ วัสดุ'!G22&gt;0,'กรอกรายการ วัสดุ'!G22,IF('กรอกรายการ วัสดุ'!G22=0,"-"))</f>
        <v>40</v>
      </c>
      <c r="K35" s="57">
        <f>IF('กรอกรายการ วัสดุ'!H22&gt;0,'กรอกรายการ วัสดุ'!H22,IF('กรอกรายการ วัสดุ'!H22=0,"-"))</f>
        <v>1600</v>
      </c>
      <c r="L35" s="57">
        <f>IF('กรอกรายการ วัสดุ'!I22&gt;0,'กรอกรายการ วัสดุ'!I22,IF('กรอกรายการ วัสดุ'!I22=0,"-"))</f>
        <v>9600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84" t="str">
        <f>IF('กรอกรายการ วัสดุ'!B23&gt;0,'กรอกรายการ วัสดุ'!B23,IF('กรอกรายการ วัสดุ'!B23=0,"-"))</f>
        <v>1.15 พัดลมแบบโคจรติดเพดาน ขนาด 16 นิ้ว</v>
      </c>
      <c r="C36" s="485"/>
      <c r="D36" s="485"/>
      <c r="E36" s="486"/>
      <c r="F36" s="12">
        <f>IF('กรอกรายการ วัสดุ'!C23&gt;0,'กรอกรายการ วัสดุ'!C23,IF('กรอกรายการ วัสดุ'!C23=0,"-"))</f>
        <v>30</v>
      </c>
      <c r="G36" s="12" t="str">
        <f>IF('กรอกรายการ วัสดุ'!D23&gt;0,'กรอกรายการ วัสดุ'!D23,IF('กรอกรายการ วัสดุ'!D23=0,"-"))</f>
        <v>ชุด</v>
      </c>
      <c r="H36" s="57">
        <f>IF('กรอกรายการ วัสดุ'!E23&gt;0,'กรอกรายการ วัสดุ'!E23,IF('กรอกรายการ วัสดุ'!E23=0,"-"))</f>
        <v>1360</v>
      </c>
      <c r="I36" s="57">
        <f>IF('กรอกรายการ วัสดุ'!F23&gt;0,'กรอกรายการ วัสดุ'!F23,IF('กรอกรายการ วัสดุ'!F23=0,"-"))</f>
        <v>40800</v>
      </c>
      <c r="J36" s="57">
        <f>IF('กรอกรายการ วัสดุ'!G23&gt;0,'กรอกรายการ วัสดุ'!G23,IF('กรอกรายการ วัสดุ'!G23=0,"-"))</f>
        <v>345</v>
      </c>
      <c r="K36" s="57">
        <f>IF('กรอกรายการ วัสดุ'!H23&gt;0,'กรอกรายการ วัสดุ'!H23,IF('กรอกรายการ วัสดุ'!H23=0,"-"))</f>
        <v>10350</v>
      </c>
      <c r="L36" s="57">
        <f>IF('กรอกรายการ วัสดุ'!I23&gt;0,'กรอกรายการ วัสดุ'!I23,IF('กรอกรายการ วัสดุ'!I23=0,"-"))</f>
        <v>51150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84" t="str">
        <f>IF('กรอกรายการ วัสดุ'!B24&gt;0,'กรอกรายการ วัสดุ'!B24,IF('กรอกรายการ วัสดุ'!B24=0,"-"))</f>
        <v>1.16 แร็คพร้อมลูกถ้วย 3 ช่อง</v>
      </c>
      <c r="C37" s="485"/>
      <c r="D37" s="485"/>
      <c r="E37" s="486"/>
      <c r="F37" s="12">
        <f>IF('กรอกรายการ วัสดุ'!C24&gt;0,'กรอกรายการ วัสดุ'!C24,IF('กรอกรายการ วัสดุ'!C24=0,"-"))</f>
        <v>3</v>
      </c>
      <c r="G37" s="12" t="str">
        <f>IF('กรอกรายการ วัสดุ'!D24&gt;0,'กรอกรายการ วัสดุ'!D24,IF('กรอกรายการ วัสดุ'!D24=0,"-"))</f>
        <v>ชุด</v>
      </c>
      <c r="H37" s="57">
        <f>IF('กรอกรายการ วัสดุ'!E24&gt;0,'กรอกรายการ วัสดุ'!E24,IF('กรอกรายการ วัสดุ'!E24=0,"-"))</f>
        <v>69</v>
      </c>
      <c r="I37" s="57">
        <f>IF('กรอกรายการ วัสดุ'!F24&gt;0,'กรอกรายการ วัสดุ'!F24,IF('กรอกรายการ วัสดุ'!F24=0,"-"))</f>
        <v>207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207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84" t="str">
        <f>IF('กรอกรายการ วัสดุ'!B25&gt;0,'กรอกรายการ วัสดุ'!B25,IF('กรอกรายการ วัสดุ'!B25=0,"-"))</f>
        <v>1.17 ลวดกลมรัดสายลูกถ้วย</v>
      </c>
      <c r="C38" s="485"/>
      <c r="D38" s="485"/>
      <c r="E38" s="486"/>
      <c r="F38" s="12">
        <f>IF('กรอกรายการ วัสดุ'!C25&gt;0,'กรอกรายการ วัสดุ'!C25,IF('กรอกรายการ วัสดุ'!C25=0,"-"))</f>
        <v>10</v>
      </c>
      <c r="G38" s="12" t="str">
        <f>IF('กรอกรายการ วัสดุ'!D25&gt;0,'กรอกรายการ วัสดุ'!D25,IF('กรอกรายการ วัสดุ'!D25=0,"-"))</f>
        <v>เมตร</v>
      </c>
      <c r="H38" s="57">
        <f>IF('กรอกรายการ วัสดุ'!E25&gt;0,'กรอกรายการ วัสดุ'!E25,IF('กรอกรายการ วัสดุ'!E25=0,"-"))</f>
        <v>30</v>
      </c>
      <c r="I38" s="57">
        <f>IF('กรอกรายการ วัสดุ'!F25&gt;0,'กรอกรายการ วัสดุ'!F25,IF('กรอกรายการ วัสดุ'!F25=0,"-"))</f>
        <v>300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300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84" t="str">
        <f>IF('กรอกรายการ วัสดุ'!B26&gt;0,'กรอกรายการ วัสดุ'!B26,IF('กรอกรายการ วัสดุ'!B26=0,"-"))</f>
        <v>1.18 ฟรีฟฟอร์มรัดสาย</v>
      </c>
      <c r="C39" s="485"/>
      <c r="D39" s="485"/>
      <c r="E39" s="486"/>
      <c r="F39" s="12">
        <f>IF('กรอกรายการ วัสดุ'!C26&gt;0,'กรอกรายการ วัสดุ'!C26,IF('กรอกรายการ วัสดุ'!C26=0,"-"))</f>
        <v>6</v>
      </c>
      <c r="G39" s="12" t="str">
        <f>IF('กรอกรายการ วัสดุ'!D26&gt;0,'กรอกรายการ วัสดุ'!D26,IF('กรอกรายการ วัสดุ'!D26=0,"-"))</f>
        <v>เส้น</v>
      </c>
      <c r="H39" s="57">
        <f>IF('กรอกรายการ วัสดุ'!E26&gt;0,'กรอกรายการ วัสดุ'!E26,IF('กรอกรายการ วัสดุ'!E26=0,"-"))</f>
        <v>50</v>
      </c>
      <c r="I39" s="57">
        <f>IF('กรอกรายการ วัสดุ'!F26&gt;0,'กรอกรายการ วัสดุ'!F26,IF('กรอกรายการ วัสดุ'!F26=0,"-"))</f>
        <v>300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300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84" t="str">
        <f>IF('กรอกรายการ วัสดุ'!B27&gt;0,'กรอกรายการ วัสดุ'!B27,IF('กรอกรายการ วัสดุ'!B27=0,"-"))</f>
        <v>1.19 แท่นกราวทองแดง 1 เมตร</v>
      </c>
      <c r="C40" s="485"/>
      <c r="D40" s="485"/>
      <c r="E40" s="486"/>
      <c r="F40" s="12">
        <f>IF('กรอกรายการ วัสดุ'!C27&gt;0,'กรอกรายการ วัสดุ'!C27,IF('กรอกรายการ วัสดุ'!C27=0,"-"))</f>
        <v>4</v>
      </c>
      <c r="G40" s="12" t="str">
        <f>IF('กรอกรายการ วัสดุ'!D27&gt;0,'กรอกรายการ วัสดุ'!D27,IF('กรอกรายการ วัสดุ'!D27=0,"-"))</f>
        <v>เส้น</v>
      </c>
      <c r="H40" s="57">
        <f>IF('กรอกรายการ วัสดุ'!E27&gt;0,'กรอกรายการ วัสดุ'!E27,IF('กรอกรายการ วัสดุ'!E27=0,"-"))</f>
        <v>150</v>
      </c>
      <c r="I40" s="57">
        <f>IF('กรอกรายการ วัสดุ'!F27&gt;0,'กรอกรายการ วัสดุ'!F27,IF('กรอกรายการ วัสดุ'!F27=0,"-"))</f>
        <v>600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600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84" t="str">
        <f>IF('กรอกรายการ วัสดุ'!B28&gt;0,'กรอกรายการ วัสดุ'!B28,IF('กรอกรายการ วัสดุ'!B28=0,"-"))</f>
        <v>1.19 สายไฟ VAF 10 sq.mm. หุ้มด้วยฉนวน PVC แรงดัน 300V ใช้ต่อแท่นกราวด์</v>
      </c>
      <c r="C41" s="485"/>
      <c r="D41" s="485"/>
      <c r="E41" s="486"/>
      <c r="F41" s="12">
        <f>IF('กรอกรายการ วัสดุ'!C28&gt;0,'กรอกรายการ วัสดุ'!C28,IF('กรอกรายการ วัสดุ'!C28=0,"-"))</f>
        <v>1</v>
      </c>
      <c r="G41" s="12" t="str">
        <f>IF('กรอกรายการ วัสดุ'!D28&gt;0,'กรอกรายการ วัสดุ'!D28,IF('กรอกรายการ วัสดุ'!D28=0,"-"))</f>
        <v>ม้วน</v>
      </c>
      <c r="H41" s="57">
        <f>IF('กรอกรายการ วัสดุ'!E28&gt;0,'กรอกรายการ วัสดุ'!E28,IF('กรอกรายการ วัสดุ'!E28=0,"-"))</f>
        <v>2514</v>
      </c>
      <c r="I41" s="57">
        <f>IF('กรอกรายการ วัสดุ'!F28&gt;0,'กรอกรายการ วัสดุ'!F28,IF('กรอกรายการ วัสดุ'!F28=0,"-"))</f>
        <v>2514</v>
      </c>
      <c r="J41" s="57">
        <f>IF('กรอกรายการ วัสดุ'!G28&gt;0,'กรอกรายการ วัสดุ'!G28,IF('กรอกรายการ วัสดุ'!G28=0,"-"))</f>
        <v>800</v>
      </c>
      <c r="K41" s="57">
        <f>IF('กรอกรายการ วัสดุ'!H28&gt;0,'กรอกรายการ วัสดุ'!H28,IF('กรอกรายการ วัสดุ'!H28=0,"-"))</f>
        <v>800</v>
      </c>
      <c r="L41" s="57">
        <f>IF('กรอกรายการ วัสดุ'!I28&gt;0,'กรอกรายการ วัสดุ'!I28,IF('กรอกรายการ วัสดุ'!I28=0,"-"))</f>
        <v>3314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478" t="str">
        <f>IF('กรอกรายการ วัสดุ'!B29&gt;0,'กรอกรายการ วัสดุ'!B29,IF('กรอกรายการ วัสดุ'!B29=0,"-"))</f>
        <v>1.20 ท่อ พีวีซีเหลือง 3/8</v>
      </c>
      <c r="C42" s="479"/>
      <c r="D42" s="479"/>
      <c r="E42" s="480"/>
      <c r="F42" s="12">
        <f>IF('กรอกรายการ วัสดุ'!C29&gt;0,'กรอกรายการ วัสดุ'!C29,IF('กรอกรายการ วัสดุ'!C29=0,"-"))</f>
        <v>350</v>
      </c>
      <c r="G42" s="12" t="str">
        <f>IF('กรอกรายการ วัสดุ'!D29&gt;0,'กรอกรายการ วัสดุ'!D29,IF('กรอกรายการ วัสดุ'!D29=0,"-"))</f>
        <v>เส้น</v>
      </c>
      <c r="H42" s="57">
        <f>IF('กรอกรายการ วัสดุ'!E29&gt;0,'กรอกรายการ วัสดุ'!E29,IF('กรอกรายการ วัสดุ'!E29=0,"-"))</f>
        <v>36</v>
      </c>
      <c r="I42" s="57">
        <f>IF('กรอกรายการ วัสดุ'!F29&gt;0,'กรอกรายการ วัสดุ'!F29,IF('กรอกรายการ วัสดุ'!F29=0,"-"))</f>
        <v>12600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12600</v>
      </c>
      <c r="M42" s="11"/>
    </row>
    <row r="43" spans="1:13" s="5" customFormat="1" ht="19.5" customHeight="1" thickBot="1" x14ac:dyDescent="0.35">
      <c r="A43" s="436" t="s">
        <v>43</v>
      </c>
      <c r="B43" s="437"/>
      <c r="C43" s="437"/>
      <c r="D43" s="437"/>
      <c r="E43" s="437"/>
      <c r="F43" s="437"/>
      <c r="G43" s="437"/>
      <c r="H43" s="438"/>
      <c r="I43" s="58">
        <f>SUM(I32:I42)</f>
        <v>89606</v>
      </c>
      <c r="J43" s="20"/>
      <c r="K43" s="58">
        <f>SUM(K32:K42)</f>
        <v>33750</v>
      </c>
      <c r="L43" s="58">
        <f>SUM(L32:L42)</f>
        <v>123356</v>
      </c>
      <c r="M43" s="14"/>
    </row>
    <row r="44" spans="1:13" s="5" customFormat="1" ht="19.5" customHeight="1" thickBot="1" x14ac:dyDescent="0.35">
      <c r="A44" s="436" t="s">
        <v>44</v>
      </c>
      <c r="B44" s="437"/>
      <c r="C44" s="437"/>
      <c r="D44" s="437"/>
      <c r="E44" s="437"/>
      <c r="F44" s="437"/>
      <c r="G44" s="437"/>
      <c r="H44" s="438"/>
      <c r="I44" s="58">
        <f>I31+I43</f>
        <v>265506</v>
      </c>
      <c r="J44" s="19"/>
      <c r="K44" s="58">
        <f>K31+K43</f>
        <v>72705</v>
      </c>
      <c r="L44" s="58">
        <f>L31+L43</f>
        <v>338211</v>
      </c>
      <c r="M44" s="173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74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74"/>
      <c r="B47" s="141"/>
      <c r="C47" s="141"/>
      <c r="D47" s="142"/>
      <c r="E47" s="174" t="str">
        <f>E22</f>
        <v>(นางสาวสุดารัตน์  จีนเจียง)</v>
      </c>
      <c r="H47" s="142"/>
      <c r="I47" s="439" t="str">
        <f>I22</f>
        <v>(นางพรทิพย์    นุกูลกิจ)</v>
      </c>
      <c r="J47" s="439"/>
    </row>
    <row r="48" spans="1:13" s="2" customFormat="1" x14ac:dyDescent="0.35">
      <c r="A48" s="174"/>
      <c r="C48" s="141"/>
      <c r="D48" s="439" t="str">
        <f>D23</f>
        <v>เจ้าหน้าที่พัสดุโรงเรียนคลองฉนวนวิทยา</v>
      </c>
      <c r="E48" s="439"/>
      <c r="F48" s="439"/>
      <c r="H48" s="439" t="str">
        <f>H23</f>
        <v>ผู้อำนวยการ โรงเรียนคลองฉนวนวิทยา</v>
      </c>
      <c r="I48" s="439"/>
      <c r="J48" s="439"/>
      <c r="K48" s="439"/>
    </row>
    <row r="49" spans="1:13" s="2" customFormat="1" ht="9.75" customHeight="1" x14ac:dyDescent="0.35">
      <c r="A49" s="174"/>
      <c r="C49" s="141"/>
      <c r="D49" s="174"/>
      <c r="E49" s="174"/>
      <c r="F49" s="174"/>
      <c r="H49" s="174"/>
      <c r="I49" s="174"/>
      <c r="J49" s="174"/>
      <c r="K49" s="174"/>
    </row>
    <row r="50" spans="1:13" s="2" customFormat="1" ht="23.25" x14ac:dyDescent="0.35">
      <c r="C50" s="459" t="s">
        <v>23</v>
      </c>
      <c r="D50" s="459"/>
      <c r="E50" s="459"/>
      <c r="F50" s="459"/>
      <c r="G50" s="459"/>
      <c r="H50" s="459"/>
      <c r="I50" s="459"/>
      <c r="J50" s="459"/>
      <c r="K50" s="459"/>
      <c r="L50" s="459" t="s">
        <v>25</v>
      </c>
      <c r="M50" s="459"/>
    </row>
    <row r="51" spans="1:13" x14ac:dyDescent="0.35">
      <c r="A51" s="446" t="str">
        <f>A26</f>
        <v>ระบบไฟฟ้า อาคาร 208</v>
      </c>
      <c r="B51" s="446"/>
      <c r="C51" s="446"/>
      <c r="D51" s="447" t="str">
        <f>D26</f>
        <v>อาคาร 208</v>
      </c>
      <c r="E51" s="447"/>
      <c r="F51" s="447"/>
      <c r="G51" s="447"/>
      <c r="H51" s="447"/>
      <c r="I51" s="1" t="s">
        <v>26</v>
      </c>
      <c r="J51" s="172" t="str">
        <f>J26</f>
        <v>สพม.11</v>
      </c>
      <c r="M51" s="1" t="s">
        <v>36</v>
      </c>
    </row>
    <row r="52" spans="1:13" ht="21.75" thickBot="1" x14ac:dyDescent="0.4">
      <c r="A52" s="172" t="s">
        <v>0</v>
      </c>
      <c r="D52" s="447" t="str">
        <f>D27</f>
        <v>โรงเรียนคลองฉนวนวิทยา</v>
      </c>
      <c r="E52" s="447"/>
      <c r="F52" s="447"/>
      <c r="G52" s="447"/>
      <c r="H52" s="447"/>
      <c r="K52" s="448"/>
      <c r="L52" s="448"/>
    </row>
    <row r="53" spans="1:13" x14ac:dyDescent="0.35">
      <c r="A53" s="449" t="s">
        <v>2</v>
      </c>
      <c r="B53" s="451" t="s">
        <v>3</v>
      </c>
      <c r="C53" s="452"/>
      <c r="D53" s="452"/>
      <c r="E53" s="453"/>
      <c r="F53" s="457" t="s">
        <v>4</v>
      </c>
      <c r="G53" s="457" t="s">
        <v>5</v>
      </c>
      <c r="H53" s="457" t="s">
        <v>6</v>
      </c>
      <c r="I53" s="457"/>
      <c r="J53" s="457" t="s">
        <v>7</v>
      </c>
      <c r="K53" s="457"/>
      <c r="L53" s="457" t="s">
        <v>24</v>
      </c>
      <c r="M53" s="440" t="s">
        <v>9</v>
      </c>
    </row>
    <row r="54" spans="1:13" x14ac:dyDescent="0.35">
      <c r="A54" s="467"/>
      <c r="B54" s="468"/>
      <c r="C54" s="469"/>
      <c r="D54" s="469"/>
      <c r="E54" s="470"/>
      <c r="F54" s="471"/>
      <c r="G54" s="471"/>
      <c r="H54" s="170" t="s">
        <v>10</v>
      </c>
      <c r="I54" s="170" t="s">
        <v>11</v>
      </c>
      <c r="J54" s="175" t="s">
        <v>10</v>
      </c>
      <c r="K54" s="175" t="s">
        <v>11</v>
      </c>
      <c r="L54" s="458"/>
      <c r="M54" s="441"/>
    </row>
    <row r="55" spans="1:13" ht="24" customHeight="1" x14ac:dyDescent="0.35">
      <c r="A55" s="472" t="s">
        <v>45</v>
      </c>
      <c r="B55" s="473"/>
      <c r="C55" s="473"/>
      <c r="D55" s="473"/>
      <c r="E55" s="473"/>
      <c r="F55" s="473"/>
      <c r="G55" s="473"/>
      <c r="H55" s="474"/>
      <c r="I55" s="181">
        <f>I44</f>
        <v>265506</v>
      </c>
      <c r="J55" s="170"/>
      <c r="K55" s="59">
        <f>K44</f>
        <v>72705</v>
      </c>
      <c r="L55" s="59">
        <f>L44</f>
        <v>338211</v>
      </c>
      <c r="M55" s="176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462" t="str">
        <f>IF('กรอกรายการ วัสดุ'!B30&gt;0,'กรอกรายการ วัสดุ'!B30,IF('กรอกรายการ วัสดุ'!B30=0,"-"))</f>
        <v xml:space="preserve">1.21 บ๊อกเหลือง 4x4 </v>
      </c>
      <c r="C56" s="463"/>
      <c r="D56" s="463"/>
      <c r="E56" s="464"/>
      <c r="F56" s="12">
        <f>IF('กรอกรายการ วัสดุ'!C30&gt;0,'กรอกรายการ วัสดุ'!C30,IF('กรอกรายการ วัสดุ'!C30=0,"-"))</f>
        <v>150</v>
      </c>
      <c r="G56" s="12" t="str">
        <f>IF('กรอกรายการ วัสดุ'!D30&gt;0,'กรอกรายการ วัสดุ'!D30,IF('กรอกรายการ วัสดุ'!D30=0,"-"))</f>
        <v>ตัว</v>
      </c>
      <c r="H56" s="57">
        <f>IF('กรอกรายการ วัสดุ'!E30&gt;0,'กรอกรายการ วัสดุ'!E30,IF('กรอกรายการ วัสดุ'!E30=0,"-"))</f>
        <v>135</v>
      </c>
      <c r="I56" s="57">
        <f>IF('กรอกรายการ วัสดุ'!F30&gt;0,'กรอกรายการ วัสดุ'!F30,IF('กรอกรายการ วัสดุ'!F30=0,"-"))</f>
        <v>20250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>
        <f>IF('กรอกรายการ วัสดุ'!I30&gt;0,'กรอกรายการ วัสดุ'!I30,IF('กรอกรายการ วัสดุ'!I30=0,"-"))</f>
        <v>20250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462" t="str">
        <f>IF('กรอกรายการ วัสดุ'!B31&gt;0,'กรอกรายการ วัสดุ'!B31,IF('กรอกรายการ วัสดุ'!B31=0,"-"))</f>
        <v>1.22 คอนเน๊กเตอร์</v>
      </c>
      <c r="C57" s="463"/>
      <c r="D57" s="463"/>
      <c r="E57" s="464"/>
      <c r="F57" s="12">
        <f>IF('กรอกรายการ วัสดุ'!C31&gt;0,'กรอกรายการ วัสดุ'!C31,IF('กรอกรายการ วัสดุ'!C31=0,"-"))</f>
        <v>500</v>
      </c>
      <c r="G57" s="12" t="str">
        <f>IF('กรอกรายการ วัสดุ'!D31&gt;0,'กรอกรายการ วัสดุ'!D31,IF('กรอกรายการ วัสดุ'!D31=0,"-"))</f>
        <v>ตัว</v>
      </c>
      <c r="H57" s="57">
        <f>IF('กรอกรายการ วัสดุ'!E31&gt;0,'กรอกรายการ วัสดุ'!E31,IF('กรอกรายการ วัสดุ'!E31=0,"-"))</f>
        <v>4</v>
      </c>
      <c r="I57" s="57">
        <f>IF('กรอกรายการ วัสดุ'!F31&gt;0,'กรอกรายการ วัสดุ'!F31,IF('กรอกรายการ วัสดุ'!F31=0,"-"))</f>
        <v>2000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>
        <f>IF('กรอกรายการ วัสดุ'!I31&gt;0,'กรอกรายการ วัสดุ'!I31,IF('กรอกรายการ วัสดุ'!I31=0,"-"))</f>
        <v>2000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462" t="str">
        <f>IF('กรอกรายการ วัสดุ'!B32&gt;0,'กรอกรายการ วัสดุ'!B32,IF('กรอกรายการ วัสดุ'!B32=0,"-"))</f>
        <v>1.23 ข้อต่อตรงสีเหลือง</v>
      </c>
      <c r="C58" s="463"/>
      <c r="D58" s="463"/>
      <c r="E58" s="464"/>
      <c r="F58" s="12">
        <f>IF('กรอกรายการ วัสดุ'!C32&gt;0,'กรอกรายการ วัสดุ'!C32,IF('กรอกรายการ วัสดุ'!C32=0,"-"))</f>
        <v>800</v>
      </c>
      <c r="G58" s="12" t="str">
        <f>IF('กรอกรายการ วัสดุ'!D32&gt;0,'กรอกรายการ วัสดุ'!D32,IF('กรอกรายการ วัสดุ'!D32=0,"-"))</f>
        <v>ต้ว</v>
      </c>
      <c r="H58" s="57">
        <f>IF('กรอกรายการ วัสดุ'!E32&gt;0,'กรอกรายการ วัสดุ'!E32,IF('กรอกรายการ วัสดุ'!E32=0,"-"))</f>
        <v>3</v>
      </c>
      <c r="I58" s="57">
        <f>IF('กรอกรายการ วัสดุ'!F32&gt;0,'กรอกรายการ วัสดุ'!F32,IF('กรอกรายการ วัสดุ'!F32=0,"-"))</f>
        <v>2400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>
        <f>IF('กรอกรายการ วัสดุ'!I32&gt;0,'กรอกรายการ วัสดุ'!I32,IF('กรอกรายการ วัสดุ'!I32=0,"-"))</f>
        <v>2400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462" t="str">
        <f>IF('กรอกรายการ วัสดุ'!B33&gt;0,'กรอกรายการ วัสดุ'!B33,IF('กรอกรายการ วัสดุ'!B33=0,"-"))</f>
        <v>1.24 กิ๊บก้ามปูเหลือง 3/8</v>
      </c>
      <c r="C59" s="463"/>
      <c r="D59" s="463"/>
      <c r="E59" s="464"/>
      <c r="F59" s="12">
        <f>IF('กรอกรายการ วัสดุ'!C33&gt;0,'กรอกรายการ วัสดุ'!C33,IF('กรอกรายการ วัสดุ'!C33=0,"-"))</f>
        <v>1000</v>
      </c>
      <c r="G59" s="12" t="str">
        <f>IF('กรอกรายการ วัสดุ'!D33&gt;0,'กรอกรายการ วัสดุ'!D33,IF('กรอกรายการ วัสดุ'!D33=0,"-"))</f>
        <v>ตัว</v>
      </c>
      <c r="H59" s="57">
        <f>IF('กรอกรายการ วัสดุ'!E33&gt;0,'กรอกรายการ วัสดุ'!E33,IF('กรอกรายการ วัสดุ'!E33=0,"-"))</f>
        <v>3</v>
      </c>
      <c r="I59" s="57">
        <f>IF('กรอกรายการ วัสดุ'!F33&gt;0,'กรอกรายการ วัสดุ'!F33,IF('กรอกรายการ วัสดุ'!F33=0,"-"))</f>
        <v>3000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>
        <f>IF('กรอกรายการ วัสดุ'!I33&gt;0,'กรอกรายการ วัสดุ'!I33,IF('กรอกรายการ วัสดุ'!I33=0,"-"))</f>
        <v>3000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462" t="str">
        <f>IF('กรอกรายการ วัสดุ'!B34&gt;0,'กรอกรายการ วัสดุ'!B34,IF('กรอกรายการ วัสดุ'!B34=0,"-"))</f>
        <v>1.25ท่ออ่อนเหลือง 3/8</v>
      </c>
      <c r="C60" s="463"/>
      <c r="D60" s="463"/>
      <c r="E60" s="464"/>
      <c r="F60" s="12">
        <f>IF('กรอกรายการ วัสดุ'!C34&gt;0,'กรอกรายการ วัสดุ'!C34,IF('กรอกรายการ วัสดุ'!C34=0,"-"))</f>
        <v>3</v>
      </c>
      <c r="G60" s="12" t="str">
        <f>IF('กรอกรายการ วัสดุ'!D34&gt;0,'กรอกรายการ วัสดุ'!D34,IF('กรอกรายการ วัสดุ'!D34=0,"-"))</f>
        <v>ม้วน</v>
      </c>
      <c r="H60" s="57">
        <f>IF('กรอกรายการ วัสดุ'!E34&gt;0,'กรอกรายการ วัสดุ'!E34,IF('กรอกรายการ วัสดุ'!E34=0,"-"))</f>
        <v>604</v>
      </c>
      <c r="I60" s="57">
        <f>IF('กรอกรายการ วัสดุ'!F34&gt;0,'กรอกรายการ วัสดุ'!F34,IF('กรอกรายการ วัสดุ'!F34=0,"-"))</f>
        <v>1812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>
        <f>IF('กรอกรายการ วัสดุ'!I34&gt;0,'กรอกรายการ วัสดุ'!I34,IF('กรอกรายการ วัสดุ'!I34=0,"-"))</f>
        <v>1812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462" t="str">
        <f>IF('กรอกรายการ วัสดุ'!B35&gt;0,'กรอกรายการ วัสดุ'!B35,IF('กรอกรายการ วัสดุ'!B35=0,"-"))</f>
        <v>1.26 น็อตเกลียวปล่อย 1 นิ้ว 1000 ตัว</v>
      </c>
      <c r="C61" s="463"/>
      <c r="D61" s="463"/>
      <c r="E61" s="464"/>
      <c r="F61" s="12">
        <f>IF('กรอกรายการ วัสดุ'!C35&gt;0,'กรอกรายการ วัสดุ'!C35,IF('กรอกรายการ วัสดุ'!C35=0,"-"))</f>
        <v>1</v>
      </c>
      <c r="G61" s="12" t="str">
        <f>IF('กรอกรายการ วัสดุ'!D35&gt;0,'กรอกรายการ วัสดุ'!D35,IF('กรอกรายการ วัสดุ'!D35=0,"-"))</f>
        <v>กล่อง</v>
      </c>
      <c r="H61" s="57">
        <f>IF('กรอกรายการ วัสดุ'!E35&gt;0,'กรอกรายการ วัสดุ'!E35,IF('กรอกรายการ วัสดุ'!E35=0,"-"))</f>
        <v>450</v>
      </c>
      <c r="I61" s="57">
        <f>IF('กรอกรายการ วัสดุ'!F35&gt;0,'กรอกรายการ วัสดุ'!F35,IF('กรอกรายการ วัสดุ'!F35=0,"-"))</f>
        <v>450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>
        <f>IF('กรอกรายการ วัสดุ'!I35&gt;0,'กรอกรายการ วัสดุ'!I35,IF('กรอกรายการ วัสดุ'!I35=0,"-"))</f>
        <v>450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462" t="str">
        <f>IF('กรอกรายการ วัสดุ'!B36&gt;0,'กรอกรายการ วัสดุ'!B36,IF('กรอกรายการ วัสดุ'!B36=0,"-"))</f>
        <v>1.27 น็อตบุ๊คเหล็ก หัวระเบิดทองเหลือง แหวน  เบอร์ 17</v>
      </c>
      <c r="C62" s="463"/>
      <c r="D62" s="463"/>
      <c r="E62" s="464"/>
      <c r="F62" s="12">
        <f>IF('กรอกรายการ วัสดุ'!C36&gt;0,'กรอกรายการ วัสดุ'!C36,IF('กรอกรายการ วัสดุ'!C36=0,"-"))</f>
        <v>64</v>
      </c>
      <c r="G62" s="12" t="str">
        <f>IF('กรอกรายการ วัสดุ'!D36&gt;0,'กรอกรายการ วัสดุ'!D36,IF('กรอกรายการ วัสดุ'!D36=0,"-"))</f>
        <v>ชุด</v>
      </c>
      <c r="H62" s="57">
        <f>IF('กรอกรายการ วัสดุ'!E36&gt;0,'กรอกรายการ วัสดุ'!E36,IF('กรอกรายการ วัสดุ'!E36=0,"-"))</f>
        <v>15</v>
      </c>
      <c r="I62" s="57">
        <f>IF('กรอกรายการ วัสดุ'!F36&gt;0,'กรอกรายการ วัสดุ'!F36,IF('กรอกรายการ วัสดุ'!F36=0,"-"))</f>
        <v>960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>
        <f>IF('กรอกรายการ วัสดุ'!I36&gt;0,'กรอกรายการ วัสดุ'!I36,IF('กรอกรายการ วัสดุ'!I36=0,"-"))</f>
        <v>960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462" t="str">
        <f>IF('กรอกรายการ วัสดุ'!B37&gt;0,'กรอกรายการ วัสดุ'!B37,IF('กรอกรายการ วัสดุ'!B37=0,"-"))</f>
        <v xml:space="preserve">1.28 บุ๊คยางเบอร์ 7 </v>
      </c>
      <c r="C63" s="463"/>
      <c r="D63" s="463"/>
      <c r="E63" s="464"/>
      <c r="F63" s="12">
        <f>IF('กรอกรายการ วัสดุ'!C37&gt;0,'กรอกรายการ วัสดุ'!C37,IF('กรอกรายการ วัสดุ'!C37=0,"-"))</f>
        <v>1</v>
      </c>
      <c r="G63" s="12" t="str">
        <f>IF('กรอกรายการ วัสดุ'!D37&gt;0,'กรอกรายการ วัสดุ'!D37,IF('กรอกรายการ วัสดุ'!D37=0,"-"))</f>
        <v>ก.ก.</v>
      </c>
      <c r="H63" s="57">
        <f>IF('กรอกรายการ วัสดุ'!E37&gt;0,'กรอกรายการ วัสดุ'!E37,IF('กรอกรายการ วัสดุ'!E37=0,"-"))</f>
        <v>200</v>
      </c>
      <c r="I63" s="57">
        <f>IF('กรอกรายการ วัสดุ'!F37&gt;0,'กรอกรายการ วัสดุ'!F37,IF('กรอกรายการ วัสดุ'!F37=0,"-"))</f>
        <v>200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>
        <f>IF('กรอกรายการ วัสดุ'!I37&gt;0,'กรอกรายการ วัสดุ'!I37,IF('กรอกรายการ วัสดุ'!I37=0,"-"))</f>
        <v>200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462" t="str">
        <f>IF('กรอกรายการ วัสดุ'!B38&gt;0,'กรอกรายการ วัสดุ'!B38,IF('กรอกรายการ วัสดุ'!B38=0,"-"))</f>
        <v>1.29 น็อตเกลียวปล่อย 1/2 นิ้ว 1000 ตัว</v>
      </c>
      <c r="C64" s="463"/>
      <c r="D64" s="463"/>
      <c r="E64" s="464"/>
      <c r="F64" s="12">
        <f>IF('กรอกรายการ วัสดุ'!C38&gt;0,'กรอกรายการ วัสดุ'!C38,IF('กรอกรายการ วัสดุ'!C38=0,"-"))</f>
        <v>1</v>
      </c>
      <c r="G64" s="12" t="str">
        <f>IF('กรอกรายการ วัสดุ'!D38&gt;0,'กรอกรายการ วัสดุ'!D38,IF('กรอกรายการ วัสดุ'!D38=0,"-"))</f>
        <v>กล่อง</v>
      </c>
      <c r="H64" s="57">
        <f>IF('กรอกรายการ วัสดุ'!E38&gt;0,'กรอกรายการ วัสดุ'!E38,IF('กรอกรายการ วัสดุ'!E38=0,"-"))</f>
        <v>450</v>
      </c>
      <c r="I64" s="57">
        <f>IF('กรอกรายการ วัสดุ'!F38&gt;0,'กรอกรายการ วัสดุ'!F38,IF('กรอกรายการ วัสดุ'!F38=0,"-"))</f>
        <v>450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>
        <f>IF('กรอกรายการ วัสดุ'!I38&gt;0,'กรอกรายการ วัสดุ'!I38,IF('กรอกรายการ วัสดุ'!I38=0,"-"))</f>
        <v>450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462" t="str">
        <f>IF('กรอกรายการ วัสดุ'!B39&gt;0,'กรอกรายการ วัสดุ'!B39,IF('กรอกรายการ วัสดุ'!B39=0,"-"))</f>
        <v>1.30 แผงไฟฟ้าพลาสติก สีขาว</v>
      </c>
      <c r="C65" s="463"/>
      <c r="D65" s="463"/>
      <c r="E65" s="464"/>
      <c r="F65" s="12">
        <f>IF('กรอกรายการ วัสดุ'!C39&gt;0,'กรอกรายการ วัสดุ'!C39,IF('กรอกรายการ วัสดุ'!C39=0,"-"))</f>
        <v>15</v>
      </c>
      <c r="G65" s="12" t="str">
        <f>IF('กรอกรายการ วัสดุ'!D39&gt;0,'กรอกรายการ วัสดุ'!D39,IF('กรอกรายการ วัสดุ'!D39=0,"-"))</f>
        <v>อัน</v>
      </c>
      <c r="H65" s="57">
        <f>IF('กรอกรายการ วัสดุ'!E39&gt;0,'กรอกรายการ วัสดุ'!E39,IF('กรอกรายการ วัสดุ'!E39=0,"-"))</f>
        <v>120</v>
      </c>
      <c r="I65" s="57">
        <f>IF('กรอกรายการ วัสดุ'!F39&gt;0,'กรอกรายการ วัสดุ'!F39,IF('กรอกรายการ วัสดุ'!F39=0,"-"))</f>
        <v>1800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>
        <f>IF('กรอกรายการ วัสดุ'!I39&gt;0,'กรอกรายการ วัสดุ'!I39,IF('กรอกรายการ วัสดุ'!I39=0,"-"))</f>
        <v>1800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462" t="str">
        <f>IF('กรอกรายการ วัสดุ'!B40&gt;0,'กรอกรายการ วัสดุ'!B40,IF('กรอกรายการ วัสดุ'!B40=0,"-"))</f>
        <v>1.31 รางไวร์เวย์ กว้าง6 สูง4 ยาว 2.4 ม.</v>
      </c>
      <c r="C66" s="463"/>
      <c r="D66" s="463"/>
      <c r="E66" s="464"/>
      <c r="F66" s="12">
        <f>IF('กรอกรายการ วัสดุ'!C40&gt;0,'กรอกรายการ วัสดุ'!C40,IF('กรอกรายการ วัสดุ'!C40=0,"-"))</f>
        <v>5</v>
      </c>
      <c r="G66" s="12" t="str">
        <f>IF('กรอกรายการ วัสดุ'!D40&gt;0,'กรอกรายการ วัสดุ'!D40,IF('กรอกรายการ วัสดุ'!D40=0,"-"))</f>
        <v>ท่อน</v>
      </c>
      <c r="H66" s="57">
        <f>IF('กรอกรายการ วัสดุ'!E40&gt;0,'กรอกรายการ วัสดุ'!E40,IF('กรอกรายการ วัสดุ'!E40=0,"-"))</f>
        <v>680</v>
      </c>
      <c r="I66" s="57">
        <f>IF('กรอกรายการ วัสดุ'!F40&gt;0,'กรอกรายการ วัสดุ'!F40,IF('กรอกรายการ วัสดุ'!F40=0,"-"))</f>
        <v>3400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>
        <f>IF('กรอกรายการ วัสดุ'!I40&gt;0,'กรอกรายการ วัสดุ'!I40,IF('กรอกรายการ วัสดุ'!I40=0,"-"))</f>
        <v>3400</v>
      </c>
      <c r="M66" s="11"/>
    </row>
    <row r="67" spans="1:13" ht="21.75" thickBot="1" x14ac:dyDescent="0.4">
      <c r="A67" s="436" t="s">
        <v>46</v>
      </c>
      <c r="B67" s="437"/>
      <c r="C67" s="437"/>
      <c r="D67" s="437"/>
      <c r="E67" s="437"/>
      <c r="F67" s="437"/>
      <c r="G67" s="437"/>
      <c r="H67" s="438"/>
      <c r="I67" s="58">
        <f>SUM(I56:I66)</f>
        <v>36722</v>
      </c>
      <c r="J67" s="19"/>
      <c r="K67" s="58">
        <f t="shared" ref="K67:L67" si="0">SUM(K56:K66)</f>
        <v>0</v>
      </c>
      <c r="L67" s="58">
        <f t="shared" si="0"/>
        <v>36722</v>
      </c>
      <c r="M67" s="173"/>
    </row>
    <row r="68" spans="1:13" ht="21.75" thickBot="1" x14ac:dyDescent="0.4">
      <c r="A68" s="436" t="s">
        <v>47</v>
      </c>
      <c r="B68" s="437"/>
      <c r="C68" s="437"/>
      <c r="D68" s="437"/>
      <c r="E68" s="437"/>
      <c r="F68" s="437"/>
      <c r="G68" s="437"/>
      <c r="H68" s="438"/>
      <c r="I68" s="180">
        <f>I67+I55</f>
        <v>302228</v>
      </c>
      <c r="J68" s="19"/>
      <c r="K68" s="58">
        <f t="shared" ref="K68:L68" si="1">K67+K55</f>
        <v>72705</v>
      </c>
      <c r="L68" s="58">
        <f t="shared" si="1"/>
        <v>374933</v>
      </c>
      <c r="M68" s="173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74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74"/>
      <c r="B71" s="141"/>
      <c r="C71" s="141"/>
      <c r="D71" s="142"/>
      <c r="E71" s="174" t="str">
        <f>E47</f>
        <v>(นางสาวสุดารัตน์  จีนเจียง)</v>
      </c>
      <c r="H71" s="142"/>
      <c r="I71" s="439" t="str">
        <f>I47</f>
        <v>(นางพรทิพย์    นุกูลกิจ)</v>
      </c>
      <c r="J71" s="439"/>
    </row>
    <row r="72" spans="1:13" s="2" customFormat="1" x14ac:dyDescent="0.35">
      <c r="A72" s="174"/>
      <c r="C72" s="141"/>
      <c r="D72" s="439" t="str">
        <f>D48</f>
        <v>เจ้าหน้าที่พัสดุโรงเรียนคลองฉนวนวิทยา</v>
      </c>
      <c r="E72" s="439"/>
      <c r="F72" s="439"/>
      <c r="H72" s="439" t="str">
        <f>H48</f>
        <v>ผู้อำนวยการ โรงเรียนคลองฉนวนวิทยา</v>
      </c>
      <c r="I72" s="439"/>
      <c r="J72" s="439"/>
      <c r="K72" s="439"/>
    </row>
    <row r="73" spans="1:13" s="2" customFormat="1" ht="23.25" x14ac:dyDescent="0.35">
      <c r="C73" s="459" t="s">
        <v>23</v>
      </c>
      <c r="D73" s="459"/>
      <c r="E73" s="459"/>
      <c r="F73" s="459"/>
      <c r="G73" s="459"/>
      <c r="H73" s="459"/>
      <c r="I73" s="459"/>
      <c r="J73" s="459"/>
      <c r="K73" s="459"/>
      <c r="L73" s="158" t="s">
        <v>25</v>
      </c>
      <c r="M73" s="159"/>
    </row>
    <row r="74" spans="1:13" x14ac:dyDescent="0.35">
      <c r="A74" s="446" t="str">
        <f>A51</f>
        <v>ระบบไฟฟ้า อาคาร 208</v>
      </c>
      <c r="B74" s="446"/>
      <c r="C74" s="446"/>
      <c r="D74" s="447" t="str">
        <f>D51</f>
        <v>อาคาร 208</v>
      </c>
      <c r="E74" s="447"/>
      <c r="F74" s="447"/>
      <c r="G74" s="447"/>
      <c r="H74" s="447"/>
      <c r="I74" s="1" t="s">
        <v>26</v>
      </c>
      <c r="J74" s="172" t="str">
        <f>J51</f>
        <v>สพม.11</v>
      </c>
      <c r="M74" s="1" t="s">
        <v>38</v>
      </c>
    </row>
    <row r="75" spans="1:13" ht="21.75" thickBot="1" x14ac:dyDescent="0.4">
      <c r="A75" s="172" t="s">
        <v>0</v>
      </c>
      <c r="D75" s="447" t="str">
        <f>D52</f>
        <v>โรงเรียนคลองฉนวนวิทยา</v>
      </c>
      <c r="E75" s="447"/>
      <c r="F75" s="447"/>
      <c r="G75" s="447"/>
      <c r="H75" s="447"/>
      <c r="K75" s="448"/>
      <c r="L75" s="448"/>
    </row>
    <row r="76" spans="1:13" x14ac:dyDescent="0.35">
      <c r="A76" s="449" t="s">
        <v>2</v>
      </c>
      <c r="B76" s="451" t="s">
        <v>3</v>
      </c>
      <c r="C76" s="452"/>
      <c r="D76" s="452"/>
      <c r="E76" s="453"/>
      <c r="F76" s="457" t="s">
        <v>4</v>
      </c>
      <c r="G76" s="457" t="s">
        <v>5</v>
      </c>
      <c r="H76" s="457" t="s">
        <v>6</v>
      </c>
      <c r="I76" s="457"/>
      <c r="J76" s="457" t="s">
        <v>7</v>
      </c>
      <c r="K76" s="457"/>
      <c r="L76" s="457" t="s">
        <v>24</v>
      </c>
      <c r="M76" s="440" t="s">
        <v>9</v>
      </c>
    </row>
    <row r="77" spans="1:13" x14ac:dyDescent="0.35">
      <c r="A77" s="450"/>
      <c r="B77" s="454"/>
      <c r="C77" s="455"/>
      <c r="D77" s="455"/>
      <c r="E77" s="456"/>
      <c r="F77" s="458"/>
      <c r="G77" s="458"/>
      <c r="H77" s="175" t="s">
        <v>10</v>
      </c>
      <c r="I77" s="175" t="s">
        <v>11</v>
      </c>
      <c r="J77" s="175" t="s">
        <v>10</v>
      </c>
      <c r="K77" s="175" t="s">
        <v>11</v>
      </c>
      <c r="L77" s="458"/>
      <c r="M77" s="441"/>
    </row>
    <row r="78" spans="1:13" x14ac:dyDescent="0.35">
      <c r="A78" s="442" t="s">
        <v>48</v>
      </c>
      <c r="B78" s="443"/>
      <c r="C78" s="443"/>
      <c r="D78" s="443"/>
      <c r="E78" s="443"/>
      <c r="F78" s="443"/>
      <c r="G78" s="443"/>
      <c r="H78" s="444"/>
      <c r="I78" s="179">
        <f>I68</f>
        <v>302228</v>
      </c>
      <c r="J78" s="18"/>
      <c r="K78" s="60">
        <f>K68</f>
        <v>72705</v>
      </c>
      <c r="L78" s="60">
        <f>L68</f>
        <v>374933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462" t="str">
        <f>IF('กรอกรายการ วัสดุ'!B41&gt;0,'กรอกรายการ วัสดุ'!B41,IF('กรอกรายการ วัสดุ'!B41=0,"-"))</f>
        <v>1.32 แหวนมิเนียม</v>
      </c>
      <c r="C79" s="463"/>
      <c r="D79" s="463"/>
      <c r="E79" s="464"/>
      <c r="F79" s="12">
        <f>IF('กรอกรายการ วัสดุ'!C41&gt;0,'กรอกรายการ วัสดุ'!C41,IF('กรอกรายการ วัสดุ'!C41=0,"-"))</f>
        <v>1</v>
      </c>
      <c r="G79" s="12" t="str">
        <f>IF('กรอกรายการ วัสดุ'!D41&gt;0,'กรอกรายการ วัสดุ'!D41,IF('กรอกรายการ วัสดุ'!D41=0,"-"))</f>
        <v>ก.ก.</v>
      </c>
      <c r="H79" s="57">
        <f>IF('กรอกรายการ วัสดุ'!E41&gt;0,'กรอกรายการ วัสดุ'!E41,IF('กรอกรายการ วัสดุ'!E41=0,"-"))</f>
        <v>215</v>
      </c>
      <c r="I79" s="57">
        <f>IF('กรอกรายการ วัสดุ'!F41&gt;0,'กรอกรายการ วัสดุ'!F41,IF('กรอกรายการ วัสดุ'!F41=0,"-"))</f>
        <v>215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>
        <f>IF('กรอกรายการ วัสดุ'!I41&gt;0,'กรอกรายการ วัสดุ'!I41,IF('กรอกรายการ วัสดุ'!I41=0,"-"))</f>
        <v>215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462" t="str">
        <f>IF('กรอกรายการ วัสดุ'!B42&gt;0,'กรอกรายการ วัสดุ'!B42,IF('กรอกรายการ วัสดุ'!B42=0,"-"))</f>
        <v xml:space="preserve">1.33 งานรื้อถอนระบบไฟฟ้าเดิม พร้อมซ่อมแซมและขนย้าย </v>
      </c>
      <c r="C80" s="463"/>
      <c r="D80" s="463"/>
      <c r="E80" s="464"/>
      <c r="F80" s="12">
        <f>IF('กรอกรายการ วัสดุ'!C42&gt;0,'กรอกรายการ วัสดุ'!C42,IF('กรอกรายการ วัสดุ'!C42=0,"-"))</f>
        <v>1</v>
      </c>
      <c r="G80" s="12" t="str">
        <f>IF('กรอกรายการ วัสดุ'!D42&gt;0,'กรอกรายการ วัสดุ'!D42,IF('กรอกรายการ วัสดุ'!D42=0,"-"))</f>
        <v>อาคาร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>
        <f>IF('กรอกรายการ วัสดุ'!G42&gt;0,'กรอกรายการ วัสดุ'!G42,IF('กรอกรายการ วัสดุ'!G42=0,"-"))</f>
        <v>19000</v>
      </c>
      <c r="K80" s="57">
        <f>IF('กรอกรายการ วัสดุ'!H42&gt;0,'กรอกรายการ วัสดุ'!H42,IF('กรอกรายการ วัสดุ'!H42=0,"-"))</f>
        <v>19000</v>
      </c>
      <c r="L80" s="57">
        <f>IF('กรอกรายการ วัสดุ'!I42&gt;0,'กรอกรายการ วัสดุ'!I42,IF('กรอกรายการ วัสดุ'!I42=0,"-"))</f>
        <v>19000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462" t="str">
        <f>IF('กรอกรายการ วัสดุ'!B43&gt;0,'กรอกรายการ วัสดุ'!B43,IF('กรอกรายการ วัสดุ'!B43=0,"-"))</f>
        <v>1.34 พัดลมดูดแบบติดกระจก ขนาด 8 นิ้ว</v>
      </c>
      <c r="C81" s="463"/>
      <c r="D81" s="463"/>
      <c r="E81" s="464"/>
      <c r="F81" s="12">
        <f>IF('กรอกรายการ วัสดุ'!C43&gt;0,'กรอกรายการ วัสดุ'!C43,IF('กรอกรายการ วัสดุ'!C43=0,"-"))</f>
        <v>2</v>
      </c>
      <c r="G81" s="12" t="str">
        <f>IF('กรอกรายการ วัสดุ'!D43&gt;0,'กรอกรายการ วัสดุ'!D43,IF('กรอกรายการ วัสดุ'!D43=0,"-"))</f>
        <v>เครื่อง</v>
      </c>
      <c r="H81" s="57">
        <f>IF('กรอกรายการ วัสดุ'!E43&gt;0,'กรอกรายการ วัสดุ'!E43,IF('กรอกรายการ วัสดุ'!E43=0,"-"))</f>
        <v>830</v>
      </c>
      <c r="I81" s="57">
        <f>IF('กรอกรายการ วัสดุ'!F43&gt;0,'กรอกรายการ วัสดุ'!F43,IF('กรอกรายการ วัสดุ'!F43=0,"-"))</f>
        <v>1660</v>
      </c>
      <c r="J81" s="57">
        <f>IF('กรอกรายการ วัสดุ'!G43&gt;0,'กรอกรายการ วัสดุ'!G43,IF('กรอกรายการ วัสดุ'!G43=0,"-"))</f>
        <v>345</v>
      </c>
      <c r="K81" s="57">
        <f>IF('กรอกรายการ วัสดุ'!H43&gt;0,'กรอกรายการ วัสดุ'!H43,IF('กรอกรายการ วัสดุ'!H43=0,"-"))</f>
        <v>690</v>
      </c>
      <c r="L81" s="57">
        <f>IF('กรอกรายการ วัสดุ'!I43&gt;0,'กรอกรายการ วัสดุ'!I43,IF('กรอกรายการ วัสดุ'!I43=0,"-"))</f>
        <v>2350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462" t="str">
        <f>IF('กรอกรายการ วัสดุ'!B44&gt;0,'กรอกรายการ วัสดุ'!B44,IF('กรอกรายการ วัสดุ'!B44=0,"-"))</f>
        <v>1.35 พัดลมโคจรแบบติดฝาผนัง ขนาด 16 นิ้ว</v>
      </c>
      <c r="C82" s="463"/>
      <c r="D82" s="463"/>
      <c r="E82" s="464"/>
      <c r="F82" s="12">
        <f>IF('กรอกรายการ วัสดุ'!C44&gt;0,'กรอกรายการ วัสดุ'!C44,IF('กรอกรายการ วัสดุ'!C44=0,"-"))</f>
        <v>2</v>
      </c>
      <c r="G82" s="12" t="str">
        <f>IF('กรอกรายการ วัสดุ'!D44&gt;0,'กรอกรายการ วัสดุ'!D44,IF('กรอกรายการ วัสดุ'!D44=0,"-"))</f>
        <v>เครื่อง</v>
      </c>
      <c r="H82" s="57">
        <f>IF('กรอกรายการ วัสดุ'!E44&gt;0,'กรอกรายการ วัสดุ'!E44,IF('กรอกรายการ วัสดุ'!E44=0,"-"))</f>
        <v>1840</v>
      </c>
      <c r="I82" s="57">
        <f>IF('กรอกรายการ วัสดุ'!F44&gt;0,'กรอกรายการ วัสดุ'!F44,IF('กรอกรายการ วัสดุ'!F44=0,"-"))</f>
        <v>3680</v>
      </c>
      <c r="J82" s="57">
        <f>IF('กรอกรายการ วัสดุ'!G44&gt;0,'กรอกรายการ วัสดุ'!G44,IF('กรอกรายการ วัสดุ'!G44=0,"-"))</f>
        <v>345</v>
      </c>
      <c r="K82" s="57">
        <f>IF('กรอกรายการ วัสดุ'!H44&gt;0,'กรอกรายการ วัสดุ'!H44,IF('กรอกรายการ วัสดุ'!H44=0,"-"))</f>
        <v>690</v>
      </c>
      <c r="L82" s="57">
        <f>IF('กรอกรายการ วัสดุ'!I44&gt;0,'กรอกรายการ วัสดุ'!I44,IF('กรอกรายการ วัสดุ'!I44=0,"-"))</f>
        <v>4370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462" t="str">
        <f>IF('กรอกรายการ วัสดุ'!B45&gt;0,'กรอกรายการ วัสดุ'!B45,IF('กรอกรายการ วัสดุ'!B45=0,"-"))</f>
        <v>-</v>
      </c>
      <c r="C83" s="463"/>
      <c r="D83" s="463"/>
      <c r="E83" s="464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462" t="str">
        <f>IF('กรอกรายการ วัสดุ'!B46&gt;0,'กรอกรายการ วัสดุ'!B46,IF('กรอกรายการ วัสดุ'!B46=0,"-"))</f>
        <v>-</v>
      </c>
      <c r="C84" s="463"/>
      <c r="D84" s="463"/>
      <c r="E84" s="464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462" t="str">
        <f>IF('กรอกรายการ วัสดุ'!B47&gt;0,'กรอกรายการ วัสดุ'!B47,IF('กรอกรายการ วัสดุ'!B47=0,"-"))</f>
        <v>-</v>
      </c>
      <c r="C85" s="463"/>
      <c r="D85" s="463"/>
      <c r="E85" s="464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462" t="str">
        <f>IF('กรอกรายการ วัสดุ'!B48&gt;0,'กรอกรายการ วัสดุ'!B48,IF('กรอกรายการ วัสดุ'!B48=0,"-"))</f>
        <v>-</v>
      </c>
      <c r="C86" s="463"/>
      <c r="D86" s="463"/>
      <c r="E86" s="464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462" t="str">
        <f>IF('กรอกรายการ วัสดุ'!B49&gt;0,'กรอกรายการ วัสดุ'!B49,IF('กรอกรายการ วัสดุ'!B49=0,"-"))</f>
        <v>-</v>
      </c>
      <c r="C87" s="463"/>
      <c r="D87" s="463"/>
      <c r="E87" s="464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462" t="str">
        <f>IF('กรอกรายการ วัสดุ'!B50&gt;0,'กรอกรายการ วัสดุ'!B50,IF('กรอกรายการ วัสดุ'!B50=0,"-"))</f>
        <v>-</v>
      </c>
      <c r="C88" s="463"/>
      <c r="D88" s="463"/>
      <c r="E88" s="464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436" t="s">
        <v>49</v>
      </c>
      <c r="B89" s="437"/>
      <c r="C89" s="437"/>
      <c r="D89" s="437"/>
      <c r="E89" s="437"/>
      <c r="F89" s="437"/>
      <c r="G89" s="437"/>
      <c r="H89" s="438"/>
      <c r="I89" s="180">
        <f>SUM(I79:I88)</f>
        <v>5555</v>
      </c>
      <c r="J89" s="19"/>
      <c r="K89" s="58">
        <f t="shared" ref="K89:L89" si="2">SUM(K79:K88)</f>
        <v>20380</v>
      </c>
      <c r="L89" s="58">
        <f t="shared" si="2"/>
        <v>25935</v>
      </c>
      <c r="M89" s="14"/>
    </row>
    <row r="90" spans="1:13" ht="21.75" thickBot="1" x14ac:dyDescent="0.4">
      <c r="A90" s="436" t="s">
        <v>50</v>
      </c>
      <c r="B90" s="437"/>
      <c r="C90" s="437"/>
      <c r="D90" s="437"/>
      <c r="E90" s="437"/>
      <c r="F90" s="437"/>
      <c r="G90" s="437"/>
      <c r="H90" s="438"/>
      <c r="I90" s="180">
        <f>I89+I78</f>
        <v>307783</v>
      </c>
      <c r="J90" s="19"/>
      <c r="K90" s="58">
        <f t="shared" ref="K90:L90" si="3">K89+K78</f>
        <v>93085</v>
      </c>
      <c r="L90" s="58">
        <f t="shared" si="3"/>
        <v>400868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74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74"/>
      <c r="B93" s="141"/>
      <c r="C93" s="141"/>
      <c r="D93" s="142"/>
      <c r="E93" s="174" t="str">
        <f>'กรอกข้อมูล รร.'!C28</f>
        <v>(นางสาวสุดารัตน์  จีนเจียง)</v>
      </c>
      <c r="H93" s="142"/>
      <c r="I93" s="439" t="str">
        <f>'กรอกข้อมูล รร.'!C29</f>
        <v>(นางพรทิพย์    นุกูลกิจ)</v>
      </c>
      <c r="J93" s="439"/>
    </row>
    <row r="94" spans="1:13" s="2" customFormat="1" x14ac:dyDescent="0.35">
      <c r="A94" s="174"/>
      <c r="C94" s="141"/>
      <c r="D94" s="439" t="str">
        <f>D72</f>
        <v>เจ้าหน้าที่พัสดุโรงเรียนคลองฉนวนวิทยา</v>
      </c>
      <c r="E94" s="439"/>
      <c r="F94" s="439"/>
      <c r="H94" s="439" t="str">
        <f>H72</f>
        <v>ผู้อำนวยการ โรงเรียนคลองฉนวนวิทยา</v>
      </c>
      <c r="I94" s="439"/>
      <c r="J94" s="439"/>
      <c r="K94" s="439"/>
    </row>
    <row r="95" spans="1:13" s="2" customFormat="1" ht="9.75" customHeight="1" x14ac:dyDescent="0.35">
      <c r="A95" s="174"/>
      <c r="C95" s="141"/>
      <c r="D95" s="174"/>
      <c r="E95" s="174"/>
      <c r="F95" s="174"/>
      <c r="H95" s="174"/>
      <c r="I95" s="174"/>
      <c r="J95" s="174"/>
      <c r="K95" s="174"/>
    </row>
    <row r="96" spans="1:13" s="2" customFormat="1" ht="23.25" x14ac:dyDescent="0.35">
      <c r="C96" s="459" t="s">
        <v>23</v>
      </c>
      <c r="D96" s="459"/>
      <c r="E96" s="459"/>
      <c r="F96" s="459"/>
      <c r="G96" s="459"/>
      <c r="H96" s="459"/>
      <c r="I96" s="459"/>
      <c r="J96" s="459"/>
      <c r="K96" s="459"/>
      <c r="L96" s="158" t="s">
        <v>25</v>
      </c>
      <c r="M96" s="159"/>
    </row>
    <row r="97" spans="1:13" s="2" customFormat="1" x14ac:dyDescent="0.35">
      <c r="A97" s="446" t="str">
        <f>A74</f>
        <v>ระบบไฟฟ้า อาคาร 208</v>
      </c>
      <c r="B97" s="446"/>
      <c r="C97" s="446"/>
      <c r="D97" s="466" t="str">
        <f>D74</f>
        <v>อาคาร 208</v>
      </c>
      <c r="E97" s="466"/>
      <c r="F97" s="466"/>
      <c r="G97" s="466"/>
      <c r="H97" s="466"/>
      <c r="I97" s="2" t="s">
        <v>26</v>
      </c>
      <c r="J97" s="171">
        <f>J72</f>
        <v>0</v>
      </c>
      <c r="M97" s="2" t="s">
        <v>85</v>
      </c>
    </row>
    <row r="98" spans="1:13" ht="21.75" thickBot="1" x14ac:dyDescent="0.4">
      <c r="A98" s="172" t="s">
        <v>0</v>
      </c>
      <c r="D98" s="447" t="str">
        <f>D75</f>
        <v>โรงเรียนคลองฉนวนวิทยา</v>
      </c>
      <c r="E98" s="447"/>
      <c r="F98" s="447"/>
      <c r="G98" s="447"/>
      <c r="H98" s="447"/>
      <c r="K98" s="448"/>
      <c r="L98" s="448"/>
    </row>
    <row r="99" spans="1:13" x14ac:dyDescent="0.35">
      <c r="A99" s="449" t="s">
        <v>2</v>
      </c>
      <c r="B99" s="451" t="s">
        <v>3</v>
      </c>
      <c r="C99" s="452"/>
      <c r="D99" s="452"/>
      <c r="E99" s="453"/>
      <c r="F99" s="457" t="s">
        <v>4</v>
      </c>
      <c r="G99" s="457" t="s">
        <v>5</v>
      </c>
      <c r="H99" s="457" t="s">
        <v>6</v>
      </c>
      <c r="I99" s="457"/>
      <c r="J99" s="457" t="s">
        <v>7</v>
      </c>
      <c r="K99" s="457"/>
      <c r="L99" s="457" t="s">
        <v>24</v>
      </c>
      <c r="M99" s="440" t="s">
        <v>9</v>
      </c>
    </row>
    <row r="100" spans="1:13" x14ac:dyDescent="0.35">
      <c r="A100" s="450"/>
      <c r="B100" s="454"/>
      <c r="C100" s="455"/>
      <c r="D100" s="455"/>
      <c r="E100" s="456"/>
      <c r="F100" s="458"/>
      <c r="G100" s="458"/>
      <c r="H100" s="175" t="s">
        <v>10</v>
      </c>
      <c r="I100" s="175" t="s">
        <v>11</v>
      </c>
      <c r="J100" s="175" t="s">
        <v>10</v>
      </c>
      <c r="K100" s="175" t="s">
        <v>11</v>
      </c>
      <c r="L100" s="458"/>
      <c r="M100" s="441"/>
    </row>
    <row r="101" spans="1:13" x14ac:dyDescent="0.35">
      <c r="A101" s="442" t="s">
        <v>51</v>
      </c>
      <c r="B101" s="443"/>
      <c r="C101" s="443"/>
      <c r="D101" s="443"/>
      <c r="E101" s="443"/>
      <c r="F101" s="443"/>
      <c r="G101" s="443"/>
      <c r="H101" s="444"/>
      <c r="I101" s="179">
        <f>I90</f>
        <v>307783</v>
      </c>
      <c r="J101" s="18"/>
      <c r="K101" s="60">
        <f>K90</f>
        <v>93085</v>
      </c>
      <c r="L101" s="60">
        <f>L90</f>
        <v>400868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465" t="str">
        <f>IF('กรอกรายการ วัสดุ'!B51&gt;0,'กรอกรายการ วัสดุ'!B51,IF('กรอกรายการ วัสดุ'!B51=0,"-"))</f>
        <v>-</v>
      </c>
      <c r="C102" s="465"/>
      <c r="D102" s="465"/>
      <c r="E102" s="465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434" t="str">
        <f>IF('กรอกรายการ วัสดุ'!B52&gt;0,'กรอกรายการ วัสดุ'!B52,IF('กรอกรายการ วัสดุ'!B52=0,"-"))</f>
        <v>-</v>
      </c>
      <c r="C103" s="434"/>
      <c r="D103" s="434"/>
      <c r="E103" s="434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434" t="str">
        <f>IF('กรอกรายการ วัสดุ'!B53&gt;0,'กรอกรายการ วัสดุ'!B53,IF('กรอกรายการ วัสดุ'!B53=0,"-"))</f>
        <v>-</v>
      </c>
      <c r="C104" s="434"/>
      <c r="D104" s="434"/>
      <c r="E104" s="434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434" t="str">
        <f>IF('กรอกรายการ วัสดุ'!B54&gt;0,'กรอกรายการ วัสดุ'!B54,IF('กรอกรายการ วัสดุ'!B54=0,"-"))</f>
        <v>-</v>
      </c>
      <c r="C105" s="434"/>
      <c r="D105" s="434"/>
      <c r="E105" s="434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434" t="str">
        <f>IF('กรอกรายการ วัสดุ'!B55&gt;0,'กรอกรายการ วัสดุ'!B55,IF('กรอกรายการ วัสดุ'!B55=0,"-"))</f>
        <v>-</v>
      </c>
      <c r="C106" s="434"/>
      <c r="D106" s="434"/>
      <c r="E106" s="434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434" t="str">
        <f>IF('กรอกรายการ วัสดุ'!B56&gt;0,'กรอกรายการ วัสดุ'!B56,IF('กรอกรายการ วัสดุ'!B56=0,"-"))</f>
        <v>-</v>
      </c>
      <c r="C107" s="434"/>
      <c r="D107" s="434"/>
      <c r="E107" s="434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434" t="str">
        <f>IF('กรอกรายการ วัสดุ'!B57&gt;0,'กรอกรายการ วัสดุ'!B57,IF('กรอกรายการ วัสดุ'!B57=0,"-"))</f>
        <v>-</v>
      </c>
      <c r="C108" s="434"/>
      <c r="D108" s="434"/>
      <c r="E108" s="434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434" t="str">
        <f>IF('กรอกรายการ วัสดุ'!B58&gt;0,'กรอกรายการ วัสดุ'!B58,IF('กรอกรายการ วัสดุ'!B58=0,"-"))</f>
        <v>-</v>
      </c>
      <c r="C109" s="434"/>
      <c r="D109" s="434"/>
      <c r="E109" s="434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462" t="str">
        <f>IF('กรอกรายการ วัสดุ'!B59&gt;0,'กรอกรายการ วัสดุ'!B59,IF('กรอกรายการ วัสดุ'!B59=0,"-"))</f>
        <v>-</v>
      </c>
      <c r="C110" s="463"/>
      <c r="D110" s="463"/>
      <c r="E110" s="464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436" t="s">
        <v>52</v>
      </c>
      <c r="B111" s="437"/>
      <c r="C111" s="437"/>
      <c r="D111" s="437"/>
      <c r="E111" s="437"/>
      <c r="F111" s="437"/>
      <c r="G111" s="437"/>
      <c r="H111" s="438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436" t="s">
        <v>53</v>
      </c>
      <c r="B112" s="437"/>
      <c r="C112" s="437"/>
      <c r="D112" s="437"/>
      <c r="E112" s="437"/>
      <c r="F112" s="437"/>
      <c r="G112" s="437"/>
      <c r="H112" s="438"/>
      <c r="I112" s="180">
        <f>I111+I101</f>
        <v>307783</v>
      </c>
      <c r="J112" s="19"/>
      <c r="K112" s="58">
        <f>K111+K101</f>
        <v>93085</v>
      </c>
      <c r="L112" s="58">
        <f>L111+L101</f>
        <v>400868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74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74"/>
      <c r="B115" s="141"/>
      <c r="C115" s="141"/>
      <c r="D115" s="142"/>
      <c r="E115" s="174" t="str">
        <f>E93</f>
        <v>(นางสาวสุดารัตน์  จีนเจียง)</v>
      </c>
      <c r="H115" s="142"/>
      <c r="I115" s="439" t="str">
        <f>I93</f>
        <v>(นางพรทิพย์    นุกูลกิจ)</v>
      </c>
      <c r="J115" s="439"/>
    </row>
    <row r="116" spans="1:13" s="2" customFormat="1" x14ac:dyDescent="0.35">
      <c r="A116" s="174"/>
      <c r="C116" s="141"/>
      <c r="D116" s="439" t="str">
        <f>D94</f>
        <v>เจ้าหน้าที่พัสดุโรงเรียนคลองฉนวนวิทยา</v>
      </c>
      <c r="E116" s="439"/>
      <c r="F116" s="439"/>
      <c r="H116" s="439" t="str">
        <f>H94</f>
        <v>ผู้อำนวยการ โรงเรียนคลองฉนวนวิทยา</v>
      </c>
      <c r="I116" s="439"/>
      <c r="J116" s="439"/>
      <c r="K116" s="439"/>
    </row>
    <row r="117" spans="1:13" s="2" customFormat="1" ht="12.75" customHeight="1" x14ac:dyDescent="0.35">
      <c r="A117" s="174"/>
      <c r="C117" s="141"/>
      <c r="D117" s="174"/>
      <c r="E117" s="174"/>
      <c r="F117" s="174"/>
      <c r="H117" s="174"/>
      <c r="I117" s="174"/>
      <c r="J117" s="174"/>
      <c r="K117" s="174"/>
    </row>
    <row r="118" spans="1:13" s="2" customFormat="1" ht="23.25" x14ac:dyDescent="0.35">
      <c r="C118" s="459" t="s">
        <v>23</v>
      </c>
      <c r="D118" s="459"/>
      <c r="E118" s="459"/>
      <c r="F118" s="459"/>
      <c r="G118" s="459"/>
      <c r="H118" s="459"/>
      <c r="I118" s="459"/>
      <c r="J118" s="459"/>
      <c r="K118" s="459"/>
      <c r="L118" s="158" t="s">
        <v>25</v>
      </c>
      <c r="M118" s="159"/>
    </row>
    <row r="119" spans="1:13" x14ac:dyDescent="0.35">
      <c r="A119" s="446" t="str">
        <f>A97</f>
        <v>ระบบไฟฟ้า อาคาร 208</v>
      </c>
      <c r="B119" s="446"/>
      <c r="C119" s="446"/>
      <c r="D119" s="447" t="str">
        <f>D74</f>
        <v>อาคาร 208</v>
      </c>
      <c r="E119" s="447"/>
      <c r="F119" s="447"/>
      <c r="G119" s="447"/>
      <c r="H119" s="447"/>
      <c r="I119" s="1" t="s">
        <v>26</v>
      </c>
      <c r="J119" s="172" t="str">
        <f>J74</f>
        <v>สพม.11</v>
      </c>
      <c r="M119" s="1" t="s">
        <v>37</v>
      </c>
    </row>
    <row r="120" spans="1:13" ht="21.75" thickBot="1" x14ac:dyDescent="0.4">
      <c r="A120" s="172" t="s">
        <v>0</v>
      </c>
      <c r="D120" s="447" t="str">
        <f>D75</f>
        <v>โรงเรียนคลองฉนวนวิทยา</v>
      </c>
      <c r="E120" s="447"/>
      <c r="F120" s="447"/>
      <c r="G120" s="447"/>
      <c r="H120" s="447"/>
      <c r="K120" s="448"/>
      <c r="L120" s="448"/>
    </row>
    <row r="121" spans="1:13" x14ac:dyDescent="0.35">
      <c r="A121" s="449" t="s">
        <v>2</v>
      </c>
      <c r="B121" s="451" t="s">
        <v>3</v>
      </c>
      <c r="C121" s="452"/>
      <c r="D121" s="452"/>
      <c r="E121" s="453"/>
      <c r="F121" s="457" t="s">
        <v>4</v>
      </c>
      <c r="G121" s="457" t="s">
        <v>5</v>
      </c>
      <c r="H121" s="457" t="s">
        <v>6</v>
      </c>
      <c r="I121" s="457"/>
      <c r="J121" s="457" t="s">
        <v>7</v>
      </c>
      <c r="K121" s="457"/>
      <c r="L121" s="457" t="s">
        <v>24</v>
      </c>
      <c r="M121" s="440" t="s">
        <v>9</v>
      </c>
    </row>
    <row r="122" spans="1:13" x14ac:dyDescent="0.35">
      <c r="A122" s="450"/>
      <c r="B122" s="454"/>
      <c r="C122" s="455"/>
      <c r="D122" s="455"/>
      <c r="E122" s="456"/>
      <c r="F122" s="458"/>
      <c r="G122" s="458"/>
      <c r="H122" s="175" t="s">
        <v>10</v>
      </c>
      <c r="I122" s="175" t="s">
        <v>11</v>
      </c>
      <c r="J122" s="175" t="s">
        <v>10</v>
      </c>
      <c r="K122" s="175" t="s">
        <v>11</v>
      </c>
      <c r="L122" s="458"/>
      <c r="M122" s="441"/>
    </row>
    <row r="123" spans="1:13" x14ac:dyDescent="0.35">
      <c r="A123" s="442" t="s">
        <v>54</v>
      </c>
      <c r="B123" s="443"/>
      <c r="C123" s="443"/>
      <c r="D123" s="443"/>
      <c r="E123" s="443"/>
      <c r="F123" s="443"/>
      <c r="G123" s="443"/>
      <c r="H123" s="444"/>
      <c r="I123" s="179">
        <f>I112</f>
        <v>307783</v>
      </c>
      <c r="J123" s="61"/>
      <c r="K123" s="60">
        <f>K112</f>
        <v>93085</v>
      </c>
      <c r="L123" s="60">
        <f>L112</f>
        <v>400868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465" t="str">
        <f>IF('กรอกรายการ วัสดุ'!B60&gt;0,'กรอกรายการ วัสดุ'!B60,IF('กรอกรายการ วัสดุ'!B60=0,"-"))</f>
        <v>-</v>
      </c>
      <c r="C124" s="465"/>
      <c r="D124" s="465"/>
      <c r="E124" s="465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434" t="str">
        <f>IF('กรอกรายการ วัสดุ'!B61&gt;0,'กรอกรายการ วัสดุ'!B61,IF('กรอกรายการ วัสดุ'!B61=0,"-"))</f>
        <v>-</v>
      </c>
      <c r="C125" s="434"/>
      <c r="D125" s="434"/>
      <c r="E125" s="434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434" t="str">
        <f>IF('กรอกรายการ วัสดุ'!B62&gt;0,'กรอกรายการ วัสดุ'!B62,IF('กรอกรายการ วัสดุ'!B62=0,"-"))</f>
        <v>-</v>
      </c>
      <c r="C126" s="434"/>
      <c r="D126" s="434"/>
      <c r="E126" s="434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434" t="str">
        <f>IF('กรอกรายการ วัสดุ'!B63&gt;0,'กรอกรายการ วัสดุ'!B63,IF('กรอกรายการ วัสดุ'!B63=0,"-"))</f>
        <v>-</v>
      </c>
      <c r="C127" s="434"/>
      <c r="D127" s="434"/>
      <c r="E127" s="434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434" t="str">
        <f>IF('กรอกรายการ วัสดุ'!B64&gt;0,'กรอกรายการ วัสดุ'!B64,IF('กรอกรายการ วัสดุ'!B64=0,"-"))</f>
        <v>-</v>
      </c>
      <c r="C128" s="434"/>
      <c r="D128" s="434"/>
      <c r="E128" s="434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434" t="str">
        <f>IF('กรอกรายการ วัสดุ'!B65&gt;0,'กรอกรายการ วัสดุ'!B65,IF('กรอกรายการ วัสดุ'!B65=0,"-"))</f>
        <v>-</v>
      </c>
      <c r="C129" s="434"/>
      <c r="D129" s="434"/>
      <c r="E129" s="434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434" t="str">
        <f>IF('กรอกรายการ วัสดุ'!B66&gt;0,'กรอกรายการ วัสดุ'!B66,IF('กรอกรายการ วัสดุ'!B66=0,"-"))</f>
        <v>-</v>
      </c>
      <c r="C130" s="434"/>
      <c r="D130" s="434"/>
      <c r="E130" s="434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434" t="str">
        <f>IF('กรอกรายการ วัสดุ'!B67&gt;0,'กรอกรายการ วัสดุ'!B67,IF('กรอกรายการ วัสดุ'!B67=0,"-"))</f>
        <v>-</v>
      </c>
      <c r="C131" s="434"/>
      <c r="D131" s="434"/>
      <c r="E131" s="434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434" t="str">
        <f>IF('กรอกรายการ วัสดุ'!B68&gt;0,'กรอกรายการ วัสดุ'!B68,IF('กรอกรายการ วัสดุ'!B68=0,"-"))</f>
        <v>-</v>
      </c>
      <c r="C132" s="434"/>
      <c r="D132" s="434"/>
      <c r="E132" s="434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462" t="str">
        <f>IF('กรอกรายการ วัสดุ'!B69&gt;0,'กรอกรายการ วัสดุ'!B69,IF('กรอกรายการ วัสดุ'!B69=0,"-"))</f>
        <v>-</v>
      </c>
      <c r="C133" s="463"/>
      <c r="D133" s="463"/>
      <c r="E133" s="464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436" t="s">
        <v>55</v>
      </c>
      <c r="B134" s="437"/>
      <c r="C134" s="437"/>
      <c r="D134" s="437"/>
      <c r="E134" s="437"/>
      <c r="F134" s="437"/>
      <c r="G134" s="437"/>
      <c r="H134" s="438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436" t="s">
        <v>56</v>
      </c>
      <c r="B135" s="437"/>
      <c r="C135" s="437"/>
      <c r="D135" s="437"/>
      <c r="E135" s="437"/>
      <c r="F135" s="437"/>
      <c r="G135" s="437"/>
      <c r="H135" s="438"/>
      <c r="I135" s="180">
        <f>I134+I123</f>
        <v>307783</v>
      </c>
      <c r="J135" s="15"/>
      <c r="K135" s="58">
        <f t="shared" ref="K135:L135" si="5">K134+K123</f>
        <v>93085</v>
      </c>
      <c r="L135" s="58">
        <f t="shared" si="5"/>
        <v>400868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74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74"/>
      <c r="B138" s="141"/>
      <c r="C138" s="141"/>
      <c r="D138" s="142"/>
      <c r="E138" s="174" t="str">
        <f>E115</f>
        <v>(นางสาวสุดารัตน์  จีนเจียง)</v>
      </c>
      <c r="H138" s="142"/>
      <c r="I138" s="439" t="str">
        <f>I115</f>
        <v>(นางพรทิพย์    นุกูลกิจ)</v>
      </c>
      <c r="J138" s="439"/>
    </row>
    <row r="139" spans="1:13" s="2" customFormat="1" x14ac:dyDescent="0.35">
      <c r="A139" s="174"/>
      <c r="C139" s="141"/>
      <c r="D139" s="439" t="str">
        <f>D116</f>
        <v>เจ้าหน้าที่พัสดุโรงเรียนคลองฉนวนวิทยา</v>
      </c>
      <c r="E139" s="439"/>
      <c r="F139" s="439"/>
      <c r="H139" s="439" t="str">
        <f>H116</f>
        <v>ผู้อำนวยการ โรงเรียนคลองฉนวนวิทยา</v>
      </c>
      <c r="I139" s="439"/>
      <c r="J139" s="439"/>
      <c r="K139" s="439"/>
    </row>
    <row r="140" spans="1:13" s="2" customFormat="1" ht="23.25" x14ac:dyDescent="0.35">
      <c r="C140" s="459" t="s">
        <v>23</v>
      </c>
      <c r="D140" s="459"/>
      <c r="E140" s="459"/>
      <c r="F140" s="459"/>
      <c r="G140" s="459"/>
      <c r="H140" s="459"/>
      <c r="I140" s="459"/>
      <c r="J140" s="459"/>
      <c r="K140" s="459"/>
      <c r="L140" s="158" t="s">
        <v>25</v>
      </c>
      <c r="M140" s="159"/>
    </row>
    <row r="141" spans="1:13" x14ac:dyDescent="0.35">
      <c r="A141" s="446" t="str">
        <f>A119</f>
        <v>ระบบไฟฟ้า อาคาร 208</v>
      </c>
      <c r="B141" s="446"/>
      <c r="C141" s="446"/>
      <c r="D141" s="447" t="str">
        <f>D97</f>
        <v>อาคาร 208</v>
      </c>
      <c r="E141" s="447"/>
      <c r="F141" s="447"/>
      <c r="G141" s="447"/>
      <c r="H141" s="447"/>
      <c r="I141" s="1" t="s">
        <v>26</v>
      </c>
      <c r="J141" s="172" t="str">
        <f>J119</f>
        <v>สพม.11</v>
      </c>
      <c r="M141" s="1" t="s">
        <v>103</v>
      </c>
    </row>
    <row r="142" spans="1:13" ht="21.75" thickBot="1" x14ac:dyDescent="0.4">
      <c r="A142" s="172" t="s">
        <v>0</v>
      </c>
      <c r="D142" s="447" t="str">
        <f>D98</f>
        <v>โรงเรียนคลองฉนวนวิทยา</v>
      </c>
      <c r="E142" s="447"/>
      <c r="F142" s="447"/>
      <c r="G142" s="447"/>
      <c r="H142" s="447"/>
      <c r="K142" s="448"/>
      <c r="L142" s="448"/>
    </row>
    <row r="143" spans="1:13" x14ac:dyDescent="0.35">
      <c r="A143" s="449" t="s">
        <v>2</v>
      </c>
      <c r="B143" s="451" t="s">
        <v>3</v>
      </c>
      <c r="C143" s="452"/>
      <c r="D143" s="452"/>
      <c r="E143" s="453"/>
      <c r="F143" s="457" t="s">
        <v>4</v>
      </c>
      <c r="G143" s="457" t="s">
        <v>5</v>
      </c>
      <c r="H143" s="457" t="s">
        <v>6</v>
      </c>
      <c r="I143" s="457"/>
      <c r="J143" s="457" t="s">
        <v>7</v>
      </c>
      <c r="K143" s="457"/>
      <c r="L143" s="457" t="s">
        <v>24</v>
      </c>
      <c r="M143" s="440" t="s">
        <v>9</v>
      </c>
    </row>
    <row r="144" spans="1:13" x14ac:dyDescent="0.35">
      <c r="A144" s="450"/>
      <c r="B144" s="454"/>
      <c r="C144" s="455"/>
      <c r="D144" s="455"/>
      <c r="E144" s="456"/>
      <c r="F144" s="458"/>
      <c r="G144" s="458"/>
      <c r="H144" s="175" t="s">
        <v>10</v>
      </c>
      <c r="I144" s="175" t="s">
        <v>11</v>
      </c>
      <c r="J144" s="175" t="s">
        <v>10</v>
      </c>
      <c r="K144" s="175" t="s">
        <v>11</v>
      </c>
      <c r="L144" s="458"/>
      <c r="M144" s="441"/>
    </row>
    <row r="145" spans="1:13" x14ac:dyDescent="0.35">
      <c r="A145" s="442" t="s">
        <v>104</v>
      </c>
      <c r="B145" s="443"/>
      <c r="C145" s="443"/>
      <c r="D145" s="443"/>
      <c r="E145" s="443"/>
      <c r="F145" s="443"/>
      <c r="G145" s="443"/>
      <c r="H145" s="444"/>
      <c r="I145" s="179">
        <f>I135</f>
        <v>307783</v>
      </c>
      <c r="J145" s="61"/>
      <c r="K145" s="60">
        <f>K135</f>
        <v>93085</v>
      </c>
      <c r="L145" s="60">
        <f>L135</f>
        <v>400868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445" t="str">
        <f>IF('กรอกรายการ วัสดุ'!B70&gt;0,'กรอกรายการ วัสดุ'!B70,IF('กรอกรายการ วัสดุ'!B70=0,"-"))</f>
        <v>-</v>
      </c>
      <c r="C146" s="445"/>
      <c r="D146" s="445"/>
      <c r="E146" s="445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434" t="str">
        <f>IF('กรอกรายการ วัสดุ'!B71&gt;0,'กรอกรายการ วัสดุ'!B71,IF('กรอกรายการ วัสดุ'!B71=0,"-"))</f>
        <v>-</v>
      </c>
      <c r="C147" s="434"/>
      <c r="D147" s="434"/>
      <c r="E147" s="434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434" t="str">
        <f>IF('กรอกรายการ วัสดุ'!B72&gt;0,'กรอกรายการ วัสดุ'!B72,IF('กรอกรายการ วัสดุ'!B72=0,"-"))</f>
        <v>-</v>
      </c>
      <c r="C148" s="434"/>
      <c r="D148" s="434"/>
      <c r="E148" s="434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434" t="str">
        <f>IF('กรอกรายการ วัสดุ'!B73&gt;0,'กรอกรายการ วัสดุ'!B73,IF('กรอกรายการ วัสดุ'!B73=0,"-"))</f>
        <v>-</v>
      </c>
      <c r="C149" s="434"/>
      <c r="D149" s="434"/>
      <c r="E149" s="434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434" t="str">
        <f>IF('กรอกรายการ วัสดุ'!B74&gt;0,'กรอกรายการ วัสดุ'!B74,IF('กรอกรายการ วัสดุ'!B74=0,"-"))</f>
        <v>-</v>
      </c>
      <c r="C150" s="434"/>
      <c r="D150" s="434"/>
      <c r="E150" s="434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434" t="str">
        <f>IF('กรอกรายการ วัสดุ'!B75&gt;0,'กรอกรายการ วัสดุ'!B75,IF('กรอกรายการ วัสดุ'!B75=0,"-"))</f>
        <v>-</v>
      </c>
      <c r="C151" s="434"/>
      <c r="D151" s="434"/>
      <c r="E151" s="434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434" t="str">
        <f>IF('กรอกรายการ วัสดุ'!B76&gt;0,'กรอกรายการ วัสดุ'!B76,IF('กรอกรายการ วัสดุ'!B76=0,"-"))</f>
        <v>-</v>
      </c>
      <c r="C152" s="434"/>
      <c r="D152" s="434"/>
      <c r="E152" s="434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434" t="str">
        <f>IF('กรอกรายการ วัสดุ'!B77&gt;0,'กรอกรายการ วัสดุ'!B77,IF('กรอกรายการ วัสดุ'!B77=0,"-"))</f>
        <v>-</v>
      </c>
      <c r="C153" s="434"/>
      <c r="D153" s="434"/>
      <c r="E153" s="434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434" t="str">
        <f>IF('กรอกรายการ วัสดุ'!B78&gt;0,'กรอกรายการ วัสดุ'!B78,IF('กรอกรายการ วัสดุ'!B78=0,"-"))</f>
        <v>-</v>
      </c>
      <c r="C154" s="434"/>
      <c r="D154" s="434"/>
      <c r="E154" s="434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435" t="str">
        <f>IF('กรอกรายการ วัสดุ'!B79&gt;0,'กรอกรายการ วัสดุ'!B79,IF('กรอกรายการ วัสดุ'!B79=0,"-"))</f>
        <v>-</v>
      </c>
      <c r="C155" s="435"/>
      <c r="D155" s="435"/>
      <c r="E155" s="435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436" t="s">
        <v>105</v>
      </c>
      <c r="B156" s="437"/>
      <c r="C156" s="437"/>
      <c r="D156" s="437"/>
      <c r="E156" s="437"/>
      <c r="F156" s="437"/>
      <c r="G156" s="437"/>
      <c r="H156" s="438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436" t="s">
        <v>106</v>
      </c>
      <c r="B157" s="437"/>
      <c r="C157" s="437"/>
      <c r="D157" s="437"/>
      <c r="E157" s="437"/>
      <c r="F157" s="437"/>
      <c r="G157" s="437"/>
      <c r="H157" s="438"/>
      <c r="I157" s="180">
        <f>I156+I145</f>
        <v>307783</v>
      </c>
      <c r="J157" s="15"/>
      <c r="K157" s="58">
        <f t="shared" ref="K157:L157" si="7">K156+K145</f>
        <v>93085</v>
      </c>
      <c r="L157" s="58">
        <f t="shared" si="7"/>
        <v>400868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74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74"/>
      <c r="B160" s="141"/>
      <c r="C160" s="141"/>
      <c r="D160" s="142"/>
      <c r="E160" s="174" t="str">
        <f>E138</f>
        <v>(นางสาวสุดารัตน์  จีนเจียง)</v>
      </c>
      <c r="F160" s="2"/>
      <c r="G160" s="2"/>
      <c r="H160" s="142"/>
      <c r="I160" s="439" t="str">
        <f>I138</f>
        <v>(นางพรทิพย์    นุกูลกิจ)</v>
      </c>
      <c r="J160" s="439"/>
      <c r="K160" s="2"/>
      <c r="L160" s="2"/>
      <c r="M160" s="2"/>
    </row>
    <row r="161" spans="1:13" x14ac:dyDescent="0.35">
      <c r="A161" s="174"/>
      <c r="B161" s="2"/>
      <c r="C161" s="141"/>
      <c r="D161" s="439" t="str">
        <f>D139</f>
        <v>เจ้าหน้าที่พัสดุโรงเรียนคลองฉนวนวิทยา</v>
      </c>
      <c r="E161" s="439"/>
      <c r="F161" s="141"/>
      <c r="G161" s="2"/>
      <c r="H161" s="439" t="str">
        <f>H139</f>
        <v>ผู้อำนวยการ โรงเรียนคลองฉนวนวิทยา</v>
      </c>
      <c r="I161" s="439"/>
      <c r="J161" s="439"/>
      <c r="K161" s="439"/>
      <c r="L161" s="2"/>
      <c r="M161" s="2"/>
    </row>
    <row r="162" spans="1:13" ht="23.25" x14ac:dyDescent="0.35">
      <c r="A162" s="2"/>
      <c r="B162" s="2"/>
      <c r="C162" s="459" t="s">
        <v>23</v>
      </c>
      <c r="D162" s="459"/>
      <c r="E162" s="459"/>
      <c r="F162" s="459"/>
      <c r="G162" s="459"/>
      <c r="H162" s="459"/>
      <c r="I162" s="459"/>
      <c r="J162" s="459"/>
      <c r="K162" s="459"/>
      <c r="L162" s="158" t="s">
        <v>25</v>
      </c>
      <c r="M162" s="159"/>
    </row>
    <row r="163" spans="1:13" x14ac:dyDescent="0.35">
      <c r="A163" s="446" t="str">
        <f>A141</f>
        <v>ระบบไฟฟ้า อาคาร 208</v>
      </c>
      <c r="B163" s="446"/>
      <c r="C163" s="446"/>
      <c r="D163" s="447" t="str">
        <f>D119</f>
        <v>อาคาร 208</v>
      </c>
      <c r="E163" s="447"/>
      <c r="F163" s="447"/>
      <c r="G163" s="447"/>
      <c r="H163" s="447"/>
      <c r="I163" s="1" t="s">
        <v>26</v>
      </c>
      <c r="J163" s="172" t="str">
        <f>J141</f>
        <v>สพม.11</v>
      </c>
      <c r="M163" s="1" t="s">
        <v>118</v>
      </c>
    </row>
    <row r="164" spans="1:13" ht="21.75" thickBot="1" x14ac:dyDescent="0.4">
      <c r="A164" s="172" t="s">
        <v>0</v>
      </c>
      <c r="D164" s="447" t="str">
        <f>D120</f>
        <v>โรงเรียนคลองฉนวนวิทยา</v>
      </c>
      <c r="E164" s="447"/>
      <c r="F164" s="447"/>
      <c r="G164" s="447"/>
      <c r="H164" s="447"/>
      <c r="K164" s="448"/>
      <c r="L164" s="448"/>
    </row>
    <row r="165" spans="1:13" x14ac:dyDescent="0.35">
      <c r="A165" s="449" t="s">
        <v>2</v>
      </c>
      <c r="B165" s="451" t="s">
        <v>3</v>
      </c>
      <c r="C165" s="452"/>
      <c r="D165" s="452"/>
      <c r="E165" s="453"/>
      <c r="F165" s="457" t="s">
        <v>4</v>
      </c>
      <c r="G165" s="457" t="s">
        <v>5</v>
      </c>
      <c r="H165" s="457" t="s">
        <v>6</v>
      </c>
      <c r="I165" s="457"/>
      <c r="J165" s="457" t="s">
        <v>7</v>
      </c>
      <c r="K165" s="457"/>
      <c r="L165" s="457" t="s">
        <v>24</v>
      </c>
      <c r="M165" s="440" t="s">
        <v>9</v>
      </c>
    </row>
    <row r="166" spans="1:13" x14ac:dyDescent="0.35">
      <c r="A166" s="450"/>
      <c r="B166" s="454"/>
      <c r="C166" s="455"/>
      <c r="D166" s="455"/>
      <c r="E166" s="456"/>
      <c r="F166" s="458"/>
      <c r="G166" s="458"/>
      <c r="H166" s="175" t="s">
        <v>10</v>
      </c>
      <c r="I166" s="175" t="s">
        <v>11</v>
      </c>
      <c r="J166" s="175" t="s">
        <v>10</v>
      </c>
      <c r="K166" s="175" t="s">
        <v>11</v>
      </c>
      <c r="L166" s="458"/>
      <c r="M166" s="441"/>
    </row>
    <row r="167" spans="1:13" x14ac:dyDescent="0.35">
      <c r="A167" s="442" t="s">
        <v>119</v>
      </c>
      <c r="B167" s="443"/>
      <c r="C167" s="443"/>
      <c r="D167" s="443"/>
      <c r="E167" s="443"/>
      <c r="F167" s="443"/>
      <c r="G167" s="443"/>
      <c r="H167" s="444"/>
      <c r="I167" s="179">
        <f>I157</f>
        <v>307783</v>
      </c>
      <c r="J167" s="61"/>
      <c r="K167" s="60">
        <f>K157</f>
        <v>93085</v>
      </c>
      <c r="L167" s="60">
        <f>L157</f>
        <v>400868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445" t="str">
        <f>IF('กรอกรายการ วัสดุ'!B80&gt;0,'กรอกรายการ วัสดุ'!B80,IF('กรอกรายการ วัสดุ'!B80=0,"-"))</f>
        <v>-</v>
      </c>
      <c r="C168" s="445"/>
      <c r="D168" s="445"/>
      <c r="E168" s="445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434" t="str">
        <f>IF('กรอกรายการ วัสดุ'!B81&gt;0,'กรอกรายการ วัสดุ'!B81,IF('กรอกรายการ วัสดุ'!B81=0,"-"))</f>
        <v>-</v>
      </c>
      <c r="C169" s="434"/>
      <c r="D169" s="434"/>
      <c r="E169" s="434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434" t="str">
        <f>IF('กรอกรายการ วัสดุ'!B82&gt;0,'กรอกรายการ วัสดุ'!B82,IF('กรอกรายการ วัสดุ'!B82=0,"-"))</f>
        <v>-</v>
      </c>
      <c r="C170" s="434"/>
      <c r="D170" s="434"/>
      <c r="E170" s="434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434" t="str">
        <f>IF('กรอกรายการ วัสดุ'!B83&gt;0,'กรอกรายการ วัสดุ'!B83,IF('กรอกรายการ วัสดุ'!B83=0,"-"))</f>
        <v>-</v>
      </c>
      <c r="C171" s="434"/>
      <c r="D171" s="434"/>
      <c r="E171" s="434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434" t="str">
        <f>IF('กรอกรายการ วัสดุ'!B84&gt;0,'กรอกรายการ วัสดุ'!B84,IF('กรอกรายการ วัสดุ'!B84=0,"-"))</f>
        <v>-</v>
      </c>
      <c r="C172" s="434"/>
      <c r="D172" s="434"/>
      <c r="E172" s="434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434" t="str">
        <f>IF('กรอกรายการ วัสดุ'!B85&gt;0,'กรอกรายการ วัสดุ'!B85,IF('กรอกรายการ วัสดุ'!B85=0,"-"))</f>
        <v>-</v>
      </c>
      <c r="C173" s="434"/>
      <c r="D173" s="434"/>
      <c r="E173" s="434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434" t="str">
        <f>IF('กรอกรายการ วัสดุ'!B86&gt;0,'กรอกรายการ วัสดุ'!B86,IF('กรอกรายการ วัสดุ'!B86=0,"-"))</f>
        <v>-</v>
      </c>
      <c r="C174" s="434"/>
      <c r="D174" s="434"/>
      <c r="E174" s="434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434" t="str">
        <f>IF('กรอกรายการ วัสดุ'!B87&gt;0,'กรอกรายการ วัสดุ'!B87,IF('กรอกรายการ วัสดุ'!B87=0,"-"))</f>
        <v>-</v>
      </c>
      <c r="C175" s="434"/>
      <c r="D175" s="434"/>
      <c r="E175" s="434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434" t="str">
        <f>IF('กรอกรายการ วัสดุ'!B88&gt;0,'กรอกรายการ วัสดุ'!B88,IF('กรอกรายการ วัสดุ'!B88=0,"-"))</f>
        <v>-</v>
      </c>
      <c r="C176" s="434"/>
      <c r="D176" s="434"/>
      <c r="E176" s="434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435" t="str">
        <f>IF('กรอกรายการ วัสดุ'!B89&gt;0,'กรอกรายการ วัสดุ'!B89,IF('กรอกรายการ วัสดุ'!B89=0,"-"))</f>
        <v>-</v>
      </c>
      <c r="C177" s="435"/>
      <c r="D177" s="435"/>
      <c r="E177" s="435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436" t="s">
        <v>120</v>
      </c>
      <c r="B178" s="437"/>
      <c r="C178" s="437"/>
      <c r="D178" s="437"/>
      <c r="E178" s="437"/>
      <c r="F178" s="437"/>
      <c r="G178" s="437"/>
      <c r="H178" s="438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436" t="s">
        <v>121</v>
      </c>
      <c r="B179" s="437"/>
      <c r="C179" s="437"/>
      <c r="D179" s="437"/>
      <c r="E179" s="437"/>
      <c r="F179" s="437"/>
      <c r="G179" s="437"/>
      <c r="H179" s="438"/>
      <c r="I179" s="180">
        <f>I178+I167</f>
        <v>307783</v>
      </c>
      <c r="J179" s="15"/>
      <c r="K179" s="58">
        <f t="shared" ref="K179:L179" si="9">K178+K167</f>
        <v>93085</v>
      </c>
      <c r="L179" s="58">
        <f t="shared" si="9"/>
        <v>400868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74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74"/>
      <c r="B182" s="141"/>
      <c r="C182" s="141"/>
      <c r="D182" s="142"/>
      <c r="E182" s="174" t="str">
        <f>E160</f>
        <v>(นางสาวสุดารัตน์  จีนเจียง)</v>
      </c>
      <c r="F182" s="2"/>
      <c r="G182" s="2"/>
      <c r="H182" s="142"/>
      <c r="I182" s="439" t="str">
        <f>I160</f>
        <v>(นางพรทิพย์    นุกูลกิจ)</v>
      </c>
      <c r="J182" s="439"/>
      <c r="K182" s="2"/>
      <c r="L182" s="2"/>
      <c r="M182" s="2"/>
    </row>
    <row r="183" spans="1:13" x14ac:dyDescent="0.35">
      <c r="A183" s="174"/>
      <c r="B183" s="2"/>
      <c r="C183" s="141"/>
      <c r="D183" s="439" t="str">
        <f>D161</f>
        <v>เจ้าหน้าที่พัสดุโรงเรียนคลองฉนวนวิทยา</v>
      </c>
      <c r="E183" s="439"/>
      <c r="F183" s="141"/>
      <c r="G183" s="2"/>
      <c r="H183" s="439" t="str">
        <f>H161</f>
        <v>ผู้อำนวยการ โรงเรียนคลองฉนวนวิทยา</v>
      </c>
      <c r="I183" s="439"/>
      <c r="J183" s="439"/>
      <c r="K183" s="439"/>
      <c r="L183" s="2"/>
      <c r="M183" s="2"/>
    </row>
    <row r="184" spans="1:13" ht="23.25" x14ac:dyDescent="0.35">
      <c r="A184" s="2"/>
      <c r="B184" s="2"/>
      <c r="C184" s="459" t="s">
        <v>23</v>
      </c>
      <c r="D184" s="459"/>
      <c r="E184" s="459"/>
      <c r="F184" s="459"/>
      <c r="G184" s="459"/>
      <c r="H184" s="459"/>
      <c r="I184" s="459"/>
      <c r="J184" s="459"/>
      <c r="K184" s="459"/>
      <c r="L184" s="158" t="s">
        <v>25</v>
      </c>
      <c r="M184" s="159"/>
    </row>
    <row r="185" spans="1:13" x14ac:dyDescent="0.35">
      <c r="A185" s="446" t="str">
        <f>A163</f>
        <v>ระบบไฟฟ้า อาคาร 208</v>
      </c>
      <c r="B185" s="446"/>
      <c r="C185" s="446"/>
      <c r="D185" s="447" t="str">
        <f>D141</f>
        <v>อาคาร 208</v>
      </c>
      <c r="E185" s="447"/>
      <c r="F185" s="447"/>
      <c r="G185" s="447"/>
      <c r="H185" s="447"/>
      <c r="I185" s="1" t="s">
        <v>26</v>
      </c>
      <c r="J185" s="172" t="str">
        <f>J163</f>
        <v>สพม.11</v>
      </c>
      <c r="M185" s="1" t="s">
        <v>122</v>
      </c>
    </row>
    <row r="186" spans="1:13" ht="21.75" thickBot="1" x14ac:dyDescent="0.4">
      <c r="A186" s="172" t="s">
        <v>0</v>
      </c>
      <c r="D186" s="447" t="str">
        <f>D142</f>
        <v>โรงเรียนคลองฉนวนวิทยา</v>
      </c>
      <c r="E186" s="447"/>
      <c r="F186" s="447"/>
      <c r="G186" s="447"/>
      <c r="H186" s="447"/>
      <c r="K186" s="448"/>
      <c r="L186" s="448"/>
    </row>
    <row r="187" spans="1:13" x14ac:dyDescent="0.35">
      <c r="A187" s="449" t="s">
        <v>2</v>
      </c>
      <c r="B187" s="451" t="s">
        <v>3</v>
      </c>
      <c r="C187" s="452"/>
      <c r="D187" s="452"/>
      <c r="E187" s="453"/>
      <c r="F187" s="457" t="s">
        <v>4</v>
      </c>
      <c r="G187" s="457" t="s">
        <v>5</v>
      </c>
      <c r="H187" s="457" t="s">
        <v>6</v>
      </c>
      <c r="I187" s="457"/>
      <c r="J187" s="457" t="s">
        <v>7</v>
      </c>
      <c r="K187" s="457"/>
      <c r="L187" s="457" t="s">
        <v>24</v>
      </c>
      <c r="M187" s="440" t="s">
        <v>9</v>
      </c>
    </row>
    <row r="188" spans="1:13" x14ac:dyDescent="0.35">
      <c r="A188" s="450"/>
      <c r="B188" s="454"/>
      <c r="C188" s="455"/>
      <c r="D188" s="455"/>
      <c r="E188" s="456"/>
      <c r="F188" s="458"/>
      <c r="G188" s="458"/>
      <c r="H188" s="175" t="s">
        <v>10</v>
      </c>
      <c r="I188" s="175" t="s">
        <v>11</v>
      </c>
      <c r="J188" s="175" t="s">
        <v>10</v>
      </c>
      <c r="K188" s="175" t="s">
        <v>11</v>
      </c>
      <c r="L188" s="458"/>
      <c r="M188" s="441"/>
    </row>
    <row r="189" spans="1:13" x14ac:dyDescent="0.35">
      <c r="A189" s="442" t="s">
        <v>123</v>
      </c>
      <c r="B189" s="443"/>
      <c r="C189" s="443"/>
      <c r="D189" s="443"/>
      <c r="E189" s="443"/>
      <c r="F189" s="443"/>
      <c r="G189" s="443"/>
      <c r="H189" s="444"/>
      <c r="I189" s="179">
        <f>I179</f>
        <v>307783</v>
      </c>
      <c r="J189" s="61"/>
      <c r="K189" s="60">
        <f>K179</f>
        <v>93085</v>
      </c>
      <c r="L189" s="60">
        <f>L179</f>
        <v>400868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445" t="str">
        <f>IF('กรอกรายการ วัสดุ'!B90&gt;0,'กรอกรายการ วัสดุ'!B90,IF('กรอกรายการ วัสดุ'!B90=0,"-"))</f>
        <v>-</v>
      </c>
      <c r="C190" s="445"/>
      <c r="D190" s="445"/>
      <c r="E190" s="445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434" t="str">
        <f>IF('กรอกรายการ วัสดุ'!B91&gt;0,'กรอกรายการ วัสดุ'!B91,IF('กรอกรายการ วัสดุ'!B91=0,"-"))</f>
        <v>-</v>
      </c>
      <c r="C191" s="434"/>
      <c r="D191" s="434"/>
      <c r="E191" s="434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434" t="str">
        <f>IF('กรอกรายการ วัสดุ'!B92&gt;0,'กรอกรายการ วัสดุ'!B92,IF('กรอกรายการ วัสดุ'!B92=0,"-"))</f>
        <v>-</v>
      </c>
      <c r="C192" s="434"/>
      <c r="D192" s="434"/>
      <c r="E192" s="434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434" t="str">
        <f>IF('กรอกรายการ วัสดุ'!B93&gt;0,'กรอกรายการ วัสดุ'!B93,IF('กรอกรายการ วัสดุ'!B93=0,"-"))</f>
        <v>-</v>
      </c>
      <c r="C193" s="434"/>
      <c r="D193" s="434"/>
      <c r="E193" s="434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434" t="str">
        <f>IF('กรอกรายการ วัสดุ'!B94&gt;0,'กรอกรายการ วัสดุ'!B94,IF('กรอกรายการ วัสดุ'!B94=0,"-"))</f>
        <v>-</v>
      </c>
      <c r="C194" s="434"/>
      <c r="D194" s="434"/>
      <c r="E194" s="434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434" t="str">
        <f>IF('กรอกรายการ วัสดุ'!B95&gt;0,'กรอกรายการ วัสดุ'!B95,IF('กรอกรายการ วัสดุ'!B95=0,"-"))</f>
        <v>-</v>
      </c>
      <c r="C195" s="434"/>
      <c r="D195" s="434"/>
      <c r="E195" s="434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434" t="str">
        <f>IF('กรอกรายการ วัสดุ'!B96&gt;0,'กรอกรายการ วัสดุ'!B96,IF('กรอกรายการ วัสดุ'!B96=0,"-"))</f>
        <v>-</v>
      </c>
      <c r="C196" s="434"/>
      <c r="D196" s="434"/>
      <c r="E196" s="434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434" t="str">
        <f>IF('กรอกรายการ วัสดุ'!B97&gt;0,'กรอกรายการ วัสดุ'!B97,IF('กรอกรายการ วัสดุ'!B97=0,"-"))</f>
        <v>-</v>
      </c>
      <c r="C197" s="434"/>
      <c r="D197" s="434"/>
      <c r="E197" s="434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434" t="str">
        <f>IF('กรอกรายการ วัสดุ'!B98&gt;0,'กรอกรายการ วัสดุ'!B98,IF('กรอกรายการ วัสดุ'!B98=0,"-"))</f>
        <v>-</v>
      </c>
      <c r="C198" s="434"/>
      <c r="D198" s="434"/>
      <c r="E198" s="434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435" t="str">
        <f>IF('กรอกรายการ วัสดุ'!B99&gt;0,'กรอกรายการ วัสดุ'!B99,IF('กรอกรายการ วัสดุ'!B99=0,"-"))</f>
        <v>-</v>
      </c>
      <c r="C199" s="435"/>
      <c r="D199" s="435"/>
      <c r="E199" s="435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436" t="s">
        <v>124</v>
      </c>
      <c r="B200" s="437"/>
      <c r="C200" s="437"/>
      <c r="D200" s="437"/>
      <c r="E200" s="437"/>
      <c r="F200" s="437"/>
      <c r="G200" s="437"/>
      <c r="H200" s="438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436" t="s">
        <v>125</v>
      </c>
      <c r="B201" s="437"/>
      <c r="C201" s="437"/>
      <c r="D201" s="437"/>
      <c r="E201" s="437"/>
      <c r="F201" s="437"/>
      <c r="G201" s="437"/>
      <c r="H201" s="438"/>
      <c r="I201" s="180">
        <f>I200+I189</f>
        <v>307783</v>
      </c>
      <c r="J201" s="15"/>
      <c r="K201" s="58">
        <f t="shared" ref="K201:L201" si="11">K200+K189</f>
        <v>93085</v>
      </c>
      <c r="L201" s="58">
        <f t="shared" si="11"/>
        <v>400868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74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74"/>
      <c r="B204" s="141"/>
      <c r="C204" s="141"/>
      <c r="D204" s="142"/>
      <c r="E204" s="174" t="str">
        <f>E182</f>
        <v>(นางสาวสุดารัตน์  จีนเจียง)</v>
      </c>
      <c r="F204" s="2"/>
      <c r="G204" s="2"/>
      <c r="H204" s="142"/>
      <c r="I204" s="439" t="str">
        <f>I182</f>
        <v>(นางพรทิพย์    นุกูลกิจ)</v>
      </c>
      <c r="J204" s="439"/>
      <c r="K204" s="2"/>
      <c r="L204" s="2"/>
      <c r="M204" s="2"/>
    </row>
    <row r="205" spans="1:13" x14ac:dyDescent="0.35">
      <c r="A205" s="174"/>
      <c r="B205" s="2"/>
      <c r="C205" s="141"/>
      <c r="D205" s="439" t="str">
        <f>D183</f>
        <v>เจ้าหน้าที่พัสดุโรงเรียนคลองฉนวนวิทยา</v>
      </c>
      <c r="E205" s="439"/>
      <c r="F205" s="141"/>
      <c r="G205" s="2"/>
      <c r="H205" s="439" t="str">
        <f>H183</f>
        <v>ผู้อำนวยการ โรงเรียนคลองฉนวนวิทยา</v>
      </c>
      <c r="I205" s="439"/>
      <c r="J205" s="439"/>
      <c r="K205" s="439"/>
      <c r="L205" s="2"/>
      <c r="M205" s="2"/>
    </row>
    <row r="206" spans="1:13" ht="23.25" x14ac:dyDescent="0.35">
      <c r="A206" s="2"/>
      <c r="B206" s="2"/>
      <c r="C206" s="459" t="s">
        <v>23</v>
      </c>
      <c r="D206" s="459"/>
      <c r="E206" s="459"/>
      <c r="F206" s="459"/>
      <c r="G206" s="459"/>
      <c r="H206" s="459"/>
      <c r="I206" s="459"/>
      <c r="J206" s="459"/>
      <c r="K206" s="459"/>
      <c r="L206" s="158" t="s">
        <v>25</v>
      </c>
      <c r="M206" s="159"/>
    </row>
    <row r="207" spans="1:13" s="177" customFormat="1" x14ac:dyDescent="0.35">
      <c r="A207" s="460" t="str">
        <f>A185</f>
        <v>ระบบไฟฟ้า อาคาร 208</v>
      </c>
      <c r="B207" s="460"/>
      <c r="C207" s="460"/>
      <c r="D207" s="461" t="str">
        <f>D163</f>
        <v>อาคาร 208</v>
      </c>
      <c r="E207" s="461"/>
      <c r="F207" s="461"/>
      <c r="G207" s="461"/>
      <c r="H207" s="461"/>
      <c r="I207" s="177" t="s">
        <v>26</v>
      </c>
      <c r="J207" s="178" t="str">
        <f>J185</f>
        <v>สพม.11</v>
      </c>
      <c r="M207" s="177" t="s">
        <v>126</v>
      </c>
    </row>
    <row r="208" spans="1:13" ht="21.75" thickBot="1" x14ac:dyDescent="0.4">
      <c r="A208" s="172" t="s">
        <v>0</v>
      </c>
      <c r="D208" s="447" t="str">
        <f>D164</f>
        <v>โรงเรียนคลองฉนวนวิทยา</v>
      </c>
      <c r="E208" s="447"/>
      <c r="F208" s="447"/>
      <c r="G208" s="447"/>
      <c r="H208" s="447"/>
      <c r="K208" s="448"/>
      <c r="L208" s="448"/>
    </row>
    <row r="209" spans="1:13" x14ac:dyDescent="0.35">
      <c r="A209" s="449" t="s">
        <v>2</v>
      </c>
      <c r="B209" s="451" t="s">
        <v>3</v>
      </c>
      <c r="C209" s="452"/>
      <c r="D209" s="452"/>
      <c r="E209" s="453"/>
      <c r="F209" s="457" t="s">
        <v>4</v>
      </c>
      <c r="G209" s="457" t="s">
        <v>5</v>
      </c>
      <c r="H209" s="457" t="s">
        <v>6</v>
      </c>
      <c r="I209" s="457"/>
      <c r="J209" s="457" t="s">
        <v>7</v>
      </c>
      <c r="K209" s="457"/>
      <c r="L209" s="457" t="s">
        <v>24</v>
      </c>
      <c r="M209" s="440" t="s">
        <v>9</v>
      </c>
    </row>
    <row r="210" spans="1:13" x14ac:dyDescent="0.35">
      <c r="A210" s="450"/>
      <c r="B210" s="454"/>
      <c r="C210" s="455"/>
      <c r="D210" s="455"/>
      <c r="E210" s="456"/>
      <c r="F210" s="458"/>
      <c r="G210" s="458"/>
      <c r="H210" s="175" t="s">
        <v>10</v>
      </c>
      <c r="I210" s="175" t="s">
        <v>11</v>
      </c>
      <c r="J210" s="175" t="s">
        <v>10</v>
      </c>
      <c r="K210" s="175" t="s">
        <v>11</v>
      </c>
      <c r="L210" s="458"/>
      <c r="M210" s="441"/>
    </row>
    <row r="211" spans="1:13" x14ac:dyDescent="0.35">
      <c r="A211" s="442" t="s">
        <v>127</v>
      </c>
      <c r="B211" s="443"/>
      <c r="C211" s="443"/>
      <c r="D211" s="443"/>
      <c r="E211" s="443"/>
      <c r="F211" s="443"/>
      <c r="G211" s="443"/>
      <c r="H211" s="444"/>
      <c r="I211" s="179">
        <f>I201</f>
        <v>307783</v>
      </c>
      <c r="J211" s="61"/>
      <c r="K211" s="60">
        <f>K201</f>
        <v>93085</v>
      </c>
      <c r="L211" s="60">
        <f>L201</f>
        <v>400868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445" t="str">
        <f>IF('กรอกรายการ วัสดุ'!B100&gt;0,'กรอกรายการ วัสดุ'!B100,IF('กรอกรายการ วัสดุ'!B100=0,"-"))</f>
        <v>-</v>
      </c>
      <c r="C212" s="445"/>
      <c r="D212" s="445"/>
      <c r="E212" s="445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434" t="str">
        <f>IF('กรอกรายการ วัสดุ'!B101&gt;0,'กรอกรายการ วัสดุ'!B101,IF('กรอกรายการ วัสดุ'!B101=0,"-"))</f>
        <v>-</v>
      </c>
      <c r="C213" s="434"/>
      <c r="D213" s="434"/>
      <c r="E213" s="434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434" t="str">
        <f>IF('กรอกรายการ วัสดุ'!B102&gt;0,'กรอกรายการ วัสดุ'!B102,IF('กรอกรายการ วัสดุ'!B102=0,"-"))</f>
        <v>-</v>
      </c>
      <c r="C214" s="434"/>
      <c r="D214" s="434"/>
      <c r="E214" s="434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434" t="str">
        <f>IF('กรอกรายการ วัสดุ'!B103&gt;0,'กรอกรายการ วัสดุ'!B103,IF('กรอกรายการ วัสดุ'!B103=0,"-"))</f>
        <v>-</v>
      </c>
      <c r="C215" s="434"/>
      <c r="D215" s="434"/>
      <c r="E215" s="434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434" t="str">
        <f>IF('กรอกรายการ วัสดุ'!B104&gt;0,'กรอกรายการ วัสดุ'!B104,IF('กรอกรายการ วัสดุ'!B104=0,"-"))</f>
        <v>-</v>
      </c>
      <c r="C216" s="434"/>
      <c r="D216" s="434"/>
      <c r="E216" s="434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434" t="str">
        <f>IF('กรอกรายการ วัสดุ'!B105&gt;0,'กรอกรายการ วัสดุ'!B105,IF('กรอกรายการ วัสดุ'!B105=0,"-"))</f>
        <v>-</v>
      </c>
      <c r="C217" s="434"/>
      <c r="D217" s="434"/>
      <c r="E217" s="434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434" t="str">
        <f>IF('กรอกรายการ วัสดุ'!B106&gt;0,'กรอกรายการ วัสดุ'!B106,IF('กรอกรายการ วัสดุ'!B106=0,"-"))</f>
        <v>-</v>
      </c>
      <c r="C218" s="434"/>
      <c r="D218" s="434"/>
      <c r="E218" s="434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434" t="str">
        <f>IF('กรอกรายการ วัสดุ'!B107&gt;0,'กรอกรายการ วัสดุ'!B107,IF('กรอกรายการ วัสดุ'!B107=0,"-"))</f>
        <v>-</v>
      </c>
      <c r="C219" s="434"/>
      <c r="D219" s="434"/>
      <c r="E219" s="434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434" t="str">
        <f>IF('กรอกรายการ วัสดุ'!B108&gt;0,'กรอกรายการ วัสดุ'!B108,IF('กรอกรายการ วัสดุ'!B108=0,"-"))</f>
        <v>-</v>
      </c>
      <c r="C220" s="434"/>
      <c r="D220" s="434"/>
      <c r="E220" s="434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435" t="str">
        <f>IF('กรอกรายการ วัสดุ'!B109&gt;0,'กรอกรายการ วัสดุ'!B109,IF('กรอกรายการ วัสดุ'!B109=0,"-"))</f>
        <v>-</v>
      </c>
      <c r="C221" s="435"/>
      <c r="D221" s="435"/>
      <c r="E221" s="435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436" t="s">
        <v>129</v>
      </c>
      <c r="B222" s="437"/>
      <c r="C222" s="437"/>
      <c r="D222" s="437"/>
      <c r="E222" s="437"/>
      <c r="F222" s="437"/>
      <c r="G222" s="437"/>
      <c r="H222" s="438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436" t="s">
        <v>128</v>
      </c>
      <c r="B223" s="437"/>
      <c r="C223" s="437"/>
      <c r="D223" s="437"/>
      <c r="E223" s="437"/>
      <c r="F223" s="437"/>
      <c r="G223" s="437"/>
      <c r="H223" s="438"/>
      <c r="I223" s="180">
        <f>I222+I211</f>
        <v>307783</v>
      </c>
      <c r="J223" s="15"/>
      <c r="K223" s="58">
        <f t="shared" ref="K223:L223" si="13">K222+K211</f>
        <v>93085</v>
      </c>
      <c r="L223" s="58">
        <f t="shared" si="13"/>
        <v>400868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74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74"/>
      <c r="B226" s="141"/>
      <c r="C226" s="141"/>
      <c r="D226" s="142"/>
      <c r="E226" s="174" t="str">
        <f>E204</f>
        <v>(นางสาวสุดารัตน์  จีนเจียง)</v>
      </c>
      <c r="F226" s="2"/>
      <c r="G226" s="2"/>
      <c r="H226" s="142"/>
      <c r="I226" s="439" t="str">
        <f>I204</f>
        <v>(นางพรทิพย์    นุกูลกิจ)</v>
      </c>
      <c r="J226" s="439"/>
      <c r="K226" s="2"/>
      <c r="L226" s="2"/>
      <c r="M226" s="2"/>
    </row>
    <row r="227" spans="1:13" x14ac:dyDescent="0.35">
      <c r="A227" s="174"/>
      <c r="B227" s="2"/>
      <c r="C227" s="141"/>
      <c r="D227" s="439" t="str">
        <f>D205</f>
        <v>เจ้าหน้าที่พัสดุโรงเรียนคลองฉนวนวิทยา</v>
      </c>
      <c r="E227" s="439"/>
      <c r="F227" s="141"/>
      <c r="G227" s="2"/>
      <c r="H227" s="439" t="str">
        <f>H205</f>
        <v>ผู้อำนวยการ โรงเรียนคลองฉนวนวิทยา</v>
      </c>
      <c r="I227" s="439"/>
      <c r="J227" s="439"/>
      <c r="K227" s="439"/>
      <c r="L227" s="2"/>
      <c r="M227" s="2"/>
    </row>
    <row r="228" spans="1:13" ht="23.25" x14ac:dyDescent="0.35">
      <c r="A228" s="2"/>
      <c r="B228" s="2"/>
      <c r="C228" s="459" t="s">
        <v>23</v>
      </c>
      <c r="D228" s="459"/>
      <c r="E228" s="459"/>
      <c r="F228" s="459"/>
      <c r="G228" s="459"/>
      <c r="H228" s="459"/>
      <c r="I228" s="459"/>
      <c r="J228" s="459"/>
      <c r="K228" s="459"/>
      <c r="L228" s="158" t="s">
        <v>25</v>
      </c>
      <c r="M228" s="159"/>
    </row>
    <row r="229" spans="1:13" x14ac:dyDescent="0.35">
      <c r="A229" s="446" t="str">
        <f>A207</f>
        <v>ระบบไฟฟ้า อาคาร 208</v>
      </c>
      <c r="B229" s="446"/>
      <c r="C229" s="446"/>
      <c r="D229" s="447" t="str">
        <f>D185</f>
        <v>อาคาร 208</v>
      </c>
      <c r="E229" s="447"/>
      <c r="F229" s="447"/>
      <c r="G229" s="447"/>
      <c r="H229" s="447"/>
      <c r="I229" s="1" t="s">
        <v>26</v>
      </c>
      <c r="J229" s="172" t="str">
        <f>J207</f>
        <v>สพม.11</v>
      </c>
      <c r="M229" s="1" t="s">
        <v>130</v>
      </c>
    </row>
    <row r="230" spans="1:13" ht="21.75" thickBot="1" x14ac:dyDescent="0.4">
      <c r="A230" s="172" t="s">
        <v>0</v>
      </c>
      <c r="D230" s="447" t="str">
        <f>D186</f>
        <v>โรงเรียนคลองฉนวนวิทยา</v>
      </c>
      <c r="E230" s="447"/>
      <c r="F230" s="447"/>
      <c r="G230" s="447"/>
      <c r="H230" s="447"/>
      <c r="K230" s="448"/>
      <c r="L230" s="448"/>
    </row>
    <row r="231" spans="1:13" x14ac:dyDescent="0.35">
      <c r="A231" s="449" t="s">
        <v>2</v>
      </c>
      <c r="B231" s="451" t="s">
        <v>3</v>
      </c>
      <c r="C231" s="452"/>
      <c r="D231" s="452"/>
      <c r="E231" s="453"/>
      <c r="F231" s="457" t="s">
        <v>4</v>
      </c>
      <c r="G231" s="457" t="s">
        <v>5</v>
      </c>
      <c r="H231" s="457" t="s">
        <v>6</v>
      </c>
      <c r="I231" s="457"/>
      <c r="J231" s="457" t="s">
        <v>7</v>
      </c>
      <c r="K231" s="457"/>
      <c r="L231" s="457" t="s">
        <v>24</v>
      </c>
      <c r="M231" s="440" t="s">
        <v>9</v>
      </c>
    </row>
    <row r="232" spans="1:13" x14ac:dyDescent="0.35">
      <c r="A232" s="450"/>
      <c r="B232" s="454"/>
      <c r="C232" s="455"/>
      <c r="D232" s="455"/>
      <c r="E232" s="456"/>
      <c r="F232" s="458"/>
      <c r="G232" s="458"/>
      <c r="H232" s="175" t="s">
        <v>10</v>
      </c>
      <c r="I232" s="175" t="s">
        <v>11</v>
      </c>
      <c r="J232" s="175" t="s">
        <v>10</v>
      </c>
      <c r="K232" s="175" t="s">
        <v>11</v>
      </c>
      <c r="L232" s="458"/>
      <c r="M232" s="441"/>
    </row>
    <row r="233" spans="1:13" x14ac:dyDescent="0.35">
      <c r="A233" s="442" t="s">
        <v>131</v>
      </c>
      <c r="B233" s="443"/>
      <c r="C233" s="443"/>
      <c r="D233" s="443"/>
      <c r="E233" s="443"/>
      <c r="F233" s="443"/>
      <c r="G233" s="443"/>
      <c r="H233" s="444"/>
      <c r="I233" s="179">
        <f>I223</f>
        <v>307783</v>
      </c>
      <c r="J233" s="61"/>
      <c r="K233" s="60">
        <f>K223</f>
        <v>93085</v>
      </c>
      <c r="L233" s="60">
        <f>L223</f>
        <v>400868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445" t="str">
        <f>IF('กรอกรายการ วัสดุ'!B110&gt;0,'กรอกรายการ วัสดุ'!B110,IF('กรอกรายการ วัสดุ'!B110=0,"-"))</f>
        <v>-</v>
      </c>
      <c r="C234" s="445"/>
      <c r="D234" s="445"/>
      <c r="E234" s="445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434" t="str">
        <f>IF('กรอกรายการ วัสดุ'!B111&gt;0,'กรอกรายการ วัสดุ'!B111,IF('กรอกรายการ วัสดุ'!B111=0,"-"))</f>
        <v>-</v>
      </c>
      <c r="C235" s="434"/>
      <c r="D235" s="434"/>
      <c r="E235" s="434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434" t="str">
        <f>IF('กรอกรายการ วัสดุ'!B112&gt;0,'กรอกรายการ วัสดุ'!B112,IF('กรอกรายการ วัสดุ'!B112=0,"-"))</f>
        <v>-</v>
      </c>
      <c r="C236" s="434"/>
      <c r="D236" s="434"/>
      <c r="E236" s="434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434" t="str">
        <f>IF('กรอกรายการ วัสดุ'!B113&gt;0,'กรอกรายการ วัสดุ'!B113,IF('กรอกรายการ วัสดุ'!B113=0,"-"))</f>
        <v>-</v>
      </c>
      <c r="C237" s="434"/>
      <c r="D237" s="434"/>
      <c r="E237" s="434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434" t="str">
        <f>IF('กรอกรายการ วัสดุ'!B114&gt;0,'กรอกรายการ วัสดุ'!B114,IF('กรอกรายการ วัสดุ'!B114=0,"-"))</f>
        <v>-</v>
      </c>
      <c r="C238" s="434"/>
      <c r="D238" s="434"/>
      <c r="E238" s="434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434" t="str">
        <f>IF('กรอกรายการ วัสดุ'!B115&gt;0,'กรอกรายการ วัสดุ'!B115,IF('กรอกรายการ วัสดุ'!B115=0,"-"))</f>
        <v>-</v>
      </c>
      <c r="C239" s="434"/>
      <c r="D239" s="434"/>
      <c r="E239" s="434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434" t="str">
        <f>IF('กรอกรายการ วัสดุ'!B116&gt;0,'กรอกรายการ วัสดุ'!B116,IF('กรอกรายการ วัสดุ'!B116=0,"-"))</f>
        <v>-</v>
      </c>
      <c r="C240" s="434"/>
      <c r="D240" s="434"/>
      <c r="E240" s="434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434" t="str">
        <f>IF('กรอกรายการ วัสดุ'!B117&gt;0,'กรอกรายการ วัสดุ'!B117,IF('กรอกรายการ วัสดุ'!B117=0,"-"))</f>
        <v>-</v>
      </c>
      <c r="C241" s="434"/>
      <c r="D241" s="434"/>
      <c r="E241" s="434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434" t="str">
        <f>IF('กรอกรายการ วัสดุ'!B118&gt;0,'กรอกรายการ วัสดุ'!B118,IF('กรอกรายการ วัสดุ'!B118=0,"-"))</f>
        <v>-</v>
      </c>
      <c r="C242" s="434"/>
      <c r="D242" s="434"/>
      <c r="E242" s="434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435" t="str">
        <f>IF('กรอกรายการ วัสดุ'!B119&gt;0,'กรอกรายการ วัสดุ'!B119,IF('กรอกรายการ วัสดุ'!B119=0,"-"))</f>
        <v>-</v>
      </c>
      <c r="C243" s="435"/>
      <c r="D243" s="435"/>
      <c r="E243" s="435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436" t="s">
        <v>132</v>
      </c>
      <c r="B244" s="437"/>
      <c r="C244" s="437"/>
      <c r="D244" s="437"/>
      <c r="E244" s="437"/>
      <c r="F244" s="437"/>
      <c r="G244" s="437"/>
      <c r="H244" s="438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436" t="s">
        <v>133</v>
      </c>
      <c r="B245" s="437"/>
      <c r="C245" s="437"/>
      <c r="D245" s="437"/>
      <c r="E245" s="437"/>
      <c r="F245" s="437"/>
      <c r="G245" s="437"/>
      <c r="H245" s="438"/>
      <c r="I245" s="180">
        <f>I244+I233</f>
        <v>307783</v>
      </c>
      <c r="J245" s="15"/>
      <c r="K245" s="58">
        <f t="shared" ref="K245:L245" si="15">K244+K233</f>
        <v>93085</v>
      </c>
      <c r="L245" s="58">
        <f t="shared" si="15"/>
        <v>400868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74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74"/>
      <c r="B248" s="141"/>
      <c r="C248" s="141"/>
      <c r="D248" s="142"/>
      <c r="E248" s="174" t="str">
        <f>E226</f>
        <v>(นางสาวสุดารัตน์  จีนเจียง)</v>
      </c>
      <c r="F248" s="2"/>
      <c r="G248" s="2"/>
      <c r="H248" s="142"/>
      <c r="I248" s="439" t="str">
        <f>I226</f>
        <v>(นางพรทิพย์    นุกูลกิจ)</v>
      </c>
      <c r="J248" s="439"/>
      <c r="K248" s="2"/>
      <c r="L248" s="2"/>
      <c r="M248" s="2"/>
    </row>
    <row r="249" spans="1:13" x14ac:dyDescent="0.35">
      <c r="A249" s="174"/>
      <c r="B249" s="2"/>
      <c r="C249" s="141"/>
      <c r="D249" s="439" t="str">
        <f>D227</f>
        <v>เจ้าหน้าที่พัสดุโรงเรียนคลองฉนวนวิทยา</v>
      </c>
      <c r="E249" s="439"/>
      <c r="F249" s="141"/>
      <c r="G249" s="2"/>
      <c r="H249" s="439" t="str">
        <f>H227</f>
        <v>ผู้อำนวยการ โรงเรียนคลองฉนวนวิทยา</v>
      </c>
      <c r="I249" s="439"/>
      <c r="J249" s="439"/>
      <c r="K249" s="439"/>
      <c r="L249" s="2"/>
      <c r="M249" s="2"/>
    </row>
    <row r="250" spans="1:13" ht="23.25" x14ac:dyDescent="0.35">
      <c r="A250" s="2"/>
      <c r="B250" s="2"/>
      <c r="C250" s="459" t="s">
        <v>23</v>
      </c>
      <c r="D250" s="459"/>
      <c r="E250" s="459"/>
      <c r="F250" s="459"/>
      <c r="G250" s="459"/>
      <c r="H250" s="459"/>
      <c r="I250" s="459"/>
      <c r="J250" s="459"/>
      <c r="K250" s="459"/>
      <c r="L250" s="158" t="s">
        <v>25</v>
      </c>
      <c r="M250" s="159"/>
    </row>
    <row r="251" spans="1:13" x14ac:dyDescent="0.35">
      <c r="A251" s="446" t="str">
        <f>A229</f>
        <v>ระบบไฟฟ้า อาคาร 208</v>
      </c>
      <c r="B251" s="446"/>
      <c r="C251" s="446"/>
      <c r="D251" s="447" t="str">
        <f>D207</f>
        <v>อาคาร 208</v>
      </c>
      <c r="E251" s="447"/>
      <c r="F251" s="447"/>
      <c r="G251" s="447"/>
      <c r="H251" s="447"/>
      <c r="I251" s="1" t="s">
        <v>26</v>
      </c>
      <c r="J251" s="172" t="str">
        <f>J229</f>
        <v>สพม.11</v>
      </c>
      <c r="M251" s="1" t="s">
        <v>134</v>
      </c>
    </row>
    <row r="252" spans="1:13" ht="21.75" thickBot="1" x14ac:dyDescent="0.4">
      <c r="A252" s="172" t="s">
        <v>0</v>
      </c>
      <c r="D252" s="447" t="str">
        <f>D208</f>
        <v>โรงเรียนคลองฉนวนวิทยา</v>
      </c>
      <c r="E252" s="447"/>
      <c r="F252" s="447"/>
      <c r="G252" s="447"/>
      <c r="H252" s="447"/>
      <c r="K252" s="448"/>
      <c r="L252" s="448"/>
    </row>
    <row r="253" spans="1:13" x14ac:dyDescent="0.35">
      <c r="A253" s="449" t="s">
        <v>2</v>
      </c>
      <c r="B253" s="451" t="s">
        <v>3</v>
      </c>
      <c r="C253" s="452"/>
      <c r="D253" s="452"/>
      <c r="E253" s="453"/>
      <c r="F253" s="457" t="s">
        <v>4</v>
      </c>
      <c r="G253" s="457" t="s">
        <v>5</v>
      </c>
      <c r="H253" s="457" t="s">
        <v>6</v>
      </c>
      <c r="I253" s="457"/>
      <c r="J253" s="457" t="s">
        <v>7</v>
      </c>
      <c r="K253" s="457"/>
      <c r="L253" s="457" t="s">
        <v>24</v>
      </c>
      <c r="M253" s="440" t="s">
        <v>9</v>
      </c>
    </row>
    <row r="254" spans="1:13" x14ac:dyDescent="0.35">
      <c r="A254" s="450"/>
      <c r="B254" s="454"/>
      <c r="C254" s="455"/>
      <c r="D254" s="455"/>
      <c r="E254" s="456"/>
      <c r="F254" s="458"/>
      <c r="G254" s="458"/>
      <c r="H254" s="175" t="s">
        <v>10</v>
      </c>
      <c r="I254" s="175" t="s">
        <v>11</v>
      </c>
      <c r="J254" s="175" t="s">
        <v>10</v>
      </c>
      <c r="K254" s="175" t="s">
        <v>11</v>
      </c>
      <c r="L254" s="458"/>
      <c r="M254" s="441"/>
    </row>
    <row r="255" spans="1:13" x14ac:dyDescent="0.35">
      <c r="A255" s="442" t="s">
        <v>135</v>
      </c>
      <c r="B255" s="443"/>
      <c r="C255" s="443"/>
      <c r="D255" s="443"/>
      <c r="E255" s="443"/>
      <c r="F255" s="443"/>
      <c r="G255" s="443"/>
      <c r="H255" s="444"/>
      <c r="I255" s="179">
        <f>I245</f>
        <v>307783</v>
      </c>
      <c r="J255" s="61"/>
      <c r="K255" s="60">
        <f>K245</f>
        <v>93085</v>
      </c>
      <c r="L255" s="60">
        <f>L245</f>
        <v>400868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445" t="str">
        <f>IF('กรอกรายการ วัสดุ'!B120&gt;0,'กรอกรายการ วัสดุ'!B120,IF('กรอกรายการ วัสดุ'!B120=0,"-"))</f>
        <v>-</v>
      </c>
      <c r="C256" s="445"/>
      <c r="D256" s="445"/>
      <c r="E256" s="445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434" t="str">
        <f>IF('กรอกรายการ วัสดุ'!B121&gt;0,'กรอกรายการ วัสดุ'!B121,IF('กรอกรายการ วัสดุ'!B121=0,"-"))</f>
        <v>-</v>
      </c>
      <c r="C257" s="434"/>
      <c r="D257" s="434"/>
      <c r="E257" s="434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434" t="str">
        <f>IF('กรอกรายการ วัสดุ'!B122&gt;0,'กรอกรายการ วัสดุ'!B122,IF('กรอกรายการ วัสดุ'!B122=0,"-"))</f>
        <v>-</v>
      </c>
      <c r="C258" s="434"/>
      <c r="D258" s="434"/>
      <c r="E258" s="434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434" t="str">
        <f>IF('กรอกรายการ วัสดุ'!B123&gt;0,'กรอกรายการ วัสดุ'!B123,IF('กรอกรายการ วัสดุ'!B123=0,"-"))</f>
        <v>-</v>
      </c>
      <c r="C259" s="434"/>
      <c r="D259" s="434"/>
      <c r="E259" s="434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434" t="str">
        <f>IF('กรอกรายการ วัสดุ'!B124&gt;0,'กรอกรายการ วัสดุ'!B124,IF('กรอกรายการ วัสดุ'!B124=0,"-"))</f>
        <v>-</v>
      </c>
      <c r="C260" s="434"/>
      <c r="D260" s="434"/>
      <c r="E260" s="434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434" t="str">
        <f>IF('กรอกรายการ วัสดุ'!B125&gt;0,'กรอกรายการ วัสดุ'!B125,IF('กรอกรายการ วัสดุ'!B125=0,"-"))</f>
        <v>-</v>
      </c>
      <c r="C261" s="434"/>
      <c r="D261" s="434"/>
      <c r="E261" s="434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434" t="str">
        <f>IF('กรอกรายการ วัสดุ'!B126&gt;0,'กรอกรายการ วัสดุ'!B126,IF('กรอกรายการ วัสดุ'!B126=0,"-"))</f>
        <v>-</v>
      </c>
      <c r="C262" s="434"/>
      <c r="D262" s="434"/>
      <c r="E262" s="434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434" t="str">
        <f>IF('กรอกรายการ วัสดุ'!B127&gt;0,'กรอกรายการ วัสดุ'!B127,IF('กรอกรายการ วัสดุ'!B127=0,"-"))</f>
        <v>-</v>
      </c>
      <c r="C263" s="434"/>
      <c r="D263" s="434"/>
      <c r="E263" s="434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434" t="str">
        <f>IF('กรอกรายการ วัสดุ'!B128&gt;0,'กรอกรายการ วัสดุ'!B128,IF('กรอกรายการ วัสดุ'!B128=0,"-"))</f>
        <v>-</v>
      </c>
      <c r="C264" s="434"/>
      <c r="D264" s="434"/>
      <c r="E264" s="434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435" t="str">
        <f>IF('กรอกรายการ วัสดุ'!B129&gt;0,'กรอกรายการ วัสดุ'!B129,IF('กรอกรายการ วัสดุ'!B129=0,"-"))</f>
        <v>-</v>
      </c>
      <c r="C265" s="435"/>
      <c r="D265" s="435"/>
      <c r="E265" s="435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436" t="s">
        <v>136</v>
      </c>
      <c r="B266" s="437"/>
      <c r="C266" s="437"/>
      <c r="D266" s="437"/>
      <c r="E266" s="437"/>
      <c r="F266" s="437"/>
      <c r="G266" s="437"/>
      <c r="H266" s="438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436" t="s">
        <v>137</v>
      </c>
      <c r="B267" s="437"/>
      <c r="C267" s="437"/>
      <c r="D267" s="437"/>
      <c r="E267" s="437"/>
      <c r="F267" s="437"/>
      <c r="G267" s="437"/>
      <c r="H267" s="438"/>
      <c r="I267" s="180">
        <f>I266+I255</f>
        <v>307783</v>
      </c>
      <c r="J267" s="15"/>
      <c r="K267" s="58">
        <f t="shared" ref="K267:L267" si="17">K266+K255</f>
        <v>93085</v>
      </c>
      <c r="L267" s="58">
        <f t="shared" si="17"/>
        <v>400868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74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74"/>
      <c r="B270" s="141"/>
      <c r="C270" s="141"/>
      <c r="D270" s="142"/>
      <c r="E270" s="174" t="str">
        <f>E248</f>
        <v>(นางสาวสุดารัตน์  จีนเจียง)</v>
      </c>
      <c r="F270" s="2"/>
      <c r="G270" s="2"/>
      <c r="H270" s="142"/>
      <c r="I270" s="439" t="str">
        <f>I248</f>
        <v>(นางพรทิพย์    นุกูลกิจ)</v>
      </c>
      <c r="J270" s="439"/>
      <c r="K270" s="2"/>
      <c r="L270" s="2"/>
      <c r="M270" s="2"/>
    </row>
    <row r="271" spans="1:13" x14ac:dyDescent="0.35">
      <c r="A271" s="174"/>
      <c r="B271" s="2"/>
      <c r="C271" s="141"/>
      <c r="D271" s="439" t="str">
        <f>D249</f>
        <v>เจ้าหน้าที่พัสดุโรงเรียนคลองฉนวนวิทยา</v>
      </c>
      <c r="E271" s="439"/>
      <c r="F271" s="141"/>
      <c r="G271" s="2"/>
      <c r="H271" s="439" t="str">
        <f>H249</f>
        <v>ผู้อำนวยการ โรงเรียนคลองฉนวนวิทยา</v>
      </c>
      <c r="I271" s="439"/>
      <c r="J271" s="439"/>
      <c r="K271" s="439"/>
      <c r="L271" s="2"/>
      <c r="M271" s="2"/>
    </row>
    <row r="272" spans="1:13" ht="23.25" x14ac:dyDescent="0.35">
      <c r="A272" s="2"/>
      <c r="B272" s="2"/>
      <c r="C272" s="459" t="s">
        <v>23</v>
      </c>
      <c r="D272" s="459"/>
      <c r="E272" s="459"/>
      <c r="F272" s="459"/>
      <c r="G272" s="459"/>
      <c r="H272" s="459"/>
      <c r="I272" s="459"/>
      <c r="J272" s="459"/>
      <c r="K272" s="459"/>
      <c r="L272" s="158" t="s">
        <v>25</v>
      </c>
      <c r="M272" s="159"/>
    </row>
    <row r="273" spans="1:13" x14ac:dyDescent="0.35">
      <c r="A273" s="446" t="str">
        <f>A251</f>
        <v>ระบบไฟฟ้า อาคาร 208</v>
      </c>
      <c r="B273" s="446"/>
      <c r="C273" s="446"/>
      <c r="D273" s="447" t="str">
        <f>D229</f>
        <v>อาคาร 208</v>
      </c>
      <c r="E273" s="447"/>
      <c r="F273" s="447"/>
      <c r="G273" s="447"/>
      <c r="H273" s="447"/>
      <c r="I273" s="1" t="s">
        <v>26</v>
      </c>
      <c r="J273" s="172" t="str">
        <f>J251</f>
        <v>สพม.11</v>
      </c>
      <c r="M273" s="1" t="s">
        <v>138</v>
      </c>
    </row>
    <row r="274" spans="1:13" ht="21.75" thickBot="1" x14ac:dyDescent="0.4">
      <c r="A274" s="172" t="s">
        <v>0</v>
      </c>
      <c r="D274" s="447" t="str">
        <f>D230</f>
        <v>โรงเรียนคลองฉนวนวิทยา</v>
      </c>
      <c r="E274" s="447"/>
      <c r="F274" s="447"/>
      <c r="G274" s="447"/>
      <c r="H274" s="447"/>
      <c r="K274" s="448"/>
      <c r="L274" s="448"/>
    </row>
    <row r="275" spans="1:13" x14ac:dyDescent="0.35">
      <c r="A275" s="449" t="s">
        <v>2</v>
      </c>
      <c r="B275" s="451" t="s">
        <v>3</v>
      </c>
      <c r="C275" s="452"/>
      <c r="D275" s="452"/>
      <c r="E275" s="453"/>
      <c r="F275" s="457" t="s">
        <v>4</v>
      </c>
      <c r="G275" s="457" t="s">
        <v>5</v>
      </c>
      <c r="H275" s="457" t="s">
        <v>6</v>
      </c>
      <c r="I275" s="457"/>
      <c r="J275" s="457" t="s">
        <v>7</v>
      </c>
      <c r="K275" s="457"/>
      <c r="L275" s="457" t="s">
        <v>24</v>
      </c>
      <c r="M275" s="440" t="s">
        <v>9</v>
      </c>
    </row>
    <row r="276" spans="1:13" x14ac:dyDescent="0.35">
      <c r="A276" s="450"/>
      <c r="B276" s="454"/>
      <c r="C276" s="455"/>
      <c r="D276" s="455"/>
      <c r="E276" s="456"/>
      <c r="F276" s="458"/>
      <c r="G276" s="458"/>
      <c r="H276" s="175" t="s">
        <v>10</v>
      </c>
      <c r="I276" s="175" t="s">
        <v>11</v>
      </c>
      <c r="J276" s="175" t="s">
        <v>10</v>
      </c>
      <c r="K276" s="175" t="s">
        <v>11</v>
      </c>
      <c r="L276" s="458"/>
      <c r="M276" s="441"/>
    </row>
    <row r="277" spans="1:13" x14ac:dyDescent="0.35">
      <c r="A277" s="442" t="s">
        <v>139</v>
      </c>
      <c r="B277" s="443"/>
      <c r="C277" s="443"/>
      <c r="D277" s="443"/>
      <c r="E277" s="443"/>
      <c r="F277" s="443"/>
      <c r="G277" s="443"/>
      <c r="H277" s="444"/>
      <c r="I277" s="179">
        <f>I267</f>
        <v>307783</v>
      </c>
      <c r="J277" s="61"/>
      <c r="K277" s="60">
        <f>K267</f>
        <v>93085</v>
      </c>
      <c r="L277" s="60">
        <f>L267</f>
        <v>400868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445" t="str">
        <f>IF('กรอกรายการ วัสดุ'!B130&gt;0,'กรอกรายการ วัสดุ'!B130,IF('กรอกรายการ วัสดุ'!B130=0,"-"))</f>
        <v>-</v>
      </c>
      <c r="C278" s="445"/>
      <c r="D278" s="445"/>
      <c r="E278" s="445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434" t="str">
        <f>IF('กรอกรายการ วัสดุ'!B131&gt;0,'กรอกรายการ วัสดุ'!B131,IF('กรอกรายการ วัสดุ'!B131=0,"-"))</f>
        <v>-</v>
      </c>
      <c r="C279" s="434"/>
      <c r="D279" s="434"/>
      <c r="E279" s="434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434" t="str">
        <f>IF('กรอกรายการ วัสดุ'!B132&gt;0,'กรอกรายการ วัสดุ'!B132,IF('กรอกรายการ วัสดุ'!B132=0,"-"))</f>
        <v>-</v>
      </c>
      <c r="C280" s="434"/>
      <c r="D280" s="434"/>
      <c r="E280" s="434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434" t="str">
        <f>IF('กรอกรายการ วัสดุ'!B133&gt;0,'กรอกรายการ วัสดุ'!B133,IF('กรอกรายการ วัสดุ'!B133=0,"-"))</f>
        <v>-</v>
      </c>
      <c r="C281" s="434"/>
      <c r="D281" s="434"/>
      <c r="E281" s="434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434" t="str">
        <f>IF('กรอกรายการ วัสดุ'!B134&gt;0,'กรอกรายการ วัสดุ'!B134,IF('กรอกรายการ วัสดุ'!B134=0,"-"))</f>
        <v>-</v>
      </c>
      <c r="C282" s="434"/>
      <c r="D282" s="434"/>
      <c r="E282" s="434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434" t="str">
        <f>IF('กรอกรายการ วัสดุ'!B135&gt;0,'กรอกรายการ วัสดุ'!B135,IF('กรอกรายการ วัสดุ'!B135=0,"-"))</f>
        <v>-</v>
      </c>
      <c r="C283" s="434"/>
      <c r="D283" s="434"/>
      <c r="E283" s="434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434" t="str">
        <f>IF('กรอกรายการ วัสดุ'!B136&gt;0,'กรอกรายการ วัสดุ'!B136,IF('กรอกรายการ วัสดุ'!B136=0,"-"))</f>
        <v>-</v>
      </c>
      <c r="C284" s="434"/>
      <c r="D284" s="434"/>
      <c r="E284" s="434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434" t="str">
        <f>IF('กรอกรายการ วัสดุ'!B137&gt;0,'กรอกรายการ วัสดุ'!B137,IF('กรอกรายการ วัสดุ'!B137=0,"-"))</f>
        <v>-</v>
      </c>
      <c r="C285" s="434"/>
      <c r="D285" s="434"/>
      <c r="E285" s="434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434" t="str">
        <f>IF('กรอกรายการ วัสดุ'!B138&gt;0,'กรอกรายการ วัสดุ'!B138,IF('กรอกรายการ วัสดุ'!B138=0,"-"))</f>
        <v>-</v>
      </c>
      <c r="C286" s="434"/>
      <c r="D286" s="434"/>
      <c r="E286" s="434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435" t="str">
        <f>IF('กรอกรายการ วัสดุ'!B139&gt;0,'กรอกรายการ วัสดุ'!B139,IF('กรอกรายการ วัสดุ'!B139=0,"-"))</f>
        <v>-</v>
      </c>
      <c r="C287" s="435"/>
      <c r="D287" s="435"/>
      <c r="E287" s="435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436" t="s">
        <v>140</v>
      </c>
      <c r="B288" s="437"/>
      <c r="C288" s="437"/>
      <c r="D288" s="437"/>
      <c r="E288" s="437"/>
      <c r="F288" s="437"/>
      <c r="G288" s="437"/>
      <c r="H288" s="438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436" t="s">
        <v>141</v>
      </c>
      <c r="B289" s="437"/>
      <c r="C289" s="437"/>
      <c r="D289" s="437"/>
      <c r="E289" s="437"/>
      <c r="F289" s="437"/>
      <c r="G289" s="437"/>
      <c r="H289" s="438"/>
      <c r="I289" s="180">
        <f>I288+I277</f>
        <v>307783</v>
      </c>
      <c r="J289" s="15"/>
      <c r="K289" s="58">
        <f t="shared" ref="K289:L289" si="19">K288+K277</f>
        <v>93085</v>
      </c>
      <c r="L289" s="58">
        <f t="shared" si="19"/>
        <v>400868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74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74"/>
      <c r="B292" s="141"/>
      <c r="C292" s="141"/>
      <c r="D292" s="142"/>
      <c r="E292" s="174" t="str">
        <f>E270</f>
        <v>(นางสาวสุดารัตน์  จีนเจียง)</v>
      </c>
      <c r="F292" s="2"/>
      <c r="G292" s="2"/>
      <c r="H292" s="142"/>
      <c r="I292" s="439" t="str">
        <f>I270</f>
        <v>(นางพรทิพย์    นุกูลกิจ)</v>
      </c>
      <c r="J292" s="439"/>
      <c r="K292" s="2"/>
      <c r="L292" s="2"/>
      <c r="M292" s="2"/>
    </row>
    <row r="293" spans="1:13" x14ac:dyDescent="0.35">
      <c r="A293" s="174"/>
      <c r="B293" s="2"/>
      <c r="C293" s="141"/>
      <c r="D293" s="439" t="str">
        <f>D271</f>
        <v>เจ้าหน้าที่พัสดุโรงเรียนคลองฉนวนวิทยา</v>
      </c>
      <c r="E293" s="439"/>
      <c r="F293" s="141"/>
      <c r="G293" s="2"/>
      <c r="H293" s="439" t="str">
        <f>H271</f>
        <v>ผู้อำนวยการ โรงเรียนคลองฉนวนวิทยา</v>
      </c>
      <c r="I293" s="439"/>
      <c r="J293" s="439"/>
      <c r="K293" s="439"/>
      <c r="L293" s="2"/>
      <c r="M293" s="2"/>
    </row>
    <row r="294" spans="1:13" ht="23.25" x14ac:dyDescent="0.35">
      <c r="A294" s="2"/>
      <c r="B294" s="2"/>
      <c r="C294" s="459" t="s">
        <v>23</v>
      </c>
      <c r="D294" s="459"/>
      <c r="E294" s="459"/>
      <c r="F294" s="459"/>
      <c r="G294" s="459"/>
      <c r="H294" s="459"/>
      <c r="I294" s="459"/>
      <c r="J294" s="459"/>
      <c r="K294" s="459"/>
      <c r="L294" s="158" t="s">
        <v>25</v>
      </c>
      <c r="M294" s="159"/>
    </row>
    <row r="295" spans="1:13" x14ac:dyDescent="0.35">
      <c r="A295" s="446" t="str">
        <f>A273</f>
        <v>ระบบไฟฟ้า อาคาร 208</v>
      </c>
      <c r="B295" s="446"/>
      <c r="C295" s="446"/>
      <c r="D295" s="447" t="str">
        <f>D251</f>
        <v>อาคาร 208</v>
      </c>
      <c r="E295" s="447"/>
      <c r="F295" s="447"/>
      <c r="G295" s="447"/>
      <c r="H295" s="447"/>
      <c r="I295" s="1" t="s">
        <v>26</v>
      </c>
      <c r="J295" s="172" t="str">
        <f>J273</f>
        <v>สพม.11</v>
      </c>
      <c r="M295" s="1" t="s">
        <v>142</v>
      </c>
    </row>
    <row r="296" spans="1:13" ht="21.75" thickBot="1" x14ac:dyDescent="0.4">
      <c r="A296" s="172" t="s">
        <v>0</v>
      </c>
      <c r="D296" s="447" t="str">
        <f>D252</f>
        <v>โรงเรียนคลองฉนวนวิทยา</v>
      </c>
      <c r="E296" s="447"/>
      <c r="F296" s="447"/>
      <c r="G296" s="447"/>
      <c r="H296" s="447"/>
      <c r="K296" s="448"/>
      <c r="L296" s="448"/>
    </row>
    <row r="297" spans="1:13" x14ac:dyDescent="0.35">
      <c r="A297" s="449" t="s">
        <v>2</v>
      </c>
      <c r="B297" s="451" t="s">
        <v>3</v>
      </c>
      <c r="C297" s="452"/>
      <c r="D297" s="452"/>
      <c r="E297" s="453"/>
      <c r="F297" s="457" t="s">
        <v>4</v>
      </c>
      <c r="G297" s="457" t="s">
        <v>5</v>
      </c>
      <c r="H297" s="457" t="s">
        <v>6</v>
      </c>
      <c r="I297" s="457"/>
      <c r="J297" s="457" t="s">
        <v>7</v>
      </c>
      <c r="K297" s="457"/>
      <c r="L297" s="457" t="s">
        <v>24</v>
      </c>
      <c r="M297" s="440" t="s">
        <v>9</v>
      </c>
    </row>
    <row r="298" spans="1:13" x14ac:dyDescent="0.35">
      <c r="A298" s="450"/>
      <c r="B298" s="454"/>
      <c r="C298" s="455"/>
      <c r="D298" s="455"/>
      <c r="E298" s="456"/>
      <c r="F298" s="458"/>
      <c r="G298" s="458"/>
      <c r="H298" s="175" t="s">
        <v>10</v>
      </c>
      <c r="I298" s="175" t="s">
        <v>11</v>
      </c>
      <c r="J298" s="175" t="s">
        <v>10</v>
      </c>
      <c r="K298" s="175" t="s">
        <v>11</v>
      </c>
      <c r="L298" s="458"/>
      <c r="M298" s="441"/>
    </row>
    <row r="299" spans="1:13" x14ac:dyDescent="0.35">
      <c r="A299" s="442" t="s">
        <v>143</v>
      </c>
      <c r="B299" s="443"/>
      <c r="C299" s="443"/>
      <c r="D299" s="443"/>
      <c r="E299" s="443"/>
      <c r="F299" s="443"/>
      <c r="G299" s="443"/>
      <c r="H299" s="444"/>
      <c r="I299" s="179">
        <f>I289</f>
        <v>307783</v>
      </c>
      <c r="J299" s="61"/>
      <c r="K299" s="60">
        <f>K289</f>
        <v>93085</v>
      </c>
      <c r="L299" s="60">
        <f>L289</f>
        <v>400868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445" t="str">
        <f>IF('กรอกรายการ วัสดุ'!B140&gt;0,'กรอกรายการ วัสดุ'!B140,IF('กรอกรายการ วัสดุ'!B140=0,"-"))</f>
        <v>-</v>
      </c>
      <c r="C300" s="445"/>
      <c r="D300" s="445"/>
      <c r="E300" s="445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434" t="str">
        <f>IF('กรอกรายการ วัสดุ'!B141&gt;0,'กรอกรายการ วัสดุ'!B141,IF('กรอกรายการ วัสดุ'!B141=0,"-"))</f>
        <v>-</v>
      </c>
      <c r="C301" s="434"/>
      <c r="D301" s="434"/>
      <c r="E301" s="434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434" t="str">
        <f>IF('กรอกรายการ วัสดุ'!B142&gt;0,'กรอกรายการ วัสดุ'!B142,IF('กรอกรายการ วัสดุ'!B142=0,"-"))</f>
        <v>-</v>
      </c>
      <c r="C302" s="434"/>
      <c r="D302" s="434"/>
      <c r="E302" s="434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434" t="str">
        <f>IF('กรอกรายการ วัสดุ'!B143&gt;0,'กรอกรายการ วัสดุ'!B143,IF('กรอกรายการ วัสดุ'!B143=0,"-"))</f>
        <v>-</v>
      </c>
      <c r="C303" s="434"/>
      <c r="D303" s="434"/>
      <c r="E303" s="434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434" t="str">
        <f>IF('กรอกรายการ วัสดุ'!B144&gt;0,'กรอกรายการ วัสดุ'!B144,IF('กรอกรายการ วัสดุ'!B144=0,"-"))</f>
        <v>-</v>
      </c>
      <c r="C304" s="434"/>
      <c r="D304" s="434"/>
      <c r="E304" s="434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434" t="str">
        <f>IF('กรอกรายการ วัสดุ'!B145&gt;0,'กรอกรายการ วัสดุ'!B145,IF('กรอกรายการ วัสดุ'!B145=0,"-"))</f>
        <v>-</v>
      </c>
      <c r="C305" s="434"/>
      <c r="D305" s="434"/>
      <c r="E305" s="434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434" t="str">
        <f>IF('กรอกรายการ วัสดุ'!B146&gt;0,'กรอกรายการ วัสดุ'!B146,IF('กรอกรายการ วัสดุ'!B146=0,"-"))</f>
        <v>-</v>
      </c>
      <c r="C306" s="434"/>
      <c r="D306" s="434"/>
      <c r="E306" s="434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434" t="str">
        <f>IF('กรอกรายการ วัสดุ'!B147&gt;0,'กรอกรายการ วัสดุ'!B147,IF('กรอกรายการ วัสดุ'!B147=0,"-"))</f>
        <v>-</v>
      </c>
      <c r="C307" s="434"/>
      <c r="D307" s="434"/>
      <c r="E307" s="434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434" t="str">
        <f>IF('กรอกรายการ วัสดุ'!B148&gt;0,'กรอกรายการ วัสดุ'!B148,IF('กรอกรายการ วัสดุ'!B148=0,"-"))</f>
        <v>-</v>
      </c>
      <c r="C308" s="434"/>
      <c r="D308" s="434"/>
      <c r="E308" s="434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434" t="str">
        <f>IF('กรอกรายการ วัสดุ'!B149&gt;0,'กรอกรายการ วัสดุ'!B149,IF('กรอกรายการ วัสดุ'!B149=0,"-"))</f>
        <v>-</v>
      </c>
      <c r="C309" s="434"/>
      <c r="D309" s="434"/>
      <c r="E309" s="434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436" t="s">
        <v>144</v>
      </c>
      <c r="B310" s="437"/>
      <c r="C310" s="437"/>
      <c r="D310" s="437"/>
      <c r="E310" s="437"/>
      <c r="F310" s="437"/>
      <c r="G310" s="437"/>
      <c r="H310" s="438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436" t="s">
        <v>145</v>
      </c>
      <c r="B311" s="437"/>
      <c r="C311" s="437"/>
      <c r="D311" s="437"/>
      <c r="E311" s="437"/>
      <c r="F311" s="437"/>
      <c r="G311" s="437"/>
      <c r="H311" s="438"/>
      <c r="I311" s="180">
        <f>I310+I299</f>
        <v>307783</v>
      </c>
      <c r="J311" s="15"/>
      <c r="K311" s="58">
        <f t="shared" ref="K311:L311" si="21">K310+K299</f>
        <v>93085</v>
      </c>
      <c r="L311" s="58">
        <f t="shared" si="21"/>
        <v>400868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74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74"/>
      <c r="B314" s="141"/>
      <c r="C314" s="141"/>
      <c r="D314" s="142"/>
      <c r="E314" s="174" t="str">
        <f>E292</f>
        <v>(นางสาวสุดารัตน์  จีนเจียง)</v>
      </c>
      <c r="F314" s="2"/>
      <c r="G314" s="2"/>
      <c r="H314" s="142"/>
      <c r="I314" s="439" t="str">
        <f>I292</f>
        <v>(นางพรทิพย์    นุกูลกิจ)</v>
      </c>
      <c r="J314" s="439"/>
      <c r="K314" s="2"/>
      <c r="L314" s="2"/>
      <c r="M314" s="2"/>
    </row>
    <row r="315" spans="1:13" x14ac:dyDescent="0.35">
      <c r="A315" s="174"/>
      <c r="B315" s="2"/>
      <c r="C315" s="141"/>
      <c r="D315" s="439" t="str">
        <f>D293</f>
        <v>เจ้าหน้าที่พัสดุโรงเรียนคลองฉนวนวิทยา</v>
      </c>
      <c r="E315" s="439"/>
      <c r="F315" s="141"/>
      <c r="G315" s="2"/>
      <c r="H315" s="439" t="str">
        <f>H293</f>
        <v>ผู้อำนวยการ โรงเรียนคลองฉนวนวิทยา</v>
      </c>
      <c r="I315" s="439"/>
      <c r="J315" s="439"/>
      <c r="K315" s="439"/>
      <c r="L315" s="2"/>
      <c r="M315" s="2"/>
    </row>
    <row r="316" spans="1:13" ht="23.25" x14ac:dyDescent="0.35">
      <c r="A316" s="2"/>
      <c r="B316" s="2"/>
      <c r="C316" s="459" t="s">
        <v>23</v>
      </c>
      <c r="D316" s="459"/>
      <c r="E316" s="459"/>
      <c r="F316" s="459"/>
      <c r="G316" s="459"/>
      <c r="H316" s="459"/>
      <c r="I316" s="459"/>
      <c r="J316" s="459"/>
      <c r="K316" s="459"/>
      <c r="L316" s="158" t="s">
        <v>25</v>
      </c>
      <c r="M316" s="159"/>
    </row>
    <row r="317" spans="1:13" x14ac:dyDescent="0.35">
      <c r="A317" s="446" t="str">
        <f>A295</f>
        <v>ระบบไฟฟ้า อาคาร 208</v>
      </c>
      <c r="B317" s="446"/>
      <c r="C317" s="446"/>
      <c r="D317" s="447" t="str">
        <f>D273</f>
        <v>อาคาร 208</v>
      </c>
      <c r="E317" s="447"/>
      <c r="F317" s="447"/>
      <c r="G317" s="447"/>
      <c r="H317" s="447"/>
      <c r="I317" s="1" t="s">
        <v>26</v>
      </c>
      <c r="J317" s="172" t="str">
        <f>J295</f>
        <v>สพม.11</v>
      </c>
      <c r="M317" s="1" t="s">
        <v>146</v>
      </c>
    </row>
    <row r="318" spans="1:13" ht="21.75" thickBot="1" x14ac:dyDescent="0.4">
      <c r="A318" s="172" t="s">
        <v>0</v>
      </c>
      <c r="D318" s="447" t="str">
        <f>D274</f>
        <v>โรงเรียนคลองฉนวนวิทยา</v>
      </c>
      <c r="E318" s="447"/>
      <c r="F318" s="447"/>
      <c r="G318" s="447"/>
      <c r="H318" s="447"/>
      <c r="K318" s="448"/>
      <c r="L318" s="448"/>
    </row>
    <row r="319" spans="1:13" x14ac:dyDescent="0.35">
      <c r="A319" s="449" t="s">
        <v>2</v>
      </c>
      <c r="B319" s="451" t="s">
        <v>3</v>
      </c>
      <c r="C319" s="452"/>
      <c r="D319" s="452"/>
      <c r="E319" s="453"/>
      <c r="F319" s="457" t="s">
        <v>4</v>
      </c>
      <c r="G319" s="457" t="s">
        <v>5</v>
      </c>
      <c r="H319" s="457" t="s">
        <v>6</v>
      </c>
      <c r="I319" s="457"/>
      <c r="J319" s="457" t="s">
        <v>7</v>
      </c>
      <c r="K319" s="457"/>
      <c r="L319" s="457" t="s">
        <v>24</v>
      </c>
      <c r="M319" s="440" t="s">
        <v>9</v>
      </c>
    </row>
    <row r="320" spans="1:13" x14ac:dyDescent="0.35">
      <c r="A320" s="450"/>
      <c r="B320" s="454"/>
      <c r="C320" s="455"/>
      <c r="D320" s="455"/>
      <c r="E320" s="456"/>
      <c r="F320" s="458"/>
      <c r="G320" s="458"/>
      <c r="H320" s="175" t="s">
        <v>10</v>
      </c>
      <c r="I320" s="175" t="s">
        <v>11</v>
      </c>
      <c r="J320" s="175" t="s">
        <v>10</v>
      </c>
      <c r="K320" s="175" t="s">
        <v>11</v>
      </c>
      <c r="L320" s="458"/>
      <c r="M320" s="441"/>
    </row>
    <row r="321" spans="1:13" x14ac:dyDescent="0.35">
      <c r="A321" s="442" t="s">
        <v>147</v>
      </c>
      <c r="B321" s="443"/>
      <c r="C321" s="443"/>
      <c r="D321" s="443"/>
      <c r="E321" s="443"/>
      <c r="F321" s="443"/>
      <c r="G321" s="443"/>
      <c r="H321" s="444"/>
      <c r="I321" s="179">
        <f>I311</f>
        <v>307783</v>
      </c>
      <c r="J321" s="61"/>
      <c r="K321" s="60">
        <f>K311</f>
        <v>93085</v>
      </c>
      <c r="L321" s="60">
        <f>L311</f>
        <v>400868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445" t="str">
        <f>IF('กรอกรายการ วัสดุ'!B150&gt;0,'กรอกรายการ วัสดุ'!B150,IF('กรอกรายการ วัสดุ'!B150=0,"-"))</f>
        <v>-</v>
      </c>
      <c r="C322" s="445"/>
      <c r="D322" s="445"/>
      <c r="E322" s="445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434" t="str">
        <f>IF('กรอกรายการ วัสดุ'!B151&gt;0,'กรอกรายการ วัสดุ'!B151,IF('กรอกรายการ วัสดุ'!B151=0,"-"))</f>
        <v>-</v>
      </c>
      <c r="C323" s="434"/>
      <c r="D323" s="434"/>
      <c r="E323" s="434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434" t="str">
        <f>IF('กรอกรายการ วัสดุ'!B152&gt;0,'กรอกรายการ วัสดุ'!B152,IF('กรอกรายการ วัสดุ'!B152=0,"-"))</f>
        <v>-</v>
      </c>
      <c r="C324" s="434"/>
      <c r="D324" s="434"/>
      <c r="E324" s="434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434" t="str">
        <f>IF('กรอกรายการ วัสดุ'!B153&gt;0,'กรอกรายการ วัสดุ'!B153,IF('กรอกรายการ วัสดุ'!B153=0,"-"))</f>
        <v>-</v>
      </c>
      <c r="C325" s="434"/>
      <c r="D325" s="434"/>
      <c r="E325" s="434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434" t="str">
        <f>IF('กรอกรายการ วัสดุ'!B154&gt;0,'กรอกรายการ วัสดุ'!B154,IF('กรอกรายการ วัสดุ'!B154=0,"-"))</f>
        <v>-</v>
      </c>
      <c r="C326" s="434"/>
      <c r="D326" s="434"/>
      <c r="E326" s="434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434" t="str">
        <f>IF('กรอกรายการ วัสดุ'!B155&gt;0,'กรอกรายการ วัสดุ'!B155,IF('กรอกรายการ วัสดุ'!B155=0,"-"))</f>
        <v>-</v>
      </c>
      <c r="C327" s="434"/>
      <c r="D327" s="434"/>
      <c r="E327" s="434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434" t="str">
        <f>IF('กรอกรายการ วัสดุ'!B156&gt;0,'กรอกรายการ วัสดุ'!B156,IF('กรอกรายการ วัสดุ'!B156=0,"-"))</f>
        <v>-</v>
      </c>
      <c r="C328" s="434"/>
      <c r="D328" s="434"/>
      <c r="E328" s="434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434" t="str">
        <f>IF('กรอกรายการ วัสดุ'!B157&gt;0,'กรอกรายการ วัสดุ'!B157,IF('กรอกรายการ วัสดุ'!B157=0,"-"))</f>
        <v>-</v>
      </c>
      <c r="C329" s="434"/>
      <c r="D329" s="434"/>
      <c r="E329" s="434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434" t="str">
        <f>IF('กรอกรายการ วัสดุ'!B158&gt;0,'กรอกรายการ วัสดุ'!B158,IF('กรอกรายการ วัสดุ'!B158=0,"-"))</f>
        <v>-</v>
      </c>
      <c r="C330" s="434"/>
      <c r="D330" s="434"/>
      <c r="E330" s="434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435" t="str">
        <f>IF('กรอกรายการ วัสดุ'!B159&gt;0,'กรอกรายการ วัสดุ'!B159,IF('กรอกรายการ วัสดุ'!B159=0,"-"))</f>
        <v>-</v>
      </c>
      <c r="C331" s="435"/>
      <c r="D331" s="435"/>
      <c r="E331" s="435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436" t="s">
        <v>148</v>
      </c>
      <c r="B332" s="437"/>
      <c r="C332" s="437"/>
      <c r="D332" s="437"/>
      <c r="E332" s="437"/>
      <c r="F332" s="437"/>
      <c r="G332" s="437"/>
      <c r="H332" s="438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436" t="s">
        <v>149</v>
      </c>
      <c r="B333" s="437"/>
      <c r="C333" s="437"/>
      <c r="D333" s="437"/>
      <c r="E333" s="437"/>
      <c r="F333" s="437"/>
      <c r="G333" s="437"/>
      <c r="H333" s="438"/>
      <c r="I333" s="180">
        <f>I332+I321</f>
        <v>307783</v>
      </c>
      <c r="J333" s="15"/>
      <c r="K333" s="58">
        <f t="shared" ref="K333:L333" si="23">K332+K321</f>
        <v>93085</v>
      </c>
      <c r="L333" s="58">
        <f t="shared" si="23"/>
        <v>400868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74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74"/>
      <c r="B336" s="141"/>
      <c r="C336" s="141"/>
      <c r="D336" s="142"/>
      <c r="E336" s="174" t="str">
        <f>E314</f>
        <v>(นางสาวสุดารัตน์  จีนเจียง)</v>
      </c>
      <c r="F336" s="2"/>
      <c r="G336" s="2"/>
      <c r="H336" s="142"/>
      <c r="I336" s="439" t="str">
        <f>I314</f>
        <v>(นางพรทิพย์    นุกูลกิจ)</v>
      </c>
      <c r="J336" s="439"/>
      <c r="K336" s="2"/>
      <c r="L336" s="2"/>
      <c r="M336" s="2"/>
    </row>
    <row r="337" spans="1:13" x14ac:dyDescent="0.35">
      <c r="A337" s="174"/>
      <c r="B337" s="2"/>
      <c r="C337" s="141"/>
      <c r="D337" s="439" t="str">
        <f>D315</f>
        <v>เจ้าหน้าที่พัสดุโรงเรียนคลองฉนวนวิทยา</v>
      </c>
      <c r="E337" s="439"/>
      <c r="F337" s="141"/>
      <c r="G337" s="2"/>
      <c r="H337" s="439" t="str">
        <f>H315</f>
        <v>ผู้อำนวยการ โรงเรียนคลองฉนวนวิทยา</v>
      </c>
      <c r="I337" s="439"/>
      <c r="J337" s="439"/>
      <c r="K337" s="439"/>
      <c r="L337" s="2"/>
      <c r="M337" s="2"/>
    </row>
    <row r="338" spans="1:13" ht="23.25" x14ac:dyDescent="0.35">
      <c r="A338" s="2"/>
      <c r="B338" s="2"/>
      <c r="C338" s="459" t="s">
        <v>23</v>
      </c>
      <c r="D338" s="459"/>
      <c r="E338" s="459"/>
      <c r="F338" s="459"/>
      <c r="G338" s="459"/>
      <c r="H338" s="459"/>
      <c r="I338" s="459"/>
      <c r="J338" s="459"/>
      <c r="K338" s="459"/>
      <c r="L338" s="158" t="s">
        <v>25</v>
      </c>
      <c r="M338" s="159"/>
    </row>
    <row r="339" spans="1:13" x14ac:dyDescent="0.35">
      <c r="A339" s="446" t="str">
        <f>A317</f>
        <v>ระบบไฟฟ้า อาคาร 208</v>
      </c>
      <c r="B339" s="446"/>
      <c r="C339" s="446"/>
      <c r="D339" s="447" t="str">
        <f>D295</f>
        <v>อาคาร 208</v>
      </c>
      <c r="E339" s="447"/>
      <c r="F339" s="447"/>
      <c r="G339" s="447"/>
      <c r="H339" s="447"/>
      <c r="I339" s="1" t="s">
        <v>26</v>
      </c>
      <c r="J339" s="172" t="str">
        <f>J317</f>
        <v>สพม.11</v>
      </c>
      <c r="M339" s="1" t="s">
        <v>150</v>
      </c>
    </row>
    <row r="340" spans="1:13" ht="21.75" thickBot="1" x14ac:dyDescent="0.4">
      <c r="A340" s="172" t="s">
        <v>0</v>
      </c>
      <c r="D340" s="447" t="str">
        <f>D296</f>
        <v>โรงเรียนคลองฉนวนวิทยา</v>
      </c>
      <c r="E340" s="447"/>
      <c r="F340" s="447"/>
      <c r="G340" s="447"/>
      <c r="H340" s="447"/>
      <c r="K340" s="448"/>
      <c r="L340" s="448"/>
    </row>
    <row r="341" spans="1:13" x14ac:dyDescent="0.35">
      <c r="A341" s="449" t="s">
        <v>2</v>
      </c>
      <c r="B341" s="451" t="s">
        <v>3</v>
      </c>
      <c r="C341" s="452"/>
      <c r="D341" s="452"/>
      <c r="E341" s="453"/>
      <c r="F341" s="457" t="s">
        <v>4</v>
      </c>
      <c r="G341" s="457" t="s">
        <v>5</v>
      </c>
      <c r="H341" s="457" t="s">
        <v>6</v>
      </c>
      <c r="I341" s="457"/>
      <c r="J341" s="457" t="s">
        <v>7</v>
      </c>
      <c r="K341" s="457"/>
      <c r="L341" s="457" t="s">
        <v>24</v>
      </c>
      <c r="M341" s="440" t="s">
        <v>9</v>
      </c>
    </row>
    <row r="342" spans="1:13" x14ac:dyDescent="0.35">
      <c r="A342" s="450"/>
      <c r="B342" s="454"/>
      <c r="C342" s="455"/>
      <c r="D342" s="455"/>
      <c r="E342" s="456"/>
      <c r="F342" s="458"/>
      <c r="G342" s="458"/>
      <c r="H342" s="175" t="s">
        <v>10</v>
      </c>
      <c r="I342" s="175" t="s">
        <v>11</v>
      </c>
      <c r="J342" s="175" t="s">
        <v>10</v>
      </c>
      <c r="K342" s="175" t="s">
        <v>11</v>
      </c>
      <c r="L342" s="458"/>
      <c r="M342" s="441"/>
    </row>
    <row r="343" spans="1:13" x14ac:dyDescent="0.35">
      <c r="A343" s="442" t="s">
        <v>153</v>
      </c>
      <c r="B343" s="443"/>
      <c r="C343" s="443"/>
      <c r="D343" s="443"/>
      <c r="E343" s="443"/>
      <c r="F343" s="443"/>
      <c r="G343" s="443"/>
      <c r="H343" s="444"/>
      <c r="I343" s="179">
        <f>I333</f>
        <v>307783</v>
      </c>
      <c r="J343" s="61"/>
      <c r="K343" s="60">
        <f>K333</f>
        <v>93085</v>
      </c>
      <c r="L343" s="60">
        <f>L333</f>
        <v>400868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445" t="str">
        <f>IF('กรอกรายการ วัสดุ'!B160&gt;0,'กรอกรายการ วัสดุ'!B160,IF('กรอกรายการ วัสดุ'!B160=0,"-"))</f>
        <v>-</v>
      </c>
      <c r="C344" s="445"/>
      <c r="D344" s="445"/>
      <c r="E344" s="445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434" t="str">
        <f>IF('กรอกรายการ วัสดุ'!B161&gt;0,'กรอกรายการ วัสดุ'!B161,IF('กรอกรายการ วัสดุ'!B161=0,"-"))</f>
        <v>-</v>
      </c>
      <c r="C345" s="434"/>
      <c r="D345" s="434"/>
      <c r="E345" s="434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434" t="str">
        <f>IF('กรอกรายการ วัสดุ'!B162&gt;0,'กรอกรายการ วัสดุ'!B162,IF('กรอกรายการ วัสดุ'!B162=0,"-"))</f>
        <v>-</v>
      </c>
      <c r="C346" s="434"/>
      <c r="D346" s="434"/>
      <c r="E346" s="434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434" t="str">
        <f>IF('กรอกรายการ วัสดุ'!B163&gt;0,'กรอกรายการ วัสดุ'!B163,IF('กรอกรายการ วัสดุ'!B163=0,"-"))</f>
        <v>-</v>
      </c>
      <c r="C347" s="434"/>
      <c r="D347" s="434"/>
      <c r="E347" s="434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434" t="str">
        <f>IF('กรอกรายการ วัสดุ'!B164&gt;0,'กรอกรายการ วัสดุ'!B164,IF('กรอกรายการ วัสดุ'!B164=0,"-"))</f>
        <v>-</v>
      </c>
      <c r="C348" s="434"/>
      <c r="D348" s="434"/>
      <c r="E348" s="434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434" t="str">
        <f>IF('กรอกรายการ วัสดุ'!B165&gt;0,'กรอกรายการ วัสดุ'!B165,IF('กรอกรายการ วัสดุ'!B165=0,"-"))</f>
        <v>-</v>
      </c>
      <c r="C349" s="434"/>
      <c r="D349" s="434"/>
      <c r="E349" s="434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434" t="str">
        <f>IF('กรอกรายการ วัสดุ'!B166&gt;0,'กรอกรายการ วัสดุ'!B166,IF('กรอกรายการ วัสดุ'!B166=0,"-"))</f>
        <v>-</v>
      </c>
      <c r="C350" s="434"/>
      <c r="D350" s="434"/>
      <c r="E350" s="434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434" t="str">
        <f>IF('กรอกรายการ วัสดุ'!B167&gt;0,'กรอกรายการ วัสดุ'!B167,IF('กรอกรายการ วัสดุ'!B167=0,"-"))</f>
        <v>-</v>
      </c>
      <c r="C351" s="434"/>
      <c r="D351" s="434"/>
      <c r="E351" s="434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434" t="str">
        <f>IF('กรอกรายการ วัสดุ'!B168&gt;0,'กรอกรายการ วัสดุ'!B168,IF('กรอกรายการ วัสดุ'!B168=0,"-"))</f>
        <v>-</v>
      </c>
      <c r="C352" s="434"/>
      <c r="D352" s="434"/>
      <c r="E352" s="434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435" t="str">
        <f>IF('กรอกรายการ วัสดุ'!B169&gt;0,'กรอกรายการ วัสดุ'!B169,IF('กรอกรายการ วัสดุ'!B169=0,"-"))</f>
        <v>-</v>
      </c>
      <c r="C353" s="435"/>
      <c r="D353" s="435"/>
      <c r="E353" s="435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436" t="s">
        <v>154</v>
      </c>
      <c r="B354" s="437"/>
      <c r="C354" s="437"/>
      <c r="D354" s="437"/>
      <c r="E354" s="437"/>
      <c r="F354" s="437"/>
      <c r="G354" s="437"/>
      <c r="H354" s="438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436" t="s">
        <v>155</v>
      </c>
      <c r="B355" s="437"/>
      <c r="C355" s="437"/>
      <c r="D355" s="437"/>
      <c r="E355" s="437"/>
      <c r="F355" s="437"/>
      <c r="G355" s="437"/>
      <c r="H355" s="438"/>
      <c r="I355" s="180">
        <f>I354+I343</f>
        <v>307783</v>
      </c>
      <c r="J355" s="15"/>
      <c r="K355" s="58">
        <f t="shared" ref="K355:L355" si="25">K354+K343</f>
        <v>93085</v>
      </c>
      <c r="L355" s="58">
        <f t="shared" si="25"/>
        <v>400868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74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74"/>
      <c r="B358" s="141"/>
      <c r="C358" s="141"/>
      <c r="D358" s="142"/>
      <c r="E358" s="174" t="str">
        <f>E336</f>
        <v>(นางสาวสุดารัตน์  จีนเจียง)</v>
      </c>
      <c r="F358" s="2"/>
      <c r="G358" s="2"/>
      <c r="H358" s="142"/>
      <c r="I358" s="439" t="str">
        <f>I336</f>
        <v>(นางพรทิพย์    นุกูลกิจ)</v>
      </c>
      <c r="J358" s="439"/>
      <c r="K358" s="2"/>
      <c r="L358" s="2"/>
      <c r="M358" s="2"/>
    </row>
    <row r="359" spans="1:13" x14ac:dyDescent="0.35">
      <c r="A359" s="174"/>
      <c r="B359" s="2"/>
      <c r="C359" s="141"/>
      <c r="D359" s="439" t="str">
        <f>D337</f>
        <v>เจ้าหน้าที่พัสดุโรงเรียนคลองฉนวนวิทยา</v>
      </c>
      <c r="E359" s="439"/>
      <c r="F359" s="141"/>
      <c r="G359" s="2"/>
      <c r="H359" s="439" t="str">
        <f>H337</f>
        <v>ผู้อำนวยการ โรงเรียนคลองฉนวนวิทยา</v>
      </c>
      <c r="I359" s="439"/>
      <c r="J359" s="439"/>
      <c r="K359" s="439"/>
      <c r="L359" s="2"/>
      <c r="M359" s="2"/>
    </row>
    <row r="360" spans="1:13" ht="23.25" x14ac:dyDescent="0.35">
      <c r="A360" s="2"/>
      <c r="B360" s="2"/>
      <c r="C360" s="459" t="s">
        <v>23</v>
      </c>
      <c r="D360" s="459"/>
      <c r="E360" s="459"/>
      <c r="F360" s="459"/>
      <c r="G360" s="459"/>
      <c r="H360" s="459"/>
      <c r="I360" s="459"/>
      <c r="J360" s="459"/>
      <c r="K360" s="459"/>
      <c r="L360" s="158" t="s">
        <v>25</v>
      </c>
      <c r="M360" s="159"/>
    </row>
    <row r="361" spans="1:13" x14ac:dyDescent="0.35">
      <c r="A361" s="446" t="str">
        <f>A339</f>
        <v>ระบบไฟฟ้า อาคาร 208</v>
      </c>
      <c r="B361" s="446"/>
      <c r="C361" s="446"/>
      <c r="D361" s="447" t="str">
        <f>D317</f>
        <v>อาคาร 208</v>
      </c>
      <c r="E361" s="447"/>
      <c r="F361" s="447"/>
      <c r="G361" s="447"/>
      <c r="H361" s="447"/>
      <c r="I361" s="1" t="s">
        <v>26</v>
      </c>
      <c r="J361" s="172" t="str">
        <f>J339</f>
        <v>สพม.11</v>
      </c>
      <c r="M361" s="1" t="s">
        <v>156</v>
      </c>
    </row>
    <row r="362" spans="1:13" ht="21.75" thickBot="1" x14ac:dyDescent="0.4">
      <c r="A362" s="172" t="s">
        <v>0</v>
      </c>
      <c r="D362" s="447" t="str">
        <f>D318</f>
        <v>โรงเรียนคลองฉนวนวิทยา</v>
      </c>
      <c r="E362" s="447"/>
      <c r="F362" s="447"/>
      <c r="G362" s="447"/>
      <c r="H362" s="447"/>
      <c r="K362" s="448"/>
      <c r="L362" s="448"/>
    </row>
    <row r="363" spans="1:13" x14ac:dyDescent="0.35">
      <c r="A363" s="449" t="s">
        <v>2</v>
      </c>
      <c r="B363" s="451" t="s">
        <v>3</v>
      </c>
      <c r="C363" s="452"/>
      <c r="D363" s="452"/>
      <c r="E363" s="453"/>
      <c r="F363" s="457" t="s">
        <v>4</v>
      </c>
      <c r="G363" s="457" t="s">
        <v>5</v>
      </c>
      <c r="H363" s="457" t="s">
        <v>6</v>
      </c>
      <c r="I363" s="457"/>
      <c r="J363" s="457" t="s">
        <v>7</v>
      </c>
      <c r="K363" s="457"/>
      <c r="L363" s="457" t="s">
        <v>24</v>
      </c>
      <c r="M363" s="440" t="s">
        <v>9</v>
      </c>
    </row>
    <row r="364" spans="1:13" x14ac:dyDescent="0.35">
      <c r="A364" s="450"/>
      <c r="B364" s="454"/>
      <c r="C364" s="455"/>
      <c r="D364" s="455"/>
      <c r="E364" s="456"/>
      <c r="F364" s="458"/>
      <c r="G364" s="458"/>
      <c r="H364" s="175" t="s">
        <v>10</v>
      </c>
      <c r="I364" s="175" t="s">
        <v>11</v>
      </c>
      <c r="J364" s="175" t="s">
        <v>10</v>
      </c>
      <c r="K364" s="175" t="s">
        <v>11</v>
      </c>
      <c r="L364" s="458"/>
      <c r="M364" s="441"/>
    </row>
    <row r="365" spans="1:13" x14ac:dyDescent="0.35">
      <c r="A365" s="442" t="s">
        <v>151</v>
      </c>
      <c r="B365" s="443"/>
      <c r="C365" s="443"/>
      <c r="D365" s="443"/>
      <c r="E365" s="443"/>
      <c r="F365" s="443"/>
      <c r="G365" s="443"/>
      <c r="H365" s="444"/>
      <c r="I365" s="179">
        <f>I355</f>
        <v>307783</v>
      </c>
      <c r="J365" s="61"/>
      <c r="K365" s="60">
        <f>K355</f>
        <v>93085</v>
      </c>
      <c r="L365" s="60">
        <f>L355</f>
        <v>400868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445" t="str">
        <f>IF('กรอกรายการ วัสดุ'!B170&gt;0,'กรอกรายการ วัสดุ'!B170,IF('กรอกรายการ วัสดุ'!B170=0,"-"))</f>
        <v>-</v>
      </c>
      <c r="C366" s="445"/>
      <c r="D366" s="445"/>
      <c r="E366" s="445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434" t="str">
        <f>IF('กรอกรายการ วัสดุ'!B171&gt;0,'กรอกรายการ วัสดุ'!B171,IF('กรอกรายการ วัสดุ'!B171=0,"-"))</f>
        <v>-</v>
      </c>
      <c r="C367" s="434"/>
      <c r="D367" s="434"/>
      <c r="E367" s="434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434" t="str">
        <f>IF('กรอกรายการ วัสดุ'!B172&gt;0,'กรอกรายการ วัสดุ'!B172,IF('กรอกรายการ วัสดุ'!B172=0,"-"))</f>
        <v>-</v>
      </c>
      <c r="C368" s="434"/>
      <c r="D368" s="434"/>
      <c r="E368" s="434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434" t="str">
        <f>IF('กรอกรายการ วัสดุ'!B173&gt;0,'กรอกรายการ วัสดุ'!B173,IF('กรอกรายการ วัสดุ'!B173=0,"-"))</f>
        <v>-</v>
      </c>
      <c r="C369" s="434"/>
      <c r="D369" s="434"/>
      <c r="E369" s="434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434" t="str">
        <f>IF('กรอกรายการ วัสดุ'!B174&gt;0,'กรอกรายการ วัสดุ'!B174,IF('กรอกรายการ วัสดุ'!B174=0,"-"))</f>
        <v>-</v>
      </c>
      <c r="C370" s="434"/>
      <c r="D370" s="434"/>
      <c r="E370" s="434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434" t="str">
        <f>IF('กรอกรายการ วัสดุ'!B175&gt;0,'กรอกรายการ วัสดุ'!B175,IF('กรอกรายการ วัสดุ'!B175=0,"-"))</f>
        <v>-</v>
      </c>
      <c r="C371" s="434"/>
      <c r="D371" s="434"/>
      <c r="E371" s="434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434" t="str">
        <f>IF('กรอกรายการ วัสดุ'!B176&gt;0,'กรอกรายการ วัสดุ'!B176,IF('กรอกรายการ วัสดุ'!B176=0,"-"))</f>
        <v>-</v>
      </c>
      <c r="C372" s="434"/>
      <c r="D372" s="434"/>
      <c r="E372" s="434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434" t="str">
        <f>IF('กรอกรายการ วัสดุ'!B177&gt;0,'กรอกรายการ วัสดุ'!B177,IF('กรอกรายการ วัสดุ'!B177=0,"-"))</f>
        <v>-</v>
      </c>
      <c r="C373" s="434"/>
      <c r="D373" s="434"/>
      <c r="E373" s="434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434" t="str">
        <f>IF('กรอกรายการ วัสดุ'!B178&gt;0,'กรอกรายการ วัสดุ'!B178,IF('กรอกรายการ วัสดุ'!B178=0,"-"))</f>
        <v>-</v>
      </c>
      <c r="C374" s="434"/>
      <c r="D374" s="434"/>
      <c r="E374" s="434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435" t="str">
        <f>IF('กรอกรายการ วัสดุ'!B179&gt;0,'กรอกรายการ วัสดุ'!B179,IF('กรอกรายการ วัสดุ'!B179=0,"-"))</f>
        <v>-</v>
      </c>
      <c r="C375" s="435"/>
      <c r="D375" s="435"/>
      <c r="E375" s="435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436" t="s">
        <v>152</v>
      </c>
      <c r="B376" s="437"/>
      <c r="C376" s="437"/>
      <c r="D376" s="437"/>
      <c r="E376" s="437"/>
      <c r="F376" s="437"/>
      <c r="G376" s="437"/>
      <c r="H376" s="438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436" t="s">
        <v>157</v>
      </c>
      <c r="B377" s="437"/>
      <c r="C377" s="437"/>
      <c r="D377" s="437"/>
      <c r="E377" s="437"/>
      <c r="F377" s="437"/>
      <c r="G377" s="437"/>
      <c r="H377" s="438"/>
      <c r="I377" s="180">
        <f>I376+I365</f>
        <v>307783</v>
      </c>
      <c r="J377" s="15"/>
      <c r="K377" s="58">
        <f t="shared" ref="K377:L377" si="27">K376+K365</f>
        <v>93085</v>
      </c>
      <c r="L377" s="58">
        <f t="shared" si="27"/>
        <v>400868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74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74"/>
      <c r="B380" s="141"/>
      <c r="C380" s="141"/>
      <c r="D380" s="142"/>
      <c r="E380" s="174" t="str">
        <f>E358</f>
        <v>(นางสาวสุดารัตน์  จีนเจียง)</v>
      </c>
      <c r="F380" s="2"/>
      <c r="G380" s="2"/>
      <c r="H380" s="142"/>
      <c r="I380" s="439" t="str">
        <f>I358</f>
        <v>(นางพรทิพย์    นุกูลกิจ)</v>
      </c>
      <c r="J380" s="439"/>
      <c r="K380" s="2"/>
      <c r="L380" s="2"/>
      <c r="M380" s="2"/>
    </row>
    <row r="381" spans="1:13" x14ac:dyDescent="0.35">
      <c r="A381" s="174"/>
      <c r="B381" s="2"/>
      <c r="C381" s="141"/>
      <c r="D381" s="439" t="str">
        <f>D359</f>
        <v>เจ้าหน้าที่พัสดุโรงเรียนคลองฉนวนวิทยา</v>
      </c>
      <c r="E381" s="439"/>
      <c r="F381" s="141"/>
      <c r="G381" s="2"/>
      <c r="H381" s="439" t="str">
        <f>H359</f>
        <v>ผู้อำนวยการ โรงเรียนคลองฉนวนวิทยา</v>
      </c>
      <c r="I381" s="439"/>
      <c r="J381" s="439"/>
      <c r="K381" s="439"/>
      <c r="L381" s="2"/>
      <c r="M381" s="2"/>
    </row>
    <row r="382" spans="1:13" ht="23.25" x14ac:dyDescent="0.35">
      <c r="A382" s="2"/>
      <c r="B382" s="2"/>
      <c r="C382" s="459" t="s">
        <v>23</v>
      </c>
      <c r="D382" s="459"/>
      <c r="E382" s="459"/>
      <c r="F382" s="459"/>
      <c r="G382" s="459"/>
      <c r="H382" s="459"/>
      <c r="I382" s="459"/>
      <c r="J382" s="459"/>
      <c r="K382" s="459"/>
      <c r="L382" s="158" t="s">
        <v>25</v>
      </c>
      <c r="M382" s="159"/>
    </row>
    <row r="383" spans="1:13" x14ac:dyDescent="0.35">
      <c r="A383" s="446" t="str">
        <f>A361</f>
        <v>ระบบไฟฟ้า อาคาร 208</v>
      </c>
      <c r="B383" s="446"/>
      <c r="C383" s="446"/>
      <c r="D383" s="447" t="str">
        <f>D339</f>
        <v>อาคาร 208</v>
      </c>
      <c r="E383" s="447"/>
      <c r="F383" s="447"/>
      <c r="G383" s="447"/>
      <c r="H383" s="447"/>
      <c r="I383" s="1" t="s">
        <v>26</v>
      </c>
      <c r="J383" s="172" t="str">
        <f>J361</f>
        <v>สพม.11</v>
      </c>
      <c r="M383" s="1" t="s">
        <v>158</v>
      </c>
    </row>
    <row r="384" spans="1:13" ht="21.75" thickBot="1" x14ac:dyDescent="0.4">
      <c r="A384" s="172" t="s">
        <v>0</v>
      </c>
      <c r="D384" s="447" t="str">
        <f>D340</f>
        <v>โรงเรียนคลองฉนวนวิทยา</v>
      </c>
      <c r="E384" s="447"/>
      <c r="F384" s="447"/>
      <c r="G384" s="447"/>
      <c r="H384" s="447"/>
      <c r="K384" s="448"/>
      <c r="L384" s="448"/>
    </row>
    <row r="385" spans="1:13" x14ac:dyDescent="0.35">
      <c r="A385" s="449" t="s">
        <v>2</v>
      </c>
      <c r="B385" s="451" t="s">
        <v>3</v>
      </c>
      <c r="C385" s="452"/>
      <c r="D385" s="452"/>
      <c r="E385" s="453"/>
      <c r="F385" s="457" t="s">
        <v>4</v>
      </c>
      <c r="G385" s="457" t="s">
        <v>5</v>
      </c>
      <c r="H385" s="457" t="s">
        <v>6</v>
      </c>
      <c r="I385" s="457"/>
      <c r="J385" s="457" t="s">
        <v>7</v>
      </c>
      <c r="K385" s="457"/>
      <c r="L385" s="457" t="s">
        <v>24</v>
      </c>
      <c r="M385" s="440" t="s">
        <v>9</v>
      </c>
    </row>
    <row r="386" spans="1:13" x14ac:dyDescent="0.35">
      <c r="A386" s="450"/>
      <c r="B386" s="454"/>
      <c r="C386" s="455"/>
      <c r="D386" s="455"/>
      <c r="E386" s="456"/>
      <c r="F386" s="458"/>
      <c r="G386" s="458"/>
      <c r="H386" s="175" t="s">
        <v>10</v>
      </c>
      <c r="I386" s="175" t="s">
        <v>11</v>
      </c>
      <c r="J386" s="175" t="s">
        <v>10</v>
      </c>
      <c r="K386" s="175" t="s">
        <v>11</v>
      </c>
      <c r="L386" s="458"/>
      <c r="M386" s="441"/>
    </row>
    <row r="387" spans="1:13" x14ac:dyDescent="0.35">
      <c r="A387" s="442" t="s">
        <v>159</v>
      </c>
      <c r="B387" s="443"/>
      <c r="C387" s="443"/>
      <c r="D387" s="443"/>
      <c r="E387" s="443"/>
      <c r="F387" s="443"/>
      <c r="G387" s="443"/>
      <c r="H387" s="444"/>
      <c r="I387" s="179">
        <f>I377</f>
        <v>307783</v>
      </c>
      <c r="J387" s="61"/>
      <c r="K387" s="60">
        <f>K377</f>
        <v>93085</v>
      </c>
      <c r="L387" s="60">
        <f>L377</f>
        <v>400868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445" t="str">
        <f>IF('กรอกรายการ วัสดุ'!B180&gt;0,'กรอกรายการ วัสดุ'!B180,IF('กรอกรายการ วัสดุ'!B180=0,"-"))</f>
        <v>-</v>
      </c>
      <c r="C388" s="445"/>
      <c r="D388" s="445"/>
      <c r="E388" s="445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434" t="str">
        <f>IF('กรอกรายการ วัสดุ'!B181&gt;0,'กรอกรายการ วัสดุ'!B181,IF('กรอกรายการ วัสดุ'!B181=0,"-"))</f>
        <v>-</v>
      </c>
      <c r="C389" s="434"/>
      <c r="D389" s="434"/>
      <c r="E389" s="434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434" t="str">
        <f>IF('กรอกรายการ วัสดุ'!B182&gt;0,'กรอกรายการ วัสดุ'!B182,IF('กรอกรายการ วัสดุ'!B182=0,"-"))</f>
        <v>-</v>
      </c>
      <c r="C390" s="434"/>
      <c r="D390" s="434"/>
      <c r="E390" s="434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434" t="str">
        <f>IF('กรอกรายการ วัสดุ'!B183&gt;0,'กรอกรายการ วัสดุ'!B183,IF('กรอกรายการ วัสดุ'!B183=0,"-"))</f>
        <v>-</v>
      </c>
      <c r="C391" s="434"/>
      <c r="D391" s="434"/>
      <c r="E391" s="434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434" t="str">
        <f>IF('กรอกรายการ วัสดุ'!B184&gt;0,'กรอกรายการ วัสดุ'!B184,IF('กรอกรายการ วัสดุ'!B184=0,"-"))</f>
        <v>-</v>
      </c>
      <c r="C392" s="434"/>
      <c r="D392" s="434"/>
      <c r="E392" s="434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434" t="str">
        <f>IF('กรอกรายการ วัสดุ'!B185&gt;0,'กรอกรายการ วัสดุ'!B185,IF('กรอกรายการ วัสดุ'!B185=0,"-"))</f>
        <v>-</v>
      </c>
      <c r="C393" s="434"/>
      <c r="D393" s="434"/>
      <c r="E393" s="434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434" t="str">
        <f>IF('กรอกรายการ วัสดุ'!B186&gt;0,'กรอกรายการ วัสดุ'!B186,IF('กรอกรายการ วัสดุ'!B186=0,"-"))</f>
        <v>-</v>
      </c>
      <c r="C394" s="434"/>
      <c r="D394" s="434"/>
      <c r="E394" s="434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434" t="str">
        <f>IF('กรอกรายการ วัสดุ'!B187&gt;0,'กรอกรายการ วัสดุ'!B187,IF('กรอกรายการ วัสดุ'!B187=0,"-"))</f>
        <v>-</v>
      </c>
      <c r="C395" s="434"/>
      <c r="D395" s="434"/>
      <c r="E395" s="434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434" t="str">
        <f>IF('กรอกรายการ วัสดุ'!B188&gt;0,'กรอกรายการ วัสดุ'!B188,IF('กรอกรายการ วัสดุ'!B188=0,"-"))</f>
        <v>-</v>
      </c>
      <c r="C396" s="434"/>
      <c r="D396" s="434"/>
      <c r="E396" s="434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435" t="str">
        <f>IF('กรอกรายการ วัสดุ'!B189&gt;0,'กรอกรายการ วัสดุ'!B189,IF('กรอกรายการ วัสดุ'!B189=0,"-"))</f>
        <v>-</v>
      </c>
      <c r="C397" s="435"/>
      <c r="D397" s="435"/>
      <c r="E397" s="435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436" t="s">
        <v>160</v>
      </c>
      <c r="B398" s="437"/>
      <c r="C398" s="437"/>
      <c r="D398" s="437"/>
      <c r="E398" s="437"/>
      <c r="F398" s="437"/>
      <c r="G398" s="437"/>
      <c r="H398" s="438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436" t="s">
        <v>161</v>
      </c>
      <c r="B399" s="437"/>
      <c r="C399" s="437"/>
      <c r="D399" s="437"/>
      <c r="E399" s="437"/>
      <c r="F399" s="437"/>
      <c r="G399" s="437"/>
      <c r="H399" s="438"/>
      <c r="I399" s="180">
        <f>I398+I387</f>
        <v>307783</v>
      </c>
      <c r="J399" s="15"/>
      <c r="K399" s="58">
        <f t="shared" ref="K399:L399" si="29">K398+K387</f>
        <v>93085</v>
      </c>
      <c r="L399" s="58">
        <f t="shared" si="29"/>
        <v>400868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74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74"/>
      <c r="B402" s="141"/>
      <c r="C402" s="141"/>
      <c r="D402" s="142"/>
      <c r="E402" s="174" t="str">
        <f>E380</f>
        <v>(นางสาวสุดารัตน์  จีนเจียง)</v>
      </c>
      <c r="F402" s="2"/>
      <c r="G402" s="2"/>
      <c r="H402" s="142"/>
      <c r="I402" s="439" t="str">
        <f>I380</f>
        <v>(นางพรทิพย์    นุกูลกิจ)</v>
      </c>
      <c r="J402" s="439"/>
      <c r="K402" s="2"/>
      <c r="L402" s="2"/>
      <c r="M402" s="2"/>
    </row>
    <row r="403" spans="1:13" x14ac:dyDescent="0.35">
      <c r="A403" s="174"/>
      <c r="B403" s="2"/>
      <c r="C403" s="141"/>
      <c r="D403" s="439" t="str">
        <f>D381</f>
        <v>เจ้าหน้าที่พัสดุโรงเรียนคลองฉนวนวิทยา</v>
      </c>
      <c r="E403" s="439"/>
      <c r="F403" s="141"/>
      <c r="G403" s="2"/>
      <c r="H403" s="439" t="str">
        <f>H381</f>
        <v>ผู้อำนวยการ โรงเรียนคลองฉนวนวิทยา</v>
      </c>
      <c r="I403" s="439"/>
      <c r="J403" s="439"/>
      <c r="K403" s="439"/>
      <c r="L403" s="2"/>
      <c r="M403" s="2"/>
    </row>
    <row r="404" spans="1:13" ht="23.25" x14ac:dyDescent="0.35">
      <c r="A404" s="2"/>
      <c r="B404" s="2"/>
      <c r="C404" s="459" t="s">
        <v>23</v>
      </c>
      <c r="D404" s="459"/>
      <c r="E404" s="459"/>
      <c r="F404" s="459"/>
      <c r="G404" s="459"/>
      <c r="H404" s="459"/>
      <c r="I404" s="459"/>
      <c r="J404" s="459"/>
      <c r="K404" s="459"/>
      <c r="L404" s="158" t="s">
        <v>25</v>
      </c>
      <c r="M404" s="159"/>
    </row>
    <row r="405" spans="1:13" x14ac:dyDescent="0.35">
      <c r="A405" s="446" t="str">
        <f>A383</f>
        <v>ระบบไฟฟ้า อาคาร 208</v>
      </c>
      <c r="B405" s="446"/>
      <c r="C405" s="446"/>
      <c r="D405" s="447" t="str">
        <f>D361</f>
        <v>อาคาร 208</v>
      </c>
      <c r="E405" s="447"/>
      <c r="F405" s="447"/>
      <c r="G405" s="447"/>
      <c r="H405" s="447"/>
      <c r="I405" s="1" t="s">
        <v>26</v>
      </c>
      <c r="J405" s="172" t="str">
        <f>J383</f>
        <v>สพม.11</v>
      </c>
      <c r="M405" s="1" t="s">
        <v>162</v>
      </c>
    </row>
    <row r="406" spans="1:13" ht="21.75" thickBot="1" x14ac:dyDescent="0.4">
      <c r="A406" s="172" t="s">
        <v>0</v>
      </c>
      <c r="D406" s="447" t="str">
        <f>D362</f>
        <v>โรงเรียนคลองฉนวนวิทยา</v>
      </c>
      <c r="E406" s="447"/>
      <c r="F406" s="447"/>
      <c r="G406" s="447"/>
      <c r="H406" s="447"/>
      <c r="K406" s="448"/>
      <c r="L406" s="448"/>
    </row>
    <row r="407" spans="1:13" x14ac:dyDescent="0.35">
      <c r="A407" s="449" t="s">
        <v>2</v>
      </c>
      <c r="B407" s="451" t="s">
        <v>3</v>
      </c>
      <c r="C407" s="452"/>
      <c r="D407" s="452"/>
      <c r="E407" s="453"/>
      <c r="F407" s="457" t="s">
        <v>4</v>
      </c>
      <c r="G407" s="457" t="s">
        <v>5</v>
      </c>
      <c r="H407" s="457" t="s">
        <v>6</v>
      </c>
      <c r="I407" s="457"/>
      <c r="J407" s="457" t="s">
        <v>7</v>
      </c>
      <c r="K407" s="457"/>
      <c r="L407" s="457" t="s">
        <v>24</v>
      </c>
      <c r="M407" s="440" t="s">
        <v>9</v>
      </c>
    </row>
    <row r="408" spans="1:13" x14ac:dyDescent="0.35">
      <c r="A408" s="450"/>
      <c r="B408" s="454"/>
      <c r="C408" s="455"/>
      <c r="D408" s="455"/>
      <c r="E408" s="456"/>
      <c r="F408" s="458"/>
      <c r="G408" s="458"/>
      <c r="H408" s="175" t="s">
        <v>10</v>
      </c>
      <c r="I408" s="175" t="s">
        <v>11</v>
      </c>
      <c r="J408" s="175" t="s">
        <v>10</v>
      </c>
      <c r="K408" s="175" t="s">
        <v>11</v>
      </c>
      <c r="L408" s="458"/>
      <c r="M408" s="441"/>
    </row>
    <row r="409" spans="1:13" x14ac:dyDescent="0.35">
      <c r="A409" s="442" t="s">
        <v>163</v>
      </c>
      <c r="B409" s="443"/>
      <c r="C409" s="443"/>
      <c r="D409" s="443"/>
      <c r="E409" s="443"/>
      <c r="F409" s="443"/>
      <c r="G409" s="443"/>
      <c r="H409" s="444"/>
      <c r="I409" s="179">
        <f>I399</f>
        <v>307783</v>
      </c>
      <c r="J409" s="61"/>
      <c r="K409" s="60">
        <f>K399</f>
        <v>93085</v>
      </c>
      <c r="L409" s="60">
        <f>L399</f>
        <v>400868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445" t="str">
        <f>IF('กรอกรายการ วัสดุ'!B190&gt;0,'กรอกรายการ วัสดุ'!B190,IF('กรอกรายการ วัสดุ'!B190=0,"-"))</f>
        <v>-</v>
      </c>
      <c r="C410" s="445"/>
      <c r="D410" s="445"/>
      <c r="E410" s="445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434" t="str">
        <f>IF('กรอกรายการ วัสดุ'!B191&gt;0,'กรอกรายการ วัสดุ'!B191,IF('กรอกรายการ วัสดุ'!B191=0,"-"))</f>
        <v>-</v>
      </c>
      <c r="C411" s="434"/>
      <c r="D411" s="434"/>
      <c r="E411" s="434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434" t="str">
        <f>IF('กรอกรายการ วัสดุ'!B192&gt;0,'กรอกรายการ วัสดุ'!B192,IF('กรอกรายการ วัสดุ'!B192=0,"-"))</f>
        <v>-</v>
      </c>
      <c r="C412" s="434"/>
      <c r="D412" s="434"/>
      <c r="E412" s="434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434" t="str">
        <f>IF('กรอกรายการ วัสดุ'!B193&gt;0,'กรอกรายการ วัสดุ'!B193,IF('กรอกรายการ วัสดุ'!B193=0,"-"))</f>
        <v>-</v>
      </c>
      <c r="C413" s="434"/>
      <c r="D413" s="434"/>
      <c r="E413" s="434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434" t="str">
        <f>IF('กรอกรายการ วัสดุ'!B194&gt;0,'กรอกรายการ วัสดุ'!B194,IF('กรอกรายการ วัสดุ'!B194=0,"-"))</f>
        <v>-</v>
      </c>
      <c r="C414" s="434"/>
      <c r="D414" s="434"/>
      <c r="E414" s="434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434" t="str">
        <f>IF('กรอกรายการ วัสดุ'!B195&gt;0,'กรอกรายการ วัสดุ'!B195,IF('กรอกรายการ วัสดุ'!B195=0,"-"))</f>
        <v>-</v>
      </c>
      <c r="C415" s="434"/>
      <c r="D415" s="434"/>
      <c r="E415" s="434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434" t="str">
        <f>IF('กรอกรายการ วัสดุ'!B196&gt;0,'กรอกรายการ วัสดุ'!B196,IF('กรอกรายการ วัสดุ'!B196=0,"-"))</f>
        <v>-</v>
      </c>
      <c r="C416" s="434"/>
      <c r="D416" s="434"/>
      <c r="E416" s="434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434" t="str">
        <f>IF('กรอกรายการ วัสดุ'!B197&gt;0,'กรอกรายการ วัสดุ'!B197,IF('กรอกรายการ วัสดุ'!B197=0,"-"))</f>
        <v>-</v>
      </c>
      <c r="C417" s="434"/>
      <c r="D417" s="434"/>
      <c r="E417" s="434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434" t="str">
        <f>IF('กรอกรายการ วัสดุ'!B198&gt;0,'กรอกรายการ วัสดุ'!B198,IF('กรอกรายการ วัสดุ'!B198=0,"-"))</f>
        <v>-</v>
      </c>
      <c r="C418" s="434"/>
      <c r="D418" s="434"/>
      <c r="E418" s="434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435" t="str">
        <f>IF('กรอกรายการ วัสดุ'!B199&gt;0,'กรอกรายการ วัสดุ'!B199,IF('กรอกรายการ วัสดุ'!B199=0,"-"))</f>
        <v>-</v>
      </c>
      <c r="C419" s="435"/>
      <c r="D419" s="435"/>
      <c r="E419" s="435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436" t="s">
        <v>164</v>
      </c>
      <c r="B420" s="437"/>
      <c r="C420" s="437"/>
      <c r="D420" s="437"/>
      <c r="E420" s="437"/>
      <c r="F420" s="437"/>
      <c r="G420" s="437"/>
      <c r="H420" s="438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436" t="s">
        <v>165</v>
      </c>
      <c r="B421" s="437"/>
      <c r="C421" s="437"/>
      <c r="D421" s="437"/>
      <c r="E421" s="437"/>
      <c r="F421" s="437"/>
      <c r="G421" s="437"/>
      <c r="H421" s="438"/>
      <c r="I421" s="180">
        <f>I420+I409</f>
        <v>307783</v>
      </c>
      <c r="J421" s="15"/>
      <c r="K421" s="58">
        <f t="shared" ref="K421:L421" si="31">K420+K409</f>
        <v>93085</v>
      </c>
      <c r="L421" s="58">
        <f t="shared" si="31"/>
        <v>400868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74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74"/>
      <c r="B424" s="141"/>
      <c r="C424" s="141"/>
      <c r="D424" s="142"/>
      <c r="E424" s="174" t="str">
        <f>E402</f>
        <v>(นางสาวสุดารัตน์  จีนเจียง)</v>
      </c>
      <c r="F424" s="2"/>
      <c r="G424" s="2"/>
      <c r="H424" s="142"/>
      <c r="I424" s="439" t="str">
        <f>I402</f>
        <v>(นางพรทิพย์    นุกูลกิจ)</v>
      </c>
      <c r="J424" s="439"/>
      <c r="K424" s="2"/>
      <c r="L424" s="2"/>
      <c r="M424" s="2"/>
    </row>
    <row r="425" spans="1:13" x14ac:dyDescent="0.35">
      <c r="A425" s="174"/>
      <c r="B425" s="2"/>
      <c r="C425" s="141"/>
      <c r="D425" s="439" t="str">
        <f>D403</f>
        <v>เจ้าหน้าที่พัสดุโรงเรียนคลองฉนวนวิทยา</v>
      </c>
      <c r="E425" s="439"/>
      <c r="F425" s="141"/>
      <c r="G425" s="2"/>
      <c r="H425" s="439" t="str">
        <f>H403</f>
        <v>ผู้อำนวยการ โรงเรียนคลองฉนวนวิทยา</v>
      </c>
      <c r="I425" s="439"/>
      <c r="J425" s="439"/>
      <c r="K425" s="439"/>
      <c r="L425" s="2"/>
      <c r="M425" s="2"/>
    </row>
    <row r="426" spans="1:13" ht="23.25" x14ac:dyDescent="0.35">
      <c r="A426" s="2"/>
      <c r="B426" s="2"/>
      <c r="C426" s="459" t="s">
        <v>23</v>
      </c>
      <c r="D426" s="459"/>
      <c r="E426" s="459"/>
      <c r="F426" s="459"/>
      <c r="G426" s="459"/>
      <c r="H426" s="459"/>
      <c r="I426" s="459"/>
      <c r="J426" s="459"/>
      <c r="K426" s="459"/>
      <c r="L426" s="158" t="s">
        <v>25</v>
      </c>
      <c r="M426" s="159"/>
    </row>
    <row r="427" spans="1:13" x14ac:dyDescent="0.35">
      <c r="A427" s="446" t="str">
        <f>A405</f>
        <v>ระบบไฟฟ้า อาคาร 208</v>
      </c>
      <c r="B427" s="446"/>
      <c r="C427" s="446"/>
      <c r="D427" s="447" t="str">
        <f>D383</f>
        <v>อาคาร 208</v>
      </c>
      <c r="E427" s="447"/>
      <c r="F427" s="447"/>
      <c r="G427" s="447"/>
      <c r="H427" s="447"/>
      <c r="I427" s="1" t="s">
        <v>26</v>
      </c>
      <c r="J427" s="172" t="str">
        <f>J405</f>
        <v>สพม.11</v>
      </c>
      <c r="M427" s="1" t="s">
        <v>166</v>
      </c>
    </row>
    <row r="428" spans="1:13" ht="21.75" thickBot="1" x14ac:dyDescent="0.4">
      <c r="A428" s="172" t="s">
        <v>0</v>
      </c>
      <c r="D428" s="447" t="str">
        <f>D384</f>
        <v>โรงเรียนคลองฉนวนวิทยา</v>
      </c>
      <c r="E428" s="447"/>
      <c r="F428" s="447"/>
      <c r="G428" s="447"/>
      <c r="H428" s="447"/>
      <c r="K428" s="448"/>
      <c r="L428" s="448"/>
    </row>
    <row r="429" spans="1:13" x14ac:dyDescent="0.35">
      <c r="A429" s="449" t="s">
        <v>2</v>
      </c>
      <c r="B429" s="451" t="s">
        <v>3</v>
      </c>
      <c r="C429" s="452"/>
      <c r="D429" s="452"/>
      <c r="E429" s="453"/>
      <c r="F429" s="457" t="s">
        <v>4</v>
      </c>
      <c r="G429" s="457" t="s">
        <v>5</v>
      </c>
      <c r="H429" s="457" t="s">
        <v>6</v>
      </c>
      <c r="I429" s="457"/>
      <c r="J429" s="457" t="s">
        <v>7</v>
      </c>
      <c r="K429" s="457"/>
      <c r="L429" s="457" t="s">
        <v>24</v>
      </c>
      <c r="M429" s="440" t="s">
        <v>9</v>
      </c>
    </row>
    <row r="430" spans="1:13" x14ac:dyDescent="0.35">
      <c r="A430" s="450"/>
      <c r="B430" s="454"/>
      <c r="C430" s="455"/>
      <c r="D430" s="455"/>
      <c r="E430" s="456"/>
      <c r="F430" s="458"/>
      <c r="G430" s="458"/>
      <c r="H430" s="175" t="s">
        <v>10</v>
      </c>
      <c r="I430" s="175" t="s">
        <v>11</v>
      </c>
      <c r="J430" s="175" t="s">
        <v>10</v>
      </c>
      <c r="K430" s="175" t="s">
        <v>11</v>
      </c>
      <c r="L430" s="458"/>
      <c r="M430" s="441"/>
    </row>
    <row r="431" spans="1:13" x14ac:dyDescent="0.35">
      <c r="A431" s="442" t="s">
        <v>167</v>
      </c>
      <c r="B431" s="443"/>
      <c r="C431" s="443"/>
      <c r="D431" s="443"/>
      <c r="E431" s="443"/>
      <c r="F431" s="443"/>
      <c r="G431" s="443"/>
      <c r="H431" s="444"/>
      <c r="I431" s="179">
        <f>I421</f>
        <v>307783</v>
      </c>
      <c r="J431" s="61"/>
      <c r="K431" s="60">
        <f>K421</f>
        <v>93085</v>
      </c>
      <c r="L431" s="60">
        <f>L421</f>
        <v>400868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445" t="str">
        <f>IF('กรอกรายการ วัสดุ'!B200&gt;0,'กรอกรายการ วัสดุ'!B200,IF('กรอกรายการ วัสดุ'!B200=0,"-"))</f>
        <v>-</v>
      </c>
      <c r="C432" s="445"/>
      <c r="D432" s="445"/>
      <c r="E432" s="445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434" t="str">
        <f>IF('กรอกรายการ วัสดุ'!B201&gt;0,'กรอกรายการ วัสดุ'!B201,IF('กรอกรายการ วัสดุ'!B201=0,"-"))</f>
        <v>-</v>
      </c>
      <c r="C433" s="434"/>
      <c r="D433" s="434"/>
      <c r="E433" s="434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434" t="str">
        <f>IF('กรอกรายการ วัสดุ'!B202&gt;0,'กรอกรายการ วัสดุ'!B202,IF('กรอกรายการ วัสดุ'!B202=0,"-"))</f>
        <v>-</v>
      </c>
      <c r="C434" s="434"/>
      <c r="D434" s="434"/>
      <c r="E434" s="434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434" t="str">
        <f>IF('กรอกรายการ วัสดุ'!B203&gt;0,'กรอกรายการ วัสดุ'!B203,IF('กรอกรายการ วัสดุ'!B203=0,"-"))</f>
        <v>-</v>
      </c>
      <c r="C435" s="434"/>
      <c r="D435" s="434"/>
      <c r="E435" s="434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434" t="str">
        <f>IF('กรอกรายการ วัสดุ'!B204&gt;0,'กรอกรายการ วัสดุ'!B204,IF('กรอกรายการ วัสดุ'!B204=0,"-"))</f>
        <v>-</v>
      </c>
      <c r="C436" s="434"/>
      <c r="D436" s="434"/>
      <c r="E436" s="434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434" t="str">
        <f>IF('กรอกรายการ วัสดุ'!B205&gt;0,'กรอกรายการ วัสดุ'!B205,IF('กรอกรายการ วัสดุ'!B205=0,"-"))</f>
        <v>-</v>
      </c>
      <c r="C437" s="434"/>
      <c r="D437" s="434"/>
      <c r="E437" s="434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434" t="str">
        <f>IF('กรอกรายการ วัสดุ'!B206&gt;0,'กรอกรายการ วัสดุ'!B206,IF('กรอกรายการ วัสดุ'!B206=0,"-"))</f>
        <v>-</v>
      </c>
      <c r="C438" s="434"/>
      <c r="D438" s="434"/>
      <c r="E438" s="434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434" t="str">
        <f>IF('กรอกรายการ วัสดุ'!B207&gt;0,'กรอกรายการ วัสดุ'!B207,IF('กรอกรายการ วัสดุ'!B207=0,"-"))</f>
        <v>-</v>
      </c>
      <c r="C439" s="434"/>
      <c r="D439" s="434"/>
      <c r="E439" s="434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434" t="str">
        <f>IF('กรอกรายการ วัสดุ'!B208&gt;0,'กรอกรายการ วัสดุ'!B208,IF('กรอกรายการ วัสดุ'!B208=0,"-"))</f>
        <v>-</v>
      </c>
      <c r="C440" s="434"/>
      <c r="D440" s="434"/>
      <c r="E440" s="434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435" t="str">
        <f>IF('กรอกรายการ วัสดุ'!B209&gt;0,'กรอกรายการ วัสดุ'!B209,IF('กรอกรายการ วัสดุ'!B209=0,"-"))</f>
        <v>-</v>
      </c>
      <c r="C441" s="435"/>
      <c r="D441" s="435"/>
      <c r="E441" s="435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436" t="s">
        <v>168</v>
      </c>
      <c r="B442" s="437"/>
      <c r="C442" s="437"/>
      <c r="D442" s="437"/>
      <c r="E442" s="437"/>
      <c r="F442" s="437"/>
      <c r="G442" s="437"/>
      <c r="H442" s="438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436" t="s">
        <v>169</v>
      </c>
      <c r="B443" s="437"/>
      <c r="C443" s="437"/>
      <c r="D443" s="437"/>
      <c r="E443" s="437"/>
      <c r="F443" s="437"/>
      <c r="G443" s="437"/>
      <c r="H443" s="438"/>
      <c r="I443" s="180">
        <f>I442+I431</f>
        <v>307783</v>
      </c>
      <c r="J443" s="15"/>
      <c r="K443" s="58">
        <f t="shared" ref="K443:L443" si="33">K442+K431</f>
        <v>93085</v>
      </c>
      <c r="L443" s="58">
        <f t="shared" si="33"/>
        <v>400868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74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74"/>
      <c r="B446" s="141"/>
      <c r="C446" s="141"/>
      <c r="D446" s="142"/>
      <c r="E446" s="174" t="str">
        <f>E424</f>
        <v>(นางสาวสุดารัตน์  จีนเจียง)</v>
      </c>
      <c r="F446" s="2"/>
      <c r="G446" s="2"/>
      <c r="H446" s="142"/>
      <c r="I446" s="439" t="str">
        <f>I424</f>
        <v>(นางพรทิพย์    นุกูลกิจ)</v>
      </c>
      <c r="J446" s="439"/>
      <c r="K446" s="2"/>
      <c r="L446" s="2"/>
      <c r="M446" s="2"/>
    </row>
    <row r="447" spans="1:13" x14ac:dyDescent="0.35">
      <c r="A447" s="174"/>
      <c r="B447" s="2"/>
      <c r="C447" s="141"/>
      <c r="D447" s="439" t="str">
        <f>D425</f>
        <v>เจ้าหน้าที่พัสดุโรงเรียนคลองฉนวนวิทยา</v>
      </c>
      <c r="E447" s="439"/>
      <c r="F447" s="141"/>
      <c r="G447" s="2"/>
      <c r="H447" s="439" t="str">
        <f>H425</f>
        <v>ผู้อำนวยการ โรงเรียนคลองฉนวนวิทยา</v>
      </c>
      <c r="I447" s="439"/>
      <c r="J447" s="439"/>
      <c r="K447" s="439"/>
      <c r="L447" s="2"/>
      <c r="M447" s="2"/>
    </row>
    <row r="448" spans="1:13" ht="23.25" x14ac:dyDescent="0.35">
      <c r="A448" s="2"/>
      <c r="B448" s="2"/>
      <c r="C448" s="459" t="s">
        <v>23</v>
      </c>
      <c r="D448" s="459"/>
      <c r="E448" s="459"/>
      <c r="F448" s="459"/>
      <c r="G448" s="459"/>
      <c r="H448" s="459"/>
      <c r="I448" s="459"/>
      <c r="J448" s="459"/>
      <c r="K448" s="459"/>
      <c r="L448" s="158" t="s">
        <v>25</v>
      </c>
      <c r="M448" s="159"/>
    </row>
    <row r="449" spans="1:13" x14ac:dyDescent="0.35">
      <c r="A449" s="446" t="str">
        <f>A427</f>
        <v>ระบบไฟฟ้า อาคาร 208</v>
      </c>
      <c r="B449" s="446"/>
      <c r="C449" s="446"/>
      <c r="D449" s="447" t="str">
        <f>D405</f>
        <v>อาคาร 208</v>
      </c>
      <c r="E449" s="447"/>
      <c r="F449" s="447"/>
      <c r="G449" s="447"/>
      <c r="H449" s="447"/>
      <c r="I449" s="1" t="s">
        <v>26</v>
      </c>
      <c r="J449" s="172" t="str">
        <f>J427</f>
        <v>สพม.11</v>
      </c>
      <c r="M449" s="1" t="s">
        <v>170</v>
      </c>
    </row>
    <row r="450" spans="1:13" ht="21.75" thickBot="1" x14ac:dyDescent="0.4">
      <c r="A450" s="172" t="s">
        <v>0</v>
      </c>
      <c r="D450" s="447" t="str">
        <f>D406</f>
        <v>โรงเรียนคลองฉนวนวิทยา</v>
      </c>
      <c r="E450" s="447"/>
      <c r="F450" s="447"/>
      <c r="G450" s="447"/>
      <c r="H450" s="447"/>
      <c r="K450" s="448"/>
      <c r="L450" s="448"/>
    </row>
    <row r="451" spans="1:13" x14ac:dyDescent="0.35">
      <c r="A451" s="449" t="s">
        <v>2</v>
      </c>
      <c r="B451" s="451" t="s">
        <v>3</v>
      </c>
      <c r="C451" s="452"/>
      <c r="D451" s="452"/>
      <c r="E451" s="453"/>
      <c r="F451" s="457" t="s">
        <v>4</v>
      </c>
      <c r="G451" s="457" t="s">
        <v>5</v>
      </c>
      <c r="H451" s="457" t="s">
        <v>6</v>
      </c>
      <c r="I451" s="457"/>
      <c r="J451" s="457" t="s">
        <v>7</v>
      </c>
      <c r="K451" s="457"/>
      <c r="L451" s="457" t="s">
        <v>24</v>
      </c>
      <c r="M451" s="440" t="s">
        <v>9</v>
      </c>
    </row>
    <row r="452" spans="1:13" x14ac:dyDescent="0.35">
      <c r="A452" s="450"/>
      <c r="B452" s="454"/>
      <c r="C452" s="455"/>
      <c r="D452" s="455"/>
      <c r="E452" s="456"/>
      <c r="F452" s="458"/>
      <c r="G452" s="458"/>
      <c r="H452" s="175" t="s">
        <v>10</v>
      </c>
      <c r="I452" s="175" t="s">
        <v>11</v>
      </c>
      <c r="J452" s="175" t="s">
        <v>10</v>
      </c>
      <c r="K452" s="175" t="s">
        <v>11</v>
      </c>
      <c r="L452" s="458"/>
      <c r="M452" s="441"/>
    </row>
    <row r="453" spans="1:13" x14ac:dyDescent="0.35">
      <c r="A453" s="442" t="s">
        <v>171</v>
      </c>
      <c r="B453" s="443"/>
      <c r="C453" s="443"/>
      <c r="D453" s="443"/>
      <c r="E453" s="443"/>
      <c r="F453" s="443"/>
      <c r="G453" s="443"/>
      <c r="H453" s="444"/>
      <c r="I453" s="179">
        <f>I443</f>
        <v>307783</v>
      </c>
      <c r="J453" s="61"/>
      <c r="K453" s="60">
        <f>K443</f>
        <v>93085</v>
      </c>
      <c r="L453" s="60">
        <f>L443</f>
        <v>400868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445" t="str">
        <f>IF('กรอกรายการ วัสดุ'!B210&gt;0,'กรอกรายการ วัสดุ'!B210,IF('กรอกรายการ วัสดุ'!B210=0,"-"))</f>
        <v>-</v>
      </c>
      <c r="C454" s="445"/>
      <c r="D454" s="445"/>
      <c r="E454" s="445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434" t="str">
        <f>IF('กรอกรายการ วัสดุ'!B211&gt;0,'กรอกรายการ วัสดุ'!B211,IF('กรอกรายการ วัสดุ'!B211=0,"-"))</f>
        <v>-</v>
      </c>
      <c r="C455" s="434"/>
      <c r="D455" s="434"/>
      <c r="E455" s="434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434" t="str">
        <f>IF('กรอกรายการ วัสดุ'!B212&gt;0,'กรอกรายการ วัสดุ'!B212,IF('กรอกรายการ วัสดุ'!B212=0,"-"))</f>
        <v>-</v>
      </c>
      <c r="C456" s="434"/>
      <c r="D456" s="434"/>
      <c r="E456" s="434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434" t="str">
        <f>IF('กรอกรายการ วัสดุ'!B213&gt;0,'กรอกรายการ วัสดุ'!B213,IF('กรอกรายการ วัสดุ'!B213=0,"-"))</f>
        <v>-</v>
      </c>
      <c r="C457" s="434"/>
      <c r="D457" s="434"/>
      <c r="E457" s="434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434" t="str">
        <f>IF('กรอกรายการ วัสดุ'!B214&gt;0,'กรอกรายการ วัสดุ'!B214,IF('กรอกรายการ วัสดุ'!B214=0,"-"))</f>
        <v>-</v>
      </c>
      <c r="C458" s="434"/>
      <c r="D458" s="434"/>
      <c r="E458" s="434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434" t="str">
        <f>IF('กรอกรายการ วัสดุ'!B215&gt;0,'กรอกรายการ วัสดุ'!B215,IF('กรอกรายการ วัสดุ'!B215=0,"-"))</f>
        <v>-</v>
      </c>
      <c r="C459" s="434"/>
      <c r="D459" s="434"/>
      <c r="E459" s="434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434" t="str">
        <f>IF('กรอกรายการ วัสดุ'!B216&gt;0,'กรอกรายการ วัสดุ'!B216,IF('กรอกรายการ วัสดุ'!B216=0,"-"))</f>
        <v>-</v>
      </c>
      <c r="C460" s="434"/>
      <c r="D460" s="434"/>
      <c r="E460" s="434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434" t="str">
        <f>IF('กรอกรายการ วัสดุ'!B217&gt;0,'กรอกรายการ วัสดุ'!B217,IF('กรอกรายการ วัสดุ'!B217=0,"-"))</f>
        <v>-</v>
      </c>
      <c r="C461" s="434"/>
      <c r="D461" s="434"/>
      <c r="E461" s="434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434" t="str">
        <f>IF('กรอกรายการ วัสดุ'!B218&gt;0,'กรอกรายการ วัสดุ'!B218,IF('กรอกรายการ วัสดุ'!B218=0,"-"))</f>
        <v>-</v>
      </c>
      <c r="C462" s="434"/>
      <c r="D462" s="434"/>
      <c r="E462" s="434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435" t="str">
        <f>IF('กรอกรายการ วัสดุ'!B219&gt;0,'กรอกรายการ วัสดุ'!B219,IF('กรอกรายการ วัสดุ'!B219=0,"-"))</f>
        <v>-</v>
      </c>
      <c r="C463" s="435"/>
      <c r="D463" s="435"/>
      <c r="E463" s="435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436" t="s">
        <v>172</v>
      </c>
      <c r="B464" s="437"/>
      <c r="C464" s="437"/>
      <c r="D464" s="437"/>
      <c r="E464" s="437"/>
      <c r="F464" s="437"/>
      <c r="G464" s="437"/>
      <c r="H464" s="438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436" t="s">
        <v>173</v>
      </c>
      <c r="B465" s="437"/>
      <c r="C465" s="437"/>
      <c r="D465" s="437"/>
      <c r="E465" s="437"/>
      <c r="F465" s="437"/>
      <c r="G465" s="437"/>
      <c r="H465" s="438"/>
      <c r="I465" s="180">
        <f>I464+I453</f>
        <v>307783</v>
      </c>
      <c r="J465" s="15"/>
      <c r="K465" s="58">
        <f t="shared" ref="K465:L465" si="35">K464+K453</f>
        <v>93085</v>
      </c>
      <c r="L465" s="58">
        <f t="shared" si="35"/>
        <v>400868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74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74"/>
      <c r="B468" s="141"/>
      <c r="C468" s="141"/>
      <c r="D468" s="142"/>
      <c r="E468" s="174" t="str">
        <f>E446</f>
        <v>(นางสาวสุดารัตน์  จีนเจียง)</v>
      </c>
      <c r="F468" s="2"/>
      <c r="G468" s="2"/>
      <c r="H468" s="142"/>
      <c r="I468" s="439" t="str">
        <f>I446</f>
        <v>(นางพรทิพย์    นุกูลกิจ)</v>
      </c>
      <c r="J468" s="439"/>
      <c r="K468" s="2"/>
      <c r="L468" s="2"/>
      <c r="M468" s="2"/>
    </row>
    <row r="469" spans="1:13" x14ac:dyDescent="0.35">
      <c r="A469" s="174"/>
      <c r="B469" s="2"/>
      <c r="C469" s="141"/>
      <c r="D469" s="439" t="str">
        <f>D447</f>
        <v>เจ้าหน้าที่พัสดุโรงเรียนคลองฉนวนวิทยา</v>
      </c>
      <c r="E469" s="439"/>
      <c r="F469" s="141"/>
      <c r="G469" s="2"/>
      <c r="H469" s="439" t="str">
        <f>H447</f>
        <v>ผู้อำนวยการ โรงเรียนคลองฉนวนวิทยา</v>
      </c>
      <c r="I469" s="439"/>
      <c r="J469" s="439"/>
      <c r="K469" s="439"/>
      <c r="L469" s="2"/>
      <c r="M469" s="2"/>
    </row>
    <row r="470" spans="1:13" ht="23.25" x14ac:dyDescent="0.35">
      <c r="A470" s="2"/>
      <c r="B470" s="2"/>
      <c r="C470" s="459" t="s">
        <v>23</v>
      </c>
      <c r="D470" s="459"/>
      <c r="E470" s="459"/>
      <c r="F470" s="459"/>
      <c r="G470" s="459"/>
      <c r="H470" s="459"/>
      <c r="I470" s="459"/>
      <c r="J470" s="459"/>
      <c r="K470" s="459"/>
      <c r="L470" s="158" t="s">
        <v>25</v>
      </c>
      <c r="M470" s="159"/>
    </row>
    <row r="471" spans="1:13" x14ac:dyDescent="0.35">
      <c r="A471" s="446" t="str">
        <f>A449</f>
        <v>ระบบไฟฟ้า อาคาร 208</v>
      </c>
      <c r="B471" s="446"/>
      <c r="C471" s="446"/>
      <c r="D471" s="447" t="str">
        <f>D427</f>
        <v>อาคาร 208</v>
      </c>
      <c r="E471" s="447"/>
      <c r="F471" s="447"/>
      <c r="G471" s="447"/>
      <c r="H471" s="447"/>
      <c r="I471" s="1" t="s">
        <v>26</v>
      </c>
      <c r="J471" s="172" t="str">
        <f>J449</f>
        <v>สพม.11</v>
      </c>
      <c r="M471" s="1" t="s">
        <v>174</v>
      </c>
    </row>
    <row r="472" spans="1:13" ht="21.75" thickBot="1" x14ac:dyDescent="0.4">
      <c r="A472" s="172" t="s">
        <v>0</v>
      </c>
      <c r="D472" s="447" t="str">
        <f>D428</f>
        <v>โรงเรียนคลองฉนวนวิทยา</v>
      </c>
      <c r="E472" s="447"/>
      <c r="F472" s="447"/>
      <c r="G472" s="447"/>
      <c r="H472" s="447"/>
      <c r="K472" s="448"/>
      <c r="L472" s="448"/>
    </row>
    <row r="473" spans="1:13" x14ac:dyDescent="0.35">
      <c r="A473" s="449" t="s">
        <v>2</v>
      </c>
      <c r="B473" s="451" t="s">
        <v>3</v>
      </c>
      <c r="C473" s="452"/>
      <c r="D473" s="452"/>
      <c r="E473" s="453"/>
      <c r="F473" s="457" t="s">
        <v>4</v>
      </c>
      <c r="G473" s="457" t="s">
        <v>5</v>
      </c>
      <c r="H473" s="457" t="s">
        <v>6</v>
      </c>
      <c r="I473" s="457"/>
      <c r="J473" s="457" t="s">
        <v>7</v>
      </c>
      <c r="K473" s="457"/>
      <c r="L473" s="457" t="s">
        <v>24</v>
      </c>
      <c r="M473" s="440" t="s">
        <v>9</v>
      </c>
    </row>
    <row r="474" spans="1:13" x14ac:dyDescent="0.35">
      <c r="A474" s="450"/>
      <c r="B474" s="454"/>
      <c r="C474" s="455"/>
      <c r="D474" s="455"/>
      <c r="E474" s="456"/>
      <c r="F474" s="458"/>
      <c r="G474" s="458"/>
      <c r="H474" s="175" t="s">
        <v>10</v>
      </c>
      <c r="I474" s="175" t="s">
        <v>11</v>
      </c>
      <c r="J474" s="175" t="s">
        <v>10</v>
      </c>
      <c r="K474" s="175" t="s">
        <v>11</v>
      </c>
      <c r="L474" s="458"/>
      <c r="M474" s="441"/>
    </row>
    <row r="475" spans="1:13" x14ac:dyDescent="0.35">
      <c r="A475" s="442" t="s">
        <v>175</v>
      </c>
      <c r="B475" s="443"/>
      <c r="C475" s="443"/>
      <c r="D475" s="443"/>
      <c r="E475" s="443"/>
      <c r="F475" s="443"/>
      <c r="G475" s="443"/>
      <c r="H475" s="444"/>
      <c r="I475" s="179">
        <f>I465</f>
        <v>307783</v>
      </c>
      <c r="J475" s="61"/>
      <c r="K475" s="60">
        <f>K465</f>
        <v>93085</v>
      </c>
      <c r="L475" s="60">
        <f>L465</f>
        <v>400868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445" t="str">
        <f>IF('กรอกรายการ วัสดุ'!B220&gt;0,'กรอกรายการ วัสดุ'!B220,IF('กรอกรายการ วัสดุ'!B220=0,"-"))</f>
        <v>-</v>
      </c>
      <c r="C476" s="445"/>
      <c r="D476" s="445"/>
      <c r="E476" s="445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434" t="str">
        <f>IF('กรอกรายการ วัสดุ'!B221&gt;0,'กรอกรายการ วัสดุ'!B221,IF('กรอกรายการ วัสดุ'!B221=0,"-"))</f>
        <v>-</v>
      </c>
      <c r="C477" s="434"/>
      <c r="D477" s="434"/>
      <c r="E477" s="434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434" t="str">
        <f>IF('กรอกรายการ วัสดุ'!B222&gt;0,'กรอกรายการ วัสดุ'!B222,IF('กรอกรายการ วัสดุ'!B222=0,"-"))</f>
        <v>-</v>
      </c>
      <c r="C478" s="434"/>
      <c r="D478" s="434"/>
      <c r="E478" s="434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434" t="str">
        <f>IF('กรอกรายการ วัสดุ'!B223&gt;0,'กรอกรายการ วัสดุ'!B223,IF('กรอกรายการ วัสดุ'!B223=0,"-"))</f>
        <v>-</v>
      </c>
      <c r="C479" s="434"/>
      <c r="D479" s="434"/>
      <c r="E479" s="434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434" t="str">
        <f>IF('กรอกรายการ วัสดุ'!B224&gt;0,'กรอกรายการ วัสดุ'!B224,IF('กรอกรายการ วัสดุ'!B224=0,"-"))</f>
        <v>-</v>
      </c>
      <c r="C480" s="434"/>
      <c r="D480" s="434"/>
      <c r="E480" s="434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434" t="str">
        <f>IF('กรอกรายการ วัสดุ'!B225&gt;0,'กรอกรายการ วัสดุ'!B225,IF('กรอกรายการ วัสดุ'!B225=0,"-"))</f>
        <v>-</v>
      </c>
      <c r="C481" s="434"/>
      <c r="D481" s="434"/>
      <c r="E481" s="434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434" t="str">
        <f>IF('กรอกรายการ วัสดุ'!B226&gt;0,'กรอกรายการ วัสดุ'!B226,IF('กรอกรายการ วัสดุ'!B226=0,"-"))</f>
        <v>-</v>
      </c>
      <c r="C482" s="434"/>
      <c r="D482" s="434"/>
      <c r="E482" s="434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434" t="str">
        <f>IF('กรอกรายการ วัสดุ'!B227&gt;0,'กรอกรายการ วัสดุ'!B227,IF('กรอกรายการ วัสดุ'!B227=0,"-"))</f>
        <v>-</v>
      </c>
      <c r="C483" s="434"/>
      <c r="D483" s="434"/>
      <c r="E483" s="434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434" t="str">
        <f>IF('กรอกรายการ วัสดุ'!B228&gt;0,'กรอกรายการ วัสดุ'!B228,IF('กรอกรายการ วัสดุ'!B228=0,"-"))</f>
        <v>-</v>
      </c>
      <c r="C484" s="434"/>
      <c r="D484" s="434"/>
      <c r="E484" s="434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435" t="str">
        <f>IF('กรอกรายการ วัสดุ'!B229&gt;0,'กรอกรายการ วัสดุ'!B229,IF('กรอกรายการ วัสดุ'!B229=0,"-"))</f>
        <v>-</v>
      </c>
      <c r="C485" s="435"/>
      <c r="D485" s="435"/>
      <c r="E485" s="435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436" t="s">
        <v>176</v>
      </c>
      <c r="B486" s="437"/>
      <c r="C486" s="437"/>
      <c r="D486" s="437"/>
      <c r="E486" s="437"/>
      <c r="F486" s="437"/>
      <c r="G486" s="437"/>
      <c r="H486" s="438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436" t="s">
        <v>177</v>
      </c>
      <c r="B487" s="437"/>
      <c r="C487" s="437"/>
      <c r="D487" s="437"/>
      <c r="E487" s="437"/>
      <c r="F487" s="437"/>
      <c r="G487" s="437"/>
      <c r="H487" s="438"/>
      <c r="I487" s="180">
        <f>I486+I475</f>
        <v>307783</v>
      </c>
      <c r="J487" s="15"/>
      <c r="K487" s="58">
        <f t="shared" ref="K487:L487" si="37">K486+K475</f>
        <v>93085</v>
      </c>
      <c r="L487" s="58">
        <f t="shared" si="37"/>
        <v>400868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74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74"/>
      <c r="B490" s="141"/>
      <c r="C490" s="141"/>
      <c r="D490" s="142"/>
      <c r="E490" s="174" t="str">
        <f>E468</f>
        <v>(นางสาวสุดารัตน์  จีนเจียง)</v>
      </c>
      <c r="F490" s="2"/>
      <c r="G490" s="2"/>
      <c r="H490" s="142"/>
      <c r="I490" s="439" t="str">
        <f>I468</f>
        <v>(นางพรทิพย์    นุกูลกิจ)</v>
      </c>
      <c r="J490" s="439"/>
      <c r="K490" s="2"/>
      <c r="L490" s="2"/>
      <c r="M490" s="2"/>
    </row>
    <row r="491" spans="1:13" x14ac:dyDescent="0.35">
      <c r="A491" s="174"/>
      <c r="B491" s="2"/>
      <c r="C491" s="141"/>
      <c r="D491" s="439" t="str">
        <f>D469</f>
        <v>เจ้าหน้าที่พัสดุโรงเรียนคลองฉนวนวิทยา</v>
      </c>
      <c r="E491" s="439"/>
      <c r="F491" s="141"/>
      <c r="G491" s="2"/>
      <c r="H491" s="439" t="str">
        <f>H469</f>
        <v>ผู้อำนวยการ โรงเรียนคลองฉนวนวิทยา</v>
      </c>
      <c r="I491" s="439"/>
      <c r="J491" s="439"/>
      <c r="K491" s="439"/>
      <c r="L491" s="2"/>
      <c r="M491" s="2"/>
    </row>
  </sheetData>
  <sheetProtection password="C407" sheet="1" objects="1" scenarios="1" formatColumns="0" formatRows="0" selectLockedCells="1" selectUnlockedCells="1"/>
  <customSheetViews>
    <customSheetView guid="{797F402C-D807-4A5C-9055-8329E2DAA52F}" showPageBreaks="1" hiddenRows="1" topLeftCell="A100">
      <selection activeCell="G23" sqref="G23:I23"/>
      <pageMargins left="0.70866141732283472" right="0.70866141732283472" top="0.74803149606299213" bottom="0.74803149606299213" header="0.31496062992125984" footer="0.31496062992125984"/>
      <pageSetup paperSize="9" scale="90" orientation="landscape" horizontalDpi="0" verticalDpi="0" r:id="rId1"/>
    </customSheetView>
  </customSheetViews>
  <mergeCells count="642">
    <mergeCell ref="C140:K140"/>
    <mergeCell ref="B149:E149"/>
    <mergeCell ref="B150:E150"/>
    <mergeCell ref="B151:E151"/>
    <mergeCell ref="B146:E146"/>
    <mergeCell ref="B147:E147"/>
    <mergeCell ref="B148:E148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J143:K143"/>
    <mergeCell ref="L143:L144"/>
    <mergeCell ref="B57:E57"/>
    <mergeCell ref="B58:E58"/>
    <mergeCell ref="B59:E59"/>
    <mergeCell ref="B60:E60"/>
    <mergeCell ref="B61:E61"/>
    <mergeCell ref="B56:E56"/>
    <mergeCell ref="D139:F139"/>
    <mergeCell ref="C118:K118"/>
    <mergeCell ref="A119:C119"/>
    <mergeCell ref="D119:H119"/>
    <mergeCell ref="B62:E62"/>
    <mergeCell ref="B106:E106"/>
    <mergeCell ref="B102:E102"/>
    <mergeCell ref="B103:E103"/>
    <mergeCell ref="B104:E104"/>
    <mergeCell ref="B65:E65"/>
    <mergeCell ref="B66:E66"/>
    <mergeCell ref="A67:H67"/>
    <mergeCell ref="A68:H68"/>
    <mergeCell ref="I71:J71"/>
    <mergeCell ref="D72:F72"/>
    <mergeCell ref="H72:K72"/>
    <mergeCell ref="H139:K139"/>
    <mergeCell ref="C73:K73"/>
    <mergeCell ref="C1:K1"/>
    <mergeCell ref="K3:L3"/>
    <mergeCell ref="D2:H2"/>
    <mergeCell ref="D3:H3"/>
    <mergeCell ref="D4:H4"/>
    <mergeCell ref="B11:E11"/>
    <mergeCell ref="B12:E12"/>
    <mergeCell ref="B13:E13"/>
    <mergeCell ref="B14:E14"/>
    <mergeCell ref="B8:E8"/>
    <mergeCell ref="B9:E9"/>
    <mergeCell ref="B10:E10"/>
    <mergeCell ref="L1:M1"/>
    <mergeCell ref="M6:M7"/>
    <mergeCell ref="L6:L7"/>
    <mergeCell ref="J6:K6"/>
    <mergeCell ref="G6:G7"/>
    <mergeCell ref="A2:C2"/>
    <mergeCell ref="A6:A7"/>
    <mergeCell ref="F6:F7"/>
    <mergeCell ref="B6:E7"/>
    <mergeCell ref="L25:M25"/>
    <mergeCell ref="A26:C26"/>
    <mergeCell ref="B82:E82"/>
    <mergeCell ref="B83:E83"/>
    <mergeCell ref="B84:E84"/>
    <mergeCell ref="B85:E85"/>
    <mergeCell ref="B86:E86"/>
    <mergeCell ref="A43:H43"/>
    <mergeCell ref="B40:E40"/>
    <mergeCell ref="B41:E41"/>
    <mergeCell ref="B34:E34"/>
    <mergeCell ref="B35:E35"/>
    <mergeCell ref="B36:E36"/>
    <mergeCell ref="B37:E37"/>
    <mergeCell ref="B38:E38"/>
    <mergeCell ref="B39:E39"/>
    <mergeCell ref="A51:C51"/>
    <mergeCell ref="D51:H51"/>
    <mergeCell ref="D52:H52"/>
    <mergeCell ref="K52:L52"/>
    <mergeCell ref="D26:H26"/>
    <mergeCell ref="C25:K25"/>
    <mergeCell ref="B63:E63"/>
    <mergeCell ref="B64:E64"/>
    <mergeCell ref="B17:E17"/>
    <mergeCell ref="B18:E18"/>
    <mergeCell ref="H6:I6"/>
    <mergeCell ref="B15:E15"/>
    <mergeCell ref="B16:E16"/>
    <mergeCell ref="A19:H19"/>
    <mergeCell ref="I22:J22"/>
    <mergeCell ref="D23:F23"/>
    <mergeCell ref="H23:K2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M29:M30"/>
    <mergeCell ref="A31:H31"/>
    <mergeCell ref="B42:E42"/>
    <mergeCell ref="A44:H44"/>
    <mergeCell ref="I47:J47"/>
    <mergeCell ref="D48:F48"/>
    <mergeCell ref="H48:K48"/>
    <mergeCell ref="C50:K50"/>
    <mergeCell ref="L50:M50"/>
    <mergeCell ref="B32:E32"/>
    <mergeCell ref="B33:E33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J76:K76"/>
    <mergeCell ref="L76:L77"/>
    <mergeCell ref="M76:M77"/>
    <mergeCell ref="A78:H78"/>
    <mergeCell ref="B87:E87"/>
    <mergeCell ref="B88:E88"/>
    <mergeCell ref="A89:H89"/>
    <mergeCell ref="A90:H90"/>
    <mergeCell ref="I93:J93"/>
    <mergeCell ref="D94:F94"/>
    <mergeCell ref="H94:K94"/>
    <mergeCell ref="B79:E79"/>
    <mergeCell ref="B80:E80"/>
    <mergeCell ref="B81:E81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J99:K99"/>
    <mergeCell ref="L99:L100"/>
    <mergeCell ref="M99:M100"/>
    <mergeCell ref="A101:H101"/>
    <mergeCell ref="B108:E108"/>
    <mergeCell ref="B109:E109"/>
    <mergeCell ref="B110:E110"/>
    <mergeCell ref="A111:H111"/>
    <mergeCell ref="A112:H112"/>
    <mergeCell ref="I115:J115"/>
    <mergeCell ref="D116:F116"/>
    <mergeCell ref="H116:K116"/>
    <mergeCell ref="B107:E107"/>
    <mergeCell ref="B105:E105"/>
    <mergeCell ref="D120:H120"/>
    <mergeCell ref="K120:L120"/>
    <mergeCell ref="A121:A122"/>
    <mergeCell ref="B121:E122"/>
    <mergeCell ref="F121:F122"/>
    <mergeCell ref="G121:G122"/>
    <mergeCell ref="H121:I121"/>
    <mergeCell ref="J121:K121"/>
    <mergeCell ref="L121:L122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I138:J138"/>
    <mergeCell ref="B129:E129"/>
    <mergeCell ref="B124:E124"/>
    <mergeCell ref="B125:E125"/>
    <mergeCell ref="B126:E126"/>
    <mergeCell ref="B127:E127"/>
    <mergeCell ref="B128:E128"/>
    <mergeCell ref="M143:M144"/>
    <mergeCell ref="A145:H145"/>
    <mergeCell ref="B152:E152"/>
    <mergeCell ref="B153:E153"/>
    <mergeCell ref="B154:E154"/>
    <mergeCell ref="B155:E155"/>
    <mergeCell ref="A156:H156"/>
    <mergeCell ref="A157:H157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2"/>
  <rowBreaks count="12" manualBreakCount="12">
    <brk id="24" max="16383" man="1"/>
    <brk id="49" max="16383" man="1"/>
    <brk id="72" max="16383" man="1"/>
    <brk id="95" max="16383" man="1"/>
    <brk id="117" max="16383" man="1"/>
    <brk id="139" max="16383" man="1"/>
    <brk id="161" max="16383" man="1"/>
    <brk id="183" max="16383" man="1"/>
    <brk id="205" max="16383" man="1"/>
    <brk id="227" max="16383" man="1"/>
    <brk id="249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3" zoomScaleNormal="100" zoomScaleSheetLayoutView="130" workbookViewId="0">
      <selection activeCell="M22" sqref="M22"/>
    </sheetView>
  </sheetViews>
  <sheetFormatPr defaultColWidth="9" defaultRowHeight="14.25" x14ac:dyDescent="0.2"/>
  <cols>
    <col min="1" max="1" width="7.75" style="22" customWidth="1"/>
    <col min="2" max="2" width="9" style="22"/>
    <col min="3" max="3" width="6.25" style="22" customWidth="1"/>
    <col min="4" max="4" width="7.125" style="22" customWidth="1"/>
    <col min="5" max="6" width="6" style="22" customWidth="1"/>
    <col min="7" max="7" width="3.5" style="22" customWidth="1"/>
    <col min="8" max="8" width="3" style="22" customWidth="1"/>
    <col min="9" max="9" width="10.625" style="22" customWidth="1"/>
    <col min="10" max="10" width="14.875" style="22" customWidth="1"/>
    <col min="11" max="11" width="13.625" style="22" customWidth="1"/>
    <col min="12" max="12" width="7.5" style="22" customWidth="1"/>
    <col min="13" max="16384" width="9" style="22"/>
  </cols>
  <sheetData>
    <row r="1" spans="1:14" ht="21" x14ac:dyDescent="0.35">
      <c r="B1" s="184"/>
      <c r="C1" s="184"/>
      <c r="D1" s="184" t="s">
        <v>178</v>
      </c>
      <c r="E1" s="488" t="str">
        <f>'กรอกข้อมูล รร.'!B4</f>
        <v>ระบบไฟฟ้า อาคาร 208</v>
      </c>
      <c r="F1" s="488"/>
      <c r="G1" s="488"/>
      <c r="H1" s="488"/>
      <c r="I1" s="488"/>
      <c r="J1" s="488"/>
      <c r="K1" s="488"/>
      <c r="L1" s="21" t="s">
        <v>58</v>
      </c>
      <c r="M1" s="99"/>
      <c r="N1" s="99"/>
    </row>
    <row r="2" spans="1:14" ht="21" x14ac:dyDescent="0.35">
      <c r="A2" s="23" t="s">
        <v>59</v>
      </c>
      <c r="B2" s="490" t="s">
        <v>60</v>
      </c>
      <c r="C2" s="490"/>
      <c r="D2" s="490"/>
      <c r="E2" s="491" t="str">
        <f>'กรอกข้อมูล รร.'!B5</f>
        <v>อาคาร 208</v>
      </c>
      <c r="F2" s="491"/>
      <c r="G2" s="491"/>
      <c r="H2" s="491"/>
      <c r="I2" s="491"/>
      <c r="J2" s="491"/>
      <c r="K2" s="491"/>
      <c r="L2" s="491"/>
      <c r="M2" s="99"/>
      <c r="N2" s="99"/>
    </row>
    <row r="3" spans="1:14" ht="21" x14ac:dyDescent="0.35">
      <c r="A3" s="24" t="s">
        <v>59</v>
      </c>
      <c r="B3" s="25" t="s">
        <v>0</v>
      </c>
      <c r="C3" s="25"/>
      <c r="D3" s="495" t="str">
        <f>'กรอกข้อมูล รร.'!B6</f>
        <v>โรงเรียนคลองฉนวนวิทยา</v>
      </c>
      <c r="E3" s="495"/>
      <c r="F3" s="495"/>
      <c r="G3" s="26"/>
      <c r="H3" s="26"/>
      <c r="I3" s="26"/>
      <c r="J3" s="27" t="s">
        <v>61</v>
      </c>
      <c r="K3" s="492" t="str">
        <f>'กรอกข้อมูล รร.'!B8</f>
        <v>เวียงสระ</v>
      </c>
      <c r="L3" s="492"/>
      <c r="M3" s="99"/>
      <c r="N3" s="99"/>
    </row>
    <row r="4" spans="1:14" ht="21" x14ac:dyDescent="0.35">
      <c r="A4" s="24" t="s">
        <v>59</v>
      </c>
      <c r="B4" s="28" t="s">
        <v>62</v>
      </c>
      <c r="C4" s="28"/>
      <c r="D4" s="90" t="s">
        <v>79</v>
      </c>
      <c r="E4" s="97" t="str">
        <f>'กรอกข้อมูล รร.'!B10</f>
        <v>สพม.11</v>
      </c>
      <c r="F4" s="91"/>
      <c r="G4" s="91"/>
      <c r="H4" s="91"/>
      <c r="I4" s="91"/>
      <c r="J4" s="91"/>
      <c r="K4" s="91"/>
      <c r="L4" s="91"/>
      <c r="M4" s="99"/>
      <c r="N4" s="99"/>
    </row>
    <row r="5" spans="1:14" ht="21" x14ac:dyDescent="0.35">
      <c r="A5" s="24" t="s">
        <v>59</v>
      </c>
      <c r="B5" s="493" t="s">
        <v>63</v>
      </c>
      <c r="C5" s="493"/>
      <c r="D5" s="493"/>
      <c r="E5" s="493"/>
      <c r="F5" s="493"/>
      <c r="G5" s="493"/>
      <c r="H5" s="493"/>
      <c r="I5" s="90" t="s">
        <v>4</v>
      </c>
      <c r="J5" s="29" t="str">
        <f>'กรอกข้อมูล รร.'!B18</f>
        <v>4</v>
      </c>
      <c r="K5" s="494" t="s">
        <v>57</v>
      </c>
      <c r="L5" s="494"/>
      <c r="M5" s="99"/>
      <c r="N5" s="99"/>
    </row>
    <row r="6" spans="1:14" ht="21" x14ac:dyDescent="0.35">
      <c r="A6" s="24" t="s">
        <v>59</v>
      </c>
      <c r="B6" s="25" t="s">
        <v>64</v>
      </c>
      <c r="C6" s="91"/>
      <c r="D6" s="534">
        <f>'กรอกข้อมูล รร.'!B3</f>
        <v>241725</v>
      </c>
      <c r="E6" s="534"/>
      <c r="F6" s="534"/>
      <c r="G6" s="534"/>
      <c r="H6" s="534"/>
      <c r="I6" s="532" t="s">
        <v>65</v>
      </c>
      <c r="J6" s="532"/>
      <c r="K6" s="489" t="s">
        <v>65</v>
      </c>
      <c r="L6" s="489"/>
      <c r="M6" s="99"/>
      <c r="N6" s="99"/>
    </row>
    <row r="7" spans="1:14" ht="21.75" thickBot="1" x14ac:dyDescent="0.4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9"/>
      <c r="N7" s="99"/>
    </row>
    <row r="8" spans="1:14" ht="21.75" thickTop="1" x14ac:dyDescent="0.2">
      <c r="A8" s="498" t="s">
        <v>2</v>
      </c>
      <c r="B8" s="500" t="s">
        <v>3</v>
      </c>
      <c r="C8" s="501"/>
      <c r="D8" s="501"/>
      <c r="E8" s="501"/>
      <c r="F8" s="501"/>
      <c r="G8" s="501"/>
      <c r="H8" s="501"/>
      <c r="I8" s="102" t="s">
        <v>66</v>
      </c>
      <c r="J8" s="504" t="s">
        <v>67</v>
      </c>
      <c r="K8" s="103" t="s">
        <v>68</v>
      </c>
      <c r="L8" s="498" t="s">
        <v>9</v>
      </c>
      <c r="M8" s="99"/>
      <c r="N8" s="99"/>
    </row>
    <row r="9" spans="1:14" ht="21.75" thickBot="1" x14ac:dyDescent="0.25">
      <c r="A9" s="499"/>
      <c r="B9" s="502"/>
      <c r="C9" s="503"/>
      <c r="D9" s="503"/>
      <c r="E9" s="503"/>
      <c r="F9" s="503"/>
      <c r="G9" s="503"/>
      <c r="H9" s="503"/>
      <c r="I9" s="104" t="s">
        <v>69</v>
      </c>
      <c r="J9" s="505"/>
      <c r="K9" s="104" t="s">
        <v>69</v>
      </c>
      <c r="L9" s="499"/>
      <c r="M9" s="99"/>
      <c r="N9" s="99"/>
    </row>
    <row r="10" spans="1:14" ht="21.75" thickTop="1" x14ac:dyDescent="0.35">
      <c r="A10" s="105">
        <v>1</v>
      </c>
      <c r="B10" s="515" t="s">
        <v>70</v>
      </c>
      <c r="C10" s="516"/>
      <c r="D10" s="516"/>
      <c r="E10" s="516"/>
      <c r="F10" s="516"/>
      <c r="G10" s="516"/>
      <c r="H10" s="516"/>
      <c r="I10" s="183">
        <f>'กรอกรายการ วัสดุ'!C1</f>
        <v>400868</v>
      </c>
      <c r="J10" s="106">
        <f>'กรอกรายการ วัสดุ'!C2</f>
        <v>1.3073999999999999</v>
      </c>
      <c r="K10" s="107">
        <f>I10*J10</f>
        <v>524094.82319999998</v>
      </c>
      <c r="L10" s="108"/>
      <c r="M10" s="99"/>
      <c r="N10" s="99"/>
    </row>
    <row r="11" spans="1:14" ht="21" x14ac:dyDescent="0.35">
      <c r="A11" s="109"/>
      <c r="B11" s="517"/>
      <c r="C11" s="494"/>
      <c r="D11" s="494"/>
      <c r="E11" s="494"/>
      <c r="F11" s="494"/>
      <c r="G11" s="494"/>
      <c r="H11" s="494"/>
      <c r="I11" s="110"/>
      <c r="J11" s="111"/>
      <c r="K11" s="110"/>
      <c r="L11" s="112"/>
      <c r="M11" s="99"/>
      <c r="N11" s="99"/>
    </row>
    <row r="12" spans="1:14" ht="21" x14ac:dyDescent="0.35">
      <c r="A12" s="109"/>
      <c r="B12" s="518"/>
      <c r="C12" s="519"/>
      <c r="D12" s="519"/>
      <c r="E12" s="519"/>
      <c r="F12" s="519"/>
      <c r="G12" s="519"/>
      <c r="H12" s="519"/>
      <c r="I12" s="113"/>
      <c r="J12" s="111"/>
      <c r="K12" s="110"/>
      <c r="L12" s="112"/>
      <c r="M12" s="99"/>
      <c r="N12" s="99"/>
    </row>
    <row r="13" spans="1:14" ht="21" x14ac:dyDescent="0.35">
      <c r="A13" s="109"/>
      <c r="B13" s="520"/>
      <c r="C13" s="521"/>
      <c r="D13" s="521"/>
      <c r="E13" s="521"/>
      <c r="F13" s="521"/>
      <c r="G13" s="521"/>
      <c r="H13" s="522"/>
      <c r="I13" s="111"/>
      <c r="J13" s="111"/>
      <c r="K13" s="114"/>
      <c r="L13" s="112"/>
      <c r="M13" s="99"/>
      <c r="N13" s="99"/>
    </row>
    <row r="14" spans="1:14" ht="18.75" x14ac:dyDescent="0.3">
      <c r="A14" s="115"/>
      <c r="B14" s="523"/>
      <c r="C14" s="524"/>
      <c r="D14" s="524"/>
      <c r="E14" s="524"/>
      <c r="F14" s="524"/>
      <c r="G14" s="524"/>
      <c r="H14" s="116"/>
      <c r="I14" s="117"/>
      <c r="J14" s="117"/>
      <c r="K14" s="118"/>
      <c r="L14" s="119"/>
      <c r="M14" s="99"/>
      <c r="N14" s="99"/>
    </row>
    <row r="15" spans="1:14" ht="18.75" x14ac:dyDescent="0.3">
      <c r="A15" s="119"/>
      <c r="B15" s="507"/>
      <c r="C15" s="508"/>
      <c r="D15" s="508"/>
      <c r="E15" s="508"/>
      <c r="F15" s="508"/>
      <c r="G15" s="508"/>
      <c r="H15" s="120"/>
      <c r="I15" s="117"/>
      <c r="J15" s="117"/>
      <c r="K15" s="118"/>
      <c r="L15" s="119"/>
      <c r="M15" s="99"/>
      <c r="N15" s="99"/>
    </row>
    <row r="16" spans="1:14" ht="18.75" x14ac:dyDescent="0.3">
      <c r="A16" s="119"/>
      <c r="B16" s="507"/>
      <c r="C16" s="508"/>
      <c r="D16" s="508"/>
      <c r="E16" s="508"/>
      <c r="F16" s="508"/>
      <c r="G16" s="508"/>
      <c r="H16" s="120"/>
      <c r="I16" s="117"/>
      <c r="J16" s="117"/>
      <c r="K16" s="118"/>
      <c r="L16" s="119"/>
      <c r="M16" s="99"/>
      <c r="N16" s="99"/>
    </row>
    <row r="17" spans="1:14" ht="19.5" thickBot="1" x14ac:dyDescent="0.35">
      <c r="A17" s="121"/>
      <c r="B17" s="509"/>
      <c r="C17" s="510"/>
      <c r="D17" s="510"/>
      <c r="E17" s="510"/>
      <c r="F17" s="510"/>
      <c r="G17" s="510"/>
      <c r="H17" s="122"/>
      <c r="I17" s="123"/>
      <c r="J17" s="123"/>
      <c r="K17" s="124"/>
      <c r="L17" s="121"/>
      <c r="M17" s="99"/>
      <c r="N17" s="99"/>
    </row>
    <row r="18" spans="1:14" ht="21.75" thickTop="1" x14ac:dyDescent="0.35">
      <c r="A18" s="511" t="s">
        <v>71</v>
      </c>
      <c r="B18" s="512"/>
      <c r="C18" s="512"/>
      <c r="D18" s="512"/>
      <c r="E18" s="512"/>
      <c r="F18" s="512"/>
      <c r="G18" s="512"/>
      <c r="H18" s="512"/>
      <c r="I18" s="513"/>
      <c r="J18" s="514"/>
      <c r="K18" s="186">
        <f>K10</f>
        <v>524094.82319999998</v>
      </c>
      <c r="L18" s="125"/>
      <c r="M18" s="99"/>
      <c r="N18" s="99"/>
    </row>
    <row r="19" spans="1:14" ht="27" thickBot="1" x14ac:dyDescent="0.45">
      <c r="A19" s="528" t="str">
        <f>'กรอกรายการ วัสดุ'!F3</f>
        <v>(ห้าแสนสองหมื่นสี่พันบาทถ้วน)</v>
      </c>
      <c r="B19" s="529"/>
      <c r="C19" s="529"/>
      <c r="D19" s="529"/>
      <c r="E19" s="529"/>
      <c r="F19" s="529"/>
      <c r="G19" s="529"/>
      <c r="H19" s="529"/>
      <c r="I19" s="529"/>
      <c r="J19" s="126" t="s">
        <v>72</v>
      </c>
      <c r="K19" s="127">
        <f>'กรอกรายการ วัสดุ'!C3</f>
        <v>524000</v>
      </c>
      <c r="L19" s="128" t="s">
        <v>73</v>
      </c>
      <c r="M19" s="99"/>
      <c r="N19" s="99"/>
    </row>
    <row r="20" spans="1:14" ht="21.75" thickTop="1" x14ac:dyDescent="0.35">
      <c r="A20" s="129"/>
      <c r="B20" s="526"/>
      <c r="C20" s="526"/>
      <c r="D20" s="526"/>
      <c r="E20" s="526"/>
      <c r="F20" s="526"/>
      <c r="G20" s="527"/>
      <c r="H20" s="506"/>
      <c r="I20" s="506"/>
      <c r="J20" s="506"/>
      <c r="K20" s="506"/>
      <c r="L20" s="506"/>
      <c r="M20" s="99"/>
      <c r="N20" s="99"/>
    </row>
    <row r="21" spans="1:14" ht="18.75" x14ac:dyDescent="0.3">
      <c r="A21" s="130"/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99"/>
      <c r="N21" s="99"/>
    </row>
    <row r="22" spans="1:14" ht="21" x14ac:dyDescent="0.35">
      <c r="A22" s="129"/>
      <c r="B22" s="512" t="s">
        <v>30</v>
      </c>
      <c r="C22" s="512"/>
      <c r="D22" s="512"/>
      <c r="E22" s="512"/>
      <c r="F22" s="512"/>
      <c r="G22" s="527" t="s">
        <v>74</v>
      </c>
      <c r="H22" s="527"/>
      <c r="I22" s="527"/>
      <c r="J22" s="526" t="str">
        <f>'กรอกข้อมูล รร.'!B13</f>
        <v>เจ้าหน้าที่พัสดุ</v>
      </c>
      <c r="K22" s="526"/>
      <c r="L22" s="157"/>
      <c r="M22" s="99"/>
      <c r="N22" s="99"/>
    </row>
    <row r="23" spans="1:14" ht="18.75" x14ac:dyDescent="0.3">
      <c r="A23" s="130"/>
      <c r="B23" s="531"/>
      <c r="C23" s="531"/>
      <c r="D23" s="531"/>
      <c r="E23" s="531"/>
      <c r="F23" s="531"/>
      <c r="G23" s="525" t="str">
        <f>'กรอกข้อมูล รร.'!C28</f>
        <v>(นางสาวสุดารัตน์  จีนเจียง)</v>
      </c>
      <c r="H23" s="525"/>
      <c r="I23" s="525"/>
      <c r="J23" s="496"/>
      <c r="K23" s="497"/>
      <c r="L23" s="497"/>
      <c r="M23" s="99"/>
      <c r="N23" s="99"/>
    </row>
    <row r="24" spans="1:14" ht="21" x14ac:dyDescent="0.35">
      <c r="A24" s="129"/>
      <c r="B24" s="512" t="s">
        <v>75</v>
      </c>
      <c r="C24" s="512"/>
      <c r="D24" s="512"/>
      <c r="E24" s="512"/>
      <c r="F24" s="512"/>
      <c r="G24" s="527" t="s">
        <v>74</v>
      </c>
      <c r="H24" s="527"/>
      <c r="I24" s="527"/>
      <c r="J24" s="506" t="str">
        <f>'กรอกข้อมูล รร.'!C32</f>
        <v>ผู้อำนวยการ โรงเรียนคลองฉนวนวิทยา</v>
      </c>
      <c r="K24" s="506"/>
      <c r="L24" s="157"/>
      <c r="M24" s="99"/>
      <c r="N24" s="99"/>
    </row>
    <row r="25" spans="1:14" ht="21" x14ac:dyDescent="0.35">
      <c r="A25" s="130"/>
      <c r="B25" s="531"/>
      <c r="C25" s="531"/>
      <c r="D25" s="531"/>
      <c r="E25" s="531"/>
      <c r="F25" s="531"/>
      <c r="G25" s="525" t="str">
        <f>'กรอกข้อมูล รร.'!C29</f>
        <v>(นางพรทิพย์    นุกูลกิจ)</v>
      </c>
      <c r="H25" s="525"/>
      <c r="I25" s="525"/>
      <c r="J25" s="533"/>
      <c r="K25" s="533"/>
      <c r="L25" s="131"/>
      <c r="M25" s="99"/>
      <c r="N25" s="99"/>
    </row>
    <row r="26" spans="1:14" ht="21" x14ac:dyDescent="0.35">
      <c r="A26" s="129"/>
      <c r="B26" s="512" t="s">
        <v>75</v>
      </c>
      <c r="C26" s="512"/>
      <c r="D26" s="512"/>
      <c r="E26" s="512"/>
      <c r="F26" s="512"/>
      <c r="G26" s="527" t="s">
        <v>74</v>
      </c>
      <c r="H26" s="527"/>
      <c r="I26" s="527"/>
      <c r="J26" s="132" t="s">
        <v>76</v>
      </c>
      <c r="K26" s="132"/>
      <c r="L26" s="132"/>
      <c r="M26" s="99"/>
      <c r="N26" s="99"/>
    </row>
    <row r="27" spans="1:14" ht="21" x14ac:dyDescent="0.35">
      <c r="A27" s="133"/>
      <c r="B27" s="531"/>
      <c r="C27" s="531"/>
      <c r="D27" s="531"/>
      <c r="E27" s="531"/>
      <c r="F27" s="531"/>
      <c r="G27" s="525" t="str">
        <f>'กรอกข้อมูล รร.'!C30</f>
        <v>(นางสาวทิพย์ธิภา  ปานราม)</v>
      </c>
      <c r="H27" s="525"/>
      <c r="I27" s="525"/>
      <c r="J27" s="156" t="s">
        <v>79</v>
      </c>
      <c r="K27" s="132" t="str">
        <f>K29</f>
        <v>สพม.11</v>
      </c>
      <c r="L27" s="132"/>
      <c r="M27" s="99"/>
      <c r="N27" s="99"/>
    </row>
    <row r="28" spans="1:14" ht="21" x14ac:dyDescent="0.35">
      <c r="A28" s="134"/>
      <c r="B28" s="512" t="s">
        <v>77</v>
      </c>
      <c r="C28" s="512"/>
      <c r="D28" s="512"/>
      <c r="E28" s="512"/>
      <c r="F28" s="512"/>
      <c r="G28" s="527" t="s">
        <v>74</v>
      </c>
      <c r="H28" s="527"/>
      <c r="I28" s="527"/>
      <c r="J28" s="135" t="s">
        <v>78</v>
      </c>
      <c r="K28" s="135"/>
      <c r="L28" s="135"/>
      <c r="M28" s="99"/>
      <c r="N28" s="99"/>
    </row>
    <row r="29" spans="1:14" ht="21" x14ac:dyDescent="0.35">
      <c r="A29" s="134"/>
      <c r="B29" s="531"/>
      <c r="C29" s="531"/>
      <c r="D29" s="531"/>
      <c r="E29" s="531"/>
      <c r="F29" s="531"/>
      <c r="G29" s="525" t="str">
        <f>'กรอกข้อมูล รร.'!C31</f>
        <v>(นางพจณิชา  รอดภัย)</v>
      </c>
      <c r="H29" s="525"/>
      <c r="I29" s="525"/>
      <c r="J29" s="156" t="s">
        <v>79</v>
      </c>
      <c r="K29" s="132" t="str">
        <f>'กรอกข้อมูล รร.'!B10</f>
        <v>สพม.11</v>
      </c>
      <c r="L29" s="132"/>
      <c r="M29" s="99"/>
      <c r="N29" s="99"/>
    </row>
    <row r="30" spans="1:14" ht="21" x14ac:dyDescent="0.35">
      <c r="A30" s="136"/>
      <c r="B30" s="530"/>
      <c r="C30" s="530"/>
      <c r="D30" s="530"/>
      <c r="E30" s="530"/>
      <c r="F30" s="530"/>
      <c r="G30" s="527"/>
      <c r="H30" s="506"/>
      <c r="I30" s="506"/>
      <c r="J30" s="137"/>
      <c r="K30" s="137"/>
      <c r="L30" s="136"/>
      <c r="M30" s="99"/>
      <c r="N30" s="99"/>
    </row>
    <row r="31" spans="1:14" ht="21" x14ac:dyDescent="0.35">
      <c r="A31" s="136"/>
      <c r="B31" s="530"/>
      <c r="C31" s="530"/>
      <c r="D31" s="530"/>
      <c r="E31" s="530"/>
      <c r="F31" s="530"/>
      <c r="G31" s="527"/>
      <c r="H31" s="506"/>
      <c r="I31" s="506"/>
      <c r="J31" s="137"/>
      <c r="K31" s="137"/>
      <c r="L31" s="136"/>
      <c r="M31" s="99"/>
      <c r="N31" s="99"/>
    </row>
    <row r="32" spans="1:14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20">
      <selection activeCell="G30" sqref="G30:I30"/>
      <pageMargins left="0.7" right="0.7" top="0.75" bottom="0.75" header="0.3" footer="0.3"/>
    </customSheetView>
  </customSheetViews>
  <mergeCells count="54">
    <mergeCell ref="B15:G15"/>
    <mergeCell ref="I6:J6"/>
    <mergeCell ref="B26:F26"/>
    <mergeCell ref="G26:I26"/>
    <mergeCell ref="J24:K24"/>
    <mergeCell ref="J25:K25"/>
    <mergeCell ref="D6:H6"/>
    <mergeCell ref="B25:F25"/>
    <mergeCell ref="G25:I25"/>
    <mergeCell ref="B23:F23"/>
    <mergeCell ref="G23:I23"/>
    <mergeCell ref="B24:F24"/>
    <mergeCell ref="G24:I24"/>
    <mergeCell ref="B21:F21"/>
    <mergeCell ref="G21:I21"/>
    <mergeCell ref="B22:F22"/>
    <mergeCell ref="G22:I22"/>
    <mergeCell ref="A19:I19"/>
    <mergeCell ref="B31:F31"/>
    <mergeCell ref="G31:I31"/>
    <mergeCell ref="B27:F27"/>
    <mergeCell ref="G27:I27"/>
    <mergeCell ref="B28:F28"/>
    <mergeCell ref="G28:I28"/>
    <mergeCell ref="B29:F29"/>
    <mergeCell ref="G29:I29"/>
    <mergeCell ref="B30:F30"/>
    <mergeCell ref="G30:I30"/>
    <mergeCell ref="B20:F20"/>
    <mergeCell ref="G20:I20"/>
    <mergeCell ref="J23:L23"/>
    <mergeCell ref="A8:A9"/>
    <mergeCell ref="B8:H9"/>
    <mergeCell ref="J8:J9"/>
    <mergeCell ref="L8:L9"/>
    <mergeCell ref="J20:L20"/>
    <mergeCell ref="B16:G16"/>
    <mergeCell ref="B17:G17"/>
    <mergeCell ref="A18:J18"/>
    <mergeCell ref="B10:H10"/>
    <mergeCell ref="B11:H11"/>
    <mergeCell ref="B12:H12"/>
    <mergeCell ref="B13:H13"/>
    <mergeCell ref="B14:G14"/>
    <mergeCell ref="J21:L21"/>
    <mergeCell ref="J22:K22"/>
    <mergeCell ref="E1:K1"/>
    <mergeCell ref="K6:L6"/>
    <mergeCell ref="B2:D2"/>
    <mergeCell ref="E2:L2"/>
    <mergeCell ref="K3:L3"/>
    <mergeCell ref="B5:H5"/>
    <mergeCell ref="K5:L5"/>
    <mergeCell ref="D3:F3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8" zoomScale="120" zoomScaleNormal="120" zoomScaleSheetLayoutView="115" workbookViewId="0">
      <selection activeCell="H25" sqref="H25"/>
    </sheetView>
  </sheetViews>
  <sheetFormatPr defaultRowHeight="21" x14ac:dyDescent="0.35"/>
  <cols>
    <col min="1" max="1" width="7" style="42" customWidth="1"/>
    <col min="2" max="2" width="1.125" style="42" customWidth="1"/>
    <col min="3" max="3" width="3.625" style="42" customWidth="1"/>
    <col min="4" max="4" width="12" style="42" customWidth="1"/>
    <col min="5" max="5" width="14" style="42" customWidth="1"/>
    <col min="6" max="6" width="6.375" style="42" customWidth="1"/>
    <col min="7" max="7" width="5.5" style="42" customWidth="1"/>
    <col min="8" max="8" width="6.625" style="56" customWidth="1"/>
    <col min="9" max="9" width="8.375" style="56" customWidth="1"/>
    <col min="10" max="10" width="8.875" style="56" customWidth="1"/>
    <col min="11" max="11" width="11.875" style="42" customWidth="1"/>
    <col min="12" max="21" width="9" style="42"/>
    <col min="22" max="22" width="6.875" style="42" customWidth="1"/>
    <col min="23" max="23" width="1.125" style="42" customWidth="1"/>
    <col min="24" max="24" width="3.625" style="42" customWidth="1"/>
    <col min="25" max="25" width="7.25" style="42" customWidth="1"/>
    <col min="26" max="26" width="14" style="42" customWidth="1"/>
    <col min="27" max="27" width="6.375" style="42" customWidth="1"/>
    <col min="28" max="28" width="5.5" style="42" customWidth="1"/>
    <col min="29" max="29" width="5.25" style="42" customWidth="1"/>
    <col min="30" max="30" width="7.375" style="42" customWidth="1"/>
    <col min="31" max="31" width="7" style="42" customWidth="1"/>
    <col min="32" max="32" width="11.875" style="42" customWidth="1"/>
    <col min="33" max="33" width="2.875" style="42" customWidth="1"/>
    <col min="34" max="277" width="9" style="42"/>
    <col min="278" max="278" width="6.875" style="42" customWidth="1"/>
    <col min="279" max="279" width="1.125" style="42" customWidth="1"/>
    <col min="280" max="280" width="3.625" style="42" customWidth="1"/>
    <col min="281" max="281" width="7.25" style="42" customWidth="1"/>
    <col min="282" max="282" width="14" style="42" customWidth="1"/>
    <col min="283" max="283" width="6.375" style="42" customWidth="1"/>
    <col min="284" max="284" width="5.5" style="42" customWidth="1"/>
    <col min="285" max="285" width="5.25" style="42" customWidth="1"/>
    <col min="286" max="286" width="7.375" style="42" customWidth="1"/>
    <col min="287" max="287" width="7" style="42" customWidth="1"/>
    <col min="288" max="288" width="11.875" style="42" customWidth="1"/>
    <col min="289" max="289" width="2.875" style="42" customWidth="1"/>
    <col min="290" max="533" width="9" style="42"/>
    <col min="534" max="534" width="6.875" style="42" customWidth="1"/>
    <col min="535" max="535" width="1.125" style="42" customWidth="1"/>
    <col min="536" max="536" width="3.625" style="42" customWidth="1"/>
    <col min="537" max="537" width="7.25" style="42" customWidth="1"/>
    <col min="538" max="538" width="14" style="42" customWidth="1"/>
    <col min="539" max="539" width="6.375" style="42" customWidth="1"/>
    <col min="540" max="540" width="5.5" style="42" customWidth="1"/>
    <col min="541" max="541" width="5.25" style="42" customWidth="1"/>
    <col min="542" max="542" width="7.375" style="42" customWidth="1"/>
    <col min="543" max="543" width="7" style="42" customWidth="1"/>
    <col min="544" max="544" width="11.875" style="42" customWidth="1"/>
    <col min="545" max="545" width="2.875" style="42" customWidth="1"/>
    <col min="546" max="789" width="9" style="42"/>
    <col min="790" max="790" width="6.875" style="42" customWidth="1"/>
    <col min="791" max="791" width="1.125" style="42" customWidth="1"/>
    <col min="792" max="792" width="3.625" style="42" customWidth="1"/>
    <col min="793" max="793" width="7.25" style="42" customWidth="1"/>
    <col min="794" max="794" width="14" style="42" customWidth="1"/>
    <col min="795" max="795" width="6.375" style="42" customWidth="1"/>
    <col min="796" max="796" width="5.5" style="42" customWidth="1"/>
    <col min="797" max="797" width="5.25" style="42" customWidth="1"/>
    <col min="798" max="798" width="7.375" style="42" customWidth="1"/>
    <col min="799" max="799" width="7" style="42" customWidth="1"/>
    <col min="800" max="800" width="11.875" style="42" customWidth="1"/>
    <col min="801" max="801" width="2.875" style="42" customWidth="1"/>
    <col min="802" max="1045" width="9" style="42"/>
    <col min="1046" max="1046" width="6.875" style="42" customWidth="1"/>
    <col min="1047" max="1047" width="1.125" style="42" customWidth="1"/>
    <col min="1048" max="1048" width="3.625" style="42" customWidth="1"/>
    <col min="1049" max="1049" width="7.25" style="42" customWidth="1"/>
    <col min="1050" max="1050" width="14" style="42" customWidth="1"/>
    <col min="1051" max="1051" width="6.375" style="42" customWidth="1"/>
    <col min="1052" max="1052" width="5.5" style="42" customWidth="1"/>
    <col min="1053" max="1053" width="5.25" style="42" customWidth="1"/>
    <col min="1054" max="1054" width="7.375" style="42" customWidth="1"/>
    <col min="1055" max="1055" width="7" style="42" customWidth="1"/>
    <col min="1056" max="1056" width="11.875" style="42" customWidth="1"/>
    <col min="1057" max="1057" width="2.875" style="42" customWidth="1"/>
    <col min="1058" max="1301" width="9" style="42"/>
    <col min="1302" max="1302" width="6.875" style="42" customWidth="1"/>
    <col min="1303" max="1303" width="1.125" style="42" customWidth="1"/>
    <col min="1304" max="1304" width="3.625" style="42" customWidth="1"/>
    <col min="1305" max="1305" width="7.25" style="42" customWidth="1"/>
    <col min="1306" max="1306" width="14" style="42" customWidth="1"/>
    <col min="1307" max="1307" width="6.375" style="42" customWidth="1"/>
    <col min="1308" max="1308" width="5.5" style="42" customWidth="1"/>
    <col min="1309" max="1309" width="5.25" style="42" customWidth="1"/>
    <col min="1310" max="1310" width="7.375" style="42" customWidth="1"/>
    <col min="1311" max="1311" width="7" style="42" customWidth="1"/>
    <col min="1312" max="1312" width="11.875" style="42" customWidth="1"/>
    <col min="1313" max="1313" width="2.875" style="42" customWidth="1"/>
    <col min="1314" max="1557" width="9" style="42"/>
    <col min="1558" max="1558" width="6.875" style="42" customWidth="1"/>
    <col min="1559" max="1559" width="1.125" style="42" customWidth="1"/>
    <col min="1560" max="1560" width="3.625" style="42" customWidth="1"/>
    <col min="1561" max="1561" width="7.25" style="42" customWidth="1"/>
    <col min="1562" max="1562" width="14" style="42" customWidth="1"/>
    <col min="1563" max="1563" width="6.375" style="42" customWidth="1"/>
    <col min="1564" max="1564" width="5.5" style="42" customWidth="1"/>
    <col min="1565" max="1565" width="5.25" style="42" customWidth="1"/>
    <col min="1566" max="1566" width="7.375" style="42" customWidth="1"/>
    <col min="1567" max="1567" width="7" style="42" customWidth="1"/>
    <col min="1568" max="1568" width="11.875" style="42" customWidth="1"/>
    <col min="1569" max="1569" width="2.875" style="42" customWidth="1"/>
    <col min="1570" max="1813" width="9" style="42"/>
    <col min="1814" max="1814" width="6.875" style="42" customWidth="1"/>
    <col min="1815" max="1815" width="1.125" style="42" customWidth="1"/>
    <col min="1816" max="1816" width="3.625" style="42" customWidth="1"/>
    <col min="1817" max="1817" width="7.25" style="42" customWidth="1"/>
    <col min="1818" max="1818" width="14" style="42" customWidth="1"/>
    <col min="1819" max="1819" width="6.375" style="42" customWidth="1"/>
    <col min="1820" max="1820" width="5.5" style="42" customWidth="1"/>
    <col min="1821" max="1821" width="5.25" style="42" customWidth="1"/>
    <col min="1822" max="1822" width="7.375" style="42" customWidth="1"/>
    <col min="1823" max="1823" width="7" style="42" customWidth="1"/>
    <col min="1824" max="1824" width="11.875" style="42" customWidth="1"/>
    <col min="1825" max="1825" width="2.875" style="42" customWidth="1"/>
    <col min="1826" max="2069" width="9" style="42"/>
    <col min="2070" max="2070" width="6.875" style="42" customWidth="1"/>
    <col min="2071" max="2071" width="1.125" style="42" customWidth="1"/>
    <col min="2072" max="2072" width="3.625" style="42" customWidth="1"/>
    <col min="2073" max="2073" width="7.25" style="42" customWidth="1"/>
    <col min="2074" max="2074" width="14" style="42" customWidth="1"/>
    <col min="2075" max="2075" width="6.375" style="42" customWidth="1"/>
    <col min="2076" max="2076" width="5.5" style="42" customWidth="1"/>
    <col min="2077" max="2077" width="5.25" style="42" customWidth="1"/>
    <col min="2078" max="2078" width="7.375" style="42" customWidth="1"/>
    <col min="2079" max="2079" width="7" style="42" customWidth="1"/>
    <col min="2080" max="2080" width="11.875" style="42" customWidth="1"/>
    <col min="2081" max="2081" width="2.875" style="42" customWidth="1"/>
    <col min="2082" max="2325" width="9" style="42"/>
    <col min="2326" max="2326" width="6.875" style="42" customWidth="1"/>
    <col min="2327" max="2327" width="1.125" style="42" customWidth="1"/>
    <col min="2328" max="2328" width="3.625" style="42" customWidth="1"/>
    <col min="2329" max="2329" width="7.25" style="42" customWidth="1"/>
    <col min="2330" max="2330" width="14" style="42" customWidth="1"/>
    <col min="2331" max="2331" width="6.375" style="42" customWidth="1"/>
    <col min="2332" max="2332" width="5.5" style="42" customWidth="1"/>
    <col min="2333" max="2333" width="5.25" style="42" customWidth="1"/>
    <col min="2334" max="2334" width="7.375" style="42" customWidth="1"/>
    <col min="2335" max="2335" width="7" style="42" customWidth="1"/>
    <col min="2336" max="2336" width="11.875" style="42" customWidth="1"/>
    <col min="2337" max="2337" width="2.875" style="42" customWidth="1"/>
    <col min="2338" max="2581" width="9" style="42"/>
    <col min="2582" max="2582" width="6.875" style="42" customWidth="1"/>
    <col min="2583" max="2583" width="1.125" style="42" customWidth="1"/>
    <col min="2584" max="2584" width="3.625" style="42" customWidth="1"/>
    <col min="2585" max="2585" width="7.25" style="42" customWidth="1"/>
    <col min="2586" max="2586" width="14" style="42" customWidth="1"/>
    <col min="2587" max="2587" width="6.375" style="42" customWidth="1"/>
    <col min="2588" max="2588" width="5.5" style="42" customWidth="1"/>
    <col min="2589" max="2589" width="5.25" style="42" customWidth="1"/>
    <col min="2590" max="2590" width="7.375" style="42" customWidth="1"/>
    <col min="2591" max="2591" width="7" style="42" customWidth="1"/>
    <col min="2592" max="2592" width="11.875" style="42" customWidth="1"/>
    <col min="2593" max="2593" width="2.875" style="42" customWidth="1"/>
    <col min="2594" max="2837" width="9" style="42"/>
    <col min="2838" max="2838" width="6.875" style="42" customWidth="1"/>
    <col min="2839" max="2839" width="1.125" style="42" customWidth="1"/>
    <col min="2840" max="2840" width="3.625" style="42" customWidth="1"/>
    <col min="2841" max="2841" width="7.25" style="42" customWidth="1"/>
    <col min="2842" max="2842" width="14" style="42" customWidth="1"/>
    <col min="2843" max="2843" width="6.375" style="42" customWidth="1"/>
    <col min="2844" max="2844" width="5.5" style="42" customWidth="1"/>
    <col min="2845" max="2845" width="5.25" style="42" customWidth="1"/>
    <col min="2846" max="2846" width="7.375" style="42" customWidth="1"/>
    <col min="2847" max="2847" width="7" style="42" customWidth="1"/>
    <col min="2848" max="2848" width="11.875" style="42" customWidth="1"/>
    <col min="2849" max="2849" width="2.875" style="42" customWidth="1"/>
    <col min="2850" max="3093" width="9" style="42"/>
    <col min="3094" max="3094" width="6.875" style="42" customWidth="1"/>
    <col min="3095" max="3095" width="1.125" style="42" customWidth="1"/>
    <col min="3096" max="3096" width="3.625" style="42" customWidth="1"/>
    <col min="3097" max="3097" width="7.25" style="42" customWidth="1"/>
    <col min="3098" max="3098" width="14" style="42" customWidth="1"/>
    <col min="3099" max="3099" width="6.375" style="42" customWidth="1"/>
    <col min="3100" max="3100" width="5.5" style="42" customWidth="1"/>
    <col min="3101" max="3101" width="5.25" style="42" customWidth="1"/>
    <col min="3102" max="3102" width="7.375" style="42" customWidth="1"/>
    <col min="3103" max="3103" width="7" style="42" customWidth="1"/>
    <col min="3104" max="3104" width="11.875" style="42" customWidth="1"/>
    <col min="3105" max="3105" width="2.875" style="42" customWidth="1"/>
    <col min="3106" max="3349" width="9" style="42"/>
    <col min="3350" max="3350" width="6.875" style="42" customWidth="1"/>
    <col min="3351" max="3351" width="1.125" style="42" customWidth="1"/>
    <col min="3352" max="3352" width="3.625" style="42" customWidth="1"/>
    <col min="3353" max="3353" width="7.25" style="42" customWidth="1"/>
    <col min="3354" max="3354" width="14" style="42" customWidth="1"/>
    <col min="3355" max="3355" width="6.375" style="42" customWidth="1"/>
    <col min="3356" max="3356" width="5.5" style="42" customWidth="1"/>
    <col min="3357" max="3357" width="5.25" style="42" customWidth="1"/>
    <col min="3358" max="3358" width="7.375" style="42" customWidth="1"/>
    <col min="3359" max="3359" width="7" style="42" customWidth="1"/>
    <col min="3360" max="3360" width="11.875" style="42" customWidth="1"/>
    <col min="3361" max="3361" width="2.875" style="42" customWidth="1"/>
    <col min="3362" max="3605" width="9" style="42"/>
    <col min="3606" max="3606" width="6.875" style="42" customWidth="1"/>
    <col min="3607" max="3607" width="1.125" style="42" customWidth="1"/>
    <col min="3608" max="3608" width="3.625" style="42" customWidth="1"/>
    <col min="3609" max="3609" width="7.25" style="42" customWidth="1"/>
    <col min="3610" max="3610" width="14" style="42" customWidth="1"/>
    <col min="3611" max="3611" width="6.375" style="42" customWidth="1"/>
    <col min="3612" max="3612" width="5.5" style="42" customWidth="1"/>
    <col min="3613" max="3613" width="5.25" style="42" customWidth="1"/>
    <col min="3614" max="3614" width="7.375" style="42" customWidth="1"/>
    <col min="3615" max="3615" width="7" style="42" customWidth="1"/>
    <col min="3616" max="3616" width="11.875" style="42" customWidth="1"/>
    <col min="3617" max="3617" width="2.875" style="42" customWidth="1"/>
    <col min="3618" max="3861" width="9" style="42"/>
    <col min="3862" max="3862" width="6.875" style="42" customWidth="1"/>
    <col min="3863" max="3863" width="1.125" style="42" customWidth="1"/>
    <col min="3864" max="3864" width="3.625" style="42" customWidth="1"/>
    <col min="3865" max="3865" width="7.25" style="42" customWidth="1"/>
    <col min="3866" max="3866" width="14" style="42" customWidth="1"/>
    <col min="3867" max="3867" width="6.375" style="42" customWidth="1"/>
    <col min="3868" max="3868" width="5.5" style="42" customWidth="1"/>
    <col min="3869" max="3869" width="5.25" style="42" customWidth="1"/>
    <col min="3870" max="3870" width="7.375" style="42" customWidth="1"/>
    <col min="3871" max="3871" width="7" style="42" customWidth="1"/>
    <col min="3872" max="3872" width="11.875" style="42" customWidth="1"/>
    <col min="3873" max="3873" width="2.875" style="42" customWidth="1"/>
    <col min="3874" max="4117" width="9" style="42"/>
    <col min="4118" max="4118" width="6.875" style="42" customWidth="1"/>
    <col min="4119" max="4119" width="1.125" style="42" customWidth="1"/>
    <col min="4120" max="4120" width="3.625" style="42" customWidth="1"/>
    <col min="4121" max="4121" width="7.25" style="42" customWidth="1"/>
    <col min="4122" max="4122" width="14" style="42" customWidth="1"/>
    <col min="4123" max="4123" width="6.375" style="42" customWidth="1"/>
    <col min="4124" max="4124" width="5.5" style="42" customWidth="1"/>
    <col min="4125" max="4125" width="5.25" style="42" customWidth="1"/>
    <col min="4126" max="4126" width="7.375" style="42" customWidth="1"/>
    <col min="4127" max="4127" width="7" style="42" customWidth="1"/>
    <col min="4128" max="4128" width="11.875" style="42" customWidth="1"/>
    <col min="4129" max="4129" width="2.875" style="42" customWidth="1"/>
    <col min="4130" max="4373" width="9" style="42"/>
    <col min="4374" max="4374" width="6.875" style="42" customWidth="1"/>
    <col min="4375" max="4375" width="1.125" style="42" customWidth="1"/>
    <col min="4376" max="4376" width="3.625" style="42" customWidth="1"/>
    <col min="4377" max="4377" width="7.25" style="42" customWidth="1"/>
    <col min="4378" max="4378" width="14" style="42" customWidth="1"/>
    <col min="4379" max="4379" width="6.375" style="42" customWidth="1"/>
    <col min="4380" max="4380" width="5.5" style="42" customWidth="1"/>
    <col min="4381" max="4381" width="5.25" style="42" customWidth="1"/>
    <col min="4382" max="4382" width="7.375" style="42" customWidth="1"/>
    <col min="4383" max="4383" width="7" style="42" customWidth="1"/>
    <col min="4384" max="4384" width="11.875" style="42" customWidth="1"/>
    <col min="4385" max="4385" width="2.875" style="42" customWidth="1"/>
    <col min="4386" max="4629" width="9" style="42"/>
    <col min="4630" max="4630" width="6.875" style="42" customWidth="1"/>
    <col min="4631" max="4631" width="1.125" style="42" customWidth="1"/>
    <col min="4632" max="4632" width="3.625" style="42" customWidth="1"/>
    <col min="4633" max="4633" width="7.25" style="42" customWidth="1"/>
    <col min="4634" max="4634" width="14" style="42" customWidth="1"/>
    <col min="4635" max="4635" width="6.375" style="42" customWidth="1"/>
    <col min="4636" max="4636" width="5.5" style="42" customWidth="1"/>
    <col min="4637" max="4637" width="5.25" style="42" customWidth="1"/>
    <col min="4638" max="4638" width="7.375" style="42" customWidth="1"/>
    <col min="4639" max="4639" width="7" style="42" customWidth="1"/>
    <col min="4640" max="4640" width="11.875" style="42" customWidth="1"/>
    <col min="4641" max="4641" width="2.875" style="42" customWidth="1"/>
    <col min="4642" max="4885" width="9" style="42"/>
    <col min="4886" max="4886" width="6.875" style="42" customWidth="1"/>
    <col min="4887" max="4887" width="1.125" style="42" customWidth="1"/>
    <col min="4888" max="4888" width="3.625" style="42" customWidth="1"/>
    <col min="4889" max="4889" width="7.25" style="42" customWidth="1"/>
    <col min="4890" max="4890" width="14" style="42" customWidth="1"/>
    <col min="4891" max="4891" width="6.375" style="42" customWidth="1"/>
    <col min="4892" max="4892" width="5.5" style="42" customWidth="1"/>
    <col min="4893" max="4893" width="5.25" style="42" customWidth="1"/>
    <col min="4894" max="4894" width="7.375" style="42" customWidth="1"/>
    <col min="4895" max="4895" width="7" style="42" customWidth="1"/>
    <col min="4896" max="4896" width="11.875" style="42" customWidth="1"/>
    <col min="4897" max="4897" width="2.875" style="42" customWidth="1"/>
    <col min="4898" max="5141" width="9" style="42"/>
    <col min="5142" max="5142" width="6.875" style="42" customWidth="1"/>
    <col min="5143" max="5143" width="1.125" style="42" customWidth="1"/>
    <col min="5144" max="5144" width="3.625" style="42" customWidth="1"/>
    <col min="5145" max="5145" width="7.25" style="42" customWidth="1"/>
    <col min="5146" max="5146" width="14" style="42" customWidth="1"/>
    <col min="5147" max="5147" width="6.375" style="42" customWidth="1"/>
    <col min="5148" max="5148" width="5.5" style="42" customWidth="1"/>
    <col min="5149" max="5149" width="5.25" style="42" customWidth="1"/>
    <col min="5150" max="5150" width="7.375" style="42" customWidth="1"/>
    <col min="5151" max="5151" width="7" style="42" customWidth="1"/>
    <col min="5152" max="5152" width="11.875" style="42" customWidth="1"/>
    <col min="5153" max="5153" width="2.875" style="42" customWidth="1"/>
    <col min="5154" max="5397" width="9" style="42"/>
    <col min="5398" max="5398" width="6.875" style="42" customWidth="1"/>
    <col min="5399" max="5399" width="1.125" style="42" customWidth="1"/>
    <col min="5400" max="5400" width="3.625" style="42" customWidth="1"/>
    <col min="5401" max="5401" width="7.25" style="42" customWidth="1"/>
    <col min="5402" max="5402" width="14" style="42" customWidth="1"/>
    <col min="5403" max="5403" width="6.375" style="42" customWidth="1"/>
    <col min="5404" max="5404" width="5.5" style="42" customWidth="1"/>
    <col min="5405" max="5405" width="5.25" style="42" customWidth="1"/>
    <col min="5406" max="5406" width="7.375" style="42" customWidth="1"/>
    <col min="5407" max="5407" width="7" style="42" customWidth="1"/>
    <col min="5408" max="5408" width="11.875" style="42" customWidth="1"/>
    <col min="5409" max="5409" width="2.875" style="42" customWidth="1"/>
    <col min="5410" max="5653" width="9" style="42"/>
    <col min="5654" max="5654" width="6.875" style="42" customWidth="1"/>
    <col min="5655" max="5655" width="1.125" style="42" customWidth="1"/>
    <col min="5656" max="5656" width="3.625" style="42" customWidth="1"/>
    <col min="5657" max="5657" width="7.25" style="42" customWidth="1"/>
    <col min="5658" max="5658" width="14" style="42" customWidth="1"/>
    <col min="5659" max="5659" width="6.375" style="42" customWidth="1"/>
    <col min="5660" max="5660" width="5.5" style="42" customWidth="1"/>
    <col min="5661" max="5661" width="5.25" style="42" customWidth="1"/>
    <col min="5662" max="5662" width="7.375" style="42" customWidth="1"/>
    <col min="5663" max="5663" width="7" style="42" customWidth="1"/>
    <col min="5664" max="5664" width="11.875" style="42" customWidth="1"/>
    <col min="5665" max="5665" width="2.875" style="42" customWidth="1"/>
    <col min="5666" max="5909" width="9" style="42"/>
    <col min="5910" max="5910" width="6.875" style="42" customWidth="1"/>
    <col min="5911" max="5911" width="1.125" style="42" customWidth="1"/>
    <col min="5912" max="5912" width="3.625" style="42" customWidth="1"/>
    <col min="5913" max="5913" width="7.25" style="42" customWidth="1"/>
    <col min="5914" max="5914" width="14" style="42" customWidth="1"/>
    <col min="5915" max="5915" width="6.375" style="42" customWidth="1"/>
    <col min="5916" max="5916" width="5.5" style="42" customWidth="1"/>
    <col min="5917" max="5917" width="5.25" style="42" customWidth="1"/>
    <col min="5918" max="5918" width="7.375" style="42" customWidth="1"/>
    <col min="5919" max="5919" width="7" style="42" customWidth="1"/>
    <col min="5920" max="5920" width="11.875" style="42" customWidth="1"/>
    <col min="5921" max="5921" width="2.875" style="42" customWidth="1"/>
    <col min="5922" max="6165" width="9" style="42"/>
    <col min="6166" max="6166" width="6.875" style="42" customWidth="1"/>
    <col min="6167" max="6167" width="1.125" style="42" customWidth="1"/>
    <col min="6168" max="6168" width="3.625" style="42" customWidth="1"/>
    <col min="6169" max="6169" width="7.25" style="42" customWidth="1"/>
    <col min="6170" max="6170" width="14" style="42" customWidth="1"/>
    <col min="6171" max="6171" width="6.375" style="42" customWidth="1"/>
    <col min="6172" max="6172" width="5.5" style="42" customWidth="1"/>
    <col min="6173" max="6173" width="5.25" style="42" customWidth="1"/>
    <col min="6174" max="6174" width="7.375" style="42" customWidth="1"/>
    <col min="6175" max="6175" width="7" style="42" customWidth="1"/>
    <col min="6176" max="6176" width="11.875" style="42" customWidth="1"/>
    <col min="6177" max="6177" width="2.875" style="42" customWidth="1"/>
    <col min="6178" max="6421" width="9" style="42"/>
    <col min="6422" max="6422" width="6.875" style="42" customWidth="1"/>
    <col min="6423" max="6423" width="1.125" style="42" customWidth="1"/>
    <col min="6424" max="6424" width="3.625" style="42" customWidth="1"/>
    <col min="6425" max="6425" width="7.25" style="42" customWidth="1"/>
    <col min="6426" max="6426" width="14" style="42" customWidth="1"/>
    <col min="6427" max="6427" width="6.375" style="42" customWidth="1"/>
    <col min="6428" max="6428" width="5.5" style="42" customWidth="1"/>
    <col min="6429" max="6429" width="5.25" style="42" customWidth="1"/>
    <col min="6430" max="6430" width="7.375" style="42" customWidth="1"/>
    <col min="6431" max="6431" width="7" style="42" customWidth="1"/>
    <col min="6432" max="6432" width="11.875" style="42" customWidth="1"/>
    <col min="6433" max="6433" width="2.875" style="42" customWidth="1"/>
    <col min="6434" max="6677" width="9" style="42"/>
    <col min="6678" max="6678" width="6.875" style="42" customWidth="1"/>
    <col min="6679" max="6679" width="1.125" style="42" customWidth="1"/>
    <col min="6680" max="6680" width="3.625" style="42" customWidth="1"/>
    <col min="6681" max="6681" width="7.25" style="42" customWidth="1"/>
    <col min="6682" max="6682" width="14" style="42" customWidth="1"/>
    <col min="6683" max="6683" width="6.375" style="42" customWidth="1"/>
    <col min="6684" max="6684" width="5.5" style="42" customWidth="1"/>
    <col min="6685" max="6685" width="5.25" style="42" customWidth="1"/>
    <col min="6686" max="6686" width="7.375" style="42" customWidth="1"/>
    <col min="6687" max="6687" width="7" style="42" customWidth="1"/>
    <col min="6688" max="6688" width="11.875" style="42" customWidth="1"/>
    <col min="6689" max="6689" width="2.875" style="42" customWidth="1"/>
    <col min="6690" max="6933" width="9" style="42"/>
    <col min="6934" max="6934" width="6.875" style="42" customWidth="1"/>
    <col min="6935" max="6935" width="1.125" style="42" customWidth="1"/>
    <col min="6936" max="6936" width="3.625" style="42" customWidth="1"/>
    <col min="6937" max="6937" width="7.25" style="42" customWidth="1"/>
    <col min="6938" max="6938" width="14" style="42" customWidth="1"/>
    <col min="6939" max="6939" width="6.375" style="42" customWidth="1"/>
    <col min="6940" max="6940" width="5.5" style="42" customWidth="1"/>
    <col min="6941" max="6941" width="5.25" style="42" customWidth="1"/>
    <col min="6942" max="6942" width="7.375" style="42" customWidth="1"/>
    <col min="6943" max="6943" width="7" style="42" customWidth="1"/>
    <col min="6944" max="6944" width="11.875" style="42" customWidth="1"/>
    <col min="6945" max="6945" width="2.875" style="42" customWidth="1"/>
    <col min="6946" max="7189" width="9" style="42"/>
    <col min="7190" max="7190" width="6.875" style="42" customWidth="1"/>
    <col min="7191" max="7191" width="1.125" style="42" customWidth="1"/>
    <col min="7192" max="7192" width="3.625" style="42" customWidth="1"/>
    <col min="7193" max="7193" width="7.25" style="42" customWidth="1"/>
    <col min="7194" max="7194" width="14" style="42" customWidth="1"/>
    <col min="7195" max="7195" width="6.375" style="42" customWidth="1"/>
    <col min="7196" max="7196" width="5.5" style="42" customWidth="1"/>
    <col min="7197" max="7197" width="5.25" style="42" customWidth="1"/>
    <col min="7198" max="7198" width="7.375" style="42" customWidth="1"/>
    <col min="7199" max="7199" width="7" style="42" customWidth="1"/>
    <col min="7200" max="7200" width="11.875" style="42" customWidth="1"/>
    <col min="7201" max="7201" width="2.875" style="42" customWidth="1"/>
    <col min="7202" max="7445" width="9" style="42"/>
    <col min="7446" max="7446" width="6.875" style="42" customWidth="1"/>
    <col min="7447" max="7447" width="1.125" style="42" customWidth="1"/>
    <col min="7448" max="7448" width="3.625" style="42" customWidth="1"/>
    <col min="7449" max="7449" width="7.25" style="42" customWidth="1"/>
    <col min="7450" max="7450" width="14" style="42" customWidth="1"/>
    <col min="7451" max="7451" width="6.375" style="42" customWidth="1"/>
    <col min="7452" max="7452" width="5.5" style="42" customWidth="1"/>
    <col min="7453" max="7453" width="5.25" style="42" customWidth="1"/>
    <col min="7454" max="7454" width="7.375" style="42" customWidth="1"/>
    <col min="7455" max="7455" width="7" style="42" customWidth="1"/>
    <col min="7456" max="7456" width="11.875" style="42" customWidth="1"/>
    <col min="7457" max="7457" width="2.875" style="42" customWidth="1"/>
    <col min="7458" max="7701" width="9" style="42"/>
    <col min="7702" max="7702" width="6.875" style="42" customWidth="1"/>
    <col min="7703" max="7703" width="1.125" style="42" customWidth="1"/>
    <col min="7704" max="7704" width="3.625" style="42" customWidth="1"/>
    <col min="7705" max="7705" width="7.25" style="42" customWidth="1"/>
    <col min="7706" max="7706" width="14" style="42" customWidth="1"/>
    <col min="7707" max="7707" width="6.375" style="42" customWidth="1"/>
    <col min="7708" max="7708" width="5.5" style="42" customWidth="1"/>
    <col min="7709" max="7709" width="5.25" style="42" customWidth="1"/>
    <col min="7710" max="7710" width="7.375" style="42" customWidth="1"/>
    <col min="7711" max="7711" width="7" style="42" customWidth="1"/>
    <col min="7712" max="7712" width="11.875" style="42" customWidth="1"/>
    <col min="7713" max="7713" width="2.875" style="42" customWidth="1"/>
    <col min="7714" max="7957" width="9" style="42"/>
    <col min="7958" max="7958" width="6.875" style="42" customWidth="1"/>
    <col min="7959" max="7959" width="1.125" style="42" customWidth="1"/>
    <col min="7960" max="7960" width="3.625" style="42" customWidth="1"/>
    <col min="7961" max="7961" width="7.25" style="42" customWidth="1"/>
    <col min="7962" max="7962" width="14" style="42" customWidth="1"/>
    <col min="7963" max="7963" width="6.375" style="42" customWidth="1"/>
    <col min="7964" max="7964" width="5.5" style="42" customWidth="1"/>
    <col min="7965" max="7965" width="5.25" style="42" customWidth="1"/>
    <col min="7966" max="7966" width="7.375" style="42" customWidth="1"/>
    <col min="7967" max="7967" width="7" style="42" customWidth="1"/>
    <col min="7968" max="7968" width="11.875" style="42" customWidth="1"/>
    <col min="7969" max="7969" width="2.875" style="42" customWidth="1"/>
    <col min="7970" max="8213" width="9" style="42"/>
    <col min="8214" max="8214" width="6.875" style="42" customWidth="1"/>
    <col min="8215" max="8215" width="1.125" style="42" customWidth="1"/>
    <col min="8216" max="8216" width="3.625" style="42" customWidth="1"/>
    <col min="8217" max="8217" width="7.25" style="42" customWidth="1"/>
    <col min="8218" max="8218" width="14" style="42" customWidth="1"/>
    <col min="8219" max="8219" width="6.375" style="42" customWidth="1"/>
    <col min="8220" max="8220" width="5.5" style="42" customWidth="1"/>
    <col min="8221" max="8221" width="5.25" style="42" customWidth="1"/>
    <col min="8222" max="8222" width="7.375" style="42" customWidth="1"/>
    <col min="8223" max="8223" width="7" style="42" customWidth="1"/>
    <col min="8224" max="8224" width="11.875" style="42" customWidth="1"/>
    <col min="8225" max="8225" width="2.875" style="42" customWidth="1"/>
    <col min="8226" max="8469" width="9" style="42"/>
    <col min="8470" max="8470" width="6.875" style="42" customWidth="1"/>
    <col min="8471" max="8471" width="1.125" style="42" customWidth="1"/>
    <col min="8472" max="8472" width="3.625" style="42" customWidth="1"/>
    <col min="8473" max="8473" width="7.25" style="42" customWidth="1"/>
    <col min="8474" max="8474" width="14" style="42" customWidth="1"/>
    <col min="8475" max="8475" width="6.375" style="42" customWidth="1"/>
    <col min="8476" max="8476" width="5.5" style="42" customWidth="1"/>
    <col min="8477" max="8477" width="5.25" style="42" customWidth="1"/>
    <col min="8478" max="8478" width="7.375" style="42" customWidth="1"/>
    <col min="8479" max="8479" width="7" style="42" customWidth="1"/>
    <col min="8480" max="8480" width="11.875" style="42" customWidth="1"/>
    <col min="8481" max="8481" width="2.875" style="42" customWidth="1"/>
    <col min="8482" max="8725" width="9" style="42"/>
    <col min="8726" max="8726" width="6.875" style="42" customWidth="1"/>
    <col min="8727" max="8727" width="1.125" style="42" customWidth="1"/>
    <col min="8728" max="8728" width="3.625" style="42" customWidth="1"/>
    <col min="8729" max="8729" width="7.25" style="42" customWidth="1"/>
    <col min="8730" max="8730" width="14" style="42" customWidth="1"/>
    <col min="8731" max="8731" width="6.375" style="42" customWidth="1"/>
    <col min="8732" max="8732" width="5.5" style="42" customWidth="1"/>
    <col min="8733" max="8733" width="5.25" style="42" customWidth="1"/>
    <col min="8734" max="8734" width="7.375" style="42" customWidth="1"/>
    <col min="8735" max="8735" width="7" style="42" customWidth="1"/>
    <col min="8736" max="8736" width="11.875" style="42" customWidth="1"/>
    <col min="8737" max="8737" width="2.875" style="42" customWidth="1"/>
    <col min="8738" max="8981" width="9" style="42"/>
    <col min="8982" max="8982" width="6.875" style="42" customWidth="1"/>
    <col min="8983" max="8983" width="1.125" style="42" customWidth="1"/>
    <col min="8984" max="8984" width="3.625" style="42" customWidth="1"/>
    <col min="8985" max="8985" width="7.25" style="42" customWidth="1"/>
    <col min="8986" max="8986" width="14" style="42" customWidth="1"/>
    <col min="8987" max="8987" width="6.375" style="42" customWidth="1"/>
    <col min="8988" max="8988" width="5.5" style="42" customWidth="1"/>
    <col min="8989" max="8989" width="5.25" style="42" customWidth="1"/>
    <col min="8990" max="8990" width="7.375" style="42" customWidth="1"/>
    <col min="8991" max="8991" width="7" style="42" customWidth="1"/>
    <col min="8992" max="8992" width="11.875" style="42" customWidth="1"/>
    <col min="8993" max="8993" width="2.875" style="42" customWidth="1"/>
    <col min="8994" max="9237" width="9" style="42"/>
    <col min="9238" max="9238" width="6.875" style="42" customWidth="1"/>
    <col min="9239" max="9239" width="1.125" style="42" customWidth="1"/>
    <col min="9240" max="9240" width="3.625" style="42" customWidth="1"/>
    <col min="9241" max="9241" width="7.25" style="42" customWidth="1"/>
    <col min="9242" max="9242" width="14" style="42" customWidth="1"/>
    <col min="9243" max="9243" width="6.375" style="42" customWidth="1"/>
    <col min="9244" max="9244" width="5.5" style="42" customWidth="1"/>
    <col min="9245" max="9245" width="5.25" style="42" customWidth="1"/>
    <col min="9246" max="9246" width="7.375" style="42" customWidth="1"/>
    <col min="9247" max="9247" width="7" style="42" customWidth="1"/>
    <col min="9248" max="9248" width="11.875" style="42" customWidth="1"/>
    <col min="9249" max="9249" width="2.875" style="42" customWidth="1"/>
    <col min="9250" max="9493" width="9" style="42"/>
    <col min="9494" max="9494" width="6.875" style="42" customWidth="1"/>
    <col min="9495" max="9495" width="1.125" style="42" customWidth="1"/>
    <col min="9496" max="9496" width="3.625" style="42" customWidth="1"/>
    <col min="9497" max="9497" width="7.25" style="42" customWidth="1"/>
    <col min="9498" max="9498" width="14" style="42" customWidth="1"/>
    <col min="9499" max="9499" width="6.375" style="42" customWidth="1"/>
    <col min="9500" max="9500" width="5.5" style="42" customWidth="1"/>
    <col min="9501" max="9501" width="5.25" style="42" customWidth="1"/>
    <col min="9502" max="9502" width="7.375" style="42" customWidth="1"/>
    <col min="9503" max="9503" width="7" style="42" customWidth="1"/>
    <col min="9504" max="9504" width="11.875" style="42" customWidth="1"/>
    <col min="9505" max="9505" width="2.875" style="42" customWidth="1"/>
    <col min="9506" max="9749" width="9" style="42"/>
    <col min="9750" max="9750" width="6.875" style="42" customWidth="1"/>
    <col min="9751" max="9751" width="1.125" style="42" customWidth="1"/>
    <col min="9752" max="9752" width="3.625" style="42" customWidth="1"/>
    <col min="9753" max="9753" width="7.25" style="42" customWidth="1"/>
    <col min="9754" max="9754" width="14" style="42" customWidth="1"/>
    <col min="9755" max="9755" width="6.375" style="42" customWidth="1"/>
    <col min="9756" max="9756" width="5.5" style="42" customWidth="1"/>
    <col min="9757" max="9757" width="5.25" style="42" customWidth="1"/>
    <col min="9758" max="9758" width="7.375" style="42" customWidth="1"/>
    <col min="9759" max="9759" width="7" style="42" customWidth="1"/>
    <col min="9760" max="9760" width="11.875" style="42" customWidth="1"/>
    <col min="9761" max="9761" width="2.875" style="42" customWidth="1"/>
    <col min="9762" max="10005" width="9" style="42"/>
    <col min="10006" max="10006" width="6.875" style="42" customWidth="1"/>
    <col min="10007" max="10007" width="1.125" style="42" customWidth="1"/>
    <col min="10008" max="10008" width="3.625" style="42" customWidth="1"/>
    <col min="10009" max="10009" width="7.25" style="42" customWidth="1"/>
    <col min="10010" max="10010" width="14" style="42" customWidth="1"/>
    <col min="10011" max="10011" width="6.375" style="42" customWidth="1"/>
    <col min="10012" max="10012" width="5.5" style="42" customWidth="1"/>
    <col min="10013" max="10013" width="5.25" style="42" customWidth="1"/>
    <col min="10014" max="10014" width="7.375" style="42" customWidth="1"/>
    <col min="10015" max="10015" width="7" style="42" customWidth="1"/>
    <col min="10016" max="10016" width="11.875" style="42" customWidth="1"/>
    <col min="10017" max="10017" width="2.875" style="42" customWidth="1"/>
    <col min="10018" max="10261" width="9" style="42"/>
    <col min="10262" max="10262" width="6.875" style="42" customWidth="1"/>
    <col min="10263" max="10263" width="1.125" style="42" customWidth="1"/>
    <col min="10264" max="10264" width="3.625" style="42" customWidth="1"/>
    <col min="10265" max="10265" width="7.25" style="42" customWidth="1"/>
    <col min="10266" max="10266" width="14" style="42" customWidth="1"/>
    <col min="10267" max="10267" width="6.375" style="42" customWidth="1"/>
    <col min="10268" max="10268" width="5.5" style="42" customWidth="1"/>
    <col min="10269" max="10269" width="5.25" style="42" customWidth="1"/>
    <col min="10270" max="10270" width="7.375" style="42" customWidth="1"/>
    <col min="10271" max="10271" width="7" style="42" customWidth="1"/>
    <col min="10272" max="10272" width="11.875" style="42" customWidth="1"/>
    <col min="10273" max="10273" width="2.875" style="42" customWidth="1"/>
    <col min="10274" max="10517" width="9" style="42"/>
    <col min="10518" max="10518" width="6.875" style="42" customWidth="1"/>
    <col min="10519" max="10519" width="1.125" style="42" customWidth="1"/>
    <col min="10520" max="10520" width="3.625" style="42" customWidth="1"/>
    <col min="10521" max="10521" width="7.25" style="42" customWidth="1"/>
    <col min="10522" max="10522" width="14" style="42" customWidth="1"/>
    <col min="10523" max="10523" width="6.375" style="42" customWidth="1"/>
    <col min="10524" max="10524" width="5.5" style="42" customWidth="1"/>
    <col min="10525" max="10525" width="5.25" style="42" customWidth="1"/>
    <col min="10526" max="10526" width="7.375" style="42" customWidth="1"/>
    <col min="10527" max="10527" width="7" style="42" customWidth="1"/>
    <col min="10528" max="10528" width="11.875" style="42" customWidth="1"/>
    <col min="10529" max="10529" width="2.875" style="42" customWidth="1"/>
    <col min="10530" max="10773" width="9" style="42"/>
    <col min="10774" max="10774" width="6.875" style="42" customWidth="1"/>
    <col min="10775" max="10775" width="1.125" style="42" customWidth="1"/>
    <col min="10776" max="10776" width="3.625" style="42" customWidth="1"/>
    <col min="10777" max="10777" width="7.25" style="42" customWidth="1"/>
    <col min="10778" max="10778" width="14" style="42" customWidth="1"/>
    <col min="10779" max="10779" width="6.375" style="42" customWidth="1"/>
    <col min="10780" max="10780" width="5.5" style="42" customWidth="1"/>
    <col min="10781" max="10781" width="5.25" style="42" customWidth="1"/>
    <col min="10782" max="10782" width="7.375" style="42" customWidth="1"/>
    <col min="10783" max="10783" width="7" style="42" customWidth="1"/>
    <col min="10784" max="10784" width="11.875" style="42" customWidth="1"/>
    <col min="10785" max="10785" width="2.875" style="42" customWidth="1"/>
    <col min="10786" max="11029" width="9" style="42"/>
    <col min="11030" max="11030" width="6.875" style="42" customWidth="1"/>
    <col min="11031" max="11031" width="1.125" style="42" customWidth="1"/>
    <col min="11032" max="11032" width="3.625" style="42" customWidth="1"/>
    <col min="11033" max="11033" width="7.25" style="42" customWidth="1"/>
    <col min="11034" max="11034" width="14" style="42" customWidth="1"/>
    <col min="11035" max="11035" width="6.375" style="42" customWidth="1"/>
    <col min="11036" max="11036" width="5.5" style="42" customWidth="1"/>
    <col min="11037" max="11037" width="5.25" style="42" customWidth="1"/>
    <col min="11038" max="11038" width="7.375" style="42" customWidth="1"/>
    <col min="11039" max="11039" width="7" style="42" customWidth="1"/>
    <col min="11040" max="11040" width="11.875" style="42" customWidth="1"/>
    <col min="11041" max="11041" width="2.875" style="42" customWidth="1"/>
    <col min="11042" max="11285" width="9" style="42"/>
    <col min="11286" max="11286" width="6.875" style="42" customWidth="1"/>
    <col min="11287" max="11287" width="1.125" style="42" customWidth="1"/>
    <col min="11288" max="11288" width="3.625" style="42" customWidth="1"/>
    <col min="11289" max="11289" width="7.25" style="42" customWidth="1"/>
    <col min="11290" max="11290" width="14" style="42" customWidth="1"/>
    <col min="11291" max="11291" width="6.375" style="42" customWidth="1"/>
    <col min="11292" max="11292" width="5.5" style="42" customWidth="1"/>
    <col min="11293" max="11293" width="5.25" style="42" customWidth="1"/>
    <col min="11294" max="11294" width="7.375" style="42" customWidth="1"/>
    <col min="11295" max="11295" width="7" style="42" customWidth="1"/>
    <col min="11296" max="11296" width="11.875" style="42" customWidth="1"/>
    <col min="11297" max="11297" width="2.875" style="42" customWidth="1"/>
    <col min="11298" max="11541" width="9" style="42"/>
    <col min="11542" max="11542" width="6.875" style="42" customWidth="1"/>
    <col min="11543" max="11543" width="1.125" style="42" customWidth="1"/>
    <col min="11544" max="11544" width="3.625" style="42" customWidth="1"/>
    <col min="11545" max="11545" width="7.25" style="42" customWidth="1"/>
    <col min="11546" max="11546" width="14" style="42" customWidth="1"/>
    <col min="11547" max="11547" width="6.375" style="42" customWidth="1"/>
    <col min="11548" max="11548" width="5.5" style="42" customWidth="1"/>
    <col min="11549" max="11549" width="5.25" style="42" customWidth="1"/>
    <col min="11550" max="11550" width="7.375" style="42" customWidth="1"/>
    <col min="11551" max="11551" width="7" style="42" customWidth="1"/>
    <col min="11552" max="11552" width="11.875" style="42" customWidth="1"/>
    <col min="11553" max="11553" width="2.875" style="42" customWidth="1"/>
    <col min="11554" max="11797" width="9" style="42"/>
    <col min="11798" max="11798" width="6.875" style="42" customWidth="1"/>
    <col min="11799" max="11799" width="1.125" style="42" customWidth="1"/>
    <col min="11800" max="11800" width="3.625" style="42" customWidth="1"/>
    <col min="11801" max="11801" width="7.25" style="42" customWidth="1"/>
    <col min="11802" max="11802" width="14" style="42" customWidth="1"/>
    <col min="11803" max="11803" width="6.375" style="42" customWidth="1"/>
    <col min="11804" max="11804" width="5.5" style="42" customWidth="1"/>
    <col min="11805" max="11805" width="5.25" style="42" customWidth="1"/>
    <col min="11806" max="11806" width="7.375" style="42" customWidth="1"/>
    <col min="11807" max="11807" width="7" style="42" customWidth="1"/>
    <col min="11808" max="11808" width="11.875" style="42" customWidth="1"/>
    <col min="11809" max="11809" width="2.875" style="42" customWidth="1"/>
    <col min="11810" max="12053" width="9" style="42"/>
    <col min="12054" max="12054" width="6.875" style="42" customWidth="1"/>
    <col min="12055" max="12055" width="1.125" style="42" customWidth="1"/>
    <col min="12056" max="12056" width="3.625" style="42" customWidth="1"/>
    <col min="12057" max="12057" width="7.25" style="42" customWidth="1"/>
    <col min="12058" max="12058" width="14" style="42" customWidth="1"/>
    <col min="12059" max="12059" width="6.375" style="42" customWidth="1"/>
    <col min="12060" max="12060" width="5.5" style="42" customWidth="1"/>
    <col min="12061" max="12061" width="5.25" style="42" customWidth="1"/>
    <col min="12062" max="12062" width="7.375" style="42" customWidth="1"/>
    <col min="12063" max="12063" width="7" style="42" customWidth="1"/>
    <col min="12064" max="12064" width="11.875" style="42" customWidth="1"/>
    <col min="12065" max="12065" width="2.875" style="42" customWidth="1"/>
    <col min="12066" max="12309" width="9" style="42"/>
    <col min="12310" max="12310" width="6.875" style="42" customWidth="1"/>
    <col min="12311" max="12311" width="1.125" style="42" customWidth="1"/>
    <col min="12312" max="12312" width="3.625" style="42" customWidth="1"/>
    <col min="12313" max="12313" width="7.25" style="42" customWidth="1"/>
    <col min="12314" max="12314" width="14" style="42" customWidth="1"/>
    <col min="12315" max="12315" width="6.375" style="42" customWidth="1"/>
    <col min="12316" max="12316" width="5.5" style="42" customWidth="1"/>
    <col min="12317" max="12317" width="5.25" style="42" customWidth="1"/>
    <col min="12318" max="12318" width="7.375" style="42" customWidth="1"/>
    <col min="12319" max="12319" width="7" style="42" customWidth="1"/>
    <col min="12320" max="12320" width="11.875" style="42" customWidth="1"/>
    <col min="12321" max="12321" width="2.875" style="42" customWidth="1"/>
    <col min="12322" max="12565" width="9" style="42"/>
    <col min="12566" max="12566" width="6.875" style="42" customWidth="1"/>
    <col min="12567" max="12567" width="1.125" style="42" customWidth="1"/>
    <col min="12568" max="12568" width="3.625" style="42" customWidth="1"/>
    <col min="12569" max="12569" width="7.25" style="42" customWidth="1"/>
    <col min="12570" max="12570" width="14" style="42" customWidth="1"/>
    <col min="12571" max="12571" width="6.375" style="42" customWidth="1"/>
    <col min="12572" max="12572" width="5.5" style="42" customWidth="1"/>
    <col min="12573" max="12573" width="5.25" style="42" customWidth="1"/>
    <col min="12574" max="12574" width="7.375" style="42" customWidth="1"/>
    <col min="12575" max="12575" width="7" style="42" customWidth="1"/>
    <col min="12576" max="12576" width="11.875" style="42" customWidth="1"/>
    <col min="12577" max="12577" width="2.875" style="42" customWidth="1"/>
    <col min="12578" max="12821" width="9" style="42"/>
    <col min="12822" max="12822" width="6.875" style="42" customWidth="1"/>
    <col min="12823" max="12823" width="1.125" style="42" customWidth="1"/>
    <col min="12824" max="12824" width="3.625" style="42" customWidth="1"/>
    <col min="12825" max="12825" width="7.25" style="42" customWidth="1"/>
    <col min="12826" max="12826" width="14" style="42" customWidth="1"/>
    <col min="12827" max="12827" width="6.375" style="42" customWidth="1"/>
    <col min="12828" max="12828" width="5.5" style="42" customWidth="1"/>
    <col min="12829" max="12829" width="5.25" style="42" customWidth="1"/>
    <col min="12830" max="12830" width="7.375" style="42" customWidth="1"/>
    <col min="12831" max="12831" width="7" style="42" customWidth="1"/>
    <col min="12832" max="12832" width="11.875" style="42" customWidth="1"/>
    <col min="12833" max="12833" width="2.875" style="42" customWidth="1"/>
    <col min="12834" max="13077" width="9" style="42"/>
    <col min="13078" max="13078" width="6.875" style="42" customWidth="1"/>
    <col min="13079" max="13079" width="1.125" style="42" customWidth="1"/>
    <col min="13080" max="13080" width="3.625" style="42" customWidth="1"/>
    <col min="13081" max="13081" width="7.25" style="42" customWidth="1"/>
    <col min="13082" max="13082" width="14" style="42" customWidth="1"/>
    <col min="13083" max="13083" width="6.375" style="42" customWidth="1"/>
    <col min="13084" max="13084" width="5.5" style="42" customWidth="1"/>
    <col min="13085" max="13085" width="5.25" style="42" customWidth="1"/>
    <col min="13086" max="13086" width="7.375" style="42" customWidth="1"/>
    <col min="13087" max="13087" width="7" style="42" customWidth="1"/>
    <col min="13088" max="13088" width="11.875" style="42" customWidth="1"/>
    <col min="13089" max="13089" width="2.875" style="42" customWidth="1"/>
    <col min="13090" max="13333" width="9" style="42"/>
    <col min="13334" max="13334" width="6.875" style="42" customWidth="1"/>
    <col min="13335" max="13335" width="1.125" style="42" customWidth="1"/>
    <col min="13336" max="13336" width="3.625" style="42" customWidth="1"/>
    <col min="13337" max="13337" width="7.25" style="42" customWidth="1"/>
    <col min="13338" max="13338" width="14" style="42" customWidth="1"/>
    <col min="13339" max="13339" width="6.375" style="42" customWidth="1"/>
    <col min="13340" max="13340" width="5.5" style="42" customWidth="1"/>
    <col min="13341" max="13341" width="5.25" style="42" customWidth="1"/>
    <col min="13342" max="13342" width="7.375" style="42" customWidth="1"/>
    <col min="13343" max="13343" width="7" style="42" customWidth="1"/>
    <col min="13344" max="13344" width="11.875" style="42" customWidth="1"/>
    <col min="13345" max="13345" width="2.875" style="42" customWidth="1"/>
    <col min="13346" max="13589" width="9" style="42"/>
    <col min="13590" max="13590" width="6.875" style="42" customWidth="1"/>
    <col min="13591" max="13591" width="1.125" style="42" customWidth="1"/>
    <col min="13592" max="13592" width="3.625" style="42" customWidth="1"/>
    <col min="13593" max="13593" width="7.25" style="42" customWidth="1"/>
    <col min="13594" max="13594" width="14" style="42" customWidth="1"/>
    <col min="13595" max="13595" width="6.375" style="42" customWidth="1"/>
    <col min="13596" max="13596" width="5.5" style="42" customWidth="1"/>
    <col min="13597" max="13597" width="5.25" style="42" customWidth="1"/>
    <col min="13598" max="13598" width="7.375" style="42" customWidth="1"/>
    <col min="13599" max="13599" width="7" style="42" customWidth="1"/>
    <col min="13600" max="13600" width="11.875" style="42" customWidth="1"/>
    <col min="13601" max="13601" width="2.875" style="42" customWidth="1"/>
    <col min="13602" max="13845" width="9" style="42"/>
    <col min="13846" max="13846" width="6.875" style="42" customWidth="1"/>
    <col min="13847" max="13847" width="1.125" style="42" customWidth="1"/>
    <col min="13848" max="13848" width="3.625" style="42" customWidth="1"/>
    <col min="13849" max="13849" width="7.25" style="42" customWidth="1"/>
    <col min="13850" max="13850" width="14" style="42" customWidth="1"/>
    <col min="13851" max="13851" width="6.375" style="42" customWidth="1"/>
    <col min="13852" max="13852" width="5.5" style="42" customWidth="1"/>
    <col min="13853" max="13853" width="5.25" style="42" customWidth="1"/>
    <col min="13854" max="13854" width="7.375" style="42" customWidth="1"/>
    <col min="13855" max="13855" width="7" style="42" customWidth="1"/>
    <col min="13856" max="13856" width="11.875" style="42" customWidth="1"/>
    <col min="13857" max="13857" width="2.875" style="42" customWidth="1"/>
    <col min="13858" max="14101" width="9" style="42"/>
    <col min="14102" max="14102" width="6.875" style="42" customWidth="1"/>
    <col min="14103" max="14103" width="1.125" style="42" customWidth="1"/>
    <col min="14104" max="14104" width="3.625" style="42" customWidth="1"/>
    <col min="14105" max="14105" width="7.25" style="42" customWidth="1"/>
    <col min="14106" max="14106" width="14" style="42" customWidth="1"/>
    <col min="14107" max="14107" width="6.375" style="42" customWidth="1"/>
    <col min="14108" max="14108" width="5.5" style="42" customWidth="1"/>
    <col min="14109" max="14109" width="5.25" style="42" customWidth="1"/>
    <col min="14110" max="14110" width="7.375" style="42" customWidth="1"/>
    <col min="14111" max="14111" width="7" style="42" customWidth="1"/>
    <col min="14112" max="14112" width="11.875" style="42" customWidth="1"/>
    <col min="14113" max="14113" width="2.875" style="42" customWidth="1"/>
    <col min="14114" max="14357" width="9" style="42"/>
    <col min="14358" max="14358" width="6.875" style="42" customWidth="1"/>
    <col min="14359" max="14359" width="1.125" style="42" customWidth="1"/>
    <col min="14360" max="14360" width="3.625" style="42" customWidth="1"/>
    <col min="14361" max="14361" width="7.25" style="42" customWidth="1"/>
    <col min="14362" max="14362" width="14" style="42" customWidth="1"/>
    <col min="14363" max="14363" width="6.375" style="42" customWidth="1"/>
    <col min="14364" max="14364" width="5.5" style="42" customWidth="1"/>
    <col min="14365" max="14365" width="5.25" style="42" customWidth="1"/>
    <col min="14366" max="14366" width="7.375" style="42" customWidth="1"/>
    <col min="14367" max="14367" width="7" style="42" customWidth="1"/>
    <col min="14368" max="14368" width="11.875" style="42" customWidth="1"/>
    <col min="14369" max="14369" width="2.875" style="42" customWidth="1"/>
    <col min="14370" max="14613" width="9" style="42"/>
    <col min="14614" max="14614" width="6.875" style="42" customWidth="1"/>
    <col min="14615" max="14615" width="1.125" style="42" customWidth="1"/>
    <col min="14616" max="14616" width="3.625" style="42" customWidth="1"/>
    <col min="14617" max="14617" width="7.25" style="42" customWidth="1"/>
    <col min="14618" max="14618" width="14" style="42" customWidth="1"/>
    <col min="14619" max="14619" width="6.375" style="42" customWidth="1"/>
    <col min="14620" max="14620" width="5.5" style="42" customWidth="1"/>
    <col min="14621" max="14621" width="5.25" style="42" customWidth="1"/>
    <col min="14622" max="14622" width="7.375" style="42" customWidth="1"/>
    <col min="14623" max="14623" width="7" style="42" customWidth="1"/>
    <col min="14624" max="14624" width="11.875" style="42" customWidth="1"/>
    <col min="14625" max="14625" width="2.875" style="42" customWidth="1"/>
    <col min="14626" max="14869" width="9" style="42"/>
    <col min="14870" max="14870" width="6.875" style="42" customWidth="1"/>
    <col min="14871" max="14871" width="1.125" style="42" customWidth="1"/>
    <col min="14872" max="14872" width="3.625" style="42" customWidth="1"/>
    <col min="14873" max="14873" width="7.25" style="42" customWidth="1"/>
    <col min="14874" max="14874" width="14" style="42" customWidth="1"/>
    <col min="14875" max="14875" width="6.375" style="42" customWidth="1"/>
    <col min="14876" max="14876" width="5.5" style="42" customWidth="1"/>
    <col min="14877" max="14877" width="5.25" style="42" customWidth="1"/>
    <col min="14878" max="14878" width="7.375" style="42" customWidth="1"/>
    <col min="14879" max="14879" width="7" style="42" customWidth="1"/>
    <col min="14880" max="14880" width="11.875" style="42" customWidth="1"/>
    <col min="14881" max="14881" width="2.875" style="42" customWidth="1"/>
    <col min="14882" max="15125" width="9" style="42"/>
    <col min="15126" max="15126" width="6.875" style="42" customWidth="1"/>
    <col min="15127" max="15127" width="1.125" style="42" customWidth="1"/>
    <col min="15128" max="15128" width="3.625" style="42" customWidth="1"/>
    <col min="15129" max="15129" width="7.25" style="42" customWidth="1"/>
    <col min="15130" max="15130" width="14" style="42" customWidth="1"/>
    <col min="15131" max="15131" width="6.375" style="42" customWidth="1"/>
    <col min="15132" max="15132" width="5.5" style="42" customWidth="1"/>
    <col min="15133" max="15133" width="5.25" style="42" customWidth="1"/>
    <col min="15134" max="15134" width="7.375" style="42" customWidth="1"/>
    <col min="15135" max="15135" width="7" style="42" customWidth="1"/>
    <col min="15136" max="15136" width="11.875" style="42" customWidth="1"/>
    <col min="15137" max="15137" width="2.875" style="42" customWidth="1"/>
    <col min="15138" max="15381" width="9" style="42"/>
    <col min="15382" max="15382" width="6.875" style="42" customWidth="1"/>
    <col min="15383" max="15383" width="1.125" style="42" customWidth="1"/>
    <col min="15384" max="15384" width="3.625" style="42" customWidth="1"/>
    <col min="15385" max="15385" width="7.25" style="42" customWidth="1"/>
    <col min="15386" max="15386" width="14" style="42" customWidth="1"/>
    <col min="15387" max="15387" width="6.375" style="42" customWidth="1"/>
    <col min="15388" max="15388" width="5.5" style="42" customWidth="1"/>
    <col min="15389" max="15389" width="5.25" style="42" customWidth="1"/>
    <col min="15390" max="15390" width="7.375" style="42" customWidth="1"/>
    <col min="15391" max="15391" width="7" style="42" customWidth="1"/>
    <col min="15392" max="15392" width="11.875" style="42" customWidth="1"/>
    <col min="15393" max="15393" width="2.875" style="42" customWidth="1"/>
    <col min="15394" max="15637" width="9" style="42"/>
    <col min="15638" max="15638" width="6.875" style="42" customWidth="1"/>
    <col min="15639" max="15639" width="1.125" style="42" customWidth="1"/>
    <col min="15640" max="15640" width="3.625" style="42" customWidth="1"/>
    <col min="15641" max="15641" width="7.25" style="42" customWidth="1"/>
    <col min="15642" max="15642" width="14" style="42" customWidth="1"/>
    <col min="15643" max="15643" width="6.375" style="42" customWidth="1"/>
    <col min="15644" max="15644" width="5.5" style="42" customWidth="1"/>
    <col min="15645" max="15645" width="5.25" style="42" customWidth="1"/>
    <col min="15646" max="15646" width="7.375" style="42" customWidth="1"/>
    <col min="15647" max="15647" width="7" style="42" customWidth="1"/>
    <col min="15648" max="15648" width="11.875" style="42" customWidth="1"/>
    <col min="15649" max="15649" width="2.875" style="42" customWidth="1"/>
    <col min="15650" max="15893" width="9" style="42"/>
    <col min="15894" max="15894" width="6.875" style="42" customWidth="1"/>
    <col min="15895" max="15895" width="1.125" style="42" customWidth="1"/>
    <col min="15896" max="15896" width="3.625" style="42" customWidth="1"/>
    <col min="15897" max="15897" width="7.25" style="42" customWidth="1"/>
    <col min="15898" max="15898" width="14" style="42" customWidth="1"/>
    <col min="15899" max="15899" width="6.375" style="42" customWidth="1"/>
    <col min="15900" max="15900" width="5.5" style="42" customWidth="1"/>
    <col min="15901" max="15901" width="5.25" style="42" customWidth="1"/>
    <col min="15902" max="15902" width="7.375" style="42" customWidth="1"/>
    <col min="15903" max="15903" width="7" style="42" customWidth="1"/>
    <col min="15904" max="15904" width="11.875" style="42" customWidth="1"/>
    <col min="15905" max="15905" width="2.875" style="42" customWidth="1"/>
    <col min="15906" max="16384" width="9" style="42"/>
  </cols>
  <sheetData>
    <row r="1" spans="1:11" ht="22.5" x14ac:dyDescent="0.35">
      <c r="A1" s="185" t="s">
        <v>178</v>
      </c>
      <c r="B1" s="185"/>
      <c r="C1" s="185"/>
      <c r="D1" s="538" t="str">
        <f>ปร5!E1</f>
        <v>ระบบไฟฟ้า อาคาร 208</v>
      </c>
      <c r="E1" s="538"/>
      <c r="F1" s="538"/>
      <c r="G1" s="538"/>
      <c r="H1" s="538"/>
      <c r="I1" s="538"/>
      <c r="J1" s="538"/>
      <c r="K1" s="43" t="s">
        <v>80</v>
      </c>
    </row>
    <row r="2" spans="1:11" x14ac:dyDescent="0.35">
      <c r="A2" s="560" t="s">
        <v>60</v>
      </c>
      <c r="B2" s="560"/>
      <c r="C2" s="560"/>
      <c r="D2" s="561" t="str">
        <f>'กรอกข้อมูล รร.'!B5</f>
        <v>อาคาร 208</v>
      </c>
      <c r="E2" s="561"/>
      <c r="F2" s="561"/>
      <c r="G2" s="561"/>
      <c r="H2" s="561"/>
      <c r="I2" s="561"/>
      <c r="J2" s="561"/>
      <c r="K2" s="561"/>
    </row>
    <row r="3" spans="1:11" x14ac:dyDescent="0.35">
      <c r="A3" s="536" t="s">
        <v>0</v>
      </c>
      <c r="B3" s="536"/>
      <c r="C3" s="536"/>
      <c r="D3" s="562" t="str">
        <f>'กรอกข้อมูล รร.'!B6</f>
        <v>โรงเรียนคลองฉนวนวิทยา</v>
      </c>
      <c r="E3" s="562"/>
      <c r="F3" s="562"/>
      <c r="G3" s="563" t="s">
        <v>61</v>
      </c>
      <c r="H3" s="563"/>
      <c r="I3" s="535" t="str">
        <f>'กรอกข้อมูล รร.'!B8</f>
        <v>เวียงสระ</v>
      </c>
      <c r="J3" s="535"/>
      <c r="K3" s="535"/>
    </row>
    <row r="4" spans="1:11" x14ac:dyDescent="0.35">
      <c r="A4" s="536" t="s">
        <v>62</v>
      </c>
      <c r="B4" s="536"/>
      <c r="C4" s="44"/>
      <c r="D4" s="45" t="str">
        <f>'กรอกข้อมูล รร.'!B10</f>
        <v>สพม.11</v>
      </c>
      <c r="E4" s="44"/>
      <c r="F4" s="44"/>
      <c r="G4" s="44"/>
      <c r="H4" s="44"/>
      <c r="I4" s="44"/>
      <c r="J4" s="44"/>
      <c r="K4" s="44"/>
    </row>
    <row r="5" spans="1:11" x14ac:dyDescent="0.35">
      <c r="A5" s="536" t="s">
        <v>81</v>
      </c>
      <c r="B5" s="536"/>
      <c r="C5" s="536"/>
      <c r="D5" s="536"/>
      <c r="E5" s="536"/>
      <c r="F5" s="46"/>
      <c r="G5" s="537" t="s">
        <v>4</v>
      </c>
      <c r="H5" s="537"/>
      <c r="I5" s="92">
        <f>ปร5!J5+2</f>
        <v>6</v>
      </c>
      <c r="J5" s="98" t="s">
        <v>57</v>
      </c>
    </row>
    <row r="6" spans="1:11" x14ac:dyDescent="0.35">
      <c r="A6" s="536" t="s">
        <v>64</v>
      </c>
      <c r="B6" s="536"/>
      <c r="C6" s="536"/>
      <c r="D6" s="536"/>
      <c r="E6" s="587">
        <f>ปร5!D6</f>
        <v>241725</v>
      </c>
      <c r="F6" s="587"/>
      <c r="G6" s="535"/>
      <c r="H6" s="535"/>
      <c r="I6" s="535"/>
      <c r="J6" s="559"/>
      <c r="K6" s="559"/>
    </row>
    <row r="7" spans="1:11" ht="21.75" thickBot="1" x14ac:dyDescent="0.4">
      <c r="A7" s="544"/>
      <c r="B7" s="544"/>
      <c r="C7" s="544"/>
      <c r="D7" s="544"/>
      <c r="E7" s="544"/>
      <c r="F7" s="544"/>
      <c r="G7" s="544"/>
      <c r="H7" s="544"/>
      <c r="I7" s="544"/>
      <c r="J7" s="544"/>
      <c r="K7" s="544"/>
    </row>
    <row r="8" spans="1:11" ht="21.75" thickTop="1" x14ac:dyDescent="0.35">
      <c r="A8" s="545" t="s">
        <v>2</v>
      </c>
      <c r="B8" s="547" t="s">
        <v>3</v>
      </c>
      <c r="C8" s="548"/>
      <c r="D8" s="548"/>
      <c r="E8" s="548"/>
      <c r="F8" s="548"/>
      <c r="G8" s="549"/>
      <c r="H8" s="553" t="s">
        <v>68</v>
      </c>
      <c r="I8" s="554"/>
      <c r="J8" s="555"/>
      <c r="K8" s="545" t="s">
        <v>9</v>
      </c>
    </row>
    <row r="9" spans="1:11" ht="21.75" thickBot="1" x14ac:dyDescent="0.4">
      <c r="A9" s="546"/>
      <c r="B9" s="550"/>
      <c r="C9" s="551"/>
      <c r="D9" s="551"/>
      <c r="E9" s="551"/>
      <c r="F9" s="551"/>
      <c r="G9" s="552"/>
      <c r="H9" s="556" t="s">
        <v>69</v>
      </c>
      <c r="I9" s="557"/>
      <c r="J9" s="558"/>
      <c r="K9" s="546"/>
    </row>
    <row r="10" spans="1:11" ht="21.75" thickTop="1" x14ac:dyDescent="0.35">
      <c r="A10" s="47"/>
      <c r="B10" s="588" t="s">
        <v>82</v>
      </c>
      <c r="C10" s="589"/>
      <c r="D10" s="589"/>
      <c r="E10" s="589"/>
      <c r="F10" s="589"/>
      <c r="G10" s="590"/>
      <c r="H10" s="591"/>
      <c r="I10" s="592"/>
      <c r="J10" s="593"/>
      <c r="K10" s="30"/>
    </row>
    <row r="11" spans="1:11" x14ac:dyDescent="0.35">
      <c r="A11" s="48">
        <f>A10+1</f>
        <v>1</v>
      </c>
      <c r="B11" s="542" t="s">
        <v>83</v>
      </c>
      <c r="C11" s="535"/>
      <c r="D11" s="535"/>
      <c r="E11" s="535"/>
      <c r="F11" s="535"/>
      <c r="G11" s="543"/>
      <c r="H11" s="539">
        <f>ปร5!K19</f>
        <v>524000</v>
      </c>
      <c r="I11" s="540"/>
      <c r="J11" s="541"/>
      <c r="K11" s="32"/>
    </row>
    <row r="12" spans="1:11" x14ac:dyDescent="0.35">
      <c r="A12" s="48"/>
      <c r="B12" s="542"/>
      <c r="C12" s="535"/>
      <c r="D12" s="535"/>
      <c r="E12" s="535"/>
      <c r="F12" s="535"/>
      <c r="G12" s="543"/>
      <c r="H12" s="539"/>
      <c r="I12" s="540"/>
      <c r="J12" s="541"/>
      <c r="K12" s="32"/>
    </row>
    <row r="13" spans="1:11" x14ac:dyDescent="0.35">
      <c r="A13" s="48"/>
      <c r="B13" s="542"/>
      <c r="C13" s="535"/>
      <c r="D13" s="535"/>
      <c r="E13" s="535"/>
      <c r="F13" s="535"/>
      <c r="G13" s="543"/>
      <c r="H13" s="539"/>
      <c r="I13" s="540"/>
      <c r="J13" s="541"/>
      <c r="K13" s="32"/>
    </row>
    <row r="14" spans="1:11" x14ac:dyDescent="0.35">
      <c r="A14" s="31"/>
      <c r="B14" s="574"/>
      <c r="C14" s="575"/>
      <c r="D14" s="575"/>
      <c r="E14" s="575"/>
      <c r="F14" s="575"/>
      <c r="G14" s="576"/>
      <c r="H14" s="539"/>
      <c r="I14" s="540"/>
      <c r="J14" s="541"/>
      <c r="K14" s="32"/>
    </row>
    <row r="15" spans="1:11" x14ac:dyDescent="0.35">
      <c r="A15" s="31"/>
      <c r="B15" s="574"/>
      <c r="C15" s="575"/>
      <c r="D15" s="575"/>
      <c r="E15" s="575"/>
      <c r="F15" s="575"/>
      <c r="G15" s="576"/>
      <c r="H15" s="539"/>
      <c r="I15" s="540"/>
      <c r="J15" s="541"/>
      <c r="K15" s="32"/>
    </row>
    <row r="16" spans="1:11" x14ac:dyDescent="0.35">
      <c r="A16" s="31"/>
      <c r="B16" s="574"/>
      <c r="C16" s="575"/>
      <c r="D16" s="575"/>
      <c r="E16" s="575"/>
      <c r="F16" s="575"/>
      <c r="G16" s="576"/>
      <c r="H16" s="539"/>
      <c r="I16" s="540"/>
      <c r="J16" s="541"/>
      <c r="K16" s="32"/>
    </row>
    <row r="17" spans="1:11" x14ac:dyDescent="0.35">
      <c r="A17" s="31"/>
      <c r="B17" s="574"/>
      <c r="C17" s="575"/>
      <c r="D17" s="575"/>
      <c r="E17" s="575"/>
      <c r="F17" s="575"/>
      <c r="G17" s="576"/>
      <c r="H17" s="539"/>
      <c r="I17" s="540"/>
      <c r="J17" s="541"/>
      <c r="K17" s="32"/>
    </row>
    <row r="18" spans="1:11" x14ac:dyDescent="0.35">
      <c r="A18" s="31"/>
      <c r="B18" s="574"/>
      <c r="C18" s="575"/>
      <c r="D18" s="575"/>
      <c r="E18" s="575"/>
      <c r="F18" s="575"/>
      <c r="G18" s="576"/>
      <c r="H18" s="539"/>
      <c r="I18" s="540"/>
      <c r="J18" s="541"/>
      <c r="K18" s="32"/>
    </row>
    <row r="19" spans="1:11" ht="21.75" thickBot="1" x14ac:dyDescent="0.4">
      <c r="A19" s="49"/>
      <c r="B19" s="580"/>
      <c r="C19" s="581"/>
      <c r="D19" s="581"/>
      <c r="E19" s="581"/>
      <c r="F19" s="581"/>
      <c r="G19" s="582"/>
      <c r="H19" s="577"/>
      <c r="I19" s="578"/>
      <c r="J19" s="579"/>
      <c r="K19" s="50"/>
    </row>
    <row r="20" spans="1:11" ht="22.5" thickTop="1" thickBot="1" x14ac:dyDescent="0.4">
      <c r="A20" s="564" t="s">
        <v>82</v>
      </c>
      <c r="B20" s="566" t="s">
        <v>84</v>
      </c>
      <c r="C20" s="567"/>
      <c r="D20" s="567"/>
      <c r="E20" s="567"/>
      <c r="F20" s="567"/>
      <c r="G20" s="568"/>
      <c r="H20" s="569">
        <f>SUM(H11:H19)</f>
        <v>524000</v>
      </c>
      <c r="I20" s="570"/>
      <c r="J20" s="571"/>
      <c r="K20" s="51" t="s">
        <v>73</v>
      </c>
    </row>
    <row r="21" spans="1:11" ht="22.5" thickTop="1" thickBot="1" x14ac:dyDescent="0.4">
      <c r="A21" s="565"/>
      <c r="B21" s="572" t="str">
        <f>"("&amp;BAHTTEXT(H20)&amp;")"</f>
        <v>(ห้าแสนสองหมื่นสี่พันบาทถ้วน)</v>
      </c>
      <c r="C21" s="573"/>
      <c r="D21" s="573"/>
      <c r="E21" s="573"/>
      <c r="F21" s="573"/>
      <c r="G21" s="573"/>
      <c r="H21" s="573"/>
      <c r="I21" s="573"/>
      <c r="J21" s="573"/>
      <c r="K21" s="52"/>
    </row>
    <row r="22" spans="1:11" s="53" customFormat="1" ht="26.25" customHeight="1" thickTop="1" x14ac:dyDescent="0.3">
      <c r="B22" s="594"/>
      <c r="C22" s="594"/>
      <c r="D22" s="594"/>
      <c r="E22" s="583"/>
      <c r="F22" s="583"/>
      <c r="G22" s="54"/>
      <c r="H22" s="36"/>
      <c r="I22" s="36"/>
      <c r="J22" s="36"/>
      <c r="K22" s="36"/>
    </row>
    <row r="23" spans="1:11" s="22" customFormat="1" x14ac:dyDescent="0.35">
      <c r="A23" s="33"/>
      <c r="B23" s="55" t="s">
        <v>30</v>
      </c>
      <c r="C23" s="55"/>
      <c r="D23" s="55"/>
      <c r="E23" s="585" t="s">
        <v>74</v>
      </c>
      <c r="F23" s="585"/>
      <c r="G23" s="585"/>
      <c r="H23" s="187" t="str">
        <f>ปร5!J22</f>
        <v>เจ้าหน้าที่พัสดุ</v>
      </c>
      <c r="I23" s="187"/>
      <c r="J23" s="187"/>
      <c r="K23" s="187"/>
    </row>
    <row r="24" spans="1:11" s="22" customFormat="1" x14ac:dyDescent="0.35">
      <c r="A24" s="34"/>
      <c r="B24" s="36"/>
      <c r="C24" s="36"/>
      <c r="D24" s="36"/>
      <c r="E24" s="583" t="str">
        <f>ปร5!G23</f>
        <v>(นางสาวสุดารัตน์  จีนเจียง)</v>
      </c>
      <c r="F24" s="583"/>
      <c r="G24" s="583"/>
      <c r="H24" s="56"/>
      <c r="I24" s="56"/>
      <c r="J24" s="56"/>
    </row>
    <row r="25" spans="1:11" s="22" customFormat="1" x14ac:dyDescent="0.35">
      <c r="A25" s="33"/>
      <c r="B25" s="55" t="s">
        <v>75</v>
      </c>
      <c r="C25" s="55"/>
      <c r="D25" s="55"/>
      <c r="E25" s="585" t="s">
        <v>74</v>
      </c>
      <c r="F25" s="585"/>
      <c r="G25" s="585"/>
      <c r="H25" s="55" t="str">
        <f>ปร5!J24</f>
        <v>ผู้อำนวยการ โรงเรียนคลองฉนวนวิทยา</v>
      </c>
      <c r="I25" s="55"/>
      <c r="J25" s="55"/>
      <c r="K25" s="55"/>
    </row>
    <row r="26" spans="1:11" s="22" customFormat="1" x14ac:dyDescent="0.35">
      <c r="A26" s="34"/>
      <c r="B26" s="36"/>
      <c r="C26" s="36"/>
      <c r="D26" s="36"/>
      <c r="E26" s="583" t="str">
        <f>ปร5!G25</f>
        <v>(นางพรทิพย์    นุกูลกิจ)</v>
      </c>
      <c r="F26" s="583"/>
      <c r="G26" s="583"/>
      <c r="H26" s="586"/>
      <c r="I26" s="586"/>
      <c r="J26" s="586"/>
    </row>
    <row r="27" spans="1:11" s="22" customFormat="1" x14ac:dyDescent="0.35">
      <c r="A27" s="33"/>
      <c r="B27" s="55" t="s">
        <v>75</v>
      </c>
      <c r="C27" s="55"/>
      <c r="D27" s="55"/>
      <c r="E27" s="585" t="s">
        <v>74</v>
      </c>
      <c r="F27" s="585"/>
      <c r="G27" s="585"/>
      <c r="H27" s="37" t="s">
        <v>76</v>
      </c>
      <c r="I27" s="37"/>
      <c r="J27" s="37"/>
    </row>
    <row r="28" spans="1:11" s="22" customFormat="1" x14ac:dyDescent="0.35">
      <c r="A28" s="38"/>
      <c r="B28" s="36"/>
      <c r="C28" s="36"/>
      <c r="D28" s="36"/>
      <c r="E28" s="584" t="str">
        <f>ปร5!G27</f>
        <v>(นางสาวทิพย์ธิภา  ปานราม)</v>
      </c>
      <c r="F28" s="584"/>
      <c r="G28" s="584"/>
      <c r="H28" s="35" t="str">
        <f>ปร5!J27</f>
        <v>สพป.</v>
      </c>
      <c r="I28" s="39" t="str">
        <f>ปร5!K27</f>
        <v>สพม.11</v>
      </c>
      <c r="J28" s="39"/>
    </row>
    <row r="29" spans="1:11" s="22" customFormat="1" x14ac:dyDescent="0.35">
      <c r="A29" s="40"/>
      <c r="B29" s="55" t="s">
        <v>77</v>
      </c>
      <c r="C29" s="55"/>
      <c r="D29" s="55"/>
      <c r="E29" s="585" t="s">
        <v>74</v>
      </c>
      <c r="F29" s="585"/>
      <c r="G29" s="585"/>
      <c r="H29" s="41" t="s">
        <v>78</v>
      </c>
      <c r="I29" s="41"/>
      <c r="J29" s="41"/>
    </row>
    <row r="30" spans="1:11" s="22" customFormat="1" x14ac:dyDescent="0.35">
      <c r="A30" s="40"/>
      <c r="B30" s="36"/>
      <c r="C30" s="36"/>
      <c r="D30" s="36"/>
      <c r="E30" s="584" t="str">
        <f>ปร5!G29</f>
        <v>(นางพจณิชา  รอดภัย)</v>
      </c>
      <c r="F30" s="584"/>
      <c r="G30" s="584"/>
      <c r="H30" s="35" t="s">
        <v>79</v>
      </c>
      <c r="I30" s="39" t="str">
        <f>I28</f>
        <v>สพม.11</v>
      </c>
      <c r="J30" s="3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10">
      <selection activeCell="E24" sqref="E24:G24"/>
      <pageMargins left="0.7" right="0.7" top="0.75" bottom="0.75" header="0.3" footer="0.3"/>
    </customSheetView>
  </customSheetViews>
  <mergeCells count="55">
    <mergeCell ref="H26:J26"/>
    <mergeCell ref="E6:F6"/>
    <mergeCell ref="E30:G30"/>
    <mergeCell ref="E27:G27"/>
    <mergeCell ref="E29:G29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B22:D22"/>
    <mergeCell ref="E22:F22"/>
    <mergeCell ref="E26:G26"/>
    <mergeCell ref="E28:G28"/>
    <mergeCell ref="E23:G23"/>
    <mergeCell ref="E24:G24"/>
    <mergeCell ref="E25:G25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H19:J19"/>
    <mergeCell ref="B19:G19"/>
    <mergeCell ref="D1:J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J6:K6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A6:D6"/>
    <mergeCell ref="G6:I6"/>
  </mergeCells>
  <pageMargins left="0.51181102362204722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6"/>
  <sheetViews>
    <sheetView tabSelected="1" topLeftCell="A85" zoomScaleNormal="100" workbookViewId="0">
      <selection activeCell="L18" sqref="L18"/>
    </sheetView>
  </sheetViews>
  <sheetFormatPr defaultColWidth="9" defaultRowHeight="21" x14ac:dyDescent="0.35"/>
  <cols>
    <col min="1" max="1" width="4.75" style="4" customWidth="1"/>
    <col min="2" max="4" width="6.5" style="1" customWidth="1"/>
    <col min="5" max="5" width="25.875" style="1" customWidth="1"/>
    <col min="6" max="6" width="7.5" style="1" customWidth="1"/>
    <col min="7" max="7" width="7" style="1" customWidth="1"/>
    <col min="8" max="8" width="10" style="1" customWidth="1"/>
    <col min="9" max="9" width="11" style="1" customWidth="1"/>
    <col min="10" max="11" width="9.625" style="1" customWidth="1"/>
    <col min="12" max="12" width="11.25" style="1" customWidth="1"/>
    <col min="13" max="16384" width="9" style="1"/>
  </cols>
  <sheetData>
    <row r="1" spans="1:13" ht="23.25" x14ac:dyDescent="0.35">
      <c r="A1" s="1"/>
      <c r="C1" s="487" t="s">
        <v>23</v>
      </c>
      <c r="D1" s="487"/>
      <c r="E1" s="487"/>
      <c r="F1" s="487"/>
      <c r="G1" s="487"/>
      <c r="H1" s="487"/>
      <c r="I1" s="487"/>
      <c r="J1" s="487"/>
      <c r="K1" s="487"/>
      <c r="L1" s="487" t="s">
        <v>25</v>
      </c>
      <c r="M1" s="487"/>
    </row>
    <row r="2" spans="1:13" x14ac:dyDescent="0.35">
      <c r="A2" s="446" t="str">
        <f>'กรอกข้อมูล รร.'!B4</f>
        <v>ระบบไฟฟ้า อาคาร 208</v>
      </c>
      <c r="B2" s="446"/>
      <c r="C2" s="446"/>
      <c r="D2" s="447" t="str">
        <f>'กรอกข้อมูล รร.'!B5</f>
        <v>อาคาร 208</v>
      </c>
      <c r="E2" s="447"/>
      <c r="F2" s="447"/>
      <c r="G2" s="447"/>
      <c r="H2" s="447"/>
      <c r="I2" s="1" t="s">
        <v>26</v>
      </c>
      <c r="J2" s="190" t="str">
        <f>'กรอกข้อมูล รร.'!B10</f>
        <v>สพม.11</v>
      </c>
      <c r="M2" s="1" t="s">
        <v>34</v>
      </c>
    </row>
    <row r="3" spans="1:13" x14ac:dyDescent="0.35">
      <c r="A3" s="190" t="s">
        <v>0</v>
      </c>
      <c r="D3" s="447" t="str">
        <f>'กรอกข้อมูล รร.'!B6</f>
        <v>โรงเรียนคลองฉนวนวิทยา</v>
      </c>
      <c r="E3" s="447"/>
      <c r="F3" s="447"/>
      <c r="G3" s="447"/>
      <c r="H3" s="447"/>
      <c r="K3" s="448"/>
      <c r="L3" s="448"/>
    </row>
    <row r="4" spans="1:13" ht="9.75" customHeight="1" thickBot="1" x14ac:dyDescent="0.4">
      <c r="A4" s="18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3" customFormat="1" ht="41.25" customHeight="1" x14ac:dyDescent="0.35">
      <c r="A5" s="612" t="s">
        <v>2</v>
      </c>
      <c r="B5" s="614" t="s">
        <v>3</v>
      </c>
      <c r="C5" s="615"/>
      <c r="D5" s="615"/>
      <c r="E5" s="616"/>
      <c r="F5" s="602" t="s">
        <v>4</v>
      </c>
      <c r="G5" s="602" t="s">
        <v>5</v>
      </c>
      <c r="H5" s="602" t="s">
        <v>6</v>
      </c>
      <c r="I5" s="602"/>
      <c r="J5" s="602" t="s">
        <v>7</v>
      </c>
      <c r="K5" s="602"/>
      <c r="L5" s="602" t="s">
        <v>24</v>
      </c>
      <c r="M5" s="604" t="s">
        <v>9</v>
      </c>
    </row>
    <row r="6" spans="1:13" s="3" customFormat="1" ht="43.5" customHeight="1" x14ac:dyDescent="0.35">
      <c r="A6" s="613"/>
      <c r="B6" s="617"/>
      <c r="C6" s="618"/>
      <c r="D6" s="618"/>
      <c r="E6" s="619"/>
      <c r="F6" s="627"/>
      <c r="G6" s="627"/>
      <c r="H6" s="323" t="s">
        <v>10</v>
      </c>
      <c r="I6" s="323" t="s">
        <v>11</v>
      </c>
      <c r="J6" s="323" t="s">
        <v>10</v>
      </c>
      <c r="K6" s="323" t="s">
        <v>11</v>
      </c>
      <c r="L6" s="627"/>
      <c r="M6" s="605"/>
    </row>
    <row r="7" spans="1:13" s="5" customFormat="1" ht="20.25" customHeight="1" x14ac:dyDescent="0.3">
      <c r="A7" s="324"/>
      <c r="B7" s="642" t="str">
        <f>IF('กรอกรายการ วัสดุ'!B8&gt;0,'กรอกรายการ วัสดุ'!B8,IF('กรอกรายการ วัสดุ'!B8=0,"-"))</f>
        <v>ระบบไฟฟ้า อาคารเรียน 208</v>
      </c>
      <c r="C7" s="642"/>
      <c r="D7" s="642"/>
      <c r="E7" s="642"/>
      <c r="F7" s="325" t="str">
        <f>IF('กรอกรายการ วัสดุ'!C8&gt;0,'กรอกรายการ วัสดุ'!C8,IF('กรอกรายการ วัสดุ'!C8=0,"-"))</f>
        <v>-</v>
      </c>
      <c r="G7" s="325" t="str">
        <f>IF('กรอกรายการ วัสดุ'!D8&gt;0,'กรอกรายการ วัสดุ'!D8,IF('กรอกรายการ วัสดุ'!D8=0,"-"))</f>
        <v>-</v>
      </c>
      <c r="H7" s="326" t="str">
        <f>IF('กรอกรายการ วัสดุ'!E8&gt;0,'กรอกรายการ วัสดุ'!E8,IF('กรอกรายการ วัสดุ'!E8=0,"-"))</f>
        <v>-</v>
      </c>
      <c r="I7" s="326" t="str">
        <f>IF('กรอกรายการ วัสดุ'!F8&gt;0,'กรอกรายการ วัสดุ'!F8,IF('กรอกรายการ วัสดุ'!F8=0,"-"))</f>
        <v>-</v>
      </c>
      <c r="J7" s="326" t="str">
        <f>IF('กรอกรายการ วัสดุ'!G8&gt;0,'กรอกรายการ วัสดุ'!G8,IF('กรอกรายการ วัสดุ'!G8=0,"-"))</f>
        <v>-</v>
      </c>
      <c r="K7" s="326" t="str">
        <f>IF('กรอกรายการ วัสดุ'!H8&gt;0,'กรอกรายการ วัสดุ'!H8,IF('กรอกรายการ วัสดุ'!H8=0,"-"))</f>
        <v>-</v>
      </c>
      <c r="L7" s="326" t="str">
        <f>IF('กรอกรายการ วัสดุ'!I8&gt;0,'กรอกรายการ วัสดุ'!I8,IF('กรอกรายการ วัสดุ'!I8=0,"-"))</f>
        <v>-</v>
      </c>
      <c r="M7" s="327"/>
    </row>
    <row r="8" spans="1:13" s="5" customFormat="1" ht="20.25" customHeight="1" x14ac:dyDescent="0.3">
      <c r="A8" s="328" t="str">
        <f>IF('กรอกรายการ วัสดุ'!A9&gt;0,'กรอกรายการ วัสดุ'!A9,IF('กรอกรายการ วัสดุ'!A9=0," "))</f>
        <v xml:space="preserve"> </v>
      </c>
      <c r="B8" s="641" t="str">
        <f>IF('กรอกรายการ วัสดุ'!B9&gt;0,'กรอกรายการ วัสดุ'!B9,IF('กรอกรายการ วัสดุ'!B9=0,"-"))</f>
        <v>1.1 เซฟตี้สวิตซ์ 100A 1 เฟส 2 สายใช้ภายในอาคาร</v>
      </c>
      <c r="C8" s="641"/>
      <c r="D8" s="641"/>
      <c r="E8" s="641"/>
      <c r="F8" s="325">
        <f>IF('กรอกรายการ วัสดุ'!C9&gt;0,'กรอกรายการ วัสดุ'!C9,IF('กรอกรายการ วัสดุ'!C9=0,"-"))</f>
        <v>1</v>
      </c>
      <c r="G8" s="325" t="str">
        <f>IF('กรอกรายการ วัสดุ'!D9&gt;0,'กรอกรายการ วัสดุ'!D9,IF('กรอกรายการ วัสดุ'!D9=0,"-"))</f>
        <v>ชุด</v>
      </c>
      <c r="H8" s="326">
        <f>IF('กรอกรายการ วัสดุ'!E9&gt;0,'กรอกรายการ วัสดุ'!E9,IF('กรอกรายการ วัสดุ'!E9=0,"-"))</f>
        <v>4500</v>
      </c>
      <c r="I8" s="326">
        <f>IF('กรอกรายการ วัสดุ'!F9&gt;0,'กรอกรายการ วัสดุ'!F9,IF('กรอกรายการ วัสดุ'!F9=0,"-"))</f>
        <v>4500</v>
      </c>
      <c r="J8" s="326">
        <f>IF('กรอกรายการ วัสดุ'!G9&gt;0,'กรอกรายการ วัสดุ'!G9,IF('กรอกรายการ วัสดุ'!G9=0,"-"))</f>
        <v>1500</v>
      </c>
      <c r="K8" s="326">
        <f>IF('กรอกรายการ วัสดุ'!H9&gt;0,'กรอกรายการ วัสดุ'!H9,IF('กรอกรายการ วัสดุ'!H9=0,"-"))</f>
        <v>1500</v>
      </c>
      <c r="L8" s="326">
        <f>IF('กรอกรายการ วัสดุ'!I9&gt;0,'กรอกรายการ วัสดุ'!I9,IF('กรอกรายการ วัสดุ'!I9=0,"-"))</f>
        <v>6000</v>
      </c>
      <c r="M8" s="329"/>
    </row>
    <row r="9" spans="1:13" s="5" customFormat="1" ht="19.5" customHeight="1" x14ac:dyDescent="0.3">
      <c r="A9" s="328" t="str">
        <f>IF('กรอกรายการ วัสดุ'!A10&gt;0,'กรอกรายการ วัสดุ'!A10,IF('กรอกรายการ วัสดุ'!A10=0," "))</f>
        <v xml:space="preserve"> </v>
      </c>
      <c r="B9" s="641" t="str">
        <f>IF('กรอกรายการ วัสดุ'!B10&gt;0,'กรอกรายการ วัสดุ'!B10,IF('กรอกรายการ วัสดุ'!B10=0,"-"))</f>
        <v>1.2 คอนซูเมอร์ยูนิต 1 เฟส 2 สาย 63A 6 ช่อง</v>
      </c>
      <c r="C9" s="641"/>
      <c r="D9" s="641"/>
      <c r="E9" s="641"/>
      <c r="F9" s="325">
        <v>8</v>
      </c>
      <c r="G9" s="325" t="str">
        <f>IF('กรอกรายการ วัสดุ'!D10&gt;0,'กรอกรายการ วัสดุ'!D10,IF('กรอกรายการ วัสดุ'!D10=0,"-"))</f>
        <v>ชุด</v>
      </c>
      <c r="H9" s="326">
        <v>3500</v>
      </c>
      <c r="I9" s="326">
        <v>28000</v>
      </c>
      <c r="J9" s="326">
        <f>IF('กรอกรายการ วัสดุ'!G10&gt;0,'กรอกรายการ วัสดุ'!G10,IF('กรอกรายการ วัสดุ'!G10=0,"-"))</f>
        <v>400</v>
      </c>
      <c r="K9" s="326">
        <v>3200</v>
      </c>
      <c r="L9" s="326">
        <v>31200</v>
      </c>
      <c r="M9" s="329"/>
    </row>
    <row r="10" spans="1:13" s="5" customFormat="1" ht="19.5" customHeight="1" x14ac:dyDescent="0.3">
      <c r="A10" s="328" t="str">
        <f>IF('กรอกรายการ วัสดุ'!A11&gt;0,'กรอกรายการ วัสดุ'!A11,IF('กรอกรายการ วัสดุ'!A11=0," "))</f>
        <v xml:space="preserve"> </v>
      </c>
      <c r="B10" s="641" t="str">
        <f>IF('กรอกรายการ วัสดุ'!B11&gt;0,'กรอกรายการ วัสดุ'!B11,IF('กรอกรายการ วัสดุ'!B11=0,"-"))</f>
        <v>1.3 โคมไฟฟ้าแบบมีตะแกรงอะลูมิเนียมถี่ใบพับ ชนิดติดลอย หลอด LED TUBE T8   โคมไฟ  1x9 วัตต์ ขนาด30x60 ซม.</v>
      </c>
      <c r="C10" s="641"/>
      <c r="D10" s="641"/>
      <c r="E10" s="641"/>
      <c r="F10" s="325">
        <v>10</v>
      </c>
      <c r="G10" s="325" t="str">
        <f>IF('กรอกรายการ วัสดุ'!D11&gt;0,'กรอกรายการ วัสดุ'!D11,IF('กรอกรายการ วัสดุ'!D11=0,"-"))</f>
        <v>ชุด</v>
      </c>
      <c r="H10" s="326">
        <f>IF('กรอกรายการ วัสดุ'!E11&gt;0,'กรอกรายการ วัสดุ'!E11,IF('กรอกรายการ วัสดุ'!E11=0,"-"))</f>
        <v>1485</v>
      </c>
      <c r="I10" s="326">
        <v>14850</v>
      </c>
      <c r="J10" s="326">
        <f>IF('กรอกรายการ วัสดุ'!G11&gt;0,'กรอกรายการ วัสดุ'!G11,IF('กรอกรายการ วัสดุ'!G11=0,"-"))</f>
        <v>135</v>
      </c>
      <c r="K10" s="326">
        <v>1350</v>
      </c>
      <c r="L10" s="326">
        <v>16200</v>
      </c>
      <c r="M10" s="329"/>
    </row>
    <row r="11" spans="1:13" s="5" customFormat="1" ht="19.5" customHeight="1" x14ac:dyDescent="0.3">
      <c r="A11" s="328" t="str">
        <f>IF('กรอกรายการ วัสดุ'!A12&gt;0,'กรอกรายการ วัสดุ'!A12,IF('กรอกรายการ วัสดุ'!A12=0," "))</f>
        <v xml:space="preserve"> </v>
      </c>
      <c r="B11" s="641" t="str">
        <f>IF('กรอกรายการ วัสดุ'!B12&gt;0,'กรอกรายการ วัสดุ'!B12,IF('กรอกรายการ วัสดุ'!B12=0,"-"))</f>
        <v>1.4 โคมไฟฟ้าแบบมีตะแกรงอะลูมิเนียมถี่ใบพับ ชนิดติดลอย หลอด LED TUBE T8   โคมไฟ  2x18 วัตต์ ขนาด30x120 ซม.</v>
      </c>
      <c r="C11" s="641"/>
      <c r="D11" s="641"/>
      <c r="E11" s="641"/>
      <c r="F11" s="325">
        <v>52</v>
      </c>
      <c r="G11" s="325" t="str">
        <f>IF('กรอกรายการ วัสดุ'!D12&gt;0,'กรอกรายการ วัสดุ'!D12,IF('กรอกรายการ วัสดุ'!D12=0,"-"))</f>
        <v>ชุด</v>
      </c>
      <c r="H11" s="326">
        <v>1970</v>
      </c>
      <c r="I11" s="326">
        <v>102440</v>
      </c>
      <c r="J11" s="326">
        <v>135</v>
      </c>
      <c r="K11" s="326">
        <v>7020</v>
      </c>
      <c r="L11" s="326">
        <v>109460</v>
      </c>
      <c r="M11" s="329"/>
    </row>
    <row r="12" spans="1:13" s="5" customFormat="1" ht="19.5" customHeight="1" x14ac:dyDescent="0.3">
      <c r="A12" s="328" t="str">
        <f>IF('กรอกรายการ วัสดุ'!A13&gt;0,'กรอกรายการ วัสดุ'!A13,IF('กรอกรายการ วัสดุ'!A13=0," "))</f>
        <v xml:space="preserve"> </v>
      </c>
      <c r="B12" s="641" t="str">
        <f>IF('กรอกรายการ วัสดุ'!B13&gt;0,'กรอกรายการ วัสดุ'!B13,IF('กรอกรายการ วัสดุ'!B13=0,"-"))</f>
        <v>1.5 สวิตซ์ไฟฟ้าสองทาง 16A 250V</v>
      </c>
      <c r="C12" s="641"/>
      <c r="D12" s="641"/>
      <c r="E12" s="641"/>
      <c r="F12" s="325">
        <f>IF('กรอกรายการ วัสดุ'!C13&gt;0,'กรอกรายการ วัสดุ'!C13,IF('กรอกรายการ วัสดุ'!C13=0,"-"))</f>
        <v>45</v>
      </c>
      <c r="G12" s="325" t="str">
        <f>IF('กรอกรายการ วัสดุ'!D13&gt;0,'กรอกรายการ วัสดุ'!D13,IF('กรอกรายการ วัสดุ'!D13=0,"-"))</f>
        <v>ชุด</v>
      </c>
      <c r="H12" s="326">
        <f>IF('กรอกรายการ วัสดุ'!E13&gt;0,'กรอกรายการ วัสดุ'!E13,IF('กรอกรายการ วัสดุ'!E13=0,"-"))</f>
        <v>80</v>
      </c>
      <c r="I12" s="326">
        <f>IF('กรอกรายการ วัสดุ'!F13&gt;0,'กรอกรายการ วัสดุ'!F13,IF('กรอกรายการ วัสดุ'!F13=0,"-"))</f>
        <v>3600</v>
      </c>
      <c r="J12" s="326">
        <f>IF('กรอกรายการ วัสดุ'!G13&gt;0,'กรอกรายการ วัสดุ'!G13,IF('กรอกรายการ วัสดุ'!G13=0,"-"))</f>
        <v>85</v>
      </c>
      <c r="K12" s="326">
        <f>IF('กรอกรายการ วัสดุ'!H13&gt;0,'กรอกรายการ วัสดุ'!H13,IF('กรอกรายการ วัสดุ'!H13=0,"-"))</f>
        <v>3825</v>
      </c>
      <c r="L12" s="326">
        <f>IF('กรอกรายการ วัสดุ'!I13&gt;0,'กรอกรายการ วัสดุ'!I13,IF('กรอกรายการ วัสดุ'!I13=0,"-"))</f>
        <v>7425</v>
      </c>
      <c r="M12" s="329"/>
    </row>
    <row r="13" spans="1:13" s="5" customFormat="1" ht="19.5" customHeight="1" x14ac:dyDescent="0.3">
      <c r="A13" s="328" t="str">
        <f>IF('กรอกรายการ วัสดุ'!A14&gt;0,'กรอกรายการ วัสดุ'!A14,IF('กรอกรายการ วัสดุ'!A14=0," "))</f>
        <v xml:space="preserve"> </v>
      </c>
      <c r="B13" s="641" t="s">
        <v>294</v>
      </c>
      <c r="C13" s="641"/>
      <c r="D13" s="641"/>
      <c r="E13" s="641"/>
      <c r="F13" s="325">
        <f>IF('กรอกรายการ วัสดุ'!C14&gt;0,'กรอกรายการ วัสดุ'!C14,IF('กรอกรายการ วัสดุ'!C14=0,"-"))</f>
        <v>60</v>
      </c>
      <c r="G13" s="325" t="str">
        <f>IF('กรอกรายการ วัสดุ'!D14&gt;0,'กรอกรายการ วัสดุ'!D14,IF('กรอกรายการ วัสดุ'!D14=0,"-"))</f>
        <v>ชุด</v>
      </c>
      <c r="H13" s="326">
        <v>130</v>
      </c>
      <c r="I13" s="326">
        <v>7800</v>
      </c>
      <c r="J13" s="326">
        <v>90</v>
      </c>
      <c r="K13" s="326">
        <f>IF('กรอกรายการ วัสดุ'!H14&gt;0,'กรอกรายการ วัสดุ'!H14,IF('กรอกรายการ วัสดุ'!H14=0,"-"))</f>
        <v>5400</v>
      </c>
      <c r="L13" s="326">
        <v>13200</v>
      </c>
      <c r="M13" s="329"/>
    </row>
    <row r="14" spans="1:13" s="5" customFormat="1" ht="19.5" customHeight="1" x14ac:dyDescent="0.3">
      <c r="A14" s="328" t="str">
        <f>IF('กรอกรายการ วัสดุ'!A15&gt;0,'กรอกรายการ วัสดุ'!A15,IF('กรอกรายการ วัสดุ'!A15=0," "))</f>
        <v xml:space="preserve"> </v>
      </c>
      <c r="B14" s="641" t="str">
        <f>IF('กรอกรายการ วัสดุ'!B15&gt;0,'กรอกรายการ วัสดุ'!B15,IF('กรอกรายการ วัสดุ'!B15=0,"-"))</f>
        <v>1.7 บล็อกลอยใส่ปลั๊กไฟหรือสวิตซ์ ขนาด (2x4) 1 ช่อง</v>
      </c>
      <c r="C14" s="641"/>
      <c r="D14" s="641"/>
      <c r="E14" s="641"/>
      <c r="F14" s="325">
        <f>IF('กรอกรายการ วัสดุ'!C15&gt;0,'กรอกรายการ วัสดุ'!C15,IF('กรอกรายการ วัสดุ'!C15=0,"-"))</f>
        <v>16</v>
      </c>
      <c r="G14" s="325" t="str">
        <f>IF('กรอกรายการ วัสดุ'!D15&gt;0,'กรอกรายการ วัสดุ'!D15,IF('กรอกรายการ วัสดุ'!D15=0,"-"))</f>
        <v>อัน</v>
      </c>
      <c r="H14" s="326">
        <f>IF('กรอกรายการ วัสดุ'!E15&gt;0,'กรอกรายการ วัสดุ'!E15,IF('กรอกรายการ วัสดุ'!E15=0,"-"))</f>
        <v>42</v>
      </c>
      <c r="I14" s="326">
        <f>IF('กรอกรายการ วัสดุ'!F15&gt;0,'กรอกรายการ วัสดุ'!F15,IF('กรอกรายการ วัสดุ'!F15=0,"-"))</f>
        <v>672</v>
      </c>
      <c r="J14" s="326" t="str">
        <f>IF('กรอกรายการ วัสดุ'!G15&gt;0,'กรอกรายการ วัสดุ'!G15,IF('กรอกรายการ วัสดุ'!G15=0,"-"))</f>
        <v>-</v>
      </c>
      <c r="K14" s="326" t="str">
        <f>IF('กรอกรายการ วัสดุ'!H15&gt;0,'กรอกรายการ วัสดุ'!H15,IF('กรอกรายการ วัสดุ'!H15=0,"-"))</f>
        <v>-</v>
      </c>
      <c r="L14" s="326">
        <f>IF('กรอกรายการ วัสดุ'!I15&gt;0,'กรอกรายการ วัสดุ'!I15,IF('กรอกรายการ วัสดุ'!I15=0,"-"))</f>
        <v>672</v>
      </c>
      <c r="M14" s="329"/>
    </row>
    <row r="15" spans="1:13" s="5" customFormat="1" ht="19.5" customHeight="1" x14ac:dyDescent="0.3">
      <c r="A15" s="328" t="str">
        <f>IF('กรอกรายการ วัสดุ'!A16&gt;0,'กรอกรายการ วัสดุ'!A16,IF('กรอกรายการ วัสดุ'!A16=0," "))</f>
        <v xml:space="preserve"> </v>
      </c>
      <c r="B15" s="641" t="str">
        <f>IF('กรอกรายการ วัสดุ'!B16&gt;0,'กรอกรายการ วัสดุ'!B16,IF('กรอกรายการ วัสดุ'!B16=0,"-"))</f>
        <v>1.8 บล็อกลอยใส่ปลั๊กไฟหรือสวิตซ์ ขนาด (2x4) 3 ช่อง</v>
      </c>
      <c r="C15" s="641"/>
      <c r="D15" s="641"/>
      <c r="E15" s="641"/>
      <c r="F15" s="325">
        <f>IF('กรอกรายการ วัสดุ'!C16&gt;0,'กรอกรายการ วัสดุ'!C16,IF('กรอกรายการ วัสดุ'!C16=0,"-"))</f>
        <v>74</v>
      </c>
      <c r="G15" s="325" t="str">
        <f>IF('กรอกรายการ วัสดุ'!D16&gt;0,'กรอกรายการ วัสดุ'!D16,IF('กรอกรายการ วัสดุ'!D16=0,"-"))</f>
        <v>ตัว</v>
      </c>
      <c r="H15" s="326">
        <f>IF('กรอกรายการ วัสดุ'!E16&gt;0,'กรอกรายการ วัสดุ'!E16,IF('กรอกรายการ วัสดุ'!E16=0,"-"))</f>
        <v>42</v>
      </c>
      <c r="I15" s="326">
        <f>IF('กรอกรายการ วัสดุ'!F16&gt;0,'กรอกรายการ วัสดุ'!F16,IF('กรอกรายการ วัสดุ'!F16=0,"-"))</f>
        <v>3108</v>
      </c>
      <c r="J15" s="326">
        <f>IF('กรอกรายการ วัสดุ'!G16&gt;0,'กรอกรายการ วัสดุ'!G16,IF('กรอกรายการ วัสดุ'!G16=0,"-"))</f>
        <v>90</v>
      </c>
      <c r="K15" s="326">
        <f>IF('กรอกรายการ วัสดุ'!H16&gt;0,'กรอกรายการ วัสดุ'!H16,IF('กรอกรายการ วัสดุ'!H16=0,"-"))</f>
        <v>6660</v>
      </c>
      <c r="L15" s="326">
        <f>IF('กรอกรายการ วัสดุ'!I16&gt;0,'กรอกรายการ วัสดุ'!I16,IF('กรอกรายการ วัสดุ'!I16=0,"-"))</f>
        <v>9768</v>
      </c>
      <c r="M15" s="329"/>
    </row>
    <row r="16" spans="1:13" s="5" customFormat="1" ht="19.5" customHeight="1" x14ac:dyDescent="0.3">
      <c r="A16" s="328" t="str">
        <f>IF('กรอกรายการ วัสดุ'!A17&gt;0,'กรอกรายการ วัสดุ'!A17,IF('กรอกรายการ วัสดุ'!A17=0," "))</f>
        <v xml:space="preserve"> </v>
      </c>
      <c r="B16" s="641" t="str">
        <f>IF('กรอกรายการ วัสดุ'!B17&gt;0,'กรอกรายการ วัสดุ'!B17,IF('กรอกรายการ วัสดุ'!B17=0,"-"))</f>
        <v>1.9 สายไฟขนาด 1x1.5 ตร.มม.สีเทา</v>
      </c>
      <c r="C16" s="641"/>
      <c r="D16" s="641"/>
      <c r="E16" s="641"/>
      <c r="F16" s="325">
        <f>IF('กรอกรายการ วัสดุ'!C17&gt;0,'กรอกรายการ วัสดุ'!C17,IF('กรอกรายการ วัสดุ'!C17=0,"-"))</f>
        <v>10</v>
      </c>
      <c r="G16" s="325" t="str">
        <f>IF('กรอกรายการ วัสดุ'!D17&gt;0,'กรอกรายการ วัสดุ'!D17,IF('กรอกรายการ วัสดุ'!D17=0,"-"))</f>
        <v>ม้วน</v>
      </c>
      <c r="H16" s="326">
        <v>546.5</v>
      </c>
      <c r="I16" s="326">
        <v>5465</v>
      </c>
      <c r="J16" s="326">
        <f>IF('กรอกรายการ วัสดุ'!G17&gt;0,'กรอกรายการ วัสดุ'!G17,IF('กรอกรายการ วัสดุ'!G17=0,"-"))</f>
        <v>500</v>
      </c>
      <c r="K16" s="326">
        <f>IF('กรอกรายการ วัสดุ'!H17&gt;0,'กรอกรายการ วัสดุ'!H17,IF('กรอกรายการ วัสดุ'!H17=0,"-"))</f>
        <v>5000</v>
      </c>
      <c r="L16" s="326">
        <v>10465</v>
      </c>
      <c r="M16" s="329"/>
    </row>
    <row r="17" spans="1:13" s="5" customFormat="1" ht="19.5" customHeight="1" thickBot="1" x14ac:dyDescent="0.35">
      <c r="A17" s="330" t="str">
        <f>IF('กรอกรายการ วัสดุ'!A18&gt;0,'กรอกรายการ วัสดุ'!A18,IF('กรอกรายการ วัสดุ'!A18=0," "))</f>
        <v xml:space="preserve"> </v>
      </c>
      <c r="B17" s="595" t="str">
        <f>IF('กรอกรายการ วัสดุ'!B18&gt;0,'กรอกรายการ วัสดุ'!B18,IF('กรอกรายการ วัสดุ'!B18=0,"-"))</f>
        <v>1.10 สายไฟขนาด 1x1.5 ตร.มม.สีน้ำเงิน</v>
      </c>
      <c r="C17" s="596"/>
      <c r="D17" s="596"/>
      <c r="E17" s="597"/>
      <c r="F17" s="325">
        <f>IF('กรอกรายการ วัสดุ'!C18&gt;0,'กรอกรายการ วัสดุ'!C18,IF('กรอกรายการ วัสดุ'!C18=0,"-"))</f>
        <v>10</v>
      </c>
      <c r="G17" s="325" t="str">
        <f>IF('กรอกรายการ วัสดุ'!D18&gt;0,'กรอกรายการ วัสดุ'!D18,IF('กรอกรายการ วัสดุ'!D18=0,"-"))</f>
        <v>ม้วน</v>
      </c>
      <c r="H17" s="326">
        <v>546.5</v>
      </c>
      <c r="I17" s="326">
        <v>5465</v>
      </c>
      <c r="J17" s="326">
        <f>IF('กรอกรายการ วัสดุ'!G18&gt;0,'กรอกรายการ วัสดุ'!G18,IF('กรอกรายการ วัสดุ'!G18=0,"-"))</f>
        <v>500</v>
      </c>
      <c r="K17" s="326">
        <f>IF('กรอกรายการ วัสดุ'!H18&gt;0,'กรอกรายการ วัสดุ'!H18,IF('กรอกรายการ วัสดุ'!H18=0,"-"))</f>
        <v>5000</v>
      </c>
      <c r="L17" s="326">
        <v>10465</v>
      </c>
      <c r="M17" s="331"/>
    </row>
    <row r="18" spans="1:13" s="5" customFormat="1" ht="19.5" customHeight="1" thickBot="1" x14ac:dyDescent="0.35">
      <c r="A18" s="598" t="s">
        <v>41</v>
      </c>
      <c r="B18" s="599"/>
      <c r="C18" s="599"/>
      <c r="D18" s="599"/>
      <c r="E18" s="599"/>
      <c r="F18" s="599"/>
      <c r="G18" s="599"/>
      <c r="H18" s="600"/>
      <c r="I18" s="332">
        <f>SUM(I7:I17)</f>
        <v>175900</v>
      </c>
      <c r="J18" s="333"/>
      <c r="K18" s="332">
        <f>SUM(K7:K17)</f>
        <v>38955</v>
      </c>
      <c r="L18" s="332">
        <f>SUM(L7:L17)</f>
        <v>214855</v>
      </c>
      <c r="M18" s="334"/>
    </row>
    <row r="19" spans="1:13" s="6" customFormat="1" ht="22.5" customHeight="1" x14ac:dyDescent="0.3">
      <c r="A19" s="13"/>
      <c r="B19" s="13"/>
      <c r="C19" s="13"/>
      <c r="D19" s="13"/>
      <c r="E19" s="13"/>
      <c r="F19" s="13"/>
      <c r="G19" s="13"/>
      <c r="H19" s="13"/>
    </row>
    <row r="20" spans="1:13" s="2" customFormat="1" x14ac:dyDescent="0.35">
      <c r="A20" s="189"/>
      <c r="B20" s="2" t="s">
        <v>312</v>
      </c>
      <c r="C20" s="141" t="s">
        <v>313</v>
      </c>
      <c r="D20" s="141"/>
      <c r="E20" s="141"/>
      <c r="F20" s="2" t="s">
        <v>314</v>
      </c>
      <c r="H20" s="142"/>
      <c r="I20" s="141"/>
      <c r="J20" s="2" t="s">
        <v>325</v>
      </c>
    </row>
    <row r="21" spans="1:13" s="2" customFormat="1" x14ac:dyDescent="0.35">
      <c r="A21" s="189"/>
      <c r="B21" s="141"/>
      <c r="C21" s="141" t="s">
        <v>317</v>
      </c>
      <c r="D21" s="142"/>
      <c r="E21" s="189"/>
      <c r="F21" s="2" t="s">
        <v>315</v>
      </c>
      <c r="H21" s="142"/>
      <c r="I21" s="601"/>
      <c r="J21" s="601"/>
      <c r="K21" s="2" t="s">
        <v>316</v>
      </c>
    </row>
    <row r="22" spans="1:13" s="2" customFormat="1" x14ac:dyDescent="0.35">
      <c r="A22" s="189"/>
      <c r="C22" s="141"/>
      <c r="D22" s="439"/>
      <c r="E22" s="439"/>
      <c r="F22" s="439"/>
      <c r="H22" s="439"/>
      <c r="I22" s="439"/>
      <c r="J22" s="439"/>
      <c r="K22" s="439"/>
    </row>
    <row r="23" spans="1:13" s="2" customFormat="1" x14ac:dyDescent="0.35">
      <c r="A23" s="321"/>
      <c r="C23" s="141"/>
      <c r="D23" s="321"/>
      <c r="E23" s="321"/>
      <c r="F23" s="321"/>
      <c r="H23" s="321"/>
      <c r="I23" s="142"/>
      <c r="J23" s="2" t="s">
        <v>318</v>
      </c>
    </row>
    <row r="24" spans="1:13" s="2" customFormat="1" ht="21.75" customHeight="1" x14ac:dyDescent="0.35">
      <c r="A24" s="189"/>
      <c r="C24" s="141"/>
      <c r="D24" s="189"/>
      <c r="E24" s="189"/>
      <c r="F24" s="189"/>
      <c r="H24" s="189"/>
      <c r="I24" s="142"/>
      <c r="J24" s="141"/>
      <c r="K24" s="2" t="s">
        <v>301</v>
      </c>
    </row>
    <row r="25" spans="1:13" s="2" customFormat="1" ht="21.75" customHeight="1" x14ac:dyDescent="0.35">
      <c r="A25" s="393"/>
      <c r="C25" s="141"/>
      <c r="D25" s="393"/>
      <c r="E25" s="393"/>
      <c r="F25" s="393"/>
      <c r="H25" s="393"/>
      <c r="I25" s="142"/>
      <c r="J25" s="141" t="s">
        <v>319</v>
      </c>
    </row>
    <row r="26" spans="1:13" s="2" customFormat="1" ht="23.25" x14ac:dyDescent="0.35">
      <c r="C26" s="459" t="s">
        <v>23</v>
      </c>
      <c r="D26" s="459"/>
      <c r="E26" s="459"/>
      <c r="F26" s="459"/>
      <c r="G26" s="459"/>
      <c r="H26" s="459"/>
      <c r="I26" s="459"/>
      <c r="J26" s="459"/>
      <c r="K26" s="459"/>
      <c r="L26" s="459" t="s">
        <v>25</v>
      </c>
      <c r="M26" s="459"/>
    </row>
    <row r="27" spans="1:13" s="2" customFormat="1" x14ac:dyDescent="0.35">
      <c r="A27" s="446" t="str">
        <f>A2</f>
        <v>ระบบไฟฟ้า อาคาร 208</v>
      </c>
      <c r="B27" s="446"/>
      <c r="C27" s="446"/>
      <c r="D27" s="466" t="str">
        <f>D2</f>
        <v>อาคาร 208</v>
      </c>
      <c r="E27" s="466"/>
      <c r="F27" s="466"/>
      <c r="G27" s="466"/>
      <c r="H27" s="466"/>
      <c r="I27" s="2" t="s">
        <v>26</v>
      </c>
      <c r="J27" s="193" t="str">
        <f>J2</f>
        <v>สพม.11</v>
      </c>
      <c r="M27" s="2" t="s">
        <v>35</v>
      </c>
    </row>
    <row r="28" spans="1:13" ht="21.75" thickBot="1" x14ac:dyDescent="0.4">
      <c r="A28" s="190" t="s">
        <v>0</v>
      </c>
      <c r="D28" s="447" t="str">
        <f>D3</f>
        <v>โรงเรียนคลองฉนวนวิทยา</v>
      </c>
      <c r="E28" s="447"/>
      <c r="F28" s="447"/>
      <c r="G28" s="447"/>
      <c r="H28" s="447"/>
      <c r="K28" s="448"/>
      <c r="L28" s="448"/>
    </row>
    <row r="29" spans="1:13" ht="9.75" hidden="1" customHeight="1" x14ac:dyDescent="0.35">
      <c r="A29" s="18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s="3" customFormat="1" ht="41.25" customHeight="1" x14ac:dyDescent="0.35">
      <c r="A30" s="612" t="s">
        <v>2</v>
      </c>
      <c r="B30" s="614" t="s">
        <v>3</v>
      </c>
      <c r="C30" s="615"/>
      <c r="D30" s="615"/>
      <c r="E30" s="616"/>
      <c r="F30" s="602" t="s">
        <v>4</v>
      </c>
      <c r="G30" s="602" t="s">
        <v>5</v>
      </c>
      <c r="H30" s="602" t="s">
        <v>6</v>
      </c>
      <c r="I30" s="602"/>
      <c r="J30" s="602" t="s">
        <v>7</v>
      </c>
      <c r="K30" s="602"/>
      <c r="L30" s="602" t="s">
        <v>24</v>
      </c>
      <c r="M30" s="604" t="s">
        <v>9</v>
      </c>
    </row>
    <row r="31" spans="1:13" s="3" customFormat="1" ht="43.5" customHeight="1" x14ac:dyDescent="0.35">
      <c r="A31" s="613"/>
      <c r="B31" s="617"/>
      <c r="C31" s="618"/>
      <c r="D31" s="618"/>
      <c r="E31" s="619"/>
      <c r="F31" s="603"/>
      <c r="G31" s="603"/>
      <c r="H31" s="335" t="s">
        <v>10</v>
      </c>
      <c r="I31" s="335" t="s">
        <v>11</v>
      </c>
      <c r="J31" s="335" t="s">
        <v>10</v>
      </c>
      <c r="K31" s="335" t="s">
        <v>11</v>
      </c>
      <c r="L31" s="603"/>
      <c r="M31" s="605"/>
    </row>
    <row r="32" spans="1:13" s="3" customFormat="1" ht="24.75" customHeight="1" x14ac:dyDescent="0.35">
      <c r="A32" s="635" t="s">
        <v>42</v>
      </c>
      <c r="B32" s="636"/>
      <c r="C32" s="636"/>
      <c r="D32" s="636"/>
      <c r="E32" s="636"/>
      <c r="F32" s="636"/>
      <c r="G32" s="636"/>
      <c r="H32" s="637"/>
      <c r="I32" s="336">
        <f>I18</f>
        <v>175900</v>
      </c>
      <c r="J32" s="337"/>
      <c r="K32" s="336">
        <f>K18</f>
        <v>38955</v>
      </c>
      <c r="L32" s="336">
        <f>L18</f>
        <v>214855</v>
      </c>
      <c r="M32" s="338"/>
    </row>
    <row r="33" spans="1:16" s="5" customFormat="1" ht="19.5" customHeight="1" x14ac:dyDescent="0.3">
      <c r="A33" s="324" t="str">
        <f>IF('กรอกรายการ วัสดุ'!A19&gt;0,'กรอกรายการ วัสดุ'!A19,IF('กรอกรายการ วัสดุ'!A19=0," "))</f>
        <v xml:space="preserve"> </v>
      </c>
      <c r="B33" s="638" t="str">
        <f>IF('กรอกรายการ วัสดุ'!B19&gt;0,'กรอกรายการ วัสดุ'!B19,IF('กรอกรายการ วัสดุ'!B19=0,"-"))</f>
        <v>1.11 สายไฟขนาด 1x2.5 ตร.มม.สีเขียว</v>
      </c>
      <c r="C33" s="639"/>
      <c r="D33" s="639"/>
      <c r="E33" s="640"/>
      <c r="F33" s="325">
        <f>IF('กรอกรายการ วัสดุ'!C19&gt;0,'กรอกรายการ วัสดุ'!C19,IF('กรอกรายการ วัสดุ'!C19=0,"-"))</f>
        <v>10</v>
      </c>
      <c r="G33" s="325" t="str">
        <f>IF('กรอกรายการ วัสดุ'!D19&gt;0,'กรอกรายการ วัสดุ'!D19,IF('กรอกรายการ วัสดุ'!D19=0,"-"))</f>
        <v>ม้วน</v>
      </c>
      <c r="H33" s="326">
        <v>809.5</v>
      </c>
      <c r="I33" s="326">
        <v>8095</v>
      </c>
      <c r="J33" s="326">
        <f>IF('กรอกรายการ วัสดุ'!G19&gt;0,'กรอกรายการ วัสดุ'!G19,IF('กรอกรายการ วัสดุ'!G19=0,"-"))</f>
        <v>700</v>
      </c>
      <c r="K33" s="326">
        <f>IF('กรอกรายการ วัสดุ'!H19&gt;0,'กรอกรายการ วัสดุ'!H19,IF('กรอกรายการ วัสดุ'!H19=0,"-"))</f>
        <v>7000</v>
      </c>
      <c r="L33" s="326">
        <v>15095</v>
      </c>
      <c r="M33" s="327"/>
    </row>
    <row r="34" spans="1:16" s="5" customFormat="1" ht="19.5" customHeight="1" x14ac:dyDescent="0.3">
      <c r="A34" s="328" t="str">
        <f>IF('กรอกรายการ วัสดุ'!A20&gt;0,'กรอกรายการ วัสดุ'!A20,IF('กรอกรายการ วัสดุ'!A20=0," "))</f>
        <v xml:space="preserve"> </v>
      </c>
      <c r="B34" s="629" t="str">
        <f>IF('กรอกรายการ วัสดุ'!B20&gt;0,'กรอกรายการ วัสดุ'!B20,IF('กรอกรายการ วัสดุ'!B20=0,"-"))</f>
        <v>1.12 สายไฟขนาด 1x2.5 ตร.มม.สีเทา</v>
      </c>
      <c r="C34" s="630"/>
      <c r="D34" s="630"/>
      <c r="E34" s="631"/>
      <c r="F34" s="325">
        <f>IF('กรอกรายการ วัสดุ'!C20&gt;0,'กรอกรายการ วัสดุ'!C20,IF('กรอกรายการ วัสดุ'!C20=0,"-"))</f>
        <v>10</v>
      </c>
      <c r="G34" s="325" t="str">
        <f>IF('กรอกรายการ วัสดุ'!D20&gt;0,'กรอกรายการ วัสดุ'!D20,IF('กรอกรายการ วัสดุ'!D20=0,"-"))</f>
        <v>ม้วน</v>
      </c>
      <c r="H34" s="326">
        <v>809.5</v>
      </c>
      <c r="I34" s="326">
        <v>8095</v>
      </c>
      <c r="J34" s="326">
        <f>IF('กรอกรายการ วัสดุ'!G20&gt;0,'กรอกรายการ วัสดุ'!G20,IF('กรอกรายการ วัสดุ'!G20=0,"-"))</f>
        <v>700</v>
      </c>
      <c r="K34" s="326">
        <f>IF('กรอกรายการ วัสดุ'!H20&gt;0,'กรอกรายการ วัสดุ'!H20,IF('กรอกรายการ วัสดุ'!H20=0,"-"))</f>
        <v>7000</v>
      </c>
      <c r="L34" s="326">
        <v>15095</v>
      </c>
      <c r="M34" s="329"/>
    </row>
    <row r="35" spans="1:16" s="5" customFormat="1" ht="19.5" customHeight="1" x14ac:dyDescent="0.3">
      <c r="A35" s="328" t="str">
        <f>IF('กรอกรายการ วัสดุ'!A21&gt;0,'กรอกรายการ วัสดุ'!A21,IF('กรอกรายการ วัสดุ'!A21=0," "))</f>
        <v xml:space="preserve"> </v>
      </c>
      <c r="B35" s="629" t="str">
        <f>IF('กรอกรายการ วัสดุ'!B21&gt;0,'กรอกรายการ วัสดุ'!B21,IF('กรอกรายการ วัสดุ'!B21=0,"-"))</f>
        <v>1.13 สายไฟขนาด 1x2.5 ตร.มม.สีน้ำเงิน</v>
      </c>
      <c r="C35" s="630"/>
      <c r="D35" s="630"/>
      <c r="E35" s="631"/>
      <c r="F35" s="325">
        <f>IF('กรอกรายการ วัสดุ'!C21&gt;0,'กรอกรายการ วัสดุ'!C21,IF('กรอกรายการ วัสดุ'!C21=0,"-"))</f>
        <v>10</v>
      </c>
      <c r="G35" s="325" t="str">
        <f>IF('กรอกรายการ วัสดุ'!D21&gt;0,'กรอกรายการ วัสดุ'!D21,IF('กรอกรายการ วัสดุ'!D21=0,"-"))</f>
        <v>ม้วน</v>
      </c>
      <c r="H35" s="326">
        <v>809.5</v>
      </c>
      <c r="I35" s="326">
        <v>8095</v>
      </c>
      <c r="J35" s="326">
        <f>IF('กรอกรายการ วัสดุ'!G21&gt;0,'กรอกรายการ วัสดุ'!G21,IF('กรอกรายการ วัสดุ'!G21=0,"-"))</f>
        <v>700</v>
      </c>
      <c r="K35" s="326">
        <f>IF('กรอกรายการ วัสดุ'!H21&gt;0,'กรอกรายการ วัสดุ'!H21,IF('กรอกรายการ วัสดุ'!H21=0,"-"))</f>
        <v>7000</v>
      </c>
      <c r="L35" s="326">
        <v>15095</v>
      </c>
      <c r="M35" s="329"/>
    </row>
    <row r="36" spans="1:16" s="5" customFormat="1" ht="19.5" customHeight="1" x14ac:dyDescent="0.3">
      <c r="A36" s="328" t="str">
        <f>IF('กรอกรายการ วัสดุ'!A22&gt;0,'กรอกรายการ วัสดุ'!A22,IF('กรอกรายการ วัสดุ'!A22=0," "))</f>
        <v xml:space="preserve"> </v>
      </c>
      <c r="B36" s="629" t="str">
        <f>IF('กรอกรายการ วัสดุ'!B22&gt;0,'กรอกรายการ วัสดุ'!B22,IF('กรอกรายการ วัสดุ'!B22=0,"-"))</f>
        <v xml:space="preserve">1.14 สายเคเบิลภายนอกอาคาร </v>
      </c>
      <c r="C36" s="630"/>
      <c r="D36" s="630"/>
      <c r="E36" s="631"/>
      <c r="F36" s="325">
        <f>IF('กรอกรายการ วัสดุ'!C22&gt;0,'กรอกรายการ วัสดุ'!C22,IF('กรอกรายการ วัสดุ'!C22=0,"-"))</f>
        <v>40</v>
      </c>
      <c r="G36" s="325" t="str">
        <f>IF('กรอกรายการ วัสดุ'!D22&gt;0,'กรอกรายการ วัสดุ'!D22,IF('กรอกรายการ วัสดุ'!D22=0,"-"))</f>
        <v>เมตร</v>
      </c>
      <c r="H36" s="326">
        <f>IF('กรอกรายการ วัสดุ'!E22&gt;0,'กรอกรายการ วัสดุ'!E22,IF('กรอกรายการ วัสดุ'!E22=0,"-"))</f>
        <v>200</v>
      </c>
      <c r="I36" s="326">
        <f>IF('กรอกรายการ วัสดุ'!F22&gt;0,'กรอกรายการ วัสดุ'!F22,IF('กรอกรายการ วัสดุ'!F22=0,"-"))</f>
        <v>8000</v>
      </c>
      <c r="J36" s="326">
        <f>IF('กรอกรายการ วัสดุ'!G22&gt;0,'กรอกรายการ วัสดุ'!G22,IF('กรอกรายการ วัสดุ'!G22=0,"-"))</f>
        <v>40</v>
      </c>
      <c r="K36" s="326">
        <f>IF('กรอกรายการ วัสดุ'!H22&gt;0,'กรอกรายการ วัสดุ'!H22,IF('กรอกรายการ วัสดุ'!H22=0,"-"))</f>
        <v>1600</v>
      </c>
      <c r="L36" s="326">
        <f>IF('กรอกรายการ วัสดุ'!I22&gt;0,'กรอกรายการ วัสดุ'!I22,IF('กรอกรายการ วัสดุ'!I22=0,"-"))</f>
        <v>9600</v>
      </c>
      <c r="M36" s="329"/>
    </row>
    <row r="37" spans="1:16" s="5" customFormat="1" ht="19.5" customHeight="1" x14ac:dyDescent="0.3">
      <c r="A37" s="328" t="str">
        <f>IF('กรอกรายการ วัสดุ'!A23&gt;0,'กรอกรายการ วัสดุ'!A23,IF('กรอกรายการ วัสดุ'!A23=0," "))</f>
        <v xml:space="preserve"> </v>
      </c>
      <c r="B37" s="629" t="str">
        <f>IF('กรอกรายการ วัสดุ'!B23&gt;0,'กรอกรายการ วัสดุ'!B23,IF('กรอกรายการ วัสดุ'!B23=0,"-"))</f>
        <v>1.15 พัดลมแบบโคจรติดเพดาน ขนาด 16 นิ้ว</v>
      </c>
      <c r="C37" s="630"/>
      <c r="D37" s="630"/>
      <c r="E37" s="631"/>
      <c r="F37" s="325">
        <f>IF('กรอกรายการ วัสดุ'!C23&gt;0,'กรอกรายการ วัสดุ'!C23,IF('กรอกรายการ วัสดุ'!C23=0,"-"))</f>
        <v>30</v>
      </c>
      <c r="G37" s="325" t="str">
        <f>IF('กรอกรายการ วัสดุ'!D23&gt;0,'กรอกรายการ วัสดุ'!D23,IF('กรอกรายการ วัสดุ'!D23=0,"-"))</f>
        <v>ชุด</v>
      </c>
      <c r="H37" s="326">
        <f>IF('กรอกรายการ วัสดุ'!E23&gt;0,'กรอกรายการ วัสดุ'!E23,IF('กรอกรายการ วัสดุ'!E23=0,"-"))</f>
        <v>1360</v>
      </c>
      <c r="I37" s="326">
        <f>IF('กรอกรายการ วัสดุ'!F23&gt;0,'กรอกรายการ วัสดุ'!F23,IF('กรอกรายการ วัสดุ'!F23=0,"-"))</f>
        <v>40800</v>
      </c>
      <c r="J37" s="326">
        <f>IF('กรอกรายการ วัสดุ'!G23&gt;0,'กรอกรายการ วัสดุ'!G23,IF('กรอกรายการ วัสดุ'!G23=0,"-"))</f>
        <v>345</v>
      </c>
      <c r="K37" s="326">
        <f>IF('กรอกรายการ วัสดุ'!H23&gt;0,'กรอกรายการ วัสดุ'!H23,IF('กรอกรายการ วัสดุ'!H23=0,"-"))</f>
        <v>10350</v>
      </c>
      <c r="L37" s="326">
        <f>IF('กรอกรายการ วัสดุ'!I23&gt;0,'กรอกรายการ วัสดุ'!I23,IF('กรอกรายการ วัสดุ'!I23=0,"-"))</f>
        <v>51150</v>
      </c>
      <c r="M37" s="329"/>
    </row>
    <row r="38" spans="1:16" s="5" customFormat="1" ht="19.5" customHeight="1" x14ac:dyDescent="0.3">
      <c r="A38" s="328" t="str">
        <f>IF('กรอกรายการ วัสดุ'!A24&gt;0,'กรอกรายการ วัสดุ'!A24,IF('กรอกรายการ วัสดุ'!A24=0," "))</f>
        <v xml:space="preserve"> </v>
      </c>
      <c r="B38" s="629" t="str">
        <f>IF('กรอกรายการ วัสดุ'!B24&gt;0,'กรอกรายการ วัสดุ'!B24,IF('กรอกรายการ วัสดุ'!B24=0,"-"))</f>
        <v>1.16 แร็คพร้อมลูกถ้วย 3 ช่อง</v>
      </c>
      <c r="C38" s="630"/>
      <c r="D38" s="630"/>
      <c r="E38" s="631"/>
      <c r="F38" s="325">
        <f>IF('กรอกรายการ วัสดุ'!C24&gt;0,'กรอกรายการ วัสดุ'!C24,IF('กรอกรายการ วัสดุ'!C24=0,"-"))</f>
        <v>3</v>
      </c>
      <c r="G38" s="325" t="str">
        <f>IF('กรอกรายการ วัสดุ'!D24&gt;0,'กรอกรายการ วัสดุ'!D24,IF('กรอกรายการ วัสดุ'!D24=0,"-"))</f>
        <v>ชุด</v>
      </c>
      <c r="H38" s="326">
        <f>IF('กรอกรายการ วัสดุ'!E24&gt;0,'กรอกรายการ วัสดุ'!E24,IF('กรอกรายการ วัสดุ'!E24=0,"-"))</f>
        <v>69</v>
      </c>
      <c r="I38" s="326">
        <f>IF('กรอกรายการ วัสดุ'!F24&gt;0,'กรอกรายการ วัสดุ'!F24,IF('กรอกรายการ วัสดุ'!F24=0,"-"))</f>
        <v>207</v>
      </c>
      <c r="J38" s="326" t="str">
        <f>IF('กรอกรายการ วัสดุ'!G24&gt;0,'กรอกรายการ วัสดุ'!G24,IF('กรอกรายการ วัสดุ'!G24=0,"-"))</f>
        <v>-</v>
      </c>
      <c r="K38" s="326" t="str">
        <f>IF('กรอกรายการ วัสดุ'!H24&gt;0,'กรอกรายการ วัสดุ'!H24,IF('กรอกรายการ วัสดุ'!H24=0,"-"))</f>
        <v>-</v>
      </c>
      <c r="L38" s="326">
        <f>IF('กรอกรายการ วัสดุ'!I24&gt;0,'กรอกรายการ วัสดุ'!I24,IF('กรอกรายการ วัสดุ'!I24=0,"-"))</f>
        <v>207</v>
      </c>
      <c r="M38" s="329"/>
    </row>
    <row r="39" spans="1:16" s="5" customFormat="1" ht="19.5" customHeight="1" x14ac:dyDescent="0.3">
      <c r="A39" s="328" t="str">
        <f>IF('กรอกรายการ วัสดุ'!A25&gt;0,'กรอกรายการ วัสดุ'!A25,IF('กรอกรายการ วัสดุ'!A25=0," "))</f>
        <v xml:space="preserve"> </v>
      </c>
      <c r="B39" s="629" t="str">
        <f>IF('กรอกรายการ วัสดุ'!B25&gt;0,'กรอกรายการ วัสดุ'!B25,IF('กรอกรายการ วัสดุ'!B25=0,"-"))</f>
        <v>1.17 ลวดกลมรัดสายลูกถ้วย</v>
      </c>
      <c r="C39" s="630"/>
      <c r="D39" s="630"/>
      <c r="E39" s="631"/>
      <c r="F39" s="325">
        <f>IF('กรอกรายการ วัสดุ'!C25&gt;0,'กรอกรายการ วัสดุ'!C25,IF('กรอกรายการ วัสดุ'!C25=0,"-"))</f>
        <v>10</v>
      </c>
      <c r="G39" s="325" t="str">
        <f>IF('กรอกรายการ วัสดุ'!D25&gt;0,'กรอกรายการ วัสดุ'!D25,IF('กรอกรายการ วัสดุ'!D25=0,"-"))</f>
        <v>เมตร</v>
      </c>
      <c r="H39" s="326">
        <f>IF('กรอกรายการ วัสดุ'!E25&gt;0,'กรอกรายการ วัสดุ'!E25,IF('กรอกรายการ วัสดุ'!E25=0,"-"))</f>
        <v>30</v>
      </c>
      <c r="I39" s="326">
        <f>IF('กรอกรายการ วัสดุ'!F25&gt;0,'กรอกรายการ วัสดุ'!F25,IF('กรอกรายการ วัสดุ'!F25=0,"-"))</f>
        <v>300</v>
      </c>
      <c r="J39" s="326" t="str">
        <f>IF('กรอกรายการ วัสดุ'!G25&gt;0,'กรอกรายการ วัสดุ'!G25,IF('กรอกรายการ วัสดุ'!G25=0,"-"))</f>
        <v>-</v>
      </c>
      <c r="K39" s="326" t="str">
        <f>IF('กรอกรายการ วัสดุ'!H25&gt;0,'กรอกรายการ วัสดุ'!H25,IF('กรอกรายการ วัสดุ'!H25=0,"-"))</f>
        <v>-</v>
      </c>
      <c r="L39" s="326">
        <f>IF('กรอกรายการ วัสดุ'!I25&gt;0,'กรอกรายการ วัสดุ'!I25,IF('กรอกรายการ วัสดุ'!I25=0,"-"))</f>
        <v>300</v>
      </c>
      <c r="M39" s="329"/>
    </row>
    <row r="40" spans="1:16" s="5" customFormat="1" ht="19.5" customHeight="1" x14ac:dyDescent="0.3">
      <c r="A40" s="328" t="str">
        <f>IF('กรอกรายการ วัสดุ'!A26&gt;0,'กรอกรายการ วัสดุ'!A26,IF('กรอกรายการ วัสดุ'!A26=0," "))</f>
        <v xml:space="preserve"> </v>
      </c>
      <c r="B40" s="629" t="str">
        <f>IF('กรอกรายการ วัสดุ'!B26&gt;0,'กรอกรายการ วัสดุ'!B26,IF('กรอกรายการ วัสดุ'!B26=0,"-"))</f>
        <v>1.18 ฟรีฟฟอร์มรัดสาย</v>
      </c>
      <c r="C40" s="630"/>
      <c r="D40" s="630"/>
      <c r="E40" s="631"/>
      <c r="F40" s="325">
        <f>IF('กรอกรายการ วัสดุ'!C26&gt;0,'กรอกรายการ วัสดุ'!C26,IF('กรอกรายการ วัสดุ'!C26=0,"-"))</f>
        <v>6</v>
      </c>
      <c r="G40" s="325" t="str">
        <f>IF('กรอกรายการ วัสดุ'!D26&gt;0,'กรอกรายการ วัสดุ'!D26,IF('กรอกรายการ วัสดุ'!D26=0,"-"))</f>
        <v>เส้น</v>
      </c>
      <c r="H40" s="326">
        <f>IF('กรอกรายการ วัสดุ'!E26&gt;0,'กรอกรายการ วัสดุ'!E26,IF('กรอกรายการ วัสดุ'!E26=0,"-"))</f>
        <v>50</v>
      </c>
      <c r="I40" s="326">
        <f>IF('กรอกรายการ วัสดุ'!F26&gt;0,'กรอกรายการ วัสดุ'!F26,IF('กรอกรายการ วัสดุ'!F26=0,"-"))</f>
        <v>300</v>
      </c>
      <c r="J40" s="326" t="str">
        <f>IF('กรอกรายการ วัสดุ'!G26&gt;0,'กรอกรายการ วัสดุ'!G26,IF('กรอกรายการ วัสดุ'!G26=0,"-"))</f>
        <v>-</v>
      </c>
      <c r="K40" s="326" t="str">
        <f>IF('กรอกรายการ วัสดุ'!H26&gt;0,'กรอกรายการ วัสดุ'!H26,IF('กรอกรายการ วัสดุ'!H26=0,"-"))</f>
        <v>-</v>
      </c>
      <c r="L40" s="326">
        <f>IF('กรอกรายการ วัสดุ'!I26&gt;0,'กรอกรายการ วัสดุ'!I26,IF('กรอกรายการ วัสดุ'!I26=0,"-"))</f>
        <v>300</v>
      </c>
      <c r="M40" s="329"/>
    </row>
    <row r="41" spans="1:16" s="5" customFormat="1" ht="19.5" customHeight="1" x14ac:dyDescent="0.3">
      <c r="A41" s="328" t="str">
        <f>IF('กรอกรายการ วัสดุ'!A27&gt;0,'กรอกรายการ วัสดุ'!A27,IF('กรอกรายการ วัสดุ'!A27=0," "))</f>
        <v xml:space="preserve"> </v>
      </c>
      <c r="B41" s="629" t="str">
        <f>IF('กรอกรายการ วัสดุ'!B27&gt;0,'กรอกรายการ วัสดุ'!B27,IF('กรอกรายการ วัสดุ'!B27=0,"-"))</f>
        <v>1.19 แท่นกราวทองแดง 1 เมตร</v>
      </c>
      <c r="C41" s="630"/>
      <c r="D41" s="630"/>
      <c r="E41" s="631"/>
      <c r="F41" s="325">
        <v>4</v>
      </c>
      <c r="G41" s="325" t="str">
        <f>IF('กรอกรายการ วัสดุ'!D27&gt;0,'กรอกรายการ วัสดุ'!D27,IF('กรอกรายการ วัสดุ'!D27=0,"-"))</f>
        <v>เส้น</v>
      </c>
      <c r="H41" s="326">
        <f>IF('กรอกรายการ วัสดุ'!E27&gt;0,'กรอกรายการ วัสดุ'!E27,IF('กรอกรายการ วัสดุ'!E27=0,"-"))</f>
        <v>150</v>
      </c>
      <c r="I41" s="326">
        <v>600</v>
      </c>
      <c r="J41" s="326" t="str">
        <f>IF('กรอกรายการ วัสดุ'!G27&gt;0,'กรอกรายการ วัสดุ'!G27,IF('กรอกรายการ วัสดุ'!G27=0,"-"))</f>
        <v>-</v>
      </c>
      <c r="K41" s="326" t="str">
        <f>IF('กรอกรายการ วัสดุ'!H27&gt;0,'กรอกรายการ วัสดุ'!H27,IF('กรอกรายการ วัสดุ'!H27=0,"-"))</f>
        <v>-</v>
      </c>
      <c r="L41" s="326">
        <v>600</v>
      </c>
      <c r="M41" s="329"/>
    </row>
    <row r="42" spans="1:16" s="5" customFormat="1" ht="19.5" customHeight="1" x14ac:dyDescent="0.3">
      <c r="A42" s="328" t="str">
        <f>IF('กรอกรายการ วัสดุ'!A28&gt;0,'กรอกรายการ วัสดุ'!A28,IF('กรอกรายการ วัสดุ'!A28=0," "))</f>
        <v xml:space="preserve"> </v>
      </c>
      <c r="B42" s="629" t="str">
        <f>IF('กรอกรายการ วัสดุ'!B28&gt;0,'กรอกรายการ วัสดุ'!B28,IF('กรอกรายการ วัสดุ'!B28=0,"-"))</f>
        <v>1.19 สายไฟ VAF 10 sq.mm. หุ้มด้วยฉนวน PVC แรงดัน 300V ใช้ต่อแท่นกราวด์</v>
      </c>
      <c r="C42" s="630"/>
      <c r="D42" s="630"/>
      <c r="E42" s="631"/>
      <c r="F42" s="325">
        <f>IF('กรอกรายการ วัสดุ'!C28&gt;0,'กรอกรายการ วัสดุ'!C28,IF('กรอกรายการ วัสดุ'!C28=0,"-"))</f>
        <v>1</v>
      </c>
      <c r="G42" s="325" t="str">
        <f>IF('กรอกรายการ วัสดุ'!D28&gt;0,'กรอกรายการ วัสดุ'!D28,IF('กรอกรายการ วัสดุ'!D28=0,"-"))</f>
        <v>ม้วน</v>
      </c>
      <c r="H42" s="326">
        <f>IF('กรอกรายการ วัสดุ'!E28&gt;0,'กรอกรายการ วัสดุ'!E28,IF('กรอกรายการ วัสดุ'!E28=0,"-"))</f>
        <v>2514</v>
      </c>
      <c r="I42" s="326">
        <f>IF('กรอกรายการ วัสดุ'!F28&gt;0,'กรอกรายการ วัสดุ'!F28,IF('กรอกรายการ วัสดุ'!F28=0,"-"))</f>
        <v>2514</v>
      </c>
      <c r="J42" s="326">
        <f>IF('กรอกรายการ วัสดุ'!G28&gt;0,'กรอกรายการ วัสดุ'!G28,IF('กรอกรายการ วัสดุ'!G28=0,"-"))</f>
        <v>800</v>
      </c>
      <c r="K42" s="326">
        <f>IF('กรอกรายการ วัสดุ'!H28&gt;0,'กรอกรายการ วัสดุ'!H28,IF('กรอกรายการ วัสดุ'!H28=0,"-"))</f>
        <v>800</v>
      </c>
      <c r="L42" s="326">
        <f>IF('กรอกรายการ วัสดุ'!I28&gt;0,'กรอกรายการ วัสดุ'!I28,IF('กรอกรายการ วัสดุ'!I28=0,"-"))</f>
        <v>3314</v>
      </c>
      <c r="M42" s="329"/>
    </row>
    <row r="43" spans="1:16" s="5" customFormat="1" ht="19.5" customHeight="1" thickBot="1" x14ac:dyDescent="0.35">
      <c r="A43" s="339" t="str">
        <f>IF('กรอกรายการ วัสดุ'!A29&gt;0,'กรอกรายการ วัสดุ'!A29,IF('กรอกรายการ วัสดุ'!A29=0," "))</f>
        <v xml:space="preserve"> </v>
      </c>
      <c r="B43" s="632" t="str">
        <f>IF('กรอกรายการ วัสดุ'!B29&gt;0,'กรอกรายการ วัสดุ'!B29,IF('กรอกรายการ วัสดุ'!B29=0,"-"))</f>
        <v>1.20 ท่อ พีวีซีเหลือง 3/8</v>
      </c>
      <c r="C43" s="633"/>
      <c r="D43" s="633"/>
      <c r="E43" s="634"/>
      <c r="F43" s="325">
        <f>IF('กรอกรายการ วัสดุ'!C29&gt;0,'กรอกรายการ วัสดุ'!C29,IF('กรอกรายการ วัสดุ'!C29=0,"-"))</f>
        <v>350</v>
      </c>
      <c r="G43" s="325" t="str">
        <f>IF('กรอกรายการ วัสดุ'!D29&gt;0,'กรอกรายการ วัสดุ'!D29,IF('กรอกรายการ วัสดุ'!D29=0,"-"))</f>
        <v>เส้น</v>
      </c>
      <c r="H43" s="326">
        <f>IF('กรอกรายการ วัสดุ'!E29&gt;0,'กรอกรายการ วัสดุ'!E29,IF('กรอกรายการ วัสดุ'!E29=0,"-"))</f>
        <v>36</v>
      </c>
      <c r="I43" s="326">
        <f>IF('กรอกรายการ วัสดุ'!F29&gt;0,'กรอกรายการ วัสดุ'!F29,IF('กรอกรายการ วัสดุ'!F29=0,"-"))</f>
        <v>12600</v>
      </c>
      <c r="J43" s="326" t="str">
        <f>IF('กรอกรายการ วัสดุ'!G29&gt;0,'กรอกรายการ วัสดุ'!G29,IF('กรอกรายการ วัสดุ'!G29=0,"-"))</f>
        <v>-</v>
      </c>
      <c r="K43" s="326" t="str">
        <f>IF('กรอกรายการ วัสดุ'!H29&gt;0,'กรอกรายการ วัสดุ'!H29,IF('กรอกรายการ วัสดุ'!H29=0,"-"))</f>
        <v>-</v>
      </c>
      <c r="L43" s="326">
        <f>IF('กรอกรายการ วัสดุ'!I29&gt;0,'กรอกรายการ วัสดุ'!I29,IF('กรอกรายการ วัสดุ'!I29=0,"-"))</f>
        <v>12600</v>
      </c>
      <c r="M43" s="331"/>
    </row>
    <row r="44" spans="1:16" s="5" customFormat="1" ht="19.5" customHeight="1" thickBot="1" x14ac:dyDescent="0.35">
      <c r="A44" s="598" t="s">
        <v>43</v>
      </c>
      <c r="B44" s="599"/>
      <c r="C44" s="599"/>
      <c r="D44" s="599"/>
      <c r="E44" s="599"/>
      <c r="F44" s="599"/>
      <c r="G44" s="599"/>
      <c r="H44" s="600"/>
      <c r="I44" s="332">
        <f>SUM(I33:I43)</f>
        <v>89606</v>
      </c>
      <c r="J44" s="333"/>
      <c r="K44" s="332">
        <f>SUM(K33:K43)</f>
        <v>33750</v>
      </c>
      <c r="L44" s="332">
        <f>SUM(L33:L43)</f>
        <v>123356</v>
      </c>
      <c r="M44" s="334"/>
    </row>
    <row r="45" spans="1:16" s="5" customFormat="1" ht="19.5" customHeight="1" thickBot="1" x14ac:dyDescent="0.35">
      <c r="A45" s="598" t="s">
        <v>44</v>
      </c>
      <c r="B45" s="599"/>
      <c r="C45" s="599"/>
      <c r="D45" s="599"/>
      <c r="E45" s="599"/>
      <c r="F45" s="599"/>
      <c r="G45" s="599"/>
      <c r="H45" s="600"/>
      <c r="I45" s="332">
        <f>I32+I44</f>
        <v>265506</v>
      </c>
      <c r="J45" s="340"/>
      <c r="K45" s="332">
        <f>K32+K44</f>
        <v>72705</v>
      </c>
      <c r="L45" s="332">
        <f>L32+L44</f>
        <v>338211</v>
      </c>
      <c r="M45" s="341"/>
    </row>
    <row r="46" spans="1:16" s="6" customFormat="1" ht="13.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s="2" customFormat="1" x14ac:dyDescent="0.35">
      <c r="A47" s="393"/>
      <c r="B47" s="2" t="s">
        <v>312</v>
      </c>
      <c r="C47" s="141" t="s">
        <v>313</v>
      </c>
      <c r="D47" s="141"/>
      <c r="E47" s="141"/>
      <c r="F47" s="2" t="s">
        <v>314</v>
      </c>
      <c r="H47" s="142"/>
      <c r="I47" s="141"/>
      <c r="J47" s="2" t="s">
        <v>325</v>
      </c>
    </row>
    <row r="48" spans="1:16" s="2" customFormat="1" ht="23.25" x14ac:dyDescent="0.35">
      <c r="A48" s="393"/>
      <c r="B48" s="141"/>
      <c r="C48" s="141" t="s">
        <v>317</v>
      </c>
      <c r="D48" s="142"/>
      <c r="E48" s="393"/>
      <c r="F48" s="2" t="s">
        <v>315</v>
      </c>
      <c r="H48" s="142"/>
      <c r="I48" s="601"/>
      <c r="J48" s="601"/>
      <c r="K48" s="2" t="s">
        <v>316</v>
      </c>
      <c r="P48" s="396"/>
    </row>
    <row r="49" spans="1:13" s="2" customFormat="1" ht="18.75" customHeight="1" x14ac:dyDescent="0.35">
      <c r="A49" s="393"/>
      <c r="C49" s="141"/>
      <c r="D49" s="439"/>
      <c r="E49" s="439"/>
      <c r="F49" s="439"/>
      <c r="H49" s="439"/>
      <c r="I49" s="439"/>
      <c r="J49" s="439"/>
      <c r="K49" s="439"/>
    </row>
    <row r="50" spans="1:13" s="2" customFormat="1" ht="18" customHeight="1" x14ac:dyDescent="0.35">
      <c r="A50" s="393"/>
      <c r="C50" s="141"/>
      <c r="D50" s="393"/>
      <c r="E50" s="393"/>
      <c r="F50" s="393"/>
      <c r="H50" s="393"/>
      <c r="I50" s="142"/>
      <c r="J50" s="2" t="s">
        <v>318</v>
      </c>
    </row>
    <row r="51" spans="1:13" s="2" customFormat="1" ht="18.75" customHeight="1" x14ac:dyDescent="0.35">
      <c r="A51" s="393"/>
      <c r="C51" s="141"/>
      <c r="D51" s="393"/>
      <c r="E51" s="393"/>
      <c r="F51" s="393"/>
      <c r="H51" s="393"/>
      <c r="I51" s="142"/>
      <c r="J51" s="141"/>
      <c r="K51" s="2" t="s">
        <v>301</v>
      </c>
    </row>
    <row r="52" spans="1:13" s="2" customFormat="1" ht="18" customHeight="1" x14ac:dyDescent="0.35">
      <c r="A52" s="393"/>
      <c r="C52" s="141"/>
      <c r="D52" s="393"/>
      <c r="E52" s="393"/>
      <c r="F52" s="393"/>
      <c r="H52" s="393"/>
      <c r="I52" s="142"/>
      <c r="J52" s="141" t="s">
        <v>319</v>
      </c>
    </row>
    <row r="53" spans="1:13" s="2" customFormat="1" ht="23.25" x14ac:dyDescent="0.35">
      <c r="A53" s="253"/>
      <c r="B53" s="253"/>
      <c r="C53" s="628" t="s">
        <v>23</v>
      </c>
      <c r="D53" s="628"/>
      <c r="E53" s="628"/>
      <c r="F53" s="628"/>
      <c r="G53" s="628"/>
      <c r="H53" s="628"/>
      <c r="I53" s="628"/>
      <c r="J53" s="628"/>
      <c r="K53" s="628"/>
      <c r="L53" s="628" t="s">
        <v>25</v>
      </c>
      <c r="M53" s="628"/>
    </row>
    <row r="54" spans="1:13" ht="17.25" customHeight="1" x14ac:dyDescent="0.35">
      <c r="A54" s="609" t="str">
        <f>A27</f>
        <v>ระบบไฟฟ้า อาคาร 208</v>
      </c>
      <c r="B54" s="609"/>
      <c r="C54" s="609"/>
      <c r="D54" s="610" t="str">
        <f>D27</f>
        <v>อาคาร 208</v>
      </c>
      <c r="E54" s="610"/>
      <c r="F54" s="610"/>
      <c r="G54" s="610"/>
      <c r="H54" s="610"/>
      <c r="I54" s="214" t="s">
        <v>26</v>
      </c>
      <c r="J54" s="320" t="str">
        <f>J27</f>
        <v>สพม.11</v>
      </c>
      <c r="K54" s="214"/>
      <c r="L54" s="214"/>
      <c r="M54" s="214" t="s">
        <v>36</v>
      </c>
    </row>
    <row r="55" spans="1:13" ht="15.75" customHeight="1" thickBot="1" x14ac:dyDescent="0.4">
      <c r="A55" s="320" t="s">
        <v>0</v>
      </c>
      <c r="B55" s="214"/>
      <c r="C55" s="214"/>
      <c r="D55" s="610" t="str">
        <f>D28</f>
        <v>โรงเรียนคลองฉนวนวิทยา</v>
      </c>
      <c r="E55" s="610"/>
      <c r="F55" s="610"/>
      <c r="G55" s="610"/>
      <c r="H55" s="610"/>
      <c r="I55" s="214"/>
      <c r="J55" s="214"/>
      <c r="K55" s="611"/>
      <c r="L55" s="611"/>
      <c r="M55" s="214"/>
    </row>
    <row r="56" spans="1:13" x14ac:dyDescent="0.35">
      <c r="A56" s="612" t="s">
        <v>2</v>
      </c>
      <c r="B56" s="614" t="s">
        <v>3</v>
      </c>
      <c r="C56" s="615"/>
      <c r="D56" s="615"/>
      <c r="E56" s="616"/>
      <c r="F56" s="602" t="s">
        <v>4</v>
      </c>
      <c r="G56" s="602" t="s">
        <v>5</v>
      </c>
      <c r="H56" s="602" t="s">
        <v>6</v>
      </c>
      <c r="I56" s="602"/>
      <c r="J56" s="602" t="s">
        <v>7</v>
      </c>
      <c r="K56" s="602"/>
      <c r="L56" s="602" t="s">
        <v>24</v>
      </c>
      <c r="M56" s="604" t="s">
        <v>9</v>
      </c>
    </row>
    <row r="57" spans="1:13" ht="42" x14ac:dyDescent="0.35">
      <c r="A57" s="623"/>
      <c r="B57" s="624"/>
      <c r="C57" s="625"/>
      <c r="D57" s="625"/>
      <c r="E57" s="626"/>
      <c r="F57" s="627"/>
      <c r="G57" s="627"/>
      <c r="H57" s="323" t="s">
        <v>10</v>
      </c>
      <c r="I57" s="323" t="s">
        <v>11</v>
      </c>
      <c r="J57" s="335" t="s">
        <v>10</v>
      </c>
      <c r="K57" s="335" t="s">
        <v>11</v>
      </c>
      <c r="L57" s="603"/>
      <c r="M57" s="605"/>
    </row>
    <row r="58" spans="1:13" ht="16.5" customHeight="1" x14ac:dyDescent="0.35">
      <c r="A58" s="620" t="s">
        <v>45</v>
      </c>
      <c r="B58" s="621"/>
      <c r="C58" s="621"/>
      <c r="D58" s="621"/>
      <c r="E58" s="621"/>
      <c r="F58" s="621"/>
      <c r="G58" s="621"/>
      <c r="H58" s="622"/>
      <c r="I58" s="342">
        <f>I45</f>
        <v>265506</v>
      </c>
      <c r="J58" s="323"/>
      <c r="K58" s="336">
        <f>K45</f>
        <v>72705</v>
      </c>
      <c r="L58" s="336">
        <f>L45</f>
        <v>338211</v>
      </c>
      <c r="M58" s="338"/>
    </row>
    <row r="59" spans="1:13" ht="23.25" customHeight="1" x14ac:dyDescent="0.35">
      <c r="A59" s="324" t="str">
        <f>IF('กรอกรายการ วัสดุ'!A30&gt;0,'กรอกรายการ วัสดุ'!A30,IF('กรอกรายการ วัสดุ'!A30=0," "))</f>
        <v xml:space="preserve"> </v>
      </c>
      <c r="B59" s="595" t="str">
        <f>IF('กรอกรายการ วัสดุ'!B30&gt;0,'กรอกรายการ วัสดุ'!B30,IF('กรอกรายการ วัสดุ'!B30=0,"-"))</f>
        <v xml:space="preserve">1.21 บ๊อกเหลือง 4x4 </v>
      </c>
      <c r="C59" s="596"/>
      <c r="D59" s="596"/>
      <c r="E59" s="597"/>
      <c r="F59" s="325">
        <f>IF('กรอกรายการ วัสดุ'!C30&gt;0,'กรอกรายการ วัสดุ'!C30,IF('กรอกรายการ วัสดุ'!C30=0,"-"))</f>
        <v>150</v>
      </c>
      <c r="G59" s="325" t="str">
        <f>IF('กรอกรายการ วัสดุ'!D30&gt;0,'กรอกรายการ วัสดุ'!D30,IF('กรอกรายการ วัสดุ'!D30=0,"-"))</f>
        <v>ตัว</v>
      </c>
      <c r="H59" s="326">
        <f>IF('กรอกรายการ วัสดุ'!E30&gt;0,'กรอกรายการ วัสดุ'!E30,IF('กรอกรายการ วัสดุ'!E30=0,"-"))</f>
        <v>135</v>
      </c>
      <c r="I59" s="326">
        <f>IF('กรอกรายการ วัสดุ'!F30&gt;0,'กรอกรายการ วัสดุ'!F30,IF('กรอกรายการ วัสดุ'!F30=0,"-"))</f>
        <v>20250</v>
      </c>
      <c r="J59" s="326" t="str">
        <f>IF('กรอกรายการ วัสดุ'!G30&gt;0,'กรอกรายการ วัสดุ'!G30,IF('กรอกรายการ วัสดุ'!G30=0,"-"))</f>
        <v>-</v>
      </c>
      <c r="K59" s="326" t="str">
        <f>IF('กรอกรายการ วัสดุ'!H30&gt;0,'กรอกรายการ วัสดุ'!H30,IF('กรอกรายการ วัสดุ'!H30=0,"-"))</f>
        <v>-</v>
      </c>
      <c r="L59" s="326">
        <f>IF('กรอกรายการ วัสดุ'!I30&gt;0,'กรอกรายการ วัสดุ'!I30,IF('กรอกรายการ วัสดุ'!I30=0,"-"))</f>
        <v>20250</v>
      </c>
      <c r="M59" s="327"/>
    </row>
    <row r="60" spans="1:13" ht="23.25" customHeight="1" x14ac:dyDescent="0.35">
      <c r="A60" s="328" t="str">
        <f>IF('กรอกรายการ วัสดุ'!A31&gt;0,'กรอกรายการ วัสดุ'!A31,IF('กรอกรายการ วัสดุ'!A31=0," "))</f>
        <v xml:space="preserve"> </v>
      </c>
      <c r="B60" s="595" t="str">
        <f>IF('กรอกรายการ วัสดุ'!B31&gt;0,'กรอกรายการ วัสดุ'!B31,IF('กรอกรายการ วัสดุ'!B31=0,"-"))</f>
        <v>1.22 คอนเน๊กเตอร์</v>
      </c>
      <c r="C60" s="596"/>
      <c r="D60" s="596"/>
      <c r="E60" s="597"/>
      <c r="F60" s="325">
        <f>IF('กรอกรายการ วัสดุ'!C31&gt;0,'กรอกรายการ วัสดุ'!C31,IF('กรอกรายการ วัสดุ'!C31=0,"-"))</f>
        <v>500</v>
      </c>
      <c r="G60" s="325" t="str">
        <f>IF('กรอกรายการ วัสดุ'!D31&gt;0,'กรอกรายการ วัสดุ'!D31,IF('กรอกรายการ วัสดุ'!D31=0,"-"))</f>
        <v>ตัว</v>
      </c>
      <c r="H60" s="326">
        <f>IF('กรอกรายการ วัสดุ'!E31&gt;0,'กรอกรายการ วัสดุ'!E31,IF('กรอกรายการ วัสดุ'!E31=0,"-"))</f>
        <v>4</v>
      </c>
      <c r="I60" s="326">
        <f>IF('กรอกรายการ วัสดุ'!F31&gt;0,'กรอกรายการ วัสดุ'!F31,IF('กรอกรายการ วัสดุ'!F31=0,"-"))</f>
        <v>2000</v>
      </c>
      <c r="J60" s="326" t="str">
        <f>IF('กรอกรายการ วัสดุ'!G31&gt;0,'กรอกรายการ วัสดุ'!G31,IF('กรอกรายการ วัสดุ'!G31=0,"-"))</f>
        <v>-</v>
      </c>
      <c r="K60" s="326" t="str">
        <f>IF('กรอกรายการ วัสดุ'!H31&gt;0,'กรอกรายการ วัสดุ'!H31,IF('กรอกรายการ วัสดุ'!H31=0,"-"))</f>
        <v>-</v>
      </c>
      <c r="L60" s="326">
        <f>IF('กรอกรายการ วัสดุ'!I31&gt;0,'กรอกรายการ วัสดุ'!I31,IF('กรอกรายการ วัสดุ'!I31=0,"-"))</f>
        <v>2000</v>
      </c>
      <c r="M60" s="329"/>
    </row>
    <row r="61" spans="1:13" ht="23.25" customHeight="1" x14ac:dyDescent="0.35">
      <c r="A61" s="328" t="str">
        <f>IF('กรอกรายการ วัสดุ'!A32&gt;0,'กรอกรายการ วัสดุ'!A32,IF('กรอกรายการ วัสดุ'!A32=0," "))</f>
        <v xml:space="preserve"> </v>
      </c>
      <c r="B61" s="595" t="str">
        <f>IF('กรอกรายการ วัสดุ'!B32&gt;0,'กรอกรายการ วัสดุ'!B32,IF('กรอกรายการ วัสดุ'!B32=0,"-"))</f>
        <v>1.23 ข้อต่อตรงสีเหลือง</v>
      </c>
      <c r="C61" s="596"/>
      <c r="D61" s="596"/>
      <c r="E61" s="597"/>
      <c r="F61" s="325">
        <f>IF('กรอกรายการ วัสดุ'!C32&gt;0,'กรอกรายการ วัสดุ'!C32,IF('กรอกรายการ วัสดุ'!C32=0,"-"))</f>
        <v>800</v>
      </c>
      <c r="G61" s="325" t="str">
        <f>IF('กรอกรายการ วัสดุ'!D32&gt;0,'กรอกรายการ วัสดุ'!D32,IF('กรอกรายการ วัสดุ'!D32=0,"-"))</f>
        <v>ต้ว</v>
      </c>
      <c r="H61" s="326">
        <f>IF('กรอกรายการ วัสดุ'!E32&gt;0,'กรอกรายการ วัสดุ'!E32,IF('กรอกรายการ วัสดุ'!E32=0,"-"))</f>
        <v>3</v>
      </c>
      <c r="I61" s="326">
        <f>IF('กรอกรายการ วัสดุ'!F32&gt;0,'กรอกรายการ วัสดุ'!F32,IF('กรอกรายการ วัสดุ'!F32=0,"-"))</f>
        <v>2400</v>
      </c>
      <c r="J61" s="326" t="str">
        <f>IF('กรอกรายการ วัสดุ'!G32&gt;0,'กรอกรายการ วัสดุ'!G32,IF('กรอกรายการ วัสดุ'!G32=0,"-"))</f>
        <v>-</v>
      </c>
      <c r="K61" s="326" t="str">
        <f>IF('กรอกรายการ วัสดุ'!H32&gt;0,'กรอกรายการ วัสดุ'!H32,IF('กรอกรายการ วัสดุ'!H32=0,"-"))</f>
        <v>-</v>
      </c>
      <c r="L61" s="326">
        <f>IF('กรอกรายการ วัสดุ'!I32&gt;0,'กรอกรายการ วัสดุ'!I32,IF('กรอกรายการ วัสดุ'!I32=0,"-"))</f>
        <v>2400</v>
      </c>
      <c r="M61" s="329"/>
    </row>
    <row r="62" spans="1:13" ht="23.25" customHeight="1" x14ac:dyDescent="0.35">
      <c r="A62" s="328" t="str">
        <f>IF('กรอกรายการ วัสดุ'!A33&gt;0,'กรอกรายการ วัสดุ'!A33,IF('กรอกรายการ วัสดุ'!A33=0," "))</f>
        <v xml:space="preserve"> </v>
      </c>
      <c r="B62" s="595" t="str">
        <f>IF('กรอกรายการ วัสดุ'!B33&gt;0,'กรอกรายการ วัสดุ'!B33,IF('กรอกรายการ วัสดุ'!B33=0,"-"))</f>
        <v>1.24 กิ๊บก้ามปูเหลือง 3/8</v>
      </c>
      <c r="C62" s="596"/>
      <c r="D62" s="596"/>
      <c r="E62" s="597"/>
      <c r="F62" s="325">
        <f>IF('กรอกรายการ วัสดุ'!C33&gt;0,'กรอกรายการ วัสดุ'!C33,IF('กรอกรายการ วัสดุ'!C33=0,"-"))</f>
        <v>1000</v>
      </c>
      <c r="G62" s="325" t="str">
        <f>IF('กรอกรายการ วัสดุ'!D33&gt;0,'กรอกรายการ วัสดุ'!D33,IF('กรอกรายการ วัสดุ'!D33=0,"-"))</f>
        <v>ตัว</v>
      </c>
      <c r="H62" s="326">
        <f>IF('กรอกรายการ วัสดุ'!E33&gt;0,'กรอกรายการ วัสดุ'!E33,IF('กรอกรายการ วัสดุ'!E33=0,"-"))</f>
        <v>3</v>
      </c>
      <c r="I62" s="326">
        <f>IF('กรอกรายการ วัสดุ'!F33&gt;0,'กรอกรายการ วัสดุ'!F33,IF('กรอกรายการ วัสดุ'!F33=0,"-"))</f>
        <v>3000</v>
      </c>
      <c r="J62" s="326" t="str">
        <f>IF('กรอกรายการ วัสดุ'!G33&gt;0,'กรอกรายการ วัสดุ'!G33,IF('กรอกรายการ วัสดุ'!G33=0,"-"))</f>
        <v>-</v>
      </c>
      <c r="K62" s="326" t="str">
        <f>IF('กรอกรายการ วัสดุ'!H33&gt;0,'กรอกรายการ วัสดุ'!H33,IF('กรอกรายการ วัสดุ'!H33=0,"-"))</f>
        <v>-</v>
      </c>
      <c r="L62" s="326">
        <f>IF('กรอกรายการ วัสดุ'!I33&gt;0,'กรอกรายการ วัสดุ'!I33,IF('กรอกรายการ วัสดุ'!I33=0,"-"))</f>
        <v>3000</v>
      </c>
      <c r="M62" s="329"/>
    </row>
    <row r="63" spans="1:13" ht="23.25" customHeight="1" x14ac:dyDescent="0.35">
      <c r="A63" s="328" t="str">
        <f>IF('กรอกรายการ วัสดุ'!A34&gt;0,'กรอกรายการ วัสดุ'!A34,IF('กรอกรายการ วัสดุ'!A34=0," "))</f>
        <v xml:space="preserve"> </v>
      </c>
      <c r="B63" s="595" t="str">
        <f>IF('กรอกรายการ วัสดุ'!B34&gt;0,'กรอกรายการ วัสดุ'!B34,IF('กรอกรายการ วัสดุ'!B34=0,"-"))</f>
        <v>1.25ท่ออ่อนเหลือง 3/8</v>
      </c>
      <c r="C63" s="596"/>
      <c r="D63" s="596"/>
      <c r="E63" s="597"/>
      <c r="F63" s="325">
        <f>IF('กรอกรายการ วัสดุ'!C34&gt;0,'กรอกรายการ วัสดุ'!C34,IF('กรอกรายการ วัสดุ'!C34=0,"-"))</f>
        <v>3</v>
      </c>
      <c r="G63" s="325" t="str">
        <f>IF('กรอกรายการ วัสดุ'!D34&gt;0,'กรอกรายการ วัสดุ'!D34,IF('กรอกรายการ วัสดุ'!D34=0,"-"))</f>
        <v>ม้วน</v>
      </c>
      <c r="H63" s="326">
        <f>IF('กรอกรายการ วัสดุ'!E34&gt;0,'กรอกรายการ วัสดุ'!E34,IF('กรอกรายการ วัสดุ'!E34=0,"-"))</f>
        <v>604</v>
      </c>
      <c r="I63" s="326">
        <f>IF('กรอกรายการ วัสดุ'!F34&gt;0,'กรอกรายการ วัสดุ'!F34,IF('กรอกรายการ วัสดุ'!F34=0,"-"))</f>
        <v>1812</v>
      </c>
      <c r="J63" s="326" t="str">
        <f>IF('กรอกรายการ วัสดุ'!G34&gt;0,'กรอกรายการ วัสดุ'!G34,IF('กรอกรายการ วัสดุ'!G34=0,"-"))</f>
        <v>-</v>
      </c>
      <c r="K63" s="326" t="str">
        <f>IF('กรอกรายการ วัสดุ'!H34&gt;0,'กรอกรายการ วัสดุ'!H34,IF('กรอกรายการ วัสดุ'!H34=0,"-"))</f>
        <v>-</v>
      </c>
      <c r="L63" s="326">
        <f>IF('กรอกรายการ วัสดุ'!I34&gt;0,'กรอกรายการ วัสดุ'!I34,IF('กรอกรายการ วัสดุ'!I34=0,"-"))</f>
        <v>1812</v>
      </c>
      <c r="M63" s="329"/>
    </row>
    <row r="64" spans="1:13" ht="23.25" customHeight="1" x14ac:dyDescent="0.35">
      <c r="A64" s="328" t="str">
        <f>IF('กรอกรายการ วัสดุ'!A35&gt;0,'กรอกรายการ วัสดุ'!A35,IF('กรอกรายการ วัสดุ'!A35=0," "))</f>
        <v xml:space="preserve"> </v>
      </c>
      <c r="B64" s="595" t="str">
        <f>IF('กรอกรายการ วัสดุ'!B35&gt;0,'กรอกรายการ วัสดุ'!B35,IF('กรอกรายการ วัสดุ'!B35=0,"-"))</f>
        <v>1.26 น็อตเกลียวปล่อย 1 นิ้ว 1000 ตัว</v>
      </c>
      <c r="C64" s="596"/>
      <c r="D64" s="596"/>
      <c r="E64" s="597"/>
      <c r="F64" s="325">
        <v>1</v>
      </c>
      <c r="G64" s="325" t="str">
        <f>IF('กรอกรายการ วัสดุ'!D35&gt;0,'กรอกรายการ วัสดุ'!D35,IF('กรอกรายการ วัสดุ'!D35=0,"-"))</f>
        <v>กล่อง</v>
      </c>
      <c r="H64" s="326">
        <v>450</v>
      </c>
      <c r="I64" s="326">
        <v>450</v>
      </c>
      <c r="J64" s="326" t="str">
        <f>IF('กรอกรายการ วัสดุ'!G35&gt;0,'กรอกรายการ วัสดุ'!G35,IF('กรอกรายการ วัสดุ'!G35=0,"-"))</f>
        <v>-</v>
      </c>
      <c r="K64" s="326" t="str">
        <f>IF('กรอกรายการ วัสดุ'!H35&gt;0,'กรอกรายการ วัสดุ'!H35,IF('กรอกรายการ วัสดุ'!H35=0,"-"))</f>
        <v>-</v>
      </c>
      <c r="L64" s="326">
        <v>450</v>
      </c>
      <c r="M64" s="329"/>
    </row>
    <row r="65" spans="1:13" ht="23.25" customHeight="1" x14ac:dyDescent="0.35">
      <c r="A65" s="328" t="str">
        <f>IF('กรอกรายการ วัสดุ'!A36&gt;0,'กรอกรายการ วัสดุ'!A36,IF('กรอกรายการ วัสดุ'!A36=0," "))</f>
        <v xml:space="preserve"> </v>
      </c>
      <c r="B65" s="595" t="str">
        <f>IF('กรอกรายการ วัสดุ'!B36&gt;0,'กรอกรายการ วัสดุ'!B36,IF('กรอกรายการ วัสดุ'!B36=0,"-"))</f>
        <v>1.27 น็อตบุ๊คเหล็ก หัวระเบิดทองเหลือง แหวน  เบอร์ 17</v>
      </c>
      <c r="C65" s="596"/>
      <c r="D65" s="596"/>
      <c r="E65" s="597"/>
      <c r="F65" s="325">
        <v>64</v>
      </c>
      <c r="G65" s="325" t="str">
        <f>IF('กรอกรายการ วัสดุ'!D36&gt;0,'กรอกรายการ วัสดุ'!D36,IF('กรอกรายการ วัสดุ'!D36=0,"-"))</f>
        <v>ชุด</v>
      </c>
      <c r="H65" s="326">
        <f>IF('กรอกรายการ วัสดุ'!E36&gt;0,'กรอกรายการ วัสดุ'!E36,IF('กรอกรายการ วัสดุ'!E36=0,"-"))</f>
        <v>15</v>
      </c>
      <c r="I65" s="326">
        <v>960</v>
      </c>
      <c r="J65" s="326" t="str">
        <f>IF('กรอกรายการ วัสดุ'!G36&gt;0,'กรอกรายการ วัสดุ'!G36,IF('กรอกรายการ วัสดุ'!G36=0,"-"))</f>
        <v>-</v>
      </c>
      <c r="K65" s="326" t="str">
        <f>IF('กรอกรายการ วัสดุ'!H36&gt;0,'กรอกรายการ วัสดุ'!H36,IF('กรอกรายการ วัสดุ'!H36=0,"-"))</f>
        <v>-</v>
      </c>
      <c r="L65" s="326">
        <v>960</v>
      </c>
      <c r="M65" s="329"/>
    </row>
    <row r="66" spans="1:13" ht="23.25" customHeight="1" x14ac:dyDescent="0.35">
      <c r="A66" s="328" t="str">
        <f>IF('กรอกรายการ วัสดุ'!A37&gt;0,'กรอกรายการ วัสดุ'!A37,IF('กรอกรายการ วัสดุ'!A37=0," "))</f>
        <v xml:space="preserve"> </v>
      </c>
      <c r="B66" s="595" t="str">
        <f>IF('กรอกรายการ วัสดุ'!B37&gt;0,'กรอกรายการ วัสดุ'!B37,IF('กรอกรายการ วัสดุ'!B37=0,"-"))</f>
        <v xml:space="preserve">1.28 บุ๊คยางเบอร์ 7 </v>
      </c>
      <c r="C66" s="596"/>
      <c r="D66" s="596"/>
      <c r="E66" s="597"/>
      <c r="F66" s="325">
        <v>1</v>
      </c>
      <c r="G66" s="325" t="str">
        <f>IF('กรอกรายการ วัสดุ'!D37&gt;0,'กรอกรายการ วัสดุ'!D37,IF('กรอกรายการ วัสดุ'!D37=0,"-"))</f>
        <v>ก.ก.</v>
      </c>
      <c r="H66" s="326">
        <f>IF('กรอกรายการ วัสดุ'!E37&gt;0,'กรอกรายการ วัสดุ'!E37,IF('กรอกรายการ วัสดุ'!E37=0,"-"))</f>
        <v>200</v>
      </c>
      <c r="I66" s="326">
        <v>200</v>
      </c>
      <c r="J66" s="326" t="str">
        <f>IF('กรอกรายการ วัสดุ'!G37&gt;0,'กรอกรายการ วัสดุ'!G37,IF('กรอกรายการ วัสดุ'!G37=0,"-"))</f>
        <v>-</v>
      </c>
      <c r="K66" s="326" t="str">
        <f>IF('กรอกรายการ วัสดุ'!H37&gt;0,'กรอกรายการ วัสดุ'!H37,IF('กรอกรายการ วัสดุ'!H37=0,"-"))</f>
        <v>-</v>
      </c>
      <c r="L66" s="326">
        <v>200</v>
      </c>
      <c r="M66" s="329"/>
    </row>
    <row r="67" spans="1:13" ht="23.25" customHeight="1" x14ac:dyDescent="0.35">
      <c r="A67" s="328" t="str">
        <f>IF('กรอกรายการ วัสดุ'!A38&gt;0,'กรอกรายการ วัสดุ'!A38,IF('กรอกรายการ วัสดุ'!A38=0," "))</f>
        <v xml:space="preserve"> </v>
      </c>
      <c r="B67" s="595" t="str">
        <f>IF('กรอกรายการ วัสดุ'!B38&gt;0,'กรอกรายการ วัสดุ'!B38,IF('กรอกรายการ วัสดุ'!B38=0,"-"))</f>
        <v>1.29 น็อตเกลียวปล่อย 1/2 นิ้ว 1000 ตัว</v>
      </c>
      <c r="C67" s="596"/>
      <c r="D67" s="596"/>
      <c r="E67" s="597"/>
      <c r="F67" s="325">
        <v>1</v>
      </c>
      <c r="G67" s="325" t="str">
        <f>IF('กรอกรายการ วัสดุ'!D38&gt;0,'กรอกรายการ วัสดุ'!D38,IF('กรอกรายการ วัสดุ'!D38=0,"-"))</f>
        <v>กล่อง</v>
      </c>
      <c r="H67" s="326">
        <f>IF('กรอกรายการ วัสดุ'!E38&gt;0,'กรอกรายการ วัสดุ'!E38,IF('กรอกรายการ วัสดุ'!E38=0,"-"))</f>
        <v>450</v>
      </c>
      <c r="I67" s="326">
        <v>450</v>
      </c>
      <c r="J67" s="326" t="str">
        <f>IF('กรอกรายการ วัสดุ'!G38&gt;0,'กรอกรายการ วัสดุ'!G38,IF('กรอกรายการ วัสดุ'!G38=0,"-"))</f>
        <v>-</v>
      </c>
      <c r="K67" s="326" t="str">
        <f>IF('กรอกรายการ วัสดุ'!H38&gt;0,'กรอกรายการ วัสดุ'!H38,IF('กรอกรายการ วัสดุ'!H38=0,"-"))</f>
        <v>-</v>
      </c>
      <c r="L67" s="326">
        <v>450</v>
      </c>
      <c r="M67" s="329"/>
    </row>
    <row r="68" spans="1:13" ht="23.25" customHeight="1" x14ac:dyDescent="0.35">
      <c r="A68" s="328" t="str">
        <f>IF('กรอกรายการ วัสดุ'!A39&gt;0,'กรอกรายการ วัสดุ'!A39,IF('กรอกรายการ วัสดุ'!A39=0," "))</f>
        <v xml:space="preserve"> </v>
      </c>
      <c r="B68" s="595" t="str">
        <f>IF('กรอกรายการ วัสดุ'!B39&gt;0,'กรอกรายการ วัสดุ'!B39,IF('กรอกรายการ วัสดุ'!B39=0,"-"))</f>
        <v>1.30 แผงไฟฟ้าพลาสติก สีขาว</v>
      </c>
      <c r="C68" s="596"/>
      <c r="D68" s="596"/>
      <c r="E68" s="597"/>
      <c r="F68" s="325">
        <f>IF('กรอกรายการ วัสดุ'!C39&gt;0,'กรอกรายการ วัสดุ'!C39,IF('กรอกรายการ วัสดุ'!C39=0,"-"))</f>
        <v>15</v>
      </c>
      <c r="G68" s="325" t="str">
        <f>IF('กรอกรายการ วัสดุ'!D39&gt;0,'กรอกรายการ วัสดุ'!D39,IF('กรอกรายการ วัสดุ'!D39=0,"-"))</f>
        <v>อัน</v>
      </c>
      <c r="H68" s="326">
        <f>IF('กรอกรายการ วัสดุ'!E39&gt;0,'กรอกรายการ วัสดุ'!E39,IF('กรอกรายการ วัสดุ'!E39=0,"-"))</f>
        <v>120</v>
      </c>
      <c r="I68" s="326">
        <f>IF('กรอกรายการ วัสดุ'!F39&gt;0,'กรอกรายการ วัสดุ'!F39,IF('กรอกรายการ วัสดุ'!F39=0,"-"))</f>
        <v>1800</v>
      </c>
      <c r="J68" s="326" t="str">
        <f>IF('กรอกรายการ วัสดุ'!G39&gt;0,'กรอกรายการ วัสดุ'!G39,IF('กรอกรายการ วัสดุ'!G39=0,"-"))</f>
        <v>-</v>
      </c>
      <c r="K68" s="326" t="str">
        <f>IF('กรอกรายการ วัสดุ'!H39&gt;0,'กรอกรายการ วัสดุ'!H39,IF('กรอกรายการ วัสดุ'!H39=0,"-"))</f>
        <v>-</v>
      </c>
      <c r="L68" s="326">
        <f>IF('กรอกรายการ วัสดุ'!I39&gt;0,'กรอกรายการ วัสดุ'!I39,IF('กรอกรายการ วัสดุ'!I39=0,"-"))</f>
        <v>1800</v>
      </c>
      <c r="M68" s="329"/>
    </row>
    <row r="69" spans="1:13" ht="23.25" customHeight="1" thickBot="1" x14ac:dyDescent="0.4">
      <c r="A69" s="330" t="str">
        <f>IF('กรอกรายการ วัสดุ'!A40&gt;0,'กรอกรายการ วัสดุ'!A40,IF('กรอกรายการ วัสดุ'!A40=0," "))</f>
        <v xml:space="preserve"> </v>
      </c>
      <c r="B69" s="595" t="str">
        <f>IF('กรอกรายการ วัสดุ'!B40&gt;0,'กรอกรายการ วัสดุ'!B40,IF('กรอกรายการ วัสดุ'!B40=0,"-"))</f>
        <v>1.31 รางไวร์เวย์ กว้าง6 สูง4 ยาว 2.4 ม.</v>
      </c>
      <c r="C69" s="596"/>
      <c r="D69" s="596"/>
      <c r="E69" s="597"/>
      <c r="F69" s="325">
        <f>IF('กรอกรายการ วัสดุ'!C40&gt;0,'กรอกรายการ วัสดุ'!C40,IF('กรอกรายการ วัสดุ'!C40=0,"-"))</f>
        <v>5</v>
      </c>
      <c r="G69" s="325" t="str">
        <f>IF('กรอกรายการ วัสดุ'!D40&gt;0,'กรอกรายการ วัสดุ'!D40,IF('กรอกรายการ วัสดุ'!D40=0,"-"))</f>
        <v>ท่อน</v>
      </c>
      <c r="H69" s="326">
        <f>IF('กรอกรายการ วัสดุ'!E40&gt;0,'กรอกรายการ วัสดุ'!E40,IF('กรอกรายการ วัสดุ'!E40=0,"-"))</f>
        <v>680</v>
      </c>
      <c r="I69" s="326">
        <f>IF('กรอกรายการ วัสดุ'!F40&gt;0,'กรอกรายการ วัสดุ'!F40,IF('กรอกรายการ วัสดุ'!F40=0,"-"))</f>
        <v>3400</v>
      </c>
      <c r="J69" s="326" t="s">
        <v>320</v>
      </c>
      <c r="K69" s="326" t="s">
        <v>320</v>
      </c>
      <c r="L69" s="326">
        <v>3400</v>
      </c>
      <c r="M69" s="331"/>
    </row>
    <row r="70" spans="1:13" ht="21.75" thickBot="1" x14ac:dyDescent="0.4">
      <c r="A70" s="598" t="s">
        <v>46</v>
      </c>
      <c r="B70" s="599"/>
      <c r="C70" s="599"/>
      <c r="D70" s="599"/>
      <c r="E70" s="599"/>
      <c r="F70" s="599"/>
      <c r="G70" s="599"/>
      <c r="H70" s="600"/>
      <c r="I70" s="332">
        <f>SUM(I59:I69)</f>
        <v>36722</v>
      </c>
      <c r="J70" s="340"/>
      <c r="K70" s="332">
        <f t="shared" ref="K70:L70" si="0">SUM(K59:K69)</f>
        <v>0</v>
      </c>
      <c r="L70" s="332">
        <f t="shared" si="0"/>
        <v>36722</v>
      </c>
      <c r="M70" s="341"/>
    </row>
    <row r="71" spans="1:13" ht="21.75" thickBot="1" x14ac:dyDescent="0.4">
      <c r="A71" s="598" t="s">
        <v>47</v>
      </c>
      <c r="B71" s="599"/>
      <c r="C71" s="599"/>
      <c r="D71" s="599"/>
      <c r="E71" s="599"/>
      <c r="F71" s="599"/>
      <c r="G71" s="599"/>
      <c r="H71" s="600"/>
      <c r="I71" s="343">
        <f>I70+I58</f>
        <v>302228</v>
      </c>
      <c r="J71" s="340"/>
      <c r="K71" s="332">
        <f t="shared" ref="K71:L71" si="1">K70+K58</f>
        <v>72705</v>
      </c>
      <c r="L71" s="332">
        <f t="shared" si="1"/>
        <v>374933</v>
      </c>
      <c r="M71" s="341"/>
    </row>
    <row r="72" spans="1:13" s="2" customFormat="1" ht="8.25" customHeight="1" x14ac:dyDescent="0.35">
      <c r="A72" s="13"/>
      <c r="B72" s="13"/>
      <c r="C72" s="13"/>
      <c r="D72" s="13"/>
      <c r="E72" s="13"/>
      <c r="F72" s="13"/>
      <c r="G72" s="13"/>
      <c r="H72" s="13"/>
      <c r="I72" s="6"/>
      <c r="J72" s="6"/>
      <c r="K72" s="6"/>
      <c r="L72" s="6"/>
      <c r="M72" s="6"/>
    </row>
    <row r="73" spans="1:13" s="2" customFormat="1" x14ac:dyDescent="0.35">
      <c r="A73" s="319"/>
      <c r="B73" s="2" t="s">
        <v>312</v>
      </c>
      <c r="C73" s="141" t="s">
        <v>313</v>
      </c>
      <c r="D73" s="141"/>
      <c r="E73" s="141"/>
      <c r="F73" s="2" t="s">
        <v>314</v>
      </c>
      <c r="H73" s="142"/>
      <c r="I73" s="141"/>
      <c r="J73" s="2" t="s">
        <v>325</v>
      </c>
    </row>
    <row r="74" spans="1:13" s="2" customFormat="1" x14ac:dyDescent="0.35">
      <c r="A74" s="319"/>
      <c r="B74" s="141"/>
      <c r="C74" s="141" t="s">
        <v>317</v>
      </c>
      <c r="D74" s="142"/>
      <c r="E74" s="393"/>
      <c r="F74" s="2" t="s">
        <v>315</v>
      </c>
      <c r="H74" s="142"/>
      <c r="I74" s="601"/>
      <c r="J74" s="601"/>
      <c r="K74" s="2" t="s">
        <v>316</v>
      </c>
    </row>
    <row r="75" spans="1:13" s="2" customFormat="1" ht="9.75" customHeight="1" x14ac:dyDescent="0.35">
      <c r="A75" s="319"/>
      <c r="C75" s="141"/>
      <c r="D75" s="439"/>
      <c r="E75" s="439"/>
      <c r="F75" s="439"/>
      <c r="H75" s="439"/>
      <c r="I75" s="439"/>
      <c r="J75" s="439"/>
      <c r="K75" s="439"/>
    </row>
    <row r="76" spans="1:13" s="2" customFormat="1" x14ac:dyDescent="0.35">
      <c r="A76" s="322"/>
      <c r="C76" s="141"/>
      <c r="D76" s="393"/>
      <c r="E76" s="393"/>
      <c r="F76" s="393"/>
      <c r="H76" s="393"/>
      <c r="I76" s="142"/>
      <c r="J76" s="2" t="s">
        <v>318</v>
      </c>
    </row>
    <row r="77" spans="1:13" s="2" customFormat="1" x14ac:dyDescent="0.35">
      <c r="A77" s="322"/>
      <c r="C77" s="141"/>
      <c r="D77" s="393"/>
      <c r="E77" s="393"/>
      <c r="F77" s="393"/>
      <c r="H77" s="393"/>
      <c r="I77" s="142"/>
      <c r="J77" s="141"/>
      <c r="K77" s="2" t="s">
        <v>301</v>
      </c>
    </row>
    <row r="78" spans="1:13" s="2" customFormat="1" x14ac:dyDescent="0.35">
      <c r="A78" s="253"/>
      <c r="C78" s="141"/>
      <c r="D78" s="393"/>
      <c r="E78" s="393"/>
      <c r="F78" s="393"/>
      <c r="H78" s="393"/>
      <c r="I78" s="142"/>
      <c r="J78" s="141" t="s">
        <v>319</v>
      </c>
    </row>
    <row r="79" spans="1:13" s="2" customFormat="1" ht="23.25" x14ac:dyDescent="0.35">
      <c r="A79" s="1"/>
      <c r="B79" s="1"/>
      <c r="C79" s="487" t="s">
        <v>23</v>
      </c>
      <c r="D79" s="487"/>
      <c r="E79" s="487"/>
      <c r="F79" s="487"/>
      <c r="G79" s="487"/>
      <c r="H79" s="487"/>
      <c r="I79" s="487"/>
      <c r="J79" s="487"/>
      <c r="K79" s="487"/>
      <c r="L79" s="487" t="s">
        <v>25</v>
      </c>
      <c r="M79" s="487"/>
    </row>
    <row r="80" spans="1:13" x14ac:dyDescent="0.35">
      <c r="A80" s="609" t="str">
        <f>A54</f>
        <v>ระบบไฟฟ้า อาคาร 208</v>
      </c>
      <c r="B80" s="609"/>
      <c r="C80" s="609"/>
      <c r="D80" s="610" t="str">
        <f>D54</f>
        <v>อาคาร 208</v>
      </c>
      <c r="E80" s="610"/>
      <c r="F80" s="610"/>
      <c r="G80" s="610"/>
      <c r="H80" s="610"/>
      <c r="I80" s="214" t="s">
        <v>26</v>
      </c>
      <c r="J80" s="320" t="str">
        <f>J54</f>
        <v>สพม.11</v>
      </c>
      <c r="K80" s="214"/>
      <c r="L80" s="214"/>
      <c r="M80" s="214" t="s">
        <v>38</v>
      </c>
    </row>
    <row r="81" spans="1:13" ht="21.75" thickBot="1" x14ac:dyDescent="0.4">
      <c r="A81" s="320" t="s">
        <v>0</v>
      </c>
      <c r="B81" s="214"/>
      <c r="C81" s="214"/>
      <c r="D81" s="610" t="str">
        <f>D55</f>
        <v>โรงเรียนคลองฉนวนวิทยา</v>
      </c>
      <c r="E81" s="610"/>
      <c r="F81" s="610"/>
      <c r="G81" s="610"/>
      <c r="H81" s="610"/>
      <c r="I81" s="214"/>
      <c r="J81" s="214"/>
      <c r="K81" s="611"/>
      <c r="L81" s="611"/>
      <c r="M81" s="214"/>
    </row>
    <row r="82" spans="1:13" x14ac:dyDescent="0.35">
      <c r="A82" s="612" t="s">
        <v>2</v>
      </c>
      <c r="B82" s="614" t="s">
        <v>3</v>
      </c>
      <c r="C82" s="615"/>
      <c r="D82" s="615"/>
      <c r="E82" s="616"/>
      <c r="F82" s="602" t="s">
        <v>4</v>
      </c>
      <c r="G82" s="602" t="s">
        <v>5</v>
      </c>
      <c r="H82" s="602" t="s">
        <v>6</v>
      </c>
      <c r="I82" s="602"/>
      <c r="J82" s="602" t="s">
        <v>7</v>
      </c>
      <c r="K82" s="602"/>
      <c r="L82" s="602" t="s">
        <v>24</v>
      </c>
      <c r="M82" s="604" t="s">
        <v>9</v>
      </c>
    </row>
    <row r="83" spans="1:13" ht="42" x14ac:dyDescent="0.35">
      <c r="A83" s="613"/>
      <c r="B83" s="617"/>
      <c r="C83" s="618"/>
      <c r="D83" s="618"/>
      <c r="E83" s="619"/>
      <c r="F83" s="603"/>
      <c r="G83" s="603"/>
      <c r="H83" s="335" t="s">
        <v>10</v>
      </c>
      <c r="I83" s="335" t="s">
        <v>11</v>
      </c>
      <c r="J83" s="335" t="s">
        <v>10</v>
      </c>
      <c r="K83" s="335" t="s">
        <v>11</v>
      </c>
      <c r="L83" s="603"/>
      <c r="M83" s="605"/>
    </row>
    <row r="84" spans="1:13" x14ac:dyDescent="0.35">
      <c r="A84" s="606" t="s">
        <v>48</v>
      </c>
      <c r="B84" s="607"/>
      <c r="C84" s="607"/>
      <c r="D84" s="607"/>
      <c r="E84" s="607"/>
      <c r="F84" s="607"/>
      <c r="G84" s="607"/>
      <c r="H84" s="608"/>
      <c r="I84" s="345">
        <f>I71</f>
        <v>302228</v>
      </c>
      <c r="J84" s="346"/>
      <c r="K84" s="347">
        <f>K71</f>
        <v>72705</v>
      </c>
      <c r="L84" s="347">
        <f>L71</f>
        <v>374933</v>
      </c>
      <c r="M84" s="327"/>
    </row>
    <row r="85" spans="1:13" x14ac:dyDescent="0.35">
      <c r="A85" s="324" t="str">
        <f>IF('กรอกรายการ วัสดุ'!A41&gt;0,'กรอกรายการ วัสดุ'!A41,IF('กรอกรายการ วัสดุ'!A41=0," "))</f>
        <v xml:space="preserve"> </v>
      </c>
      <c r="B85" s="595" t="str">
        <f>IF('กรอกรายการ วัสดุ'!B41&gt;0,'กรอกรายการ วัสดุ'!B41,IF('กรอกรายการ วัสดุ'!B41=0,"-"))</f>
        <v>1.32 แหวนมิเนียม</v>
      </c>
      <c r="C85" s="596"/>
      <c r="D85" s="596"/>
      <c r="E85" s="597"/>
      <c r="F85" s="325">
        <v>1</v>
      </c>
      <c r="G85" s="325" t="str">
        <f>IF('กรอกรายการ วัสดุ'!D41&gt;0,'กรอกรายการ วัสดุ'!D41,IF('กรอกรายการ วัสดุ'!D41=0,"-"))</f>
        <v>ก.ก.</v>
      </c>
      <c r="H85" s="326">
        <v>215</v>
      </c>
      <c r="I85" s="326">
        <v>215</v>
      </c>
      <c r="J85" s="326" t="str">
        <f>IF('กรอกรายการ วัสดุ'!G41&gt;0,'กรอกรายการ วัสดุ'!G41,IF('กรอกรายการ วัสดุ'!G41=0,"-"))</f>
        <v>-</v>
      </c>
      <c r="K85" s="326" t="str">
        <f>IF('กรอกรายการ วัสดุ'!H41&gt;0,'กรอกรายการ วัสดุ'!H41,IF('กรอกรายการ วัสดุ'!H41=0,"-"))</f>
        <v>-</v>
      </c>
      <c r="L85" s="326">
        <v>215</v>
      </c>
      <c r="M85" s="331"/>
    </row>
    <row r="86" spans="1:13" x14ac:dyDescent="0.35">
      <c r="A86" s="328" t="str">
        <f>IF('กรอกรายการ วัสดุ'!A42&gt;0,'กรอกรายการ วัสดุ'!A42,IF('กรอกรายการ วัสดุ'!A42=0," "))</f>
        <v xml:space="preserve"> </v>
      </c>
      <c r="B86" s="595" t="str">
        <f>IF('กรอกรายการ วัสดุ'!B42&gt;0,'กรอกรายการ วัสดุ'!B42,IF('กรอกรายการ วัสดุ'!B42=0,"-"))</f>
        <v xml:space="preserve">1.33 งานรื้อถอนระบบไฟฟ้าเดิม พร้อมซ่อมแซมและขนย้าย </v>
      </c>
      <c r="C86" s="596"/>
      <c r="D86" s="596"/>
      <c r="E86" s="597"/>
      <c r="F86" s="325">
        <f>IF('กรอกรายการ วัสดุ'!C42&gt;0,'กรอกรายการ วัสดุ'!C42,IF('กรอกรายการ วัสดุ'!C42=0,"-"))</f>
        <v>1</v>
      </c>
      <c r="G86" s="325" t="str">
        <f>IF('กรอกรายการ วัสดุ'!D42&gt;0,'กรอกรายการ วัสดุ'!D42,IF('กรอกรายการ วัสดุ'!D42=0,"-"))</f>
        <v>อาคาร</v>
      </c>
      <c r="H86" s="326" t="str">
        <f>IF('กรอกรายการ วัสดุ'!E42&gt;0,'กรอกรายการ วัสดุ'!E42,IF('กรอกรายการ วัสดุ'!E42=0,"-"))</f>
        <v>-</v>
      </c>
      <c r="I86" s="326" t="str">
        <f>IF('กรอกรายการ วัสดุ'!F42&gt;0,'กรอกรายการ วัสดุ'!F42,IF('กรอกรายการ วัสดุ'!F42=0,"-"))</f>
        <v>-</v>
      </c>
      <c r="J86" s="326">
        <f>IF('กรอกรายการ วัสดุ'!G42&gt;0,'กรอกรายการ วัสดุ'!G42,IF('กรอกรายการ วัสดุ'!G42=0,"-"))</f>
        <v>19000</v>
      </c>
      <c r="K86" s="326">
        <f>IF('กรอกรายการ วัสดุ'!H42&gt;0,'กรอกรายการ วัสดุ'!H42,IF('กรอกรายการ วัสดุ'!H42=0,"-"))</f>
        <v>19000</v>
      </c>
      <c r="L86" s="326">
        <f>IF('กรอกรายการ วัสดุ'!I42&gt;0,'กรอกรายการ วัสดุ'!I42,IF('กรอกรายการ วัสดุ'!I42=0,"-"))</f>
        <v>19000</v>
      </c>
      <c r="M86" s="329"/>
    </row>
    <row r="87" spans="1:13" x14ac:dyDescent="0.35">
      <c r="A87" s="328" t="str">
        <f>IF('กรอกรายการ วัสดุ'!A43&gt;0,'กรอกรายการ วัสดุ'!A43,IF('กรอกรายการ วัสดุ'!A43=0," "))</f>
        <v xml:space="preserve"> </v>
      </c>
      <c r="B87" s="595" t="str">
        <f>IF('กรอกรายการ วัสดุ'!B43&gt;0,'กรอกรายการ วัสดุ'!B43,IF('กรอกรายการ วัสดุ'!B43=0,"-"))</f>
        <v>1.34 พัดลมดูดแบบติดกระจก ขนาด 8 นิ้ว</v>
      </c>
      <c r="C87" s="596"/>
      <c r="D87" s="596"/>
      <c r="E87" s="597"/>
      <c r="F87" s="325">
        <f>IF('กรอกรายการ วัสดุ'!C43&gt;0,'กรอกรายการ วัสดุ'!C43,IF('กรอกรายการ วัสดุ'!C43=0,"-"))</f>
        <v>2</v>
      </c>
      <c r="G87" s="325" t="str">
        <f>IF('กรอกรายการ วัสดุ'!D43&gt;0,'กรอกรายการ วัสดุ'!D43,IF('กรอกรายการ วัสดุ'!D43=0,"-"))</f>
        <v>เครื่อง</v>
      </c>
      <c r="H87" s="326">
        <f>IF('กรอกรายการ วัสดุ'!E43&gt;0,'กรอกรายการ วัสดุ'!E43,IF('กรอกรายการ วัสดุ'!E43=0,"-"))</f>
        <v>830</v>
      </c>
      <c r="I87" s="326">
        <f>IF('กรอกรายการ วัสดุ'!F43&gt;0,'กรอกรายการ วัสดุ'!F43,IF('กรอกรายการ วัสดุ'!F43=0,"-"))</f>
        <v>1660</v>
      </c>
      <c r="J87" s="326">
        <f>IF('กรอกรายการ วัสดุ'!G43&gt;0,'กรอกรายการ วัสดุ'!G43,IF('กรอกรายการ วัสดุ'!G43=0,"-"))</f>
        <v>345</v>
      </c>
      <c r="K87" s="326">
        <f>IF('กรอกรายการ วัสดุ'!H43&gt;0,'กรอกรายการ วัสดุ'!H43,IF('กรอกรายการ วัสดุ'!H43=0,"-"))</f>
        <v>690</v>
      </c>
      <c r="L87" s="326">
        <f>IF('กรอกรายการ วัสดุ'!I43&gt;0,'กรอกรายการ วัสดุ'!I43,IF('กรอกรายการ วัสดุ'!I43=0,"-"))</f>
        <v>2350</v>
      </c>
      <c r="M87" s="329"/>
    </row>
    <row r="88" spans="1:13" x14ac:dyDescent="0.35">
      <c r="A88" s="328" t="str">
        <f>IF('กรอกรายการ วัสดุ'!A44&gt;0,'กรอกรายการ วัสดุ'!A44,IF('กรอกรายการ วัสดุ'!A44=0," "))</f>
        <v xml:space="preserve"> </v>
      </c>
      <c r="B88" s="595" t="str">
        <f>IF('กรอกรายการ วัสดุ'!B44&gt;0,'กรอกรายการ วัสดุ'!B44,IF('กรอกรายการ วัสดุ'!B44=0,"-"))</f>
        <v>1.35 พัดลมโคจรแบบติดฝาผนัง ขนาด 16 นิ้ว</v>
      </c>
      <c r="C88" s="596"/>
      <c r="D88" s="596"/>
      <c r="E88" s="597"/>
      <c r="F88" s="325">
        <v>2</v>
      </c>
      <c r="G88" s="325" t="s">
        <v>303</v>
      </c>
      <c r="H88" s="326">
        <v>1840</v>
      </c>
      <c r="I88" s="326">
        <f>IF('กรอกรายการ วัสดุ'!F44&gt;0,'กรอกรายการ วัสดุ'!F44,IF('กรอกรายการ วัสดุ'!F44=0,"-"))</f>
        <v>3680</v>
      </c>
      <c r="J88" s="326">
        <v>345</v>
      </c>
      <c r="K88" s="326">
        <f>IF('กรอกรายการ วัสดุ'!H44&gt;0,'กรอกรายการ วัสดุ'!H44,IF('กรอกรายการ วัสดุ'!H44=0,"-"))</f>
        <v>690</v>
      </c>
      <c r="L88" s="326">
        <f>IF('กรอกรายการ วัสดุ'!I44&gt;0,'กรอกรายการ วัสดุ'!I44,IF('กรอกรายการ วัสดุ'!I44=0,"-"))</f>
        <v>4370</v>
      </c>
      <c r="M88" s="329"/>
    </row>
    <row r="89" spans="1:13" x14ac:dyDescent="0.35">
      <c r="A89" s="328" t="str">
        <f>IF('กรอกรายการ วัสดุ'!A45&gt;0,'กรอกรายการ วัสดุ'!A45,IF('กรอกรายการ วัสดุ'!A45=0," "))</f>
        <v xml:space="preserve"> </v>
      </c>
      <c r="B89" s="595" t="str">
        <f>IF('กรอกรายการ วัสดุ'!B45&gt;0,'กรอกรายการ วัสดุ'!B45,IF('กรอกรายการ วัสดุ'!B45=0,"-"))</f>
        <v>-</v>
      </c>
      <c r="C89" s="596"/>
      <c r="D89" s="596"/>
      <c r="E89" s="597"/>
      <c r="F89" s="325" t="str">
        <f>IF('กรอกรายการ วัสดุ'!C45&gt;0,'กรอกรายการ วัสดุ'!C45,IF('กรอกรายการ วัสดุ'!C45=0,"-"))</f>
        <v>-</v>
      </c>
      <c r="G89" s="325" t="str">
        <f>IF('กรอกรายการ วัสดุ'!D45&gt;0,'กรอกรายการ วัสดุ'!D45,IF('กรอกรายการ วัสดุ'!D45=0,"-"))</f>
        <v>-</v>
      </c>
      <c r="H89" s="326" t="str">
        <f>IF('กรอกรายการ วัสดุ'!E45&gt;0,'กรอกรายการ วัสดุ'!E45,IF('กรอกรายการ วัสดุ'!E45=0,"-"))</f>
        <v>-</v>
      </c>
      <c r="I89" s="326" t="str">
        <f>IF('กรอกรายการ วัสดุ'!F45&gt;0,'กรอกรายการ วัสดุ'!F45,IF('กรอกรายการ วัสดุ'!F45=0,"-"))</f>
        <v>-</v>
      </c>
      <c r="J89" s="326" t="str">
        <f>IF('กรอกรายการ วัสดุ'!G45&gt;0,'กรอกรายการ วัสดุ'!G45,IF('กรอกรายการ วัสดุ'!G45=0,"-"))</f>
        <v>-</v>
      </c>
      <c r="K89" s="326" t="str">
        <f>IF('กรอกรายการ วัสดุ'!H45&gt;0,'กรอกรายการ วัสดุ'!H45,IF('กรอกรายการ วัสดุ'!H45=0,"-"))</f>
        <v>-</v>
      </c>
      <c r="L89" s="326" t="str">
        <f>IF('กรอกรายการ วัสดุ'!I45&gt;0,'กรอกรายการ วัสดุ'!I45,IF('กรอกรายการ วัสดุ'!I45=0,"-"))</f>
        <v>-</v>
      </c>
      <c r="M89" s="329"/>
    </row>
    <row r="90" spans="1:13" x14ac:dyDescent="0.35">
      <c r="A90" s="328" t="str">
        <f>IF('กรอกรายการ วัสดุ'!A46&gt;0,'กรอกรายการ วัสดุ'!A46,IF('กรอกรายการ วัสดุ'!A46=0," "))</f>
        <v xml:space="preserve"> </v>
      </c>
      <c r="B90" s="595" t="str">
        <f>IF('กรอกรายการ วัสดุ'!B46&gt;0,'กรอกรายการ วัสดุ'!B46,IF('กรอกรายการ วัสดุ'!B46=0,"-"))</f>
        <v>-</v>
      </c>
      <c r="C90" s="596"/>
      <c r="D90" s="596"/>
      <c r="E90" s="597"/>
      <c r="F90" s="325" t="str">
        <f>IF('กรอกรายการ วัสดุ'!C46&gt;0,'กรอกรายการ วัสดุ'!C46,IF('กรอกรายการ วัสดุ'!C46=0,"-"))</f>
        <v>-</v>
      </c>
      <c r="G90" s="325" t="str">
        <f>IF('กรอกรายการ วัสดุ'!D46&gt;0,'กรอกรายการ วัสดุ'!D46,IF('กรอกรายการ วัสดุ'!D46=0,"-"))</f>
        <v>-</v>
      </c>
      <c r="H90" s="326" t="str">
        <f>IF('กรอกรายการ วัสดุ'!E46&gt;0,'กรอกรายการ วัสดุ'!E46,IF('กรอกรายการ วัสดุ'!E46=0,"-"))</f>
        <v>-</v>
      </c>
      <c r="I90" s="326" t="str">
        <f>IF('กรอกรายการ วัสดุ'!F46&gt;0,'กรอกรายการ วัสดุ'!F46,IF('กรอกรายการ วัสดุ'!F46=0,"-"))</f>
        <v>-</v>
      </c>
      <c r="J90" s="326" t="str">
        <f>IF('กรอกรายการ วัสดุ'!G46&gt;0,'กรอกรายการ วัสดุ'!G46,IF('กรอกรายการ วัสดุ'!G46=0,"-"))</f>
        <v>-</v>
      </c>
      <c r="K90" s="326" t="str">
        <f>IF('กรอกรายการ วัสดุ'!H46&gt;0,'กรอกรายการ วัสดุ'!H46,IF('กรอกรายการ วัสดุ'!H46=0,"-"))</f>
        <v>-</v>
      </c>
      <c r="L90" s="326" t="str">
        <f>IF('กรอกรายการ วัสดุ'!I46&gt;0,'กรอกรายการ วัสดุ'!I46,IF('กรอกรายการ วัสดุ'!I46=0,"-"))</f>
        <v>-</v>
      </c>
      <c r="M90" s="329"/>
    </row>
    <row r="91" spans="1:13" x14ac:dyDescent="0.35">
      <c r="A91" s="328" t="str">
        <f>IF('กรอกรายการ วัสดุ'!A47&gt;0,'กรอกรายการ วัสดุ'!A47,IF('กรอกรายการ วัสดุ'!A47=0," "))</f>
        <v xml:space="preserve"> </v>
      </c>
      <c r="B91" s="595" t="str">
        <f>IF('กรอกรายการ วัสดุ'!B47&gt;0,'กรอกรายการ วัสดุ'!B47,IF('กรอกรายการ วัสดุ'!B47=0,"-"))</f>
        <v>-</v>
      </c>
      <c r="C91" s="596"/>
      <c r="D91" s="596"/>
      <c r="E91" s="597"/>
      <c r="F91" s="325" t="str">
        <f>IF('กรอกรายการ วัสดุ'!C47&gt;0,'กรอกรายการ วัสดุ'!C47,IF('กรอกรายการ วัสดุ'!C47=0,"-"))</f>
        <v>-</v>
      </c>
      <c r="G91" s="325" t="str">
        <f>IF('กรอกรายการ วัสดุ'!D47&gt;0,'กรอกรายการ วัสดุ'!D47,IF('กรอกรายการ วัสดุ'!D47=0,"-"))</f>
        <v>-</v>
      </c>
      <c r="H91" s="326" t="str">
        <f>IF('กรอกรายการ วัสดุ'!E47&gt;0,'กรอกรายการ วัสดุ'!E47,IF('กรอกรายการ วัสดุ'!E47=0,"-"))</f>
        <v>-</v>
      </c>
      <c r="I91" s="326" t="str">
        <f>IF('กรอกรายการ วัสดุ'!F47&gt;0,'กรอกรายการ วัสดุ'!F47,IF('กรอกรายการ วัสดุ'!F47=0,"-"))</f>
        <v>-</v>
      </c>
      <c r="J91" s="326" t="str">
        <f>IF('กรอกรายการ วัสดุ'!G47&gt;0,'กรอกรายการ วัสดุ'!G47,IF('กรอกรายการ วัสดุ'!G47=0,"-"))</f>
        <v>-</v>
      </c>
      <c r="K91" s="326" t="str">
        <f>IF('กรอกรายการ วัสดุ'!H47&gt;0,'กรอกรายการ วัสดุ'!H47,IF('กรอกรายการ วัสดุ'!H47=0,"-"))</f>
        <v>-</v>
      </c>
      <c r="L91" s="326" t="str">
        <f>IF('กรอกรายการ วัสดุ'!I47&gt;0,'กรอกรายการ วัสดุ'!I47,IF('กรอกรายการ วัสดุ'!I47=0,"-"))</f>
        <v>-</v>
      </c>
      <c r="M91" s="329"/>
    </row>
    <row r="92" spans="1:13" x14ac:dyDescent="0.35">
      <c r="A92" s="328" t="str">
        <f>IF('กรอกรายการ วัสดุ'!A48&gt;0,'กรอกรายการ วัสดุ'!A48,IF('กรอกรายการ วัสดุ'!A48=0," "))</f>
        <v xml:space="preserve"> </v>
      </c>
      <c r="B92" s="595" t="str">
        <f>IF('กรอกรายการ วัสดุ'!B48&gt;0,'กรอกรายการ วัสดุ'!B48,IF('กรอกรายการ วัสดุ'!B48=0,"-"))</f>
        <v>-</v>
      </c>
      <c r="C92" s="596"/>
      <c r="D92" s="596"/>
      <c r="E92" s="597"/>
      <c r="F92" s="325" t="str">
        <f>IF('กรอกรายการ วัสดุ'!C48&gt;0,'กรอกรายการ วัสดุ'!C48,IF('กรอกรายการ วัสดุ'!C48=0,"-"))</f>
        <v>-</v>
      </c>
      <c r="G92" s="325" t="str">
        <f>IF('กรอกรายการ วัสดุ'!D48&gt;0,'กรอกรายการ วัสดุ'!D48,IF('กรอกรายการ วัสดุ'!D48=0,"-"))</f>
        <v>-</v>
      </c>
      <c r="H92" s="326" t="str">
        <f>IF('กรอกรายการ วัสดุ'!E48&gt;0,'กรอกรายการ วัสดุ'!E48,IF('กรอกรายการ วัสดุ'!E48=0,"-"))</f>
        <v>-</v>
      </c>
      <c r="I92" s="326" t="str">
        <f>IF('กรอกรายการ วัสดุ'!F48&gt;0,'กรอกรายการ วัสดุ'!F48,IF('กรอกรายการ วัสดุ'!F48=0,"-"))</f>
        <v>-</v>
      </c>
      <c r="J92" s="326" t="str">
        <f>IF('กรอกรายการ วัสดุ'!G48&gt;0,'กรอกรายการ วัสดุ'!G48,IF('กรอกรายการ วัสดุ'!G48=0,"-"))</f>
        <v>-</v>
      </c>
      <c r="K92" s="326" t="str">
        <f>IF('กรอกรายการ วัสดุ'!H48&gt;0,'กรอกรายการ วัสดุ'!H48,IF('กรอกรายการ วัสดุ'!H48=0,"-"))</f>
        <v>-</v>
      </c>
      <c r="L92" s="326" t="str">
        <f>IF('กรอกรายการ วัสดุ'!I48&gt;0,'กรอกรายการ วัสดุ'!I48,IF('กรอกรายการ วัสดุ'!I48=0,"-"))</f>
        <v>-</v>
      </c>
      <c r="M92" s="329"/>
    </row>
    <row r="93" spans="1:13" x14ac:dyDescent="0.35">
      <c r="A93" s="328" t="str">
        <f>IF('กรอกรายการ วัสดุ'!A49&gt;0,'กรอกรายการ วัสดุ'!A49,IF('กรอกรายการ วัสดุ'!A49=0," "))</f>
        <v xml:space="preserve"> </v>
      </c>
      <c r="B93" s="595" t="str">
        <f>IF('กรอกรายการ วัสดุ'!B49&gt;0,'กรอกรายการ วัสดุ'!B49,IF('กรอกรายการ วัสดุ'!B49=0,"-"))</f>
        <v>-</v>
      </c>
      <c r="C93" s="596"/>
      <c r="D93" s="596"/>
      <c r="E93" s="597"/>
      <c r="F93" s="325" t="str">
        <f>IF('กรอกรายการ วัสดุ'!C49&gt;0,'กรอกรายการ วัสดุ'!C49,IF('กรอกรายการ วัสดุ'!C49=0,"-"))</f>
        <v>-</v>
      </c>
      <c r="G93" s="325" t="str">
        <f>IF('กรอกรายการ วัสดุ'!D49&gt;0,'กรอกรายการ วัสดุ'!D49,IF('กรอกรายการ วัสดุ'!D49=0,"-"))</f>
        <v>-</v>
      </c>
      <c r="H93" s="326" t="str">
        <f>IF('กรอกรายการ วัสดุ'!E49&gt;0,'กรอกรายการ วัสดุ'!E49,IF('กรอกรายการ วัสดุ'!E49=0,"-"))</f>
        <v>-</v>
      </c>
      <c r="I93" s="326" t="str">
        <f>IF('กรอกรายการ วัสดุ'!F49&gt;0,'กรอกรายการ วัสดุ'!F49,IF('กรอกรายการ วัสดุ'!F49=0,"-"))</f>
        <v>-</v>
      </c>
      <c r="J93" s="326" t="str">
        <f>IF('กรอกรายการ วัสดุ'!G49&gt;0,'กรอกรายการ วัสดุ'!G49,IF('กรอกรายการ วัสดุ'!G49=0,"-"))</f>
        <v>-</v>
      </c>
      <c r="K93" s="326" t="str">
        <f>IF('กรอกรายการ วัสดุ'!H49&gt;0,'กรอกรายการ วัสดุ'!H49,IF('กรอกรายการ วัสดุ'!H49=0,"-"))</f>
        <v>-</v>
      </c>
      <c r="L93" s="326" t="str">
        <f>IF('กรอกรายการ วัสดุ'!I49&gt;0,'กรอกรายการ วัสดุ'!I49,IF('กรอกรายการ วัสดุ'!I49=0,"-"))</f>
        <v>-</v>
      </c>
      <c r="M93" s="329"/>
    </row>
    <row r="94" spans="1:13" ht="21.75" thickBot="1" x14ac:dyDescent="0.4">
      <c r="A94" s="330" t="str">
        <f>IF('กรอกรายการ วัสดุ'!A50&gt;0,'กรอกรายการ วัสดุ'!A50,IF('กรอกรายการ วัสดุ'!A50=0," "))</f>
        <v xml:space="preserve"> </v>
      </c>
      <c r="B94" s="595" t="str">
        <f>IF('กรอกรายการ วัสดุ'!B50&gt;0,'กรอกรายการ วัสดุ'!B50,IF('กรอกรายการ วัสดุ'!B50=0,"-"))</f>
        <v>-</v>
      </c>
      <c r="C94" s="596"/>
      <c r="D94" s="596"/>
      <c r="E94" s="597"/>
      <c r="F94" s="325" t="str">
        <f>IF('กรอกรายการ วัสดุ'!C50&gt;0,'กรอกรายการ วัสดุ'!C50,IF('กรอกรายการ วัสดุ'!C50=0,"-"))</f>
        <v>-</v>
      </c>
      <c r="G94" s="325" t="str">
        <f>IF('กรอกรายการ วัสดุ'!D50&gt;0,'กรอกรายการ วัสดุ'!D50,IF('กรอกรายการ วัสดุ'!D50=0,"-"))</f>
        <v>-</v>
      </c>
      <c r="H94" s="326" t="str">
        <f>IF('กรอกรายการ วัสดุ'!E50&gt;0,'กรอกรายการ วัสดุ'!E50,IF('กรอกรายการ วัสดุ'!E50=0,"-"))</f>
        <v>-</v>
      </c>
      <c r="I94" s="326" t="str">
        <f>IF('กรอกรายการ วัสดุ'!F50&gt;0,'กรอกรายการ วัสดุ'!F50,IF('กรอกรายการ วัสดุ'!F50=0,"-"))</f>
        <v>-</v>
      </c>
      <c r="J94" s="326" t="str">
        <f>IF('กรอกรายการ วัสดุ'!G50&gt;0,'กรอกรายการ วัสดุ'!G50,IF('กรอกรายการ วัสดุ'!G50=0,"-"))</f>
        <v>-</v>
      </c>
      <c r="K94" s="326" t="str">
        <f>IF('กรอกรายการ วัสดุ'!H50&gt;0,'กรอกรายการ วัสดุ'!H50,IF('กรอกรายการ วัสดุ'!H50=0,"-"))</f>
        <v>-</v>
      </c>
      <c r="L94" s="326" t="str">
        <f>IF('กรอกรายการ วัสดุ'!I50&gt;0,'กรอกรายการ วัสดุ'!I50,IF('กรอกรายการ วัสดุ'!I50=0,"-"))</f>
        <v>-</v>
      </c>
      <c r="M94" s="331"/>
    </row>
    <row r="95" spans="1:13" ht="21.75" thickBot="1" x14ac:dyDescent="0.4">
      <c r="A95" s="598" t="s">
        <v>49</v>
      </c>
      <c r="B95" s="599"/>
      <c r="C95" s="599"/>
      <c r="D95" s="599"/>
      <c r="E95" s="599"/>
      <c r="F95" s="599"/>
      <c r="G95" s="599"/>
      <c r="H95" s="600"/>
      <c r="I95" s="343">
        <f>SUM(I85:I94)</f>
        <v>5555</v>
      </c>
      <c r="J95" s="340"/>
      <c r="K95" s="332">
        <f t="shared" ref="K95:L95" si="2">SUM(K85:K94)</f>
        <v>20380</v>
      </c>
      <c r="L95" s="332">
        <f t="shared" si="2"/>
        <v>25935</v>
      </c>
      <c r="M95" s="334"/>
    </row>
    <row r="96" spans="1:13" ht="21.75" thickBot="1" x14ac:dyDescent="0.4">
      <c r="A96" s="598" t="s">
        <v>50</v>
      </c>
      <c r="B96" s="599"/>
      <c r="C96" s="599"/>
      <c r="D96" s="599"/>
      <c r="E96" s="599"/>
      <c r="F96" s="599"/>
      <c r="G96" s="599"/>
      <c r="H96" s="600"/>
      <c r="I96" s="343">
        <f>I95+I84</f>
        <v>307783</v>
      </c>
      <c r="J96" s="340"/>
      <c r="K96" s="332">
        <f t="shared" ref="K96:L96" si="3">K95+K84</f>
        <v>93085</v>
      </c>
      <c r="L96" s="332">
        <f t="shared" si="3"/>
        <v>400868</v>
      </c>
      <c r="M96" s="334"/>
    </row>
    <row r="97" spans="1:13" s="2" customFormat="1" ht="15" customHeight="1" x14ac:dyDescent="0.35">
      <c r="A97" s="13"/>
      <c r="B97" s="13"/>
      <c r="C97" s="13"/>
      <c r="D97" s="13"/>
      <c r="E97" s="13"/>
      <c r="F97" s="13"/>
      <c r="G97" s="13"/>
      <c r="H97" s="13"/>
      <c r="I97" s="6"/>
      <c r="J97" s="6"/>
      <c r="K97" s="6"/>
      <c r="L97" s="6"/>
      <c r="M97" s="6"/>
    </row>
    <row r="98" spans="1:13" s="2" customFormat="1" x14ac:dyDescent="0.35">
      <c r="A98" s="394"/>
      <c r="B98" s="2" t="s">
        <v>312</v>
      </c>
      <c r="C98" s="141" t="s">
        <v>313</v>
      </c>
      <c r="D98" s="141"/>
      <c r="E98" s="141"/>
      <c r="F98" s="2" t="s">
        <v>314</v>
      </c>
      <c r="H98" s="142"/>
      <c r="I98" s="141"/>
      <c r="J98" s="2" t="s">
        <v>325</v>
      </c>
    </row>
    <row r="99" spans="1:13" s="2" customFormat="1" x14ac:dyDescent="0.35">
      <c r="A99" s="394"/>
      <c r="B99" s="141"/>
      <c r="C99" s="141" t="s">
        <v>317</v>
      </c>
      <c r="D99" s="142"/>
      <c r="E99" s="393"/>
      <c r="F99" s="2" t="s">
        <v>315</v>
      </c>
      <c r="H99" s="142"/>
      <c r="I99" s="601"/>
      <c r="J99" s="601"/>
      <c r="K99" s="2" t="s">
        <v>316</v>
      </c>
    </row>
    <row r="100" spans="1:13" s="2" customFormat="1" x14ac:dyDescent="0.35">
      <c r="A100" s="394"/>
      <c r="C100" s="141"/>
      <c r="D100" s="439"/>
      <c r="E100" s="439"/>
      <c r="F100" s="439"/>
      <c r="H100" s="439"/>
      <c r="I100" s="439"/>
      <c r="J100" s="439"/>
      <c r="K100" s="439"/>
    </row>
    <row r="101" spans="1:13" s="2" customFormat="1" ht="18" customHeight="1" x14ac:dyDescent="0.35">
      <c r="A101" s="394"/>
      <c r="C101" s="141"/>
      <c r="D101" s="393"/>
      <c r="E101" s="393"/>
      <c r="F101" s="393"/>
      <c r="H101" s="393"/>
      <c r="I101" s="142"/>
      <c r="J101" s="2" t="s">
        <v>318</v>
      </c>
    </row>
    <row r="102" spans="1:13" s="2" customFormat="1" ht="20.25" customHeight="1" x14ac:dyDescent="0.35">
      <c r="A102" s="394"/>
      <c r="C102" s="141"/>
      <c r="D102" s="393"/>
      <c r="E102" s="393"/>
      <c r="F102" s="393"/>
      <c r="H102" s="393"/>
      <c r="I102" s="142"/>
      <c r="J102" s="141"/>
      <c r="K102" s="2" t="s">
        <v>301</v>
      </c>
    </row>
    <row r="103" spans="1:13" s="2" customFormat="1" ht="21" customHeight="1" x14ac:dyDescent="0.35">
      <c r="A103" s="253"/>
      <c r="C103" s="141"/>
      <c r="D103" s="393"/>
      <c r="E103" s="393"/>
      <c r="F103" s="393"/>
      <c r="H103" s="393"/>
      <c r="I103" s="142"/>
      <c r="J103" s="141" t="s">
        <v>319</v>
      </c>
    </row>
    <row r="104" spans="1:13" s="2" customFormat="1" ht="9.75" customHeight="1" x14ac:dyDescent="0.35">
      <c r="A104" s="321"/>
      <c r="C104" s="141"/>
      <c r="D104" s="321"/>
      <c r="E104" s="321"/>
      <c r="F104" s="321"/>
      <c r="H104" s="321"/>
      <c r="I104" s="321"/>
      <c r="J104" s="321"/>
      <c r="K104" s="321"/>
    </row>
    <row r="105" spans="1:13" s="2" customFormat="1" ht="9.75" customHeight="1" x14ac:dyDescent="0.35">
      <c r="A105" s="321"/>
      <c r="C105" s="141"/>
      <c r="D105" s="321"/>
      <c r="E105" s="321"/>
      <c r="F105" s="321"/>
      <c r="H105" s="321"/>
      <c r="I105" s="321"/>
      <c r="J105" s="321"/>
      <c r="K105" s="321"/>
    </row>
    <row r="106" spans="1:13" s="2" customFormat="1" ht="23.25" x14ac:dyDescent="0.35">
      <c r="C106" s="459" t="s">
        <v>23</v>
      </c>
      <c r="D106" s="459"/>
      <c r="E106" s="459"/>
      <c r="F106" s="459"/>
      <c r="G106" s="459"/>
      <c r="H106" s="459"/>
      <c r="I106" s="459"/>
      <c r="J106" s="459"/>
      <c r="K106" s="459"/>
      <c r="L106" s="158" t="s">
        <v>25</v>
      </c>
      <c r="M106" s="159"/>
    </row>
    <row r="107" spans="1:13" s="2" customFormat="1" x14ac:dyDescent="0.35">
      <c r="A107" s="446" t="str">
        <f>A80</f>
        <v>ระบบไฟฟ้า อาคาร 208</v>
      </c>
      <c r="B107" s="446"/>
      <c r="C107" s="446"/>
      <c r="D107" s="466" t="str">
        <f>D80</f>
        <v>อาคาร 208</v>
      </c>
      <c r="E107" s="466"/>
      <c r="F107" s="466"/>
      <c r="G107" s="466"/>
      <c r="H107" s="466"/>
      <c r="I107" s="2" t="s">
        <v>26</v>
      </c>
      <c r="J107" s="193">
        <f>J75</f>
        <v>0</v>
      </c>
      <c r="M107" s="2" t="s">
        <v>85</v>
      </c>
    </row>
    <row r="108" spans="1:13" ht="21.75" thickBot="1" x14ac:dyDescent="0.4">
      <c r="A108" s="190" t="s">
        <v>0</v>
      </c>
      <c r="D108" s="447" t="str">
        <f>D81</f>
        <v>โรงเรียนคลองฉนวนวิทยา</v>
      </c>
      <c r="E108" s="447"/>
      <c r="F108" s="447"/>
      <c r="G108" s="447"/>
      <c r="H108" s="447"/>
      <c r="K108" s="448"/>
      <c r="L108" s="448"/>
    </row>
    <row r="109" spans="1:13" x14ac:dyDescent="0.35">
      <c r="A109" s="449" t="s">
        <v>2</v>
      </c>
      <c r="B109" s="451" t="s">
        <v>3</v>
      </c>
      <c r="C109" s="452"/>
      <c r="D109" s="452"/>
      <c r="E109" s="453"/>
      <c r="F109" s="457" t="s">
        <v>4</v>
      </c>
      <c r="G109" s="457" t="s">
        <v>5</v>
      </c>
      <c r="H109" s="457" t="s">
        <v>6</v>
      </c>
      <c r="I109" s="457"/>
      <c r="J109" s="457" t="s">
        <v>7</v>
      </c>
      <c r="K109" s="457"/>
      <c r="L109" s="457" t="s">
        <v>24</v>
      </c>
      <c r="M109" s="440" t="s">
        <v>9</v>
      </c>
    </row>
    <row r="110" spans="1:13" ht="42" x14ac:dyDescent="0.35">
      <c r="A110" s="450"/>
      <c r="B110" s="454"/>
      <c r="C110" s="455"/>
      <c r="D110" s="455"/>
      <c r="E110" s="456"/>
      <c r="F110" s="458"/>
      <c r="G110" s="458"/>
      <c r="H110" s="191" t="s">
        <v>10</v>
      </c>
      <c r="I110" s="191" t="s">
        <v>11</v>
      </c>
      <c r="J110" s="191" t="s">
        <v>10</v>
      </c>
      <c r="K110" s="191" t="s">
        <v>11</v>
      </c>
      <c r="L110" s="458"/>
      <c r="M110" s="441"/>
    </row>
    <row r="111" spans="1:13" x14ac:dyDescent="0.35">
      <c r="A111" s="442" t="s">
        <v>51</v>
      </c>
      <c r="B111" s="443"/>
      <c r="C111" s="443"/>
      <c r="D111" s="443"/>
      <c r="E111" s="443"/>
      <c r="F111" s="443"/>
      <c r="G111" s="443"/>
      <c r="H111" s="444"/>
      <c r="I111" s="179">
        <f>I96</f>
        <v>307783</v>
      </c>
      <c r="J111" s="18"/>
      <c r="K111" s="60">
        <f>K96</f>
        <v>93085</v>
      </c>
      <c r="L111" s="60">
        <f>L96</f>
        <v>400868</v>
      </c>
      <c r="M111" s="8"/>
    </row>
    <row r="112" spans="1:13" x14ac:dyDescent="0.35">
      <c r="A112" s="7" t="str">
        <f>IF('กรอกรายการ วัสดุ'!A51&gt;0,'กรอกรายการ วัสดุ'!A51,IF('กรอกรายการ วัสดุ'!A51=0," "))</f>
        <v xml:space="preserve"> </v>
      </c>
      <c r="B112" s="465" t="str">
        <f>IF('กรอกรายการ วัสดุ'!B51&gt;0,'กรอกรายการ วัสดุ'!B51,IF('กรอกรายการ วัสดุ'!B51=0,"-"))</f>
        <v>-</v>
      </c>
      <c r="C112" s="465"/>
      <c r="D112" s="465"/>
      <c r="E112" s="465"/>
      <c r="F112" s="12" t="str">
        <f>IF('กรอกรายการ วัสดุ'!C51&gt;0,'กรอกรายการ วัสดุ'!C51,IF('กรอกรายการ วัสดุ'!C51=0,"-"))</f>
        <v>-</v>
      </c>
      <c r="G112" s="12" t="str">
        <f>IF('กรอกรายการ วัสดุ'!D51&gt;0,'กรอกรายการ วัสดุ'!D51,IF('กรอกรายการ วัสดุ'!D51=0,"-"))</f>
        <v>-</v>
      </c>
      <c r="H112" s="57" t="str">
        <f>IF('กรอกรายการ วัสดุ'!E51&gt;0,'กรอกรายการ วัสดุ'!E51,IF('กรอกรายการ วัสดุ'!E51=0,"-"))</f>
        <v>-</v>
      </c>
      <c r="I112" s="57" t="str">
        <f>IF('กรอกรายการ วัสดุ'!F51&gt;0,'กรอกรายการ วัสดุ'!F51,IF('กรอกรายการ วัสดุ'!F51=0,"-"))</f>
        <v>-</v>
      </c>
      <c r="J112" s="57" t="str">
        <f>IF('กรอกรายการ วัสดุ'!G51&gt;0,'กรอกรายการ วัสดุ'!G51,IF('กรอกรายการ วัสดุ'!G51=0,"-"))</f>
        <v>-</v>
      </c>
      <c r="K112" s="57" t="str">
        <f>IF('กรอกรายการ วัสดุ'!H51&gt;0,'กรอกรายการ วัสดุ'!H51,IF('กรอกรายการ วัสดุ'!H51=0,"-"))</f>
        <v>-</v>
      </c>
      <c r="L112" s="57" t="str">
        <f>IF('กรอกรายการ วัสดุ'!I51&gt;0,'กรอกรายการ วัสดุ'!I51,IF('กรอกรายการ วัสดุ'!I51=0,"-"))</f>
        <v>-</v>
      </c>
      <c r="M112" s="94"/>
    </row>
    <row r="113" spans="1:13" x14ac:dyDescent="0.35">
      <c r="A113" s="9" t="str">
        <f>IF('กรอกรายการ วัสดุ'!A52&gt;0,'กรอกรายการ วัสดุ'!A52,IF('กรอกรายการ วัสดุ'!A52=0," "))</f>
        <v xml:space="preserve"> </v>
      </c>
      <c r="B113" s="434" t="str">
        <f>IF('กรอกรายการ วัสดุ'!B52&gt;0,'กรอกรายการ วัสดุ'!B52,IF('กรอกรายการ วัสดุ'!B52=0,"-"))</f>
        <v>-</v>
      </c>
      <c r="C113" s="434"/>
      <c r="D113" s="434"/>
      <c r="E113" s="434"/>
      <c r="F113" s="95" t="str">
        <f>IF('กรอกรายการ วัสดุ'!C52&gt;0,'กรอกรายการ วัสดุ'!C52,IF('กรอกรายการ วัสดุ'!C52=0,"-"))</f>
        <v>-</v>
      </c>
      <c r="G113" s="95" t="str">
        <f>IF('กรอกรายการ วัสดุ'!D52&gt;0,'กรอกรายการ วัสดุ'!D52,IF('กรอกรายการ วัสดุ'!D52=0,"-"))</f>
        <v>-</v>
      </c>
      <c r="H113" s="96" t="str">
        <f>IF('กรอกรายการ วัสดุ'!E52&gt;0,'กรอกรายการ วัสดุ'!E52,IF('กรอกรายการ วัสดุ'!E52=0,"-"))</f>
        <v>-</v>
      </c>
      <c r="I113" s="96" t="str">
        <f>IF('กรอกรายการ วัสดุ'!F52&gt;0,'กรอกรายการ วัสดุ'!F52,IF('กรอกรายการ วัสดุ'!F52=0,"-"))</f>
        <v>-</v>
      </c>
      <c r="J113" s="96" t="str">
        <f>IF('กรอกรายการ วัสดุ'!G52&gt;0,'กรอกรายการ วัสดุ'!G52,IF('กรอกรายการ วัสดุ'!G52=0,"-"))</f>
        <v>-</v>
      </c>
      <c r="K113" s="96" t="str">
        <f>IF('กรอกรายการ วัสดุ'!H52&gt;0,'กรอกรายการ วัสดุ'!H52,IF('กรอกรายการ วัสดุ'!H52=0,"-"))</f>
        <v>-</v>
      </c>
      <c r="L113" s="96" t="str">
        <f>IF('กรอกรายการ วัสดุ'!I52&gt;0,'กรอกรายการ วัสดุ'!I52,IF('กรอกรายการ วัสดุ'!I52=0,"-"))</f>
        <v>-</v>
      </c>
      <c r="M113" s="94"/>
    </row>
    <row r="114" spans="1:13" x14ac:dyDescent="0.35">
      <c r="A114" s="9" t="str">
        <f>IF('กรอกรายการ วัสดุ'!A53&gt;0,'กรอกรายการ วัสดุ'!A53,IF('กรอกรายการ วัสดุ'!A53=0," "))</f>
        <v xml:space="preserve"> </v>
      </c>
      <c r="B114" s="434" t="str">
        <f>IF('กรอกรายการ วัสดุ'!B53&gt;0,'กรอกรายการ วัสดุ'!B53,IF('กรอกรายการ วัสดุ'!B53=0,"-"))</f>
        <v>-</v>
      </c>
      <c r="C114" s="434"/>
      <c r="D114" s="434"/>
      <c r="E114" s="434"/>
      <c r="F114" s="95" t="str">
        <f>IF('กรอกรายการ วัสดุ'!C53&gt;0,'กรอกรายการ วัสดุ'!C53,IF('กรอกรายการ วัสดุ'!C53=0,"-"))</f>
        <v>-</v>
      </c>
      <c r="G114" s="95" t="str">
        <f>IF('กรอกรายการ วัสดุ'!D53&gt;0,'กรอกรายการ วัสดุ'!D53,IF('กรอกรายการ วัสดุ'!D53=0,"-"))</f>
        <v>-</v>
      </c>
      <c r="H114" s="96" t="str">
        <f>IF('กรอกรายการ วัสดุ'!E53&gt;0,'กรอกรายการ วัสดุ'!E53,IF('กรอกรายการ วัสดุ'!E53=0,"-"))</f>
        <v>-</v>
      </c>
      <c r="I114" s="96" t="str">
        <f>IF('กรอกรายการ วัสดุ'!F53&gt;0,'กรอกรายการ วัสดุ'!F53,IF('กรอกรายการ วัสดุ'!F53=0,"-"))</f>
        <v>-</v>
      </c>
      <c r="J114" s="96" t="str">
        <f>IF('กรอกรายการ วัสดุ'!G53&gt;0,'กรอกรายการ วัสดุ'!G53,IF('กรอกรายการ วัสดุ'!G53=0,"-"))</f>
        <v>-</v>
      </c>
      <c r="K114" s="96" t="str">
        <f>IF('กรอกรายการ วัสดุ'!H53&gt;0,'กรอกรายการ วัสดุ'!H53,IF('กรอกรายการ วัสดุ'!H53=0,"-"))</f>
        <v>-</v>
      </c>
      <c r="L114" s="96" t="str">
        <f>IF('กรอกรายการ วัสดุ'!I53&gt;0,'กรอกรายการ วัสดุ'!I53,IF('กรอกรายการ วัสดุ'!I53=0,"-"))</f>
        <v>-</v>
      </c>
      <c r="M114" s="94"/>
    </row>
    <row r="115" spans="1:13" x14ac:dyDescent="0.35">
      <c r="A115" s="9" t="str">
        <f>IF('กรอกรายการ วัสดุ'!A54&gt;0,'กรอกรายการ วัสดุ'!A54,IF('กรอกรายการ วัสดุ'!A54=0," "))</f>
        <v xml:space="preserve"> </v>
      </c>
      <c r="B115" s="434" t="str">
        <f>IF('กรอกรายการ วัสดุ'!B54&gt;0,'กรอกรายการ วัสดุ'!B54,IF('กรอกรายการ วัสดุ'!B54=0,"-"))</f>
        <v>-</v>
      </c>
      <c r="C115" s="434"/>
      <c r="D115" s="434"/>
      <c r="E115" s="434"/>
      <c r="F115" s="95" t="str">
        <f>IF('กรอกรายการ วัสดุ'!C54&gt;0,'กรอกรายการ วัสดุ'!C54,IF('กรอกรายการ วัสดุ'!C54=0,"-"))</f>
        <v>-</v>
      </c>
      <c r="G115" s="95" t="str">
        <f>IF('กรอกรายการ วัสดุ'!D54&gt;0,'กรอกรายการ วัสดุ'!D54,IF('กรอกรายการ วัสดุ'!D54=0,"-"))</f>
        <v>-</v>
      </c>
      <c r="H115" s="96" t="str">
        <f>IF('กรอกรายการ วัสดุ'!E54&gt;0,'กรอกรายการ วัสดุ'!E54,IF('กรอกรายการ วัสดุ'!E54=0,"-"))</f>
        <v>-</v>
      </c>
      <c r="I115" s="96" t="str">
        <f>IF('กรอกรายการ วัสดุ'!F54&gt;0,'กรอกรายการ วัสดุ'!F54,IF('กรอกรายการ วัสดุ'!F54=0,"-"))</f>
        <v>-</v>
      </c>
      <c r="J115" s="96" t="str">
        <f>IF('กรอกรายการ วัสดุ'!G54&gt;0,'กรอกรายการ วัสดุ'!G54,IF('กรอกรายการ วัสดุ'!G54=0,"-"))</f>
        <v>-</v>
      </c>
      <c r="K115" s="96" t="str">
        <f>IF('กรอกรายการ วัสดุ'!H54&gt;0,'กรอกรายการ วัสดุ'!H54,IF('กรอกรายการ วัสดุ'!H54=0,"-"))</f>
        <v>-</v>
      </c>
      <c r="L115" s="96" t="str">
        <f>IF('กรอกรายการ วัสดุ'!I54&gt;0,'กรอกรายการ วัสดุ'!I54,IF('กรอกรายการ วัสดุ'!I54=0,"-"))</f>
        <v>-</v>
      </c>
      <c r="M115" s="94"/>
    </row>
    <row r="116" spans="1:13" x14ac:dyDescent="0.35">
      <c r="A116" s="9" t="str">
        <f>IF('กรอกรายการ วัสดุ'!A55&gt;0,'กรอกรายการ วัสดุ'!A55,IF('กรอกรายการ วัสดุ'!A55=0," "))</f>
        <v xml:space="preserve"> </v>
      </c>
      <c r="B116" s="434" t="str">
        <f>IF('กรอกรายการ วัสดุ'!B55&gt;0,'กรอกรายการ วัสดุ'!B55,IF('กรอกรายการ วัสดุ'!B55=0,"-"))</f>
        <v>-</v>
      </c>
      <c r="C116" s="434"/>
      <c r="D116" s="434"/>
      <c r="E116" s="434"/>
      <c r="F116" s="95" t="str">
        <f>IF('กรอกรายการ วัสดุ'!C55&gt;0,'กรอกรายการ วัสดุ'!C55,IF('กรอกรายการ วัสดุ'!C55=0,"-"))</f>
        <v>-</v>
      </c>
      <c r="G116" s="95" t="str">
        <f>IF('กรอกรายการ วัสดุ'!D55&gt;0,'กรอกรายการ วัสดุ'!D55,IF('กรอกรายการ วัสดุ'!D55=0,"-"))</f>
        <v>-</v>
      </c>
      <c r="H116" s="96" t="str">
        <f>IF('กรอกรายการ วัสดุ'!E55&gt;0,'กรอกรายการ วัสดุ'!E55,IF('กรอกรายการ วัสดุ'!E55=0,"-"))</f>
        <v>-</v>
      </c>
      <c r="I116" s="96" t="str">
        <f>IF('กรอกรายการ วัสดุ'!F55&gt;0,'กรอกรายการ วัสดุ'!F55,IF('กรอกรายการ วัสดุ'!F55=0,"-"))</f>
        <v>-</v>
      </c>
      <c r="J116" s="96" t="str">
        <f>IF('กรอกรายการ วัสดุ'!G55&gt;0,'กรอกรายการ วัสดุ'!G55,IF('กรอกรายการ วัสดุ'!G55=0,"-"))</f>
        <v>-</v>
      </c>
      <c r="K116" s="96" t="str">
        <f>IF('กรอกรายการ วัสดุ'!H55&gt;0,'กรอกรายการ วัสดุ'!H55,IF('กรอกรายการ วัสดุ'!H55=0,"-"))</f>
        <v>-</v>
      </c>
      <c r="L116" s="96" t="str">
        <f>IF('กรอกรายการ วัสดุ'!I55&gt;0,'กรอกรายการ วัสดุ'!I55,IF('กรอกรายการ วัสดุ'!I55=0,"-"))</f>
        <v>-</v>
      </c>
      <c r="M116" s="94"/>
    </row>
    <row r="117" spans="1:13" x14ac:dyDescent="0.35">
      <c r="A117" s="9" t="str">
        <f>IF('กรอกรายการ วัสดุ'!A56&gt;0,'กรอกรายการ วัสดุ'!A56,IF('กรอกรายการ วัสดุ'!A56=0," "))</f>
        <v xml:space="preserve"> </v>
      </c>
      <c r="B117" s="434" t="str">
        <f>IF('กรอกรายการ วัสดุ'!B56&gt;0,'กรอกรายการ วัสดุ'!B56,IF('กรอกรายการ วัสดุ'!B56=0,"-"))</f>
        <v>-</v>
      </c>
      <c r="C117" s="434"/>
      <c r="D117" s="434"/>
      <c r="E117" s="434"/>
      <c r="F117" s="95" t="str">
        <f>IF('กรอกรายการ วัสดุ'!C56&gt;0,'กรอกรายการ วัสดุ'!C56,IF('กรอกรายการ วัสดุ'!C56=0,"-"))</f>
        <v>-</v>
      </c>
      <c r="G117" s="95" t="str">
        <f>IF('กรอกรายการ วัสดุ'!D56&gt;0,'กรอกรายการ วัสดุ'!D56,IF('กรอกรายการ วัสดุ'!D56=0,"-"))</f>
        <v>-</v>
      </c>
      <c r="H117" s="96" t="str">
        <f>IF('กรอกรายการ วัสดุ'!E56&gt;0,'กรอกรายการ วัสดุ'!E56,IF('กรอกรายการ วัสดุ'!E56=0,"-"))</f>
        <v>-</v>
      </c>
      <c r="I117" s="96" t="str">
        <f>IF('กรอกรายการ วัสดุ'!F56&gt;0,'กรอกรายการ วัสดุ'!F56,IF('กรอกรายการ วัสดุ'!F56=0,"-"))</f>
        <v>-</v>
      </c>
      <c r="J117" s="96" t="str">
        <f>IF('กรอกรายการ วัสดุ'!G56&gt;0,'กรอกรายการ วัสดุ'!G56,IF('กรอกรายการ วัสดุ'!G56=0,"-"))</f>
        <v>-</v>
      </c>
      <c r="K117" s="96" t="str">
        <f>IF('กรอกรายการ วัสดุ'!H56&gt;0,'กรอกรายการ วัสดุ'!H56,IF('กรอกรายการ วัสดุ'!H56=0,"-"))</f>
        <v>-</v>
      </c>
      <c r="L117" s="96" t="str">
        <f>IF('กรอกรายการ วัสดุ'!I56&gt;0,'กรอกรายการ วัสดุ'!I56,IF('กรอกรายการ วัสดุ'!I56=0,"-"))</f>
        <v>-</v>
      </c>
      <c r="M117" s="94"/>
    </row>
    <row r="118" spans="1:13" x14ac:dyDescent="0.35">
      <c r="A118" s="9" t="str">
        <f>IF('กรอกรายการ วัสดุ'!A57&gt;0,'กรอกรายการ วัสดุ'!A57,IF('กรอกรายการ วัสดุ'!A57=0," "))</f>
        <v xml:space="preserve"> </v>
      </c>
      <c r="B118" s="434" t="str">
        <f>IF('กรอกรายการ วัสดุ'!B57&gt;0,'กรอกรายการ วัสดุ'!B57,IF('กรอกรายการ วัสดุ'!B57=0,"-"))</f>
        <v>-</v>
      </c>
      <c r="C118" s="434"/>
      <c r="D118" s="434"/>
      <c r="E118" s="434"/>
      <c r="F118" s="95" t="str">
        <f>IF('กรอกรายการ วัสดุ'!C57&gt;0,'กรอกรายการ วัสดุ'!C57,IF('กรอกรายการ วัสดุ'!C57=0,"-"))</f>
        <v>-</v>
      </c>
      <c r="G118" s="95" t="str">
        <f>IF('กรอกรายการ วัสดุ'!D57&gt;0,'กรอกรายการ วัสดุ'!D57,IF('กรอกรายการ วัสดุ'!D57=0,"-"))</f>
        <v>-</v>
      </c>
      <c r="H118" s="96" t="str">
        <f>IF('กรอกรายการ วัสดุ'!E57&gt;0,'กรอกรายการ วัสดุ'!E57,IF('กรอกรายการ วัสดุ'!E57=0,"-"))</f>
        <v>-</v>
      </c>
      <c r="I118" s="96" t="str">
        <f>IF('กรอกรายการ วัสดุ'!F57&gt;0,'กรอกรายการ วัสดุ'!F57,IF('กรอกรายการ วัสดุ'!F57=0,"-"))</f>
        <v>-</v>
      </c>
      <c r="J118" s="96" t="str">
        <f>IF('กรอกรายการ วัสดุ'!G57&gt;0,'กรอกรายการ วัสดุ'!G57,IF('กรอกรายการ วัสดุ'!G57=0,"-"))</f>
        <v>-</v>
      </c>
      <c r="K118" s="96" t="str">
        <f>IF('กรอกรายการ วัสดุ'!H57&gt;0,'กรอกรายการ วัสดุ'!H57,IF('กรอกรายการ วัสดุ'!H57=0,"-"))</f>
        <v>-</v>
      </c>
      <c r="L118" s="96" t="str">
        <f>IF('กรอกรายการ วัสดุ'!I57&gt;0,'กรอกรายการ วัสดุ'!I57,IF('กรอกรายการ วัสดุ'!I57=0,"-"))</f>
        <v>-</v>
      </c>
      <c r="M118" s="94"/>
    </row>
    <row r="119" spans="1:13" x14ac:dyDescent="0.35">
      <c r="A119" s="9" t="str">
        <f>IF('กรอกรายการ วัสดุ'!A58&gt;0,'กรอกรายการ วัสดุ'!A58,IF('กรอกรายการ วัสดุ'!A58=0," "))</f>
        <v xml:space="preserve"> </v>
      </c>
      <c r="B119" s="434" t="str">
        <f>IF('กรอกรายการ วัสดุ'!B58&gt;0,'กรอกรายการ วัสดุ'!B58,IF('กรอกรายการ วัสดุ'!B58=0,"-"))</f>
        <v>-</v>
      </c>
      <c r="C119" s="434"/>
      <c r="D119" s="434"/>
      <c r="E119" s="434"/>
      <c r="F119" s="95" t="str">
        <f>IF('กรอกรายการ วัสดุ'!C58&gt;0,'กรอกรายการ วัสดุ'!C58,IF('กรอกรายการ วัสดุ'!C58=0,"-"))</f>
        <v>-</v>
      </c>
      <c r="G119" s="95" t="str">
        <f>IF('กรอกรายการ วัสดุ'!D58&gt;0,'กรอกรายการ วัสดุ'!D58,IF('กรอกรายการ วัสดุ'!D58=0,"-"))</f>
        <v>-</v>
      </c>
      <c r="H119" s="96" t="str">
        <f>IF('กรอกรายการ วัสดุ'!E58&gt;0,'กรอกรายการ วัสดุ'!E58,IF('กรอกรายการ วัสดุ'!E58=0,"-"))</f>
        <v>-</v>
      </c>
      <c r="I119" s="96" t="str">
        <f>IF('กรอกรายการ วัสดุ'!F58&gt;0,'กรอกรายการ วัสดุ'!F58,IF('กรอกรายการ วัสดุ'!F58=0,"-"))</f>
        <v>-</v>
      </c>
      <c r="J119" s="96" t="str">
        <f>IF('กรอกรายการ วัสดุ'!G58&gt;0,'กรอกรายการ วัสดุ'!G58,IF('กรอกรายการ วัสดุ'!G58=0,"-"))</f>
        <v>-</v>
      </c>
      <c r="K119" s="96" t="str">
        <f>IF('กรอกรายการ วัสดุ'!H58&gt;0,'กรอกรายการ วัสดุ'!H58,IF('กรอกรายการ วัสดุ'!H58=0,"-"))</f>
        <v>-</v>
      </c>
      <c r="L119" s="96" t="str">
        <f>IF('กรอกรายการ วัสดุ'!I58&gt;0,'กรอกรายการ วัสดุ'!I58,IF('กรอกรายการ วัสดุ'!I58=0,"-"))</f>
        <v>-</v>
      </c>
      <c r="M119" s="94"/>
    </row>
    <row r="120" spans="1:13" ht="21.75" thickBot="1" x14ac:dyDescent="0.4">
      <c r="A120" s="17" t="str">
        <f>IF('กรอกรายการ วัสดุ'!A59&gt;0,'กรอกรายการ วัสดุ'!A59,IF('กรอกรายการ วัสดุ'!A59=0," "))</f>
        <v xml:space="preserve"> </v>
      </c>
      <c r="B120" s="462" t="str">
        <f>IF('กรอกรายการ วัสดุ'!B59&gt;0,'กรอกรายการ วัสดุ'!B59,IF('กรอกรายการ วัสดุ'!B59=0,"-"))</f>
        <v>-</v>
      </c>
      <c r="C120" s="463"/>
      <c r="D120" s="463"/>
      <c r="E120" s="464"/>
      <c r="F120" s="12" t="str">
        <f>IF('กรอกรายการ วัสดุ'!C59&gt;0,'กรอกรายการ วัสดุ'!C59,IF('กรอกรายการ วัสดุ'!C59=0,"-"))</f>
        <v>-</v>
      </c>
      <c r="G120" s="12" t="str">
        <f>IF('กรอกรายการ วัสดุ'!D59&gt;0,'กรอกรายการ วัสดุ'!D59,IF('กรอกรายการ วัสดุ'!D59=0,"-"))</f>
        <v>-</v>
      </c>
      <c r="H120" s="57" t="str">
        <f>IF('กรอกรายการ วัสดุ'!E59&gt;0,'กรอกรายการ วัสดุ'!E59,IF('กรอกรายการ วัสดุ'!E59=0,"-"))</f>
        <v>-</v>
      </c>
      <c r="I120" s="57" t="str">
        <f>IF('กรอกรายการ วัสดุ'!F59&gt;0,'กรอกรายการ วัสดุ'!F59,IF('กรอกรายการ วัสดุ'!F59=0,"-"))</f>
        <v>-</v>
      </c>
      <c r="J120" s="57" t="str">
        <f>IF('กรอกรายการ วัสดุ'!G59&gt;0,'กรอกรายการ วัสดุ'!G59,IF('กรอกรายการ วัสดุ'!G59=0,"-"))</f>
        <v>-</v>
      </c>
      <c r="K120" s="57" t="str">
        <f>IF('กรอกรายการ วัสดุ'!H59&gt;0,'กรอกรายการ วัสดุ'!H59,IF('กรอกรายการ วัสดุ'!H59=0,"-"))</f>
        <v>-</v>
      </c>
      <c r="L120" s="57" t="str">
        <f>IF('กรอกรายการ วัสดุ'!I59&gt;0,'กรอกรายการ วัสดุ'!I59,IF('กรอกรายการ วัสดุ'!I59=0,"-"))</f>
        <v>-</v>
      </c>
      <c r="M120" s="93"/>
    </row>
    <row r="121" spans="1:13" ht="28.5" customHeight="1" thickBot="1" x14ac:dyDescent="0.4">
      <c r="A121" s="436" t="s">
        <v>52</v>
      </c>
      <c r="B121" s="437"/>
      <c r="C121" s="437"/>
      <c r="D121" s="437"/>
      <c r="E121" s="437"/>
      <c r="F121" s="437"/>
      <c r="G121" s="437"/>
      <c r="H121" s="438"/>
      <c r="I121" s="180">
        <f>SUM(I112:I120)</f>
        <v>0</v>
      </c>
      <c r="J121" s="19"/>
      <c r="K121" s="58">
        <f>SUM(K112:K120)</f>
        <v>0</v>
      </c>
      <c r="L121" s="58">
        <f>SUM(L112:L120)</f>
        <v>0</v>
      </c>
      <c r="M121" s="14"/>
    </row>
    <row r="122" spans="1:13" ht="28.5" customHeight="1" thickBot="1" x14ac:dyDescent="0.4">
      <c r="A122" s="436" t="s">
        <v>53</v>
      </c>
      <c r="B122" s="437"/>
      <c r="C122" s="437"/>
      <c r="D122" s="437"/>
      <c r="E122" s="437"/>
      <c r="F122" s="437"/>
      <c r="G122" s="437"/>
      <c r="H122" s="438"/>
      <c r="I122" s="180">
        <f>I121+I111</f>
        <v>307783</v>
      </c>
      <c r="J122" s="19"/>
      <c r="K122" s="58">
        <f>K121+K111</f>
        <v>93085</v>
      </c>
      <c r="L122" s="58">
        <f>L121+L111</f>
        <v>400868</v>
      </c>
      <c r="M122" s="14"/>
    </row>
    <row r="123" spans="1:13" s="2" customFormat="1" x14ac:dyDescent="0.35">
      <c r="A123" s="13"/>
      <c r="B123" s="13"/>
      <c r="C123" s="13"/>
      <c r="D123" s="13"/>
      <c r="E123" s="13"/>
      <c r="F123" s="13"/>
      <c r="G123" s="13"/>
      <c r="H123" s="13"/>
      <c r="I123" s="6"/>
      <c r="J123" s="6"/>
      <c r="K123" s="6"/>
      <c r="L123" s="6"/>
      <c r="M123" s="6"/>
    </row>
    <row r="124" spans="1:13" s="2" customFormat="1" x14ac:dyDescent="0.35">
      <c r="A124" s="189"/>
      <c r="C124" s="141"/>
      <c r="D124" s="141" t="s">
        <v>28</v>
      </c>
      <c r="E124" s="141" t="s">
        <v>29</v>
      </c>
      <c r="F124" s="2" t="s">
        <v>30</v>
      </c>
      <c r="H124" s="142" t="s">
        <v>28</v>
      </c>
      <c r="I124" s="141" t="s">
        <v>33</v>
      </c>
    </row>
    <row r="125" spans="1:13" s="2" customFormat="1" x14ac:dyDescent="0.35">
      <c r="A125" s="189"/>
      <c r="B125" s="141"/>
      <c r="C125" s="141"/>
      <c r="D125" s="142"/>
      <c r="E125" s="189">
        <f>E99</f>
        <v>0</v>
      </c>
      <c r="H125" s="142"/>
      <c r="I125" s="439">
        <f>I99</f>
        <v>0</v>
      </c>
      <c r="J125" s="439"/>
    </row>
    <row r="126" spans="1:13" s="2" customFormat="1" x14ac:dyDescent="0.35">
      <c r="A126" s="189"/>
      <c r="C126" s="141"/>
      <c r="D126" s="439">
        <f>D100</f>
        <v>0</v>
      </c>
      <c r="E126" s="439"/>
      <c r="F126" s="439"/>
      <c r="H126" s="439">
        <f>H100</f>
        <v>0</v>
      </c>
      <c r="I126" s="439"/>
      <c r="J126" s="439"/>
      <c r="K126" s="439"/>
    </row>
    <row r="127" spans="1:13" s="2" customFormat="1" ht="12.75" customHeight="1" x14ac:dyDescent="0.35">
      <c r="A127" s="189"/>
      <c r="C127" s="141"/>
      <c r="D127" s="189"/>
      <c r="E127" s="189"/>
      <c r="F127" s="189"/>
      <c r="H127" s="189"/>
      <c r="I127" s="189"/>
      <c r="J127" s="189"/>
      <c r="K127" s="189"/>
    </row>
    <row r="128" spans="1:13" s="2" customFormat="1" ht="12.75" customHeight="1" x14ac:dyDescent="0.35">
      <c r="A128" s="321"/>
      <c r="C128" s="141"/>
      <c r="D128" s="321"/>
      <c r="E128" s="321"/>
      <c r="F128" s="321"/>
      <c r="H128" s="321"/>
      <c r="I128" s="321"/>
      <c r="J128" s="321"/>
      <c r="K128" s="321"/>
    </row>
    <row r="129" spans="1:13" s="2" customFormat="1" ht="12.75" customHeight="1" x14ac:dyDescent="0.35">
      <c r="A129" s="321"/>
      <c r="C129" s="141"/>
      <c r="D129" s="321"/>
      <c r="E129" s="321"/>
      <c r="F129" s="321"/>
      <c r="H129" s="321"/>
      <c r="I129" s="321"/>
      <c r="J129" s="321"/>
      <c r="K129" s="321"/>
    </row>
    <row r="130" spans="1:13" s="2" customFormat="1" ht="12.75" customHeight="1" x14ac:dyDescent="0.35">
      <c r="A130" s="321"/>
      <c r="C130" s="141"/>
      <c r="D130" s="321"/>
      <c r="E130" s="321"/>
      <c r="F130" s="321"/>
      <c r="H130" s="321"/>
      <c r="I130" s="321"/>
      <c r="J130" s="321"/>
      <c r="K130" s="321"/>
    </row>
    <row r="131" spans="1:13" s="2" customFormat="1" ht="12.75" customHeight="1" x14ac:dyDescent="0.35">
      <c r="A131" s="321"/>
      <c r="C131" s="141"/>
      <c r="D131" s="321"/>
      <c r="E131" s="321"/>
      <c r="F131" s="321"/>
      <c r="H131" s="321"/>
      <c r="I131" s="321"/>
      <c r="J131" s="321"/>
      <c r="K131" s="321"/>
    </row>
    <row r="132" spans="1:13" s="2" customFormat="1" ht="12.75" customHeight="1" x14ac:dyDescent="0.35">
      <c r="A132" s="321"/>
      <c r="C132" s="141"/>
      <c r="D132" s="321"/>
      <c r="E132" s="321"/>
      <c r="F132" s="321"/>
      <c r="H132" s="321"/>
      <c r="I132" s="321"/>
      <c r="J132" s="321"/>
      <c r="K132" s="321"/>
    </row>
    <row r="133" spans="1:13" s="2" customFormat="1" ht="23.25" x14ac:dyDescent="0.35">
      <c r="C133" s="459" t="s">
        <v>23</v>
      </c>
      <c r="D133" s="459"/>
      <c r="E133" s="459"/>
      <c r="F133" s="459"/>
      <c r="G133" s="459"/>
      <c r="H133" s="459"/>
      <c r="I133" s="459"/>
      <c r="J133" s="459"/>
      <c r="K133" s="459"/>
      <c r="L133" s="158" t="s">
        <v>25</v>
      </c>
      <c r="M133" s="159"/>
    </row>
    <row r="134" spans="1:13" x14ac:dyDescent="0.35">
      <c r="A134" s="446" t="str">
        <f>A107</f>
        <v>ระบบไฟฟ้า อาคาร 208</v>
      </c>
      <c r="B134" s="446"/>
      <c r="C134" s="446"/>
      <c r="D134" s="447" t="str">
        <f>D80</f>
        <v>อาคาร 208</v>
      </c>
      <c r="E134" s="447"/>
      <c r="F134" s="447"/>
      <c r="G134" s="447"/>
      <c r="H134" s="447"/>
      <c r="I134" s="1" t="s">
        <v>26</v>
      </c>
      <c r="J134" s="190" t="str">
        <f>J80</f>
        <v>สพม.11</v>
      </c>
      <c r="M134" s="1" t="s">
        <v>37</v>
      </c>
    </row>
    <row r="135" spans="1:13" ht="21.75" thickBot="1" x14ac:dyDescent="0.4">
      <c r="A135" s="190" t="s">
        <v>0</v>
      </c>
      <c r="D135" s="447" t="str">
        <f>D81</f>
        <v>โรงเรียนคลองฉนวนวิทยา</v>
      </c>
      <c r="E135" s="447"/>
      <c r="F135" s="447"/>
      <c r="G135" s="447"/>
      <c r="H135" s="447"/>
      <c r="K135" s="448"/>
      <c r="L135" s="448"/>
    </row>
    <row r="136" spans="1:13" x14ac:dyDescent="0.35">
      <c r="A136" s="449" t="s">
        <v>2</v>
      </c>
      <c r="B136" s="451" t="s">
        <v>3</v>
      </c>
      <c r="C136" s="452"/>
      <c r="D136" s="452"/>
      <c r="E136" s="453"/>
      <c r="F136" s="457" t="s">
        <v>4</v>
      </c>
      <c r="G136" s="457" t="s">
        <v>5</v>
      </c>
      <c r="H136" s="457" t="s">
        <v>6</v>
      </c>
      <c r="I136" s="457"/>
      <c r="J136" s="457" t="s">
        <v>7</v>
      </c>
      <c r="K136" s="457"/>
      <c r="L136" s="457" t="s">
        <v>24</v>
      </c>
      <c r="M136" s="440" t="s">
        <v>9</v>
      </c>
    </row>
    <row r="137" spans="1:13" ht="42" x14ac:dyDescent="0.35">
      <c r="A137" s="450"/>
      <c r="B137" s="454"/>
      <c r="C137" s="455"/>
      <c r="D137" s="455"/>
      <c r="E137" s="456"/>
      <c r="F137" s="458"/>
      <c r="G137" s="458"/>
      <c r="H137" s="191" t="s">
        <v>10</v>
      </c>
      <c r="I137" s="191" t="s">
        <v>11</v>
      </c>
      <c r="J137" s="191" t="s">
        <v>10</v>
      </c>
      <c r="K137" s="191" t="s">
        <v>11</v>
      </c>
      <c r="L137" s="458"/>
      <c r="M137" s="441"/>
    </row>
    <row r="138" spans="1:13" x14ac:dyDescent="0.35">
      <c r="A138" s="442" t="s">
        <v>54</v>
      </c>
      <c r="B138" s="443"/>
      <c r="C138" s="443"/>
      <c r="D138" s="443"/>
      <c r="E138" s="443"/>
      <c r="F138" s="443"/>
      <c r="G138" s="443"/>
      <c r="H138" s="444"/>
      <c r="I138" s="179">
        <f>I122</f>
        <v>307783</v>
      </c>
      <c r="J138" s="61"/>
      <c r="K138" s="60">
        <f>K122</f>
        <v>93085</v>
      </c>
      <c r="L138" s="60">
        <f>L122</f>
        <v>400868</v>
      </c>
      <c r="M138" s="8"/>
    </row>
    <row r="139" spans="1:13" x14ac:dyDescent="0.35">
      <c r="A139" s="7" t="str">
        <f>IF('กรอกรายการ วัสดุ'!A60&gt;0,'กรอกรายการ วัสดุ'!A60,IF('กรอกรายการ วัสดุ'!A60=0," "))</f>
        <v xml:space="preserve"> </v>
      </c>
      <c r="B139" s="465" t="str">
        <f>IF('กรอกรายการ วัสดุ'!B60&gt;0,'กรอกรายการ วัสดุ'!B60,IF('กรอกรายการ วัสดุ'!B60=0,"-"))</f>
        <v>-</v>
      </c>
      <c r="C139" s="465"/>
      <c r="D139" s="465"/>
      <c r="E139" s="465"/>
      <c r="F139" s="12" t="str">
        <f>IF('กรอกรายการ วัสดุ'!C60&gt;0,'กรอกรายการ วัสดุ'!C60,IF('กรอกรายการ วัสดุ'!C60=0,"-"))</f>
        <v>-</v>
      </c>
      <c r="G139" s="12" t="str">
        <f>IF('กรอกรายการ วัสดุ'!D60&gt;0,'กรอกรายการ วัสดุ'!D60,IF('กรอกรายการ วัสดุ'!D60=0,"-"))</f>
        <v>-</v>
      </c>
      <c r="H139" s="57" t="str">
        <f>IF('กรอกรายการ วัสดุ'!E60&gt;0,'กรอกรายการ วัสดุ'!E60,IF('กรอกรายการ วัสดุ'!E60=0,"-"))</f>
        <v>-</v>
      </c>
      <c r="I139" s="57" t="str">
        <f>IF('กรอกรายการ วัสดุ'!F60&gt;0,'กรอกรายการ วัสดุ'!F60,IF('กรอกรายการ วัสดุ'!F60=0,"-"))</f>
        <v>-</v>
      </c>
      <c r="J139" s="57" t="str">
        <f>IF('กรอกรายการ วัสดุ'!G60&gt;0,'กรอกรายการ วัสดุ'!G60,IF('กรอกรายการ วัสดุ'!G60=0,"-"))</f>
        <v>-</v>
      </c>
      <c r="K139" s="57" t="str">
        <f>IF('กรอกรายการ วัสดุ'!H60&gt;0,'กรอกรายการ วัสดุ'!H60,IF('กรอกรายการ วัสดุ'!H60=0,"-"))</f>
        <v>-</v>
      </c>
      <c r="L139" s="57" t="str">
        <f>IF('กรอกรายการ วัสดุ'!I60&gt;0,'กรอกรายการ วัสดุ'!I60,IF('กรอกรายการ วัสดุ'!I60=0,"-"))</f>
        <v>-</v>
      </c>
      <c r="M139" s="94"/>
    </row>
    <row r="140" spans="1:13" x14ac:dyDescent="0.35">
      <c r="A140" s="9" t="str">
        <f>IF('กรอกรายการ วัสดุ'!A61&gt;0,'กรอกรายการ วัสดุ'!A61,IF('กรอกรายการ วัสดุ'!A61=0," "))</f>
        <v xml:space="preserve"> </v>
      </c>
      <c r="B140" s="434" t="str">
        <f>IF('กรอกรายการ วัสดุ'!B61&gt;0,'กรอกรายการ วัสดุ'!B61,IF('กรอกรายการ วัสดุ'!B61=0,"-"))</f>
        <v>-</v>
      </c>
      <c r="C140" s="434"/>
      <c r="D140" s="434"/>
      <c r="E140" s="434"/>
      <c r="F140" s="95" t="str">
        <f>IF('กรอกรายการ วัสดุ'!C61&gt;0,'กรอกรายการ วัสดุ'!C61,IF('กรอกรายการ วัสดุ'!C61=0,"-"))</f>
        <v>-</v>
      </c>
      <c r="G140" s="95" t="str">
        <f>IF('กรอกรายการ วัสดุ'!D61&gt;0,'กรอกรายการ วัสดุ'!D61,IF('กรอกรายการ วัสดุ'!D61=0,"-"))</f>
        <v>-</v>
      </c>
      <c r="H140" s="96" t="str">
        <f>IF('กรอกรายการ วัสดุ'!E61&gt;0,'กรอกรายการ วัสดุ'!E61,IF('กรอกรายการ วัสดุ'!E61=0,"-"))</f>
        <v>-</v>
      </c>
      <c r="I140" s="96" t="str">
        <f>IF('กรอกรายการ วัสดุ'!F61&gt;0,'กรอกรายการ วัสดุ'!F61,IF('กรอกรายการ วัสดุ'!F61=0,"-"))</f>
        <v>-</v>
      </c>
      <c r="J140" s="96" t="str">
        <f>IF('กรอกรายการ วัสดุ'!G61&gt;0,'กรอกรายการ วัสดุ'!G61,IF('กรอกรายการ วัสดุ'!G61=0,"-"))</f>
        <v>-</v>
      </c>
      <c r="K140" s="96" t="str">
        <f>IF('กรอกรายการ วัสดุ'!H61&gt;0,'กรอกรายการ วัสดุ'!H61,IF('กรอกรายการ วัสดุ'!H61=0,"-"))</f>
        <v>-</v>
      </c>
      <c r="L140" s="96" t="str">
        <f>IF('กรอกรายการ วัสดุ'!I61&gt;0,'กรอกรายการ วัสดุ'!I61,IF('กรอกรายการ วัสดุ'!I61=0,"-"))</f>
        <v>-</v>
      </c>
      <c r="M140" s="94"/>
    </row>
    <row r="141" spans="1:13" x14ac:dyDescent="0.35">
      <c r="A141" s="9" t="str">
        <f>IF('กรอกรายการ วัสดุ'!A62&gt;0,'กรอกรายการ วัสดุ'!A62,IF('กรอกรายการ วัสดุ'!A62=0," "))</f>
        <v xml:space="preserve"> </v>
      </c>
      <c r="B141" s="434" t="str">
        <f>IF('กรอกรายการ วัสดุ'!B62&gt;0,'กรอกรายการ วัสดุ'!B62,IF('กรอกรายการ วัสดุ'!B62=0,"-"))</f>
        <v>-</v>
      </c>
      <c r="C141" s="434"/>
      <c r="D141" s="434"/>
      <c r="E141" s="434"/>
      <c r="F141" s="95" t="str">
        <f>IF('กรอกรายการ วัสดุ'!C62&gt;0,'กรอกรายการ วัสดุ'!C62,IF('กรอกรายการ วัสดุ'!C62=0,"-"))</f>
        <v>-</v>
      </c>
      <c r="G141" s="95" t="str">
        <f>IF('กรอกรายการ วัสดุ'!D62&gt;0,'กรอกรายการ วัสดุ'!D62,IF('กรอกรายการ วัสดุ'!D62=0,"-"))</f>
        <v>-</v>
      </c>
      <c r="H141" s="96" t="str">
        <f>IF('กรอกรายการ วัสดุ'!E62&gt;0,'กรอกรายการ วัสดุ'!E62,IF('กรอกรายการ วัสดุ'!E62=0,"-"))</f>
        <v>-</v>
      </c>
      <c r="I141" s="96" t="str">
        <f>IF('กรอกรายการ วัสดุ'!F62&gt;0,'กรอกรายการ วัสดุ'!F62,IF('กรอกรายการ วัสดุ'!F62=0,"-"))</f>
        <v>-</v>
      </c>
      <c r="J141" s="96" t="str">
        <f>IF('กรอกรายการ วัสดุ'!G62&gt;0,'กรอกรายการ วัสดุ'!G62,IF('กรอกรายการ วัสดุ'!G62=0,"-"))</f>
        <v>-</v>
      </c>
      <c r="K141" s="96" t="str">
        <f>IF('กรอกรายการ วัสดุ'!H62&gt;0,'กรอกรายการ วัสดุ'!H62,IF('กรอกรายการ วัสดุ'!H62=0,"-"))</f>
        <v>-</v>
      </c>
      <c r="L141" s="96" t="str">
        <f>IF('กรอกรายการ วัสดุ'!I62&gt;0,'กรอกรายการ วัสดุ'!I62,IF('กรอกรายการ วัสดุ'!I62=0,"-"))</f>
        <v>-</v>
      </c>
      <c r="M141" s="94"/>
    </row>
    <row r="142" spans="1:13" x14ac:dyDescent="0.35">
      <c r="A142" s="9" t="str">
        <f>IF('กรอกรายการ วัสดุ'!A63&gt;0,'กรอกรายการ วัสดุ'!A63,IF('กรอกรายการ วัสดุ'!A63=0," "))</f>
        <v xml:space="preserve"> </v>
      </c>
      <c r="B142" s="434" t="str">
        <f>IF('กรอกรายการ วัสดุ'!B63&gt;0,'กรอกรายการ วัสดุ'!B63,IF('กรอกรายการ วัสดุ'!B63=0,"-"))</f>
        <v>-</v>
      </c>
      <c r="C142" s="434"/>
      <c r="D142" s="434"/>
      <c r="E142" s="434"/>
      <c r="F142" s="95" t="str">
        <f>IF('กรอกรายการ วัสดุ'!C63&gt;0,'กรอกรายการ วัสดุ'!C63,IF('กรอกรายการ วัสดุ'!C63=0,"-"))</f>
        <v>-</v>
      </c>
      <c r="G142" s="95" t="str">
        <f>IF('กรอกรายการ วัสดุ'!D63&gt;0,'กรอกรายการ วัสดุ'!D63,IF('กรอกรายการ วัสดุ'!D63=0,"-"))</f>
        <v>-</v>
      </c>
      <c r="H142" s="96" t="str">
        <f>IF('กรอกรายการ วัสดุ'!E63&gt;0,'กรอกรายการ วัสดุ'!E63,IF('กรอกรายการ วัสดุ'!E63=0,"-"))</f>
        <v>-</v>
      </c>
      <c r="I142" s="96" t="str">
        <f>IF('กรอกรายการ วัสดุ'!F63&gt;0,'กรอกรายการ วัสดุ'!F63,IF('กรอกรายการ วัสดุ'!F63=0,"-"))</f>
        <v>-</v>
      </c>
      <c r="J142" s="96" t="str">
        <f>IF('กรอกรายการ วัสดุ'!G63&gt;0,'กรอกรายการ วัสดุ'!G63,IF('กรอกรายการ วัสดุ'!G63=0,"-"))</f>
        <v>-</v>
      </c>
      <c r="K142" s="96" t="str">
        <f>IF('กรอกรายการ วัสดุ'!H63&gt;0,'กรอกรายการ วัสดุ'!H63,IF('กรอกรายการ วัสดุ'!H63=0,"-"))</f>
        <v>-</v>
      </c>
      <c r="L142" s="96" t="str">
        <f>IF('กรอกรายการ วัสดุ'!I63&gt;0,'กรอกรายการ วัสดุ'!I63,IF('กรอกรายการ วัสดุ'!I63=0,"-"))</f>
        <v>-</v>
      </c>
      <c r="M142" s="94"/>
    </row>
    <row r="143" spans="1:13" x14ac:dyDescent="0.35">
      <c r="A143" s="9" t="str">
        <f>IF('กรอกรายการ วัสดุ'!A64&gt;0,'กรอกรายการ วัสดุ'!A64,IF('กรอกรายการ วัสดุ'!A64=0," "))</f>
        <v xml:space="preserve"> </v>
      </c>
      <c r="B143" s="434" t="str">
        <f>IF('กรอกรายการ วัสดุ'!B64&gt;0,'กรอกรายการ วัสดุ'!B64,IF('กรอกรายการ วัสดุ'!B64=0,"-"))</f>
        <v>-</v>
      </c>
      <c r="C143" s="434"/>
      <c r="D143" s="434"/>
      <c r="E143" s="434"/>
      <c r="F143" s="95" t="str">
        <f>IF('กรอกรายการ วัสดุ'!C64&gt;0,'กรอกรายการ วัสดุ'!C64,IF('กรอกรายการ วัสดุ'!C64=0,"-"))</f>
        <v>-</v>
      </c>
      <c r="G143" s="95" t="str">
        <f>IF('กรอกรายการ วัสดุ'!D64&gt;0,'กรอกรายการ วัสดุ'!D64,IF('กรอกรายการ วัสดุ'!D64=0,"-"))</f>
        <v>-</v>
      </c>
      <c r="H143" s="96" t="str">
        <f>IF('กรอกรายการ วัสดุ'!E64&gt;0,'กรอกรายการ วัสดุ'!E64,IF('กรอกรายการ วัสดุ'!E64=0,"-"))</f>
        <v>-</v>
      </c>
      <c r="I143" s="96" t="str">
        <f>IF('กรอกรายการ วัสดุ'!F64&gt;0,'กรอกรายการ วัสดุ'!F64,IF('กรอกรายการ วัสดุ'!F64=0,"-"))</f>
        <v>-</v>
      </c>
      <c r="J143" s="96" t="str">
        <f>IF('กรอกรายการ วัสดุ'!G64&gt;0,'กรอกรายการ วัสดุ'!G64,IF('กรอกรายการ วัสดุ'!G64=0,"-"))</f>
        <v>-</v>
      </c>
      <c r="K143" s="96" t="str">
        <f>IF('กรอกรายการ วัสดุ'!H64&gt;0,'กรอกรายการ วัสดุ'!H64,IF('กรอกรายการ วัสดุ'!H64=0,"-"))</f>
        <v>-</v>
      </c>
      <c r="L143" s="96" t="str">
        <f>IF('กรอกรายการ วัสดุ'!I64&gt;0,'กรอกรายการ วัสดุ'!I64,IF('กรอกรายการ วัสดุ'!I64=0,"-"))</f>
        <v>-</v>
      </c>
      <c r="M143" s="94"/>
    </row>
    <row r="144" spans="1:13" x14ac:dyDescent="0.35">
      <c r="A144" s="9" t="str">
        <f>IF('กรอกรายการ วัสดุ'!A65&gt;0,'กรอกรายการ วัสดุ'!A65,IF('กรอกรายการ วัสดุ'!A65=0," "))</f>
        <v xml:space="preserve"> </v>
      </c>
      <c r="B144" s="434" t="str">
        <f>IF('กรอกรายการ วัสดุ'!B65&gt;0,'กรอกรายการ วัสดุ'!B65,IF('กรอกรายการ วัสดุ'!B65=0,"-"))</f>
        <v>-</v>
      </c>
      <c r="C144" s="434"/>
      <c r="D144" s="434"/>
      <c r="E144" s="434"/>
      <c r="F144" s="95" t="str">
        <f>IF('กรอกรายการ วัสดุ'!C65&gt;0,'กรอกรายการ วัสดุ'!C65,IF('กรอกรายการ วัสดุ'!C65=0,"-"))</f>
        <v>-</v>
      </c>
      <c r="G144" s="95" t="str">
        <f>IF('กรอกรายการ วัสดุ'!D65&gt;0,'กรอกรายการ วัสดุ'!D65,IF('กรอกรายการ วัสดุ'!D65=0,"-"))</f>
        <v>-</v>
      </c>
      <c r="H144" s="96" t="str">
        <f>IF('กรอกรายการ วัสดุ'!E65&gt;0,'กรอกรายการ วัสดุ'!E65,IF('กรอกรายการ วัสดุ'!E65=0,"-"))</f>
        <v>-</v>
      </c>
      <c r="I144" s="96" t="str">
        <f>IF('กรอกรายการ วัสดุ'!F65&gt;0,'กรอกรายการ วัสดุ'!F65,IF('กรอกรายการ วัสดุ'!F65=0,"-"))</f>
        <v>-</v>
      </c>
      <c r="J144" s="96" t="str">
        <f>IF('กรอกรายการ วัสดุ'!G65&gt;0,'กรอกรายการ วัสดุ'!G65,IF('กรอกรายการ วัสดุ'!G65=0,"-"))</f>
        <v>-</v>
      </c>
      <c r="K144" s="96" t="str">
        <f>IF('กรอกรายการ วัสดุ'!H65&gt;0,'กรอกรายการ วัสดุ'!H65,IF('กรอกรายการ วัสดุ'!H65=0,"-"))</f>
        <v>-</v>
      </c>
      <c r="L144" s="96" t="str">
        <f>IF('กรอกรายการ วัสดุ'!I65&gt;0,'กรอกรายการ วัสดุ'!I65,IF('กรอกรายการ วัสดุ'!I65=0,"-"))</f>
        <v>-</v>
      </c>
      <c r="M144" s="94"/>
    </row>
    <row r="145" spans="1:13" x14ac:dyDescent="0.35">
      <c r="A145" s="9" t="str">
        <f>IF('กรอกรายการ วัสดุ'!A66&gt;0,'กรอกรายการ วัสดุ'!A66,IF('กรอกรายการ วัสดุ'!A66=0," "))</f>
        <v xml:space="preserve"> </v>
      </c>
      <c r="B145" s="434" t="str">
        <f>IF('กรอกรายการ วัสดุ'!B66&gt;0,'กรอกรายการ วัสดุ'!B66,IF('กรอกรายการ วัสดุ'!B66=0,"-"))</f>
        <v>-</v>
      </c>
      <c r="C145" s="434"/>
      <c r="D145" s="434"/>
      <c r="E145" s="434"/>
      <c r="F145" s="95" t="str">
        <f>IF('กรอกรายการ วัสดุ'!C66&gt;0,'กรอกรายการ วัสดุ'!C66,IF('กรอกรายการ วัสดุ'!C66=0,"-"))</f>
        <v>-</v>
      </c>
      <c r="G145" s="95" t="str">
        <f>IF('กรอกรายการ วัสดุ'!D66&gt;0,'กรอกรายการ วัสดุ'!D66,IF('กรอกรายการ วัสดุ'!D66=0,"-"))</f>
        <v>-</v>
      </c>
      <c r="H145" s="96" t="str">
        <f>IF('กรอกรายการ วัสดุ'!E66&gt;0,'กรอกรายการ วัสดุ'!E66,IF('กรอกรายการ วัสดุ'!E66=0,"-"))</f>
        <v>-</v>
      </c>
      <c r="I145" s="96" t="str">
        <f>IF('กรอกรายการ วัสดุ'!F66&gt;0,'กรอกรายการ วัสดุ'!F66,IF('กรอกรายการ วัสดุ'!F66=0,"-"))</f>
        <v>-</v>
      </c>
      <c r="J145" s="96" t="str">
        <f>IF('กรอกรายการ วัสดุ'!G66&gt;0,'กรอกรายการ วัสดุ'!G66,IF('กรอกรายการ วัสดุ'!G66=0,"-"))</f>
        <v>-</v>
      </c>
      <c r="K145" s="96" t="str">
        <f>IF('กรอกรายการ วัสดุ'!H66&gt;0,'กรอกรายการ วัสดุ'!H66,IF('กรอกรายการ วัสดุ'!H66=0,"-"))</f>
        <v>-</v>
      </c>
      <c r="L145" s="96" t="str">
        <f>IF('กรอกรายการ วัสดุ'!I66&gt;0,'กรอกรายการ วัสดุ'!I66,IF('กรอกรายการ วัสดุ'!I66=0,"-"))</f>
        <v>-</v>
      </c>
      <c r="M145" s="94"/>
    </row>
    <row r="146" spans="1:13" x14ac:dyDescent="0.35">
      <c r="A146" s="9" t="str">
        <f>IF('กรอกรายการ วัสดุ'!A67&gt;0,'กรอกรายการ วัสดุ'!A67,IF('กรอกรายการ วัสดุ'!A67=0," "))</f>
        <v xml:space="preserve"> </v>
      </c>
      <c r="B146" s="434" t="str">
        <f>IF('กรอกรายการ วัสดุ'!B67&gt;0,'กรอกรายการ วัสดุ'!B67,IF('กรอกรายการ วัสดุ'!B67=0,"-"))</f>
        <v>-</v>
      </c>
      <c r="C146" s="434"/>
      <c r="D146" s="434"/>
      <c r="E146" s="434"/>
      <c r="F146" s="95" t="str">
        <f>IF('กรอกรายการ วัสดุ'!C67&gt;0,'กรอกรายการ วัสดุ'!C67,IF('กรอกรายการ วัสดุ'!C67=0,"-"))</f>
        <v>-</v>
      </c>
      <c r="G146" s="95" t="str">
        <f>IF('กรอกรายการ วัสดุ'!D67&gt;0,'กรอกรายการ วัสดุ'!D67,IF('กรอกรายการ วัสดุ'!D67=0,"-"))</f>
        <v>-</v>
      </c>
      <c r="H146" s="96" t="str">
        <f>IF('กรอกรายการ วัสดุ'!E67&gt;0,'กรอกรายการ วัสดุ'!E67,IF('กรอกรายการ วัสดุ'!E67=0,"-"))</f>
        <v>-</v>
      </c>
      <c r="I146" s="96" t="str">
        <f>IF('กรอกรายการ วัสดุ'!F67&gt;0,'กรอกรายการ วัสดุ'!F67,IF('กรอกรายการ วัสดุ'!F67=0,"-"))</f>
        <v>-</v>
      </c>
      <c r="J146" s="96" t="str">
        <f>IF('กรอกรายการ วัสดุ'!G67&gt;0,'กรอกรายการ วัสดุ'!G67,IF('กรอกรายการ วัสดุ'!G67=0,"-"))</f>
        <v>-</v>
      </c>
      <c r="K146" s="96" t="str">
        <f>IF('กรอกรายการ วัสดุ'!H67&gt;0,'กรอกรายการ วัสดุ'!H67,IF('กรอกรายการ วัสดุ'!H67=0,"-"))</f>
        <v>-</v>
      </c>
      <c r="L146" s="96" t="str">
        <f>IF('กรอกรายการ วัสดุ'!I67&gt;0,'กรอกรายการ วัสดุ'!I67,IF('กรอกรายการ วัสดุ'!I67=0,"-"))</f>
        <v>-</v>
      </c>
      <c r="M146" s="94"/>
    </row>
    <row r="147" spans="1:13" x14ac:dyDescent="0.35">
      <c r="A147" s="9" t="str">
        <f>IF('กรอกรายการ วัสดุ'!A68&gt;0,'กรอกรายการ วัสดุ'!A68,IF('กรอกรายการ วัสดุ'!A68=0," "))</f>
        <v xml:space="preserve"> </v>
      </c>
      <c r="B147" s="434" t="str">
        <f>IF('กรอกรายการ วัสดุ'!B68&gt;0,'กรอกรายการ วัสดุ'!B68,IF('กรอกรายการ วัสดุ'!B68=0,"-"))</f>
        <v>-</v>
      </c>
      <c r="C147" s="434"/>
      <c r="D147" s="434"/>
      <c r="E147" s="434"/>
      <c r="F147" s="95" t="str">
        <f>IF('กรอกรายการ วัสดุ'!C68&gt;0,'กรอกรายการ วัสดุ'!C68,IF('กรอกรายการ วัสดุ'!C68=0,"-"))</f>
        <v>-</v>
      </c>
      <c r="G147" s="95" t="str">
        <f>IF('กรอกรายการ วัสดุ'!D68&gt;0,'กรอกรายการ วัสดุ'!D68,IF('กรอกรายการ วัสดุ'!D68=0,"-"))</f>
        <v>-</v>
      </c>
      <c r="H147" s="96" t="str">
        <f>IF('กรอกรายการ วัสดุ'!E68&gt;0,'กรอกรายการ วัสดุ'!E68,IF('กรอกรายการ วัสดุ'!E68=0,"-"))</f>
        <v>-</v>
      </c>
      <c r="I147" s="96" t="str">
        <f>IF('กรอกรายการ วัสดุ'!F68&gt;0,'กรอกรายการ วัสดุ'!F68,IF('กรอกรายการ วัสดุ'!F68=0,"-"))</f>
        <v>-</v>
      </c>
      <c r="J147" s="96" t="str">
        <f>IF('กรอกรายการ วัสดุ'!G68&gt;0,'กรอกรายการ วัสดุ'!G68,IF('กรอกรายการ วัสดุ'!G68=0,"-"))</f>
        <v>-</v>
      </c>
      <c r="K147" s="96" t="str">
        <f>IF('กรอกรายการ วัสดุ'!H68&gt;0,'กรอกรายการ วัสดุ'!H68,IF('กรอกรายการ วัสดุ'!H68=0,"-"))</f>
        <v>-</v>
      </c>
      <c r="L147" s="96" t="str">
        <f>IF('กรอกรายการ วัสดุ'!I68&gt;0,'กรอกรายการ วัสดุ'!I68,IF('กรอกรายการ วัสดุ'!I68=0,"-"))</f>
        <v>-</v>
      </c>
      <c r="M147" s="94"/>
    </row>
    <row r="148" spans="1:13" ht="21.75" thickBot="1" x14ac:dyDescent="0.4">
      <c r="A148" s="17" t="str">
        <f>IF('กรอกรายการ วัสดุ'!A69&gt;0,'กรอกรายการ วัสดุ'!A69,IF('กรอกรายการ วัสดุ'!A69=0," "))</f>
        <v xml:space="preserve"> </v>
      </c>
      <c r="B148" s="462" t="str">
        <f>IF('กรอกรายการ วัสดุ'!B69&gt;0,'กรอกรายการ วัสดุ'!B69,IF('กรอกรายการ วัสดุ'!B69=0,"-"))</f>
        <v>-</v>
      </c>
      <c r="C148" s="463"/>
      <c r="D148" s="463"/>
      <c r="E148" s="464"/>
      <c r="F148" s="12" t="str">
        <f>IF('กรอกรายการ วัสดุ'!C69&gt;0,'กรอกรายการ วัสดุ'!C69,IF('กรอกรายการ วัสดุ'!C69=0,"-"))</f>
        <v>-</v>
      </c>
      <c r="G148" s="12" t="str">
        <f>IF('กรอกรายการ วัสดุ'!D69&gt;0,'กรอกรายการ วัสดุ'!D69,IF('กรอกรายการ วัสดุ'!D69=0,"-"))</f>
        <v>-</v>
      </c>
      <c r="H148" s="57" t="str">
        <f>IF('กรอกรายการ วัสดุ'!E69&gt;0,'กรอกรายการ วัสดุ'!E69,IF('กรอกรายการ วัสดุ'!E69=0,"-"))</f>
        <v>-</v>
      </c>
      <c r="I148" s="57" t="str">
        <f>IF('กรอกรายการ วัสดุ'!F69&gt;0,'กรอกรายการ วัสดุ'!F69,IF('กรอกรายการ วัสดุ'!F69=0,"-"))</f>
        <v>-</v>
      </c>
      <c r="J148" s="57" t="str">
        <f>IF('กรอกรายการ วัสดุ'!G69&gt;0,'กรอกรายการ วัสดุ'!G69,IF('กรอกรายการ วัสดุ'!G69=0,"-"))</f>
        <v>-</v>
      </c>
      <c r="K148" s="57" t="str">
        <f>IF('กรอกรายการ วัสดุ'!H69&gt;0,'กรอกรายการ วัสดุ'!H69,IF('กรอกรายการ วัสดุ'!H69=0,"-"))</f>
        <v>-</v>
      </c>
      <c r="L148" s="57" t="str">
        <f>IF('กรอกรายการ วัสดุ'!I69&gt;0,'กรอกรายการ วัสดุ'!I69,IF('กรอกรายการ วัสดุ'!I69=0,"-"))</f>
        <v>-</v>
      </c>
      <c r="M148" s="93"/>
    </row>
    <row r="149" spans="1:13" ht="21.75" thickBot="1" x14ac:dyDescent="0.4">
      <c r="A149" s="436" t="s">
        <v>55</v>
      </c>
      <c r="B149" s="437"/>
      <c r="C149" s="437"/>
      <c r="D149" s="437"/>
      <c r="E149" s="437"/>
      <c r="F149" s="437"/>
      <c r="G149" s="437"/>
      <c r="H149" s="438"/>
      <c r="I149" s="180">
        <f>SUM(I139:I148)</f>
        <v>0</v>
      </c>
      <c r="J149" s="19"/>
      <c r="K149" s="58">
        <f t="shared" ref="K149:L149" si="4">SUM(K139:K148)</f>
        <v>0</v>
      </c>
      <c r="L149" s="58">
        <f t="shared" si="4"/>
        <v>0</v>
      </c>
      <c r="M149" s="14"/>
    </row>
    <row r="150" spans="1:13" ht="21.75" thickBot="1" x14ac:dyDescent="0.4">
      <c r="A150" s="436" t="s">
        <v>56</v>
      </c>
      <c r="B150" s="437"/>
      <c r="C150" s="437"/>
      <c r="D150" s="437"/>
      <c r="E150" s="437"/>
      <c r="F150" s="437"/>
      <c r="G150" s="437"/>
      <c r="H150" s="438"/>
      <c r="I150" s="180">
        <f>I149+I138</f>
        <v>307783</v>
      </c>
      <c r="J150" s="15"/>
      <c r="K150" s="58">
        <f t="shared" ref="K150:L150" si="5">K149+K138</f>
        <v>93085</v>
      </c>
      <c r="L150" s="58">
        <f t="shared" si="5"/>
        <v>400868</v>
      </c>
      <c r="M150" s="14"/>
    </row>
    <row r="151" spans="1:13" s="2" customFormat="1" x14ac:dyDescent="0.35">
      <c r="A151" s="13"/>
      <c r="B151" s="13"/>
      <c r="C151" s="13"/>
      <c r="D151" s="13"/>
      <c r="E151" s="13"/>
      <c r="F151" s="13"/>
      <c r="G151" s="13"/>
      <c r="H151" s="13"/>
      <c r="I151" s="6"/>
      <c r="J151" s="6"/>
      <c r="K151" s="6"/>
      <c r="L151" s="6"/>
      <c r="M151" s="6"/>
    </row>
    <row r="152" spans="1:13" s="2" customFormat="1" x14ac:dyDescent="0.35">
      <c r="A152" s="189"/>
      <c r="C152" s="141"/>
      <c r="D152" s="141" t="s">
        <v>28</v>
      </c>
      <c r="E152" s="141" t="s">
        <v>29</v>
      </c>
      <c r="F152" s="2" t="s">
        <v>30</v>
      </c>
      <c r="H152" s="142" t="s">
        <v>28</v>
      </c>
      <c r="I152" s="141" t="s">
        <v>33</v>
      </c>
    </row>
    <row r="153" spans="1:13" s="2" customFormat="1" x14ac:dyDescent="0.35">
      <c r="A153" s="189"/>
      <c r="B153" s="141"/>
      <c r="C153" s="141"/>
      <c r="D153" s="142"/>
      <c r="E153" s="189">
        <f>E125</f>
        <v>0</v>
      </c>
      <c r="H153" s="142"/>
      <c r="I153" s="439">
        <f>I125</f>
        <v>0</v>
      </c>
      <c r="J153" s="439"/>
    </row>
    <row r="154" spans="1:13" s="2" customFormat="1" x14ac:dyDescent="0.35">
      <c r="A154" s="189"/>
      <c r="C154" s="141"/>
      <c r="D154" s="439">
        <f>D126</f>
        <v>0</v>
      </c>
      <c r="E154" s="439"/>
      <c r="F154" s="439"/>
      <c r="H154" s="439">
        <f>H126</f>
        <v>0</v>
      </c>
      <c r="I154" s="439"/>
      <c r="J154" s="439"/>
      <c r="K154" s="439"/>
    </row>
    <row r="155" spans="1:13" s="2" customFormat="1" ht="23.25" x14ac:dyDescent="0.35">
      <c r="C155" s="459" t="s">
        <v>23</v>
      </c>
      <c r="D155" s="459"/>
      <c r="E155" s="459"/>
      <c r="F155" s="459"/>
      <c r="G155" s="459"/>
      <c r="H155" s="459"/>
      <c r="I155" s="459"/>
      <c r="J155" s="459"/>
      <c r="K155" s="459"/>
      <c r="L155" s="158" t="s">
        <v>25</v>
      </c>
      <c r="M155" s="159"/>
    </row>
    <row r="156" spans="1:13" x14ac:dyDescent="0.35">
      <c r="A156" s="446" t="str">
        <f>A134</f>
        <v>ระบบไฟฟ้า อาคาร 208</v>
      </c>
      <c r="B156" s="446"/>
      <c r="C156" s="446"/>
      <c r="D156" s="447" t="str">
        <f>D107</f>
        <v>อาคาร 208</v>
      </c>
      <c r="E156" s="447"/>
      <c r="F156" s="447"/>
      <c r="G156" s="447"/>
      <c r="H156" s="447"/>
      <c r="I156" s="1" t="s">
        <v>26</v>
      </c>
      <c r="J156" s="190" t="str">
        <f>J134</f>
        <v>สพม.11</v>
      </c>
      <c r="M156" s="1" t="s">
        <v>103</v>
      </c>
    </row>
    <row r="157" spans="1:13" ht="21.75" thickBot="1" x14ac:dyDescent="0.4">
      <c r="A157" s="190" t="s">
        <v>0</v>
      </c>
      <c r="D157" s="447" t="str">
        <f>D108</f>
        <v>โรงเรียนคลองฉนวนวิทยา</v>
      </c>
      <c r="E157" s="447"/>
      <c r="F157" s="447"/>
      <c r="G157" s="447"/>
      <c r="H157" s="447"/>
      <c r="K157" s="448"/>
      <c r="L157" s="448"/>
    </row>
    <row r="158" spans="1:13" x14ac:dyDescent="0.35">
      <c r="A158" s="449" t="s">
        <v>2</v>
      </c>
      <c r="B158" s="451" t="s">
        <v>3</v>
      </c>
      <c r="C158" s="452"/>
      <c r="D158" s="452"/>
      <c r="E158" s="453"/>
      <c r="F158" s="457" t="s">
        <v>4</v>
      </c>
      <c r="G158" s="457" t="s">
        <v>5</v>
      </c>
      <c r="H158" s="457" t="s">
        <v>6</v>
      </c>
      <c r="I158" s="457"/>
      <c r="J158" s="457" t="s">
        <v>7</v>
      </c>
      <c r="K158" s="457"/>
      <c r="L158" s="457" t="s">
        <v>24</v>
      </c>
      <c r="M158" s="440" t="s">
        <v>9</v>
      </c>
    </row>
    <row r="159" spans="1:13" ht="42" x14ac:dyDescent="0.35">
      <c r="A159" s="450"/>
      <c r="B159" s="454"/>
      <c r="C159" s="455"/>
      <c r="D159" s="455"/>
      <c r="E159" s="456"/>
      <c r="F159" s="458"/>
      <c r="G159" s="458"/>
      <c r="H159" s="191" t="s">
        <v>10</v>
      </c>
      <c r="I159" s="191" t="s">
        <v>11</v>
      </c>
      <c r="J159" s="191" t="s">
        <v>10</v>
      </c>
      <c r="K159" s="191" t="s">
        <v>11</v>
      </c>
      <c r="L159" s="458"/>
      <c r="M159" s="441"/>
    </row>
    <row r="160" spans="1:13" x14ac:dyDescent="0.35">
      <c r="A160" s="442" t="s">
        <v>104</v>
      </c>
      <c r="B160" s="443"/>
      <c r="C160" s="443"/>
      <c r="D160" s="443"/>
      <c r="E160" s="443"/>
      <c r="F160" s="443"/>
      <c r="G160" s="443"/>
      <c r="H160" s="444"/>
      <c r="I160" s="179">
        <f>I150</f>
        <v>307783</v>
      </c>
      <c r="J160" s="61"/>
      <c r="K160" s="60">
        <f>K150</f>
        <v>93085</v>
      </c>
      <c r="L160" s="60">
        <f>L150</f>
        <v>400868</v>
      </c>
      <c r="M160" s="8"/>
    </row>
    <row r="161" spans="1:13" x14ac:dyDescent="0.35">
      <c r="A161" s="7" t="str">
        <f>IF('กรอกรายการ วัสดุ'!A70&gt;0,'กรอกรายการ วัสดุ'!A82,IF('กรอกรายการ วัสดุ'!A82=0," "))</f>
        <v xml:space="preserve"> </v>
      </c>
      <c r="B161" s="445" t="str">
        <f>IF('กรอกรายการ วัสดุ'!B70&gt;0,'กรอกรายการ วัสดุ'!B70,IF('กรอกรายการ วัสดุ'!B70=0,"-"))</f>
        <v>-</v>
      </c>
      <c r="C161" s="445"/>
      <c r="D161" s="445"/>
      <c r="E161" s="445"/>
      <c r="F161" s="12" t="str">
        <f>IF('กรอกรายการ วัสดุ'!C70&gt;0,'กรอกรายการ วัสดุ'!C70,IF('กรอกรายการ วัสดุ'!C70=0,"-"))</f>
        <v>-</v>
      </c>
      <c r="G161" s="12" t="str">
        <f>IF('กรอกรายการ วัสดุ'!D70&gt;0,'กรอกรายการ วัสดุ'!D70,IF('กรอกรายการ วัสดุ'!D70=0,"-"))</f>
        <v>-</v>
      </c>
      <c r="H161" s="57" t="str">
        <f>IF('กรอกรายการ วัสดุ'!E70&gt;0,'กรอกรายการ วัสดุ'!E70,IF('กรอกรายการ วัสดุ'!E70=0,"-"))</f>
        <v>-</v>
      </c>
      <c r="I161" s="57" t="str">
        <f>IF('กรอกรายการ วัสดุ'!F70&gt;0,'กรอกรายการ วัสดุ'!F70,IF('กรอกรายการ วัสดุ'!F70=0,"-"))</f>
        <v>-</v>
      </c>
      <c r="J161" s="57" t="str">
        <f>IF('กรอกรายการ วัสดุ'!G70&gt;0,'กรอกรายการ วัสดุ'!G70,IF('กรอกรายการ วัสดุ'!G70=0,"-"))</f>
        <v>-</v>
      </c>
      <c r="K161" s="57" t="str">
        <f>IF('กรอกรายการ วัสดุ'!H70&gt;0,'กรอกรายการ วัสดุ'!H70,IF('กรอกรายการ วัสดุ'!H70=0,"-"))</f>
        <v>-</v>
      </c>
      <c r="L161" s="57" t="str">
        <f>IF('กรอกรายการ วัสดุ'!I70&gt;0,'กรอกรายการ วัสดุ'!I70,IF('กรอกรายการ วัสดุ'!I999=0,"-"))</f>
        <v>-</v>
      </c>
      <c r="M161" s="94"/>
    </row>
    <row r="162" spans="1:13" x14ac:dyDescent="0.35">
      <c r="A162" s="9" t="str">
        <f>IF('กรอกรายการ วัสดุ'!A71&gt;0,'กรอกรายการ วัสดุ'!A83,IF('กรอกรายการ วัสดุ'!A83=0," "))</f>
        <v xml:space="preserve"> </v>
      </c>
      <c r="B162" s="434" t="str">
        <f>IF('กรอกรายการ วัสดุ'!B71&gt;0,'กรอกรายการ วัสดุ'!B71,IF('กรอกรายการ วัสดุ'!B71=0,"-"))</f>
        <v>-</v>
      </c>
      <c r="C162" s="434"/>
      <c r="D162" s="434"/>
      <c r="E162" s="434"/>
      <c r="F162" s="12" t="str">
        <f>IF('กรอกรายการ วัสดุ'!C71&gt;0,'กรอกรายการ วัสดุ'!C71,IF('กรอกรายการ วัสดุ'!C71=0,"-"))</f>
        <v>-</v>
      </c>
      <c r="G162" s="12" t="str">
        <f>IF('กรอกรายการ วัสดุ'!D71&gt;0,'กรอกรายการ วัสดุ'!D71,IF('กรอกรายการ วัสดุ'!D71=0,"-"))</f>
        <v>-</v>
      </c>
      <c r="H162" s="57" t="str">
        <f>IF('กรอกรายการ วัสดุ'!E71&gt;0,'กรอกรายการ วัสดุ'!E71,IF('กรอกรายการ วัสดุ'!E71=0,"-"))</f>
        <v>-</v>
      </c>
      <c r="I162" s="57" t="str">
        <f>IF('กรอกรายการ วัสดุ'!F71&gt;0,'กรอกรายการ วัสดุ'!F71,IF('กรอกรายการ วัสดุ'!F71=0,"-"))</f>
        <v>-</v>
      </c>
      <c r="J162" s="57" t="str">
        <f>IF('กรอกรายการ วัสดุ'!G71&gt;0,'กรอกรายการ วัสดุ'!G71,IF('กรอกรายการ วัสดุ'!G71=0,"-"))</f>
        <v>-</v>
      </c>
      <c r="K162" s="57" t="str">
        <f>IF('กรอกรายการ วัสดุ'!H71&gt;0,'กรอกรายการ วัสดุ'!H71,IF('กรอกรายการ วัสดุ'!H71=0,"-"))</f>
        <v>-</v>
      </c>
      <c r="L162" s="57" t="str">
        <f>IF('กรอกรายการ วัสดุ'!I71&gt;0,'กรอกรายการ วัสดุ'!I71,IF('กรอกรายการ วัสดุ'!I1000=0,"-"))</f>
        <v>-</v>
      </c>
      <c r="M162" s="94"/>
    </row>
    <row r="163" spans="1:13" x14ac:dyDescent="0.35">
      <c r="A163" s="9" t="str">
        <f>IF('กรอกรายการ วัสดุ'!A72&gt;0,'กรอกรายการ วัสดุ'!A84,IF('กรอกรายการ วัสดุ'!A84=0," "))</f>
        <v xml:space="preserve"> </v>
      </c>
      <c r="B163" s="434" t="str">
        <f>IF('กรอกรายการ วัสดุ'!B72&gt;0,'กรอกรายการ วัสดุ'!B72,IF('กรอกรายการ วัสดุ'!B72=0,"-"))</f>
        <v>-</v>
      </c>
      <c r="C163" s="434"/>
      <c r="D163" s="434"/>
      <c r="E163" s="434"/>
      <c r="F163" s="12" t="str">
        <f>IF('กรอกรายการ วัสดุ'!C72&gt;0,'กรอกรายการ วัสดุ'!C72,IF('กรอกรายการ วัสดุ'!C72=0,"-"))</f>
        <v>-</v>
      </c>
      <c r="G163" s="12" t="str">
        <f>IF('กรอกรายการ วัสดุ'!D72&gt;0,'กรอกรายการ วัสดุ'!D72,IF('กรอกรายการ วัสดุ'!D72=0,"-"))</f>
        <v>-</v>
      </c>
      <c r="H163" s="57" t="str">
        <f>IF('กรอกรายการ วัสดุ'!E72&gt;0,'กรอกรายการ วัสดุ'!E72,IF('กรอกรายการ วัสดุ'!E72=0,"-"))</f>
        <v>-</v>
      </c>
      <c r="I163" s="57" t="str">
        <f>IF('กรอกรายการ วัสดุ'!F72&gt;0,'กรอกรายการ วัสดุ'!F72,IF('กรอกรายการ วัสดุ'!F72=0,"-"))</f>
        <v>-</v>
      </c>
      <c r="J163" s="57" t="str">
        <f>IF('กรอกรายการ วัสดุ'!G72&gt;0,'กรอกรายการ วัสดุ'!G72,IF('กรอกรายการ วัสดุ'!G72=0,"-"))</f>
        <v>-</v>
      </c>
      <c r="K163" s="57" t="str">
        <f>IF('กรอกรายการ วัสดุ'!H72&gt;0,'กรอกรายการ วัสดุ'!H72,IF('กรอกรายการ วัสดุ'!H72=0,"-"))</f>
        <v>-</v>
      </c>
      <c r="L163" s="57" t="str">
        <f>IF('กรอกรายการ วัสดุ'!I72&gt;0,'กรอกรายการ วัสดุ'!I72,IF('กรอกรายการ วัสดุ'!I1001=0,"-"))</f>
        <v>-</v>
      </c>
      <c r="M163" s="94"/>
    </row>
    <row r="164" spans="1:13" x14ac:dyDescent="0.35">
      <c r="A164" s="9" t="str">
        <f>IF('กรอกรายการ วัสดุ'!A73&gt;0,'กรอกรายการ วัสดุ'!A85,IF('กรอกรายการ วัสดุ'!A85=0," "))</f>
        <v xml:space="preserve"> </v>
      </c>
      <c r="B164" s="434" t="str">
        <f>IF('กรอกรายการ วัสดุ'!B73&gt;0,'กรอกรายการ วัสดุ'!B73,IF('กรอกรายการ วัสดุ'!B73=0,"-"))</f>
        <v>-</v>
      </c>
      <c r="C164" s="434"/>
      <c r="D164" s="434"/>
      <c r="E164" s="434"/>
      <c r="F164" s="12" t="str">
        <f>IF('กรอกรายการ วัสดุ'!C73&gt;0,'กรอกรายการ วัสดุ'!C73,IF('กรอกรายการ วัสดุ'!C73=0,"-"))</f>
        <v>-</v>
      </c>
      <c r="G164" s="12" t="str">
        <f>IF('กรอกรายการ วัสดุ'!D73&gt;0,'กรอกรายการ วัสดุ'!D73,IF('กรอกรายการ วัสดุ'!D73=0,"-"))</f>
        <v>-</v>
      </c>
      <c r="H164" s="57" t="str">
        <f>IF('กรอกรายการ วัสดุ'!E73&gt;0,'กรอกรายการ วัสดุ'!E73,IF('กรอกรายการ วัสดุ'!E73=0,"-"))</f>
        <v>-</v>
      </c>
      <c r="I164" s="57" t="str">
        <f>IF('กรอกรายการ วัสดุ'!F73&gt;0,'กรอกรายการ วัสดุ'!F73,IF('กรอกรายการ วัสดุ'!F73=0,"-"))</f>
        <v>-</v>
      </c>
      <c r="J164" s="57" t="str">
        <f>IF('กรอกรายการ วัสดุ'!G73&gt;0,'กรอกรายการ วัสดุ'!G73,IF('กรอกรายการ วัสดุ'!G73=0,"-"))</f>
        <v>-</v>
      </c>
      <c r="K164" s="57" t="str">
        <f>IF('กรอกรายการ วัสดุ'!H73&gt;0,'กรอกรายการ วัสดุ'!H73,IF('กรอกรายการ วัสดุ'!H73=0,"-"))</f>
        <v>-</v>
      </c>
      <c r="L164" s="57" t="str">
        <f>IF('กรอกรายการ วัสดุ'!I73&gt;0,'กรอกรายการ วัสดุ'!I73,IF('กรอกรายการ วัสดุ'!I1002=0,"-"))</f>
        <v>-</v>
      </c>
      <c r="M164" s="94"/>
    </row>
    <row r="165" spans="1:13" x14ac:dyDescent="0.35">
      <c r="A165" s="9" t="str">
        <f>IF('กรอกรายการ วัสดุ'!A74&gt;0,'กรอกรายการ วัสดุ'!A86,IF('กรอกรายการ วัสดุ'!A86=0," "))</f>
        <v xml:space="preserve"> </v>
      </c>
      <c r="B165" s="434" t="str">
        <f>IF('กรอกรายการ วัสดุ'!B74&gt;0,'กรอกรายการ วัสดุ'!B74,IF('กรอกรายการ วัสดุ'!B74=0,"-"))</f>
        <v>-</v>
      </c>
      <c r="C165" s="434"/>
      <c r="D165" s="434"/>
      <c r="E165" s="434"/>
      <c r="F165" s="12" t="str">
        <f>IF('กรอกรายการ วัสดุ'!C74&gt;0,'กรอกรายการ วัสดุ'!C74,IF('กรอกรายการ วัสดุ'!C74=0,"-"))</f>
        <v>-</v>
      </c>
      <c r="G165" s="12" t="str">
        <f>IF('กรอกรายการ วัสดุ'!D74&gt;0,'กรอกรายการ วัสดุ'!D74,IF('กรอกรายการ วัสดุ'!D74=0,"-"))</f>
        <v>-</v>
      </c>
      <c r="H165" s="57" t="str">
        <f>IF('กรอกรายการ วัสดุ'!E74&gt;0,'กรอกรายการ วัสดุ'!E74,IF('กรอกรายการ วัสดุ'!E74=0,"-"))</f>
        <v>-</v>
      </c>
      <c r="I165" s="57" t="str">
        <f>IF('กรอกรายการ วัสดุ'!F74&gt;0,'กรอกรายการ วัสดุ'!F74,IF('กรอกรายการ วัสดุ'!F74=0,"-"))</f>
        <v>-</v>
      </c>
      <c r="J165" s="57" t="str">
        <f>IF('กรอกรายการ วัสดุ'!G74&gt;0,'กรอกรายการ วัสดุ'!G74,IF('กรอกรายการ วัสดุ'!G74=0,"-"))</f>
        <v>-</v>
      </c>
      <c r="K165" s="57" t="str">
        <f>IF('กรอกรายการ วัสดุ'!H74&gt;0,'กรอกรายการ วัสดุ'!H74,IF('กรอกรายการ วัสดุ'!H74=0,"-"))</f>
        <v>-</v>
      </c>
      <c r="L165" s="57" t="str">
        <f>IF('กรอกรายการ วัสดุ'!I74&gt;0,'กรอกรายการ วัสดุ'!I74,IF('กรอกรายการ วัสดุ'!I1003=0,"-"))</f>
        <v>-</v>
      </c>
      <c r="M165" s="94"/>
    </row>
    <row r="166" spans="1:13" x14ac:dyDescent="0.35">
      <c r="A166" s="9" t="str">
        <f>IF('กรอกรายการ วัสดุ'!A75&gt;0,'กรอกรายการ วัสดุ'!A87,IF('กรอกรายการ วัสดุ'!A87=0," "))</f>
        <v xml:space="preserve"> </v>
      </c>
      <c r="B166" s="434" t="str">
        <f>IF('กรอกรายการ วัสดุ'!B75&gt;0,'กรอกรายการ วัสดุ'!B75,IF('กรอกรายการ วัสดุ'!B75=0,"-"))</f>
        <v>-</v>
      </c>
      <c r="C166" s="434"/>
      <c r="D166" s="434"/>
      <c r="E166" s="434"/>
      <c r="F166" s="12" t="str">
        <f>IF('กรอกรายการ วัสดุ'!C75&gt;0,'กรอกรายการ วัสดุ'!C75,IF('กรอกรายการ วัสดุ'!C75=0,"-"))</f>
        <v>-</v>
      </c>
      <c r="G166" s="12" t="str">
        <f>IF('กรอกรายการ วัสดุ'!D75&gt;0,'กรอกรายการ วัสดุ'!D75,IF('กรอกรายการ วัสดุ'!D75=0,"-"))</f>
        <v>-</v>
      </c>
      <c r="H166" s="57" t="str">
        <f>IF('กรอกรายการ วัสดุ'!E75&gt;0,'กรอกรายการ วัสดุ'!E75,IF('กรอกรายการ วัสดุ'!E75=0,"-"))</f>
        <v>-</v>
      </c>
      <c r="I166" s="57" t="str">
        <f>IF('กรอกรายการ วัสดุ'!F75&gt;0,'กรอกรายการ วัสดุ'!F75,IF('กรอกรายการ วัสดุ'!F75=0,"-"))</f>
        <v>-</v>
      </c>
      <c r="J166" s="57" t="str">
        <f>IF('กรอกรายการ วัสดุ'!G75&gt;0,'กรอกรายการ วัสดุ'!G75,IF('กรอกรายการ วัสดุ'!G75=0,"-"))</f>
        <v>-</v>
      </c>
      <c r="K166" s="57" t="str">
        <f>IF('กรอกรายการ วัสดุ'!H75&gt;0,'กรอกรายการ วัสดุ'!H75,IF('กรอกรายการ วัสดุ'!H75=0,"-"))</f>
        <v>-</v>
      </c>
      <c r="L166" s="57" t="str">
        <f>IF('กรอกรายการ วัสดุ'!I75&gt;0,'กรอกรายการ วัสดุ'!I75,IF('กรอกรายการ วัสดุ'!I1004=0,"-"))</f>
        <v>-</v>
      </c>
      <c r="M166" s="94"/>
    </row>
    <row r="167" spans="1:13" x14ac:dyDescent="0.35">
      <c r="A167" s="9"/>
      <c r="B167" s="434" t="str">
        <f>IF('กรอกรายการ วัสดุ'!B76&gt;0,'กรอกรายการ วัสดุ'!B76,IF('กรอกรายการ วัสดุ'!B76=0,"-"))</f>
        <v>-</v>
      </c>
      <c r="C167" s="434"/>
      <c r="D167" s="434"/>
      <c r="E167" s="434"/>
      <c r="F167" s="12" t="str">
        <f>IF('กรอกรายการ วัสดุ'!C76&gt;0,'กรอกรายการ วัสดุ'!C76,IF('กรอกรายการ วัสดุ'!C76=0,"-"))</f>
        <v>-</v>
      </c>
      <c r="G167" s="12" t="str">
        <f>IF('กรอกรายการ วัสดุ'!D76&gt;0,'กรอกรายการ วัสดุ'!D76,IF('กรอกรายการ วัสดุ'!D76=0,"-"))</f>
        <v>-</v>
      </c>
      <c r="H167" s="57" t="str">
        <f>IF('กรอกรายการ วัสดุ'!E76&gt;0,'กรอกรายการ วัสดุ'!E76,IF('กรอกรายการ วัสดุ'!E76=0,"-"))</f>
        <v>-</v>
      </c>
      <c r="I167" s="57" t="str">
        <f>IF('กรอกรายการ วัสดุ'!F76&gt;0,'กรอกรายการ วัสดุ'!F76,IF('กรอกรายการ วัสดุ'!F76=0,"-"))</f>
        <v>-</v>
      </c>
      <c r="J167" s="57" t="str">
        <f>IF('กรอกรายการ วัสดุ'!G76&gt;0,'กรอกรายการ วัสดุ'!G76,IF('กรอกรายการ วัสดุ'!G76=0,"-"))</f>
        <v>-</v>
      </c>
      <c r="K167" s="57" t="str">
        <f>IF('กรอกรายการ วัสดุ'!H76&gt;0,'กรอกรายการ วัสดุ'!H76,IF('กรอกรายการ วัสดุ'!H76=0,"-"))</f>
        <v>-</v>
      </c>
      <c r="L167" s="57" t="str">
        <f>IF('กรอกรายการ วัสดุ'!I76&gt;0,'กรอกรายการ วัสดุ'!I76,IF('กรอกรายการ วัสดุ'!I1005=0,"-"))</f>
        <v>-</v>
      </c>
      <c r="M167" s="94"/>
    </row>
    <row r="168" spans="1:13" x14ac:dyDescent="0.35">
      <c r="A168" s="9"/>
      <c r="B168" s="434" t="str">
        <f>IF('กรอกรายการ วัสดุ'!B77&gt;0,'กรอกรายการ วัสดุ'!B77,IF('กรอกรายการ วัสดุ'!B77=0,"-"))</f>
        <v>-</v>
      </c>
      <c r="C168" s="434"/>
      <c r="D168" s="434"/>
      <c r="E168" s="434"/>
      <c r="F168" s="12" t="str">
        <f>IF('กรอกรายการ วัสดุ'!C77&gt;0,'กรอกรายการ วัสดุ'!C77,IF('กรอกรายการ วัสดุ'!C77=0,"-"))</f>
        <v>-</v>
      </c>
      <c r="G168" s="12" t="str">
        <f>IF('กรอกรายการ วัสดุ'!D77&gt;0,'กรอกรายการ วัสดุ'!D77,IF('กรอกรายการ วัสดุ'!D77=0,"-"))</f>
        <v>-</v>
      </c>
      <c r="H168" s="57" t="str">
        <f>IF('กรอกรายการ วัสดุ'!E77&gt;0,'กรอกรายการ วัสดุ'!E77,IF('กรอกรายการ วัสดุ'!E77=0,"-"))</f>
        <v>-</v>
      </c>
      <c r="I168" s="57" t="str">
        <f>IF('กรอกรายการ วัสดุ'!F77&gt;0,'กรอกรายการ วัสดุ'!F77,IF('กรอกรายการ วัสดุ'!F77=0,"-"))</f>
        <v>-</v>
      </c>
      <c r="J168" s="57" t="str">
        <f>IF('กรอกรายการ วัสดุ'!G77&gt;0,'กรอกรายการ วัสดุ'!G77,IF('กรอกรายการ วัสดุ'!G77=0,"-"))</f>
        <v>-</v>
      </c>
      <c r="K168" s="57" t="str">
        <f>IF('กรอกรายการ วัสดุ'!H77&gt;0,'กรอกรายการ วัสดุ'!H77,IF('กรอกรายการ วัสดุ'!H77=0,"-"))</f>
        <v>-</v>
      </c>
      <c r="L168" s="57" t="str">
        <f>IF('กรอกรายการ วัสดุ'!I77&gt;0,'กรอกรายการ วัสดุ'!I77,IF('กรอกรายการ วัสดุ'!I1006=0,"-"))</f>
        <v>-</v>
      </c>
      <c r="M168" s="94"/>
    </row>
    <row r="169" spans="1:13" ht="22.5" customHeight="1" x14ac:dyDescent="0.35">
      <c r="A169" s="9"/>
      <c r="B169" s="434" t="str">
        <f>IF('กรอกรายการ วัสดุ'!B78&gt;0,'กรอกรายการ วัสดุ'!B78,IF('กรอกรายการ วัสดุ'!B78=0,"-"))</f>
        <v>-</v>
      </c>
      <c r="C169" s="434"/>
      <c r="D169" s="434"/>
      <c r="E169" s="434"/>
      <c r="F169" s="12" t="str">
        <f>IF('กรอกรายการ วัสดุ'!C78&gt;0,'กรอกรายการ วัสดุ'!C78,IF('กรอกรายการ วัสดุ'!C78=0,"-"))</f>
        <v>-</v>
      </c>
      <c r="G169" s="12" t="str">
        <f>IF('กรอกรายการ วัสดุ'!D78&gt;0,'กรอกรายการ วัสดุ'!D78,IF('กรอกรายการ วัสดุ'!D78=0,"-"))</f>
        <v>-</v>
      </c>
      <c r="H169" s="57" t="str">
        <f>IF('กรอกรายการ วัสดุ'!E78&gt;0,'กรอกรายการ วัสดุ'!E78,IF('กรอกรายการ วัสดุ'!E78=0,"-"))</f>
        <v>-</v>
      </c>
      <c r="I169" s="57" t="str">
        <f>IF('กรอกรายการ วัสดุ'!F78&gt;0,'กรอกรายการ วัสดุ'!F78,IF('กรอกรายการ วัสดุ'!F78=0,"-"))</f>
        <v>-</v>
      </c>
      <c r="J169" s="57" t="str">
        <f>IF('กรอกรายการ วัสดุ'!G78&gt;0,'กรอกรายการ วัสดุ'!G78,IF('กรอกรายการ วัสดุ'!G78=0,"-"))</f>
        <v>-</v>
      </c>
      <c r="K169" s="57" t="str">
        <f>IF('กรอกรายการ วัสดุ'!H78&gt;0,'กรอกรายการ วัสดุ'!H78,IF('กรอกรายการ วัสดุ'!H78=0,"-"))</f>
        <v>-</v>
      </c>
      <c r="L169" s="57" t="str">
        <f>IF('กรอกรายการ วัสดุ'!I78&gt;0,'กรอกรายการ วัสดุ'!I78,IF('กรอกรายการ วัสดุ'!I1007=0,"-"))</f>
        <v>-</v>
      </c>
      <c r="M169" s="94"/>
    </row>
    <row r="170" spans="1:13" ht="21.75" thickBot="1" x14ac:dyDescent="0.4">
      <c r="A170" s="140"/>
      <c r="B170" s="435" t="str">
        <f>IF('กรอกรายการ วัสดุ'!B79&gt;0,'กรอกรายการ วัสดุ'!B79,IF('กรอกรายการ วัสดุ'!B79=0,"-"))</f>
        <v>-</v>
      </c>
      <c r="C170" s="435"/>
      <c r="D170" s="435"/>
      <c r="E170" s="435"/>
      <c r="F170" s="12" t="str">
        <f>IF('กรอกรายการ วัสดุ'!C79&gt;0,'กรอกรายการ วัสดุ'!C79,IF('กรอกรายการ วัสดุ'!C79=0,"-"))</f>
        <v>-</v>
      </c>
      <c r="G170" s="12" t="str">
        <f>IF('กรอกรายการ วัสดุ'!D79&gt;0,'กรอกรายการ วัสดุ'!D79,IF('กรอกรายการ วัสดุ'!D79=0,"-"))</f>
        <v>-</v>
      </c>
      <c r="H170" s="57" t="str">
        <f>IF('กรอกรายการ วัสดุ'!E79&gt;0,'กรอกรายการ วัสดุ'!E79,IF('กรอกรายการ วัสดุ'!E79=0,"-"))</f>
        <v>-</v>
      </c>
      <c r="I170" s="57" t="str">
        <f>IF('กรอกรายการ วัสดุ'!F79&gt;0,'กรอกรายการ วัสดุ'!F79,IF('กรอกรายการ วัสดุ'!F79=0,"-"))</f>
        <v>-</v>
      </c>
      <c r="J170" s="57" t="str">
        <f>IF('กรอกรายการ วัสดุ'!G79&gt;0,'กรอกรายการ วัสดุ'!G79,IF('กรอกรายการ วัสดุ'!G79=0,"-"))</f>
        <v>-</v>
      </c>
      <c r="K170" s="57" t="str">
        <f>IF('กรอกรายการ วัสดุ'!H79&gt;0,'กรอกรายการ วัสดุ'!H79,IF('กรอกรายการ วัสดุ'!H79=0,"-"))</f>
        <v>-</v>
      </c>
      <c r="L170" s="57" t="str">
        <f>IF('กรอกรายการ วัสดุ'!I79&gt;0,'กรอกรายการ วัสดุ'!I79,IF('กรอกรายการ วัสดุ'!I1008=0,"-"))</f>
        <v>-</v>
      </c>
      <c r="M170" s="93"/>
    </row>
    <row r="171" spans="1:13" ht="21.75" thickBot="1" x14ac:dyDescent="0.4">
      <c r="A171" s="436" t="s">
        <v>105</v>
      </c>
      <c r="B171" s="437"/>
      <c r="C171" s="437"/>
      <c r="D171" s="437"/>
      <c r="E171" s="437"/>
      <c r="F171" s="437"/>
      <c r="G171" s="437"/>
      <c r="H171" s="438"/>
      <c r="I171" s="180">
        <f>SUM(I161:I170)</f>
        <v>0</v>
      </c>
      <c r="J171" s="19"/>
      <c r="K171" s="58">
        <f t="shared" ref="K171:L171" si="6">SUM(K161:K170)</f>
        <v>0</v>
      </c>
      <c r="L171" s="58">
        <f t="shared" si="6"/>
        <v>0</v>
      </c>
      <c r="M171" s="14"/>
    </row>
    <row r="172" spans="1:13" ht="21.75" thickBot="1" x14ac:dyDescent="0.4">
      <c r="A172" s="436" t="s">
        <v>106</v>
      </c>
      <c r="B172" s="437"/>
      <c r="C172" s="437"/>
      <c r="D172" s="437"/>
      <c r="E172" s="437"/>
      <c r="F172" s="437"/>
      <c r="G172" s="437"/>
      <c r="H172" s="438"/>
      <c r="I172" s="180">
        <f>I171+I160</f>
        <v>307783</v>
      </c>
      <c r="J172" s="15"/>
      <c r="K172" s="58">
        <f t="shared" ref="K172:L172" si="7">K171+K160</f>
        <v>93085</v>
      </c>
      <c r="L172" s="58">
        <f t="shared" si="7"/>
        <v>400868</v>
      </c>
      <c r="M172" s="14"/>
    </row>
    <row r="173" spans="1:13" x14ac:dyDescent="0.35">
      <c r="A173" s="13"/>
      <c r="B173" s="13"/>
      <c r="C173" s="13"/>
      <c r="D173" s="13"/>
      <c r="E173" s="13"/>
      <c r="F173" s="13"/>
      <c r="G173" s="13"/>
      <c r="H173" s="13"/>
      <c r="I173" s="6"/>
      <c r="J173" s="6"/>
      <c r="K173" s="6"/>
      <c r="L173" s="6"/>
      <c r="M173" s="6"/>
    </row>
    <row r="174" spans="1:13" x14ac:dyDescent="0.35">
      <c r="A174" s="189"/>
      <c r="B174" s="2"/>
      <c r="C174" s="141"/>
      <c r="D174" s="141" t="s">
        <v>28</v>
      </c>
      <c r="E174" s="141" t="s">
        <v>29</v>
      </c>
      <c r="F174" s="2" t="s">
        <v>30</v>
      </c>
      <c r="G174" s="2"/>
      <c r="H174" s="142" t="s">
        <v>28</v>
      </c>
      <c r="I174" s="141" t="s">
        <v>33</v>
      </c>
      <c r="J174" s="2"/>
      <c r="K174" s="2"/>
      <c r="L174" s="2"/>
      <c r="M174" s="2"/>
    </row>
    <row r="175" spans="1:13" x14ac:dyDescent="0.35">
      <c r="A175" s="189"/>
      <c r="B175" s="141"/>
      <c r="C175" s="141"/>
      <c r="D175" s="142"/>
      <c r="E175" s="189">
        <f>E153</f>
        <v>0</v>
      </c>
      <c r="F175" s="2"/>
      <c r="G175" s="2"/>
      <c r="H175" s="142"/>
      <c r="I175" s="439">
        <f>I153</f>
        <v>0</v>
      </c>
      <c r="J175" s="439"/>
      <c r="K175" s="2"/>
      <c r="L175" s="2"/>
      <c r="M175" s="2"/>
    </row>
    <row r="176" spans="1:13" x14ac:dyDescent="0.35">
      <c r="A176" s="189"/>
      <c r="B176" s="2"/>
      <c r="C176" s="141"/>
      <c r="D176" s="439">
        <f>D154</f>
        <v>0</v>
      </c>
      <c r="E176" s="439"/>
      <c r="F176" s="141"/>
      <c r="G176" s="2"/>
      <c r="H176" s="439">
        <f>H154</f>
        <v>0</v>
      </c>
      <c r="I176" s="439"/>
      <c r="J176" s="439"/>
      <c r="K176" s="439"/>
      <c r="L176" s="2"/>
      <c r="M176" s="2"/>
    </row>
    <row r="177" spans="1:13" ht="23.25" x14ac:dyDescent="0.35">
      <c r="A177" s="2"/>
      <c r="B177" s="2"/>
      <c r="C177" s="459" t="s">
        <v>23</v>
      </c>
      <c r="D177" s="459"/>
      <c r="E177" s="459"/>
      <c r="F177" s="459"/>
      <c r="G177" s="459"/>
      <c r="H177" s="459"/>
      <c r="I177" s="459"/>
      <c r="J177" s="459"/>
      <c r="K177" s="459"/>
      <c r="L177" s="158" t="s">
        <v>25</v>
      </c>
      <c r="M177" s="159"/>
    </row>
    <row r="178" spans="1:13" x14ac:dyDescent="0.35">
      <c r="A178" s="446" t="str">
        <f>A156</f>
        <v>ระบบไฟฟ้า อาคาร 208</v>
      </c>
      <c r="B178" s="446"/>
      <c r="C178" s="446"/>
      <c r="D178" s="447" t="str">
        <f>D134</f>
        <v>อาคาร 208</v>
      </c>
      <c r="E178" s="447"/>
      <c r="F178" s="447"/>
      <c r="G178" s="447"/>
      <c r="H178" s="447"/>
      <c r="I178" s="1" t="s">
        <v>26</v>
      </c>
      <c r="J178" s="190" t="str">
        <f>J156</f>
        <v>สพม.11</v>
      </c>
      <c r="M178" s="1" t="s">
        <v>118</v>
      </c>
    </row>
    <row r="179" spans="1:13" ht="21.75" thickBot="1" x14ac:dyDescent="0.4">
      <c r="A179" s="190" t="s">
        <v>0</v>
      </c>
      <c r="D179" s="447" t="str">
        <f>D135</f>
        <v>โรงเรียนคลองฉนวนวิทยา</v>
      </c>
      <c r="E179" s="447"/>
      <c r="F179" s="447"/>
      <c r="G179" s="447"/>
      <c r="H179" s="447"/>
      <c r="K179" s="448"/>
      <c r="L179" s="448"/>
    </row>
    <row r="180" spans="1:13" x14ac:dyDescent="0.35">
      <c r="A180" s="449" t="s">
        <v>2</v>
      </c>
      <c r="B180" s="451" t="s">
        <v>3</v>
      </c>
      <c r="C180" s="452"/>
      <c r="D180" s="452"/>
      <c r="E180" s="453"/>
      <c r="F180" s="457" t="s">
        <v>4</v>
      </c>
      <c r="G180" s="457" t="s">
        <v>5</v>
      </c>
      <c r="H180" s="457" t="s">
        <v>6</v>
      </c>
      <c r="I180" s="457"/>
      <c r="J180" s="457" t="s">
        <v>7</v>
      </c>
      <c r="K180" s="457"/>
      <c r="L180" s="457" t="s">
        <v>24</v>
      </c>
      <c r="M180" s="440" t="s">
        <v>9</v>
      </c>
    </row>
    <row r="181" spans="1:13" ht="42" x14ac:dyDescent="0.35">
      <c r="A181" s="450"/>
      <c r="B181" s="454"/>
      <c r="C181" s="455"/>
      <c r="D181" s="455"/>
      <c r="E181" s="456"/>
      <c r="F181" s="458"/>
      <c r="G181" s="458"/>
      <c r="H181" s="191" t="s">
        <v>10</v>
      </c>
      <c r="I181" s="191" t="s">
        <v>11</v>
      </c>
      <c r="J181" s="191" t="s">
        <v>10</v>
      </c>
      <c r="K181" s="191" t="s">
        <v>11</v>
      </c>
      <c r="L181" s="458"/>
      <c r="M181" s="441"/>
    </row>
    <row r="182" spans="1:13" x14ac:dyDescent="0.35">
      <c r="A182" s="442" t="s">
        <v>119</v>
      </c>
      <c r="B182" s="443"/>
      <c r="C182" s="443"/>
      <c r="D182" s="443"/>
      <c r="E182" s="443"/>
      <c r="F182" s="443"/>
      <c r="G182" s="443"/>
      <c r="H182" s="444"/>
      <c r="I182" s="179">
        <f>I172</f>
        <v>307783</v>
      </c>
      <c r="J182" s="61"/>
      <c r="K182" s="60">
        <f>K172</f>
        <v>93085</v>
      </c>
      <c r="L182" s="60">
        <f>L172</f>
        <v>400868</v>
      </c>
      <c r="M182" s="8"/>
    </row>
    <row r="183" spans="1:13" x14ac:dyDescent="0.35">
      <c r="A183" s="7" t="str">
        <f>IF('กรอกรายการ วัสดุ'!A230&gt;0,'กรอกรายการ วัสดุ'!A242,IF('กรอกรายการ วัสดุ'!A242=0," "))</f>
        <v xml:space="preserve"> </v>
      </c>
      <c r="B183" s="445" t="str">
        <f>IF('กรอกรายการ วัสดุ'!B80&gt;0,'กรอกรายการ วัสดุ'!B80,IF('กรอกรายการ วัสดุ'!B80=0,"-"))</f>
        <v>-</v>
      </c>
      <c r="C183" s="445"/>
      <c r="D183" s="445"/>
      <c r="E183" s="445"/>
      <c r="F183" s="12" t="str">
        <f>IF('กรอกรายการ วัสดุ'!C80&gt;0,'กรอกรายการ วัสดุ'!C80,IF('กรอกรายการ วัสดุ'!C80=0,"-"))</f>
        <v>-</v>
      </c>
      <c r="G183" s="12" t="str">
        <f>IF('กรอกรายการ วัสดุ'!D80&gt;0,'กรอกรายการ วัสดุ'!D80,IF('กรอกรายการ วัสดุ'!D80=0,"-"))</f>
        <v>-</v>
      </c>
      <c r="H183" s="12" t="str">
        <f>IF('กรอกรายการ วัสดุ'!E80&gt;0,'กรอกรายการ วัสดุ'!E80,IF('กรอกรายการ วัสดุ'!E80=0,"-"))</f>
        <v>-</v>
      </c>
      <c r="I183" s="57" t="str">
        <f>IF('กรอกรายการ วัสดุ'!F80&gt;0,'กรอกรายการ วัสดุ'!F80,IF('กรอกรายการ วัสดุ'!F80=0,"-"))</f>
        <v>-</v>
      </c>
      <c r="J183" s="12" t="str">
        <f>IF('กรอกรายการ วัสดุ'!G80&gt;0,'กรอกรายการ วัสดุ'!G80,IF('กรอกรายการ วัสดุ'!G80=0,"-"))</f>
        <v>-</v>
      </c>
      <c r="K183" s="12" t="str">
        <f>IF('กรอกรายการ วัสดุ'!H80&gt;0,'กรอกรายการ วัสดุ'!H80,IF('กรอกรายการ วัสดุ'!H80=0,"-"))</f>
        <v>-</v>
      </c>
      <c r="L183" s="57" t="str">
        <f>IF('กรอกรายการ วัสดุ'!I80&gt;0,'กรอกรายการ วัสดุ'!I80,IF('กรอกรายการ วัสดุ'!I80=0,"-"))</f>
        <v>-</v>
      </c>
      <c r="M183" s="94"/>
    </row>
    <row r="184" spans="1:13" x14ac:dyDescent="0.35">
      <c r="A184" s="9" t="str">
        <f>IF('กรอกรายการ วัสดุ'!A231&gt;0,'กรอกรายการ วัสดุ'!A243,IF('กรอกรายการ วัสดุ'!A243=0," "))</f>
        <v xml:space="preserve"> </v>
      </c>
      <c r="B184" s="434" t="str">
        <f>IF('กรอกรายการ วัสดุ'!B81&gt;0,'กรอกรายการ วัสดุ'!B81,IF('กรอกรายการ วัสดุ'!B81=0,"-"))</f>
        <v>-</v>
      </c>
      <c r="C184" s="434"/>
      <c r="D184" s="434"/>
      <c r="E184" s="434"/>
      <c r="F184" s="12" t="str">
        <f>IF('กรอกรายการ วัสดุ'!C81&gt;0,'กรอกรายการ วัสดุ'!C81,IF('กรอกรายการ วัสดุ'!C81=0,"-"))</f>
        <v>-</v>
      </c>
      <c r="G184" s="12" t="str">
        <f>IF('กรอกรายการ วัสดุ'!D81&gt;0,'กรอกรายการ วัสดุ'!D81,IF('กรอกรายการ วัสดุ'!D81=0,"-"))</f>
        <v>-</v>
      </c>
      <c r="H184" s="12" t="str">
        <f>IF('กรอกรายการ วัสดุ'!E81&gt;0,'กรอกรายการ วัสดุ'!E81,IF('กรอกรายการ วัสดุ'!E81=0,"-"))</f>
        <v>-</v>
      </c>
      <c r="I184" s="57" t="str">
        <f>IF('กรอกรายการ วัสดุ'!F81&gt;0,'กรอกรายการ วัสดุ'!F81,IF('กรอกรายการ วัสดุ'!F81=0,"-"))</f>
        <v>-</v>
      </c>
      <c r="J184" s="12" t="str">
        <f>IF('กรอกรายการ วัสดุ'!G81&gt;0,'กรอกรายการ วัสดุ'!G81,IF('กรอกรายการ วัสดุ'!G81=0,"-"))</f>
        <v>-</v>
      </c>
      <c r="K184" s="12" t="str">
        <f>IF('กรอกรายการ วัสดุ'!H81&gt;0,'กรอกรายการ วัสดุ'!H81,IF('กรอกรายการ วัสดุ'!H81=0,"-"))</f>
        <v>-</v>
      </c>
      <c r="L184" s="57" t="str">
        <f>IF('กรอกรายการ วัสดุ'!I81&gt;0,'กรอกรายการ วัสดุ'!I81,IF('กรอกรายการ วัสดุ'!I81=0,"-"))</f>
        <v>-</v>
      </c>
      <c r="M184" s="94"/>
    </row>
    <row r="185" spans="1:13" x14ac:dyDescent="0.35">
      <c r="A185" s="9" t="str">
        <f>IF('กรอกรายการ วัสดุ'!A232&gt;0,'กรอกรายการ วัสดุ'!A244,IF('กรอกรายการ วัสดุ'!A244=0," "))</f>
        <v xml:space="preserve"> </v>
      </c>
      <c r="B185" s="434" t="str">
        <f>IF('กรอกรายการ วัสดุ'!B82&gt;0,'กรอกรายการ วัสดุ'!B82,IF('กรอกรายการ วัสดุ'!B82=0,"-"))</f>
        <v>-</v>
      </c>
      <c r="C185" s="434"/>
      <c r="D185" s="434"/>
      <c r="E185" s="434"/>
      <c r="F185" s="12" t="str">
        <f>IF('กรอกรายการ วัสดุ'!C82&gt;0,'กรอกรายการ วัสดุ'!C82,IF('กรอกรายการ วัสดุ'!C82=0,"-"))</f>
        <v>-</v>
      </c>
      <c r="G185" s="12" t="str">
        <f>IF('กรอกรายการ วัสดุ'!D82&gt;0,'กรอกรายการ วัสดุ'!D82,IF('กรอกรายการ วัสดุ'!D82=0,"-"))</f>
        <v>-</v>
      </c>
      <c r="H185" s="12" t="str">
        <f>IF('กรอกรายการ วัสดุ'!E82&gt;0,'กรอกรายการ วัสดุ'!E82,IF('กรอกรายการ วัสดุ'!E82=0,"-"))</f>
        <v>-</v>
      </c>
      <c r="I185" s="57" t="str">
        <f>IF('กรอกรายการ วัสดุ'!F82&gt;0,'กรอกรายการ วัสดุ'!F82,IF('กรอกรายการ วัสดุ'!F82=0,"-"))</f>
        <v>-</v>
      </c>
      <c r="J185" s="12" t="str">
        <f>IF('กรอกรายการ วัสดุ'!G82&gt;0,'กรอกรายการ วัสดุ'!G82,IF('กรอกรายการ วัสดุ'!G82=0,"-"))</f>
        <v>-</v>
      </c>
      <c r="K185" s="12" t="str">
        <f>IF('กรอกรายการ วัสดุ'!H82&gt;0,'กรอกรายการ วัสดุ'!H82,IF('กรอกรายการ วัสดุ'!H82=0,"-"))</f>
        <v>-</v>
      </c>
      <c r="L185" s="57" t="str">
        <f>IF('กรอกรายการ วัสดุ'!I82&gt;0,'กรอกรายการ วัสดุ'!I82,IF('กรอกรายการ วัสดุ'!I82=0,"-"))</f>
        <v>-</v>
      </c>
      <c r="M185" s="94"/>
    </row>
    <row r="186" spans="1:13" x14ac:dyDescent="0.35">
      <c r="A186" s="9" t="str">
        <f>IF('กรอกรายการ วัสดุ'!A233&gt;0,'กรอกรายการ วัสดุ'!A245,IF('กรอกรายการ วัสดุ'!A245=0," "))</f>
        <v xml:space="preserve"> </v>
      </c>
      <c r="B186" s="434" t="str">
        <f>IF('กรอกรายการ วัสดุ'!B83&gt;0,'กรอกรายการ วัสดุ'!B83,IF('กรอกรายการ วัสดุ'!B83=0,"-"))</f>
        <v>-</v>
      </c>
      <c r="C186" s="434"/>
      <c r="D186" s="434"/>
      <c r="E186" s="434"/>
      <c r="F186" s="12" t="str">
        <f>IF('กรอกรายการ วัสดุ'!C83&gt;0,'กรอกรายการ วัสดุ'!C83,IF('กรอกรายการ วัสดุ'!C83=0,"-"))</f>
        <v>-</v>
      </c>
      <c r="G186" s="12" t="str">
        <f>IF('กรอกรายการ วัสดุ'!D83&gt;0,'กรอกรายการ วัสดุ'!D83,IF('กรอกรายการ วัสดุ'!D83=0,"-"))</f>
        <v>-</v>
      </c>
      <c r="H186" s="12" t="str">
        <f>IF('กรอกรายการ วัสดุ'!E83&gt;0,'กรอกรายการ วัสดุ'!E83,IF('กรอกรายการ วัสดุ'!E83=0,"-"))</f>
        <v>-</v>
      </c>
      <c r="I186" s="57" t="str">
        <f>IF('กรอกรายการ วัสดุ'!F83&gt;0,'กรอกรายการ วัสดุ'!F83,IF('กรอกรายการ วัสดุ'!F83=0,"-"))</f>
        <v>-</v>
      </c>
      <c r="J186" s="12" t="str">
        <f>IF('กรอกรายการ วัสดุ'!G83&gt;0,'กรอกรายการ วัสดุ'!G83,IF('กรอกรายการ วัสดุ'!G83=0,"-"))</f>
        <v>-</v>
      </c>
      <c r="K186" s="12" t="str">
        <f>IF('กรอกรายการ วัสดุ'!H83&gt;0,'กรอกรายการ วัสดุ'!H83,IF('กรอกรายการ วัสดุ'!H83=0,"-"))</f>
        <v>-</v>
      </c>
      <c r="L186" s="57" t="str">
        <f>IF('กรอกรายการ วัสดุ'!I83&gt;0,'กรอกรายการ วัสดุ'!I83,IF('กรอกรายการ วัสดุ'!I83=0,"-"))</f>
        <v>-</v>
      </c>
      <c r="M186" s="94"/>
    </row>
    <row r="187" spans="1:13" x14ac:dyDescent="0.35">
      <c r="A187" s="9" t="str">
        <f>IF('กรอกรายการ วัสดุ'!A234&gt;0,'กรอกรายการ วัสดุ'!A246,IF('กรอกรายการ วัสดุ'!A246=0," "))</f>
        <v xml:space="preserve"> </v>
      </c>
      <c r="B187" s="434" t="str">
        <f>IF('กรอกรายการ วัสดุ'!B84&gt;0,'กรอกรายการ วัสดุ'!B84,IF('กรอกรายการ วัสดุ'!B84=0,"-"))</f>
        <v>-</v>
      </c>
      <c r="C187" s="434"/>
      <c r="D187" s="434"/>
      <c r="E187" s="434"/>
      <c r="F187" s="12" t="str">
        <f>IF('กรอกรายการ วัสดุ'!C84&gt;0,'กรอกรายการ วัสดุ'!C84,IF('กรอกรายการ วัสดุ'!C84=0,"-"))</f>
        <v>-</v>
      </c>
      <c r="G187" s="12" t="str">
        <f>IF('กรอกรายการ วัสดุ'!D84&gt;0,'กรอกรายการ วัสดุ'!D84,IF('กรอกรายการ วัสดุ'!D84=0,"-"))</f>
        <v>-</v>
      </c>
      <c r="H187" s="12" t="str">
        <f>IF('กรอกรายการ วัสดุ'!E84&gt;0,'กรอกรายการ วัสดุ'!E84,IF('กรอกรายการ วัสดุ'!E84=0,"-"))</f>
        <v>-</v>
      </c>
      <c r="I187" s="57" t="str">
        <f>IF('กรอกรายการ วัสดุ'!F84&gt;0,'กรอกรายการ วัสดุ'!F84,IF('กรอกรายการ วัสดุ'!F84=0,"-"))</f>
        <v>-</v>
      </c>
      <c r="J187" s="12" t="str">
        <f>IF('กรอกรายการ วัสดุ'!G84&gt;0,'กรอกรายการ วัสดุ'!G84,IF('กรอกรายการ วัสดุ'!G84=0,"-"))</f>
        <v>-</v>
      </c>
      <c r="K187" s="12" t="str">
        <f>IF('กรอกรายการ วัสดุ'!H84&gt;0,'กรอกรายการ วัสดุ'!H84,IF('กรอกรายการ วัสดุ'!H84=0,"-"))</f>
        <v>-</v>
      </c>
      <c r="L187" s="57" t="str">
        <f>IF('กรอกรายการ วัสดุ'!I84&gt;0,'กรอกรายการ วัสดุ'!I84,IF('กรอกรายการ วัสดุ'!I84=0,"-"))</f>
        <v>-</v>
      </c>
      <c r="M187" s="94"/>
    </row>
    <row r="188" spans="1:13" x14ac:dyDescent="0.35">
      <c r="A188" s="9" t="str">
        <f>IF('กรอกรายการ วัสดุ'!A235&gt;0,'กรอกรายการ วัสดุ'!A247,IF('กรอกรายการ วัสดุ'!A247=0," "))</f>
        <v xml:space="preserve"> </v>
      </c>
      <c r="B188" s="434" t="str">
        <f>IF('กรอกรายการ วัสดุ'!B85&gt;0,'กรอกรายการ วัสดุ'!B85,IF('กรอกรายการ วัสดุ'!B85=0,"-"))</f>
        <v>-</v>
      </c>
      <c r="C188" s="434"/>
      <c r="D188" s="434"/>
      <c r="E188" s="434"/>
      <c r="F188" s="12" t="str">
        <f>IF('กรอกรายการ วัสดุ'!C85&gt;0,'กรอกรายการ วัสดุ'!C85,IF('กรอกรายการ วัสดุ'!C85=0,"-"))</f>
        <v>-</v>
      </c>
      <c r="G188" s="12" t="str">
        <f>IF('กรอกรายการ วัสดุ'!D85&gt;0,'กรอกรายการ วัสดุ'!D85,IF('กรอกรายการ วัสดุ'!D85=0,"-"))</f>
        <v>-</v>
      </c>
      <c r="H188" s="12" t="str">
        <f>IF('กรอกรายการ วัสดุ'!E85&gt;0,'กรอกรายการ วัสดุ'!E85,IF('กรอกรายการ วัสดุ'!E85=0,"-"))</f>
        <v>-</v>
      </c>
      <c r="I188" s="57" t="str">
        <f>IF('กรอกรายการ วัสดุ'!F85&gt;0,'กรอกรายการ วัสดุ'!F85,IF('กรอกรายการ วัสดุ'!F85=0,"-"))</f>
        <v>-</v>
      </c>
      <c r="J188" s="12" t="str">
        <f>IF('กรอกรายการ วัสดุ'!G85&gt;0,'กรอกรายการ วัสดุ'!G85,IF('กรอกรายการ วัสดุ'!G85=0,"-"))</f>
        <v>-</v>
      </c>
      <c r="K188" s="12" t="str">
        <f>IF('กรอกรายการ วัสดุ'!H85&gt;0,'กรอกรายการ วัสดุ'!H85,IF('กรอกรายการ วัสดุ'!H85=0,"-"))</f>
        <v>-</v>
      </c>
      <c r="L188" s="57" t="str">
        <f>IF('กรอกรายการ วัสดุ'!I85&gt;0,'กรอกรายการ วัสดุ'!I85,IF('กรอกรายการ วัสดุ'!I85=0,"-"))</f>
        <v>-</v>
      </c>
      <c r="M188" s="94"/>
    </row>
    <row r="189" spans="1:13" x14ac:dyDescent="0.35">
      <c r="A189" s="9" t="str">
        <f>IF('กรอกรายการ วัสดุ'!A236&gt;0,'กรอกรายการ วัสดุ'!A248,IF('กรอกรายการ วัสดุ'!A248=0," "))</f>
        <v xml:space="preserve"> </v>
      </c>
      <c r="B189" s="434" t="str">
        <f>IF('กรอกรายการ วัสดุ'!B86&gt;0,'กรอกรายการ วัสดุ'!B86,IF('กรอกรายการ วัสดุ'!B86=0,"-"))</f>
        <v>-</v>
      </c>
      <c r="C189" s="434"/>
      <c r="D189" s="434"/>
      <c r="E189" s="434"/>
      <c r="F189" s="12" t="str">
        <f>IF('กรอกรายการ วัสดุ'!C86&gt;0,'กรอกรายการ วัสดุ'!C86,IF('กรอกรายการ วัสดุ'!C86=0,"-"))</f>
        <v>-</v>
      </c>
      <c r="G189" s="12" t="str">
        <f>IF('กรอกรายการ วัสดุ'!D86&gt;0,'กรอกรายการ วัสดุ'!D86,IF('กรอกรายการ วัสดุ'!D86=0,"-"))</f>
        <v>-</v>
      </c>
      <c r="H189" s="12" t="str">
        <f>IF('กรอกรายการ วัสดุ'!E86&gt;0,'กรอกรายการ วัสดุ'!E86,IF('กรอกรายการ วัสดุ'!E86=0,"-"))</f>
        <v>-</v>
      </c>
      <c r="I189" s="57" t="str">
        <f>IF('กรอกรายการ วัสดุ'!F86&gt;0,'กรอกรายการ วัสดุ'!F86,IF('กรอกรายการ วัสดุ'!F86=0,"-"))</f>
        <v>-</v>
      </c>
      <c r="J189" s="12" t="str">
        <f>IF('กรอกรายการ วัสดุ'!G86&gt;0,'กรอกรายการ วัสดุ'!G86,IF('กรอกรายการ วัสดุ'!G86=0,"-"))</f>
        <v>-</v>
      </c>
      <c r="K189" s="12" t="str">
        <f>IF('กรอกรายการ วัสดุ'!H86&gt;0,'กรอกรายการ วัสดุ'!H86,IF('กรอกรายการ วัสดุ'!H86=0,"-"))</f>
        <v>-</v>
      </c>
      <c r="L189" s="57" t="str">
        <f>IF('กรอกรายการ วัสดุ'!I86&gt;0,'กรอกรายการ วัสดุ'!I86,IF('กรอกรายการ วัสดุ'!I86=0,"-"))</f>
        <v>-</v>
      </c>
      <c r="M189" s="94"/>
    </row>
    <row r="190" spans="1:13" x14ac:dyDescent="0.35">
      <c r="A190" s="9" t="str">
        <f>IF('กรอกรายการ วัสดุ'!A237&gt;0,'กรอกรายการ วัสดุ'!A249,IF('กรอกรายการ วัสดุ'!A249=0," "))</f>
        <v xml:space="preserve"> </v>
      </c>
      <c r="B190" s="434" t="str">
        <f>IF('กรอกรายการ วัสดุ'!B87&gt;0,'กรอกรายการ วัสดุ'!B87,IF('กรอกรายการ วัสดุ'!B87=0,"-"))</f>
        <v>-</v>
      </c>
      <c r="C190" s="434"/>
      <c r="D190" s="434"/>
      <c r="E190" s="434"/>
      <c r="F190" s="12" t="str">
        <f>IF('กรอกรายการ วัสดุ'!C87&gt;0,'กรอกรายการ วัสดุ'!C87,IF('กรอกรายการ วัสดุ'!C87=0,"-"))</f>
        <v>-</v>
      </c>
      <c r="G190" s="12" t="str">
        <f>IF('กรอกรายการ วัสดุ'!D87&gt;0,'กรอกรายการ วัสดุ'!D87,IF('กรอกรายการ วัสดุ'!D87=0,"-"))</f>
        <v>-</v>
      </c>
      <c r="H190" s="12" t="str">
        <f>IF('กรอกรายการ วัสดุ'!E87&gt;0,'กรอกรายการ วัสดุ'!E87,IF('กรอกรายการ วัสดุ'!E87=0,"-"))</f>
        <v>-</v>
      </c>
      <c r="I190" s="57" t="str">
        <f>IF('กรอกรายการ วัสดุ'!F87&gt;0,'กรอกรายการ วัสดุ'!F87,IF('กรอกรายการ วัสดุ'!F87=0,"-"))</f>
        <v>-</v>
      </c>
      <c r="J190" s="12" t="str">
        <f>IF('กรอกรายการ วัสดุ'!G87&gt;0,'กรอกรายการ วัสดุ'!G87,IF('กรอกรายการ วัสดุ'!G87=0,"-"))</f>
        <v>-</v>
      </c>
      <c r="K190" s="12" t="str">
        <f>IF('กรอกรายการ วัสดุ'!H87&gt;0,'กรอกรายการ วัสดุ'!H87,IF('กรอกรายการ วัสดุ'!H87=0,"-"))</f>
        <v>-</v>
      </c>
      <c r="L190" s="57" t="str">
        <f>IF('กรอกรายการ วัสดุ'!I87&gt;0,'กรอกรายการ วัสดุ'!I87,IF('กรอกรายการ วัสดุ'!I87=0,"-"))</f>
        <v>-</v>
      </c>
      <c r="M190" s="94"/>
    </row>
    <row r="191" spans="1:13" x14ac:dyDescent="0.35">
      <c r="A191" s="9" t="str">
        <f>IF('กรอกรายการ วัสดุ'!A238&gt;0,'กรอกรายการ วัสดุ'!A250,IF('กรอกรายการ วัสดุ'!A250=0," "))</f>
        <v xml:space="preserve"> </v>
      </c>
      <c r="B191" s="434" t="str">
        <f>IF('กรอกรายการ วัสดุ'!B88&gt;0,'กรอกรายการ วัสดุ'!B88,IF('กรอกรายการ วัสดุ'!B88=0,"-"))</f>
        <v>-</v>
      </c>
      <c r="C191" s="434"/>
      <c r="D191" s="434"/>
      <c r="E191" s="434"/>
      <c r="F191" s="12" t="str">
        <f>IF('กรอกรายการ วัสดุ'!C88&gt;0,'กรอกรายการ วัสดุ'!C88,IF('กรอกรายการ วัสดุ'!C88=0,"-"))</f>
        <v>-</v>
      </c>
      <c r="G191" s="12" t="str">
        <f>IF('กรอกรายการ วัสดุ'!D88&gt;0,'กรอกรายการ วัสดุ'!D88,IF('กรอกรายการ วัสดุ'!D88=0,"-"))</f>
        <v>-</v>
      </c>
      <c r="H191" s="12" t="str">
        <f>IF('กรอกรายการ วัสดุ'!E88&gt;0,'กรอกรายการ วัสดุ'!E88,IF('กรอกรายการ วัสดุ'!E88=0,"-"))</f>
        <v>-</v>
      </c>
      <c r="I191" s="57" t="str">
        <f>IF('กรอกรายการ วัสดุ'!F88&gt;0,'กรอกรายการ วัสดุ'!F88,IF('กรอกรายการ วัสดุ'!F88=0,"-"))</f>
        <v>-</v>
      </c>
      <c r="J191" s="12" t="str">
        <f>IF('กรอกรายการ วัสดุ'!G88&gt;0,'กรอกรายการ วัสดุ'!G88,IF('กรอกรายการ วัสดุ'!G88=0,"-"))</f>
        <v>-</v>
      </c>
      <c r="K191" s="12" t="str">
        <f>IF('กรอกรายการ วัสดุ'!H88&gt;0,'กรอกรายการ วัสดุ'!H88,IF('กรอกรายการ วัสดุ'!H88=0,"-"))</f>
        <v>-</v>
      </c>
      <c r="L191" s="57" t="str">
        <f>IF('กรอกรายการ วัสดุ'!I88&gt;0,'กรอกรายการ วัสดุ'!I88,IF('กรอกรายการ วัสดุ'!I88=0,"-"))</f>
        <v>-</v>
      </c>
      <c r="M191" s="94"/>
    </row>
    <row r="192" spans="1:13" ht="21.75" thickBot="1" x14ac:dyDescent="0.4">
      <c r="A192" s="140" t="str">
        <f>IF('กรอกรายการ วัสดุ'!A239&gt;0,'กรอกรายการ วัสดุ'!A251,IF('กรอกรายการ วัสดุ'!A251=0," "))</f>
        <v xml:space="preserve"> </v>
      </c>
      <c r="B192" s="435" t="str">
        <f>IF('กรอกรายการ วัสดุ'!B89&gt;0,'กรอกรายการ วัสดุ'!B89,IF('กรอกรายการ วัสดุ'!B89=0,"-"))</f>
        <v>-</v>
      </c>
      <c r="C192" s="435"/>
      <c r="D192" s="435"/>
      <c r="E192" s="435"/>
      <c r="F192" s="12" t="str">
        <f>IF('กรอกรายการ วัสดุ'!C89&gt;0,'กรอกรายการ วัสดุ'!C89,IF('กรอกรายการ วัสดุ'!C89=0,"-"))</f>
        <v>-</v>
      </c>
      <c r="G192" s="12" t="str">
        <f>IF('กรอกรายการ วัสดุ'!D89&gt;0,'กรอกรายการ วัสดุ'!D89,IF('กรอกรายการ วัสดุ'!D89=0,"-"))</f>
        <v>-</v>
      </c>
      <c r="H192" s="12" t="str">
        <f>IF('กรอกรายการ วัสดุ'!E89&gt;0,'กรอกรายการ วัสดุ'!E89,IF('กรอกรายการ วัสดุ'!E89=0,"-"))</f>
        <v>-</v>
      </c>
      <c r="I192" s="57" t="str">
        <f>IF('กรอกรายการ วัสดุ'!F89&gt;0,'กรอกรายการ วัสดุ'!F89,IF('กรอกรายการ วัสดุ'!F89=0,"-"))</f>
        <v>-</v>
      </c>
      <c r="J192" s="12" t="str">
        <f>IF('กรอกรายการ วัสดุ'!G89&gt;0,'กรอกรายการ วัสดุ'!G89,IF('กรอกรายการ วัสดุ'!G89=0,"-"))</f>
        <v>-</v>
      </c>
      <c r="K192" s="12" t="str">
        <f>IF('กรอกรายการ วัสดุ'!H89&gt;0,'กรอกรายการ วัสดุ'!H89,IF('กรอกรายการ วัสดุ'!H89=0,"-"))</f>
        <v>-</v>
      </c>
      <c r="L192" s="57" t="str">
        <f>IF('กรอกรายการ วัสดุ'!I89&gt;0,'กรอกรายการ วัสดุ'!I89,IF('กรอกรายการ วัสดุ'!I89=0,"-"))</f>
        <v>-</v>
      </c>
      <c r="M192" s="93"/>
    </row>
    <row r="193" spans="1:13" ht="21.75" thickBot="1" x14ac:dyDescent="0.4">
      <c r="A193" s="436" t="s">
        <v>120</v>
      </c>
      <c r="B193" s="437"/>
      <c r="C193" s="437"/>
      <c r="D193" s="437"/>
      <c r="E193" s="437"/>
      <c r="F193" s="437"/>
      <c r="G193" s="437"/>
      <c r="H193" s="438"/>
      <c r="I193" s="180">
        <f>SUM(I183:I192)</f>
        <v>0</v>
      </c>
      <c r="J193" s="19"/>
      <c r="K193" s="58">
        <f t="shared" ref="K193:L193" si="8">SUM(K183:K192)</f>
        <v>0</v>
      </c>
      <c r="L193" s="58">
        <f t="shared" si="8"/>
        <v>0</v>
      </c>
      <c r="M193" s="14"/>
    </row>
    <row r="194" spans="1:13" ht="21.75" thickBot="1" x14ac:dyDescent="0.4">
      <c r="A194" s="436" t="s">
        <v>121</v>
      </c>
      <c r="B194" s="437"/>
      <c r="C194" s="437"/>
      <c r="D194" s="437"/>
      <c r="E194" s="437"/>
      <c r="F194" s="437"/>
      <c r="G194" s="437"/>
      <c r="H194" s="438"/>
      <c r="I194" s="180">
        <f>I193+I182</f>
        <v>307783</v>
      </c>
      <c r="J194" s="15"/>
      <c r="K194" s="58">
        <f t="shared" ref="K194:L194" si="9">K193+K182</f>
        <v>93085</v>
      </c>
      <c r="L194" s="58">
        <f t="shared" si="9"/>
        <v>400868</v>
      </c>
      <c r="M194" s="14"/>
    </row>
    <row r="195" spans="1:13" x14ac:dyDescent="0.35">
      <c r="A195" s="13"/>
      <c r="B195" s="13"/>
      <c r="C195" s="13"/>
      <c r="D195" s="13"/>
      <c r="E195" s="13"/>
      <c r="F195" s="13"/>
      <c r="G195" s="13"/>
      <c r="H195" s="13"/>
      <c r="I195" s="6"/>
      <c r="J195" s="6"/>
      <c r="K195" s="6"/>
      <c r="L195" s="6"/>
      <c r="M195" s="6"/>
    </row>
    <row r="196" spans="1:13" x14ac:dyDescent="0.35">
      <c r="A196" s="189"/>
      <c r="B196" s="2"/>
      <c r="C196" s="141"/>
      <c r="D196" s="141" t="s">
        <v>28</v>
      </c>
      <c r="E196" s="141" t="s">
        <v>29</v>
      </c>
      <c r="F196" s="2" t="s">
        <v>30</v>
      </c>
      <c r="G196" s="2"/>
      <c r="H196" s="142" t="s">
        <v>28</v>
      </c>
      <c r="I196" s="141" t="s">
        <v>33</v>
      </c>
      <c r="J196" s="2"/>
      <c r="K196" s="2"/>
      <c r="L196" s="2"/>
      <c r="M196" s="2"/>
    </row>
    <row r="197" spans="1:13" x14ac:dyDescent="0.35">
      <c r="A197" s="189"/>
      <c r="B197" s="141"/>
      <c r="C197" s="141"/>
      <c r="D197" s="142"/>
      <c r="E197" s="189">
        <f>E175</f>
        <v>0</v>
      </c>
      <c r="F197" s="2"/>
      <c r="G197" s="2"/>
      <c r="H197" s="142"/>
      <c r="I197" s="439">
        <f>I175</f>
        <v>0</v>
      </c>
      <c r="J197" s="439"/>
      <c r="K197" s="2"/>
      <c r="L197" s="2"/>
      <c r="M197" s="2"/>
    </row>
    <row r="198" spans="1:13" x14ac:dyDescent="0.35">
      <c r="A198" s="189"/>
      <c r="B198" s="2"/>
      <c r="C198" s="141"/>
      <c r="D198" s="439">
        <f>D176</f>
        <v>0</v>
      </c>
      <c r="E198" s="439"/>
      <c r="F198" s="141"/>
      <c r="G198" s="2"/>
      <c r="H198" s="439">
        <f>H176</f>
        <v>0</v>
      </c>
      <c r="I198" s="439"/>
      <c r="J198" s="439"/>
      <c r="K198" s="439"/>
      <c r="L198" s="2"/>
      <c r="M198" s="2"/>
    </row>
    <row r="199" spans="1:13" ht="23.25" x14ac:dyDescent="0.35">
      <c r="A199" s="2"/>
      <c r="B199" s="2"/>
      <c r="C199" s="459" t="s">
        <v>23</v>
      </c>
      <c r="D199" s="459"/>
      <c r="E199" s="459"/>
      <c r="F199" s="459"/>
      <c r="G199" s="459"/>
      <c r="H199" s="459"/>
      <c r="I199" s="459"/>
      <c r="J199" s="459"/>
      <c r="K199" s="459"/>
      <c r="L199" s="158" t="s">
        <v>25</v>
      </c>
      <c r="M199" s="159"/>
    </row>
    <row r="200" spans="1:13" x14ac:dyDescent="0.35">
      <c r="A200" s="446" t="str">
        <f>A178</f>
        <v>ระบบไฟฟ้า อาคาร 208</v>
      </c>
      <c r="B200" s="446"/>
      <c r="C200" s="446"/>
      <c r="D200" s="447" t="str">
        <f>D156</f>
        <v>อาคาร 208</v>
      </c>
      <c r="E200" s="447"/>
      <c r="F200" s="447"/>
      <c r="G200" s="447"/>
      <c r="H200" s="447"/>
      <c r="I200" s="1" t="s">
        <v>26</v>
      </c>
      <c r="J200" s="190" t="str">
        <f>J178</f>
        <v>สพม.11</v>
      </c>
      <c r="M200" s="1" t="s">
        <v>122</v>
      </c>
    </row>
    <row r="201" spans="1:13" ht="21.75" thickBot="1" x14ac:dyDescent="0.4">
      <c r="A201" s="190" t="s">
        <v>0</v>
      </c>
      <c r="D201" s="447" t="str">
        <f>D157</f>
        <v>โรงเรียนคลองฉนวนวิทยา</v>
      </c>
      <c r="E201" s="447"/>
      <c r="F201" s="447"/>
      <c r="G201" s="447"/>
      <c r="H201" s="447"/>
      <c r="K201" s="448"/>
      <c r="L201" s="448"/>
    </row>
    <row r="202" spans="1:13" x14ac:dyDescent="0.35">
      <c r="A202" s="449" t="s">
        <v>2</v>
      </c>
      <c r="B202" s="451" t="s">
        <v>3</v>
      </c>
      <c r="C202" s="452"/>
      <c r="D202" s="452"/>
      <c r="E202" s="453"/>
      <c r="F202" s="457" t="s">
        <v>4</v>
      </c>
      <c r="G202" s="457" t="s">
        <v>5</v>
      </c>
      <c r="H202" s="457" t="s">
        <v>6</v>
      </c>
      <c r="I202" s="457"/>
      <c r="J202" s="457" t="s">
        <v>7</v>
      </c>
      <c r="K202" s="457"/>
      <c r="L202" s="457" t="s">
        <v>24</v>
      </c>
      <c r="M202" s="440" t="s">
        <v>9</v>
      </c>
    </row>
    <row r="203" spans="1:13" ht="42" x14ac:dyDescent="0.35">
      <c r="A203" s="450"/>
      <c r="B203" s="454"/>
      <c r="C203" s="455"/>
      <c r="D203" s="455"/>
      <c r="E203" s="456"/>
      <c r="F203" s="458"/>
      <c r="G203" s="458"/>
      <c r="H203" s="191" t="s">
        <v>10</v>
      </c>
      <c r="I203" s="191" t="s">
        <v>11</v>
      </c>
      <c r="J203" s="191" t="s">
        <v>10</v>
      </c>
      <c r="K203" s="191" t="s">
        <v>11</v>
      </c>
      <c r="L203" s="458"/>
      <c r="M203" s="441"/>
    </row>
    <row r="204" spans="1:13" x14ac:dyDescent="0.35">
      <c r="A204" s="442" t="s">
        <v>123</v>
      </c>
      <c r="B204" s="443"/>
      <c r="C204" s="443"/>
      <c r="D204" s="443"/>
      <c r="E204" s="443"/>
      <c r="F204" s="443"/>
      <c r="G204" s="443"/>
      <c r="H204" s="444"/>
      <c r="I204" s="179">
        <f>I194</f>
        <v>307783</v>
      </c>
      <c r="J204" s="61"/>
      <c r="K204" s="60">
        <f>K194</f>
        <v>93085</v>
      </c>
      <c r="L204" s="60">
        <f>L194</f>
        <v>400868</v>
      </c>
      <c r="M204" s="8"/>
    </row>
    <row r="205" spans="1:13" x14ac:dyDescent="0.35">
      <c r="A205" s="7" t="str">
        <f>IF('กรอกรายการ วัสดุ'!A252&gt;0,'กรอกรายการ วัสดุ'!A264,IF('กรอกรายการ วัสดุ'!A264=0," "))</f>
        <v xml:space="preserve"> </v>
      </c>
      <c r="B205" s="445" t="str">
        <f>IF('กรอกรายการ วัสดุ'!B90&gt;0,'กรอกรายการ วัสดุ'!B90,IF('กรอกรายการ วัสดุ'!B90=0,"-"))</f>
        <v>-</v>
      </c>
      <c r="C205" s="445"/>
      <c r="D205" s="445"/>
      <c r="E205" s="445"/>
      <c r="F205" s="12" t="str">
        <f>IF('กรอกรายการ วัสดุ'!C90&gt;0,'กรอกรายการ วัสดุ'!C90,IF('กรอกรายการ วัสดุ'!C90=0,"-"))</f>
        <v>-</v>
      </c>
      <c r="G205" s="12" t="str">
        <f>IF('กรอกรายการ วัสดุ'!D90&gt;0,'กรอกรายการ วัสดุ'!D90,IF('กรอกรายการ วัสดุ'!D90=0,"-"))</f>
        <v>-</v>
      </c>
      <c r="H205" s="12" t="str">
        <f>IF('กรอกรายการ วัสดุ'!E90&gt;0,'กรอกรายการ วัสดุ'!E90,IF('กรอกรายการ วัสดุ'!E90=0,"-"))</f>
        <v>-</v>
      </c>
      <c r="I205" s="57" t="str">
        <f>IF('กรอกรายการ วัสดุ'!F90&gt;0,'กรอกรายการ วัสดุ'!F90,IF('กรอกรายการ วัสดุ'!F90=0,"-"))</f>
        <v>-</v>
      </c>
      <c r="J205" s="12" t="str">
        <f>IF('กรอกรายการ วัสดุ'!G90&gt;0,'กรอกรายการ วัสดุ'!G90,IF('กรอกรายการ วัสดุ'!G90=0,"-"))</f>
        <v>-</v>
      </c>
      <c r="K205" s="12" t="str">
        <f>IF('กรอกรายการ วัสดุ'!H90&gt;0,'กรอกรายการ วัสดุ'!H90,IF('กรอกรายการ วัสดุ'!H90=0,"-"))</f>
        <v>-</v>
      </c>
      <c r="L205" s="57" t="str">
        <f>IF('กรอกรายการ วัสดุ'!I90&gt;0,'กรอกรายการ วัสดุ'!I90,IF('กรอกรายการ วัสดุ'!I90=0,"-"))</f>
        <v>-</v>
      </c>
      <c r="M205" s="94"/>
    </row>
    <row r="206" spans="1:13" x14ac:dyDescent="0.35">
      <c r="A206" s="9" t="str">
        <f>IF('กรอกรายการ วัสดุ'!A253&gt;0,'กรอกรายการ วัสดุ'!A265,IF('กรอกรายการ วัสดุ'!A265=0," "))</f>
        <v xml:space="preserve"> </v>
      </c>
      <c r="B206" s="434" t="str">
        <f>IF('กรอกรายการ วัสดุ'!B91&gt;0,'กรอกรายการ วัสดุ'!B91,IF('กรอกรายการ วัสดุ'!B91=0,"-"))</f>
        <v>-</v>
      </c>
      <c r="C206" s="434"/>
      <c r="D206" s="434"/>
      <c r="E206" s="434"/>
      <c r="F206" s="12" t="str">
        <f>IF('กรอกรายการ วัสดุ'!C91&gt;0,'กรอกรายการ วัสดุ'!C91,IF('กรอกรายการ วัสดุ'!C91=0,"-"))</f>
        <v>-</v>
      </c>
      <c r="G206" s="12" t="str">
        <f>IF('กรอกรายการ วัสดุ'!D91&gt;0,'กรอกรายการ วัสดุ'!D91,IF('กรอกรายการ วัสดุ'!D91=0,"-"))</f>
        <v>-</v>
      </c>
      <c r="H206" s="12" t="str">
        <f>IF('กรอกรายการ วัสดุ'!E91&gt;0,'กรอกรายการ วัสดุ'!E91,IF('กรอกรายการ วัสดุ'!E91=0,"-"))</f>
        <v>-</v>
      </c>
      <c r="I206" s="57" t="str">
        <f>IF('กรอกรายการ วัสดุ'!F91&gt;0,'กรอกรายการ วัสดุ'!F91,IF('กรอกรายการ วัสดุ'!F91=0,"-"))</f>
        <v>-</v>
      </c>
      <c r="J206" s="12" t="str">
        <f>IF('กรอกรายการ วัสดุ'!G91&gt;0,'กรอกรายการ วัสดุ'!G91,IF('กรอกรายการ วัสดุ'!G91=0,"-"))</f>
        <v>-</v>
      </c>
      <c r="K206" s="12" t="str">
        <f>IF('กรอกรายการ วัสดุ'!H91&gt;0,'กรอกรายการ วัสดุ'!H91,IF('กรอกรายการ วัสดุ'!H91=0,"-"))</f>
        <v>-</v>
      </c>
      <c r="L206" s="57" t="str">
        <f>IF('กรอกรายการ วัสดุ'!I91&gt;0,'กรอกรายการ วัสดุ'!I91,IF('กรอกรายการ วัสดุ'!I91=0,"-"))</f>
        <v>-</v>
      </c>
      <c r="M206" s="94"/>
    </row>
    <row r="207" spans="1:13" x14ac:dyDescent="0.35">
      <c r="A207" s="9" t="str">
        <f>IF('กรอกรายการ วัสดุ'!A254&gt;0,'กรอกรายการ วัสดุ'!A266,IF('กรอกรายการ วัสดุ'!A266=0," "))</f>
        <v xml:space="preserve"> </v>
      </c>
      <c r="B207" s="434" t="str">
        <f>IF('กรอกรายการ วัสดุ'!B92&gt;0,'กรอกรายการ วัสดุ'!B92,IF('กรอกรายการ วัสดุ'!B92=0,"-"))</f>
        <v>-</v>
      </c>
      <c r="C207" s="434"/>
      <c r="D207" s="434"/>
      <c r="E207" s="434"/>
      <c r="F207" s="12" t="str">
        <f>IF('กรอกรายการ วัสดุ'!C92&gt;0,'กรอกรายการ วัสดุ'!C92,IF('กรอกรายการ วัสดุ'!C92=0,"-"))</f>
        <v>-</v>
      </c>
      <c r="G207" s="12" t="str">
        <f>IF('กรอกรายการ วัสดุ'!D92&gt;0,'กรอกรายการ วัสดุ'!D92,IF('กรอกรายการ วัสดุ'!D92=0,"-"))</f>
        <v>-</v>
      </c>
      <c r="H207" s="12" t="str">
        <f>IF('กรอกรายการ วัสดุ'!E92&gt;0,'กรอกรายการ วัสดุ'!E92,IF('กรอกรายการ วัสดุ'!E92=0,"-"))</f>
        <v>-</v>
      </c>
      <c r="I207" s="57" t="str">
        <f>IF('กรอกรายการ วัสดุ'!F92&gt;0,'กรอกรายการ วัสดุ'!F92,IF('กรอกรายการ วัสดุ'!F92=0,"-"))</f>
        <v>-</v>
      </c>
      <c r="J207" s="12" t="str">
        <f>IF('กรอกรายการ วัสดุ'!G92&gt;0,'กรอกรายการ วัสดุ'!G92,IF('กรอกรายการ วัสดุ'!G92=0,"-"))</f>
        <v>-</v>
      </c>
      <c r="K207" s="12" t="str">
        <f>IF('กรอกรายการ วัสดุ'!H92&gt;0,'กรอกรายการ วัสดุ'!H92,IF('กรอกรายการ วัสดุ'!H92=0,"-"))</f>
        <v>-</v>
      </c>
      <c r="L207" s="57" t="str">
        <f>IF('กรอกรายการ วัสดุ'!I92&gt;0,'กรอกรายการ วัสดุ'!I92,IF('กรอกรายการ วัสดุ'!I92=0,"-"))</f>
        <v>-</v>
      </c>
      <c r="M207" s="94"/>
    </row>
    <row r="208" spans="1:13" x14ac:dyDescent="0.35">
      <c r="A208" s="9" t="str">
        <f>IF('กรอกรายการ วัสดุ'!A255&gt;0,'กรอกรายการ วัสดุ'!A267,IF('กรอกรายการ วัสดุ'!A267=0," "))</f>
        <v xml:space="preserve"> </v>
      </c>
      <c r="B208" s="434" t="str">
        <f>IF('กรอกรายการ วัสดุ'!B93&gt;0,'กรอกรายการ วัสดุ'!B93,IF('กรอกรายการ วัสดุ'!B93=0,"-"))</f>
        <v>-</v>
      </c>
      <c r="C208" s="434"/>
      <c r="D208" s="434"/>
      <c r="E208" s="434"/>
      <c r="F208" s="12" t="str">
        <f>IF('กรอกรายการ วัสดุ'!C93&gt;0,'กรอกรายการ วัสดุ'!C93,IF('กรอกรายการ วัสดุ'!C93=0,"-"))</f>
        <v>-</v>
      </c>
      <c r="G208" s="12" t="str">
        <f>IF('กรอกรายการ วัสดุ'!D93&gt;0,'กรอกรายการ วัสดุ'!D93,IF('กรอกรายการ วัสดุ'!D93=0,"-"))</f>
        <v>-</v>
      </c>
      <c r="H208" s="12" t="str">
        <f>IF('กรอกรายการ วัสดุ'!E93&gt;0,'กรอกรายการ วัสดุ'!E93,IF('กรอกรายการ วัสดุ'!E93=0,"-"))</f>
        <v>-</v>
      </c>
      <c r="I208" s="57" t="str">
        <f>IF('กรอกรายการ วัสดุ'!F93&gt;0,'กรอกรายการ วัสดุ'!F93,IF('กรอกรายการ วัสดุ'!F93=0,"-"))</f>
        <v>-</v>
      </c>
      <c r="J208" s="12" t="str">
        <f>IF('กรอกรายการ วัสดุ'!G93&gt;0,'กรอกรายการ วัสดุ'!G93,IF('กรอกรายการ วัสดุ'!G93=0,"-"))</f>
        <v>-</v>
      </c>
      <c r="K208" s="12" t="str">
        <f>IF('กรอกรายการ วัสดุ'!H93&gt;0,'กรอกรายการ วัสดุ'!H93,IF('กรอกรายการ วัสดุ'!H93=0,"-"))</f>
        <v>-</v>
      </c>
      <c r="L208" s="57" t="str">
        <f>IF('กรอกรายการ วัสดุ'!I93&gt;0,'กรอกรายการ วัสดุ'!I93,IF('กรอกรายการ วัสดุ'!I93=0,"-"))</f>
        <v>-</v>
      </c>
      <c r="M208" s="94"/>
    </row>
    <row r="209" spans="1:13" x14ac:dyDescent="0.35">
      <c r="A209" s="9" t="str">
        <f>IF('กรอกรายการ วัสดุ'!A256&gt;0,'กรอกรายการ วัสดุ'!A268,IF('กรอกรายการ วัสดุ'!A268=0," "))</f>
        <v xml:space="preserve"> </v>
      </c>
      <c r="B209" s="434" t="str">
        <f>IF('กรอกรายการ วัสดุ'!B94&gt;0,'กรอกรายการ วัสดุ'!B94,IF('กรอกรายการ วัสดุ'!B94=0,"-"))</f>
        <v>-</v>
      </c>
      <c r="C209" s="434"/>
      <c r="D209" s="434"/>
      <c r="E209" s="434"/>
      <c r="F209" s="12" t="str">
        <f>IF('กรอกรายการ วัสดุ'!C94&gt;0,'กรอกรายการ วัสดุ'!C94,IF('กรอกรายการ วัสดุ'!C94=0,"-"))</f>
        <v>-</v>
      </c>
      <c r="G209" s="12" t="str">
        <f>IF('กรอกรายการ วัสดุ'!D94&gt;0,'กรอกรายการ วัสดุ'!D94,IF('กรอกรายการ วัสดุ'!D94=0,"-"))</f>
        <v>-</v>
      </c>
      <c r="H209" s="12" t="str">
        <f>IF('กรอกรายการ วัสดุ'!E94&gt;0,'กรอกรายการ วัสดุ'!E94,IF('กรอกรายการ วัสดุ'!E94=0,"-"))</f>
        <v>-</v>
      </c>
      <c r="I209" s="57" t="str">
        <f>IF('กรอกรายการ วัสดุ'!F94&gt;0,'กรอกรายการ วัสดุ'!F94,IF('กรอกรายการ วัสดุ'!F94=0,"-"))</f>
        <v>-</v>
      </c>
      <c r="J209" s="12" t="str">
        <f>IF('กรอกรายการ วัสดุ'!G94&gt;0,'กรอกรายการ วัสดุ'!G94,IF('กรอกรายการ วัสดุ'!G94=0,"-"))</f>
        <v>-</v>
      </c>
      <c r="K209" s="12" t="str">
        <f>IF('กรอกรายการ วัสดุ'!H94&gt;0,'กรอกรายการ วัสดุ'!H94,IF('กรอกรายการ วัสดุ'!H94=0,"-"))</f>
        <v>-</v>
      </c>
      <c r="L209" s="57" t="str">
        <f>IF('กรอกรายการ วัสดุ'!I94&gt;0,'กรอกรายการ วัสดุ'!I94,IF('กรอกรายการ วัสดุ'!I94=0,"-"))</f>
        <v>-</v>
      </c>
      <c r="M209" s="94"/>
    </row>
    <row r="210" spans="1:13" x14ac:dyDescent="0.35">
      <c r="A210" s="9" t="str">
        <f>IF('กรอกรายการ วัสดุ'!A257&gt;0,'กรอกรายการ วัสดุ'!A269,IF('กรอกรายการ วัสดุ'!A269=0," "))</f>
        <v xml:space="preserve"> </v>
      </c>
      <c r="B210" s="434" t="str">
        <f>IF('กรอกรายการ วัสดุ'!B95&gt;0,'กรอกรายการ วัสดุ'!B95,IF('กรอกรายการ วัสดุ'!B95=0,"-"))</f>
        <v>-</v>
      </c>
      <c r="C210" s="434"/>
      <c r="D210" s="434"/>
      <c r="E210" s="434"/>
      <c r="F210" s="12" t="str">
        <f>IF('กรอกรายการ วัสดุ'!C95&gt;0,'กรอกรายการ วัสดุ'!C95,IF('กรอกรายการ วัสดุ'!C95=0,"-"))</f>
        <v>-</v>
      </c>
      <c r="G210" s="12" t="str">
        <f>IF('กรอกรายการ วัสดุ'!D95&gt;0,'กรอกรายการ วัสดุ'!D95,IF('กรอกรายการ วัสดุ'!D95=0,"-"))</f>
        <v>-</v>
      </c>
      <c r="H210" s="12" t="str">
        <f>IF('กรอกรายการ วัสดุ'!E95&gt;0,'กรอกรายการ วัสดุ'!E95,IF('กรอกรายการ วัสดุ'!E95=0,"-"))</f>
        <v>-</v>
      </c>
      <c r="I210" s="57" t="str">
        <f>IF('กรอกรายการ วัสดุ'!F95&gt;0,'กรอกรายการ วัสดุ'!F95,IF('กรอกรายการ วัสดุ'!F95=0,"-"))</f>
        <v>-</v>
      </c>
      <c r="J210" s="12" t="str">
        <f>IF('กรอกรายการ วัสดุ'!G95&gt;0,'กรอกรายการ วัสดุ'!G95,IF('กรอกรายการ วัสดุ'!G95=0,"-"))</f>
        <v>-</v>
      </c>
      <c r="K210" s="12" t="str">
        <f>IF('กรอกรายการ วัสดุ'!H95&gt;0,'กรอกรายการ วัสดุ'!H95,IF('กรอกรายการ วัสดุ'!H95=0,"-"))</f>
        <v>-</v>
      </c>
      <c r="L210" s="57" t="str">
        <f>IF('กรอกรายการ วัสดุ'!I95&gt;0,'กรอกรายการ วัสดุ'!I95,IF('กรอกรายการ วัสดุ'!I95=0,"-"))</f>
        <v>-</v>
      </c>
      <c r="M210" s="94"/>
    </row>
    <row r="211" spans="1:13" x14ac:dyDescent="0.35">
      <c r="A211" s="9" t="str">
        <f>IF('กรอกรายการ วัสดุ'!A258&gt;0,'กรอกรายการ วัสดุ'!A270,IF('กรอกรายการ วัสดุ'!A270=0," "))</f>
        <v xml:space="preserve"> </v>
      </c>
      <c r="B211" s="434" t="str">
        <f>IF('กรอกรายการ วัสดุ'!B96&gt;0,'กรอกรายการ วัสดุ'!B96,IF('กรอกรายการ วัสดุ'!B96=0,"-"))</f>
        <v>-</v>
      </c>
      <c r="C211" s="434"/>
      <c r="D211" s="434"/>
      <c r="E211" s="434"/>
      <c r="F211" s="12" t="str">
        <f>IF('กรอกรายการ วัสดุ'!C96&gt;0,'กรอกรายการ วัสดุ'!C96,IF('กรอกรายการ วัสดุ'!C96=0,"-"))</f>
        <v>-</v>
      </c>
      <c r="G211" s="12" t="str">
        <f>IF('กรอกรายการ วัสดุ'!D96&gt;0,'กรอกรายการ วัสดุ'!D96,IF('กรอกรายการ วัสดุ'!D96=0,"-"))</f>
        <v>-</v>
      </c>
      <c r="H211" s="12" t="str">
        <f>IF('กรอกรายการ วัสดุ'!E96&gt;0,'กรอกรายการ วัสดุ'!E96,IF('กรอกรายการ วัสดุ'!E96=0,"-"))</f>
        <v>-</v>
      </c>
      <c r="I211" s="57" t="str">
        <f>IF('กรอกรายการ วัสดุ'!F96&gt;0,'กรอกรายการ วัสดุ'!F96,IF('กรอกรายการ วัสดุ'!F96=0,"-"))</f>
        <v>-</v>
      </c>
      <c r="J211" s="12" t="str">
        <f>IF('กรอกรายการ วัสดุ'!G96&gt;0,'กรอกรายการ วัสดุ'!G96,IF('กรอกรายการ วัสดุ'!G96=0,"-"))</f>
        <v>-</v>
      </c>
      <c r="K211" s="12" t="str">
        <f>IF('กรอกรายการ วัสดุ'!H96&gt;0,'กรอกรายการ วัสดุ'!H96,IF('กรอกรายการ วัสดุ'!H96=0,"-"))</f>
        <v>-</v>
      </c>
      <c r="L211" s="57" t="str">
        <f>IF('กรอกรายการ วัสดุ'!I96&gt;0,'กรอกรายการ วัสดุ'!I96,IF('กรอกรายการ วัสดุ'!I96=0,"-"))</f>
        <v>-</v>
      </c>
      <c r="M211" s="94"/>
    </row>
    <row r="212" spans="1:13" x14ac:dyDescent="0.35">
      <c r="A212" s="9" t="str">
        <f>IF('กรอกรายการ วัสดุ'!A259&gt;0,'กรอกรายการ วัสดุ'!A271,IF('กรอกรายการ วัสดุ'!A271=0," "))</f>
        <v xml:space="preserve"> </v>
      </c>
      <c r="B212" s="434" t="str">
        <f>IF('กรอกรายการ วัสดุ'!B97&gt;0,'กรอกรายการ วัสดุ'!B97,IF('กรอกรายการ วัสดุ'!B97=0,"-"))</f>
        <v>-</v>
      </c>
      <c r="C212" s="434"/>
      <c r="D212" s="434"/>
      <c r="E212" s="434"/>
      <c r="F212" s="12" t="str">
        <f>IF('กรอกรายการ วัสดุ'!C97&gt;0,'กรอกรายการ วัสดุ'!C97,IF('กรอกรายการ วัสดุ'!C97=0,"-"))</f>
        <v>-</v>
      </c>
      <c r="G212" s="12" t="str">
        <f>IF('กรอกรายการ วัสดุ'!D97&gt;0,'กรอกรายการ วัสดุ'!D97,IF('กรอกรายการ วัสดุ'!D97=0,"-"))</f>
        <v>-</v>
      </c>
      <c r="H212" s="12" t="str">
        <f>IF('กรอกรายการ วัสดุ'!E97&gt;0,'กรอกรายการ วัสดุ'!E97,IF('กรอกรายการ วัสดุ'!E97=0,"-"))</f>
        <v>-</v>
      </c>
      <c r="I212" s="57" t="str">
        <f>IF('กรอกรายการ วัสดุ'!F97&gt;0,'กรอกรายการ วัสดุ'!F97,IF('กรอกรายการ วัสดุ'!F97=0,"-"))</f>
        <v>-</v>
      </c>
      <c r="J212" s="12" t="str">
        <f>IF('กรอกรายการ วัสดุ'!G97&gt;0,'กรอกรายการ วัสดุ'!G97,IF('กรอกรายการ วัสดุ'!G97=0,"-"))</f>
        <v>-</v>
      </c>
      <c r="K212" s="12" t="str">
        <f>IF('กรอกรายการ วัสดุ'!H97&gt;0,'กรอกรายการ วัสดุ'!H97,IF('กรอกรายการ วัสดุ'!H97=0,"-"))</f>
        <v>-</v>
      </c>
      <c r="L212" s="57" t="str">
        <f>IF('กรอกรายการ วัสดุ'!I97&gt;0,'กรอกรายการ วัสดุ'!I97,IF('กรอกรายการ วัสดุ'!I97=0,"-"))</f>
        <v>-</v>
      </c>
      <c r="M212" s="94"/>
    </row>
    <row r="213" spans="1:13" x14ac:dyDescent="0.35">
      <c r="A213" s="9" t="str">
        <f>IF('กรอกรายการ วัสดุ'!A260&gt;0,'กรอกรายการ วัสดุ'!A272,IF('กรอกรายการ วัสดุ'!A272=0," "))</f>
        <v xml:space="preserve"> </v>
      </c>
      <c r="B213" s="434" t="str">
        <f>IF('กรอกรายการ วัสดุ'!B98&gt;0,'กรอกรายการ วัสดุ'!B98,IF('กรอกรายการ วัสดุ'!B98=0,"-"))</f>
        <v>-</v>
      </c>
      <c r="C213" s="434"/>
      <c r="D213" s="434"/>
      <c r="E213" s="434"/>
      <c r="F213" s="12" t="str">
        <f>IF('กรอกรายการ วัสดุ'!C98&gt;0,'กรอกรายการ วัสดุ'!C98,IF('กรอกรายการ วัสดุ'!C98=0,"-"))</f>
        <v>-</v>
      </c>
      <c r="G213" s="12" t="str">
        <f>IF('กรอกรายการ วัสดุ'!D98&gt;0,'กรอกรายการ วัสดุ'!D98,IF('กรอกรายการ วัสดุ'!D98=0,"-"))</f>
        <v>-</v>
      </c>
      <c r="H213" s="12" t="str">
        <f>IF('กรอกรายการ วัสดุ'!E98&gt;0,'กรอกรายการ วัสดุ'!E98,IF('กรอกรายการ วัสดุ'!E98=0,"-"))</f>
        <v>-</v>
      </c>
      <c r="I213" s="57" t="str">
        <f>IF('กรอกรายการ วัสดุ'!F98&gt;0,'กรอกรายการ วัสดุ'!F98,IF('กรอกรายการ วัสดุ'!F98=0,"-"))</f>
        <v>-</v>
      </c>
      <c r="J213" s="12" t="str">
        <f>IF('กรอกรายการ วัสดุ'!G98&gt;0,'กรอกรายการ วัสดุ'!G98,IF('กรอกรายการ วัสดุ'!G98=0,"-"))</f>
        <v>-</v>
      </c>
      <c r="K213" s="12" t="str">
        <f>IF('กรอกรายการ วัสดุ'!H98&gt;0,'กรอกรายการ วัสดุ'!H98,IF('กรอกรายการ วัสดุ'!H98=0,"-"))</f>
        <v>-</v>
      </c>
      <c r="L213" s="57" t="str">
        <f>IF('กรอกรายการ วัสดุ'!I98&gt;0,'กรอกรายการ วัสดุ'!I98,IF('กรอกรายการ วัสดุ'!I98=0,"-"))</f>
        <v>-</v>
      </c>
      <c r="M213" s="94"/>
    </row>
    <row r="214" spans="1:13" ht="21.75" thickBot="1" x14ac:dyDescent="0.4">
      <c r="A214" s="140" t="str">
        <f>IF('กรอกรายการ วัสดุ'!A261&gt;0,'กรอกรายการ วัสดุ'!A273,IF('กรอกรายการ วัสดุ'!A273=0," "))</f>
        <v xml:space="preserve"> </v>
      </c>
      <c r="B214" s="435" t="str">
        <f>IF('กรอกรายการ วัสดุ'!B99&gt;0,'กรอกรายการ วัสดุ'!B99,IF('กรอกรายการ วัสดุ'!B99=0,"-"))</f>
        <v>-</v>
      </c>
      <c r="C214" s="435"/>
      <c r="D214" s="435"/>
      <c r="E214" s="435"/>
      <c r="F214" s="12" t="str">
        <f>IF('กรอกรายการ วัสดุ'!C99&gt;0,'กรอกรายการ วัสดุ'!C99,IF('กรอกรายการ วัสดุ'!C99=0,"-"))</f>
        <v>-</v>
      </c>
      <c r="G214" s="12" t="str">
        <f>IF('กรอกรายการ วัสดุ'!D99&gt;0,'กรอกรายการ วัสดุ'!D99,IF('กรอกรายการ วัสดุ'!D99=0,"-"))</f>
        <v>-</v>
      </c>
      <c r="H214" s="12" t="str">
        <f>IF('กรอกรายการ วัสดุ'!E99&gt;0,'กรอกรายการ วัสดุ'!E99,IF('กรอกรายการ วัสดุ'!E99=0,"-"))</f>
        <v>-</v>
      </c>
      <c r="I214" s="57" t="str">
        <f>IF('กรอกรายการ วัสดุ'!F99&gt;0,'กรอกรายการ วัสดุ'!F99,IF('กรอกรายการ วัสดุ'!F99=0,"-"))</f>
        <v>-</v>
      </c>
      <c r="J214" s="12" t="str">
        <f>IF('กรอกรายการ วัสดุ'!G99&gt;0,'กรอกรายการ วัสดุ'!G99,IF('กรอกรายการ วัสดุ'!G99=0,"-"))</f>
        <v>-</v>
      </c>
      <c r="K214" s="12" t="str">
        <f>IF('กรอกรายการ วัสดุ'!H99&gt;0,'กรอกรายการ วัสดุ'!H99,IF('กรอกรายการ วัสดุ'!H99=0,"-"))</f>
        <v>-</v>
      </c>
      <c r="L214" s="57" t="str">
        <f>IF('กรอกรายการ วัสดุ'!I99&gt;0,'กรอกรายการ วัสดุ'!I99,IF('กรอกรายการ วัสดุ'!I99=0,"-"))</f>
        <v>-</v>
      </c>
      <c r="M214" s="93"/>
    </row>
    <row r="215" spans="1:13" ht="21.75" thickBot="1" x14ac:dyDescent="0.4">
      <c r="A215" s="436" t="s">
        <v>124</v>
      </c>
      <c r="B215" s="437"/>
      <c r="C215" s="437"/>
      <c r="D215" s="437"/>
      <c r="E215" s="437"/>
      <c r="F215" s="437"/>
      <c r="G215" s="437"/>
      <c r="H215" s="438"/>
      <c r="I215" s="180">
        <f>SUM(I205:I214)</f>
        <v>0</v>
      </c>
      <c r="J215" s="19"/>
      <c r="K215" s="58">
        <f t="shared" ref="K215:L215" si="10">SUM(K205:K214)</f>
        <v>0</v>
      </c>
      <c r="L215" s="58">
        <f t="shared" si="10"/>
        <v>0</v>
      </c>
      <c r="M215" s="14"/>
    </row>
    <row r="216" spans="1:13" ht="21.75" thickBot="1" x14ac:dyDescent="0.4">
      <c r="A216" s="436" t="s">
        <v>125</v>
      </c>
      <c r="B216" s="437"/>
      <c r="C216" s="437"/>
      <c r="D216" s="437"/>
      <c r="E216" s="437"/>
      <c r="F216" s="437"/>
      <c r="G216" s="437"/>
      <c r="H216" s="438"/>
      <c r="I216" s="180">
        <f>I215+I204</f>
        <v>307783</v>
      </c>
      <c r="J216" s="15"/>
      <c r="K216" s="58">
        <f t="shared" ref="K216:L216" si="11">K215+K204</f>
        <v>93085</v>
      </c>
      <c r="L216" s="58">
        <f t="shared" si="11"/>
        <v>400868</v>
      </c>
      <c r="M216" s="14"/>
    </row>
    <row r="217" spans="1:13" x14ac:dyDescent="0.35">
      <c r="A217" s="13"/>
      <c r="B217" s="13"/>
      <c r="C217" s="13"/>
      <c r="D217" s="13"/>
      <c r="E217" s="13"/>
      <c r="F217" s="13"/>
      <c r="G217" s="13"/>
      <c r="H217" s="13"/>
      <c r="I217" s="6"/>
      <c r="J217" s="6"/>
      <c r="K217" s="6"/>
      <c r="L217" s="6"/>
      <c r="M217" s="6"/>
    </row>
    <row r="218" spans="1:13" x14ac:dyDescent="0.35">
      <c r="A218" s="189"/>
      <c r="B218" s="2"/>
      <c r="C218" s="141"/>
      <c r="D218" s="141" t="s">
        <v>28</v>
      </c>
      <c r="E218" s="141" t="s">
        <v>29</v>
      </c>
      <c r="F218" s="2" t="s">
        <v>30</v>
      </c>
      <c r="G218" s="2"/>
      <c r="H218" s="142" t="s">
        <v>28</v>
      </c>
      <c r="I218" s="141" t="s">
        <v>33</v>
      </c>
      <c r="J218" s="2"/>
      <c r="K218" s="2"/>
      <c r="L218" s="2"/>
      <c r="M218" s="2"/>
    </row>
    <row r="219" spans="1:13" x14ac:dyDescent="0.35">
      <c r="A219" s="189"/>
      <c r="B219" s="141"/>
      <c r="C219" s="141"/>
      <c r="D219" s="142"/>
      <c r="E219" s="189">
        <f>E197</f>
        <v>0</v>
      </c>
      <c r="F219" s="2"/>
      <c r="G219" s="2"/>
      <c r="H219" s="142"/>
      <c r="I219" s="439">
        <f>I197</f>
        <v>0</v>
      </c>
      <c r="J219" s="439"/>
      <c r="K219" s="2"/>
      <c r="L219" s="2"/>
      <c r="M219" s="2"/>
    </row>
    <row r="220" spans="1:13" x14ac:dyDescent="0.35">
      <c r="A220" s="189"/>
      <c r="B220" s="2"/>
      <c r="C220" s="141"/>
      <c r="D220" s="439">
        <f>D198</f>
        <v>0</v>
      </c>
      <c r="E220" s="439"/>
      <c r="F220" s="141"/>
      <c r="G220" s="2"/>
      <c r="H220" s="439">
        <f>H198</f>
        <v>0</v>
      </c>
      <c r="I220" s="439"/>
      <c r="J220" s="439"/>
      <c r="K220" s="439"/>
      <c r="L220" s="2"/>
      <c r="M220" s="2"/>
    </row>
    <row r="221" spans="1:13" ht="23.25" x14ac:dyDescent="0.35">
      <c r="A221" s="2"/>
      <c r="B221" s="2"/>
      <c r="C221" s="459" t="s">
        <v>23</v>
      </c>
      <c r="D221" s="459"/>
      <c r="E221" s="459"/>
      <c r="F221" s="459"/>
      <c r="G221" s="459"/>
      <c r="H221" s="459"/>
      <c r="I221" s="459"/>
      <c r="J221" s="459"/>
      <c r="K221" s="459"/>
      <c r="L221" s="158" t="s">
        <v>25</v>
      </c>
      <c r="M221" s="159"/>
    </row>
    <row r="222" spans="1:13" s="177" customFormat="1" x14ac:dyDescent="0.35">
      <c r="A222" s="460" t="str">
        <f>A200</f>
        <v>ระบบไฟฟ้า อาคาร 208</v>
      </c>
      <c r="B222" s="460"/>
      <c r="C222" s="460"/>
      <c r="D222" s="461" t="str">
        <f>D178</f>
        <v>อาคาร 208</v>
      </c>
      <c r="E222" s="461"/>
      <c r="F222" s="461"/>
      <c r="G222" s="461"/>
      <c r="H222" s="461"/>
      <c r="I222" s="177" t="s">
        <v>26</v>
      </c>
      <c r="J222" s="192" t="str">
        <f>J200</f>
        <v>สพม.11</v>
      </c>
      <c r="M222" s="177" t="s">
        <v>126</v>
      </c>
    </row>
    <row r="223" spans="1:13" ht="21.75" thickBot="1" x14ac:dyDescent="0.4">
      <c r="A223" s="190" t="s">
        <v>0</v>
      </c>
      <c r="D223" s="447" t="str">
        <f>D179</f>
        <v>โรงเรียนคลองฉนวนวิทยา</v>
      </c>
      <c r="E223" s="447"/>
      <c r="F223" s="447"/>
      <c r="G223" s="447"/>
      <c r="H223" s="447"/>
      <c r="K223" s="448"/>
      <c r="L223" s="448"/>
    </row>
    <row r="224" spans="1:13" x14ac:dyDescent="0.35">
      <c r="A224" s="449" t="s">
        <v>2</v>
      </c>
      <c r="B224" s="451" t="s">
        <v>3</v>
      </c>
      <c r="C224" s="452"/>
      <c r="D224" s="452"/>
      <c r="E224" s="453"/>
      <c r="F224" s="457" t="s">
        <v>4</v>
      </c>
      <c r="G224" s="457" t="s">
        <v>5</v>
      </c>
      <c r="H224" s="457" t="s">
        <v>6</v>
      </c>
      <c r="I224" s="457"/>
      <c r="J224" s="457" t="s">
        <v>7</v>
      </c>
      <c r="K224" s="457"/>
      <c r="L224" s="457" t="s">
        <v>24</v>
      </c>
      <c r="M224" s="440" t="s">
        <v>9</v>
      </c>
    </row>
    <row r="225" spans="1:13" ht="42" x14ac:dyDescent="0.35">
      <c r="A225" s="450"/>
      <c r="B225" s="454"/>
      <c r="C225" s="455"/>
      <c r="D225" s="455"/>
      <c r="E225" s="456"/>
      <c r="F225" s="458"/>
      <c r="G225" s="458"/>
      <c r="H225" s="191" t="s">
        <v>10</v>
      </c>
      <c r="I225" s="191" t="s">
        <v>11</v>
      </c>
      <c r="J225" s="191" t="s">
        <v>10</v>
      </c>
      <c r="K225" s="191" t="s">
        <v>11</v>
      </c>
      <c r="L225" s="458"/>
      <c r="M225" s="441"/>
    </row>
    <row r="226" spans="1:13" x14ac:dyDescent="0.35">
      <c r="A226" s="442" t="s">
        <v>127</v>
      </c>
      <c r="B226" s="443"/>
      <c r="C226" s="443"/>
      <c r="D226" s="443"/>
      <c r="E226" s="443"/>
      <c r="F226" s="443"/>
      <c r="G226" s="443"/>
      <c r="H226" s="444"/>
      <c r="I226" s="179">
        <f>I216</f>
        <v>307783</v>
      </c>
      <c r="J226" s="61"/>
      <c r="K226" s="60">
        <f>K216</f>
        <v>93085</v>
      </c>
      <c r="L226" s="60">
        <f>L216</f>
        <v>400868</v>
      </c>
      <c r="M226" s="8"/>
    </row>
    <row r="227" spans="1:13" x14ac:dyDescent="0.35">
      <c r="A227" s="7" t="str">
        <f>IF('กรอกรายการ วัสดุ'!A274&gt;0,'กรอกรายการ วัสดุ'!A286,IF('กรอกรายการ วัสดุ'!A286=0," "))</f>
        <v xml:space="preserve"> </v>
      </c>
      <c r="B227" s="445" t="str">
        <f>IF('กรอกรายการ วัสดุ'!B100&gt;0,'กรอกรายการ วัสดุ'!B100,IF('กรอกรายการ วัสดุ'!B100=0,"-"))</f>
        <v>-</v>
      </c>
      <c r="C227" s="445"/>
      <c r="D227" s="445"/>
      <c r="E227" s="445"/>
      <c r="F227" s="12" t="str">
        <f>IF('กรอกรายการ วัสดุ'!C100&gt;0,'กรอกรายการ วัสดุ'!C100,IF('กรอกรายการ วัสดุ'!C100=0,"-"))</f>
        <v>-</v>
      </c>
      <c r="G227" s="12" t="str">
        <f>IF('กรอกรายการ วัสดุ'!D100&gt;0,'กรอกรายการ วัสดุ'!D100,IF('กรอกรายการ วัสดุ'!D100=0,"-"))</f>
        <v>-</v>
      </c>
      <c r="H227" s="12" t="str">
        <f>IF('กรอกรายการ วัสดุ'!E100&gt;0,'กรอกรายการ วัสดุ'!E100,IF('กรอกรายการ วัสดุ'!E100=0,"-"))</f>
        <v>-</v>
      </c>
      <c r="I227" s="57" t="str">
        <f>IF('กรอกรายการ วัสดุ'!F100&gt;0,'กรอกรายการ วัสดุ'!F100,IF('กรอกรายการ วัสดุ'!F100=0,"-"))</f>
        <v>-</v>
      </c>
      <c r="J227" s="12" t="str">
        <f>IF('กรอกรายการ วัสดุ'!G100&gt;0,'กรอกรายการ วัสดุ'!G100,IF('กรอกรายการ วัสดุ'!G100=0,"-"))</f>
        <v>-</v>
      </c>
      <c r="K227" s="12" t="str">
        <f>IF('กรอกรายการ วัสดุ'!H100&gt;0,'กรอกรายการ วัสดุ'!H100,IF('กรอกรายการ วัสดุ'!H100=0,"-"))</f>
        <v>-</v>
      </c>
      <c r="L227" s="57" t="str">
        <f>IF('กรอกรายการ วัสดุ'!I100&gt;0,'กรอกรายการ วัสดุ'!I100,IF('กรอกรายการ วัสดุ'!I100=0,"-"))</f>
        <v>-</v>
      </c>
      <c r="M227" s="94"/>
    </row>
    <row r="228" spans="1:13" x14ac:dyDescent="0.35">
      <c r="A228" s="9" t="str">
        <f>IF('กรอกรายการ วัสดุ'!A275&gt;0,'กรอกรายการ วัสดุ'!A287,IF('กรอกรายการ วัสดุ'!A287=0," "))</f>
        <v xml:space="preserve"> </v>
      </c>
      <c r="B228" s="434" t="str">
        <f>IF('กรอกรายการ วัสดุ'!B101&gt;0,'กรอกรายการ วัสดุ'!B101,IF('กรอกรายการ วัสดุ'!B101=0,"-"))</f>
        <v>-</v>
      </c>
      <c r="C228" s="434"/>
      <c r="D228" s="434"/>
      <c r="E228" s="434"/>
      <c r="F228" s="12" t="str">
        <f>IF('กรอกรายการ วัสดุ'!C101&gt;0,'กรอกรายการ วัสดุ'!C101,IF('กรอกรายการ วัสดุ'!C101=0,"-"))</f>
        <v>-</v>
      </c>
      <c r="G228" s="12" t="str">
        <f>IF('กรอกรายการ วัสดุ'!D101&gt;0,'กรอกรายการ วัสดุ'!D101,IF('กรอกรายการ วัสดุ'!D101=0,"-"))</f>
        <v>-</v>
      </c>
      <c r="H228" s="12" t="str">
        <f>IF('กรอกรายการ วัสดุ'!E101&gt;0,'กรอกรายการ วัสดุ'!E101,IF('กรอกรายการ วัสดุ'!E101=0,"-"))</f>
        <v>-</v>
      </c>
      <c r="I228" s="57" t="str">
        <f>IF('กรอกรายการ วัสดุ'!F101&gt;0,'กรอกรายการ วัสดุ'!F101,IF('กรอกรายการ วัสดุ'!F101=0,"-"))</f>
        <v>-</v>
      </c>
      <c r="J228" s="12" t="str">
        <f>IF('กรอกรายการ วัสดุ'!G101&gt;0,'กรอกรายการ วัสดุ'!G101,IF('กรอกรายการ วัสดุ'!G101=0,"-"))</f>
        <v>-</v>
      </c>
      <c r="K228" s="12" t="str">
        <f>IF('กรอกรายการ วัสดุ'!H101&gt;0,'กรอกรายการ วัสดุ'!H101,IF('กรอกรายการ วัสดุ'!H101=0,"-"))</f>
        <v>-</v>
      </c>
      <c r="L228" s="57" t="str">
        <f>IF('กรอกรายการ วัสดุ'!I101&gt;0,'กรอกรายการ วัสดุ'!I101,IF('กรอกรายการ วัสดุ'!I101=0,"-"))</f>
        <v>-</v>
      </c>
      <c r="M228" s="94"/>
    </row>
    <row r="229" spans="1:13" x14ac:dyDescent="0.35">
      <c r="A229" s="9" t="str">
        <f>IF('กรอกรายการ วัสดุ'!A276&gt;0,'กรอกรายการ วัสดุ'!A288,IF('กรอกรายการ วัสดุ'!A288=0," "))</f>
        <v xml:space="preserve"> </v>
      </c>
      <c r="B229" s="434" t="str">
        <f>IF('กรอกรายการ วัสดุ'!B102&gt;0,'กรอกรายการ วัสดุ'!B102,IF('กรอกรายการ วัสดุ'!B102=0,"-"))</f>
        <v>-</v>
      </c>
      <c r="C229" s="434"/>
      <c r="D229" s="434"/>
      <c r="E229" s="434"/>
      <c r="F229" s="12" t="str">
        <f>IF('กรอกรายการ วัสดุ'!C102&gt;0,'กรอกรายการ วัสดุ'!C102,IF('กรอกรายการ วัสดุ'!C102=0,"-"))</f>
        <v>-</v>
      </c>
      <c r="G229" s="12" t="str">
        <f>IF('กรอกรายการ วัสดุ'!D102&gt;0,'กรอกรายการ วัสดุ'!D102,IF('กรอกรายการ วัสดุ'!D102=0,"-"))</f>
        <v>-</v>
      </c>
      <c r="H229" s="12" t="str">
        <f>IF('กรอกรายการ วัสดุ'!E102&gt;0,'กรอกรายการ วัสดุ'!E102,IF('กรอกรายการ วัสดุ'!E102=0,"-"))</f>
        <v>-</v>
      </c>
      <c r="I229" s="57" t="str">
        <f>IF('กรอกรายการ วัสดุ'!F102&gt;0,'กรอกรายการ วัสดุ'!F102,IF('กรอกรายการ วัสดุ'!F102=0,"-"))</f>
        <v>-</v>
      </c>
      <c r="J229" s="12" t="str">
        <f>IF('กรอกรายการ วัสดุ'!G102&gt;0,'กรอกรายการ วัสดุ'!G102,IF('กรอกรายการ วัสดุ'!G102=0,"-"))</f>
        <v>-</v>
      </c>
      <c r="K229" s="12" t="str">
        <f>IF('กรอกรายการ วัสดุ'!H102&gt;0,'กรอกรายการ วัสดุ'!H102,IF('กรอกรายการ วัสดุ'!H102=0,"-"))</f>
        <v>-</v>
      </c>
      <c r="L229" s="57" t="str">
        <f>IF('กรอกรายการ วัสดุ'!I102&gt;0,'กรอกรายการ วัสดุ'!I102,IF('กรอกรายการ วัสดุ'!I102=0,"-"))</f>
        <v>-</v>
      </c>
      <c r="M229" s="94"/>
    </row>
    <row r="230" spans="1:13" x14ac:dyDescent="0.35">
      <c r="A230" s="9" t="str">
        <f>IF('กรอกรายการ วัสดุ'!A277&gt;0,'กรอกรายการ วัสดุ'!A289,IF('กรอกรายการ วัสดุ'!A289=0," "))</f>
        <v xml:space="preserve"> </v>
      </c>
      <c r="B230" s="434" t="str">
        <f>IF('กรอกรายการ วัสดุ'!B103&gt;0,'กรอกรายการ วัสดุ'!B103,IF('กรอกรายการ วัสดุ'!B103=0,"-"))</f>
        <v>-</v>
      </c>
      <c r="C230" s="434"/>
      <c r="D230" s="434"/>
      <c r="E230" s="434"/>
      <c r="F230" s="12" t="str">
        <f>IF('กรอกรายการ วัสดุ'!C103&gt;0,'กรอกรายการ วัสดุ'!C103,IF('กรอกรายการ วัสดุ'!C103=0,"-"))</f>
        <v>-</v>
      </c>
      <c r="G230" s="12" t="str">
        <f>IF('กรอกรายการ วัสดุ'!D103&gt;0,'กรอกรายการ วัสดุ'!D103,IF('กรอกรายการ วัสดุ'!D103=0,"-"))</f>
        <v>-</v>
      </c>
      <c r="H230" s="12" t="str">
        <f>IF('กรอกรายการ วัสดุ'!E103&gt;0,'กรอกรายการ วัสดุ'!E103,IF('กรอกรายการ วัสดุ'!E103=0,"-"))</f>
        <v>-</v>
      </c>
      <c r="I230" s="57" t="str">
        <f>IF('กรอกรายการ วัสดุ'!F103&gt;0,'กรอกรายการ วัสดุ'!F103,IF('กรอกรายการ วัสดุ'!F103=0,"-"))</f>
        <v>-</v>
      </c>
      <c r="J230" s="12" t="str">
        <f>IF('กรอกรายการ วัสดุ'!G103&gt;0,'กรอกรายการ วัสดุ'!G103,IF('กรอกรายการ วัสดุ'!G103=0,"-"))</f>
        <v>-</v>
      </c>
      <c r="K230" s="12" t="str">
        <f>IF('กรอกรายการ วัสดุ'!H103&gt;0,'กรอกรายการ วัสดุ'!H103,IF('กรอกรายการ วัสดุ'!H103=0,"-"))</f>
        <v>-</v>
      </c>
      <c r="L230" s="57" t="str">
        <f>IF('กรอกรายการ วัสดุ'!I103&gt;0,'กรอกรายการ วัสดุ'!I103,IF('กรอกรายการ วัสดุ'!I103=0,"-"))</f>
        <v>-</v>
      </c>
      <c r="M230" s="94"/>
    </row>
    <row r="231" spans="1:13" x14ac:dyDescent="0.35">
      <c r="A231" s="9" t="str">
        <f>IF('กรอกรายการ วัสดุ'!A278&gt;0,'กรอกรายการ วัสดุ'!A290,IF('กรอกรายการ วัสดุ'!A290=0," "))</f>
        <v xml:space="preserve"> </v>
      </c>
      <c r="B231" s="434" t="str">
        <f>IF('กรอกรายการ วัสดุ'!B104&gt;0,'กรอกรายการ วัสดุ'!B104,IF('กรอกรายการ วัสดุ'!B104=0,"-"))</f>
        <v>-</v>
      </c>
      <c r="C231" s="434"/>
      <c r="D231" s="434"/>
      <c r="E231" s="434"/>
      <c r="F231" s="12" t="str">
        <f>IF('กรอกรายการ วัสดุ'!C104&gt;0,'กรอกรายการ วัสดุ'!C104,IF('กรอกรายการ วัสดุ'!C104=0,"-"))</f>
        <v>-</v>
      </c>
      <c r="G231" s="12" t="str">
        <f>IF('กรอกรายการ วัสดุ'!D104&gt;0,'กรอกรายการ วัสดุ'!D104,IF('กรอกรายการ วัสดุ'!D104=0,"-"))</f>
        <v>-</v>
      </c>
      <c r="H231" s="12" t="str">
        <f>IF('กรอกรายการ วัสดุ'!E104&gt;0,'กรอกรายการ วัสดุ'!E104,IF('กรอกรายการ วัสดุ'!E104=0,"-"))</f>
        <v>-</v>
      </c>
      <c r="I231" s="57" t="str">
        <f>IF('กรอกรายการ วัสดุ'!F104&gt;0,'กรอกรายการ วัสดุ'!F104,IF('กรอกรายการ วัสดุ'!F104=0,"-"))</f>
        <v>-</v>
      </c>
      <c r="J231" s="12" t="str">
        <f>IF('กรอกรายการ วัสดุ'!G104&gt;0,'กรอกรายการ วัสดุ'!G104,IF('กรอกรายการ วัสดุ'!G104=0,"-"))</f>
        <v>-</v>
      </c>
      <c r="K231" s="12" t="str">
        <f>IF('กรอกรายการ วัสดุ'!H104&gt;0,'กรอกรายการ วัสดุ'!H104,IF('กรอกรายการ วัสดุ'!H104=0,"-"))</f>
        <v>-</v>
      </c>
      <c r="L231" s="57" t="str">
        <f>IF('กรอกรายการ วัสดุ'!I104&gt;0,'กรอกรายการ วัสดุ'!I104,IF('กรอกรายการ วัสดุ'!I104=0,"-"))</f>
        <v>-</v>
      </c>
      <c r="M231" s="94"/>
    </row>
    <row r="232" spans="1:13" x14ac:dyDescent="0.35">
      <c r="A232" s="9" t="str">
        <f>IF('กรอกรายการ วัสดุ'!A279&gt;0,'กรอกรายการ วัสดุ'!A291,IF('กรอกรายการ วัสดุ'!A291=0," "))</f>
        <v xml:space="preserve"> </v>
      </c>
      <c r="B232" s="434" t="str">
        <f>IF('กรอกรายการ วัสดุ'!B105&gt;0,'กรอกรายการ วัสดุ'!B105,IF('กรอกรายการ วัสดุ'!B105=0,"-"))</f>
        <v>-</v>
      </c>
      <c r="C232" s="434"/>
      <c r="D232" s="434"/>
      <c r="E232" s="434"/>
      <c r="F232" s="12" t="str">
        <f>IF('กรอกรายการ วัสดุ'!C105&gt;0,'กรอกรายการ วัสดุ'!C105,IF('กรอกรายการ วัสดุ'!C105=0,"-"))</f>
        <v>-</v>
      </c>
      <c r="G232" s="12" t="str">
        <f>IF('กรอกรายการ วัสดุ'!D105&gt;0,'กรอกรายการ วัสดุ'!D105,IF('กรอกรายการ วัสดุ'!D105=0,"-"))</f>
        <v>-</v>
      </c>
      <c r="H232" s="12" t="str">
        <f>IF('กรอกรายการ วัสดุ'!E105&gt;0,'กรอกรายการ วัสดุ'!E105,IF('กรอกรายการ วัสดุ'!E105=0,"-"))</f>
        <v>-</v>
      </c>
      <c r="I232" s="57" t="str">
        <f>IF('กรอกรายการ วัสดุ'!F105&gt;0,'กรอกรายการ วัสดุ'!F105,IF('กรอกรายการ วัสดุ'!F105=0,"-"))</f>
        <v>-</v>
      </c>
      <c r="J232" s="12" t="str">
        <f>IF('กรอกรายการ วัสดุ'!G105&gt;0,'กรอกรายการ วัสดุ'!G105,IF('กรอกรายการ วัสดุ'!G105=0,"-"))</f>
        <v>-</v>
      </c>
      <c r="K232" s="12" t="str">
        <f>IF('กรอกรายการ วัสดุ'!H105&gt;0,'กรอกรายการ วัสดุ'!H105,IF('กรอกรายการ วัสดุ'!H105=0,"-"))</f>
        <v>-</v>
      </c>
      <c r="L232" s="57" t="str">
        <f>IF('กรอกรายการ วัสดุ'!I105&gt;0,'กรอกรายการ วัสดุ'!I105,IF('กรอกรายการ วัสดุ'!I105=0,"-"))</f>
        <v>-</v>
      </c>
      <c r="M232" s="94"/>
    </row>
    <row r="233" spans="1:13" x14ac:dyDescent="0.35">
      <c r="A233" s="9" t="str">
        <f>IF('กรอกรายการ วัสดุ'!A280&gt;0,'กรอกรายการ วัสดุ'!A292,IF('กรอกรายการ วัสดุ'!A292=0," "))</f>
        <v xml:space="preserve"> </v>
      </c>
      <c r="B233" s="434" t="str">
        <f>IF('กรอกรายการ วัสดุ'!B106&gt;0,'กรอกรายการ วัสดุ'!B106,IF('กรอกรายการ วัสดุ'!B106=0,"-"))</f>
        <v>-</v>
      </c>
      <c r="C233" s="434"/>
      <c r="D233" s="434"/>
      <c r="E233" s="434"/>
      <c r="F233" s="12" t="str">
        <f>IF('กรอกรายการ วัสดุ'!C106&gt;0,'กรอกรายการ วัสดุ'!C106,IF('กรอกรายการ วัสดุ'!C106=0,"-"))</f>
        <v>-</v>
      </c>
      <c r="G233" s="12" t="str">
        <f>IF('กรอกรายการ วัสดุ'!D106&gt;0,'กรอกรายการ วัสดุ'!D106,IF('กรอกรายการ วัสดุ'!D106=0,"-"))</f>
        <v>-</v>
      </c>
      <c r="H233" s="12" t="str">
        <f>IF('กรอกรายการ วัสดุ'!E106&gt;0,'กรอกรายการ วัสดุ'!E106,IF('กรอกรายการ วัสดุ'!E106=0,"-"))</f>
        <v>-</v>
      </c>
      <c r="I233" s="57" t="str">
        <f>IF('กรอกรายการ วัสดุ'!F106&gt;0,'กรอกรายการ วัสดุ'!F106,IF('กรอกรายการ วัสดุ'!F106=0,"-"))</f>
        <v>-</v>
      </c>
      <c r="J233" s="12" t="str">
        <f>IF('กรอกรายการ วัสดุ'!G106&gt;0,'กรอกรายการ วัสดุ'!G106,IF('กรอกรายการ วัสดุ'!G106=0,"-"))</f>
        <v>-</v>
      </c>
      <c r="K233" s="12" t="str">
        <f>IF('กรอกรายการ วัสดุ'!H106&gt;0,'กรอกรายการ วัสดุ'!H106,IF('กรอกรายการ วัสดุ'!H106=0,"-"))</f>
        <v>-</v>
      </c>
      <c r="L233" s="57" t="str">
        <f>IF('กรอกรายการ วัสดุ'!I106&gt;0,'กรอกรายการ วัสดุ'!I106,IF('กรอกรายการ วัสดุ'!I106=0,"-"))</f>
        <v>-</v>
      </c>
      <c r="M233" s="94"/>
    </row>
    <row r="234" spans="1:13" x14ac:dyDescent="0.35">
      <c r="A234" s="9" t="str">
        <f>IF('กรอกรายการ วัสดุ'!A281&gt;0,'กรอกรายการ วัสดุ'!A293,IF('กรอกรายการ วัสดุ'!A293=0," "))</f>
        <v xml:space="preserve"> </v>
      </c>
      <c r="B234" s="434" t="str">
        <f>IF('กรอกรายการ วัสดุ'!B107&gt;0,'กรอกรายการ วัสดุ'!B107,IF('กรอกรายการ วัสดุ'!B107=0,"-"))</f>
        <v>-</v>
      </c>
      <c r="C234" s="434"/>
      <c r="D234" s="434"/>
      <c r="E234" s="434"/>
      <c r="F234" s="12" t="str">
        <f>IF('กรอกรายการ วัสดุ'!C107&gt;0,'กรอกรายการ วัสดุ'!C107,IF('กรอกรายการ วัสดุ'!C107=0,"-"))</f>
        <v>-</v>
      </c>
      <c r="G234" s="12" t="str">
        <f>IF('กรอกรายการ วัสดุ'!D107&gt;0,'กรอกรายการ วัสดุ'!D107,IF('กรอกรายการ วัสดุ'!D107=0,"-"))</f>
        <v>-</v>
      </c>
      <c r="H234" s="12" t="str">
        <f>IF('กรอกรายการ วัสดุ'!E107&gt;0,'กรอกรายการ วัสดุ'!E107,IF('กรอกรายการ วัสดุ'!E107=0,"-"))</f>
        <v>-</v>
      </c>
      <c r="I234" s="57" t="str">
        <f>IF('กรอกรายการ วัสดุ'!F107&gt;0,'กรอกรายการ วัสดุ'!F107,IF('กรอกรายการ วัสดุ'!F107=0,"-"))</f>
        <v>-</v>
      </c>
      <c r="J234" s="12" t="str">
        <f>IF('กรอกรายการ วัสดุ'!G107&gt;0,'กรอกรายการ วัสดุ'!G107,IF('กรอกรายการ วัสดุ'!G107=0,"-"))</f>
        <v>-</v>
      </c>
      <c r="K234" s="12" t="str">
        <f>IF('กรอกรายการ วัสดุ'!H107&gt;0,'กรอกรายการ วัสดุ'!H107,IF('กรอกรายการ วัสดุ'!H107=0,"-"))</f>
        <v>-</v>
      </c>
      <c r="L234" s="57" t="str">
        <f>IF('กรอกรายการ วัสดุ'!I107&gt;0,'กรอกรายการ วัสดุ'!I107,IF('กรอกรายการ วัสดุ'!I107=0,"-"))</f>
        <v>-</v>
      </c>
      <c r="M234" s="94"/>
    </row>
    <row r="235" spans="1:13" x14ac:dyDescent="0.35">
      <c r="A235" s="9" t="str">
        <f>IF('กรอกรายการ วัสดุ'!A282&gt;0,'กรอกรายการ วัสดุ'!A294,IF('กรอกรายการ วัสดุ'!A294=0," "))</f>
        <v xml:space="preserve"> </v>
      </c>
      <c r="B235" s="434" t="str">
        <f>IF('กรอกรายการ วัสดุ'!B108&gt;0,'กรอกรายการ วัสดุ'!B108,IF('กรอกรายการ วัสดุ'!B108=0,"-"))</f>
        <v>-</v>
      </c>
      <c r="C235" s="434"/>
      <c r="D235" s="434"/>
      <c r="E235" s="434"/>
      <c r="F235" s="12" t="str">
        <f>IF('กรอกรายการ วัสดุ'!C108&gt;0,'กรอกรายการ วัสดุ'!C108,IF('กรอกรายการ วัสดุ'!C108=0,"-"))</f>
        <v>-</v>
      </c>
      <c r="G235" s="12" t="str">
        <f>IF('กรอกรายการ วัสดุ'!D108&gt;0,'กรอกรายการ วัสดุ'!D108,IF('กรอกรายการ วัสดุ'!D108=0,"-"))</f>
        <v>-</v>
      </c>
      <c r="H235" s="12" t="str">
        <f>IF('กรอกรายการ วัสดุ'!E108&gt;0,'กรอกรายการ วัสดุ'!E108,IF('กรอกรายการ วัสดุ'!E108=0,"-"))</f>
        <v>-</v>
      </c>
      <c r="I235" s="57" t="str">
        <f>IF('กรอกรายการ วัสดุ'!F108&gt;0,'กรอกรายการ วัสดุ'!F108,IF('กรอกรายการ วัสดุ'!F108=0,"-"))</f>
        <v>-</v>
      </c>
      <c r="J235" s="12" t="str">
        <f>IF('กรอกรายการ วัสดุ'!G108&gt;0,'กรอกรายการ วัสดุ'!G108,IF('กรอกรายการ วัสดุ'!G108=0,"-"))</f>
        <v>-</v>
      </c>
      <c r="K235" s="12" t="str">
        <f>IF('กรอกรายการ วัสดุ'!H108&gt;0,'กรอกรายการ วัสดุ'!H108,IF('กรอกรายการ วัสดุ'!H108=0,"-"))</f>
        <v>-</v>
      </c>
      <c r="L235" s="57" t="str">
        <f>IF('กรอกรายการ วัสดุ'!I108&gt;0,'กรอกรายการ วัสดุ'!I108,IF('กรอกรายการ วัสดุ'!I108=0,"-"))</f>
        <v>-</v>
      </c>
      <c r="M235" s="94"/>
    </row>
    <row r="236" spans="1:13" ht="21.75" thickBot="1" x14ac:dyDescent="0.4">
      <c r="A236" s="140" t="str">
        <f>IF('กรอกรายการ วัสดุ'!A283&gt;0,'กรอกรายการ วัสดุ'!A295,IF('กรอกรายการ วัสดุ'!A295=0," "))</f>
        <v xml:space="preserve"> </v>
      </c>
      <c r="B236" s="435" t="str">
        <f>IF('กรอกรายการ วัสดุ'!B109&gt;0,'กรอกรายการ วัสดุ'!B109,IF('กรอกรายการ วัสดุ'!B109=0,"-"))</f>
        <v>-</v>
      </c>
      <c r="C236" s="435"/>
      <c r="D236" s="435"/>
      <c r="E236" s="435"/>
      <c r="F236" s="12" t="str">
        <f>IF('กรอกรายการ วัสดุ'!C109&gt;0,'กรอกรายการ วัสดุ'!C109,IF('กรอกรายการ วัสดุ'!C109=0,"-"))</f>
        <v>-</v>
      </c>
      <c r="G236" s="12" t="str">
        <f>IF('กรอกรายการ วัสดุ'!D109&gt;0,'กรอกรายการ วัสดุ'!D109,IF('กรอกรายการ วัสดุ'!D109=0,"-"))</f>
        <v>-</v>
      </c>
      <c r="H236" s="12" t="str">
        <f>IF('กรอกรายการ วัสดุ'!E109&gt;0,'กรอกรายการ วัสดุ'!E109,IF('กรอกรายการ วัสดุ'!E109=0,"-"))</f>
        <v>-</v>
      </c>
      <c r="I236" s="57" t="str">
        <f>IF('กรอกรายการ วัสดุ'!F109&gt;0,'กรอกรายการ วัสดุ'!F109,IF('กรอกรายการ วัสดุ'!F109=0,"-"))</f>
        <v>-</v>
      </c>
      <c r="J236" s="12" t="str">
        <f>IF('กรอกรายการ วัสดุ'!G109&gt;0,'กรอกรายการ วัสดุ'!G109,IF('กรอกรายการ วัสดุ'!G109=0,"-"))</f>
        <v>-</v>
      </c>
      <c r="K236" s="12" t="str">
        <f>IF('กรอกรายการ วัสดุ'!H109&gt;0,'กรอกรายการ วัสดุ'!H109,IF('กรอกรายการ วัสดุ'!H109=0,"-"))</f>
        <v>-</v>
      </c>
      <c r="L236" s="57" t="str">
        <f>IF('กรอกรายการ วัสดุ'!I109&gt;0,'กรอกรายการ วัสดุ'!I109,IF('กรอกรายการ วัสดุ'!I109=0,"-"))</f>
        <v>-</v>
      </c>
      <c r="M236" s="93"/>
    </row>
    <row r="237" spans="1:13" ht="21.75" thickBot="1" x14ac:dyDescent="0.4">
      <c r="A237" s="436" t="s">
        <v>129</v>
      </c>
      <c r="B237" s="437"/>
      <c r="C237" s="437"/>
      <c r="D237" s="437"/>
      <c r="E237" s="437"/>
      <c r="F237" s="437"/>
      <c r="G237" s="437"/>
      <c r="H237" s="438"/>
      <c r="I237" s="180">
        <f>SUM(I227:I236)</f>
        <v>0</v>
      </c>
      <c r="J237" s="19"/>
      <c r="K237" s="58">
        <f t="shared" ref="K237:L237" si="12">SUM(K227:K236)</f>
        <v>0</v>
      </c>
      <c r="L237" s="58">
        <f t="shared" si="12"/>
        <v>0</v>
      </c>
      <c r="M237" s="14"/>
    </row>
    <row r="238" spans="1:13" ht="21.75" thickBot="1" x14ac:dyDescent="0.4">
      <c r="A238" s="436" t="s">
        <v>128</v>
      </c>
      <c r="B238" s="437"/>
      <c r="C238" s="437"/>
      <c r="D238" s="437"/>
      <c r="E238" s="437"/>
      <c r="F238" s="437"/>
      <c r="G238" s="437"/>
      <c r="H238" s="438"/>
      <c r="I238" s="180">
        <f>I237+I226</f>
        <v>307783</v>
      </c>
      <c r="J238" s="15"/>
      <c r="K238" s="58">
        <f t="shared" ref="K238:L238" si="13">K237+K226</f>
        <v>93085</v>
      </c>
      <c r="L238" s="58">
        <f t="shared" si="13"/>
        <v>400868</v>
      </c>
      <c r="M238" s="14"/>
    </row>
    <row r="239" spans="1:13" x14ac:dyDescent="0.35">
      <c r="A239" s="13"/>
      <c r="B239" s="13"/>
      <c r="C239" s="13"/>
      <c r="D239" s="13"/>
      <c r="E239" s="13"/>
      <c r="F239" s="13"/>
      <c r="G239" s="13"/>
      <c r="H239" s="13"/>
      <c r="I239" s="6"/>
      <c r="J239" s="6"/>
      <c r="K239" s="6"/>
      <c r="L239" s="6"/>
      <c r="M239" s="6"/>
    </row>
    <row r="240" spans="1:13" x14ac:dyDescent="0.35">
      <c r="A240" s="189"/>
      <c r="B240" s="2"/>
      <c r="C240" s="141"/>
      <c r="D240" s="141" t="s">
        <v>28</v>
      </c>
      <c r="E240" s="141" t="s">
        <v>29</v>
      </c>
      <c r="F240" s="2" t="s">
        <v>30</v>
      </c>
      <c r="G240" s="2"/>
      <c r="H240" s="142" t="s">
        <v>28</v>
      </c>
      <c r="I240" s="141" t="s">
        <v>33</v>
      </c>
      <c r="J240" s="2"/>
      <c r="K240" s="2"/>
      <c r="L240" s="2"/>
      <c r="M240" s="2"/>
    </row>
    <row r="241" spans="1:13" x14ac:dyDescent="0.35">
      <c r="A241" s="189"/>
      <c r="B241" s="141"/>
      <c r="C241" s="141"/>
      <c r="D241" s="142"/>
      <c r="E241" s="189">
        <f>E219</f>
        <v>0</v>
      </c>
      <c r="F241" s="2"/>
      <c r="G241" s="2"/>
      <c r="H241" s="142"/>
      <c r="I241" s="439">
        <f>I219</f>
        <v>0</v>
      </c>
      <c r="J241" s="439"/>
      <c r="K241" s="2"/>
      <c r="L241" s="2"/>
      <c r="M241" s="2"/>
    </row>
    <row r="242" spans="1:13" x14ac:dyDescent="0.35">
      <c r="A242" s="189"/>
      <c r="B242" s="2"/>
      <c r="C242" s="141"/>
      <c r="D242" s="439">
        <f>D220</f>
        <v>0</v>
      </c>
      <c r="E242" s="439"/>
      <c r="F242" s="141"/>
      <c r="G242" s="2"/>
      <c r="H242" s="439">
        <f>H220</f>
        <v>0</v>
      </c>
      <c r="I242" s="439"/>
      <c r="J242" s="439"/>
      <c r="K242" s="439"/>
      <c r="L242" s="2"/>
      <c r="M242" s="2"/>
    </row>
    <row r="243" spans="1:13" ht="23.25" x14ac:dyDescent="0.35">
      <c r="A243" s="2"/>
      <c r="B243" s="2"/>
      <c r="C243" s="459" t="s">
        <v>23</v>
      </c>
      <c r="D243" s="459"/>
      <c r="E243" s="459"/>
      <c r="F243" s="459"/>
      <c r="G243" s="459"/>
      <c r="H243" s="459"/>
      <c r="I243" s="459"/>
      <c r="J243" s="459"/>
      <c r="K243" s="459"/>
      <c r="L243" s="158" t="s">
        <v>25</v>
      </c>
      <c r="M243" s="159"/>
    </row>
    <row r="244" spans="1:13" x14ac:dyDescent="0.35">
      <c r="A244" s="446" t="str">
        <f>A222</f>
        <v>ระบบไฟฟ้า อาคาร 208</v>
      </c>
      <c r="B244" s="446"/>
      <c r="C244" s="446"/>
      <c r="D244" s="447" t="str">
        <f>D200</f>
        <v>อาคาร 208</v>
      </c>
      <c r="E244" s="447"/>
      <c r="F244" s="447"/>
      <c r="G244" s="447"/>
      <c r="H244" s="447"/>
      <c r="I244" s="1" t="s">
        <v>26</v>
      </c>
      <c r="J244" s="190" t="str">
        <f>J222</f>
        <v>สพม.11</v>
      </c>
      <c r="M244" s="1" t="s">
        <v>130</v>
      </c>
    </row>
    <row r="245" spans="1:13" ht="21.75" thickBot="1" x14ac:dyDescent="0.4">
      <c r="A245" s="190" t="s">
        <v>0</v>
      </c>
      <c r="D245" s="447" t="str">
        <f>D201</f>
        <v>โรงเรียนคลองฉนวนวิทยา</v>
      </c>
      <c r="E245" s="447"/>
      <c r="F245" s="447"/>
      <c r="G245" s="447"/>
      <c r="H245" s="447"/>
      <c r="K245" s="448"/>
      <c r="L245" s="448"/>
    </row>
    <row r="246" spans="1:13" x14ac:dyDescent="0.35">
      <c r="A246" s="449" t="s">
        <v>2</v>
      </c>
      <c r="B246" s="451" t="s">
        <v>3</v>
      </c>
      <c r="C246" s="452"/>
      <c r="D246" s="452"/>
      <c r="E246" s="453"/>
      <c r="F246" s="457" t="s">
        <v>4</v>
      </c>
      <c r="G246" s="457" t="s">
        <v>5</v>
      </c>
      <c r="H246" s="457" t="s">
        <v>6</v>
      </c>
      <c r="I246" s="457"/>
      <c r="J246" s="457" t="s">
        <v>7</v>
      </c>
      <c r="K246" s="457"/>
      <c r="L246" s="457" t="s">
        <v>24</v>
      </c>
      <c r="M246" s="440" t="s">
        <v>9</v>
      </c>
    </row>
    <row r="247" spans="1:13" ht="42" x14ac:dyDescent="0.35">
      <c r="A247" s="450"/>
      <c r="B247" s="454"/>
      <c r="C247" s="455"/>
      <c r="D247" s="455"/>
      <c r="E247" s="456"/>
      <c r="F247" s="458"/>
      <c r="G247" s="458"/>
      <c r="H247" s="191" t="s">
        <v>10</v>
      </c>
      <c r="I247" s="191" t="s">
        <v>11</v>
      </c>
      <c r="J247" s="191" t="s">
        <v>10</v>
      </c>
      <c r="K247" s="191" t="s">
        <v>11</v>
      </c>
      <c r="L247" s="458"/>
      <c r="M247" s="441"/>
    </row>
    <row r="248" spans="1:13" x14ac:dyDescent="0.35">
      <c r="A248" s="442" t="s">
        <v>131</v>
      </c>
      <c r="B248" s="443"/>
      <c r="C248" s="443"/>
      <c r="D248" s="443"/>
      <c r="E248" s="443"/>
      <c r="F248" s="443"/>
      <c r="G248" s="443"/>
      <c r="H248" s="444"/>
      <c r="I248" s="179">
        <f>I238</f>
        <v>307783</v>
      </c>
      <c r="J248" s="61"/>
      <c r="K248" s="60">
        <f>K238</f>
        <v>93085</v>
      </c>
      <c r="L248" s="60">
        <f>L238</f>
        <v>400868</v>
      </c>
      <c r="M248" s="8"/>
    </row>
    <row r="249" spans="1:13" x14ac:dyDescent="0.35">
      <c r="A249" s="7" t="str">
        <f>IF('กรอกรายการ วัสดุ'!A296&gt;0,'กรอกรายการ วัสดุ'!A308,IF('กรอกรายการ วัสดุ'!A308=0," "))</f>
        <v xml:space="preserve"> </v>
      </c>
      <c r="B249" s="445" t="str">
        <f>IF('กรอกรายการ วัสดุ'!B110&gt;0,'กรอกรายการ วัสดุ'!B110,IF('กรอกรายการ วัสดุ'!B110=0,"-"))</f>
        <v>-</v>
      </c>
      <c r="C249" s="445"/>
      <c r="D249" s="445"/>
      <c r="E249" s="445"/>
      <c r="F249" s="12" t="str">
        <f>IF('กรอกรายการ วัสดุ'!C110&gt;0,'กรอกรายการ วัสดุ'!C110,IF('กรอกรายการ วัสดุ'!C110=0,"-"))</f>
        <v>-</v>
      </c>
      <c r="G249" s="12" t="str">
        <f>IF('กรอกรายการ วัสดุ'!D110&gt;0,'กรอกรายการ วัสดุ'!D110,IF('กรอกรายการ วัสดุ'!D110=0,"-"))</f>
        <v>-</v>
      </c>
      <c r="H249" s="12" t="str">
        <f>IF('กรอกรายการ วัสดุ'!E110&gt;0,'กรอกรายการ วัสดุ'!E110,IF('กรอกรายการ วัสดุ'!E110=0,"-"))</f>
        <v>-</v>
      </c>
      <c r="I249" s="57" t="str">
        <f>IF('กรอกรายการ วัสดุ'!F110&gt;0,'กรอกรายการ วัสดุ'!F110,IF('กรอกรายการ วัสดุ'!F110=0,"-"))</f>
        <v>-</v>
      </c>
      <c r="J249" s="12" t="str">
        <f>IF('กรอกรายการ วัสดุ'!G110&gt;0,'กรอกรายการ วัสดุ'!G110,IF('กรอกรายการ วัสดุ'!G110=0,"-"))</f>
        <v>-</v>
      </c>
      <c r="K249" s="12" t="str">
        <f>IF('กรอกรายการ วัสดุ'!H110&gt;0,'กรอกรายการ วัสดุ'!H110,IF('กรอกรายการ วัสดุ'!H110=0,"-"))</f>
        <v>-</v>
      </c>
      <c r="L249" s="57" t="str">
        <f>IF('กรอกรายการ วัสดุ'!I110&gt;0,'กรอกรายการ วัสดุ'!I110,IF('กรอกรายการ วัสดุ'!I110=0,"-"))</f>
        <v>-</v>
      </c>
      <c r="M249" s="94"/>
    </row>
    <row r="250" spans="1:13" x14ac:dyDescent="0.35">
      <c r="A250" s="9" t="str">
        <f>IF('กรอกรายการ วัสดุ'!A297&gt;0,'กรอกรายการ วัสดุ'!A309,IF('กรอกรายการ วัสดุ'!A309=0," "))</f>
        <v xml:space="preserve"> </v>
      </c>
      <c r="B250" s="434" t="str">
        <f>IF('กรอกรายการ วัสดุ'!B111&gt;0,'กรอกรายการ วัสดุ'!B111,IF('กรอกรายการ วัสดุ'!B111=0,"-"))</f>
        <v>-</v>
      </c>
      <c r="C250" s="434"/>
      <c r="D250" s="434"/>
      <c r="E250" s="434"/>
      <c r="F250" s="12" t="str">
        <f>IF('กรอกรายการ วัสดุ'!C111&gt;0,'กรอกรายการ วัสดุ'!C111,IF('กรอกรายการ วัสดุ'!C111=0,"-"))</f>
        <v>-</v>
      </c>
      <c r="G250" s="12" t="str">
        <f>IF('กรอกรายการ วัสดุ'!D111&gt;0,'กรอกรายการ วัสดุ'!D111,IF('กรอกรายการ วัสดุ'!D111=0,"-"))</f>
        <v>-</v>
      </c>
      <c r="H250" s="12" t="str">
        <f>IF('กรอกรายการ วัสดุ'!E111&gt;0,'กรอกรายการ วัสดุ'!E111,IF('กรอกรายการ วัสดุ'!E111=0,"-"))</f>
        <v>-</v>
      </c>
      <c r="I250" s="57" t="str">
        <f>IF('กรอกรายการ วัสดุ'!F111&gt;0,'กรอกรายการ วัสดุ'!F111,IF('กรอกรายการ วัสดุ'!F111=0,"-"))</f>
        <v>-</v>
      </c>
      <c r="J250" s="12" t="str">
        <f>IF('กรอกรายการ วัสดุ'!G111&gt;0,'กรอกรายการ วัสดุ'!G111,IF('กรอกรายการ วัสดุ'!G111=0,"-"))</f>
        <v>-</v>
      </c>
      <c r="K250" s="12" t="str">
        <f>IF('กรอกรายการ วัสดุ'!H111&gt;0,'กรอกรายการ วัสดุ'!H111,IF('กรอกรายการ วัสดุ'!H111=0,"-"))</f>
        <v>-</v>
      </c>
      <c r="L250" s="57" t="str">
        <f>IF('กรอกรายการ วัสดุ'!I111&gt;0,'กรอกรายการ วัสดุ'!I111,IF('กรอกรายการ วัสดุ'!I111=0,"-"))</f>
        <v>-</v>
      </c>
      <c r="M250" s="94"/>
    </row>
    <row r="251" spans="1:13" x14ac:dyDescent="0.35">
      <c r="A251" s="9" t="str">
        <f>IF('กรอกรายการ วัสดุ'!A298&gt;0,'กรอกรายการ วัสดุ'!A310,IF('กรอกรายการ วัสดุ'!A310=0," "))</f>
        <v xml:space="preserve"> </v>
      </c>
      <c r="B251" s="434" t="str">
        <f>IF('กรอกรายการ วัสดุ'!B112&gt;0,'กรอกรายการ วัสดุ'!B112,IF('กรอกรายการ วัสดุ'!B112=0,"-"))</f>
        <v>-</v>
      </c>
      <c r="C251" s="434"/>
      <c r="D251" s="434"/>
      <c r="E251" s="434"/>
      <c r="F251" s="12" t="str">
        <f>IF('กรอกรายการ วัสดุ'!C112&gt;0,'กรอกรายการ วัสดุ'!C112,IF('กรอกรายการ วัสดุ'!C112=0,"-"))</f>
        <v>-</v>
      </c>
      <c r="G251" s="12" t="str">
        <f>IF('กรอกรายการ วัสดุ'!D112&gt;0,'กรอกรายการ วัสดุ'!D112,IF('กรอกรายการ วัสดุ'!D112=0,"-"))</f>
        <v>-</v>
      </c>
      <c r="H251" s="12" t="str">
        <f>IF('กรอกรายการ วัสดุ'!E112&gt;0,'กรอกรายการ วัสดุ'!E112,IF('กรอกรายการ วัสดุ'!E112=0,"-"))</f>
        <v>-</v>
      </c>
      <c r="I251" s="57" t="str">
        <f>IF('กรอกรายการ วัสดุ'!F112&gt;0,'กรอกรายการ วัสดุ'!F112,IF('กรอกรายการ วัสดุ'!F112=0,"-"))</f>
        <v>-</v>
      </c>
      <c r="J251" s="12" t="str">
        <f>IF('กรอกรายการ วัสดุ'!G112&gt;0,'กรอกรายการ วัสดุ'!G112,IF('กรอกรายการ วัสดุ'!G112=0,"-"))</f>
        <v>-</v>
      </c>
      <c r="K251" s="12" t="str">
        <f>IF('กรอกรายการ วัสดุ'!H112&gt;0,'กรอกรายการ วัสดุ'!H112,IF('กรอกรายการ วัสดุ'!H112=0,"-"))</f>
        <v>-</v>
      </c>
      <c r="L251" s="57" t="str">
        <f>IF('กรอกรายการ วัสดุ'!I112&gt;0,'กรอกรายการ วัสดุ'!I112,IF('กรอกรายการ วัสดุ'!I112=0,"-"))</f>
        <v>-</v>
      </c>
      <c r="M251" s="94"/>
    </row>
    <row r="252" spans="1:13" x14ac:dyDescent="0.35">
      <c r="A252" s="9" t="str">
        <f>IF('กรอกรายการ วัสดุ'!A299&gt;0,'กรอกรายการ วัสดุ'!A311,IF('กรอกรายการ วัสดุ'!A311=0," "))</f>
        <v xml:space="preserve"> </v>
      </c>
      <c r="B252" s="434" t="str">
        <f>IF('กรอกรายการ วัสดุ'!B113&gt;0,'กรอกรายการ วัสดุ'!B113,IF('กรอกรายการ วัสดุ'!B113=0,"-"))</f>
        <v>-</v>
      </c>
      <c r="C252" s="434"/>
      <c r="D252" s="434"/>
      <c r="E252" s="434"/>
      <c r="F252" s="12" t="str">
        <f>IF('กรอกรายการ วัสดุ'!C113&gt;0,'กรอกรายการ วัสดุ'!C113,IF('กรอกรายการ วัสดุ'!C113=0,"-"))</f>
        <v>-</v>
      </c>
      <c r="G252" s="12" t="str">
        <f>IF('กรอกรายการ วัสดุ'!D113&gt;0,'กรอกรายการ วัสดุ'!D113,IF('กรอกรายการ วัสดุ'!D113=0,"-"))</f>
        <v>-</v>
      </c>
      <c r="H252" s="12" t="str">
        <f>IF('กรอกรายการ วัสดุ'!E113&gt;0,'กรอกรายการ วัสดุ'!E113,IF('กรอกรายการ วัสดุ'!E113=0,"-"))</f>
        <v>-</v>
      </c>
      <c r="I252" s="57" t="str">
        <f>IF('กรอกรายการ วัสดุ'!F113&gt;0,'กรอกรายการ วัสดุ'!F113,IF('กรอกรายการ วัสดุ'!F113=0,"-"))</f>
        <v>-</v>
      </c>
      <c r="J252" s="12" t="str">
        <f>IF('กรอกรายการ วัสดุ'!G113&gt;0,'กรอกรายการ วัสดุ'!G113,IF('กรอกรายการ วัสดุ'!G113=0,"-"))</f>
        <v>-</v>
      </c>
      <c r="K252" s="12" t="str">
        <f>IF('กรอกรายการ วัสดุ'!H113&gt;0,'กรอกรายการ วัสดุ'!H113,IF('กรอกรายการ วัสดุ'!H113=0,"-"))</f>
        <v>-</v>
      </c>
      <c r="L252" s="57" t="str">
        <f>IF('กรอกรายการ วัสดุ'!I113&gt;0,'กรอกรายการ วัสดุ'!I113,IF('กรอกรายการ วัสดุ'!I113=0,"-"))</f>
        <v>-</v>
      </c>
      <c r="M252" s="94"/>
    </row>
    <row r="253" spans="1:13" x14ac:dyDescent="0.35">
      <c r="A253" s="9" t="str">
        <f>IF('กรอกรายการ วัสดุ'!A300&gt;0,'กรอกรายการ วัสดุ'!A312,IF('กรอกรายการ วัสดุ'!A312=0," "))</f>
        <v xml:space="preserve"> </v>
      </c>
      <c r="B253" s="434" t="str">
        <f>IF('กรอกรายการ วัสดุ'!B114&gt;0,'กรอกรายการ วัสดุ'!B114,IF('กรอกรายการ วัสดุ'!B114=0,"-"))</f>
        <v>-</v>
      </c>
      <c r="C253" s="434"/>
      <c r="D253" s="434"/>
      <c r="E253" s="434"/>
      <c r="F253" s="12" t="str">
        <f>IF('กรอกรายการ วัสดุ'!C114&gt;0,'กรอกรายการ วัสดุ'!C114,IF('กรอกรายการ วัสดุ'!C114=0,"-"))</f>
        <v>-</v>
      </c>
      <c r="G253" s="12" t="str">
        <f>IF('กรอกรายการ วัสดุ'!D114&gt;0,'กรอกรายการ วัสดุ'!D114,IF('กรอกรายการ วัสดุ'!D114=0,"-"))</f>
        <v>-</v>
      </c>
      <c r="H253" s="12" t="str">
        <f>IF('กรอกรายการ วัสดุ'!E114&gt;0,'กรอกรายการ วัสดุ'!E114,IF('กรอกรายการ วัสดุ'!E114=0,"-"))</f>
        <v>-</v>
      </c>
      <c r="I253" s="57" t="str">
        <f>IF('กรอกรายการ วัสดุ'!F114&gt;0,'กรอกรายการ วัสดุ'!F114,IF('กรอกรายการ วัสดุ'!F114=0,"-"))</f>
        <v>-</v>
      </c>
      <c r="J253" s="12" t="str">
        <f>IF('กรอกรายการ วัสดุ'!G114&gt;0,'กรอกรายการ วัสดุ'!G114,IF('กรอกรายการ วัสดุ'!G114=0,"-"))</f>
        <v>-</v>
      </c>
      <c r="K253" s="12" t="str">
        <f>IF('กรอกรายการ วัสดุ'!H114&gt;0,'กรอกรายการ วัสดุ'!H114,IF('กรอกรายการ วัสดุ'!H114=0,"-"))</f>
        <v>-</v>
      </c>
      <c r="L253" s="57" t="str">
        <f>IF('กรอกรายการ วัสดุ'!I114&gt;0,'กรอกรายการ วัสดุ'!I114,IF('กรอกรายการ วัสดุ'!I114=0,"-"))</f>
        <v>-</v>
      </c>
      <c r="M253" s="94"/>
    </row>
    <row r="254" spans="1:13" x14ac:dyDescent="0.35">
      <c r="A254" s="9" t="str">
        <f>IF('กรอกรายการ วัสดุ'!A301&gt;0,'กรอกรายการ วัสดุ'!A313,IF('กรอกรายการ วัสดุ'!A313=0," "))</f>
        <v xml:space="preserve"> </v>
      </c>
      <c r="B254" s="434" t="str">
        <f>IF('กรอกรายการ วัสดุ'!B115&gt;0,'กรอกรายการ วัสดุ'!B115,IF('กรอกรายการ วัสดุ'!B115=0,"-"))</f>
        <v>-</v>
      </c>
      <c r="C254" s="434"/>
      <c r="D254" s="434"/>
      <c r="E254" s="434"/>
      <c r="F254" s="12" t="str">
        <f>IF('กรอกรายการ วัสดุ'!C115&gt;0,'กรอกรายการ วัสดุ'!C115,IF('กรอกรายการ วัสดุ'!C115=0,"-"))</f>
        <v>-</v>
      </c>
      <c r="G254" s="12" t="str">
        <f>IF('กรอกรายการ วัสดุ'!D115&gt;0,'กรอกรายการ วัสดุ'!D115,IF('กรอกรายการ วัสดุ'!D115=0,"-"))</f>
        <v>-</v>
      </c>
      <c r="H254" s="12" t="str">
        <f>IF('กรอกรายการ วัสดุ'!E115&gt;0,'กรอกรายการ วัสดุ'!E115,IF('กรอกรายการ วัสดุ'!E115=0,"-"))</f>
        <v>-</v>
      </c>
      <c r="I254" s="57" t="str">
        <f>IF('กรอกรายการ วัสดุ'!F115&gt;0,'กรอกรายการ วัสดุ'!F115,IF('กรอกรายการ วัสดุ'!F115=0,"-"))</f>
        <v>-</v>
      </c>
      <c r="J254" s="12" t="str">
        <f>IF('กรอกรายการ วัสดุ'!G115&gt;0,'กรอกรายการ วัสดุ'!G115,IF('กรอกรายการ วัสดุ'!G115=0,"-"))</f>
        <v>-</v>
      </c>
      <c r="K254" s="12" t="str">
        <f>IF('กรอกรายการ วัสดุ'!H115&gt;0,'กรอกรายการ วัสดุ'!H115,IF('กรอกรายการ วัสดุ'!H115=0,"-"))</f>
        <v>-</v>
      </c>
      <c r="L254" s="57" t="str">
        <f>IF('กรอกรายการ วัสดุ'!I115&gt;0,'กรอกรายการ วัสดุ'!I115,IF('กรอกรายการ วัสดุ'!I115=0,"-"))</f>
        <v>-</v>
      </c>
      <c r="M254" s="94"/>
    </row>
    <row r="255" spans="1:13" x14ac:dyDescent="0.35">
      <c r="A255" s="9" t="str">
        <f>IF('กรอกรายการ วัสดุ'!A302&gt;0,'กรอกรายการ วัสดุ'!A314,IF('กรอกรายการ วัสดุ'!A314=0," "))</f>
        <v xml:space="preserve"> </v>
      </c>
      <c r="B255" s="434" t="str">
        <f>IF('กรอกรายการ วัสดุ'!B116&gt;0,'กรอกรายการ วัสดุ'!B116,IF('กรอกรายการ วัสดุ'!B116=0,"-"))</f>
        <v>-</v>
      </c>
      <c r="C255" s="434"/>
      <c r="D255" s="434"/>
      <c r="E255" s="434"/>
      <c r="F255" s="12" t="str">
        <f>IF('กรอกรายการ วัสดุ'!C116&gt;0,'กรอกรายการ วัสดุ'!C116,IF('กรอกรายการ วัสดุ'!C116=0,"-"))</f>
        <v>-</v>
      </c>
      <c r="G255" s="12" t="str">
        <f>IF('กรอกรายการ วัสดุ'!D116&gt;0,'กรอกรายการ วัสดุ'!D116,IF('กรอกรายการ วัสดุ'!D116=0,"-"))</f>
        <v>-</v>
      </c>
      <c r="H255" s="12" t="str">
        <f>IF('กรอกรายการ วัสดุ'!E116&gt;0,'กรอกรายการ วัสดุ'!E116,IF('กรอกรายการ วัสดุ'!E116=0,"-"))</f>
        <v>-</v>
      </c>
      <c r="I255" s="57" t="str">
        <f>IF('กรอกรายการ วัสดุ'!F116&gt;0,'กรอกรายการ วัสดุ'!F116,IF('กรอกรายการ วัสดุ'!F116=0,"-"))</f>
        <v>-</v>
      </c>
      <c r="J255" s="12" t="str">
        <f>IF('กรอกรายการ วัสดุ'!G116&gt;0,'กรอกรายการ วัสดุ'!G116,IF('กรอกรายการ วัสดุ'!G116=0,"-"))</f>
        <v>-</v>
      </c>
      <c r="K255" s="12" t="str">
        <f>IF('กรอกรายการ วัสดุ'!H116&gt;0,'กรอกรายการ วัสดุ'!H116,IF('กรอกรายการ วัสดุ'!H116=0,"-"))</f>
        <v>-</v>
      </c>
      <c r="L255" s="57" t="str">
        <f>IF('กรอกรายการ วัสดุ'!I116&gt;0,'กรอกรายการ วัสดุ'!I116,IF('กรอกรายการ วัสดุ'!I116=0,"-"))</f>
        <v>-</v>
      </c>
      <c r="M255" s="94"/>
    </row>
    <row r="256" spans="1:13" x14ac:dyDescent="0.35">
      <c r="A256" s="9" t="str">
        <f>IF('กรอกรายการ วัสดุ'!A303&gt;0,'กรอกรายการ วัสดุ'!A315,IF('กรอกรายการ วัสดุ'!A315=0," "))</f>
        <v xml:space="preserve"> </v>
      </c>
      <c r="B256" s="434" t="str">
        <f>IF('กรอกรายการ วัสดุ'!B117&gt;0,'กรอกรายการ วัสดุ'!B117,IF('กรอกรายการ วัสดุ'!B117=0,"-"))</f>
        <v>-</v>
      </c>
      <c r="C256" s="434"/>
      <c r="D256" s="434"/>
      <c r="E256" s="434"/>
      <c r="F256" s="12" t="str">
        <f>IF('กรอกรายการ วัสดุ'!C117&gt;0,'กรอกรายการ วัสดุ'!C117,IF('กรอกรายการ วัสดุ'!C117=0,"-"))</f>
        <v>-</v>
      </c>
      <c r="G256" s="12" t="str">
        <f>IF('กรอกรายการ วัสดุ'!D117&gt;0,'กรอกรายการ วัสดุ'!D117,IF('กรอกรายการ วัสดุ'!D117=0,"-"))</f>
        <v>-</v>
      </c>
      <c r="H256" s="12" t="str">
        <f>IF('กรอกรายการ วัสดุ'!E117&gt;0,'กรอกรายการ วัสดุ'!E117,IF('กรอกรายการ วัสดุ'!E117=0,"-"))</f>
        <v>-</v>
      </c>
      <c r="I256" s="57" t="str">
        <f>IF('กรอกรายการ วัสดุ'!F117&gt;0,'กรอกรายการ วัสดุ'!F117,IF('กรอกรายการ วัสดุ'!F117=0,"-"))</f>
        <v>-</v>
      </c>
      <c r="J256" s="12" t="str">
        <f>IF('กรอกรายการ วัสดุ'!G117&gt;0,'กรอกรายการ วัสดุ'!G117,IF('กรอกรายการ วัสดุ'!G117=0,"-"))</f>
        <v>-</v>
      </c>
      <c r="K256" s="12" t="str">
        <f>IF('กรอกรายการ วัสดุ'!H117&gt;0,'กรอกรายการ วัสดุ'!H117,IF('กรอกรายการ วัสดุ'!H117=0,"-"))</f>
        <v>-</v>
      </c>
      <c r="L256" s="57" t="str">
        <f>IF('กรอกรายการ วัสดุ'!I117&gt;0,'กรอกรายการ วัสดุ'!I117,IF('กรอกรายการ วัสดุ'!I117=0,"-"))</f>
        <v>-</v>
      </c>
      <c r="M256" s="94"/>
    </row>
    <row r="257" spans="1:13" x14ac:dyDescent="0.35">
      <c r="A257" s="9" t="str">
        <f>IF('กรอกรายการ วัสดุ'!A304&gt;0,'กรอกรายการ วัสดุ'!A316,IF('กรอกรายการ วัสดุ'!A316=0," "))</f>
        <v xml:space="preserve"> </v>
      </c>
      <c r="B257" s="434" t="str">
        <f>IF('กรอกรายการ วัสดุ'!B118&gt;0,'กรอกรายการ วัสดุ'!B118,IF('กรอกรายการ วัสดุ'!B118=0,"-"))</f>
        <v>-</v>
      </c>
      <c r="C257" s="434"/>
      <c r="D257" s="434"/>
      <c r="E257" s="434"/>
      <c r="F257" s="12" t="str">
        <f>IF('กรอกรายการ วัสดุ'!C118&gt;0,'กรอกรายการ วัสดุ'!C118,IF('กรอกรายการ วัสดุ'!C118=0,"-"))</f>
        <v>-</v>
      </c>
      <c r="G257" s="12" t="str">
        <f>IF('กรอกรายการ วัสดุ'!D118&gt;0,'กรอกรายการ วัสดุ'!D118,IF('กรอกรายการ วัสดุ'!D118=0,"-"))</f>
        <v>-</v>
      </c>
      <c r="H257" s="12" t="str">
        <f>IF('กรอกรายการ วัสดุ'!E118&gt;0,'กรอกรายการ วัสดุ'!E118,IF('กรอกรายการ วัสดุ'!E118=0,"-"))</f>
        <v>-</v>
      </c>
      <c r="I257" s="57" t="str">
        <f>IF('กรอกรายการ วัสดุ'!F118&gt;0,'กรอกรายการ วัสดุ'!F118,IF('กรอกรายการ วัสดุ'!F118=0,"-"))</f>
        <v>-</v>
      </c>
      <c r="J257" s="12" t="str">
        <f>IF('กรอกรายการ วัสดุ'!G118&gt;0,'กรอกรายการ วัสดุ'!G118,IF('กรอกรายการ วัสดุ'!G118=0,"-"))</f>
        <v>-</v>
      </c>
      <c r="K257" s="12" t="str">
        <f>IF('กรอกรายการ วัสดุ'!H118&gt;0,'กรอกรายการ วัสดุ'!H118,IF('กรอกรายการ วัสดุ'!H118=0,"-"))</f>
        <v>-</v>
      </c>
      <c r="L257" s="57" t="str">
        <f>IF('กรอกรายการ วัสดุ'!I118&gt;0,'กรอกรายการ วัสดุ'!I118,IF('กรอกรายการ วัสดุ'!I118=0,"-"))</f>
        <v>-</v>
      </c>
      <c r="M257" s="94"/>
    </row>
    <row r="258" spans="1:13" ht="21.75" thickBot="1" x14ac:dyDescent="0.4">
      <c r="A258" s="140" t="str">
        <f>IF('กรอกรายการ วัสดุ'!A305&gt;0,'กรอกรายการ วัสดุ'!A317,IF('กรอกรายการ วัสดุ'!A317=0," "))</f>
        <v xml:space="preserve"> </v>
      </c>
      <c r="B258" s="435" t="str">
        <f>IF('กรอกรายการ วัสดุ'!B119&gt;0,'กรอกรายการ วัสดุ'!B119,IF('กรอกรายการ วัสดุ'!B119=0,"-"))</f>
        <v>-</v>
      </c>
      <c r="C258" s="435"/>
      <c r="D258" s="435"/>
      <c r="E258" s="435"/>
      <c r="F258" s="12" t="str">
        <f>IF('กรอกรายการ วัสดุ'!C119&gt;0,'กรอกรายการ วัสดุ'!C119,IF('กรอกรายการ วัสดุ'!C119=0,"-"))</f>
        <v>-</v>
      </c>
      <c r="G258" s="12" t="str">
        <f>IF('กรอกรายการ วัสดุ'!D119&gt;0,'กรอกรายการ วัสดุ'!D119,IF('กรอกรายการ วัสดุ'!D119=0,"-"))</f>
        <v>-</v>
      </c>
      <c r="H258" s="12" t="str">
        <f>IF('กรอกรายการ วัสดุ'!E119&gt;0,'กรอกรายการ วัสดุ'!E119,IF('กรอกรายการ วัสดุ'!E119=0,"-"))</f>
        <v>-</v>
      </c>
      <c r="I258" s="57" t="str">
        <f>IF('กรอกรายการ วัสดุ'!F119&gt;0,'กรอกรายการ วัสดุ'!F119,IF('กรอกรายการ วัสดุ'!F119=0,"-"))</f>
        <v>-</v>
      </c>
      <c r="J258" s="12" t="str">
        <f>IF('กรอกรายการ วัสดุ'!G119&gt;0,'กรอกรายการ วัสดุ'!G119,IF('กรอกรายการ วัสดุ'!G119=0,"-"))</f>
        <v>-</v>
      </c>
      <c r="K258" s="12" t="str">
        <f>IF('กรอกรายการ วัสดุ'!H119&gt;0,'กรอกรายการ วัสดุ'!H119,IF('กรอกรายการ วัสดุ'!H119=0,"-"))</f>
        <v>-</v>
      </c>
      <c r="L258" s="57" t="str">
        <f>IF('กรอกรายการ วัสดุ'!I119&gt;0,'กรอกรายการ วัสดุ'!I119,IF('กรอกรายการ วัสดุ'!I119=0,"-"))</f>
        <v>-</v>
      </c>
      <c r="M258" s="93"/>
    </row>
    <row r="259" spans="1:13" ht="21.75" thickBot="1" x14ac:dyDescent="0.4">
      <c r="A259" s="436" t="s">
        <v>132</v>
      </c>
      <c r="B259" s="437"/>
      <c r="C259" s="437"/>
      <c r="D259" s="437"/>
      <c r="E259" s="437"/>
      <c r="F259" s="437"/>
      <c r="G259" s="437"/>
      <c r="H259" s="438"/>
      <c r="I259" s="180">
        <f>SUM(I249:I258)</f>
        <v>0</v>
      </c>
      <c r="J259" s="19"/>
      <c r="K259" s="58">
        <f t="shared" ref="K259:L259" si="14">SUM(K249:K258)</f>
        <v>0</v>
      </c>
      <c r="L259" s="58">
        <f t="shared" si="14"/>
        <v>0</v>
      </c>
      <c r="M259" s="14"/>
    </row>
    <row r="260" spans="1:13" ht="21.75" thickBot="1" x14ac:dyDescent="0.4">
      <c r="A260" s="436" t="s">
        <v>133</v>
      </c>
      <c r="B260" s="437"/>
      <c r="C260" s="437"/>
      <c r="D260" s="437"/>
      <c r="E260" s="437"/>
      <c r="F260" s="437"/>
      <c r="G260" s="437"/>
      <c r="H260" s="438"/>
      <c r="I260" s="180">
        <f>I259+I248</f>
        <v>307783</v>
      </c>
      <c r="J260" s="15"/>
      <c r="K260" s="58">
        <f t="shared" ref="K260:L260" si="15">K259+K248</f>
        <v>93085</v>
      </c>
      <c r="L260" s="58">
        <f t="shared" si="15"/>
        <v>400868</v>
      </c>
      <c r="M260" s="14"/>
    </row>
    <row r="261" spans="1:13" x14ac:dyDescent="0.35">
      <c r="A261" s="13"/>
      <c r="B261" s="13"/>
      <c r="C261" s="13"/>
      <c r="D261" s="13"/>
      <c r="E261" s="13"/>
      <c r="F261" s="13"/>
      <c r="G261" s="13"/>
      <c r="H261" s="13"/>
      <c r="I261" s="6"/>
      <c r="J261" s="6"/>
      <c r="K261" s="6"/>
      <c r="L261" s="6"/>
      <c r="M261" s="6"/>
    </row>
    <row r="262" spans="1:13" x14ac:dyDescent="0.35">
      <c r="A262" s="189"/>
      <c r="B262" s="2"/>
      <c r="C262" s="141"/>
      <c r="D262" s="141" t="s">
        <v>28</v>
      </c>
      <c r="E262" s="141" t="s">
        <v>29</v>
      </c>
      <c r="F262" s="2" t="s">
        <v>30</v>
      </c>
      <c r="G262" s="2"/>
      <c r="H262" s="142" t="s">
        <v>28</v>
      </c>
      <c r="I262" s="141" t="s">
        <v>33</v>
      </c>
      <c r="J262" s="2"/>
      <c r="K262" s="2"/>
      <c r="L262" s="2"/>
      <c r="M262" s="2"/>
    </row>
    <row r="263" spans="1:13" x14ac:dyDescent="0.35">
      <c r="A263" s="189"/>
      <c r="B263" s="141"/>
      <c r="C263" s="141"/>
      <c r="D263" s="142"/>
      <c r="E263" s="189">
        <f>E241</f>
        <v>0</v>
      </c>
      <c r="F263" s="2"/>
      <c r="G263" s="2"/>
      <c r="H263" s="142"/>
      <c r="I263" s="439">
        <f>I241</f>
        <v>0</v>
      </c>
      <c r="J263" s="439"/>
      <c r="K263" s="2"/>
      <c r="L263" s="2"/>
      <c r="M263" s="2"/>
    </row>
    <row r="264" spans="1:13" x14ac:dyDescent="0.35">
      <c r="A264" s="189"/>
      <c r="B264" s="2"/>
      <c r="C264" s="141"/>
      <c r="D264" s="439">
        <f>D242</f>
        <v>0</v>
      </c>
      <c r="E264" s="439"/>
      <c r="F264" s="141"/>
      <c r="G264" s="2"/>
      <c r="H264" s="439">
        <f>H242</f>
        <v>0</v>
      </c>
      <c r="I264" s="439"/>
      <c r="J264" s="439"/>
      <c r="K264" s="439"/>
      <c r="L264" s="2"/>
      <c r="M264" s="2"/>
    </row>
    <row r="265" spans="1:13" ht="23.25" x14ac:dyDescent="0.35">
      <c r="A265" s="2"/>
      <c r="B265" s="2"/>
      <c r="C265" s="459" t="s">
        <v>23</v>
      </c>
      <c r="D265" s="459"/>
      <c r="E265" s="459"/>
      <c r="F265" s="459"/>
      <c r="G265" s="459"/>
      <c r="H265" s="459"/>
      <c r="I265" s="459"/>
      <c r="J265" s="459"/>
      <c r="K265" s="459"/>
      <c r="L265" s="158" t="s">
        <v>25</v>
      </c>
      <c r="M265" s="159"/>
    </row>
    <row r="266" spans="1:13" x14ac:dyDescent="0.35">
      <c r="A266" s="446" t="str">
        <f>A244</f>
        <v>ระบบไฟฟ้า อาคาร 208</v>
      </c>
      <c r="B266" s="446"/>
      <c r="C266" s="446"/>
      <c r="D266" s="447" t="str">
        <f>D222</f>
        <v>อาคาร 208</v>
      </c>
      <c r="E266" s="447"/>
      <c r="F266" s="447"/>
      <c r="G266" s="447"/>
      <c r="H266" s="447"/>
      <c r="I266" s="1" t="s">
        <v>26</v>
      </c>
      <c r="J266" s="190" t="str">
        <f>J244</f>
        <v>สพม.11</v>
      </c>
      <c r="M266" s="1" t="s">
        <v>134</v>
      </c>
    </row>
    <row r="267" spans="1:13" ht="21.75" thickBot="1" x14ac:dyDescent="0.4">
      <c r="A267" s="190" t="s">
        <v>0</v>
      </c>
      <c r="D267" s="447" t="str">
        <f>D223</f>
        <v>โรงเรียนคลองฉนวนวิทยา</v>
      </c>
      <c r="E267" s="447"/>
      <c r="F267" s="447"/>
      <c r="G267" s="447"/>
      <c r="H267" s="447"/>
      <c r="K267" s="448"/>
      <c r="L267" s="448"/>
    </row>
    <row r="268" spans="1:13" x14ac:dyDescent="0.35">
      <c r="A268" s="449" t="s">
        <v>2</v>
      </c>
      <c r="B268" s="451" t="s">
        <v>3</v>
      </c>
      <c r="C268" s="452"/>
      <c r="D268" s="452"/>
      <c r="E268" s="453"/>
      <c r="F268" s="457" t="s">
        <v>4</v>
      </c>
      <c r="G268" s="457" t="s">
        <v>5</v>
      </c>
      <c r="H268" s="457" t="s">
        <v>6</v>
      </c>
      <c r="I268" s="457"/>
      <c r="J268" s="457" t="s">
        <v>7</v>
      </c>
      <c r="K268" s="457"/>
      <c r="L268" s="457" t="s">
        <v>24</v>
      </c>
      <c r="M268" s="440" t="s">
        <v>9</v>
      </c>
    </row>
    <row r="269" spans="1:13" ht="42" x14ac:dyDescent="0.35">
      <c r="A269" s="450"/>
      <c r="B269" s="454"/>
      <c r="C269" s="455"/>
      <c r="D269" s="455"/>
      <c r="E269" s="456"/>
      <c r="F269" s="458"/>
      <c r="G269" s="458"/>
      <c r="H269" s="191" t="s">
        <v>10</v>
      </c>
      <c r="I269" s="191" t="s">
        <v>11</v>
      </c>
      <c r="J269" s="191" t="s">
        <v>10</v>
      </c>
      <c r="K269" s="191" t="s">
        <v>11</v>
      </c>
      <c r="L269" s="458"/>
      <c r="M269" s="441"/>
    </row>
    <row r="270" spans="1:13" x14ac:dyDescent="0.35">
      <c r="A270" s="442" t="s">
        <v>135</v>
      </c>
      <c r="B270" s="443"/>
      <c r="C270" s="443"/>
      <c r="D270" s="443"/>
      <c r="E270" s="443"/>
      <c r="F270" s="443"/>
      <c r="G270" s="443"/>
      <c r="H270" s="444"/>
      <c r="I270" s="179">
        <f>I260</f>
        <v>307783</v>
      </c>
      <c r="J270" s="61"/>
      <c r="K270" s="60">
        <f>K260</f>
        <v>93085</v>
      </c>
      <c r="L270" s="60">
        <f>L260</f>
        <v>400868</v>
      </c>
      <c r="M270" s="8"/>
    </row>
    <row r="271" spans="1:13" x14ac:dyDescent="0.35">
      <c r="A271" s="7" t="str">
        <f>IF('กรอกรายการ วัสดุ'!A318&gt;0,'กรอกรายการ วัสดุ'!A330,IF('กรอกรายการ วัสดุ'!A330=0," "))</f>
        <v xml:space="preserve"> </v>
      </c>
      <c r="B271" s="445" t="str">
        <f>IF('กรอกรายการ วัสดุ'!B120&gt;0,'กรอกรายการ วัสดุ'!B120,IF('กรอกรายการ วัสดุ'!B120=0,"-"))</f>
        <v>-</v>
      </c>
      <c r="C271" s="445"/>
      <c r="D271" s="445"/>
      <c r="E271" s="445"/>
      <c r="F271" s="12" t="str">
        <f>IF('กรอกรายการ วัสดุ'!C120&gt;0,'กรอกรายการ วัสดุ'!C120,IF('กรอกรายการ วัสดุ'!C120=0,"-"))</f>
        <v>-</v>
      </c>
      <c r="G271" s="12" t="str">
        <f>IF('กรอกรายการ วัสดุ'!D120&gt;0,'กรอกรายการ วัสดุ'!D120,IF('กรอกรายการ วัสดุ'!D120=0,"-"))</f>
        <v>-</v>
      </c>
      <c r="H271" s="12" t="str">
        <f>IF('กรอกรายการ วัสดุ'!E120&gt;0,'กรอกรายการ วัสดุ'!E120,IF('กรอกรายการ วัสดุ'!E120=0,"-"))</f>
        <v>-</v>
      </c>
      <c r="I271" s="57" t="str">
        <f>IF('กรอกรายการ วัสดุ'!F120&gt;0,'กรอกรายการ วัสดุ'!F120,IF('กรอกรายการ วัสดุ'!F120=0,"-"))</f>
        <v>-</v>
      </c>
      <c r="J271" s="12" t="str">
        <f>IF('กรอกรายการ วัสดุ'!G120&gt;0,'กรอกรายการ วัสดุ'!G120,IF('กรอกรายการ วัสดุ'!G120=0,"-"))</f>
        <v>-</v>
      </c>
      <c r="K271" s="12" t="str">
        <f>IF('กรอกรายการ วัสดุ'!H120&gt;0,'กรอกรายการ วัสดุ'!H120,IF('กรอกรายการ วัสดุ'!H120=0,"-"))</f>
        <v>-</v>
      </c>
      <c r="L271" s="57" t="str">
        <f>IF('กรอกรายการ วัสดุ'!I120&gt;0,'กรอกรายการ วัสดุ'!I120,IF('กรอกรายการ วัสดุ'!I120=0,"-"))</f>
        <v>-</v>
      </c>
      <c r="M271" s="94"/>
    </row>
    <row r="272" spans="1:13" x14ac:dyDescent="0.35">
      <c r="A272" s="9" t="str">
        <f>IF('กรอกรายการ วัสดุ'!A319&gt;0,'กรอกรายการ วัสดุ'!A331,IF('กรอกรายการ วัสดุ'!A331=0," "))</f>
        <v xml:space="preserve"> </v>
      </c>
      <c r="B272" s="434" t="str">
        <f>IF('กรอกรายการ วัสดุ'!B121&gt;0,'กรอกรายการ วัสดุ'!B121,IF('กรอกรายการ วัสดุ'!B121=0,"-"))</f>
        <v>-</v>
      </c>
      <c r="C272" s="434"/>
      <c r="D272" s="434"/>
      <c r="E272" s="434"/>
      <c r="F272" s="12" t="str">
        <f>IF('กรอกรายการ วัสดุ'!C121&gt;0,'กรอกรายการ วัสดุ'!C121,IF('กรอกรายการ วัสดุ'!C121=0,"-"))</f>
        <v>-</v>
      </c>
      <c r="G272" s="12" t="str">
        <f>IF('กรอกรายการ วัสดุ'!D121&gt;0,'กรอกรายการ วัสดุ'!D121,IF('กรอกรายการ วัสดุ'!D121=0,"-"))</f>
        <v>-</v>
      </c>
      <c r="H272" s="12" t="str">
        <f>IF('กรอกรายการ วัสดุ'!E121&gt;0,'กรอกรายการ วัสดุ'!E121,IF('กรอกรายการ วัสดุ'!E121=0,"-"))</f>
        <v>-</v>
      </c>
      <c r="I272" s="57" t="str">
        <f>IF('กรอกรายการ วัสดุ'!F121&gt;0,'กรอกรายการ วัสดุ'!F121,IF('กรอกรายการ วัสดุ'!F121=0,"-"))</f>
        <v>-</v>
      </c>
      <c r="J272" s="12" t="str">
        <f>IF('กรอกรายการ วัสดุ'!G121&gt;0,'กรอกรายการ วัสดุ'!G121,IF('กรอกรายการ วัสดุ'!G121=0,"-"))</f>
        <v>-</v>
      </c>
      <c r="K272" s="12" t="str">
        <f>IF('กรอกรายการ วัสดุ'!H121&gt;0,'กรอกรายการ วัสดุ'!H121,IF('กรอกรายการ วัสดุ'!H121=0,"-"))</f>
        <v>-</v>
      </c>
      <c r="L272" s="57" t="str">
        <f>IF('กรอกรายการ วัสดุ'!I121&gt;0,'กรอกรายการ วัสดุ'!I121,IF('กรอกรายการ วัสดุ'!I121=0,"-"))</f>
        <v>-</v>
      </c>
      <c r="M272" s="94"/>
    </row>
    <row r="273" spans="1:13" x14ac:dyDescent="0.35">
      <c r="A273" s="9" t="str">
        <f>IF('กรอกรายการ วัสดุ'!A320&gt;0,'กรอกรายการ วัสดุ'!A332,IF('กรอกรายการ วัสดุ'!A332=0," "))</f>
        <v xml:space="preserve"> </v>
      </c>
      <c r="B273" s="434" t="str">
        <f>IF('กรอกรายการ วัสดุ'!B122&gt;0,'กรอกรายการ วัสดุ'!B122,IF('กรอกรายการ วัสดุ'!B122=0,"-"))</f>
        <v>-</v>
      </c>
      <c r="C273" s="434"/>
      <c r="D273" s="434"/>
      <c r="E273" s="434"/>
      <c r="F273" s="12" t="str">
        <f>IF('กรอกรายการ วัสดุ'!C122&gt;0,'กรอกรายการ วัสดุ'!C122,IF('กรอกรายการ วัสดุ'!C122=0,"-"))</f>
        <v>-</v>
      </c>
      <c r="G273" s="12" t="str">
        <f>IF('กรอกรายการ วัสดุ'!D122&gt;0,'กรอกรายการ วัสดุ'!D122,IF('กรอกรายการ วัสดุ'!D122=0,"-"))</f>
        <v>-</v>
      </c>
      <c r="H273" s="12" t="str">
        <f>IF('กรอกรายการ วัสดุ'!E122&gt;0,'กรอกรายการ วัสดุ'!E122,IF('กรอกรายการ วัสดุ'!E122=0,"-"))</f>
        <v>-</v>
      </c>
      <c r="I273" s="57" t="str">
        <f>IF('กรอกรายการ วัสดุ'!F122&gt;0,'กรอกรายการ วัสดุ'!F122,IF('กรอกรายการ วัสดุ'!F122=0,"-"))</f>
        <v>-</v>
      </c>
      <c r="J273" s="12" t="str">
        <f>IF('กรอกรายการ วัสดุ'!G122&gt;0,'กรอกรายการ วัสดุ'!G122,IF('กรอกรายการ วัสดุ'!G122=0,"-"))</f>
        <v>-</v>
      </c>
      <c r="K273" s="12" t="str">
        <f>IF('กรอกรายการ วัสดุ'!H122&gt;0,'กรอกรายการ วัสดุ'!H122,IF('กรอกรายการ วัสดุ'!H122=0,"-"))</f>
        <v>-</v>
      </c>
      <c r="L273" s="57" t="str">
        <f>IF('กรอกรายการ วัสดุ'!I122&gt;0,'กรอกรายการ วัสดุ'!I122,IF('กรอกรายการ วัสดุ'!I122=0,"-"))</f>
        <v>-</v>
      </c>
      <c r="M273" s="94"/>
    </row>
    <row r="274" spans="1:13" x14ac:dyDescent="0.35">
      <c r="A274" s="9" t="str">
        <f>IF('กรอกรายการ วัสดุ'!A321&gt;0,'กรอกรายการ วัสดุ'!A333,IF('กรอกรายการ วัสดุ'!A333=0," "))</f>
        <v xml:space="preserve"> </v>
      </c>
      <c r="B274" s="434" t="str">
        <f>IF('กรอกรายการ วัสดุ'!B123&gt;0,'กรอกรายการ วัสดุ'!B123,IF('กรอกรายการ วัสดุ'!B123=0,"-"))</f>
        <v>-</v>
      </c>
      <c r="C274" s="434"/>
      <c r="D274" s="434"/>
      <c r="E274" s="434"/>
      <c r="F274" s="12" t="str">
        <f>IF('กรอกรายการ วัสดุ'!C123&gt;0,'กรอกรายการ วัสดุ'!C123,IF('กรอกรายการ วัสดุ'!C123=0,"-"))</f>
        <v>-</v>
      </c>
      <c r="G274" s="12" t="str">
        <f>IF('กรอกรายการ วัสดุ'!D123&gt;0,'กรอกรายการ วัสดุ'!D123,IF('กรอกรายการ วัสดุ'!D123=0,"-"))</f>
        <v>-</v>
      </c>
      <c r="H274" s="12" t="str">
        <f>IF('กรอกรายการ วัสดุ'!E123&gt;0,'กรอกรายการ วัสดุ'!E123,IF('กรอกรายการ วัสดุ'!E123=0,"-"))</f>
        <v>-</v>
      </c>
      <c r="I274" s="57" t="str">
        <f>IF('กรอกรายการ วัสดุ'!F123&gt;0,'กรอกรายการ วัสดุ'!F123,IF('กรอกรายการ วัสดุ'!F123=0,"-"))</f>
        <v>-</v>
      </c>
      <c r="J274" s="12" t="str">
        <f>IF('กรอกรายการ วัสดุ'!G123&gt;0,'กรอกรายการ วัสดุ'!G123,IF('กรอกรายการ วัสดุ'!G123=0,"-"))</f>
        <v>-</v>
      </c>
      <c r="K274" s="12" t="str">
        <f>IF('กรอกรายการ วัสดุ'!H123&gt;0,'กรอกรายการ วัสดุ'!H123,IF('กรอกรายการ วัสดุ'!H123=0,"-"))</f>
        <v>-</v>
      </c>
      <c r="L274" s="57" t="str">
        <f>IF('กรอกรายการ วัสดุ'!I123&gt;0,'กรอกรายการ วัสดุ'!I123,IF('กรอกรายการ วัสดุ'!I123=0,"-"))</f>
        <v>-</v>
      </c>
      <c r="M274" s="94"/>
    </row>
    <row r="275" spans="1:13" x14ac:dyDescent="0.35">
      <c r="A275" s="9" t="str">
        <f>IF('กรอกรายการ วัสดุ'!A322&gt;0,'กรอกรายการ วัสดุ'!A334,IF('กรอกรายการ วัสดุ'!A334=0," "))</f>
        <v xml:space="preserve"> </v>
      </c>
      <c r="B275" s="434" t="str">
        <f>IF('กรอกรายการ วัสดุ'!B124&gt;0,'กรอกรายการ วัสดุ'!B124,IF('กรอกรายการ วัสดุ'!B124=0,"-"))</f>
        <v>-</v>
      </c>
      <c r="C275" s="434"/>
      <c r="D275" s="434"/>
      <c r="E275" s="434"/>
      <c r="F275" s="12" t="str">
        <f>IF('กรอกรายการ วัสดุ'!C124&gt;0,'กรอกรายการ วัสดุ'!C124,IF('กรอกรายการ วัสดุ'!C124=0,"-"))</f>
        <v>-</v>
      </c>
      <c r="G275" s="12" t="str">
        <f>IF('กรอกรายการ วัสดุ'!D124&gt;0,'กรอกรายการ วัสดุ'!D124,IF('กรอกรายการ วัสดุ'!D124=0,"-"))</f>
        <v>-</v>
      </c>
      <c r="H275" s="12" t="str">
        <f>IF('กรอกรายการ วัสดุ'!E124&gt;0,'กรอกรายการ วัสดุ'!E124,IF('กรอกรายการ วัสดุ'!E124=0,"-"))</f>
        <v>-</v>
      </c>
      <c r="I275" s="57" t="str">
        <f>IF('กรอกรายการ วัสดุ'!F124&gt;0,'กรอกรายการ วัสดุ'!F124,IF('กรอกรายการ วัสดุ'!F124=0,"-"))</f>
        <v>-</v>
      </c>
      <c r="J275" s="12" t="str">
        <f>IF('กรอกรายการ วัสดุ'!G124&gt;0,'กรอกรายการ วัสดุ'!G124,IF('กรอกรายการ วัสดุ'!G124=0,"-"))</f>
        <v>-</v>
      </c>
      <c r="K275" s="12" t="str">
        <f>IF('กรอกรายการ วัสดุ'!H124&gt;0,'กรอกรายการ วัสดุ'!H124,IF('กรอกรายการ วัสดุ'!H124=0,"-"))</f>
        <v>-</v>
      </c>
      <c r="L275" s="57" t="str">
        <f>IF('กรอกรายการ วัสดุ'!I124&gt;0,'กรอกรายการ วัสดุ'!I124,IF('กรอกรายการ วัสดุ'!I124=0,"-"))</f>
        <v>-</v>
      </c>
      <c r="M275" s="94"/>
    </row>
    <row r="276" spans="1:13" x14ac:dyDescent="0.35">
      <c r="A276" s="9" t="str">
        <f>IF('กรอกรายการ วัสดุ'!A323&gt;0,'กรอกรายการ วัสดุ'!A335,IF('กรอกรายการ วัสดุ'!A335=0," "))</f>
        <v xml:space="preserve"> </v>
      </c>
      <c r="B276" s="434" t="str">
        <f>IF('กรอกรายการ วัสดุ'!B125&gt;0,'กรอกรายการ วัสดุ'!B125,IF('กรอกรายการ วัสดุ'!B125=0,"-"))</f>
        <v>-</v>
      </c>
      <c r="C276" s="434"/>
      <c r="D276" s="434"/>
      <c r="E276" s="434"/>
      <c r="F276" s="12" t="str">
        <f>IF('กรอกรายการ วัสดุ'!C125&gt;0,'กรอกรายการ วัสดุ'!C125,IF('กรอกรายการ วัสดุ'!C125=0,"-"))</f>
        <v>-</v>
      </c>
      <c r="G276" s="12" t="str">
        <f>IF('กรอกรายการ วัสดุ'!D125&gt;0,'กรอกรายการ วัสดุ'!D125,IF('กรอกรายการ วัสดุ'!D125=0,"-"))</f>
        <v>-</v>
      </c>
      <c r="H276" s="12" t="str">
        <f>IF('กรอกรายการ วัสดุ'!E125&gt;0,'กรอกรายการ วัสดุ'!E125,IF('กรอกรายการ วัสดุ'!E125=0,"-"))</f>
        <v>-</v>
      </c>
      <c r="I276" s="57" t="str">
        <f>IF('กรอกรายการ วัสดุ'!F125&gt;0,'กรอกรายการ วัสดุ'!F125,IF('กรอกรายการ วัสดุ'!F125=0,"-"))</f>
        <v>-</v>
      </c>
      <c r="J276" s="12" t="str">
        <f>IF('กรอกรายการ วัสดุ'!G125&gt;0,'กรอกรายการ วัสดุ'!G125,IF('กรอกรายการ วัสดุ'!G125=0,"-"))</f>
        <v>-</v>
      </c>
      <c r="K276" s="12" t="str">
        <f>IF('กรอกรายการ วัสดุ'!H125&gt;0,'กรอกรายการ วัสดุ'!H125,IF('กรอกรายการ วัสดุ'!H125=0,"-"))</f>
        <v>-</v>
      </c>
      <c r="L276" s="57" t="str">
        <f>IF('กรอกรายการ วัสดุ'!I125&gt;0,'กรอกรายการ วัสดุ'!I125,IF('กรอกรายการ วัสดุ'!I125=0,"-"))</f>
        <v>-</v>
      </c>
      <c r="M276" s="94"/>
    </row>
    <row r="277" spans="1:13" x14ac:dyDescent="0.35">
      <c r="A277" s="9" t="str">
        <f>IF('กรอกรายการ วัสดุ'!A324&gt;0,'กรอกรายการ วัสดุ'!A336,IF('กรอกรายการ วัสดุ'!A336=0," "))</f>
        <v xml:space="preserve"> </v>
      </c>
      <c r="B277" s="434" t="str">
        <f>IF('กรอกรายการ วัสดุ'!B126&gt;0,'กรอกรายการ วัสดุ'!B126,IF('กรอกรายการ วัสดุ'!B126=0,"-"))</f>
        <v>-</v>
      </c>
      <c r="C277" s="434"/>
      <c r="D277" s="434"/>
      <c r="E277" s="434"/>
      <c r="F277" s="12" t="str">
        <f>IF('กรอกรายการ วัสดุ'!C126&gt;0,'กรอกรายการ วัสดุ'!C126,IF('กรอกรายการ วัสดุ'!C126=0,"-"))</f>
        <v>-</v>
      </c>
      <c r="G277" s="12" t="str">
        <f>IF('กรอกรายการ วัสดุ'!D126&gt;0,'กรอกรายการ วัสดุ'!D126,IF('กรอกรายการ วัสดุ'!D126=0,"-"))</f>
        <v>-</v>
      </c>
      <c r="H277" s="12" t="str">
        <f>IF('กรอกรายการ วัสดุ'!E126&gt;0,'กรอกรายการ วัสดุ'!E126,IF('กรอกรายการ วัสดุ'!E126=0,"-"))</f>
        <v>-</v>
      </c>
      <c r="I277" s="57" t="str">
        <f>IF('กรอกรายการ วัสดุ'!F126&gt;0,'กรอกรายการ วัสดุ'!F126,IF('กรอกรายการ วัสดุ'!F126=0,"-"))</f>
        <v>-</v>
      </c>
      <c r="J277" s="12" t="str">
        <f>IF('กรอกรายการ วัสดุ'!G126&gt;0,'กรอกรายการ วัสดุ'!G126,IF('กรอกรายการ วัสดุ'!G126=0,"-"))</f>
        <v>-</v>
      </c>
      <c r="K277" s="12" t="str">
        <f>IF('กรอกรายการ วัสดุ'!H126&gt;0,'กรอกรายการ วัสดุ'!H126,IF('กรอกรายการ วัสดุ'!H126=0,"-"))</f>
        <v>-</v>
      </c>
      <c r="L277" s="57" t="str">
        <f>IF('กรอกรายการ วัสดุ'!I126&gt;0,'กรอกรายการ วัสดุ'!I126,IF('กรอกรายการ วัสดุ'!I126=0,"-"))</f>
        <v>-</v>
      </c>
      <c r="M277" s="94"/>
    </row>
    <row r="278" spans="1:13" x14ac:dyDescent="0.35">
      <c r="A278" s="9" t="str">
        <f>IF('กรอกรายการ วัสดุ'!A325&gt;0,'กรอกรายการ วัสดุ'!A337,IF('กรอกรายการ วัสดุ'!A337=0," "))</f>
        <v xml:space="preserve"> </v>
      </c>
      <c r="B278" s="434" t="str">
        <f>IF('กรอกรายการ วัสดุ'!B127&gt;0,'กรอกรายการ วัสดุ'!B127,IF('กรอกรายการ วัสดุ'!B127=0,"-"))</f>
        <v>-</v>
      </c>
      <c r="C278" s="434"/>
      <c r="D278" s="434"/>
      <c r="E278" s="434"/>
      <c r="F278" s="12" t="str">
        <f>IF('กรอกรายการ วัสดุ'!C127&gt;0,'กรอกรายการ วัสดุ'!C127,IF('กรอกรายการ วัสดุ'!C127=0,"-"))</f>
        <v>-</v>
      </c>
      <c r="G278" s="12" t="str">
        <f>IF('กรอกรายการ วัสดุ'!D127&gt;0,'กรอกรายการ วัสดุ'!D127,IF('กรอกรายการ วัสดุ'!D127=0,"-"))</f>
        <v>-</v>
      </c>
      <c r="H278" s="12" t="str">
        <f>IF('กรอกรายการ วัสดุ'!E127&gt;0,'กรอกรายการ วัสดุ'!E127,IF('กรอกรายการ วัสดุ'!E127=0,"-"))</f>
        <v>-</v>
      </c>
      <c r="I278" s="57" t="str">
        <f>IF('กรอกรายการ วัสดุ'!F127&gt;0,'กรอกรายการ วัสดุ'!F127,IF('กรอกรายการ วัสดุ'!F127=0,"-"))</f>
        <v>-</v>
      </c>
      <c r="J278" s="12" t="str">
        <f>IF('กรอกรายการ วัสดุ'!G127&gt;0,'กรอกรายการ วัสดุ'!G127,IF('กรอกรายการ วัสดุ'!G127=0,"-"))</f>
        <v>-</v>
      </c>
      <c r="K278" s="12" t="str">
        <f>IF('กรอกรายการ วัสดุ'!H127&gt;0,'กรอกรายการ วัสดุ'!H127,IF('กรอกรายการ วัสดุ'!H127=0,"-"))</f>
        <v>-</v>
      </c>
      <c r="L278" s="57" t="str">
        <f>IF('กรอกรายการ วัสดุ'!I127&gt;0,'กรอกรายการ วัสดุ'!I127,IF('กรอกรายการ วัสดุ'!I127=0,"-"))</f>
        <v>-</v>
      </c>
      <c r="M278" s="94"/>
    </row>
    <row r="279" spans="1:13" x14ac:dyDescent="0.35">
      <c r="A279" s="9" t="str">
        <f>IF('กรอกรายการ วัสดุ'!A326&gt;0,'กรอกรายการ วัสดุ'!A338,IF('กรอกรายการ วัสดุ'!A338=0," "))</f>
        <v xml:space="preserve"> </v>
      </c>
      <c r="B279" s="434" t="str">
        <f>IF('กรอกรายการ วัสดุ'!B128&gt;0,'กรอกรายการ วัสดุ'!B128,IF('กรอกรายการ วัสดุ'!B128=0,"-"))</f>
        <v>-</v>
      </c>
      <c r="C279" s="434"/>
      <c r="D279" s="434"/>
      <c r="E279" s="434"/>
      <c r="F279" s="12" t="str">
        <f>IF('กรอกรายการ วัสดุ'!C128&gt;0,'กรอกรายการ วัสดุ'!C128,IF('กรอกรายการ วัสดุ'!C128=0,"-"))</f>
        <v>-</v>
      </c>
      <c r="G279" s="12" t="str">
        <f>IF('กรอกรายการ วัสดุ'!D128&gt;0,'กรอกรายการ วัสดุ'!D128,IF('กรอกรายการ วัสดุ'!D128=0,"-"))</f>
        <v>-</v>
      </c>
      <c r="H279" s="12" t="str">
        <f>IF('กรอกรายการ วัสดุ'!E128&gt;0,'กรอกรายการ วัสดุ'!E128,IF('กรอกรายการ วัสดุ'!E128=0,"-"))</f>
        <v>-</v>
      </c>
      <c r="I279" s="57" t="str">
        <f>IF('กรอกรายการ วัสดุ'!F128&gt;0,'กรอกรายการ วัสดุ'!F128,IF('กรอกรายการ วัสดุ'!F128=0,"-"))</f>
        <v>-</v>
      </c>
      <c r="J279" s="12" t="str">
        <f>IF('กรอกรายการ วัสดุ'!G128&gt;0,'กรอกรายการ วัสดุ'!G128,IF('กรอกรายการ วัสดุ'!G128=0,"-"))</f>
        <v>-</v>
      </c>
      <c r="K279" s="12" t="str">
        <f>IF('กรอกรายการ วัสดุ'!H128&gt;0,'กรอกรายการ วัสดุ'!H128,IF('กรอกรายการ วัสดุ'!H128=0,"-"))</f>
        <v>-</v>
      </c>
      <c r="L279" s="57" t="str">
        <f>IF('กรอกรายการ วัสดุ'!I128&gt;0,'กรอกรายการ วัสดุ'!I128,IF('กรอกรายการ วัสดุ'!I128=0,"-"))</f>
        <v>-</v>
      </c>
      <c r="M279" s="94"/>
    </row>
    <row r="280" spans="1:13" ht="21.75" thickBot="1" x14ac:dyDescent="0.4">
      <c r="A280" s="140" t="str">
        <f>IF('กรอกรายการ วัสดุ'!A327&gt;0,'กรอกรายการ วัสดุ'!A339,IF('กรอกรายการ วัสดุ'!A339=0," "))</f>
        <v xml:space="preserve"> </v>
      </c>
      <c r="B280" s="435" t="str">
        <f>IF('กรอกรายการ วัสดุ'!B129&gt;0,'กรอกรายการ วัสดุ'!B129,IF('กรอกรายการ วัสดุ'!B129=0,"-"))</f>
        <v>-</v>
      </c>
      <c r="C280" s="435"/>
      <c r="D280" s="435"/>
      <c r="E280" s="435"/>
      <c r="F280" s="12" t="str">
        <f>IF('กรอกรายการ วัสดุ'!C129&gt;0,'กรอกรายการ วัสดุ'!C129,IF('กรอกรายการ วัสดุ'!C129=0,"-"))</f>
        <v>-</v>
      </c>
      <c r="G280" s="12" t="str">
        <f>IF('กรอกรายการ วัสดุ'!D129&gt;0,'กรอกรายการ วัสดุ'!D129,IF('กรอกรายการ วัสดุ'!D129=0,"-"))</f>
        <v>-</v>
      </c>
      <c r="H280" s="12" t="str">
        <f>IF('กรอกรายการ วัสดุ'!E129&gt;0,'กรอกรายการ วัสดุ'!E129,IF('กรอกรายการ วัสดุ'!E129=0,"-"))</f>
        <v>-</v>
      </c>
      <c r="I280" s="57" t="str">
        <f>IF('กรอกรายการ วัสดุ'!F129&gt;0,'กรอกรายการ วัสดุ'!F129,IF('กรอกรายการ วัสดุ'!F129=0,"-"))</f>
        <v>-</v>
      </c>
      <c r="J280" s="12" t="str">
        <f>IF('กรอกรายการ วัสดุ'!G129&gt;0,'กรอกรายการ วัสดุ'!G129,IF('กรอกรายการ วัสดุ'!G129=0,"-"))</f>
        <v>-</v>
      </c>
      <c r="K280" s="12" t="str">
        <f>IF('กรอกรายการ วัสดุ'!H129&gt;0,'กรอกรายการ วัสดุ'!H129,IF('กรอกรายการ วัสดุ'!H129=0,"-"))</f>
        <v>-</v>
      </c>
      <c r="L280" s="57" t="str">
        <f>IF('กรอกรายการ วัสดุ'!I129&gt;0,'กรอกรายการ วัสดุ'!I129,IF('กรอกรายการ วัสดุ'!I129=0,"-"))</f>
        <v>-</v>
      </c>
      <c r="M280" s="93"/>
    </row>
    <row r="281" spans="1:13" ht="21.75" thickBot="1" x14ac:dyDescent="0.4">
      <c r="A281" s="436" t="s">
        <v>136</v>
      </c>
      <c r="B281" s="437"/>
      <c r="C281" s="437"/>
      <c r="D281" s="437"/>
      <c r="E281" s="437"/>
      <c r="F281" s="437"/>
      <c r="G281" s="437"/>
      <c r="H281" s="438"/>
      <c r="I281" s="180">
        <f>SUM(I271:I280)</f>
        <v>0</v>
      </c>
      <c r="J281" s="19"/>
      <c r="K281" s="58">
        <f t="shared" ref="K281:L281" si="16">SUM(K271:K280)</f>
        <v>0</v>
      </c>
      <c r="L281" s="58">
        <f t="shared" si="16"/>
        <v>0</v>
      </c>
      <c r="M281" s="14"/>
    </row>
    <row r="282" spans="1:13" ht="21.75" thickBot="1" x14ac:dyDescent="0.4">
      <c r="A282" s="436" t="s">
        <v>137</v>
      </c>
      <c r="B282" s="437"/>
      <c r="C282" s="437"/>
      <c r="D282" s="437"/>
      <c r="E282" s="437"/>
      <c r="F282" s="437"/>
      <c r="G282" s="437"/>
      <c r="H282" s="438"/>
      <c r="I282" s="180">
        <f>I281+I270</f>
        <v>307783</v>
      </c>
      <c r="J282" s="15"/>
      <c r="K282" s="58">
        <f t="shared" ref="K282:L282" si="17">K281+K270</f>
        <v>93085</v>
      </c>
      <c r="L282" s="58">
        <f t="shared" si="17"/>
        <v>400868</v>
      </c>
      <c r="M282" s="14"/>
    </row>
    <row r="283" spans="1:13" x14ac:dyDescent="0.35">
      <c r="A283" s="13"/>
      <c r="B283" s="13"/>
      <c r="C283" s="13"/>
      <c r="D283" s="13"/>
      <c r="E283" s="13"/>
      <c r="F283" s="13"/>
      <c r="G283" s="13"/>
      <c r="H283" s="13"/>
      <c r="I283" s="6"/>
      <c r="J283" s="6"/>
      <c r="K283" s="6"/>
      <c r="L283" s="6"/>
      <c r="M283" s="6"/>
    </row>
    <row r="284" spans="1:13" x14ac:dyDescent="0.35">
      <c r="A284" s="189"/>
      <c r="B284" s="2"/>
      <c r="C284" s="141"/>
      <c r="D284" s="141" t="s">
        <v>28</v>
      </c>
      <c r="E284" s="141" t="s">
        <v>29</v>
      </c>
      <c r="F284" s="2" t="s">
        <v>30</v>
      </c>
      <c r="G284" s="2"/>
      <c r="H284" s="142" t="s">
        <v>28</v>
      </c>
      <c r="I284" s="141" t="s">
        <v>33</v>
      </c>
      <c r="J284" s="2"/>
      <c r="K284" s="2"/>
      <c r="L284" s="2"/>
      <c r="M284" s="2"/>
    </row>
    <row r="285" spans="1:13" x14ac:dyDescent="0.35">
      <c r="A285" s="189"/>
      <c r="B285" s="141"/>
      <c r="C285" s="141"/>
      <c r="D285" s="142"/>
      <c r="E285" s="189">
        <f>E263</f>
        <v>0</v>
      </c>
      <c r="F285" s="2"/>
      <c r="G285" s="2"/>
      <c r="H285" s="142"/>
      <c r="I285" s="439">
        <f>I263</f>
        <v>0</v>
      </c>
      <c r="J285" s="439"/>
      <c r="K285" s="2"/>
      <c r="L285" s="2"/>
      <c r="M285" s="2"/>
    </row>
    <row r="286" spans="1:13" x14ac:dyDescent="0.35">
      <c r="A286" s="189"/>
      <c r="B286" s="2"/>
      <c r="C286" s="141"/>
      <c r="D286" s="439">
        <f>D264</f>
        <v>0</v>
      </c>
      <c r="E286" s="439"/>
      <c r="F286" s="141"/>
      <c r="G286" s="2"/>
      <c r="H286" s="439">
        <f>H264</f>
        <v>0</v>
      </c>
      <c r="I286" s="439"/>
      <c r="J286" s="439"/>
      <c r="K286" s="439"/>
      <c r="L286" s="2"/>
      <c r="M286" s="2"/>
    </row>
    <row r="287" spans="1:13" ht="23.25" x14ac:dyDescent="0.35">
      <c r="A287" s="2"/>
      <c r="B287" s="2"/>
      <c r="C287" s="459" t="s">
        <v>23</v>
      </c>
      <c r="D287" s="459"/>
      <c r="E287" s="459"/>
      <c r="F287" s="459"/>
      <c r="G287" s="459"/>
      <c r="H287" s="459"/>
      <c r="I287" s="459"/>
      <c r="J287" s="459"/>
      <c r="K287" s="459"/>
      <c r="L287" s="158" t="s">
        <v>25</v>
      </c>
      <c r="M287" s="159"/>
    </row>
    <row r="288" spans="1:13" x14ac:dyDescent="0.35">
      <c r="A288" s="446" t="str">
        <f>A266</f>
        <v>ระบบไฟฟ้า อาคาร 208</v>
      </c>
      <c r="B288" s="446"/>
      <c r="C288" s="446"/>
      <c r="D288" s="447" t="str">
        <f>D244</f>
        <v>อาคาร 208</v>
      </c>
      <c r="E288" s="447"/>
      <c r="F288" s="447"/>
      <c r="G288" s="447"/>
      <c r="H288" s="447"/>
      <c r="I288" s="1" t="s">
        <v>26</v>
      </c>
      <c r="J288" s="190" t="str">
        <f>J266</f>
        <v>สพม.11</v>
      </c>
      <c r="M288" s="1" t="s">
        <v>138</v>
      </c>
    </row>
    <row r="289" spans="1:13" ht="21.75" thickBot="1" x14ac:dyDescent="0.4">
      <c r="A289" s="190" t="s">
        <v>0</v>
      </c>
      <c r="D289" s="447" t="str">
        <f>D245</f>
        <v>โรงเรียนคลองฉนวนวิทยา</v>
      </c>
      <c r="E289" s="447"/>
      <c r="F289" s="447"/>
      <c r="G289" s="447"/>
      <c r="H289" s="447"/>
      <c r="K289" s="448"/>
      <c r="L289" s="448"/>
    </row>
    <row r="290" spans="1:13" x14ac:dyDescent="0.35">
      <c r="A290" s="449" t="s">
        <v>2</v>
      </c>
      <c r="B290" s="451" t="s">
        <v>3</v>
      </c>
      <c r="C290" s="452"/>
      <c r="D290" s="452"/>
      <c r="E290" s="453"/>
      <c r="F290" s="457" t="s">
        <v>4</v>
      </c>
      <c r="G290" s="457" t="s">
        <v>5</v>
      </c>
      <c r="H290" s="457" t="s">
        <v>6</v>
      </c>
      <c r="I290" s="457"/>
      <c r="J290" s="457" t="s">
        <v>7</v>
      </c>
      <c r="K290" s="457"/>
      <c r="L290" s="457" t="s">
        <v>24</v>
      </c>
      <c r="M290" s="440" t="s">
        <v>9</v>
      </c>
    </row>
    <row r="291" spans="1:13" ht="42" x14ac:dyDescent="0.35">
      <c r="A291" s="450"/>
      <c r="B291" s="454"/>
      <c r="C291" s="455"/>
      <c r="D291" s="455"/>
      <c r="E291" s="456"/>
      <c r="F291" s="458"/>
      <c r="G291" s="458"/>
      <c r="H291" s="191" t="s">
        <v>10</v>
      </c>
      <c r="I291" s="191" t="s">
        <v>11</v>
      </c>
      <c r="J291" s="191" t="s">
        <v>10</v>
      </c>
      <c r="K291" s="191" t="s">
        <v>11</v>
      </c>
      <c r="L291" s="458"/>
      <c r="M291" s="441"/>
    </row>
    <row r="292" spans="1:13" x14ac:dyDescent="0.35">
      <c r="A292" s="442" t="s">
        <v>139</v>
      </c>
      <c r="B292" s="443"/>
      <c r="C292" s="443"/>
      <c r="D292" s="443"/>
      <c r="E292" s="443"/>
      <c r="F292" s="443"/>
      <c r="G292" s="443"/>
      <c r="H292" s="444"/>
      <c r="I292" s="179">
        <f>I282</f>
        <v>307783</v>
      </c>
      <c r="J292" s="61"/>
      <c r="K292" s="60">
        <f>K282</f>
        <v>93085</v>
      </c>
      <c r="L292" s="60">
        <f>L282</f>
        <v>400868</v>
      </c>
      <c r="M292" s="8"/>
    </row>
    <row r="293" spans="1:13" x14ac:dyDescent="0.35">
      <c r="A293" s="7" t="str">
        <f>IF('กรอกรายการ วัสดุ'!A340&gt;0,'กรอกรายการ วัสดุ'!A352,IF('กรอกรายการ วัสดุ'!A352=0," "))</f>
        <v xml:space="preserve"> </v>
      </c>
      <c r="B293" s="445" t="str">
        <f>IF('กรอกรายการ วัสดุ'!B130&gt;0,'กรอกรายการ วัสดุ'!B130,IF('กรอกรายการ วัสดุ'!B130=0,"-"))</f>
        <v>-</v>
      </c>
      <c r="C293" s="445"/>
      <c r="D293" s="445"/>
      <c r="E293" s="445"/>
      <c r="F293" s="12" t="str">
        <f>IF('กรอกรายการ วัสดุ'!C130&gt;0,'กรอกรายการ วัสดุ'!C130,IF('กรอกรายการ วัสดุ'!C130=0,"-"))</f>
        <v>-</v>
      </c>
      <c r="G293" s="12" t="str">
        <f>IF('กรอกรายการ วัสดุ'!D130&gt;0,'กรอกรายการ วัสดุ'!D130,IF('กรอกรายการ วัสดุ'!D130=0,"-"))</f>
        <v>-</v>
      </c>
      <c r="H293" s="12" t="str">
        <f>IF('กรอกรายการ วัสดุ'!E130&gt;0,'กรอกรายการ วัสดุ'!E130,IF('กรอกรายการ วัสดุ'!E130=0,"-"))</f>
        <v>-</v>
      </c>
      <c r="I293" s="57" t="str">
        <f>IF('กรอกรายการ วัสดุ'!F130&gt;0,'กรอกรายการ วัสดุ'!F130,IF('กรอกรายการ วัสดุ'!F130=0,"-"))</f>
        <v>-</v>
      </c>
      <c r="J293" s="12" t="str">
        <f>IF('กรอกรายการ วัสดุ'!G130&gt;0,'กรอกรายการ วัสดุ'!G130,IF('กรอกรายการ วัสดุ'!G130=0,"-"))</f>
        <v>-</v>
      </c>
      <c r="K293" s="12" t="str">
        <f>IF('กรอกรายการ วัสดุ'!H130&gt;0,'กรอกรายการ วัสดุ'!H130,IF('กรอกรายการ วัสดุ'!H130=0,"-"))</f>
        <v>-</v>
      </c>
      <c r="L293" s="57" t="str">
        <f>IF('กรอกรายการ วัสดุ'!I130&gt;0,'กรอกรายการ วัสดุ'!I130,IF('กรอกรายการ วัสดุ'!I130=0,"-"))</f>
        <v>-</v>
      </c>
      <c r="M293" s="12" t="str">
        <f>IF('กรอกรายการ วัสดุ'!J130&gt;0,'กรอกรายการ วัสดุ'!J130,IF('กรอกรายการ วัสดุ'!J130=0,"-"))</f>
        <v>-</v>
      </c>
    </row>
    <row r="294" spans="1:13" x14ac:dyDescent="0.35">
      <c r="A294" s="9" t="str">
        <f>IF('กรอกรายการ วัสดุ'!A341&gt;0,'กรอกรายการ วัสดุ'!A353,IF('กรอกรายการ วัสดุ'!A353=0," "))</f>
        <v xml:space="preserve"> </v>
      </c>
      <c r="B294" s="434" t="str">
        <f>IF('กรอกรายการ วัสดุ'!B131&gt;0,'กรอกรายการ วัสดุ'!B131,IF('กรอกรายการ วัสดุ'!B131=0,"-"))</f>
        <v>-</v>
      </c>
      <c r="C294" s="434"/>
      <c r="D294" s="434"/>
      <c r="E294" s="434"/>
      <c r="F294" s="12" t="str">
        <f>IF('กรอกรายการ วัสดุ'!C131&gt;0,'กรอกรายการ วัสดุ'!C131,IF('กรอกรายการ วัสดุ'!C131=0,"-"))</f>
        <v>-</v>
      </c>
      <c r="G294" s="12" t="str">
        <f>IF('กรอกรายการ วัสดุ'!D131&gt;0,'กรอกรายการ วัสดุ'!D131,IF('กรอกรายการ วัสดุ'!D131=0,"-"))</f>
        <v>-</v>
      </c>
      <c r="H294" s="12" t="str">
        <f>IF('กรอกรายการ วัสดุ'!E131&gt;0,'กรอกรายการ วัสดุ'!E131,IF('กรอกรายการ วัสดุ'!E131=0,"-"))</f>
        <v>-</v>
      </c>
      <c r="I294" s="57" t="str">
        <f>IF('กรอกรายการ วัสดุ'!F131&gt;0,'กรอกรายการ วัสดุ'!F131,IF('กรอกรายการ วัสดุ'!F131=0,"-"))</f>
        <v>-</v>
      </c>
      <c r="J294" s="12" t="str">
        <f>IF('กรอกรายการ วัสดุ'!G131&gt;0,'กรอกรายการ วัสดุ'!G131,IF('กรอกรายการ วัสดุ'!G131=0,"-"))</f>
        <v>-</v>
      </c>
      <c r="K294" s="12" t="str">
        <f>IF('กรอกรายการ วัสดุ'!H131&gt;0,'กรอกรายการ วัสดุ'!H131,IF('กรอกรายการ วัสดุ'!H131=0,"-"))</f>
        <v>-</v>
      </c>
      <c r="L294" s="57" t="str">
        <f>IF('กรอกรายการ วัสดุ'!I131&gt;0,'กรอกรายการ วัสดุ'!I131,IF('กรอกรายการ วัสดุ'!I131=0,"-"))</f>
        <v>-</v>
      </c>
      <c r="M294" s="12" t="str">
        <f>IF('กรอกรายการ วัสดุ'!J131&gt;0,'กรอกรายการ วัสดุ'!J131,IF('กรอกรายการ วัสดุ'!J131=0,"-"))</f>
        <v>-</v>
      </c>
    </row>
    <row r="295" spans="1:13" x14ac:dyDescent="0.35">
      <c r="A295" s="9" t="str">
        <f>IF('กรอกรายการ วัสดุ'!A342&gt;0,'กรอกรายการ วัสดุ'!A354,IF('กรอกรายการ วัสดุ'!A354=0," "))</f>
        <v xml:space="preserve"> </v>
      </c>
      <c r="B295" s="434" t="str">
        <f>IF('กรอกรายการ วัสดุ'!B132&gt;0,'กรอกรายการ วัสดุ'!B132,IF('กรอกรายการ วัสดุ'!B132=0,"-"))</f>
        <v>-</v>
      </c>
      <c r="C295" s="434"/>
      <c r="D295" s="434"/>
      <c r="E295" s="434"/>
      <c r="F295" s="12" t="str">
        <f>IF('กรอกรายการ วัสดุ'!C132&gt;0,'กรอกรายการ วัสดุ'!C132,IF('กรอกรายการ วัสดุ'!C132=0,"-"))</f>
        <v>-</v>
      </c>
      <c r="G295" s="12" t="str">
        <f>IF('กรอกรายการ วัสดุ'!D132&gt;0,'กรอกรายการ วัสดุ'!D132,IF('กรอกรายการ วัสดุ'!D132=0,"-"))</f>
        <v>-</v>
      </c>
      <c r="H295" s="12" t="str">
        <f>IF('กรอกรายการ วัสดุ'!E132&gt;0,'กรอกรายการ วัสดุ'!E132,IF('กรอกรายการ วัสดุ'!E132=0,"-"))</f>
        <v>-</v>
      </c>
      <c r="I295" s="57" t="str">
        <f>IF('กรอกรายการ วัสดุ'!F132&gt;0,'กรอกรายการ วัสดุ'!F132,IF('กรอกรายการ วัสดุ'!F132=0,"-"))</f>
        <v>-</v>
      </c>
      <c r="J295" s="12" t="str">
        <f>IF('กรอกรายการ วัสดุ'!G132&gt;0,'กรอกรายการ วัสดุ'!G132,IF('กรอกรายการ วัสดุ'!G132=0,"-"))</f>
        <v>-</v>
      </c>
      <c r="K295" s="12" t="str">
        <f>IF('กรอกรายการ วัสดุ'!H132&gt;0,'กรอกรายการ วัสดุ'!H132,IF('กรอกรายการ วัสดุ'!H132=0,"-"))</f>
        <v>-</v>
      </c>
      <c r="L295" s="57" t="str">
        <f>IF('กรอกรายการ วัสดุ'!I132&gt;0,'กรอกรายการ วัสดุ'!I132,IF('กรอกรายการ วัสดุ'!I132=0,"-"))</f>
        <v>-</v>
      </c>
      <c r="M295" s="12" t="str">
        <f>IF('กรอกรายการ วัสดุ'!J132&gt;0,'กรอกรายการ วัสดุ'!J132,IF('กรอกรายการ วัสดุ'!J132=0,"-"))</f>
        <v>-</v>
      </c>
    </row>
    <row r="296" spans="1:13" x14ac:dyDescent="0.35">
      <c r="A296" s="9" t="str">
        <f>IF('กรอกรายการ วัสดุ'!A343&gt;0,'กรอกรายการ วัสดุ'!A355,IF('กรอกรายการ วัสดุ'!A355=0," "))</f>
        <v xml:space="preserve"> </v>
      </c>
      <c r="B296" s="434" t="str">
        <f>IF('กรอกรายการ วัสดุ'!B133&gt;0,'กรอกรายการ วัสดุ'!B133,IF('กรอกรายการ วัสดุ'!B133=0,"-"))</f>
        <v>-</v>
      </c>
      <c r="C296" s="434"/>
      <c r="D296" s="434"/>
      <c r="E296" s="434"/>
      <c r="F296" s="12" t="str">
        <f>IF('กรอกรายการ วัสดุ'!C133&gt;0,'กรอกรายการ วัสดุ'!C133,IF('กรอกรายการ วัสดุ'!C133=0,"-"))</f>
        <v>-</v>
      </c>
      <c r="G296" s="12" t="str">
        <f>IF('กรอกรายการ วัสดุ'!D133&gt;0,'กรอกรายการ วัสดุ'!D133,IF('กรอกรายการ วัสดุ'!D133=0,"-"))</f>
        <v>-</v>
      </c>
      <c r="H296" s="12" t="str">
        <f>IF('กรอกรายการ วัสดุ'!E133&gt;0,'กรอกรายการ วัสดุ'!E133,IF('กรอกรายการ วัสดุ'!E133=0,"-"))</f>
        <v>-</v>
      </c>
      <c r="I296" s="57" t="str">
        <f>IF('กรอกรายการ วัสดุ'!F133&gt;0,'กรอกรายการ วัสดุ'!F133,IF('กรอกรายการ วัสดุ'!F133=0,"-"))</f>
        <v>-</v>
      </c>
      <c r="J296" s="12" t="str">
        <f>IF('กรอกรายการ วัสดุ'!G133&gt;0,'กรอกรายการ วัสดุ'!G133,IF('กรอกรายการ วัสดุ'!G133=0,"-"))</f>
        <v>-</v>
      </c>
      <c r="K296" s="12" t="str">
        <f>IF('กรอกรายการ วัสดุ'!H133&gt;0,'กรอกรายการ วัสดุ'!H133,IF('กรอกรายการ วัสดุ'!H133=0,"-"))</f>
        <v>-</v>
      </c>
      <c r="L296" s="57" t="str">
        <f>IF('กรอกรายการ วัสดุ'!I133&gt;0,'กรอกรายการ วัสดุ'!I133,IF('กรอกรายการ วัสดุ'!I133=0,"-"))</f>
        <v>-</v>
      </c>
      <c r="M296" s="12" t="str">
        <f>IF('กรอกรายการ วัสดุ'!J133&gt;0,'กรอกรายการ วัสดุ'!J133,IF('กรอกรายการ วัสดุ'!J133=0,"-"))</f>
        <v>-</v>
      </c>
    </row>
    <row r="297" spans="1:13" x14ac:dyDescent="0.35">
      <c r="A297" s="9" t="str">
        <f>IF('กรอกรายการ วัสดุ'!A344&gt;0,'กรอกรายการ วัสดุ'!A356,IF('กรอกรายการ วัสดุ'!A356=0," "))</f>
        <v xml:space="preserve"> </v>
      </c>
      <c r="B297" s="434" t="str">
        <f>IF('กรอกรายการ วัสดุ'!B134&gt;0,'กรอกรายการ วัสดุ'!B134,IF('กรอกรายการ วัสดุ'!B134=0,"-"))</f>
        <v>-</v>
      </c>
      <c r="C297" s="434"/>
      <c r="D297" s="434"/>
      <c r="E297" s="434"/>
      <c r="F297" s="12" t="str">
        <f>IF('กรอกรายการ วัสดุ'!C134&gt;0,'กรอกรายการ วัสดุ'!C134,IF('กรอกรายการ วัสดุ'!C134=0,"-"))</f>
        <v>-</v>
      </c>
      <c r="G297" s="12" t="str">
        <f>IF('กรอกรายการ วัสดุ'!D134&gt;0,'กรอกรายการ วัสดุ'!D134,IF('กรอกรายการ วัสดุ'!D134=0,"-"))</f>
        <v>-</v>
      </c>
      <c r="H297" s="12" t="str">
        <f>IF('กรอกรายการ วัสดุ'!E134&gt;0,'กรอกรายการ วัสดุ'!E134,IF('กรอกรายการ วัสดุ'!E134=0,"-"))</f>
        <v>-</v>
      </c>
      <c r="I297" s="57" t="str">
        <f>IF('กรอกรายการ วัสดุ'!F134&gt;0,'กรอกรายการ วัสดุ'!F134,IF('กรอกรายการ วัสดุ'!F134=0,"-"))</f>
        <v>-</v>
      </c>
      <c r="J297" s="12" t="str">
        <f>IF('กรอกรายการ วัสดุ'!G134&gt;0,'กรอกรายการ วัสดุ'!G134,IF('กรอกรายการ วัสดุ'!G134=0,"-"))</f>
        <v>-</v>
      </c>
      <c r="K297" s="12" t="str">
        <f>IF('กรอกรายการ วัสดุ'!H134&gt;0,'กรอกรายการ วัสดุ'!H134,IF('กรอกรายการ วัสดุ'!H134=0,"-"))</f>
        <v>-</v>
      </c>
      <c r="L297" s="57" t="str">
        <f>IF('กรอกรายการ วัสดุ'!I134&gt;0,'กรอกรายการ วัสดุ'!I134,IF('กรอกรายการ วัสดุ'!I134=0,"-"))</f>
        <v>-</v>
      </c>
      <c r="M297" s="12" t="str">
        <f>IF('กรอกรายการ วัสดุ'!J134&gt;0,'กรอกรายการ วัสดุ'!J134,IF('กรอกรายการ วัสดุ'!J134=0,"-"))</f>
        <v>-</v>
      </c>
    </row>
    <row r="298" spans="1:13" x14ac:dyDescent="0.35">
      <c r="A298" s="9" t="str">
        <f>IF('กรอกรายการ วัสดุ'!A345&gt;0,'กรอกรายการ วัสดุ'!A357,IF('กรอกรายการ วัสดุ'!A357=0," "))</f>
        <v xml:space="preserve"> </v>
      </c>
      <c r="B298" s="434" t="str">
        <f>IF('กรอกรายการ วัสดุ'!B135&gt;0,'กรอกรายการ วัสดุ'!B135,IF('กรอกรายการ วัสดุ'!B135=0,"-"))</f>
        <v>-</v>
      </c>
      <c r="C298" s="434"/>
      <c r="D298" s="434"/>
      <c r="E298" s="434"/>
      <c r="F298" s="12" t="str">
        <f>IF('กรอกรายการ วัสดุ'!C135&gt;0,'กรอกรายการ วัสดุ'!C135,IF('กรอกรายการ วัสดุ'!C135=0,"-"))</f>
        <v>-</v>
      </c>
      <c r="G298" s="12" t="str">
        <f>IF('กรอกรายการ วัสดุ'!D135&gt;0,'กรอกรายการ วัสดุ'!D135,IF('กรอกรายการ วัสดุ'!D135=0,"-"))</f>
        <v>-</v>
      </c>
      <c r="H298" s="12" t="str">
        <f>IF('กรอกรายการ วัสดุ'!E135&gt;0,'กรอกรายการ วัสดุ'!E135,IF('กรอกรายการ วัสดุ'!E135=0,"-"))</f>
        <v>-</v>
      </c>
      <c r="I298" s="57" t="str">
        <f>IF('กรอกรายการ วัสดุ'!F135&gt;0,'กรอกรายการ วัสดุ'!F135,IF('กรอกรายการ วัสดุ'!F135=0,"-"))</f>
        <v>-</v>
      </c>
      <c r="J298" s="12" t="str">
        <f>IF('กรอกรายการ วัสดุ'!G135&gt;0,'กรอกรายการ วัสดุ'!G135,IF('กรอกรายการ วัสดุ'!G135=0,"-"))</f>
        <v>-</v>
      </c>
      <c r="K298" s="12" t="str">
        <f>IF('กรอกรายการ วัสดุ'!H135&gt;0,'กรอกรายการ วัสดุ'!H135,IF('กรอกรายการ วัสดุ'!H135=0,"-"))</f>
        <v>-</v>
      </c>
      <c r="L298" s="57" t="str">
        <f>IF('กรอกรายการ วัสดุ'!I135&gt;0,'กรอกรายการ วัสดุ'!I135,IF('กรอกรายการ วัสดุ'!I135=0,"-"))</f>
        <v>-</v>
      </c>
      <c r="M298" s="12" t="str">
        <f>IF('กรอกรายการ วัสดุ'!J135&gt;0,'กรอกรายการ วัสดุ'!J135,IF('กรอกรายการ วัสดุ'!J135=0,"-"))</f>
        <v>-</v>
      </c>
    </row>
    <row r="299" spans="1:13" x14ac:dyDescent="0.35">
      <c r="A299" s="9" t="str">
        <f>IF('กรอกรายการ วัสดุ'!A346&gt;0,'กรอกรายการ วัสดุ'!A358,IF('กรอกรายการ วัสดุ'!A358=0," "))</f>
        <v xml:space="preserve"> </v>
      </c>
      <c r="B299" s="434" t="str">
        <f>IF('กรอกรายการ วัสดุ'!B136&gt;0,'กรอกรายการ วัสดุ'!B136,IF('กรอกรายการ วัสดุ'!B136=0,"-"))</f>
        <v>-</v>
      </c>
      <c r="C299" s="434"/>
      <c r="D299" s="434"/>
      <c r="E299" s="434"/>
      <c r="F299" s="12" t="str">
        <f>IF('กรอกรายการ วัสดุ'!C136&gt;0,'กรอกรายการ วัสดุ'!C136,IF('กรอกรายการ วัสดุ'!C136=0,"-"))</f>
        <v>-</v>
      </c>
      <c r="G299" s="12" t="str">
        <f>IF('กรอกรายการ วัสดุ'!D136&gt;0,'กรอกรายการ วัสดุ'!D136,IF('กรอกรายการ วัสดุ'!D136=0,"-"))</f>
        <v>-</v>
      </c>
      <c r="H299" s="12" t="str">
        <f>IF('กรอกรายการ วัสดุ'!E136&gt;0,'กรอกรายการ วัสดุ'!E136,IF('กรอกรายการ วัสดุ'!E136=0,"-"))</f>
        <v>-</v>
      </c>
      <c r="I299" s="57" t="str">
        <f>IF('กรอกรายการ วัสดุ'!F136&gt;0,'กรอกรายการ วัสดุ'!F136,IF('กรอกรายการ วัสดุ'!F136=0,"-"))</f>
        <v>-</v>
      </c>
      <c r="J299" s="12" t="str">
        <f>IF('กรอกรายการ วัสดุ'!G136&gt;0,'กรอกรายการ วัสดุ'!G136,IF('กรอกรายการ วัสดุ'!G136=0,"-"))</f>
        <v>-</v>
      </c>
      <c r="K299" s="12" t="str">
        <f>IF('กรอกรายการ วัสดุ'!H136&gt;0,'กรอกรายการ วัสดุ'!H136,IF('กรอกรายการ วัสดุ'!H136=0,"-"))</f>
        <v>-</v>
      </c>
      <c r="L299" s="57" t="str">
        <f>IF('กรอกรายการ วัสดุ'!I136&gt;0,'กรอกรายการ วัสดุ'!I136,IF('กรอกรายการ วัสดุ'!I136=0,"-"))</f>
        <v>-</v>
      </c>
      <c r="M299" s="12" t="str">
        <f>IF('กรอกรายการ วัสดุ'!J136&gt;0,'กรอกรายการ วัสดุ'!J136,IF('กรอกรายการ วัสดุ'!J136=0,"-"))</f>
        <v>-</v>
      </c>
    </row>
    <row r="300" spans="1:13" x14ac:dyDescent="0.35">
      <c r="A300" s="9" t="str">
        <f>IF('กรอกรายการ วัสดุ'!A347&gt;0,'กรอกรายการ วัสดุ'!A359,IF('กรอกรายการ วัสดุ'!A359=0," "))</f>
        <v xml:space="preserve"> </v>
      </c>
      <c r="B300" s="434" t="str">
        <f>IF('กรอกรายการ วัสดุ'!B137&gt;0,'กรอกรายการ วัสดุ'!B137,IF('กรอกรายการ วัสดุ'!B137=0,"-"))</f>
        <v>-</v>
      </c>
      <c r="C300" s="434"/>
      <c r="D300" s="434"/>
      <c r="E300" s="434"/>
      <c r="F300" s="12" t="str">
        <f>IF('กรอกรายการ วัสดุ'!C137&gt;0,'กรอกรายการ วัสดุ'!C137,IF('กรอกรายการ วัสดุ'!C137=0,"-"))</f>
        <v>-</v>
      </c>
      <c r="G300" s="12" t="str">
        <f>IF('กรอกรายการ วัสดุ'!D137&gt;0,'กรอกรายการ วัสดุ'!D137,IF('กรอกรายการ วัสดุ'!D137=0,"-"))</f>
        <v>-</v>
      </c>
      <c r="H300" s="12" t="str">
        <f>IF('กรอกรายการ วัสดุ'!E137&gt;0,'กรอกรายการ วัสดุ'!E137,IF('กรอกรายการ วัสดุ'!E137=0,"-"))</f>
        <v>-</v>
      </c>
      <c r="I300" s="57" t="str">
        <f>IF('กรอกรายการ วัสดุ'!F137&gt;0,'กรอกรายการ วัสดุ'!F137,IF('กรอกรายการ วัสดุ'!F137=0,"-"))</f>
        <v>-</v>
      </c>
      <c r="J300" s="12" t="str">
        <f>IF('กรอกรายการ วัสดุ'!G137&gt;0,'กรอกรายการ วัสดุ'!G137,IF('กรอกรายการ วัสดุ'!G137=0,"-"))</f>
        <v>-</v>
      </c>
      <c r="K300" s="12" t="str">
        <f>IF('กรอกรายการ วัสดุ'!H137&gt;0,'กรอกรายการ วัสดุ'!H137,IF('กรอกรายการ วัสดุ'!H137=0,"-"))</f>
        <v>-</v>
      </c>
      <c r="L300" s="57" t="str">
        <f>IF('กรอกรายการ วัสดุ'!I137&gt;0,'กรอกรายการ วัสดุ'!I137,IF('กรอกรายการ วัสดุ'!I137=0,"-"))</f>
        <v>-</v>
      </c>
      <c r="M300" s="12" t="str">
        <f>IF('กรอกรายการ วัสดุ'!J137&gt;0,'กรอกรายการ วัสดุ'!J137,IF('กรอกรายการ วัสดุ'!J137=0,"-"))</f>
        <v>-</v>
      </c>
    </row>
    <row r="301" spans="1:13" x14ac:dyDescent="0.35">
      <c r="A301" s="9" t="str">
        <f>IF('กรอกรายการ วัสดุ'!A348&gt;0,'กรอกรายการ วัสดุ'!A360,IF('กรอกรายการ วัสดุ'!A360=0," "))</f>
        <v xml:space="preserve"> </v>
      </c>
      <c r="B301" s="434" t="str">
        <f>IF('กรอกรายการ วัสดุ'!B138&gt;0,'กรอกรายการ วัสดุ'!B138,IF('กรอกรายการ วัสดุ'!B138=0,"-"))</f>
        <v>-</v>
      </c>
      <c r="C301" s="434"/>
      <c r="D301" s="434"/>
      <c r="E301" s="434"/>
      <c r="F301" s="12" t="str">
        <f>IF('กรอกรายการ วัสดุ'!C138&gt;0,'กรอกรายการ วัสดุ'!C138,IF('กรอกรายการ วัสดุ'!C138=0,"-"))</f>
        <v>-</v>
      </c>
      <c r="G301" s="12" t="str">
        <f>IF('กรอกรายการ วัสดุ'!D138&gt;0,'กรอกรายการ วัสดุ'!D138,IF('กรอกรายการ วัสดุ'!D138=0,"-"))</f>
        <v>-</v>
      </c>
      <c r="H301" s="12" t="str">
        <f>IF('กรอกรายการ วัสดุ'!E138&gt;0,'กรอกรายการ วัสดุ'!E138,IF('กรอกรายการ วัสดุ'!E138=0,"-"))</f>
        <v>-</v>
      </c>
      <c r="I301" s="57" t="str">
        <f>IF('กรอกรายการ วัสดุ'!F138&gt;0,'กรอกรายการ วัสดุ'!F138,IF('กรอกรายการ วัสดุ'!F138=0,"-"))</f>
        <v>-</v>
      </c>
      <c r="J301" s="12" t="str">
        <f>IF('กรอกรายการ วัสดุ'!G138&gt;0,'กรอกรายการ วัสดุ'!G138,IF('กรอกรายการ วัสดุ'!G138=0,"-"))</f>
        <v>-</v>
      </c>
      <c r="K301" s="12" t="str">
        <f>IF('กรอกรายการ วัสดุ'!H138&gt;0,'กรอกรายการ วัสดุ'!H138,IF('กรอกรายการ วัสดุ'!H138=0,"-"))</f>
        <v>-</v>
      </c>
      <c r="L301" s="57" t="str">
        <f>IF('กรอกรายการ วัสดุ'!I138&gt;0,'กรอกรายการ วัสดุ'!I138,IF('กรอกรายการ วัสดุ'!I138=0,"-"))</f>
        <v>-</v>
      </c>
      <c r="M301" s="12" t="str">
        <f>IF('กรอกรายการ วัสดุ'!J138&gt;0,'กรอกรายการ วัสดุ'!J138,IF('กรอกรายการ วัสดุ'!J138=0,"-"))</f>
        <v>-</v>
      </c>
    </row>
    <row r="302" spans="1:13" ht="21.75" thickBot="1" x14ac:dyDescent="0.4">
      <c r="A302" s="140" t="str">
        <f>IF('กรอกรายการ วัสดุ'!A349&gt;0,'กรอกรายการ วัสดุ'!A361,IF('กรอกรายการ วัสดุ'!A361=0," "))</f>
        <v xml:space="preserve"> </v>
      </c>
      <c r="B302" s="435" t="str">
        <f>IF('กรอกรายการ วัสดุ'!B139&gt;0,'กรอกรายการ วัสดุ'!B139,IF('กรอกรายการ วัสดุ'!B139=0,"-"))</f>
        <v>-</v>
      </c>
      <c r="C302" s="435"/>
      <c r="D302" s="435"/>
      <c r="E302" s="435"/>
      <c r="F302" s="12" t="str">
        <f>IF('กรอกรายการ วัสดุ'!C139&gt;0,'กรอกรายการ วัสดุ'!C139,IF('กรอกรายการ วัสดุ'!C139=0,"-"))</f>
        <v>-</v>
      </c>
      <c r="G302" s="12" t="str">
        <f>IF('กรอกรายการ วัสดุ'!D139&gt;0,'กรอกรายการ วัสดุ'!D139,IF('กรอกรายการ วัสดุ'!D139=0,"-"))</f>
        <v>-</v>
      </c>
      <c r="H302" s="12" t="str">
        <f>IF('กรอกรายการ วัสดุ'!E139&gt;0,'กรอกรายการ วัสดุ'!E139,IF('กรอกรายการ วัสดุ'!E139=0,"-"))</f>
        <v>-</v>
      </c>
      <c r="I302" s="57" t="str">
        <f>IF('กรอกรายการ วัสดุ'!F139&gt;0,'กรอกรายการ วัสดุ'!F139,IF('กรอกรายการ วัสดุ'!F139=0,"-"))</f>
        <v>-</v>
      </c>
      <c r="J302" s="12" t="str">
        <f>IF('กรอกรายการ วัสดุ'!G139&gt;0,'กรอกรายการ วัสดุ'!G139,IF('กรอกรายการ วัสดุ'!G139=0,"-"))</f>
        <v>-</v>
      </c>
      <c r="K302" s="12" t="str">
        <f>IF('กรอกรายการ วัสดุ'!H139&gt;0,'กรอกรายการ วัสดุ'!H139,IF('กรอกรายการ วัสดุ'!H139=0,"-"))</f>
        <v>-</v>
      </c>
      <c r="L302" s="57" t="str">
        <f>IF('กรอกรายการ วัสดุ'!I139&gt;0,'กรอกรายการ วัสดุ'!I139,IF('กรอกรายการ วัสดุ'!I139=0,"-"))</f>
        <v>-</v>
      </c>
      <c r="M302" s="12" t="str">
        <f>IF('กรอกรายการ วัสดุ'!J139&gt;0,'กรอกรายการ วัสดุ'!J139,IF('กรอกรายการ วัสดุ'!J139=0,"-"))</f>
        <v>-</v>
      </c>
    </row>
    <row r="303" spans="1:13" ht="21.75" thickBot="1" x14ac:dyDescent="0.4">
      <c r="A303" s="436" t="s">
        <v>140</v>
      </c>
      <c r="B303" s="437"/>
      <c r="C303" s="437"/>
      <c r="D303" s="437"/>
      <c r="E303" s="437"/>
      <c r="F303" s="437"/>
      <c r="G303" s="437"/>
      <c r="H303" s="438"/>
      <c r="I303" s="180">
        <f>SUM(I293:I302)</f>
        <v>0</v>
      </c>
      <c r="J303" s="19"/>
      <c r="K303" s="58">
        <f t="shared" ref="K303:L303" si="18">SUM(K293:K302)</f>
        <v>0</v>
      </c>
      <c r="L303" s="58">
        <f t="shared" si="18"/>
        <v>0</v>
      </c>
      <c r="M303" s="14"/>
    </row>
    <row r="304" spans="1:13" ht="21.75" thickBot="1" x14ac:dyDescent="0.4">
      <c r="A304" s="436" t="s">
        <v>141</v>
      </c>
      <c r="B304" s="437"/>
      <c r="C304" s="437"/>
      <c r="D304" s="437"/>
      <c r="E304" s="437"/>
      <c r="F304" s="437"/>
      <c r="G304" s="437"/>
      <c r="H304" s="438"/>
      <c r="I304" s="180">
        <f>I303+I292</f>
        <v>307783</v>
      </c>
      <c r="J304" s="15"/>
      <c r="K304" s="58">
        <f t="shared" ref="K304:L304" si="19">K303+K292</f>
        <v>93085</v>
      </c>
      <c r="L304" s="58">
        <f t="shared" si="19"/>
        <v>400868</v>
      </c>
      <c r="M304" s="14"/>
    </row>
    <row r="305" spans="1:13" x14ac:dyDescent="0.35">
      <c r="A305" s="13"/>
      <c r="B305" s="13"/>
      <c r="C305" s="13"/>
      <c r="D305" s="13"/>
      <c r="E305" s="13"/>
      <c r="F305" s="13"/>
      <c r="G305" s="13"/>
      <c r="H305" s="13"/>
      <c r="I305" s="6"/>
      <c r="J305" s="6"/>
      <c r="K305" s="6"/>
      <c r="L305" s="6"/>
      <c r="M305" s="6"/>
    </row>
    <row r="306" spans="1:13" x14ac:dyDescent="0.35">
      <c r="A306" s="189"/>
      <c r="B306" s="2"/>
      <c r="C306" s="141"/>
      <c r="D306" s="141" t="s">
        <v>28</v>
      </c>
      <c r="E306" s="141" t="s">
        <v>29</v>
      </c>
      <c r="F306" s="2" t="s">
        <v>30</v>
      </c>
      <c r="G306" s="2"/>
      <c r="H306" s="142" t="s">
        <v>28</v>
      </c>
      <c r="I306" s="141" t="s">
        <v>33</v>
      </c>
      <c r="J306" s="2"/>
      <c r="K306" s="2"/>
      <c r="L306" s="2"/>
      <c r="M306" s="2"/>
    </row>
    <row r="307" spans="1:13" x14ac:dyDescent="0.35">
      <c r="A307" s="189"/>
      <c r="B307" s="141"/>
      <c r="C307" s="141"/>
      <c r="D307" s="142"/>
      <c r="E307" s="189">
        <f>E285</f>
        <v>0</v>
      </c>
      <c r="F307" s="2"/>
      <c r="G307" s="2"/>
      <c r="H307" s="142"/>
      <c r="I307" s="439">
        <f>I285</f>
        <v>0</v>
      </c>
      <c r="J307" s="439"/>
      <c r="K307" s="2"/>
      <c r="L307" s="2"/>
      <c r="M307" s="2"/>
    </row>
    <row r="308" spans="1:13" x14ac:dyDescent="0.35">
      <c r="A308" s="189"/>
      <c r="B308" s="2"/>
      <c r="C308" s="141"/>
      <c r="D308" s="439">
        <f>D286</f>
        <v>0</v>
      </c>
      <c r="E308" s="439"/>
      <c r="F308" s="141"/>
      <c r="G308" s="2"/>
      <c r="H308" s="439">
        <f>H286</f>
        <v>0</v>
      </c>
      <c r="I308" s="439"/>
      <c r="J308" s="439"/>
      <c r="K308" s="439"/>
      <c r="L308" s="2"/>
      <c r="M308" s="2"/>
    </row>
    <row r="309" spans="1:13" ht="23.25" x14ac:dyDescent="0.35">
      <c r="A309" s="2"/>
      <c r="B309" s="2"/>
      <c r="C309" s="459" t="s">
        <v>23</v>
      </c>
      <c r="D309" s="459"/>
      <c r="E309" s="459"/>
      <c r="F309" s="459"/>
      <c r="G309" s="459"/>
      <c r="H309" s="459"/>
      <c r="I309" s="459"/>
      <c r="J309" s="459"/>
      <c r="K309" s="459"/>
      <c r="L309" s="158" t="s">
        <v>25</v>
      </c>
      <c r="M309" s="159"/>
    </row>
    <row r="310" spans="1:13" x14ac:dyDescent="0.35">
      <c r="A310" s="446" t="str">
        <f>A288</f>
        <v>ระบบไฟฟ้า อาคาร 208</v>
      </c>
      <c r="B310" s="446"/>
      <c r="C310" s="446"/>
      <c r="D310" s="447" t="str">
        <f>D266</f>
        <v>อาคาร 208</v>
      </c>
      <c r="E310" s="447"/>
      <c r="F310" s="447"/>
      <c r="G310" s="447"/>
      <c r="H310" s="447"/>
      <c r="I310" s="1" t="s">
        <v>26</v>
      </c>
      <c r="J310" s="190" t="str">
        <f>J288</f>
        <v>สพม.11</v>
      </c>
      <c r="M310" s="1" t="s">
        <v>142</v>
      </c>
    </row>
    <row r="311" spans="1:13" ht="21.75" thickBot="1" x14ac:dyDescent="0.4">
      <c r="A311" s="190" t="s">
        <v>0</v>
      </c>
      <c r="D311" s="447" t="str">
        <f>D267</f>
        <v>โรงเรียนคลองฉนวนวิทยา</v>
      </c>
      <c r="E311" s="447"/>
      <c r="F311" s="447"/>
      <c r="G311" s="447"/>
      <c r="H311" s="447"/>
      <c r="K311" s="448"/>
      <c r="L311" s="448"/>
    </row>
    <row r="312" spans="1:13" x14ac:dyDescent="0.35">
      <c r="A312" s="449" t="s">
        <v>2</v>
      </c>
      <c r="B312" s="451" t="s">
        <v>3</v>
      </c>
      <c r="C312" s="452"/>
      <c r="D312" s="452"/>
      <c r="E312" s="453"/>
      <c r="F312" s="457" t="s">
        <v>4</v>
      </c>
      <c r="G312" s="457" t="s">
        <v>5</v>
      </c>
      <c r="H312" s="457" t="s">
        <v>6</v>
      </c>
      <c r="I312" s="457"/>
      <c r="J312" s="457" t="s">
        <v>7</v>
      </c>
      <c r="K312" s="457"/>
      <c r="L312" s="457" t="s">
        <v>24</v>
      </c>
      <c r="M312" s="440" t="s">
        <v>9</v>
      </c>
    </row>
    <row r="313" spans="1:13" ht="42" x14ac:dyDescent="0.35">
      <c r="A313" s="450"/>
      <c r="B313" s="454"/>
      <c r="C313" s="455"/>
      <c r="D313" s="455"/>
      <c r="E313" s="456"/>
      <c r="F313" s="458"/>
      <c r="G313" s="458"/>
      <c r="H313" s="191" t="s">
        <v>10</v>
      </c>
      <c r="I313" s="191" t="s">
        <v>11</v>
      </c>
      <c r="J313" s="191" t="s">
        <v>10</v>
      </c>
      <c r="K313" s="191" t="s">
        <v>11</v>
      </c>
      <c r="L313" s="458"/>
      <c r="M313" s="441"/>
    </row>
    <row r="314" spans="1:13" x14ac:dyDescent="0.35">
      <c r="A314" s="442" t="s">
        <v>143</v>
      </c>
      <c r="B314" s="443"/>
      <c r="C314" s="443"/>
      <c r="D314" s="443"/>
      <c r="E314" s="443"/>
      <c r="F314" s="443"/>
      <c r="G314" s="443"/>
      <c r="H314" s="444"/>
      <c r="I314" s="179">
        <f>I304</f>
        <v>307783</v>
      </c>
      <c r="J314" s="61"/>
      <c r="K314" s="60">
        <f>K304</f>
        <v>93085</v>
      </c>
      <c r="L314" s="60">
        <f>L304</f>
        <v>400868</v>
      </c>
      <c r="M314" s="8"/>
    </row>
    <row r="315" spans="1:13" x14ac:dyDescent="0.35">
      <c r="A315" s="7" t="str">
        <f>IF('กรอกรายการ วัสดุ'!A362&gt;0,'กรอกรายการ วัสดุ'!A374,IF('กรอกรายการ วัสดุ'!A374=0," "))</f>
        <v xml:space="preserve"> </v>
      </c>
      <c r="B315" s="445" t="str">
        <f>IF('กรอกรายการ วัสดุ'!B140&gt;0,'กรอกรายการ วัสดุ'!B140,IF('กรอกรายการ วัสดุ'!B140=0,"-"))</f>
        <v>-</v>
      </c>
      <c r="C315" s="445"/>
      <c r="D315" s="445"/>
      <c r="E315" s="445"/>
      <c r="F315" s="12" t="str">
        <f>IF('กรอกรายการ วัสดุ'!C140&gt;0,'กรอกรายการ วัสดุ'!C140,IF('กรอกรายการ วัสดุ'!C140=0,"-"))</f>
        <v>-</v>
      </c>
      <c r="G315" s="12" t="str">
        <f>IF('กรอกรายการ วัสดุ'!D140&gt;0,'กรอกรายการ วัสดุ'!D140,IF('กรอกรายการ วัสดุ'!D140=0,"-"))</f>
        <v>-</v>
      </c>
      <c r="H315" s="12" t="str">
        <f>IF('กรอกรายการ วัสดุ'!E140&gt;0,'กรอกรายการ วัสดุ'!E140,IF('กรอกรายการ วัสดุ'!E140=0,"-"))</f>
        <v>-</v>
      </c>
      <c r="I315" s="57" t="str">
        <f>IF('กรอกรายการ วัสดุ'!F140&gt;0,'กรอกรายการ วัสดุ'!F140,IF('กรอกรายการ วัสดุ'!F140=0,"-"))</f>
        <v>-</v>
      </c>
      <c r="J315" s="12" t="str">
        <f>IF('กรอกรายการ วัสดุ'!G140&gt;0,'กรอกรายการ วัสดุ'!G140,IF('กรอกรายการ วัสดุ'!G140=0,"-"))</f>
        <v>-</v>
      </c>
      <c r="K315" s="12" t="str">
        <f>IF('กรอกรายการ วัสดุ'!H140&gt;0,'กรอกรายการ วัสดุ'!H140,IF('กรอกรายการ วัสดุ'!H140=0,"-"))</f>
        <v>-</v>
      </c>
      <c r="L315" s="57" t="str">
        <f>IF('กรอกรายการ วัสดุ'!I140&gt;0,'กรอกรายการ วัสดุ'!I140,IF('กรอกรายการ วัสดุ'!I140=0,"-"))</f>
        <v>-</v>
      </c>
      <c r="M315" s="94"/>
    </row>
    <row r="316" spans="1:13" x14ac:dyDescent="0.35">
      <c r="A316" s="9" t="str">
        <f>IF('กรอกรายการ วัสดุ'!A363&gt;0,'กรอกรายการ วัสดุ'!A375,IF('กรอกรายการ วัสดุ'!A375=0," "))</f>
        <v xml:space="preserve"> </v>
      </c>
      <c r="B316" s="434" t="str">
        <f>IF('กรอกรายการ วัสดุ'!B141&gt;0,'กรอกรายการ วัสดุ'!B141,IF('กรอกรายการ วัสดุ'!B141=0,"-"))</f>
        <v>-</v>
      </c>
      <c r="C316" s="434"/>
      <c r="D316" s="434"/>
      <c r="E316" s="434"/>
      <c r="F316" s="12" t="str">
        <f>IF('กรอกรายการ วัสดุ'!C141&gt;0,'กรอกรายการ วัสดุ'!C141,IF('กรอกรายการ วัสดุ'!C141=0,"-"))</f>
        <v>-</v>
      </c>
      <c r="G316" s="12" t="str">
        <f>IF('กรอกรายการ วัสดุ'!D141&gt;0,'กรอกรายการ วัสดุ'!D141,IF('กรอกรายการ วัสดุ'!D141=0,"-"))</f>
        <v>-</v>
      </c>
      <c r="H316" s="12" t="str">
        <f>IF('กรอกรายการ วัสดุ'!E141&gt;0,'กรอกรายการ วัสดุ'!E141,IF('กรอกรายการ วัสดุ'!E141=0,"-"))</f>
        <v>-</v>
      </c>
      <c r="I316" s="57" t="str">
        <f>IF('กรอกรายการ วัสดุ'!F141&gt;0,'กรอกรายการ วัสดุ'!F141,IF('กรอกรายการ วัสดุ'!F141=0,"-"))</f>
        <v>-</v>
      </c>
      <c r="J316" s="12" t="str">
        <f>IF('กรอกรายการ วัสดุ'!G141&gt;0,'กรอกรายการ วัสดุ'!G141,IF('กรอกรายการ วัสดุ'!G141=0,"-"))</f>
        <v>-</v>
      </c>
      <c r="K316" s="12" t="str">
        <f>IF('กรอกรายการ วัสดุ'!H141&gt;0,'กรอกรายการ วัสดุ'!H141,IF('กรอกรายการ วัสดุ'!H141=0,"-"))</f>
        <v>-</v>
      </c>
      <c r="L316" s="57" t="str">
        <f>IF('กรอกรายการ วัสดุ'!I141&gt;0,'กรอกรายการ วัสดุ'!I141,IF('กรอกรายการ วัสดุ'!I141=0,"-"))</f>
        <v>-</v>
      </c>
      <c r="M316" s="94"/>
    </row>
    <row r="317" spans="1:13" x14ac:dyDescent="0.35">
      <c r="A317" s="9" t="str">
        <f>IF('กรอกรายการ วัสดุ'!A364&gt;0,'กรอกรายการ วัสดุ'!A376,IF('กรอกรายการ วัสดุ'!A376=0," "))</f>
        <v xml:space="preserve"> </v>
      </c>
      <c r="B317" s="434" t="str">
        <f>IF('กรอกรายการ วัสดุ'!B142&gt;0,'กรอกรายการ วัสดุ'!B142,IF('กรอกรายการ วัสดุ'!B142=0,"-"))</f>
        <v>-</v>
      </c>
      <c r="C317" s="434"/>
      <c r="D317" s="434"/>
      <c r="E317" s="434"/>
      <c r="F317" s="12" t="str">
        <f>IF('กรอกรายการ วัสดุ'!C142&gt;0,'กรอกรายการ วัสดุ'!C142,IF('กรอกรายการ วัสดุ'!C142=0,"-"))</f>
        <v>-</v>
      </c>
      <c r="G317" s="12" t="str">
        <f>IF('กรอกรายการ วัสดุ'!D142&gt;0,'กรอกรายการ วัสดุ'!D142,IF('กรอกรายการ วัสดุ'!D142=0,"-"))</f>
        <v>-</v>
      </c>
      <c r="H317" s="12" t="str">
        <f>IF('กรอกรายการ วัสดุ'!E142&gt;0,'กรอกรายการ วัสดุ'!E142,IF('กรอกรายการ วัสดุ'!E142=0,"-"))</f>
        <v>-</v>
      </c>
      <c r="I317" s="57" t="str">
        <f>IF('กรอกรายการ วัสดุ'!F142&gt;0,'กรอกรายการ วัสดุ'!F142,IF('กรอกรายการ วัสดุ'!F142=0,"-"))</f>
        <v>-</v>
      </c>
      <c r="J317" s="12" t="str">
        <f>IF('กรอกรายการ วัสดุ'!G142&gt;0,'กรอกรายการ วัสดุ'!G142,IF('กรอกรายการ วัสดุ'!G142=0,"-"))</f>
        <v>-</v>
      </c>
      <c r="K317" s="12" t="str">
        <f>IF('กรอกรายการ วัสดุ'!H142&gt;0,'กรอกรายการ วัสดุ'!H142,IF('กรอกรายการ วัสดุ'!H142=0,"-"))</f>
        <v>-</v>
      </c>
      <c r="L317" s="57" t="str">
        <f>IF('กรอกรายการ วัสดุ'!I142&gt;0,'กรอกรายการ วัสดุ'!I142,IF('กรอกรายการ วัสดุ'!I142=0,"-"))</f>
        <v>-</v>
      </c>
      <c r="M317" s="94"/>
    </row>
    <row r="318" spans="1:13" x14ac:dyDescent="0.35">
      <c r="A318" s="9" t="str">
        <f>IF('กรอกรายการ วัสดุ'!A365&gt;0,'กรอกรายการ วัสดุ'!A377,IF('กรอกรายการ วัสดุ'!A377=0," "))</f>
        <v xml:space="preserve"> </v>
      </c>
      <c r="B318" s="434" t="str">
        <f>IF('กรอกรายการ วัสดุ'!B143&gt;0,'กรอกรายการ วัสดุ'!B143,IF('กรอกรายการ วัสดุ'!B143=0,"-"))</f>
        <v>-</v>
      </c>
      <c r="C318" s="434"/>
      <c r="D318" s="434"/>
      <c r="E318" s="434"/>
      <c r="F318" s="12" t="str">
        <f>IF('กรอกรายการ วัสดุ'!C143&gt;0,'กรอกรายการ วัสดุ'!C143,IF('กรอกรายการ วัสดุ'!C143=0,"-"))</f>
        <v>-</v>
      </c>
      <c r="G318" s="12" t="str">
        <f>IF('กรอกรายการ วัสดุ'!D143&gt;0,'กรอกรายการ วัสดุ'!D143,IF('กรอกรายการ วัสดุ'!D143=0,"-"))</f>
        <v>-</v>
      </c>
      <c r="H318" s="12" t="str">
        <f>IF('กรอกรายการ วัสดุ'!E143&gt;0,'กรอกรายการ วัสดุ'!E143,IF('กรอกรายการ วัสดุ'!E143=0,"-"))</f>
        <v>-</v>
      </c>
      <c r="I318" s="57" t="str">
        <f>IF('กรอกรายการ วัสดุ'!F143&gt;0,'กรอกรายการ วัสดุ'!F143,IF('กรอกรายการ วัสดุ'!F143=0,"-"))</f>
        <v>-</v>
      </c>
      <c r="J318" s="12" t="str">
        <f>IF('กรอกรายการ วัสดุ'!G143&gt;0,'กรอกรายการ วัสดุ'!G143,IF('กรอกรายการ วัสดุ'!G143=0,"-"))</f>
        <v>-</v>
      </c>
      <c r="K318" s="12" t="str">
        <f>IF('กรอกรายการ วัสดุ'!H143&gt;0,'กรอกรายการ วัสดุ'!H143,IF('กรอกรายการ วัสดุ'!H143=0,"-"))</f>
        <v>-</v>
      </c>
      <c r="L318" s="57" t="str">
        <f>IF('กรอกรายการ วัสดุ'!I143&gt;0,'กรอกรายการ วัสดุ'!I143,IF('กรอกรายการ วัสดุ'!I143=0,"-"))</f>
        <v>-</v>
      </c>
      <c r="M318" s="94"/>
    </row>
    <row r="319" spans="1:13" x14ac:dyDescent="0.35">
      <c r="A319" s="9" t="str">
        <f>IF('กรอกรายการ วัสดุ'!A366&gt;0,'กรอกรายการ วัสดุ'!A378,IF('กรอกรายการ วัสดุ'!A378=0," "))</f>
        <v xml:space="preserve"> </v>
      </c>
      <c r="B319" s="434" t="str">
        <f>IF('กรอกรายการ วัสดุ'!B144&gt;0,'กรอกรายการ วัสดุ'!B144,IF('กรอกรายการ วัสดุ'!B144=0,"-"))</f>
        <v>-</v>
      </c>
      <c r="C319" s="434"/>
      <c r="D319" s="434"/>
      <c r="E319" s="434"/>
      <c r="F319" s="12" t="str">
        <f>IF('กรอกรายการ วัสดุ'!C144&gt;0,'กรอกรายการ วัสดุ'!C144,IF('กรอกรายการ วัสดุ'!C144=0,"-"))</f>
        <v>-</v>
      </c>
      <c r="G319" s="12" t="str">
        <f>IF('กรอกรายการ วัสดุ'!D144&gt;0,'กรอกรายการ วัสดุ'!D144,IF('กรอกรายการ วัสดุ'!D144=0,"-"))</f>
        <v>-</v>
      </c>
      <c r="H319" s="12" t="str">
        <f>IF('กรอกรายการ วัสดุ'!E144&gt;0,'กรอกรายการ วัสดุ'!E144,IF('กรอกรายการ วัสดุ'!E144=0,"-"))</f>
        <v>-</v>
      </c>
      <c r="I319" s="57" t="str">
        <f>IF('กรอกรายการ วัสดุ'!F144&gt;0,'กรอกรายการ วัสดุ'!F144,IF('กรอกรายการ วัสดุ'!F144=0,"-"))</f>
        <v>-</v>
      </c>
      <c r="J319" s="12" t="str">
        <f>IF('กรอกรายการ วัสดุ'!G144&gt;0,'กรอกรายการ วัสดุ'!G144,IF('กรอกรายการ วัสดุ'!G144=0,"-"))</f>
        <v>-</v>
      </c>
      <c r="K319" s="12" t="str">
        <f>IF('กรอกรายการ วัสดุ'!H144&gt;0,'กรอกรายการ วัสดุ'!H144,IF('กรอกรายการ วัสดุ'!H144=0,"-"))</f>
        <v>-</v>
      </c>
      <c r="L319" s="57" t="str">
        <f>IF('กรอกรายการ วัสดุ'!I144&gt;0,'กรอกรายการ วัสดุ'!I144,IF('กรอกรายการ วัสดุ'!I144=0,"-"))</f>
        <v>-</v>
      </c>
      <c r="M319" s="94"/>
    </row>
    <row r="320" spans="1:13" x14ac:dyDescent="0.35">
      <c r="A320" s="9" t="str">
        <f>IF('กรอกรายการ วัสดุ'!A367&gt;0,'กรอกรายการ วัสดุ'!A379,IF('กรอกรายการ วัสดุ'!A379=0," "))</f>
        <v xml:space="preserve"> </v>
      </c>
      <c r="B320" s="434" t="str">
        <f>IF('กรอกรายการ วัสดุ'!B145&gt;0,'กรอกรายการ วัสดุ'!B145,IF('กรอกรายการ วัสดุ'!B145=0,"-"))</f>
        <v>-</v>
      </c>
      <c r="C320" s="434"/>
      <c r="D320" s="434"/>
      <c r="E320" s="434"/>
      <c r="F320" s="12" t="str">
        <f>IF('กรอกรายการ วัสดุ'!C145&gt;0,'กรอกรายการ วัสดุ'!C145,IF('กรอกรายการ วัสดุ'!C145=0,"-"))</f>
        <v>-</v>
      </c>
      <c r="G320" s="12" t="str">
        <f>IF('กรอกรายการ วัสดุ'!D145&gt;0,'กรอกรายการ วัสดุ'!D145,IF('กรอกรายการ วัสดุ'!D145=0,"-"))</f>
        <v>-</v>
      </c>
      <c r="H320" s="12" t="str">
        <f>IF('กรอกรายการ วัสดุ'!E145&gt;0,'กรอกรายการ วัสดุ'!E145,IF('กรอกรายการ วัสดุ'!E145=0,"-"))</f>
        <v>-</v>
      </c>
      <c r="I320" s="57" t="str">
        <f>IF('กรอกรายการ วัสดุ'!F145&gt;0,'กรอกรายการ วัสดุ'!F145,IF('กรอกรายการ วัสดุ'!F145=0,"-"))</f>
        <v>-</v>
      </c>
      <c r="J320" s="12" t="str">
        <f>IF('กรอกรายการ วัสดุ'!G145&gt;0,'กรอกรายการ วัสดุ'!G145,IF('กรอกรายการ วัสดุ'!G145=0,"-"))</f>
        <v>-</v>
      </c>
      <c r="K320" s="12" t="str">
        <f>IF('กรอกรายการ วัสดุ'!H145&gt;0,'กรอกรายการ วัสดุ'!H145,IF('กรอกรายการ วัสดุ'!H145=0,"-"))</f>
        <v>-</v>
      </c>
      <c r="L320" s="57" t="str">
        <f>IF('กรอกรายการ วัสดุ'!I145&gt;0,'กรอกรายการ วัสดุ'!I145,IF('กรอกรายการ วัสดุ'!I145=0,"-"))</f>
        <v>-</v>
      </c>
      <c r="M320" s="94"/>
    </row>
    <row r="321" spans="1:13" x14ac:dyDescent="0.35">
      <c r="A321" s="9" t="str">
        <f>IF('กรอกรายการ วัสดุ'!A368&gt;0,'กรอกรายการ วัสดุ'!A380,IF('กรอกรายการ วัสดุ'!A380=0," "))</f>
        <v xml:space="preserve"> </v>
      </c>
      <c r="B321" s="434" t="str">
        <f>IF('กรอกรายการ วัสดุ'!B146&gt;0,'กรอกรายการ วัสดุ'!B146,IF('กรอกรายการ วัสดุ'!B146=0,"-"))</f>
        <v>-</v>
      </c>
      <c r="C321" s="434"/>
      <c r="D321" s="434"/>
      <c r="E321" s="434"/>
      <c r="F321" s="12" t="str">
        <f>IF('กรอกรายการ วัสดุ'!C146&gt;0,'กรอกรายการ วัสดุ'!C146,IF('กรอกรายการ วัสดุ'!C146=0,"-"))</f>
        <v>-</v>
      </c>
      <c r="G321" s="12" t="str">
        <f>IF('กรอกรายการ วัสดุ'!D146&gt;0,'กรอกรายการ วัสดุ'!D146,IF('กรอกรายการ วัสดุ'!D146=0,"-"))</f>
        <v>-</v>
      </c>
      <c r="H321" s="12" t="str">
        <f>IF('กรอกรายการ วัสดุ'!E146&gt;0,'กรอกรายการ วัสดุ'!E146,IF('กรอกรายการ วัสดุ'!E146=0,"-"))</f>
        <v>-</v>
      </c>
      <c r="I321" s="57" t="str">
        <f>IF('กรอกรายการ วัสดุ'!F146&gt;0,'กรอกรายการ วัสดุ'!F146,IF('กรอกรายการ วัสดุ'!F146=0,"-"))</f>
        <v>-</v>
      </c>
      <c r="J321" s="12" t="str">
        <f>IF('กรอกรายการ วัสดุ'!G146&gt;0,'กรอกรายการ วัสดุ'!G146,IF('กรอกรายการ วัสดุ'!G146=0,"-"))</f>
        <v>-</v>
      </c>
      <c r="K321" s="12" t="str">
        <f>IF('กรอกรายการ วัสดุ'!H146&gt;0,'กรอกรายการ วัสดุ'!H146,IF('กรอกรายการ วัสดุ'!H146=0,"-"))</f>
        <v>-</v>
      </c>
      <c r="L321" s="57" t="str">
        <f>IF('กรอกรายการ วัสดุ'!I146&gt;0,'กรอกรายการ วัสดุ'!I146,IF('กรอกรายการ วัสดุ'!I146=0,"-"))</f>
        <v>-</v>
      </c>
      <c r="M321" s="94"/>
    </row>
    <row r="322" spans="1:13" x14ac:dyDescent="0.35">
      <c r="A322" s="9" t="str">
        <f>IF('กรอกรายการ วัสดุ'!A369&gt;0,'กรอกรายการ วัสดุ'!A381,IF('กรอกรายการ วัสดุ'!A381=0," "))</f>
        <v xml:space="preserve"> </v>
      </c>
      <c r="B322" s="434" t="str">
        <f>IF('กรอกรายการ วัสดุ'!B147&gt;0,'กรอกรายการ วัสดุ'!B147,IF('กรอกรายการ วัสดุ'!B147=0,"-"))</f>
        <v>-</v>
      </c>
      <c r="C322" s="434"/>
      <c r="D322" s="434"/>
      <c r="E322" s="434"/>
      <c r="F322" s="12" t="str">
        <f>IF('กรอกรายการ วัสดุ'!C147&gt;0,'กรอกรายการ วัสดุ'!C147,IF('กรอกรายการ วัสดุ'!C147=0,"-"))</f>
        <v>-</v>
      </c>
      <c r="G322" s="12" t="str">
        <f>IF('กรอกรายการ วัสดุ'!D147&gt;0,'กรอกรายการ วัสดุ'!D147,IF('กรอกรายการ วัสดุ'!D147=0,"-"))</f>
        <v>-</v>
      </c>
      <c r="H322" s="12" t="str">
        <f>IF('กรอกรายการ วัสดุ'!E147&gt;0,'กรอกรายการ วัสดุ'!E147,IF('กรอกรายการ วัสดุ'!E147=0,"-"))</f>
        <v>-</v>
      </c>
      <c r="I322" s="57" t="str">
        <f>IF('กรอกรายการ วัสดุ'!F147&gt;0,'กรอกรายการ วัสดุ'!F147,IF('กรอกรายการ วัสดุ'!F147=0,"-"))</f>
        <v>-</v>
      </c>
      <c r="J322" s="12" t="str">
        <f>IF('กรอกรายการ วัสดุ'!G147&gt;0,'กรอกรายการ วัสดุ'!G147,IF('กรอกรายการ วัสดุ'!G147=0,"-"))</f>
        <v>-</v>
      </c>
      <c r="K322" s="12" t="str">
        <f>IF('กรอกรายการ วัสดุ'!H147&gt;0,'กรอกรายการ วัสดุ'!H147,IF('กรอกรายการ วัสดุ'!H147=0,"-"))</f>
        <v>-</v>
      </c>
      <c r="L322" s="57" t="str">
        <f>IF('กรอกรายการ วัสดุ'!I147&gt;0,'กรอกรายการ วัสดุ'!I147,IF('กรอกรายการ วัสดุ'!I147=0,"-"))</f>
        <v>-</v>
      </c>
      <c r="M322" s="94"/>
    </row>
    <row r="323" spans="1:13" x14ac:dyDescent="0.35">
      <c r="A323" s="9" t="str">
        <f>IF('กรอกรายการ วัสดุ'!A370&gt;0,'กรอกรายการ วัสดุ'!A382,IF('กรอกรายการ วัสดุ'!A382=0," "))</f>
        <v xml:space="preserve"> </v>
      </c>
      <c r="B323" s="434" t="str">
        <f>IF('กรอกรายการ วัสดุ'!B148&gt;0,'กรอกรายการ วัสดุ'!B148,IF('กรอกรายการ วัสดุ'!B148=0,"-"))</f>
        <v>-</v>
      </c>
      <c r="C323" s="434"/>
      <c r="D323" s="434"/>
      <c r="E323" s="434"/>
      <c r="F323" s="12" t="str">
        <f>IF('กรอกรายการ วัสดุ'!C148&gt;0,'กรอกรายการ วัสดุ'!C148,IF('กรอกรายการ วัสดุ'!C148=0,"-"))</f>
        <v>-</v>
      </c>
      <c r="G323" s="12" t="str">
        <f>IF('กรอกรายการ วัสดุ'!D148&gt;0,'กรอกรายการ วัสดุ'!D148,IF('กรอกรายการ วัสดุ'!D148=0,"-"))</f>
        <v>-</v>
      </c>
      <c r="H323" s="12" t="str">
        <f>IF('กรอกรายการ วัสดุ'!E148&gt;0,'กรอกรายการ วัสดุ'!E148,IF('กรอกรายการ วัสดุ'!E148=0,"-"))</f>
        <v>-</v>
      </c>
      <c r="I323" s="57" t="str">
        <f>IF('กรอกรายการ วัสดุ'!F148&gt;0,'กรอกรายการ วัสดุ'!F148,IF('กรอกรายการ วัสดุ'!F148=0,"-"))</f>
        <v>-</v>
      </c>
      <c r="J323" s="12" t="str">
        <f>IF('กรอกรายการ วัสดุ'!G148&gt;0,'กรอกรายการ วัสดุ'!G148,IF('กรอกรายการ วัสดุ'!G148=0,"-"))</f>
        <v>-</v>
      </c>
      <c r="K323" s="12" t="str">
        <f>IF('กรอกรายการ วัสดุ'!H148&gt;0,'กรอกรายการ วัสดุ'!H148,IF('กรอกรายการ วัสดุ'!H148=0,"-"))</f>
        <v>-</v>
      </c>
      <c r="L323" s="57" t="str">
        <f>IF('กรอกรายการ วัสดุ'!I148&gt;0,'กรอกรายการ วัสดุ'!I148,IF('กรอกรายการ วัสดุ'!I148=0,"-"))</f>
        <v>-</v>
      </c>
      <c r="M323" s="94"/>
    </row>
    <row r="324" spans="1:13" ht="21.75" thickBot="1" x14ac:dyDescent="0.4">
      <c r="A324" s="140" t="str">
        <f>IF('กรอกรายการ วัสดุ'!A371&gt;0,'กรอกรายการ วัสดุ'!A383,IF('กรอกรายการ วัสดุ'!A383=0," "))</f>
        <v xml:space="preserve"> </v>
      </c>
      <c r="B324" s="434" t="str">
        <f>IF('กรอกรายการ วัสดุ'!B149&gt;0,'กรอกรายการ วัสดุ'!B149,IF('กรอกรายการ วัสดุ'!B149=0,"-"))</f>
        <v>-</v>
      </c>
      <c r="C324" s="434"/>
      <c r="D324" s="434"/>
      <c r="E324" s="434"/>
      <c r="F324" s="12" t="str">
        <f>IF('กรอกรายการ วัสดุ'!C149&gt;0,'กรอกรายการ วัสดุ'!C149,IF('กรอกรายการ วัสดุ'!C149=0,"-"))</f>
        <v>-</v>
      </c>
      <c r="G324" s="12" t="str">
        <f>IF('กรอกรายการ วัสดุ'!D149&gt;0,'กรอกรายการ วัสดุ'!D149,IF('กรอกรายการ วัสดุ'!D149=0,"-"))</f>
        <v>-</v>
      </c>
      <c r="H324" s="12" t="str">
        <f>IF('กรอกรายการ วัสดุ'!E149&gt;0,'กรอกรายการ วัสดุ'!E149,IF('กรอกรายการ วัสดุ'!E149=0,"-"))</f>
        <v>-</v>
      </c>
      <c r="I324" s="57" t="str">
        <f>IF('กรอกรายการ วัสดุ'!F149&gt;0,'กรอกรายการ วัสดุ'!F149,IF('กรอกรายการ วัสดุ'!F149=0,"-"))</f>
        <v>-</v>
      </c>
      <c r="J324" s="12" t="str">
        <f>IF('กรอกรายการ วัสดุ'!G149&gt;0,'กรอกรายการ วัสดุ'!G149,IF('กรอกรายการ วัสดุ'!G149=0,"-"))</f>
        <v>-</v>
      </c>
      <c r="K324" s="12" t="str">
        <f>IF('กรอกรายการ วัสดุ'!H149&gt;0,'กรอกรายการ วัสดุ'!H149,IF('กรอกรายการ วัสดุ'!H149=0,"-"))</f>
        <v>-</v>
      </c>
      <c r="L324" s="57" t="str">
        <f>IF('กรอกรายการ วัสดุ'!I149&gt;0,'กรอกรายการ วัสดุ'!I149,IF('กรอกรายการ วัสดุ'!I149=0,"-"))</f>
        <v>-</v>
      </c>
      <c r="M324" s="93"/>
    </row>
    <row r="325" spans="1:13" ht="21.75" thickBot="1" x14ac:dyDescent="0.4">
      <c r="A325" s="436" t="s">
        <v>144</v>
      </c>
      <c r="B325" s="437"/>
      <c r="C325" s="437"/>
      <c r="D325" s="437"/>
      <c r="E325" s="437"/>
      <c r="F325" s="437"/>
      <c r="G325" s="437"/>
      <c r="H325" s="438"/>
      <c r="I325" s="180">
        <f>SUM(I315:I324)</f>
        <v>0</v>
      </c>
      <c r="J325" s="19"/>
      <c r="K325" s="58">
        <f t="shared" ref="K325:L325" si="20">SUM(K315:K324)</f>
        <v>0</v>
      </c>
      <c r="L325" s="58">
        <f t="shared" si="20"/>
        <v>0</v>
      </c>
      <c r="M325" s="14"/>
    </row>
    <row r="326" spans="1:13" ht="21.75" thickBot="1" x14ac:dyDescent="0.4">
      <c r="A326" s="436" t="s">
        <v>145</v>
      </c>
      <c r="B326" s="437"/>
      <c r="C326" s="437"/>
      <c r="D326" s="437"/>
      <c r="E326" s="437"/>
      <c r="F326" s="437"/>
      <c r="G326" s="437"/>
      <c r="H326" s="438"/>
      <c r="I326" s="180">
        <f>I325+I314</f>
        <v>307783</v>
      </c>
      <c r="J326" s="15"/>
      <c r="K326" s="58">
        <f t="shared" ref="K326:L326" si="21">K325+K314</f>
        <v>93085</v>
      </c>
      <c r="L326" s="58">
        <f t="shared" si="21"/>
        <v>400868</v>
      </c>
      <c r="M326" s="14"/>
    </row>
    <row r="327" spans="1:13" x14ac:dyDescent="0.35">
      <c r="A327" s="13"/>
      <c r="B327" s="13"/>
      <c r="C327" s="13"/>
      <c r="D327" s="13"/>
      <c r="E327" s="13"/>
      <c r="F327" s="13"/>
      <c r="G327" s="13"/>
      <c r="H327" s="13"/>
      <c r="I327" s="6"/>
      <c r="J327" s="6"/>
      <c r="K327" s="6"/>
      <c r="L327" s="6"/>
      <c r="M327" s="6"/>
    </row>
    <row r="328" spans="1:13" x14ac:dyDescent="0.35">
      <c r="A328" s="189"/>
      <c r="B328" s="2"/>
      <c r="C328" s="141"/>
      <c r="D328" s="141" t="s">
        <v>28</v>
      </c>
      <c r="E328" s="141" t="s">
        <v>29</v>
      </c>
      <c r="F328" s="2" t="s">
        <v>30</v>
      </c>
      <c r="G328" s="2"/>
      <c r="H328" s="142" t="s">
        <v>28</v>
      </c>
      <c r="I328" s="141" t="s">
        <v>33</v>
      </c>
      <c r="J328" s="2"/>
      <c r="K328" s="2"/>
      <c r="L328" s="2"/>
      <c r="M328" s="2"/>
    </row>
    <row r="329" spans="1:13" x14ac:dyDescent="0.35">
      <c r="A329" s="189"/>
      <c r="B329" s="141"/>
      <c r="C329" s="141"/>
      <c r="D329" s="142"/>
      <c r="E329" s="189">
        <f>E307</f>
        <v>0</v>
      </c>
      <c r="F329" s="2"/>
      <c r="G329" s="2"/>
      <c r="H329" s="142"/>
      <c r="I329" s="439">
        <f>I307</f>
        <v>0</v>
      </c>
      <c r="J329" s="439"/>
      <c r="K329" s="2"/>
      <c r="L329" s="2"/>
      <c r="M329" s="2"/>
    </row>
    <row r="330" spans="1:13" x14ac:dyDescent="0.35">
      <c r="A330" s="189"/>
      <c r="B330" s="2"/>
      <c r="C330" s="141"/>
      <c r="D330" s="439">
        <f>D308</f>
        <v>0</v>
      </c>
      <c r="E330" s="439"/>
      <c r="F330" s="141"/>
      <c r="G330" s="2"/>
      <c r="H330" s="439">
        <f>H308</f>
        <v>0</v>
      </c>
      <c r="I330" s="439"/>
      <c r="J330" s="439"/>
      <c r="K330" s="439"/>
      <c r="L330" s="2"/>
      <c r="M330" s="2"/>
    </row>
    <row r="331" spans="1:13" ht="23.25" x14ac:dyDescent="0.35">
      <c r="A331" s="2"/>
      <c r="B331" s="2"/>
      <c r="C331" s="459" t="s">
        <v>23</v>
      </c>
      <c r="D331" s="459"/>
      <c r="E331" s="459"/>
      <c r="F331" s="459"/>
      <c r="G331" s="459"/>
      <c r="H331" s="459"/>
      <c r="I331" s="459"/>
      <c r="J331" s="459"/>
      <c r="K331" s="459"/>
      <c r="L331" s="158" t="s">
        <v>25</v>
      </c>
      <c r="M331" s="159"/>
    </row>
    <row r="332" spans="1:13" x14ac:dyDescent="0.35">
      <c r="A332" s="446" t="str">
        <f>A310</f>
        <v>ระบบไฟฟ้า อาคาร 208</v>
      </c>
      <c r="B332" s="446"/>
      <c r="C332" s="446"/>
      <c r="D332" s="447" t="str">
        <f>D288</f>
        <v>อาคาร 208</v>
      </c>
      <c r="E332" s="447"/>
      <c r="F332" s="447"/>
      <c r="G332" s="447"/>
      <c r="H332" s="447"/>
      <c r="I332" s="1" t="s">
        <v>26</v>
      </c>
      <c r="J332" s="190" t="str">
        <f>J310</f>
        <v>สพม.11</v>
      </c>
      <c r="M332" s="1" t="s">
        <v>146</v>
      </c>
    </row>
    <row r="333" spans="1:13" ht="21.75" thickBot="1" x14ac:dyDescent="0.4">
      <c r="A333" s="190" t="s">
        <v>0</v>
      </c>
      <c r="D333" s="447" t="str">
        <f>D289</f>
        <v>โรงเรียนคลองฉนวนวิทยา</v>
      </c>
      <c r="E333" s="447"/>
      <c r="F333" s="447"/>
      <c r="G333" s="447"/>
      <c r="H333" s="447"/>
      <c r="K333" s="448"/>
      <c r="L333" s="448"/>
    </row>
    <row r="334" spans="1:13" x14ac:dyDescent="0.35">
      <c r="A334" s="449" t="s">
        <v>2</v>
      </c>
      <c r="B334" s="451" t="s">
        <v>3</v>
      </c>
      <c r="C334" s="452"/>
      <c r="D334" s="452"/>
      <c r="E334" s="453"/>
      <c r="F334" s="457" t="s">
        <v>4</v>
      </c>
      <c r="G334" s="457" t="s">
        <v>5</v>
      </c>
      <c r="H334" s="457" t="s">
        <v>6</v>
      </c>
      <c r="I334" s="457"/>
      <c r="J334" s="457" t="s">
        <v>7</v>
      </c>
      <c r="K334" s="457"/>
      <c r="L334" s="457" t="s">
        <v>24</v>
      </c>
      <c r="M334" s="440" t="s">
        <v>9</v>
      </c>
    </row>
    <row r="335" spans="1:13" ht="42" x14ac:dyDescent="0.35">
      <c r="A335" s="450"/>
      <c r="B335" s="454"/>
      <c r="C335" s="455"/>
      <c r="D335" s="455"/>
      <c r="E335" s="456"/>
      <c r="F335" s="458"/>
      <c r="G335" s="458"/>
      <c r="H335" s="191" t="s">
        <v>10</v>
      </c>
      <c r="I335" s="191" t="s">
        <v>11</v>
      </c>
      <c r="J335" s="191" t="s">
        <v>10</v>
      </c>
      <c r="K335" s="191" t="s">
        <v>11</v>
      </c>
      <c r="L335" s="458"/>
      <c r="M335" s="441"/>
    </row>
    <row r="336" spans="1:13" x14ac:dyDescent="0.35">
      <c r="A336" s="442" t="s">
        <v>147</v>
      </c>
      <c r="B336" s="443"/>
      <c r="C336" s="443"/>
      <c r="D336" s="443"/>
      <c r="E336" s="443"/>
      <c r="F336" s="443"/>
      <c r="G336" s="443"/>
      <c r="H336" s="444"/>
      <c r="I336" s="179">
        <f>I326</f>
        <v>307783</v>
      </c>
      <c r="J336" s="61"/>
      <c r="K336" s="60">
        <f>K326</f>
        <v>93085</v>
      </c>
      <c r="L336" s="60">
        <f>L326</f>
        <v>400868</v>
      </c>
      <c r="M336" s="8"/>
    </row>
    <row r="337" spans="1:13" x14ac:dyDescent="0.35">
      <c r="A337" s="7" t="str">
        <f>IF('กรอกรายการ วัสดุ'!A384&gt;0,'กรอกรายการ วัสดุ'!A396,IF('กรอกรายการ วัสดุ'!A396=0," "))</f>
        <v xml:space="preserve"> </v>
      </c>
      <c r="B337" s="445" t="str">
        <f>IF('กรอกรายการ วัสดุ'!B150&gt;0,'กรอกรายการ วัสดุ'!B150,IF('กรอกรายการ วัสดุ'!B150=0,"-"))</f>
        <v>-</v>
      </c>
      <c r="C337" s="445"/>
      <c r="D337" s="445"/>
      <c r="E337" s="445"/>
      <c r="F337" s="12" t="str">
        <f>IF('กรอกรายการ วัสดุ'!C150&gt;0,'กรอกรายการ วัสดุ'!C150,IF('กรอกรายการ วัสดุ'!C150=0,"-"))</f>
        <v>-</v>
      </c>
      <c r="G337" s="12" t="str">
        <f>IF('กรอกรายการ วัสดุ'!D150&gt;0,'กรอกรายการ วัสดุ'!D150,IF('กรอกรายการ วัสดุ'!D150=0,"-"))</f>
        <v>-</v>
      </c>
      <c r="H337" s="12" t="str">
        <f>IF('กรอกรายการ วัสดุ'!E150&gt;0,'กรอกรายการ วัสดุ'!E150,IF('กรอกรายการ วัสดุ'!E150=0,"-"))</f>
        <v>-</v>
      </c>
      <c r="I337" s="57" t="str">
        <f>IF('กรอกรายการ วัสดุ'!F150&gt;0,'กรอกรายการ วัสดุ'!F150,IF('กรอกรายการ วัสดุ'!F150=0,"-"))</f>
        <v>-</v>
      </c>
      <c r="J337" s="12" t="str">
        <f>IF('กรอกรายการ วัสดุ'!G150&gt;0,'กรอกรายการ วัสดุ'!G150,IF('กรอกรายการ วัสดุ'!G150=0,"-"))</f>
        <v>-</v>
      </c>
      <c r="K337" s="12" t="str">
        <f>IF('กรอกรายการ วัสดุ'!H150&gt;0,'กรอกรายการ วัสดุ'!H150,IF('กรอกรายการ วัสดุ'!H150=0,"-"))</f>
        <v>-</v>
      </c>
      <c r="L337" s="57" t="str">
        <f>IF('กรอกรายการ วัสดุ'!I150&gt;0,'กรอกรายการ วัสดุ'!I150,IF('กรอกรายการ วัสดุ'!I150=0,"-"))</f>
        <v>-</v>
      </c>
      <c r="M337" s="94"/>
    </row>
    <row r="338" spans="1:13" x14ac:dyDescent="0.35">
      <c r="A338" s="9" t="str">
        <f>IF('กรอกรายการ วัสดุ'!A385&gt;0,'กรอกรายการ วัสดุ'!A397,IF('กรอกรายการ วัสดุ'!A397=0," "))</f>
        <v xml:space="preserve"> </v>
      </c>
      <c r="B338" s="434" t="str">
        <f>IF('กรอกรายการ วัสดุ'!B151&gt;0,'กรอกรายการ วัสดุ'!B151,IF('กรอกรายการ วัสดุ'!B151=0,"-"))</f>
        <v>-</v>
      </c>
      <c r="C338" s="434"/>
      <c r="D338" s="434"/>
      <c r="E338" s="434"/>
      <c r="F338" s="12" t="str">
        <f>IF('กรอกรายการ วัสดุ'!C151&gt;0,'กรอกรายการ วัสดุ'!C151,IF('กรอกรายการ วัสดุ'!C151=0,"-"))</f>
        <v>-</v>
      </c>
      <c r="G338" s="12" t="str">
        <f>IF('กรอกรายการ วัสดุ'!D151&gt;0,'กรอกรายการ วัสดุ'!D151,IF('กรอกรายการ วัสดุ'!D151=0,"-"))</f>
        <v>-</v>
      </c>
      <c r="H338" s="12" t="str">
        <f>IF('กรอกรายการ วัสดุ'!E151&gt;0,'กรอกรายการ วัสดุ'!E151,IF('กรอกรายการ วัสดุ'!E151=0,"-"))</f>
        <v>-</v>
      </c>
      <c r="I338" s="57" t="str">
        <f>IF('กรอกรายการ วัสดุ'!F151&gt;0,'กรอกรายการ วัสดุ'!F151,IF('กรอกรายการ วัสดุ'!F151=0,"-"))</f>
        <v>-</v>
      </c>
      <c r="J338" s="12" t="str">
        <f>IF('กรอกรายการ วัสดุ'!G151&gt;0,'กรอกรายการ วัสดุ'!G151,IF('กรอกรายการ วัสดุ'!G151=0,"-"))</f>
        <v>-</v>
      </c>
      <c r="K338" s="12" t="str">
        <f>IF('กรอกรายการ วัสดุ'!H151&gt;0,'กรอกรายการ วัสดุ'!H151,IF('กรอกรายการ วัสดุ'!H151=0,"-"))</f>
        <v>-</v>
      </c>
      <c r="L338" s="57" t="str">
        <f>IF('กรอกรายการ วัสดุ'!I151&gt;0,'กรอกรายการ วัสดุ'!I151,IF('กรอกรายการ วัสดุ'!I151=0,"-"))</f>
        <v>-</v>
      </c>
      <c r="M338" s="94"/>
    </row>
    <row r="339" spans="1:13" x14ac:dyDescent="0.35">
      <c r="A339" s="9" t="str">
        <f>IF('กรอกรายการ วัสดุ'!A386&gt;0,'กรอกรายการ วัสดุ'!A398,IF('กรอกรายการ วัสดุ'!A398=0," "))</f>
        <v xml:space="preserve"> </v>
      </c>
      <c r="B339" s="434" t="str">
        <f>IF('กรอกรายการ วัสดุ'!B152&gt;0,'กรอกรายการ วัสดุ'!B152,IF('กรอกรายการ วัสดุ'!B152=0,"-"))</f>
        <v>-</v>
      </c>
      <c r="C339" s="434"/>
      <c r="D339" s="434"/>
      <c r="E339" s="434"/>
      <c r="F339" s="12" t="str">
        <f>IF('กรอกรายการ วัสดุ'!C152&gt;0,'กรอกรายการ วัสดุ'!C152,IF('กรอกรายการ วัสดุ'!C152=0,"-"))</f>
        <v>-</v>
      </c>
      <c r="G339" s="12" t="str">
        <f>IF('กรอกรายการ วัสดุ'!D152&gt;0,'กรอกรายการ วัสดุ'!D152,IF('กรอกรายการ วัสดุ'!D152=0,"-"))</f>
        <v>-</v>
      </c>
      <c r="H339" s="12" t="str">
        <f>IF('กรอกรายการ วัสดุ'!E152&gt;0,'กรอกรายการ วัสดุ'!E152,IF('กรอกรายการ วัสดุ'!E152=0,"-"))</f>
        <v>-</v>
      </c>
      <c r="I339" s="57" t="str">
        <f>IF('กรอกรายการ วัสดุ'!F152&gt;0,'กรอกรายการ วัสดุ'!F152,IF('กรอกรายการ วัสดุ'!F152=0,"-"))</f>
        <v>-</v>
      </c>
      <c r="J339" s="12" t="str">
        <f>IF('กรอกรายการ วัสดุ'!G152&gt;0,'กรอกรายการ วัสดุ'!G152,IF('กรอกรายการ วัสดุ'!G152=0,"-"))</f>
        <v>-</v>
      </c>
      <c r="K339" s="12" t="str">
        <f>IF('กรอกรายการ วัสดุ'!H152&gt;0,'กรอกรายการ วัสดุ'!H152,IF('กรอกรายการ วัสดุ'!H152=0,"-"))</f>
        <v>-</v>
      </c>
      <c r="L339" s="57" t="str">
        <f>IF('กรอกรายการ วัสดุ'!I152&gt;0,'กรอกรายการ วัสดุ'!I152,IF('กรอกรายการ วัสดุ'!I152=0,"-"))</f>
        <v>-</v>
      </c>
      <c r="M339" s="94"/>
    </row>
    <row r="340" spans="1:13" x14ac:dyDescent="0.35">
      <c r="A340" s="9" t="str">
        <f>IF('กรอกรายการ วัสดุ'!A387&gt;0,'กรอกรายการ วัสดุ'!A399,IF('กรอกรายการ วัสดุ'!A399=0," "))</f>
        <v xml:space="preserve"> </v>
      </c>
      <c r="B340" s="434" t="str">
        <f>IF('กรอกรายการ วัสดุ'!B153&gt;0,'กรอกรายการ วัสดุ'!B153,IF('กรอกรายการ วัสดุ'!B153=0,"-"))</f>
        <v>-</v>
      </c>
      <c r="C340" s="434"/>
      <c r="D340" s="434"/>
      <c r="E340" s="434"/>
      <c r="F340" s="12" t="str">
        <f>IF('กรอกรายการ วัสดุ'!C153&gt;0,'กรอกรายการ วัสดุ'!C153,IF('กรอกรายการ วัสดุ'!C153=0,"-"))</f>
        <v>-</v>
      </c>
      <c r="G340" s="12" t="str">
        <f>IF('กรอกรายการ วัสดุ'!D153&gt;0,'กรอกรายการ วัสดุ'!D153,IF('กรอกรายการ วัสดุ'!D153=0,"-"))</f>
        <v>-</v>
      </c>
      <c r="H340" s="12" t="str">
        <f>IF('กรอกรายการ วัสดุ'!E153&gt;0,'กรอกรายการ วัสดุ'!E153,IF('กรอกรายการ วัสดุ'!E153=0,"-"))</f>
        <v>-</v>
      </c>
      <c r="I340" s="57" t="str">
        <f>IF('กรอกรายการ วัสดุ'!F153&gt;0,'กรอกรายการ วัสดุ'!F153,IF('กรอกรายการ วัสดุ'!F153=0,"-"))</f>
        <v>-</v>
      </c>
      <c r="J340" s="12" t="str">
        <f>IF('กรอกรายการ วัสดุ'!G153&gt;0,'กรอกรายการ วัสดุ'!G153,IF('กรอกรายการ วัสดุ'!G153=0,"-"))</f>
        <v>-</v>
      </c>
      <c r="K340" s="12" t="str">
        <f>IF('กรอกรายการ วัสดุ'!H153&gt;0,'กรอกรายการ วัสดุ'!H153,IF('กรอกรายการ วัสดุ'!H153=0,"-"))</f>
        <v>-</v>
      </c>
      <c r="L340" s="57" t="str">
        <f>IF('กรอกรายการ วัสดุ'!I153&gt;0,'กรอกรายการ วัสดุ'!I153,IF('กรอกรายการ วัสดุ'!I153=0,"-"))</f>
        <v>-</v>
      </c>
      <c r="M340" s="94"/>
    </row>
    <row r="341" spans="1:13" x14ac:dyDescent="0.35">
      <c r="A341" s="9" t="str">
        <f>IF('กรอกรายการ วัสดุ'!A388&gt;0,'กรอกรายการ วัสดุ'!A400,IF('กรอกรายการ วัสดุ'!A400=0," "))</f>
        <v xml:space="preserve"> </v>
      </c>
      <c r="B341" s="434" t="str">
        <f>IF('กรอกรายการ วัสดุ'!B154&gt;0,'กรอกรายการ วัสดุ'!B154,IF('กรอกรายการ วัสดุ'!B154=0,"-"))</f>
        <v>-</v>
      </c>
      <c r="C341" s="434"/>
      <c r="D341" s="434"/>
      <c r="E341" s="434"/>
      <c r="F341" s="12" t="str">
        <f>IF('กรอกรายการ วัสดุ'!C154&gt;0,'กรอกรายการ วัสดุ'!C154,IF('กรอกรายการ วัสดุ'!C154=0,"-"))</f>
        <v>-</v>
      </c>
      <c r="G341" s="12" t="str">
        <f>IF('กรอกรายการ วัสดุ'!D154&gt;0,'กรอกรายการ วัสดุ'!D154,IF('กรอกรายการ วัสดุ'!D154=0,"-"))</f>
        <v>-</v>
      </c>
      <c r="H341" s="12" t="str">
        <f>IF('กรอกรายการ วัสดุ'!E154&gt;0,'กรอกรายการ วัสดุ'!E154,IF('กรอกรายการ วัสดุ'!E154=0,"-"))</f>
        <v>-</v>
      </c>
      <c r="I341" s="57" t="str">
        <f>IF('กรอกรายการ วัสดุ'!F154&gt;0,'กรอกรายการ วัสดุ'!F154,IF('กรอกรายการ วัสดุ'!F154=0,"-"))</f>
        <v>-</v>
      </c>
      <c r="J341" s="12" t="str">
        <f>IF('กรอกรายการ วัสดุ'!G154&gt;0,'กรอกรายการ วัสดุ'!G154,IF('กรอกรายการ วัสดุ'!G154=0,"-"))</f>
        <v>-</v>
      </c>
      <c r="K341" s="12" t="str">
        <f>IF('กรอกรายการ วัสดุ'!H154&gt;0,'กรอกรายการ วัสดุ'!H154,IF('กรอกรายการ วัสดุ'!H154=0,"-"))</f>
        <v>-</v>
      </c>
      <c r="L341" s="57" t="str">
        <f>IF('กรอกรายการ วัสดุ'!I154&gt;0,'กรอกรายการ วัสดุ'!I154,IF('กรอกรายการ วัสดุ'!I154=0,"-"))</f>
        <v>-</v>
      </c>
      <c r="M341" s="94"/>
    </row>
    <row r="342" spans="1:13" x14ac:dyDescent="0.35">
      <c r="A342" s="9" t="str">
        <f>IF('กรอกรายการ วัสดุ'!A389&gt;0,'กรอกรายการ วัสดุ'!A401,IF('กรอกรายการ วัสดุ'!A401=0," "))</f>
        <v xml:space="preserve"> </v>
      </c>
      <c r="B342" s="434" t="str">
        <f>IF('กรอกรายการ วัสดุ'!B155&gt;0,'กรอกรายการ วัสดุ'!B155,IF('กรอกรายการ วัสดุ'!B155=0,"-"))</f>
        <v>-</v>
      </c>
      <c r="C342" s="434"/>
      <c r="D342" s="434"/>
      <c r="E342" s="434"/>
      <c r="F342" s="12" t="str">
        <f>IF('กรอกรายการ วัสดุ'!C155&gt;0,'กรอกรายการ วัสดุ'!C155,IF('กรอกรายการ วัสดุ'!C155=0,"-"))</f>
        <v>-</v>
      </c>
      <c r="G342" s="12" t="str">
        <f>IF('กรอกรายการ วัสดุ'!D155&gt;0,'กรอกรายการ วัสดุ'!D155,IF('กรอกรายการ วัสดุ'!D155=0,"-"))</f>
        <v>-</v>
      </c>
      <c r="H342" s="12" t="str">
        <f>IF('กรอกรายการ วัสดุ'!E155&gt;0,'กรอกรายการ วัสดุ'!E155,IF('กรอกรายการ วัสดุ'!E155=0,"-"))</f>
        <v>-</v>
      </c>
      <c r="I342" s="57" t="str">
        <f>IF('กรอกรายการ วัสดุ'!F155&gt;0,'กรอกรายการ วัสดุ'!F155,IF('กรอกรายการ วัสดุ'!F155=0,"-"))</f>
        <v>-</v>
      </c>
      <c r="J342" s="12" t="str">
        <f>IF('กรอกรายการ วัสดุ'!G155&gt;0,'กรอกรายการ วัสดุ'!G155,IF('กรอกรายการ วัสดุ'!G155=0,"-"))</f>
        <v>-</v>
      </c>
      <c r="K342" s="12" t="str">
        <f>IF('กรอกรายการ วัสดุ'!H155&gt;0,'กรอกรายการ วัสดุ'!H155,IF('กรอกรายการ วัสดุ'!H155=0,"-"))</f>
        <v>-</v>
      </c>
      <c r="L342" s="57" t="str">
        <f>IF('กรอกรายการ วัสดุ'!I155&gt;0,'กรอกรายการ วัสดุ'!I155,IF('กรอกรายการ วัสดุ'!I155=0,"-"))</f>
        <v>-</v>
      </c>
      <c r="M342" s="94"/>
    </row>
    <row r="343" spans="1:13" x14ac:dyDescent="0.35">
      <c r="A343" s="9" t="str">
        <f>IF('กรอกรายการ วัสดุ'!A390&gt;0,'กรอกรายการ วัสดุ'!A402,IF('กรอกรายการ วัสดุ'!A402=0," "))</f>
        <v xml:space="preserve"> </v>
      </c>
      <c r="B343" s="434" t="str">
        <f>IF('กรอกรายการ วัสดุ'!B156&gt;0,'กรอกรายการ วัสดุ'!B156,IF('กรอกรายการ วัสดุ'!B156=0,"-"))</f>
        <v>-</v>
      </c>
      <c r="C343" s="434"/>
      <c r="D343" s="434"/>
      <c r="E343" s="434"/>
      <c r="F343" s="12" t="str">
        <f>IF('กรอกรายการ วัสดุ'!C156&gt;0,'กรอกรายการ วัสดุ'!C156,IF('กรอกรายการ วัสดุ'!C156=0,"-"))</f>
        <v>-</v>
      </c>
      <c r="G343" s="12" t="str">
        <f>IF('กรอกรายการ วัสดุ'!D156&gt;0,'กรอกรายการ วัสดุ'!D156,IF('กรอกรายการ วัสดุ'!D156=0,"-"))</f>
        <v>-</v>
      </c>
      <c r="H343" s="12" t="str">
        <f>IF('กรอกรายการ วัสดุ'!E156&gt;0,'กรอกรายการ วัสดุ'!E156,IF('กรอกรายการ วัสดุ'!E156=0,"-"))</f>
        <v>-</v>
      </c>
      <c r="I343" s="57" t="str">
        <f>IF('กรอกรายการ วัสดุ'!F156&gt;0,'กรอกรายการ วัสดุ'!F156,IF('กรอกรายการ วัสดุ'!F156=0,"-"))</f>
        <v>-</v>
      </c>
      <c r="J343" s="12" t="str">
        <f>IF('กรอกรายการ วัสดุ'!G156&gt;0,'กรอกรายการ วัสดุ'!G156,IF('กรอกรายการ วัสดุ'!G156=0,"-"))</f>
        <v>-</v>
      </c>
      <c r="K343" s="12" t="str">
        <f>IF('กรอกรายการ วัสดุ'!H156&gt;0,'กรอกรายการ วัสดุ'!H156,IF('กรอกรายการ วัสดุ'!H156=0,"-"))</f>
        <v>-</v>
      </c>
      <c r="L343" s="57" t="str">
        <f>IF('กรอกรายการ วัสดุ'!I156&gt;0,'กรอกรายการ วัสดุ'!I156,IF('กรอกรายการ วัสดุ'!I156=0,"-"))</f>
        <v>-</v>
      </c>
      <c r="M343" s="94"/>
    </row>
    <row r="344" spans="1:13" x14ac:dyDescent="0.35">
      <c r="A344" s="9" t="str">
        <f>IF('กรอกรายการ วัสดุ'!A391&gt;0,'กรอกรายการ วัสดุ'!A403,IF('กรอกรายการ วัสดุ'!A403=0," "))</f>
        <v xml:space="preserve"> </v>
      </c>
      <c r="B344" s="434" t="str">
        <f>IF('กรอกรายการ วัสดุ'!B157&gt;0,'กรอกรายการ วัสดุ'!B157,IF('กรอกรายการ วัสดุ'!B157=0,"-"))</f>
        <v>-</v>
      </c>
      <c r="C344" s="434"/>
      <c r="D344" s="434"/>
      <c r="E344" s="434"/>
      <c r="F344" s="12" t="str">
        <f>IF('กรอกรายการ วัสดุ'!C157&gt;0,'กรอกรายการ วัสดุ'!C157,IF('กรอกรายการ วัสดุ'!C157=0,"-"))</f>
        <v>-</v>
      </c>
      <c r="G344" s="12" t="str">
        <f>IF('กรอกรายการ วัสดุ'!D157&gt;0,'กรอกรายการ วัสดุ'!D157,IF('กรอกรายการ วัสดุ'!D157=0,"-"))</f>
        <v>-</v>
      </c>
      <c r="H344" s="12" t="str">
        <f>IF('กรอกรายการ วัสดุ'!E157&gt;0,'กรอกรายการ วัสดุ'!E157,IF('กรอกรายการ วัสดุ'!E157=0,"-"))</f>
        <v>-</v>
      </c>
      <c r="I344" s="57" t="str">
        <f>IF('กรอกรายการ วัสดุ'!F157&gt;0,'กรอกรายการ วัสดุ'!F157,IF('กรอกรายการ วัสดุ'!F157=0,"-"))</f>
        <v>-</v>
      </c>
      <c r="J344" s="12" t="str">
        <f>IF('กรอกรายการ วัสดุ'!G157&gt;0,'กรอกรายการ วัสดุ'!G157,IF('กรอกรายการ วัสดุ'!G157=0,"-"))</f>
        <v>-</v>
      </c>
      <c r="K344" s="12" t="str">
        <f>IF('กรอกรายการ วัสดุ'!H157&gt;0,'กรอกรายการ วัสดุ'!H157,IF('กรอกรายการ วัสดุ'!H157=0,"-"))</f>
        <v>-</v>
      </c>
      <c r="L344" s="57" t="str">
        <f>IF('กรอกรายการ วัสดุ'!I157&gt;0,'กรอกรายการ วัสดุ'!I157,IF('กรอกรายการ วัสดุ'!I157=0,"-"))</f>
        <v>-</v>
      </c>
      <c r="M344" s="94"/>
    </row>
    <row r="345" spans="1:13" x14ac:dyDescent="0.35">
      <c r="A345" s="9" t="str">
        <f>IF('กรอกรายการ วัสดุ'!A392&gt;0,'กรอกรายการ วัสดุ'!A404,IF('กรอกรายการ วัสดุ'!A404=0," "))</f>
        <v xml:space="preserve"> </v>
      </c>
      <c r="B345" s="434" t="str">
        <f>IF('กรอกรายการ วัสดุ'!B158&gt;0,'กรอกรายการ วัสดุ'!B158,IF('กรอกรายการ วัสดุ'!B158=0,"-"))</f>
        <v>-</v>
      </c>
      <c r="C345" s="434"/>
      <c r="D345" s="434"/>
      <c r="E345" s="434"/>
      <c r="F345" s="12" t="str">
        <f>IF('กรอกรายการ วัสดุ'!C158&gt;0,'กรอกรายการ วัสดุ'!C158,IF('กรอกรายการ วัสดุ'!C158=0,"-"))</f>
        <v>-</v>
      </c>
      <c r="G345" s="12" t="str">
        <f>IF('กรอกรายการ วัสดุ'!D158&gt;0,'กรอกรายการ วัสดุ'!D158,IF('กรอกรายการ วัสดุ'!D158=0,"-"))</f>
        <v>-</v>
      </c>
      <c r="H345" s="12" t="str">
        <f>IF('กรอกรายการ วัสดุ'!E158&gt;0,'กรอกรายการ วัสดุ'!E158,IF('กรอกรายการ วัสดุ'!E158=0,"-"))</f>
        <v>-</v>
      </c>
      <c r="I345" s="57" t="str">
        <f>IF('กรอกรายการ วัสดุ'!F158&gt;0,'กรอกรายการ วัสดุ'!F158,IF('กรอกรายการ วัสดุ'!F158=0,"-"))</f>
        <v>-</v>
      </c>
      <c r="J345" s="12" t="str">
        <f>IF('กรอกรายการ วัสดุ'!G158&gt;0,'กรอกรายการ วัสดุ'!G158,IF('กรอกรายการ วัสดุ'!G158=0,"-"))</f>
        <v>-</v>
      </c>
      <c r="K345" s="12" t="str">
        <f>IF('กรอกรายการ วัสดุ'!H158&gt;0,'กรอกรายการ วัสดุ'!H158,IF('กรอกรายการ วัสดุ'!H158=0,"-"))</f>
        <v>-</v>
      </c>
      <c r="L345" s="57" t="str">
        <f>IF('กรอกรายการ วัสดุ'!I158&gt;0,'กรอกรายการ วัสดุ'!I158,IF('กรอกรายการ วัสดุ'!I158=0,"-"))</f>
        <v>-</v>
      </c>
      <c r="M345" s="94"/>
    </row>
    <row r="346" spans="1:13" ht="21.75" thickBot="1" x14ac:dyDescent="0.4">
      <c r="A346" s="140" t="str">
        <f>IF('กรอกรายการ วัสดุ'!A393&gt;0,'กรอกรายการ วัสดุ'!A405,IF('กรอกรายการ วัสดุ'!A405=0," "))</f>
        <v xml:space="preserve"> </v>
      </c>
      <c r="B346" s="435" t="str">
        <f>IF('กรอกรายการ วัสดุ'!B159&gt;0,'กรอกรายการ วัสดุ'!B159,IF('กรอกรายการ วัสดุ'!B159=0,"-"))</f>
        <v>-</v>
      </c>
      <c r="C346" s="435"/>
      <c r="D346" s="435"/>
      <c r="E346" s="435"/>
      <c r="F346" s="12" t="str">
        <f>IF('กรอกรายการ วัสดุ'!C159&gt;0,'กรอกรายการ วัสดุ'!C159,IF('กรอกรายการ วัสดุ'!C159=0,"-"))</f>
        <v>-</v>
      </c>
      <c r="G346" s="12" t="str">
        <f>IF('กรอกรายการ วัสดุ'!D159&gt;0,'กรอกรายการ วัสดุ'!D159,IF('กรอกรายการ วัสดุ'!D159=0,"-"))</f>
        <v>-</v>
      </c>
      <c r="H346" s="12" t="str">
        <f>IF('กรอกรายการ วัสดุ'!E159&gt;0,'กรอกรายการ วัสดุ'!E159,IF('กรอกรายการ วัสดุ'!E159=0,"-"))</f>
        <v>-</v>
      </c>
      <c r="I346" s="57" t="str">
        <f>IF('กรอกรายการ วัสดุ'!F159&gt;0,'กรอกรายการ วัสดุ'!F159,IF('กรอกรายการ วัสดุ'!F159=0,"-"))</f>
        <v>-</v>
      </c>
      <c r="J346" s="12" t="str">
        <f>IF('กรอกรายการ วัสดุ'!G159&gt;0,'กรอกรายการ วัสดุ'!G159,IF('กรอกรายการ วัสดุ'!G159=0,"-"))</f>
        <v>-</v>
      </c>
      <c r="K346" s="12" t="str">
        <f>IF('กรอกรายการ วัสดุ'!H159&gt;0,'กรอกรายการ วัสดุ'!H159,IF('กรอกรายการ วัสดุ'!H159=0,"-"))</f>
        <v>-</v>
      </c>
      <c r="L346" s="57" t="str">
        <f>IF('กรอกรายการ วัสดุ'!I159&gt;0,'กรอกรายการ วัสดุ'!I159,IF('กรอกรายการ วัสดุ'!I159=0,"-"))</f>
        <v>-</v>
      </c>
      <c r="M346" s="93"/>
    </row>
    <row r="347" spans="1:13" ht="21.75" thickBot="1" x14ac:dyDescent="0.4">
      <c r="A347" s="436" t="s">
        <v>148</v>
      </c>
      <c r="B347" s="437"/>
      <c r="C347" s="437"/>
      <c r="D347" s="437"/>
      <c r="E347" s="437"/>
      <c r="F347" s="437"/>
      <c r="G347" s="437"/>
      <c r="H347" s="438"/>
      <c r="I347" s="180">
        <f>SUM(I337:I346)</f>
        <v>0</v>
      </c>
      <c r="J347" s="19"/>
      <c r="K347" s="58">
        <f t="shared" ref="K347:L347" si="22">SUM(K337:K346)</f>
        <v>0</v>
      </c>
      <c r="L347" s="58">
        <f t="shared" si="22"/>
        <v>0</v>
      </c>
      <c r="M347" s="14"/>
    </row>
    <row r="348" spans="1:13" ht="21.75" thickBot="1" x14ac:dyDescent="0.4">
      <c r="A348" s="436" t="s">
        <v>149</v>
      </c>
      <c r="B348" s="437"/>
      <c r="C348" s="437"/>
      <c r="D348" s="437"/>
      <c r="E348" s="437"/>
      <c r="F348" s="437"/>
      <c r="G348" s="437"/>
      <c r="H348" s="438"/>
      <c r="I348" s="180">
        <f>I347+I336</f>
        <v>307783</v>
      </c>
      <c r="J348" s="15"/>
      <c r="K348" s="58">
        <f t="shared" ref="K348:L348" si="23">K347+K336</f>
        <v>93085</v>
      </c>
      <c r="L348" s="58">
        <f t="shared" si="23"/>
        <v>400868</v>
      </c>
      <c r="M348" s="14"/>
    </row>
    <row r="349" spans="1:13" x14ac:dyDescent="0.35">
      <c r="A349" s="13"/>
      <c r="B349" s="13"/>
      <c r="C349" s="13"/>
      <c r="D349" s="13"/>
      <c r="E349" s="13"/>
      <c r="F349" s="13"/>
      <c r="G349" s="13"/>
      <c r="H349" s="13"/>
      <c r="I349" s="6"/>
      <c r="J349" s="6"/>
      <c r="K349" s="6"/>
      <c r="L349" s="6"/>
      <c r="M349" s="6"/>
    </row>
    <row r="350" spans="1:13" x14ac:dyDescent="0.35">
      <c r="A350" s="189"/>
      <c r="B350" s="2"/>
      <c r="C350" s="141"/>
      <c r="D350" s="141" t="s">
        <v>28</v>
      </c>
      <c r="E350" s="141" t="s">
        <v>29</v>
      </c>
      <c r="F350" s="2" t="s">
        <v>30</v>
      </c>
      <c r="G350" s="2"/>
      <c r="H350" s="142" t="s">
        <v>28</v>
      </c>
      <c r="I350" s="141" t="s">
        <v>33</v>
      </c>
      <c r="J350" s="2"/>
      <c r="K350" s="2"/>
      <c r="L350" s="2"/>
      <c r="M350" s="2"/>
    </row>
    <row r="351" spans="1:13" x14ac:dyDescent="0.35">
      <c r="A351" s="189"/>
      <c r="B351" s="141"/>
      <c r="C351" s="141"/>
      <c r="D351" s="142"/>
      <c r="E351" s="189">
        <f>E329</f>
        <v>0</v>
      </c>
      <c r="F351" s="2"/>
      <c r="G351" s="2"/>
      <c r="H351" s="142"/>
      <c r="I351" s="439">
        <f>I329</f>
        <v>0</v>
      </c>
      <c r="J351" s="439"/>
      <c r="K351" s="2"/>
      <c r="L351" s="2"/>
      <c r="M351" s="2"/>
    </row>
    <row r="352" spans="1:13" x14ac:dyDescent="0.35">
      <c r="A352" s="189"/>
      <c r="B352" s="2"/>
      <c r="C352" s="141"/>
      <c r="D352" s="439">
        <f>D330</f>
        <v>0</v>
      </c>
      <c r="E352" s="439"/>
      <c r="F352" s="141"/>
      <c r="G352" s="2"/>
      <c r="H352" s="439">
        <f>H330</f>
        <v>0</v>
      </c>
      <c r="I352" s="439"/>
      <c r="J352" s="439"/>
      <c r="K352" s="439"/>
      <c r="L352" s="2"/>
      <c r="M352" s="2"/>
    </row>
    <row r="353" spans="1:13" ht="23.25" x14ac:dyDescent="0.35">
      <c r="A353" s="2"/>
      <c r="B353" s="2"/>
      <c r="C353" s="459" t="s">
        <v>23</v>
      </c>
      <c r="D353" s="459"/>
      <c r="E353" s="459"/>
      <c r="F353" s="459"/>
      <c r="G353" s="459"/>
      <c r="H353" s="459"/>
      <c r="I353" s="459"/>
      <c r="J353" s="459"/>
      <c r="K353" s="459"/>
      <c r="L353" s="158" t="s">
        <v>25</v>
      </c>
      <c r="M353" s="159"/>
    </row>
    <row r="354" spans="1:13" x14ac:dyDescent="0.35">
      <c r="A354" s="446" t="str">
        <f>A332</f>
        <v>ระบบไฟฟ้า อาคาร 208</v>
      </c>
      <c r="B354" s="446"/>
      <c r="C354" s="446"/>
      <c r="D354" s="447" t="str">
        <f>D310</f>
        <v>อาคาร 208</v>
      </c>
      <c r="E354" s="447"/>
      <c r="F354" s="447"/>
      <c r="G354" s="447"/>
      <c r="H354" s="447"/>
      <c r="I354" s="1" t="s">
        <v>26</v>
      </c>
      <c r="J354" s="190" t="str">
        <f>J332</f>
        <v>สพม.11</v>
      </c>
      <c r="M354" s="1" t="s">
        <v>150</v>
      </c>
    </row>
    <row r="355" spans="1:13" ht="21.75" thickBot="1" x14ac:dyDescent="0.4">
      <c r="A355" s="190" t="s">
        <v>0</v>
      </c>
      <c r="D355" s="447" t="str">
        <f>D311</f>
        <v>โรงเรียนคลองฉนวนวิทยา</v>
      </c>
      <c r="E355" s="447"/>
      <c r="F355" s="447"/>
      <c r="G355" s="447"/>
      <c r="H355" s="447"/>
      <c r="K355" s="448"/>
      <c r="L355" s="448"/>
    </row>
    <row r="356" spans="1:13" x14ac:dyDescent="0.35">
      <c r="A356" s="449" t="s">
        <v>2</v>
      </c>
      <c r="B356" s="451" t="s">
        <v>3</v>
      </c>
      <c r="C356" s="452"/>
      <c r="D356" s="452"/>
      <c r="E356" s="453"/>
      <c r="F356" s="457" t="s">
        <v>4</v>
      </c>
      <c r="G356" s="457" t="s">
        <v>5</v>
      </c>
      <c r="H356" s="457" t="s">
        <v>6</v>
      </c>
      <c r="I356" s="457"/>
      <c r="J356" s="457" t="s">
        <v>7</v>
      </c>
      <c r="K356" s="457"/>
      <c r="L356" s="457" t="s">
        <v>24</v>
      </c>
      <c r="M356" s="440" t="s">
        <v>9</v>
      </c>
    </row>
    <row r="357" spans="1:13" ht="42" x14ac:dyDescent="0.35">
      <c r="A357" s="450"/>
      <c r="B357" s="454"/>
      <c r="C357" s="455"/>
      <c r="D357" s="455"/>
      <c r="E357" s="456"/>
      <c r="F357" s="458"/>
      <c r="G357" s="458"/>
      <c r="H357" s="191" t="s">
        <v>10</v>
      </c>
      <c r="I357" s="191" t="s">
        <v>11</v>
      </c>
      <c r="J357" s="191" t="s">
        <v>10</v>
      </c>
      <c r="K357" s="191" t="s">
        <v>11</v>
      </c>
      <c r="L357" s="458"/>
      <c r="M357" s="441"/>
    </row>
    <row r="358" spans="1:13" x14ac:dyDescent="0.35">
      <c r="A358" s="442" t="s">
        <v>153</v>
      </c>
      <c r="B358" s="443"/>
      <c r="C358" s="443"/>
      <c r="D358" s="443"/>
      <c r="E358" s="443"/>
      <c r="F358" s="443"/>
      <c r="G358" s="443"/>
      <c r="H358" s="444"/>
      <c r="I358" s="179">
        <f>I348</f>
        <v>307783</v>
      </c>
      <c r="J358" s="61"/>
      <c r="K358" s="60">
        <f>K348</f>
        <v>93085</v>
      </c>
      <c r="L358" s="60">
        <f>L348</f>
        <v>400868</v>
      </c>
      <c r="M358" s="8"/>
    </row>
    <row r="359" spans="1:13" x14ac:dyDescent="0.35">
      <c r="A359" s="7" t="str">
        <f>IF('กรอกรายการ วัสดุ'!A406&gt;0,'กรอกรายการ วัสดุ'!A418,IF('กรอกรายการ วัสดุ'!A418=0," "))</f>
        <v xml:space="preserve"> </v>
      </c>
      <c r="B359" s="445" t="str">
        <f>IF('กรอกรายการ วัสดุ'!B160&gt;0,'กรอกรายการ วัสดุ'!B160,IF('กรอกรายการ วัสดุ'!B160=0,"-"))</f>
        <v>-</v>
      </c>
      <c r="C359" s="445"/>
      <c r="D359" s="445"/>
      <c r="E359" s="445"/>
      <c r="F359" s="12" t="str">
        <f>IF('กรอกรายการ วัสดุ'!C160&gt;0,'กรอกรายการ วัสดุ'!C160,IF('กรอกรายการ วัสดุ'!C160=0,"-"))</f>
        <v>-</v>
      </c>
      <c r="G359" s="12" t="str">
        <f>IF('กรอกรายการ วัสดุ'!D160&gt;0,'กรอกรายการ วัสดุ'!D160,IF('กรอกรายการ วัสดุ'!D160=0,"-"))</f>
        <v>-</v>
      </c>
      <c r="H359" s="12" t="str">
        <f>IF('กรอกรายการ วัสดุ'!E160&gt;0,'กรอกรายการ วัสดุ'!E160,IF('กรอกรายการ วัสดุ'!E160=0,"-"))</f>
        <v>-</v>
      </c>
      <c r="I359" s="57" t="str">
        <f>IF('กรอกรายการ วัสดุ'!F160&gt;0,'กรอกรายการ วัสดุ'!F160,IF('กรอกรายการ วัสดุ'!F160=0,"-"))</f>
        <v>-</v>
      </c>
      <c r="J359" s="12" t="str">
        <f>IF('กรอกรายการ วัสดุ'!G160&gt;0,'กรอกรายการ วัสดุ'!G160,IF('กรอกรายการ วัสดุ'!G160=0,"-"))</f>
        <v>-</v>
      </c>
      <c r="K359" s="12" t="str">
        <f>IF('กรอกรายการ วัสดุ'!H160&gt;0,'กรอกรายการ วัสดุ'!H160,IF('กรอกรายการ วัสดุ'!H160=0,"-"))</f>
        <v>-</v>
      </c>
      <c r="L359" s="57" t="str">
        <f>IF('กรอกรายการ วัสดุ'!I160&gt;0,'กรอกรายการ วัสดุ'!I160,IF('กรอกรายการ วัสดุ'!I160=0,"-"))</f>
        <v>-</v>
      </c>
      <c r="M359" s="94"/>
    </row>
    <row r="360" spans="1:13" x14ac:dyDescent="0.35">
      <c r="A360" s="9" t="str">
        <f>IF('กรอกรายการ วัสดุ'!A407&gt;0,'กรอกรายการ วัสดุ'!A419,IF('กรอกรายการ วัสดุ'!A419=0," "))</f>
        <v xml:space="preserve"> </v>
      </c>
      <c r="B360" s="434" t="str">
        <f>IF('กรอกรายการ วัสดุ'!B161&gt;0,'กรอกรายการ วัสดุ'!B161,IF('กรอกรายการ วัสดุ'!B161=0,"-"))</f>
        <v>-</v>
      </c>
      <c r="C360" s="434"/>
      <c r="D360" s="434"/>
      <c r="E360" s="434"/>
      <c r="F360" s="12" t="str">
        <f>IF('กรอกรายการ วัสดุ'!C161&gt;0,'กรอกรายการ วัสดุ'!C161,IF('กรอกรายการ วัสดุ'!C161=0,"-"))</f>
        <v>-</v>
      </c>
      <c r="G360" s="12" t="str">
        <f>IF('กรอกรายการ วัสดุ'!D161&gt;0,'กรอกรายการ วัสดุ'!D161,IF('กรอกรายการ วัสดุ'!D161=0,"-"))</f>
        <v>-</v>
      </c>
      <c r="H360" s="12" t="str">
        <f>IF('กรอกรายการ วัสดุ'!E161&gt;0,'กรอกรายการ วัสดุ'!E161,IF('กรอกรายการ วัสดุ'!E161=0,"-"))</f>
        <v>-</v>
      </c>
      <c r="I360" s="57" t="str">
        <f>IF('กรอกรายการ วัสดุ'!F161&gt;0,'กรอกรายการ วัสดุ'!F161,IF('กรอกรายการ วัสดุ'!F161=0,"-"))</f>
        <v>-</v>
      </c>
      <c r="J360" s="12" t="str">
        <f>IF('กรอกรายการ วัสดุ'!G161&gt;0,'กรอกรายการ วัสดุ'!G161,IF('กรอกรายการ วัสดุ'!G161=0,"-"))</f>
        <v>-</v>
      </c>
      <c r="K360" s="12" t="str">
        <f>IF('กรอกรายการ วัสดุ'!H161&gt;0,'กรอกรายการ วัสดุ'!H161,IF('กรอกรายการ วัสดุ'!H161=0,"-"))</f>
        <v>-</v>
      </c>
      <c r="L360" s="57" t="str">
        <f>IF('กรอกรายการ วัสดุ'!I161&gt;0,'กรอกรายการ วัสดุ'!I161,IF('กรอกรายการ วัสดุ'!I161=0,"-"))</f>
        <v>-</v>
      </c>
      <c r="M360" s="94"/>
    </row>
    <row r="361" spans="1:13" x14ac:dyDescent="0.35">
      <c r="A361" s="9" t="str">
        <f>IF('กรอกรายการ วัสดุ'!A408&gt;0,'กรอกรายการ วัสดุ'!A420,IF('กรอกรายการ วัสดุ'!A420=0," "))</f>
        <v xml:space="preserve"> </v>
      </c>
      <c r="B361" s="434" t="str">
        <f>IF('กรอกรายการ วัสดุ'!B162&gt;0,'กรอกรายการ วัสดุ'!B162,IF('กรอกรายการ วัสดุ'!B162=0,"-"))</f>
        <v>-</v>
      </c>
      <c r="C361" s="434"/>
      <c r="D361" s="434"/>
      <c r="E361" s="434"/>
      <c r="F361" s="12" t="str">
        <f>IF('กรอกรายการ วัสดุ'!C162&gt;0,'กรอกรายการ วัสดุ'!C162,IF('กรอกรายการ วัสดุ'!C162=0,"-"))</f>
        <v>-</v>
      </c>
      <c r="G361" s="12" t="str">
        <f>IF('กรอกรายการ วัสดุ'!D162&gt;0,'กรอกรายการ วัสดุ'!D162,IF('กรอกรายการ วัสดุ'!D162=0,"-"))</f>
        <v>-</v>
      </c>
      <c r="H361" s="12" t="str">
        <f>IF('กรอกรายการ วัสดุ'!E162&gt;0,'กรอกรายการ วัสดุ'!E162,IF('กรอกรายการ วัสดุ'!E162=0,"-"))</f>
        <v>-</v>
      </c>
      <c r="I361" s="57" t="str">
        <f>IF('กรอกรายการ วัสดุ'!F162&gt;0,'กรอกรายการ วัสดุ'!F162,IF('กรอกรายการ วัสดุ'!F162=0,"-"))</f>
        <v>-</v>
      </c>
      <c r="J361" s="12" t="str">
        <f>IF('กรอกรายการ วัสดุ'!G162&gt;0,'กรอกรายการ วัสดุ'!G162,IF('กรอกรายการ วัสดุ'!G162=0,"-"))</f>
        <v>-</v>
      </c>
      <c r="K361" s="12" t="str">
        <f>IF('กรอกรายการ วัสดุ'!H162&gt;0,'กรอกรายการ วัสดุ'!H162,IF('กรอกรายการ วัสดุ'!H162=0,"-"))</f>
        <v>-</v>
      </c>
      <c r="L361" s="57" t="str">
        <f>IF('กรอกรายการ วัสดุ'!I162&gt;0,'กรอกรายการ วัสดุ'!I162,IF('กรอกรายการ วัสดุ'!I162=0,"-"))</f>
        <v>-</v>
      </c>
      <c r="M361" s="94"/>
    </row>
    <row r="362" spans="1:13" x14ac:dyDescent="0.35">
      <c r="A362" s="9" t="str">
        <f>IF('กรอกรายการ วัสดุ'!A409&gt;0,'กรอกรายการ วัสดุ'!A421,IF('กรอกรายการ วัสดุ'!A421=0," "))</f>
        <v xml:space="preserve"> </v>
      </c>
      <c r="B362" s="434" t="str">
        <f>IF('กรอกรายการ วัสดุ'!B163&gt;0,'กรอกรายการ วัสดุ'!B163,IF('กรอกรายการ วัสดุ'!B163=0,"-"))</f>
        <v>-</v>
      </c>
      <c r="C362" s="434"/>
      <c r="D362" s="434"/>
      <c r="E362" s="434"/>
      <c r="F362" s="12" t="str">
        <f>IF('กรอกรายการ วัสดุ'!C163&gt;0,'กรอกรายการ วัสดุ'!C163,IF('กรอกรายการ วัสดุ'!C163=0,"-"))</f>
        <v>-</v>
      </c>
      <c r="G362" s="12" t="str">
        <f>IF('กรอกรายการ วัสดุ'!D163&gt;0,'กรอกรายการ วัสดุ'!D163,IF('กรอกรายการ วัสดุ'!D163=0,"-"))</f>
        <v>-</v>
      </c>
      <c r="H362" s="12" t="str">
        <f>IF('กรอกรายการ วัสดุ'!E163&gt;0,'กรอกรายการ วัสดุ'!E163,IF('กรอกรายการ วัสดุ'!E163=0,"-"))</f>
        <v>-</v>
      </c>
      <c r="I362" s="57" t="str">
        <f>IF('กรอกรายการ วัสดุ'!F163&gt;0,'กรอกรายการ วัสดุ'!F163,IF('กรอกรายการ วัสดุ'!F163=0,"-"))</f>
        <v>-</v>
      </c>
      <c r="J362" s="12" t="str">
        <f>IF('กรอกรายการ วัสดุ'!G163&gt;0,'กรอกรายการ วัสดุ'!G163,IF('กรอกรายการ วัสดุ'!G163=0,"-"))</f>
        <v>-</v>
      </c>
      <c r="K362" s="12" t="str">
        <f>IF('กรอกรายการ วัสดุ'!H163&gt;0,'กรอกรายการ วัสดุ'!H163,IF('กรอกรายการ วัสดุ'!H163=0,"-"))</f>
        <v>-</v>
      </c>
      <c r="L362" s="57" t="str">
        <f>IF('กรอกรายการ วัสดุ'!I163&gt;0,'กรอกรายการ วัสดุ'!I163,IF('กรอกรายการ วัสดุ'!I163=0,"-"))</f>
        <v>-</v>
      </c>
      <c r="M362" s="94"/>
    </row>
    <row r="363" spans="1:13" x14ac:dyDescent="0.35">
      <c r="A363" s="9" t="str">
        <f>IF('กรอกรายการ วัสดุ'!A410&gt;0,'กรอกรายการ วัสดุ'!A422,IF('กรอกรายการ วัสดุ'!A422=0," "))</f>
        <v xml:space="preserve"> </v>
      </c>
      <c r="B363" s="434" t="str">
        <f>IF('กรอกรายการ วัสดุ'!B164&gt;0,'กรอกรายการ วัสดุ'!B164,IF('กรอกรายการ วัสดุ'!B164=0,"-"))</f>
        <v>-</v>
      </c>
      <c r="C363" s="434"/>
      <c r="D363" s="434"/>
      <c r="E363" s="434"/>
      <c r="F363" s="12" t="str">
        <f>IF('กรอกรายการ วัสดุ'!C164&gt;0,'กรอกรายการ วัสดุ'!C164,IF('กรอกรายการ วัสดุ'!C164=0,"-"))</f>
        <v>-</v>
      </c>
      <c r="G363" s="12" t="str">
        <f>IF('กรอกรายการ วัสดุ'!D164&gt;0,'กรอกรายการ วัสดุ'!D164,IF('กรอกรายการ วัสดุ'!D164=0,"-"))</f>
        <v>-</v>
      </c>
      <c r="H363" s="12" t="str">
        <f>IF('กรอกรายการ วัสดุ'!E164&gt;0,'กรอกรายการ วัสดุ'!E164,IF('กรอกรายการ วัสดุ'!E164=0,"-"))</f>
        <v>-</v>
      </c>
      <c r="I363" s="57" t="str">
        <f>IF('กรอกรายการ วัสดุ'!F164&gt;0,'กรอกรายการ วัสดุ'!F164,IF('กรอกรายการ วัสดุ'!F164=0,"-"))</f>
        <v>-</v>
      </c>
      <c r="J363" s="12" t="str">
        <f>IF('กรอกรายการ วัสดุ'!G164&gt;0,'กรอกรายการ วัสดุ'!G164,IF('กรอกรายการ วัสดุ'!G164=0,"-"))</f>
        <v>-</v>
      </c>
      <c r="K363" s="12" t="str">
        <f>IF('กรอกรายการ วัสดุ'!H164&gt;0,'กรอกรายการ วัสดุ'!H164,IF('กรอกรายการ วัสดุ'!H164=0,"-"))</f>
        <v>-</v>
      </c>
      <c r="L363" s="57" t="str">
        <f>IF('กรอกรายการ วัสดุ'!I164&gt;0,'กรอกรายการ วัสดุ'!I164,IF('กรอกรายการ วัสดุ'!I164=0,"-"))</f>
        <v>-</v>
      </c>
      <c r="M363" s="94"/>
    </row>
    <row r="364" spans="1:13" x14ac:dyDescent="0.35">
      <c r="A364" s="9" t="str">
        <f>IF('กรอกรายการ วัสดุ'!A411&gt;0,'กรอกรายการ วัสดุ'!A423,IF('กรอกรายการ วัสดุ'!A423=0," "))</f>
        <v xml:space="preserve"> </v>
      </c>
      <c r="B364" s="434" t="str">
        <f>IF('กรอกรายการ วัสดุ'!B165&gt;0,'กรอกรายการ วัสดุ'!B165,IF('กรอกรายการ วัสดุ'!B165=0,"-"))</f>
        <v>-</v>
      </c>
      <c r="C364" s="434"/>
      <c r="D364" s="434"/>
      <c r="E364" s="434"/>
      <c r="F364" s="12" t="str">
        <f>IF('กรอกรายการ วัสดุ'!C165&gt;0,'กรอกรายการ วัสดุ'!C165,IF('กรอกรายการ วัสดุ'!C165=0,"-"))</f>
        <v>-</v>
      </c>
      <c r="G364" s="12" t="str">
        <f>IF('กรอกรายการ วัสดุ'!D165&gt;0,'กรอกรายการ วัสดุ'!D165,IF('กรอกรายการ วัสดุ'!D165=0,"-"))</f>
        <v>-</v>
      </c>
      <c r="H364" s="12" t="str">
        <f>IF('กรอกรายการ วัสดุ'!E165&gt;0,'กรอกรายการ วัสดุ'!E165,IF('กรอกรายการ วัสดุ'!E165=0,"-"))</f>
        <v>-</v>
      </c>
      <c r="I364" s="57" t="str">
        <f>IF('กรอกรายการ วัสดุ'!F165&gt;0,'กรอกรายการ วัสดุ'!F165,IF('กรอกรายการ วัสดุ'!F165=0,"-"))</f>
        <v>-</v>
      </c>
      <c r="J364" s="12" t="str">
        <f>IF('กรอกรายการ วัสดุ'!G165&gt;0,'กรอกรายการ วัสดุ'!G165,IF('กรอกรายการ วัสดุ'!G165=0,"-"))</f>
        <v>-</v>
      </c>
      <c r="K364" s="12" t="str">
        <f>IF('กรอกรายการ วัสดุ'!H165&gt;0,'กรอกรายการ วัสดุ'!H165,IF('กรอกรายการ วัสดุ'!H165=0,"-"))</f>
        <v>-</v>
      </c>
      <c r="L364" s="57" t="str">
        <f>IF('กรอกรายการ วัสดุ'!I165&gt;0,'กรอกรายการ วัสดุ'!I165,IF('กรอกรายการ วัสดุ'!I165=0,"-"))</f>
        <v>-</v>
      </c>
      <c r="M364" s="94"/>
    </row>
    <row r="365" spans="1:13" x14ac:dyDescent="0.35">
      <c r="A365" s="9" t="str">
        <f>IF('กรอกรายการ วัสดุ'!A412&gt;0,'กรอกรายการ วัสดุ'!A424,IF('กรอกรายการ วัสดุ'!A424=0," "))</f>
        <v xml:space="preserve"> </v>
      </c>
      <c r="B365" s="434" t="str">
        <f>IF('กรอกรายการ วัสดุ'!B166&gt;0,'กรอกรายการ วัสดุ'!B166,IF('กรอกรายการ วัสดุ'!B166=0,"-"))</f>
        <v>-</v>
      </c>
      <c r="C365" s="434"/>
      <c r="D365" s="434"/>
      <c r="E365" s="434"/>
      <c r="F365" s="12" t="str">
        <f>IF('กรอกรายการ วัสดุ'!C166&gt;0,'กรอกรายการ วัสดุ'!C166,IF('กรอกรายการ วัสดุ'!C166=0,"-"))</f>
        <v>-</v>
      </c>
      <c r="G365" s="12" t="str">
        <f>IF('กรอกรายการ วัสดุ'!D166&gt;0,'กรอกรายการ วัสดุ'!D166,IF('กรอกรายการ วัสดุ'!D166=0,"-"))</f>
        <v>-</v>
      </c>
      <c r="H365" s="12" t="str">
        <f>IF('กรอกรายการ วัสดุ'!E166&gt;0,'กรอกรายการ วัสดุ'!E166,IF('กรอกรายการ วัสดุ'!E166=0,"-"))</f>
        <v>-</v>
      </c>
      <c r="I365" s="57" t="str">
        <f>IF('กรอกรายการ วัสดุ'!F166&gt;0,'กรอกรายการ วัสดุ'!F166,IF('กรอกรายการ วัสดุ'!F166=0,"-"))</f>
        <v>-</v>
      </c>
      <c r="J365" s="12" t="str">
        <f>IF('กรอกรายการ วัสดุ'!G166&gt;0,'กรอกรายการ วัสดุ'!G166,IF('กรอกรายการ วัสดุ'!G166=0,"-"))</f>
        <v>-</v>
      </c>
      <c r="K365" s="12" t="str">
        <f>IF('กรอกรายการ วัสดุ'!H166&gt;0,'กรอกรายการ วัสดุ'!H166,IF('กรอกรายการ วัสดุ'!H166=0,"-"))</f>
        <v>-</v>
      </c>
      <c r="L365" s="57" t="str">
        <f>IF('กรอกรายการ วัสดุ'!I166&gt;0,'กรอกรายการ วัสดุ'!I166,IF('กรอกรายการ วัสดุ'!I166=0,"-"))</f>
        <v>-</v>
      </c>
      <c r="M365" s="94"/>
    </row>
    <row r="366" spans="1:13" x14ac:dyDescent="0.35">
      <c r="A366" s="9" t="str">
        <f>IF('กรอกรายการ วัสดุ'!A413&gt;0,'กรอกรายการ วัสดุ'!A425,IF('กรอกรายการ วัสดุ'!A425=0," "))</f>
        <v xml:space="preserve"> </v>
      </c>
      <c r="B366" s="434" t="str">
        <f>IF('กรอกรายการ วัสดุ'!B167&gt;0,'กรอกรายการ วัสดุ'!B167,IF('กรอกรายการ วัสดุ'!B167=0,"-"))</f>
        <v>-</v>
      </c>
      <c r="C366" s="434"/>
      <c r="D366" s="434"/>
      <c r="E366" s="434"/>
      <c r="F366" s="12" t="str">
        <f>IF('กรอกรายการ วัสดุ'!C167&gt;0,'กรอกรายการ วัสดุ'!C167,IF('กรอกรายการ วัสดุ'!C167=0,"-"))</f>
        <v>-</v>
      </c>
      <c r="G366" s="12" t="str">
        <f>IF('กรอกรายการ วัสดุ'!D167&gt;0,'กรอกรายการ วัสดุ'!D167,IF('กรอกรายการ วัสดุ'!D167=0,"-"))</f>
        <v>-</v>
      </c>
      <c r="H366" s="12" t="str">
        <f>IF('กรอกรายการ วัสดุ'!E167&gt;0,'กรอกรายการ วัสดุ'!E167,IF('กรอกรายการ วัสดุ'!E167=0,"-"))</f>
        <v>-</v>
      </c>
      <c r="I366" s="57" t="str">
        <f>IF('กรอกรายการ วัสดุ'!F167&gt;0,'กรอกรายการ วัสดุ'!F167,IF('กรอกรายการ วัสดุ'!F167=0,"-"))</f>
        <v>-</v>
      </c>
      <c r="J366" s="12" t="str">
        <f>IF('กรอกรายการ วัสดุ'!G167&gt;0,'กรอกรายการ วัสดุ'!G167,IF('กรอกรายการ วัสดุ'!G167=0,"-"))</f>
        <v>-</v>
      </c>
      <c r="K366" s="12" t="str">
        <f>IF('กรอกรายการ วัสดุ'!H167&gt;0,'กรอกรายการ วัสดุ'!H167,IF('กรอกรายการ วัสดุ'!H167=0,"-"))</f>
        <v>-</v>
      </c>
      <c r="L366" s="57" t="str">
        <f>IF('กรอกรายการ วัสดุ'!I167&gt;0,'กรอกรายการ วัสดุ'!I167,IF('กรอกรายการ วัสดุ'!I167=0,"-"))</f>
        <v>-</v>
      </c>
      <c r="M366" s="94"/>
    </row>
    <row r="367" spans="1:13" x14ac:dyDescent="0.35">
      <c r="A367" s="9" t="str">
        <f>IF('กรอกรายการ วัสดุ'!A414&gt;0,'กรอกรายการ วัสดุ'!A426,IF('กรอกรายการ วัสดุ'!A426=0," "))</f>
        <v xml:space="preserve"> </v>
      </c>
      <c r="B367" s="434" t="str">
        <f>IF('กรอกรายการ วัสดุ'!B168&gt;0,'กรอกรายการ วัสดุ'!B168,IF('กรอกรายการ วัสดุ'!B168=0,"-"))</f>
        <v>-</v>
      </c>
      <c r="C367" s="434"/>
      <c r="D367" s="434"/>
      <c r="E367" s="434"/>
      <c r="F367" s="12" t="str">
        <f>IF('กรอกรายการ วัสดุ'!C168&gt;0,'กรอกรายการ วัสดุ'!C168,IF('กรอกรายการ วัสดุ'!C168=0,"-"))</f>
        <v>-</v>
      </c>
      <c r="G367" s="12" t="str">
        <f>IF('กรอกรายการ วัสดุ'!D168&gt;0,'กรอกรายการ วัสดุ'!D168,IF('กรอกรายการ วัสดุ'!D168=0,"-"))</f>
        <v>-</v>
      </c>
      <c r="H367" s="12" t="str">
        <f>IF('กรอกรายการ วัสดุ'!E168&gt;0,'กรอกรายการ วัสดุ'!E168,IF('กรอกรายการ วัสดุ'!E168=0,"-"))</f>
        <v>-</v>
      </c>
      <c r="I367" s="57" t="str">
        <f>IF('กรอกรายการ วัสดุ'!F168&gt;0,'กรอกรายการ วัสดุ'!F168,IF('กรอกรายการ วัสดุ'!F168=0,"-"))</f>
        <v>-</v>
      </c>
      <c r="J367" s="12" t="str">
        <f>IF('กรอกรายการ วัสดุ'!G168&gt;0,'กรอกรายการ วัสดุ'!G168,IF('กรอกรายการ วัสดุ'!G168=0,"-"))</f>
        <v>-</v>
      </c>
      <c r="K367" s="12" t="str">
        <f>IF('กรอกรายการ วัสดุ'!H168&gt;0,'กรอกรายการ วัสดุ'!H168,IF('กรอกรายการ วัสดุ'!H168=0,"-"))</f>
        <v>-</v>
      </c>
      <c r="L367" s="57" t="str">
        <f>IF('กรอกรายการ วัสดุ'!I168&gt;0,'กรอกรายการ วัสดุ'!I168,IF('กรอกรายการ วัสดุ'!I168=0,"-"))</f>
        <v>-</v>
      </c>
      <c r="M367" s="94"/>
    </row>
    <row r="368" spans="1:13" ht="21.75" thickBot="1" x14ac:dyDescent="0.4">
      <c r="A368" s="140" t="str">
        <f>IF('กรอกรายการ วัสดุ'!A415&gt;0,'กรอกรายการ วัสดุ'!A427,IF('กรอกรายการ วัสดุ'!A427=0," "))</f>
        <v xml:space="preserve"> </v>
      </c>
      <c r="B368" s="435" t="str">
        <f>IF('กรอกรายการ วัสดุ'!B169&gt;0,'กรอกรายการ วัสดุ'!B169,IF('กรอกรายการ วัสดุ'!B169=0,"-"))</f>
        <v>-</v>
      </c>
      <c r="C368" s="435"/>
      <c r="D368" s="435"/>
      <c r="E368" s="435"/>
      <c r="F368" s="12" t="str">
        <f>IF('กรอกรายการ วัสดุ'!C169&gt;0,'กรอกรายการ วัสดุ'!C169,IF('กรอกรายการ วัสดุ'!C169=0,"-"))</f>
        <v>-</v>
      </c>
      <c r="G368" s="12" t="str">
        <f>IF('กรอกรายการ วัสดุ'!D169&gt;0,'กรอกรายการ วัสดุ'!D169,IF('กรอกรายการ วัสดุ'!D169=0,"-"))</f>
        <v>-</v>
      </c>
      <c r="H368" s="12" t="str">
        <f>IF('กรอกรายการ วัสดุ'!E169&gt;0,'กรอกรายการ วัสดุ'!E169,IF('กรอกรายการ วัสดุ'!E169=0,"-"))</f>
        <v>-</v>
      </c>
      <c r="I368" s="57" t="str">
        <f>IF('กรอกรายการ วัสดุ'!F169&gt;0,'กรอกรายการ วัสดุ'!F169,IF('กรอกรายการ วัสดุ'!F169=0,"-"))</f>
        <v>-</v>
      </c>
      <c r="J368" s="12" t="str">
        <f>IF('กรอกรายการ วัสดุ'!G169&gt;0,'กรอกรายการ วัสดุ'!G169,IF('กรอกรายการ วัสดุ'!G169=0,"-"))</f>
        <v>-</v>
      </c>
      <c r="K368" s="12" t="str">
        <f>IF('กรอกรายการ วัสดุ'!H169&gt;0,'กรอกรายการ วัสดุ'!H169,IF('กรอกรายการ วัสดุ'!H169=0,"-"))</f>
        <v>-</v>
      </c>
      <c r="L368" s="57" t="str">
        <f>IF('กรอกรายการ วัสดุ'!I169&gt;0,'กรอกรายการ วัสดุ'!I169,IF('กรอกรายการ วัสดุ'!I169=0,"-"))</f>
        <v>-</v>
      </c>
      <c r="M368" s="93"/>
    </row>
    <row r="369" spans="1:13" ht="21.75" thickBot="1" x14ac:dyDescent="0.4">
      <c r="A369" s="436" t="s">
        <v>154</v>
      </c>
      <c r="B369" s="437"/>
      <c r="C369" s="437"/>
      <c r="D369" s="437"/>
      <c r="E369" s="437"/>
      <c r="F369" s="437"/>
      <c r="G369" s="437"/>
      <c r="H369" s="438"/>
      <c r="I369" s="180">
        <f>SUM(I359:I368)</f>
        <v>0</v>
      </c>
      <c r="J369" s="19"/>
      <c r="K369" s="58">
        <f t="shared" ref="K369:L369" si="24">SUM(K359:K368)</f>
        <v>0</v>
      </c>
      <c r="L369" s="58">
        <f t="shared" si="24"/>
        <v>0</v>
      </c>
      <c r="M369" s="14"/>
    </row>
    <row r="370" spans="1:13" ht="21.75" thickBot="1" x14ac:dyDescent="0.4">
      <c r="A370" s="436" t="s">
        <v>155</v>
      </c>
      <c r="B370" s="437"/>
      <c r="C370" s="437"/>
      <c r="D370" s="437"/>
      <c r="E370" s="437"/>
      <c r="F370" s="437"/>
      <c r="G370" s="437"/>
      <c r="H370" s="438"/>
      <c r="I370" s="180">
        <f>I369+I358</f>
        <v>307783</v>
      </c>
      <c r="J370" s="15"/>
      <c r="K370" s="58">
        <f t="shared" ref="K370:L370" si="25">K369+K358</f>
        <v>93085</v>
      </c>
      <c r="L370" s="58">
        <f t="shared" si="25"/>
        <v>400868</v>
      </c>
      <c r="M370" s="14"/>
    </row>
    <row r="371" spans="1:13" x14ac:dyDescent="0.35">
      <c r="A371" s="13"/>
      <c r="B371" s="13"/>
      <c r="C371" s="13"/>
      <c r="D371" s="13"/>
      <c r="E371" s="13"/>
      <c r="F371" s="13"/>
      <c r="G371" s="13"/>
      <c r="H371" s="13"/>
      <c r="I371" s="6"/>
      <c r="J371" s="6"/>
      <c r="K371" s="6"/>
      <c r="L371" s="6"/>
      <c r="M371" s="6"/>
    </row>
    <row r="372" spans="1:13" x14ac:dyDescent="0.35">
      <c r="A372" s="189"/>
      <c r="B372" s="2"/>
      <c r="C372" s="141"/>
      <c r="D372" s="141" t="s">
        <v>28</v>
      </c>
      <c r="E372" s="141" t="s">
        <v>29</v>
      </c>
      <c r="F372" s="2" t="s">
        <v>30</v>
      </c>
      <c r="G372" s="2"/>
      <c r="H372" s="142" t="s">
        <v>28</v>
      </c>
      <c r="I372" s="141" t="s">
        <v>33</v>
      </c>
      <c r="J372" s="2"/>
      <c r="K372" s="2"/>
      <c r="L372" s="2"/>
      <c r="M372" s="2"/>
    </row>
    <row r="373" spans="1:13" x14ac:dyDescent="0.35">
      <c r="A373" s="189"/>
      <c r="B373" s="141"/>
      <c r="C373" s="141"/>
      <c r="D373" s="142"/>
      <c r="E373" s="189">
        <f>E351</f>
        <v>0</v>
      </c>
      <c r="F373" s="2"/>
      <c r="G373" s="2"/>
      <c r="H373" s="142"/>
      <c r="I373" s="439">
        <f>I351</f>
        <v>0</v>
      </c>
      <c r="J373" s="439"/>
      <c r="K373" s="2"/>
      <c r="L373" s="2"/>
      <c r="M373" s="2"/>
    </row>
    <row r="374" spans="1:13" x14ac:dyDescent="0.35">
      <c r="A374" s="189"/>
      <c r="B374" s="2"/>
      <c r="C374" s="141"/>
      <c r="D374" s="439">
        <f>D352</f>
        <v>0</v>
      </c>
      <c r="E374" s="439"/>
      <c r="F374" s="141"/>
      <c r="G374" s="2"/>
      <c r="H374" s="439">
        <f>H352</f>
        <v>0</v>
      </c>
      <c r="I374" s="439"/>
      <c r="J374" s="439"/>
      <c r="K374" s="439"/>
      <c r="L374" s="2"/>
      <c r="M374" s="2"/>
    </row>
    <row r="375" spans="1:13" ht="23.25" x14ac:dyDescent="0.35">
      <c r="A375" s="2"/>
      <c r="B375" s="2"/>
      <c r="C375" s="459" t="s">
        <v>23</v>
      </c>
      <c r="D375" s="459"/>
      <c r="E375" s="459"/>
      <c r="F375" s="459"/>
      <c r="G375" s="459"/>
      <c r="H375" s="459"/>
      <c r="I375" s="459"/>
      <c r="J375" s="459"/>
      <c r="K375" s="459"/>
      <c r="L375" s="158" t="s">
        <v>25</v>
      </c>
      <c r="M375" s="159"/>
    </row>
    <row r="376" spans="1:13" x14ac:dyDescent="0.35">
      <c r="A376" s="446" t="str">
        <f>A354</f>
        <v>ระบบไฟฟ้า อาคาร 208</v>
      </c>
      <c r="B376" s="446"/>
      <c r="C376" s="446"/>
      <c r="D376" s="447" t="str">
        <f>D332</f>
        <v>อาคาร 208</v>
      </c>
      <c r="E376" s="447"/>
      <c r="F376" s="447"/>
      <c r="G376" s="447"/>
      <c r="H376" s="447"/>
      <c r="I376" s="1" t="s">
        <v>26</v>
      </c>
      <c r="J376" s="190" t="str">
        <f>J354</f>
        <v>สพม.11</v>
      </c>
      <c r="M376" s="1" t="s">
        <v>156</v>
      </c>
    </row>
    <row r="377" spans="1:13" ht="21.75" thickBot="1" x14ac:dyDescent="0.4">
      <c r="A377" s="190" t="s">
        <v>0</v>
      </c>
      <c r="D377" s="447" t="str">
        <f>D333</f>
        <v>โรงเรียนคลองฉนวนวิทยา</v>
      </c>
      <c r="E377" s="447"/>
      <c r="F377" s="447"/>
      <c r="G377" s="447"/>
      <c r="H377" s="447"/>
      <c r="K377" s="448"/>
      <c r="L377" s="448"/>
    </row>
    <row r="378" spans="1:13" x14ac:dyDescent="0.35">
      <c r="A378" s="449" t="s">
        <v>2</v>
      </c>
      <c r="B378" s="451" t="s">
        <v>3</v>
      </c>
      <c r="C378" s="452"/>
      <c r="D378" s="452"/>
      <c r="E378" s="453"/>
      <c r="F378" s="457" t="s">
        <v>4</v>
      </c>
      <c r="G378" s="457" t="s">
        <v>5</v>
      </c>
      <c r="H378" s="457" t="s">
        <v>6</v>
      </c>
      <c r="I378" s="457"/>
      <c r="J378" s="457" t="s">
        <v>7</v>
      </c>
      <c r="K378" s="457"/>
      <c r="L378" s="457" t="s">
        <v>24</v>
      </c>
      <c r="M378" s="440" t="s">
        <v>9</v>
      </c>
    </row>
    <row r="379" spans="1:13" ht="42" x14ac:dyDescent="0.35">
      <c r="A379" s="450"/>
      <c r="B379" s="454"/>
      <c r="C379" s="455"/>
      <c r="D379" s="455"/>
      <c r="E379" s="456"/>
      <c r="F379" s="458"/>
      <c r="G379" s="458"/>
      <c r="H379" s="191" t="s">
        <v>10</v>
      </c>
      <c r="I379" s="191" t="s">
        <v>11</v>
      </c>
      <c r="J379" s="191" t="s">
        <v>10</v>
      </c>
      <c r="K379" s="191" t="s">
        <v>11</v>
      </c>
      <c r="L379" s="458"/>
      <c r="M379" s="441"/>
    </row>
    <row r="380" spans="1:13" x14ac:dyDescent="0.35">
      <c r="A380" s="442" t="s">
        <v>151</v>
      </c>
      <c r="B380" s="443"/>
      <c r="C380" s="443"/>
      <c r="D380" s="443"/>
      <c r="E380" s="443"/>
      <c r="F380" s="443"/>
      <c r="G380" s="443"/>
      <c r="H380" s="444"/>
      <c r="I380" s="179">
        <f>I370</f>
        <v>307783</v>
      </c>
      <c r="J380" s="61"/>
      <c r="K380" s="60">
        <f>K370</f>
        <v>93085</v>
      </c>
      <c r="L380" s="60">
        <f>L370</f>
        <v>400868</v>
      </c>
      <c r="M380" s="8"/>
    </row>
    <row r="381" spans="1:13" x14ac:dyDescent="0.35">
      <c r="A381" s="7" t="str">
        <f>IF('กรอกรายการ วัสดุ'!A428&gt;0,'กรอกรายการ วัสดุ'!A440,IF('กรอกรายการ วัสดุ'!A440=0," "))</f>
        <v xml:space="preserve"> </v>
      </c>
      <c r="B381" s="445" t="str">
        <f>IF('กรอกรายการ วัสดุ'!B170&gt;0,'กรอกรายการ วัสดุ'!B170,IF('กรอกรายการ วัสดุ'!B170=0,"-"))</f>
        <v>-</v>
      </c>
      <c r="C381" s="445"/>
      <c r="D381" s="445"/>
      <c r="E381" s="445"/>
      <c r="F381" s="12" t="str">
        <f>IF('กรอกรายการ วัสดุ'!C170&gt;0,'กรอกรายการ วัสดุ'!C170,IF('กรอกรายการ วัสดุ'!C170=0,"-"))</f>
        <v>-</v>
      </c>
      <c r="G381" s="12" t="str">
        <f>IF('กรอกรายการ วัสดุ'!D170&gt;0,'กรอกรายการ วัสดุ'!D170,IF('กรอกรายการ วัสดุ'!D170=0,"-"))</f>
        <v>-</v>
      </c>
      <c r="H381" s="12" t="str">
        <f>IF('กรอกรายการ วัสดุ'!E170&gt;0,'กรอกรายการ วัสดุ'!E170,IF('กรอกรายการ วัสดุ'!E170=0,"-"))</f>
        <v>-</v>
      </c>
      <c r="I381" s="57" t="str">
        <f>IF('กรอกรายการ วัสดุ'!F170&gt;0,'กรอกรายการ วัสดุ'!F170,IF('กรอกรายการ วัสดุ'!F170=0,"-"))</f>
        <v>-</v>
      </c>
      <c r="J381" s="12" t="str">
        <f>IF('กรอกรายการ วัสดุ'!G170&gt;0,'กรอกรายการ วัสดุ'!G170,IF('กรอกรายการ วัสดุ'!G170=0,"-"))</f>
        <v>-</v>
      </c>
      <c r="K381" s="12" t="str">
        <f>IF('กรอกรายการ วัสดุ'!H170&gt;0,'กรอกรายการ วัสดุ'!H170,IF('กรอกรายการ วัสดุ'!H170=0,"-"))</f>
        <v>-</v>
      </c>
      <c r="L381" s="57" t="str">
        <f>IF('กรอกรายการ วัสดุ'!I170&gt;0,'กรอกรายการ วัสดุ'!I170,IF('กรอกรายการ วัสดุ'!I170=0,"-"))</f>
        <v>-</v>
      </c>
      <c r="M381" s="94"/>
    </row>
    <row r="382" spans="1:13" x14ac:dyDescent="0.35">
      <c r="A382" s="9" t="str">
        <f>IF('กรอกรายการ วัสดุ'!A429&gt;0,'กรอกรายการ วัสดุ'!A441,IF('กรอกรายการ วัสดุ'!A441=0," "))</f>
        <v xml:space="preserve"> </v>
      </c>
      <c r="B382" s="434" t="str">
        <f>IF('กรอกรายการ วัสดุ'!B171&gt;0,'กรอกรายการ วัสดุ'!B171,IF('กรอกรายการ วัสดุ'!B171=0,"-"))</f>
        <v>-</v>
      </c>
      <c r="C382" s="434"/>
      <c r="D382" s="434"/>
      <c r="E382" s="434"/>
      <c r="F382" s="12" t="str">
        <f>IF('กรอกรายการ วัสดุ'!C171&gt;0,'กรอกรายการ วัสดุ'!C171,IF('กรอกรายการ วัสดุ'!C171=0,"-"))</f>
        <v>-</v>
      </c>
      <c r="G382" s="12" t="str">
        <f>IF('กรอกรายการ วัสดุ'!D171&gt;0,'กรอกรายการ วัสดุ'!D171,IF('กรอกรายการ วัสดุ'!D171=0,"-"))</f>
        <v>-</v>
      </c>
      <c r="H382" s="12" t="str">
        <f>IF('กรอกรายการ วัสดุ'!E171&gt;0,'กรอกรายการ วัสดุ'!E171,IF('กรอกรายการ วัสดุ'!E171=0,"-"))</f>
        <v>-</v>
      </c>
      <c r="I382" s="57" t="str">
        <f>IF('กรอกรายการ วัสดุ'!F171&gt;0,'กรอกรายการ วัสดุ'!F171,IF('กรอกรายการ วัสดุ'!F171=0,"-"))</f>
        <v>-</v>
      </c>
      <c r="J382" s="12" t="str">
        <f>IF('กรอกรายการ วัสดุ'!G171&gt;0,'กรอกรายการ วัสดุ'!G171,IF('กรอกรายการ วัสดุ'!G171=0,"-"))</f>
        <v>-</v>
      </c>
      <c r="K382" s="12" t="str">
        <f>IF('กรอกรายการ วัสดุ'!H171&gt;0,'กรอกรายการ วัสดุ'!H171,IF('กรอกรายการ วัสดุ'!H171=0,"-"))</f>
        <v>-</v>
      </c>
      <c r="L382" s="57" t="str">
        <f>IF('กรอกรายการ วัสดุ'!I171&gt;0,'กรอกรายการ วัสดุ'!I171,IF('กรอกรายการ วัสดุ'!I171=0,"-"))</f>
        <v>-</v>
      </c>
      <c r="M382" s="94"/>
    </row>
    <row r="383" spans="1:13" x14ac:dyDescent="0.35">
      <c r="A383" s="9" t="str">
        <f>IF('กรอกรายการ วัสดุ'!A430&gt;0,'กรอกรายการ วัสดุ'!A442,IF('กรอกรายการ วัสดุ'!A442=0," "))</f>
        <v xml:space="preserve"> </v>
      </c>
      <c r="B383" s="434" t="str">
        <f>IF('กรอกรายการ วัสดุ'!B172&gt;0,'กรอกรายการ วัสดุ'!B172,IF('กรอกรายการ วัสดุ'!B172=0,"-"))</f>
        <v>-</v>
      </c>
      <c r="C383" s="434"/>
      <c r="D383" s="434"/>
      <c r="E383" s="434"/>
      <c r="F383" s="12" t="str">
        <f>IF('กรอกรายการ วัสดุ'!C172&gt;0,'กรอกรายการ วัสดุ'!C172,IF('กรอกรายการ วัสดุ'!C172=0,"-"))</f>
        <v>-</v>
      </c>
      <c r="G383" s="12" t="str">
        <f>IF('กรอกรายการ วัสดุ'!D172&gt;0,'กรอกรายการ วัสดุ'!D172,IF('กรอกรายการ วัสดุ'!D172=0,"-"))</f>
        <v>-</v>
      </c>
      <c r="H383" s="12" t="str">
        <f>IF('กรอกรายการ วัสดุ'!E172&gt;0,'กรอกรายการ วัสดุ'!E172,IF('กรอกรายการ วัสดุ'!E172=0,"-"))</f>
        <v>-</v>
      </c>
      <c r="I383" s="57" t="str">
        <f>IF('กรอกรายการ วัสดุ'!F172&gt;0,'กรอกรายการ วัสดุ'!F172,IF('กรอกรายการ วัสดุ'!F172=0,"-"))</f>
        <v>-</v>
      </c>
      <c r="J383" s="12" t="str">
        <f>IF('กรอกรายการ วัสดุ'!G172&gt;0,'กรอกรายการ วัสดุ'!G172,IF('กรอกรายการ วัสดุ'!G172=0,"-"))</f>
        <v>-</v>
      </c>
      <c r="K383" s="12" t="str">
        <f>IF('กรอกรายการ วัสดุ'!H172&gt;0,'กรอกรายการ วัสดุ'!H172,IF('กรอกรายการ วัสดุ'!H172=0,"-"))</f>
        <v>-</v>
      </c>
      <c r="L383" s="57" t="str">
        <f>IF('กรอกรายการ วัสดุ'!I172&gt;0,'กรอกรายการ วัสดุ'!I172,IF('กรอกรายการ วัสดุ'!I172=0,"-"))</f>
        <v>-</v>
      </c>
      <c r="M383" s="94"/>
    </row>
    <row r="384" spans="1:13" x14ac:dyDescent="0.35">
      <c r="A384" s="9" t="str">
        <f>IF('กรอกรายการ วัสดุ'!A431&gt;0,'กรอกรายการ วัสดุ'!A443,IF('กรอกรายการ วัสดุ'!A443=0," "))</f>
        <v xml:space="preserve"> </v>
      </c>
      <c r="B384" s="434" t="str">
        <f>IF('กรอกรายการ วัสดุ'!B173&gt;0,'กรอกรายการ วัสดุ'!B173,IF('กรอกรายการ วัสดุ'!B173=0,"-"))</f>
        <v>-</v>
      </c>
      <c r="C384" s="434"/>
      <c r="D384" s="434"/>
      <c r="E384" s="434"/>
      <c r="F384" s="12" t="str">
        <f>IF('กรอกรายการ วัสดุ'!C173&gt;0,'กรอกรายการ วัสดุ'!C173,IF('กรอกรายการ วัสดุ'!C173=0,"-"))</f>
        <v>-</v>
      </c>
      <c r="G384" s="12" t="str">
        <f>IF('กรอกรายการ วัสดุ'!D173&gt;0,'กรอกรายการ วัสดุ'!D173,IF('กรอกรายการ วัสดุ'!D173=0,"-"))</f>
        <v>-</v>
      </c>
      <c r="H384" s="12" t="str">
        <f>IF('กรอกรายการ วัสดุ'!E173&gt;0,'กรอกรายการ วัสดุ'!E173,IF('กรอกรายการ วัสดุ'!E173=0,"-"))</f>
        <v>-</v>
      </c>
      <c r="I384" s="57" t="str">
        <f>IF('กรอกรายการ วัสดุ'!F173&gt;0,'กรอกรายการ วัสดุ'!F173,IF('กรอกรายการ วัสดุ'!F173=0,"-"))</f>
        <v>-</v>
      </c>
      <c r="J384" s="12" t="str">
        <f>IF('กรอกรายการ วัสดุ'!G173&gt;0,'กรอกรายการ วัสดุ'!G173,IF('กรอกรายการ วัสดุ'!G173=0,"-"))</f>
        <v>-</v>
      </c>
      <c r="K384" s="12" t="str">
        <f>IF('กรอกรายการ วัสดุ'!H173&gt;0,'กรอกรายการ วัสดุ'!H173,IF('กรอกรายการ วัสดุ'!H173=0,"-"))</f>
        <v>-</v>
      </c>
      <c r="L384" s="57" t="str">
        <f>IF('กรอกรายการ วัสดุ'!I173&gt;0,'กรอกรายการ วัสดุ'!I173,IF('กรอกรายการ วัสดุ'!I173=0,"-"))</f>
        <v>-</v>
      </c>
      <c r="M384" s="94"/>
    </row>
    <row r="385" spans="1:13" x14ac:dyDescent="0.35">
      <c r="A385" s="9" t="str">
        <f>IF('กรอกรายการ วัสดุ'!A432&gt;0,'กรอกรายการ วัสดุ'!A444,IF('กรอกรายการ วัสดุ'!A444=0," "))</f>
        <v xml:space="preserve"> </v>
      </c>
      <c r="B385" s="434" t="str">
        <f>IF('กรอกรายการ วัสดุ'!B174&gt;0,'กรอกรายการ วัสดุ'!B174,IF('กรอกรายการ วัสดุ'!B174=0,"-"))</f>
        <v>-</v>
      </c>
      <c r="C385" s="434"/>
      <c r="D385" s="434"/>
      <c r="E385" s="434"/>
      <c r="F385" s="12" t="str">
        <f>IF('กรอกรายการ วัสดุ'!C174&gt;0,'กรอกรายการ วัสดุ'!C174,IF('กรอกรายการ วัสดุ'!C174=0,"-"))</f>
        <v>-</v>
      </c>
      <c r="G385" s="12" t="str">
        <f>IF('กรอกรายการ วัสดุ'!D174&gt;0,'กรอกรายการ วัสดุ'!D174,IF('กรอกรายการ วัสดุ'!D174=0,"-"))</f>
        <v>-</v>
      </c>
      <c r="H385" s="12" t="str">
        <f>IF('กรอกรายการ วัสดุ'!E174&gt;0,'กรอกรายการ วัสดุ'!E174,IF('กรอกรายการ วัสดุ'!E174=0,"-"))</f>
        <v>-</v>
      </c>
      <c r="I385" s="57" t="str">
        <f>IF('กรอกรายการ วัสดุ'!F174&gt;0,'กรอกรายการ วัสดุ'!F174,IF('กรอกรายการ วัสดุ'!F174=0,"-"))</f>
        <v>-</v>
      </c>
      <c r="J385" s="12" t="str">
        <f>IF('กรอกรายการ วัสดุ'!G174&gt;0,'กรอกรายการ วัสดุ'!G174,IF('กรอกรายการ วัสดุ'!G174=0,"-"))</f>
        <v>-</v>
      </c>
      <c r="K385" s="12" t="str">
        <f>IF('กรอกรายการ วัสดุ'!H174&gt;0,'กรอกรายการ วัสดุ'!H174,IF('กรอกรายการ วัสดุ'!H174=0,"-"))</f>
        <v>-</v>
      </c>
      <c r="L385" s="57" t="str">
        <f>IF('กรอกรายการ วัสดุ'!I174&gt;0,'กรอกรายการ วัสดุ'!I174,IF('กรอกรายการ วัสดุ'!I174=0,"-"))</f>
        <v>-</v>
      </c>
      <c r="M385" s="94"/>
    </row>
    <row r="386" spans="1:13" x14ac:dyDescent="0.35">
      <c r="A386" s="9" t="str">
        <f>IF('กรอกรายการ วัสดุ'!A433&gt;0,'กรอกรายการ วัสดุ'!A445,IF('กรอกรายการ วัสดุ'!A445=0," "))</f>
        <v xml:space="preserve"> </v>
      </c>
      <c r="B386" s="434" t="str">
        <f>IF('กรอกรายการ วัสดุ'!B175&gt;0,'กรอกรายการ วัสดุ'!B175,IF('กรอกรายการ วัสดุ'!B175=0,"-"))</f>
        <v>-</v>
      </c>
      <c r="C386" s="434"/>
      <c r="D386" s="434"/>
      <c r="E386" s="434"/>
      <c r="F386" s="12" t="str">
        <f>IF('กรอกรายการ วัสดุ'!C175&gt;0,'กรอกรายการ วัสดุ'!C175,IF('กรอกรายการ วัสดุ'!C175=0,"-"))</f>
        <v>-</v>
      </c>
      <c r="G386" s="12" t="str">
        <f>IF('กรอกรายการ วัสดุ'!D175&gt;0,'กรอกรายการ วัสดุ'!D175,IF('กรอกรายการ วัสดุ'!D175=0,"-"))</f>
        <v>-</v>
      </c>
      <c r="H386" s="12" t="str">
        <f>IF('กรอกรายการ วัสดุ'!E175&gt;0,'กรอกรายการ วัสดุ'!E175,IF('กรอกรายการ วัสดุ'!E175=0,"-"))</f>
        <v>-</v>
      </c>
      <c r="I386" s="57" t="str">
        <f>IF('กรอกรายการ วัสดุ'!F175&gt;0,'กรอกรายการ วัสดุ'!F175,IF('กรอกรายการ วัสดุ'!F175=0,"-"))</f>
        <v>-</v>
      </c>
      <c r="J386" s="12" t="str">
        <f>IF('กรอกรายการ วัสดุ'!G175&gt;0,'กรอกรายการ วัสดุ'!G175,IF('กรอกรายการ วัสดุ'!G175=0,"-"))</f>
        <v>-</v>
      </c>
      <c r="K386" s="12" t="str">
        <f>IF('กรอกรายการ วัสดุ'!H175&gt;0,'กรอกรายการ วัสดุ'!H175,IF('กรอกรายการ วัสดุ'!H175=0,"-"))</f>
        <v>-</v>
      </c>
      <c r="L386" s="57" t="str">
        <f>IF('กรอกรายการ วัสดุ'!I175&gt;0,'กรอกรายการ วัสดุ'!I175,IF('กรอกรายการ วัสดุ'!I175=0,"-"))</f>
        <v>-</v>
      </c>
      <c r="M386" s="94"/>
    </row>
    <row r="387" spans="1:13" x14ac:dyDescent="0.35">
      <c r="A387" s="9" t="str">
        <f>IF('กรอกรายการ วัสดุ'!A434&gt;0,'กรอกรายการ วัสดุ'!A446,IF('กรอกรายการ วัสดุ'!A446=0," "))</f>
        <v xml:space="preserve"> </v>
      </c>
      <c r="B387" s="434" t="str">
        <f>IF('กรอกรายการ วัสดุ'!B176&gt;0,'กรอกรายการ วัสดุ'!B176,IF('กรอกรายการ วัสดุ'!B176=0,"-"))</f>
        <v>-</v>
      </c>
      <c r="C387" s="434"/>
      <c r="D387" s="434"/>
      <c r="E387" s="434"/>
      <c r="F387" s="12" t="str">
        <f>IF('กรอกรายการ วัสดุ'!C176&gt;0,'กรอกรายการ วัสดุ'!C176,IF('กรอกรายการ วัสดุ'!C176=0,"-"))</f>
        <v>-</v>
      </c>
      <c r="G387" s="12" t="str">
        <f>IF('กรอกรายการ วัสดุ'!D176&gt;0,'กรอกรายการ วัสดุ'!D176,IF('กรอกรายการ วัสดุ'!D176=0,"-"))</f>
        <v>-</v>
      </c>
      <c r="H387" s="12" t="str">
        <f>IF('กรอกรายการ วัสดุ'!E176&gt;0,'กรอกรายการ วัสดุ'!E176,IF('กรอกรายการ วัสดุ'!E176=0,"-"))</f>
        <v>-</v>
      </c>
      <c r="I387" s="57" t="str">
        <f>IF('กรอกรายการ วัสดุ'!F176&gt;0,'กรอกรายการ วัสดุ'!F176,IF('กรอกรายการ วัสดุ'!F176=0,"-"))</f>
        <v>-</v>
      </c>
      <c r="J387" s="12" t="str">
        <f>IF('กรอกรายการ วัสดุ'!G176&gt;0,'กรอกรายการ วัสดุ'!G176,IF('กรอกรายการ วัสดุ'!G176=0,"-"))</f>
        <v>-</v>
      </c>
      <c r="K387" s="12" t="str">
        <f>IF('กรอกรายการ วัสดุ'!H176&gt;0,'กรอกรายการ วัสดุ'!H176,IF('กรอกรายการ วัสดุ'!H176=0,"-"))</f>
        <v>-</v>
      </c>
      <c r="L387" s="57" t="str">
        <f>IF('กรอกรายการ วัสดุ'!I176&gt;0,'กรอกรายการ วัสดุ'!I176,IF('กรอกรายการ วัสดุ'!I176=0,"-"))</f>
        <v>-</v>
      </c>
      <c r="M387" s="94"/>
    </row>
    <row r="388" spans="1:13" x14ac:dyDescent="0.35">
      <c r="A388" s="9" t="str">
        <f>IF('กรอกรายการ วัสดุ'!A435&gt;0,'กรอกรายการ วัสดุ'!A447,IF('กรอกรายการ วัสดุ'!A447=0," "))</f>
        <v xml:space="preserve"> </v>
      </c>
      <c r="B388" s="434" t="str">
        <f>IF('กรอกรายการ วัสดุ'!B177&gt;0,'กรอกรายการ วัสดุ'!B177,IF('กรอกรายการ วัสดุ'!B177=0,"-"))</f>
        <v>-</v>
      </c>
      <c r="C388" s="434"/>
      <c r="D388" s="434"/>
      <c r="E388" s="434"/>
      <c r="F388" s="12" t="str">
        <f>IF('กรอกรายการ วัสดุ'!C177&gt;0,'กรอกรายการ วัสดุ'!C177,IF('กรอกรายการ วัสดุ'!C177=0,"-"))</f>
        <v>-</v>
      </c>
      <c r="G388" s="12" t="str">
        <f>IF('กรอกรายการ วัสดุ'!D177&gt;0,'กรอกรายการ วัสดุ'!D177,IF('กรอกรายการ วัสดุ'!D177=0,"-"))</f>
        <v>-</v>
      </c>
      <c r="H388" s="12" t="str">
        <f>IF('กรอกรายการ วัสดุ'!E177&gt;0,'กรอกรายการ วัสดุ'!E177,IF('กรอกรายการ วัสดุ'!E177=0,"-"))</f>
        <v>-</v>
      </c>
      <c r="I388" s="57" t="str">
        <f>IF('กรอกรายการ วัสดุ'!F177&gt;0,'กรอกรายการ วัสดุ'!F177,IF('กรอกรายการ วัสดุ'!F177=0,"-"))</f>
        <v>-</v>
      </c>
      <c r="J388" s="12" t="str">
        <f>IF('กรอกรายการ วัสดุ'!G177&gt;0,'กรอกรายการ วัสดุ'!G177,IF('กรอกรายการ วัสดุ'!G177=0,"-"))</f>
        <v>-</v>
      </c>
      <c r="K388" s="12" t="str">
        <f>IF('กรอกรายการ วัสดุ'!H177&gt;0,'กรอกรายการ วัสดุ'!H177,IF('กรอกรายการ วัสดุ'!H177=0,"-"))</f>
        <v>-</v>
      </c>
      <c r="L388" s="57" t="str">
        <f>IF('กรอกรายการ วัสดุ'!I177&gt;0,'กรอกรายการ วัสดุ'!I177,IF('กรอกรายการ วัสดุ'!I177=0,"-"))</f>
        <v>-</v>
      </c>
      <c r="M388" s="94"/>
    </row>
    <row r="389" spans="1:13" x14ac:dyDescent="0.35">
      <c r="A389" s="9" t="str">
        <f>IF('กรอกรายการ วัสดุ'!A436&gt;0,'กรอกรายการ วัสดุ'!A448,IF('กรอกรายการ วัสดุ'!A448=0," "))</f>
        <v xml:space="preserve"> </v>
      </c>
      <c r="B389" s="434" t="str">
        <f>IF('กรอกรายการ วัสดุ'!B178&gt;0,'กรอกรายการ วัสดุ'!B178,IF('กรอกรายการ วัสดุ'!B178=0,"-"))</f>
        <v>-</v>
      </c>
      <c r="C389" s="434"/>
      <c r="D389" s="434"/>
      <c r="E389" s="434"/>
      <c r="F389" s="12" t="str">
        <f>IF('กรอกรายการ วัสดุ'!C178&gt;0,'กรอกรายการ วัสดุ'!C178,IF('กรอกรายการ วัสดุ'!C178=0,"-"))</f>
        <v>-</v>
      </c>
      <c r="G389" s="12" t="str">
        <f>IF('กรอกรายการ วัสดุ'!D178&gt;0,'กรอกรายการ วัสดุ'!D178,IF('กรอกรายการ วัสดุ'!D178=0,"-"))</f>
        <v>-</v>
      </c>
      <c r="H389" s="12" t="str">
        <f>IF('กรอกรายการ วัสดุ'!E178&gt;0,'กรอกรายการ วัสดุ'!E178,IF('กรอกรายการ วัสดุ'!E178=0,"-"))</f>
        <v>-</v>
      </c>
      <c r="I389" s="57" t="str">
        <f>IF('กรอกรายการ วัสดุ'!F178&gt;0,'กรอกรายการ วัสดุ'!F178,IF('กรอกรายการ วัสดุ'!F178=0,"-"))</f>
        <v>-</v>
      </c>
      <c r="J389" s="12" t="str">
        <f>IF('กรอกรายการ วัสดุ'!G178&gt;0,'กรอกรายการ วัสดุ'!G178,IF('กรอกรายการ วัสดุ'!G178=0,"-"))</f>
        <v>-</v>
      </c>
      <c r="K389" s="12" t="str">
        <f>IF('กรอกรายการ วัสดุ'!H178&gt;0,'กรอกรายการ วัสดุ'!H178,IF('กรอกรายการ วัสดุ'!H178=0,"-"))</f>
        <v>-</v>
      </c>
      <c r="L389" s="57" t="str">
        <f>IF('กรอกรายการ วัสดุ'!I178&gt;0,'กรอกรายการ วัสดุ'!I178,IF('กรอกรายการ วัสดุ'!I178=0,"-"))</f>
        <v>-</v>
      </c>
      <c r="M389" s="94"/>
    </row>
    <row r="390" spans="1:13" ht="21.75" thickBot="1" x14ac:dyDescent="0.4">
      <c r="A390" s="140" t="str">
        <f>IF('กรอกรายการ วัสดุ'!A437&gt;0,'กรอกรายการ วัสดุ'!A449,IF('กรอกรายการ วัสดุ'!A449=0," "))</f>
        <v xml:space="preserve"> </v>
      </c>
      <c r="B390" s="435" t="str">
        <f>IF('กรอกรายการ วัสดุ'!B179&gt;0,'กรอกรายการ วัสดุ'!B179,IF('กรอกรายการ วัสดุ'!B179=0,"-"))</f>
        <v>-</v>
      </c>
      <c r="C390" s="435"/>
      <c r="D390" s="435"/>
      <c r="E390" s="435"/>
      <c r="F390" s="12" t="str">
        <f>IF('กรอกรายการ วัสดุ'!C179&gt;0,'กรอกรายการ วัสดุ'!C179,IF('กรอกรายการ วัสดุ'!C179=0,"-"))</f>
        <v>-</v>
      </c>
      <c r="G390" s="12" t="str">
        <f>IF('กรอกรายการ วัสดุ'!D179&gt;0,'กรอกรายการ วัสดุ'!D179,IF('กรอกรายการ วัสดุ'!D179=0,"-"))</f>
        <v>-</v>
      </c>
      <c r="H390" s="12" t="str">
        <f>IF('กรอกรายการ วัสดุ'!E179&gt;0,'กรอกรายการ วัสดุ'!E179,IF('กรอกรายการ วัสดุ'!E179=0,"-"))</f>
        <v>-</v>
      </c>
      <c r="I390" s="57" t="str">
        <f>IF('กรอกรายการ วัสดุ'!F179&gt;0,'กรอกรายการ วัสดุ'!F179,IF('กรอกรายการ วัสดุ'!F179=0,"-"))</f>
        <v>-</v>
      </c>
      <c r="J390" s="12" t="str">
        <f>IF('กรอกรายการ วัสดุ'!G179&gt;0,'กรอกรายการ วัสดุ'!G179,IF('กรอกรายการ วัสดุ'!G179=0,"-"))</f>
        <v>-</v>
      </c>
      <c r="K390" s="12" t="str">
        <f>IF('กรอกรายการ วัสดุ'!H179&gt;0,'กรอกรายการ วัสดุ'!H179,IF('กรอกรายการ วัสดุ'!H179=0,"-"))</f>
        <v>-</v>
      </c>
      <c r="L390" s="57" t="str">
        <f>IF('กรอกรายการ วัสดุ'!I179&gt;0,'กรอกรายการ วัสดุ'!I179,IF('กรอกรายการ วัสดุ'!I179=0,"-"))</f>
        <v>-</v>
      </c>
      <c r="M390" s="93"/>
    </row>
    <row r="391" spans="1:13" ht="21.75" thickBot="1" x14ac:dyDescent="0.4">
      <c r="A391" s="436" t="s">
        <v>152</v>
      </c>
      <c r="B391" s="437"/>
      <c r="C391" s="437"/>
      <c r="D391" s="437"/>
      <c r="E391" s="437"/>
      <c r="F391" s="437"/>
      <c r="G391" s="437"/>
      <c r="H391" s="438"/>
      <c r="I391" s="180">
        <f>SUM(I381:I390)</f>
        <v>0</v>
      </c>
      <c r="J391" s="19"/>
      <c r="K391" s="58">
        <f t="shared" ref="K391:L391" si="26">SUM(K381:K390)</f>
        <v>0</v>
      </c>
      <c r="L391" s="58">
        <f t="shared" si="26"/>
        <v>0</v>
      </c>
      <c r="M391" s="14"/>
    </row>
    <row r="392" spans="1:13" ht="21.75" thickBot="1" x14ac:dyDescent="0.4">
      <c r="A392" s="436" t="s">
        <v>157</v>
      </c>
      <c r="B392" s="437"/>
      <c r="C392" s="437"/>
      <c r="D392" s="437"/>
      <c r="E392" s="437"/>
      <c r="F392" s="437"/>
      <c r="G392" s="437"/>
      <c r="H392" s="438"/>
      <c r="I392" s="180">
        <f>I391+I380</f>
        <v>307783</v>
      </c>
      <c r="J392" s="15"/>
      <c r="K392" s="58">
        <f t="shared" ref="K392:L392" si="27">K391+K380</f>
        <v>93085</v>
      </c>
      <c r="L392" s="58">
        <f t="shared" si="27"/>
        <v>400868</v>
      </c>
      <c r="M392" s="14"/>
    </row>
    <row r="393" spans="1:13" x14ac:dyDescent="0.35">
      <c r="A393" s="13"/>
      <c r="B393" s="13"/>
      <c r="C393" s="13"/>
      <c r="D393" s="13"/>
      <c r="E393" s="13"/>
      <c r="F393" s="13"/>
      <c r="G393" s="13"/>
      <c r="H393" s="13"/>
      <c r="I393" s="6"/>
      <c r="J393" s="6"/>
      <c r="K393" s="6"/>
      <c r="L393" s="6"/>
      <c r="M393" s="6"/>
    </row>
    <row r="394" spans="1:13" x14ac:dyDescent="0.35">
      <c r="A394" s="189"/>
      <c r="B394" s="2"/>
      <c r="C394" s="141"/>
      <c r="D394" s="141" t="s">
        <v>28</v>
      </c>
      <c r="E394" s="141" t="s">
        <v>29</v>
      </c>
      <c r="F394" s="2" t="s">
        <v>30</v>
      </c>
      <c r="G394" s="2"/>
      <c r="H394" s="142" t="s">
        <v>28</v>
      </c>
      <c r="I394" s="141" t="s">
        <v>33</v>
      </c>
      <c r="J394" s="2"/>
      <c r="K394" s="2"/>
      <c r="L394" s="2"/>
      <c r="M394" s="2"/>
    </row>
    <row r="395" spans="1:13" x14ac:dyDescent="0.35">
      <c r="A395" s="189"/>
      <c r="B395" s="141"/>
      <c r="C395" s="141"/>
      <c r="D395" s="142"/>
      <c r="E395" s="189">
        <f>E373</f>
        <v>0</v>
      </c>
      <c r="F395" s="2"/>
      <c r="G395" s="2"/>
      <c r="H395" s="142"/>
      <c r="I395" s="439">
        <f>I373</f>
        <v>0</v>
      </c>
      <c r="J395" s="439"/>
      <c r="K395" s="2"/>
      <c r="L395" s="2"/>
      <c r="M395" s="2"/>
    </row>
    <row r="396" spans="1:13" x14ac:dyDescent="0.35">
      <c r="A396" s="189"/>
      <c r="B396" s="2"/>
      <c r="C396" s="141"/>
      <c r="D396" s="439">
        <f>D374</f>
        <v>0</v>
      </c>
      <c r="E396" s="439"/>
      <c r="F396" s="141"/>
      <c r="G396" s="2"/>
      <c r="H396" s="439">
        <f>H374</f>
        <v>0</v>
      </c>
      <c r="I396" s="439"/>
      <c r="J396" s="439"/>
      <c r="K396" s="439"/>
      <c r="L396" s="2"/>
      <c r="M396" s="2"/>
    </row>
    <row r="397" spans="1:13" ht="23.25" x14ac:dyDescent="0.35">
      <c r="A397" s="2"/>
      <c r="B397" s="2"/>
      <c r="C397" s="459" t="s">
        <v>23</v>
      </c>
      <c r="D397" s="459"/>
      <c r="E397" s="459"/>
      <c r="F397" s="459"/>
      <c r="G397" s="459"/>
      <c r="H397" s="459"/>
      <c r="I397" s="459"/>
      <c r="J397" s="459"/>
      <c r="K397" s="459"/>
      <c r="L397" s="158" t="s">
        <v>25</v>
      </c>
      <c r="M397" s="159"/>
    </row>
    <row r="398" spans="1:13" x14ac:dyDescent="0.35">
      <c r="A398" s="446" t="str">
        <f>A376</f>
        <v>ระบบไฟฟ้า อาคาร 208</v>
      </c>
      <c r="B398" s="446"/>
      <c r="C398" s="446"/>
      <c r="D398" s="447" t="str">
        <f>D354</f>
        <v>อาคาร 208</v>
      </c>
      <c r="E398" s="447"/>
      <c r="F398" s="447"/>
      <c r="G398" s="447"/>
      <c r="H398" s="447"/>
      <c r="I398" s="1" t="s">
        <v>26</v>
      </c>
      <c r="J398" s="190" t="str">
        <f>J376</f>
        <v>สพม.11</v>
      </c>
      <c r="M398" s="1" t="s">
        <v>158</v>
      </c>
    </row>
    <row r="399" spans="1:13" ht="21.75" thickBot="1" x14ac:dyDescent="0.4">
      <c r="A399" s="190" t="s">
        <v>0</v>
      </c>
      <c r="D399" s="447" t="str">
        <f>D355</f>
        <v>โรงเรียนคลองฉนวนวิทยา</v>
      </c>
      <c r="E399" s="447"/>
      <c r="F399" s="447"/>
      <c r="G399" s="447"/>
      <c r="H399" s="447"/>
      <c r="K399" s="448"/>
      <c r="L399" s="448"/>
    </row>
    <row r="400" spans="1:13" x14ac:dyDescent="0.35">
      <c r="A400" s="449" t="s">
        <v>2</v>
      </c>
      <c r="B400" s="451" t="s">
        <v>3</v>
      </c>
      <c r="C400" s="452"/>
      <c r="D400" s="452"/>
      <c r="E400" s="453"/>
      <c r="F400" s="457" t="s">
        <v>4</v>
      </c>
      <c r="G400" s="457" t="s">
        <v>5</v>
      </c>
      <c r="H400" s="457" t="s">
        <v>6</v>
      </c>
      <c r="I400" s="457"/>
      <c r="J400" s="457" t="s">
        <v>7</v>
      </c>
      <c r="K400" s="457"/>
      <c r="L400" s="457" t="s">
        <v>24</v>
      </c>
      <c r="M400" s="440" t="s">
        <v>9</v>
      </c>
    </row>
    <row r="401" spans="1:13" ht="42" x14ac:dyDescent="0.35">
      <c r="A401" s="450"/>
      <c r="B401" s="454"/>
      <c r="C401" s="455"/>
      <c r="D401" s="455"/>
      <c r="E401" s="456"/>
      <c r="F401" s="458"/>
      <c r="G401" s="458"/>
      <c r="H401" s="191" t="s">
        <v>10</v>
      </c>
      <c r="I401" s="191" t="s">
        <v>11</v>
      </c>
      <c r="J401" s="191" t="s">
        <v>10</v>
      </c>
      <c r="K401" s="191" t="s">
        <v>11</v>
      </c>
      <c r="L401" s="458"/>
      <c r="M401" s="441"/>
    </row>
    <row r="402" spans="1:13" x14ac:dyDescent="0.35">
      <c r="A402" s="442" t="s">
        <v>159</v>
      </c>
      <c r="B402" s="443"/>
      <c r="C402" s="443"/>
      <c r="D402" s="443"/>
      <c r="E402" s="443"/>
      <c r="F402" s="443"/>
      <c r="G402" s="443"/>
      <c r="H402" s="444"/>
      <c r="I402" s="179">
        <f>I392</f>
        <v>307783</v>
      </c>
      <c r="J402" s="61"/>
      <c r="K402" s="60">
        <f>K392</f>
        <v>93085</v>
      </c>
      <c r="L402" s="60">
        <f>L392</f>
        <v>400868</v>
      </c>
      <c r="M402" s="8"/>
    </row>
    <row r="403" spans="1:13" x14ac:dyDescent="0.35">
      <c r="A403" s="7" t="str">
        <f>IF('กรอกรายการ วัสดุ'!A450&gt;0,'กรอกรายการ วัสดุ'!A462,IF('กรอกรายการ วัสดุ'!A462=0," "))</f>
        <v xml:space="preserve"> </v>
      </c>
      <c r="B403" s="445" t="str">
        <f>IF('กรอกรายการ วัสดุ'!B180&gt;0,'กรอกรายการ วัสดุ'!B180,IF('กรอกรายการ วัสดุ'!B180=0,"-"))</f>
        <v>-</v>
      </c>
      <c r="C403" s="445"/>
      <c r="D403" s="445"/>
      <c r="E403" s="445"/>
      <c r="F403" s="12" t="str">
        <f>IF('กรอกรายการ วัสดุ'!C180&gt;0,'กรอกรายการ วัสดุ'!C180,IF('กรอกรายการ วัสดุ'!C180=0,"-"))</f>
        <v>-</v>
      </c>
      <c r="G403" s="12" t="str">
        <f>IF('กรอกรายการ วัสดุ'!D180&gt;0,'กรอกรายการ วัสดุ'!D180,IF('กรอกรายการ วัสดุ'!D180=0,"-"))</f>
        <v>-</v>
      </c>
      <c r="H403" s="12" t="str">
        <f>IF('กรอกรายการ วัสดุ'!E180&gt;0,'กรอกรายการ วัสดุ'!E180,IF('กรอกรายการ วัสดุ'!E180=0,"-"))</f>
        <v>-</v>
      </c>
      <c r="I403" s="57" t="str">
        <f>IF('กรอกรายการ วัสดุ'!F180&gt;0,'กรอกรายการ วัสดุ'!F180,IF('กรอกรายการ วัสดุ'!F180=0,"-"))</f>
        <v>-</v>
      </c>
      <c r="J403" s="12" t="str">
        <f>IF('กรอกรายการ วัสดุ'!G180&gt;0,'กรอกรายการ วัสดุ'!G180,IF('กรอกรายการ วัสดุ'!G180=0,"-"))</f>
        <v>-</v>
      </c>
      <c r="K403" s="12" t="str">
        <f>IF('กรอกรายการ วัสดุ'!H180&gt;0,'กรอกรายการ วัสดุ'!H180,IF('กรอกรายการ วัสดุ'!H180=0,"-"))</f>
        <v>-</v>
      </c>
      <c r="L403" s="57" t="str">
        <f>IF('กรอกรายการ วัสดุ'!I180&gt;0,'กรอกรายการ วัสดุ'!I180,IF('กรอกรายการ วัสดุ'!I180=0,"-"))</f>
        <v>-</v>
      </c>
      <c r="M403" s="94"/>
    </row>
    <row r="404" spans="1:13" x14ac:dyDescent="0.35">
      <c r="A404" s="9" t="str">
        <f>IF('กรอกรายการ วัสดุ'!A451&gt;0,'กรอกรายการ วัสดุ'!A463,IF('กรอกรายการ วัสดุ'!A463=0," "))</f>
        <v xml:space="preserve"> </v>
      </c>
      <c r="B404" s="434" t="str">
        <f>IF('กรอกรายการ วัสดุ'!B181&gt;0,'กรอกรายการ วัสดุ'!B181,IF('กรอกรายการ วัสดุ'!B181=0,"-"))</f>
        <v>-</v>
      </c>
      <c r="C404" s="434"/>
      <c r="D404" s="434"/>
      <c r="E404" s="434"/>
      <c r="F404" s="12" t="str">
        <f>IF('กรอกรายการ วัสดุ'!C181&gt;0,'กรอกรายการ วัสดุ'!C181,IF('กรอกรายการ วัสดุ'!C181=0,"-"))</f>
        <v>-</v>
      </c>
      <c r="G404" s="12" t="str">
        <f>IF('กรอกรายการ วัสดุ'!D181&gt;0,'กรอกรายการ วัสดุ'!D181,IF('กรอกรายการ วัสดุ'!D181=0,"-"))</f>
        <v>-</v>
      </c>
      <c r="H404" s="12" t="str">
        <f>IF('กรอกรายการ วัสดุ'!E181&gt;0,'กรอกรายการ วัสดุ'!E181,IF('กรอกรายการ วัสดุ'!E181=0,"-"))</f>
        <v>-</v>
      </c>
      <c r="I404" s="57" t="str">
        <f>IF('กรอกรายการ วัสดุ'!F181&gt;0,'กรอกรายการ วัสดุ'!F181,IF('กรอกรายการ วัสดุ'!F181=0,"-"))</f>
        <v>-</v>
      </c>
      <c r="J404" s="12" t="str">
        <f>IF('กรอกรายการ วัสดุ'!G181&gt;0,'กรอกรายการ วัสดุ'!G181,IF('กรอกรายการ วัสดุ'!G181=0,"-"))</f>
        <v>-</v>
      </c>
      <c r="K404" s="12" t="str">
        <f>IF('กรอกรายการ วัสดุ'!H181&gt;0,'กรอกรายการ วัสดุ'!H181,IF('กรอกรายการ วัสดุ'!H181=0,"-"))</f>
        <v>-</v>
      </c>
      <c r="L404" s="57" t="str">
        <f>IF('กรอกรายการ วัสดุ'!I181&gt;0,'กรอกรายการ วัสดุ'!I181,IF('กรอกรายการ วัสดุ'!I181=0,"-"))</f>
        <v>-</v>
      </c>
      <c r="M404" s="94"/>
    </row>
    <row r="405" spans="1:13" x14ac:dyDescent="0.35">
      <c r="A405" s="9" t="str">
        <f>IF('กรอกรายการ วัสดุ'!A452&gt;0,'กรอกรายการ วัสดุ'!A464,IF('กรอกรายการ วัสดุ'!A464=0," "))</f>
        <v xml:space="preserve"> </v>
      </c>
      <c r="B405" s="434" t="str">
        <f>IF('กรอกรายการ วัสดุ'!B182&gt;0,'กรอกรายการ วัสดุ'!B182,IF('กรอกรายการ วัสดุ'!B182=0,"-"))</f>
        <v>-</v>
      </c>
      <c r="C405" s="434"/>
      <c r="D405" s="434"/>
      <c r="E405" s="434"/>
      <c r="F405" s="12" t="str">
        <f>IF('กรอกรายการ วัสดุ'!C182&gt;0,'กรอกรายการ วัสดุ'!C182,IF('กรอกรายการ วัสดุ'!C182=0,"-"))</f>
        <v>-</v>
      </c>
      <c r="G405" s="12" t="str">
        <f>IF('กรอกรายการ วัสดุ'!D182&gt;0,'กรอกรายการ วัสดุ'!D182,IF('กรอกรายการ วัสดุ'!D182=0,"-"))</f>
        <v>-</v>
      </c>
      <c r="H405" s="12" t="str">
        <f>IF('กรอกรายการ วัสดุ'!E182&gt;0,'กรอกรายการ วัสดุ'!E182,IF('กรอกรายการ วัสดุ'!E182=0,"-"))</f>
        <v>-</v>
      </c>
      <c r="I405" s="57" t="str">
        <f>IF('กรอกรายการ วัสดุ'!F182&gt;0,'กรอกรายการ วัสดุ'!F182,IF('กรอกรายการ วัสดุ'!F182=0,"-"))</f>
        <v>-</v>
      </c>
      <c r="J405" s="12" t="str">
        <f>IF('กรอกรายการ วัสดุ'!G182&gt;0,'กรอกรายการ วัสดุ'!G182,IF('กรอกรายการ วัสดุ'!G182=0,"-"))</f>
        <v>-</v>
      </c>
      <c r="K405" s="12" t="str">
        <f>IF('กรอกรายการ วัสดุ'!H182&gt;0,'กรอกรายการ วัสดุ'!H182,IF('กรอกรายการ วัสดุ'!H182=0,"-"))</f>
        <v>-</v>
      </c>
      <c r="L405" s="57" t="str">
        <f>IF('กรอกรายการ วัสดุ'!I182&gt;0,'กรอกรายการ วัสดุ'!I182,IF('กรอกรายการ วัสดุ'!I182=0,"-"))</f>
        <v>-</v>
      </c>
      <c r="M405" s="94"/>
    </row>
    <row r="406" spans="1:13" x14ac:dyDescent="0.35">
      <c r="A406" s="9" t="str">
        <f>IF('กรอกรายการ วัสดุ'!A453&gt;0,'กรอกรายการ วัสดุ'!A465,IF('กรอกรายการ วัสดุ'!A465=0," "))</f>
        <v xml:space="preserve"> </v>
      </c>
      <c r="B406" s="434" t="str">
        <f>IF('กรอกรายการ วัสดุ'!B183&gt;0,'กรอกรายการ วัสดุ'!B183,IF('กรอกรายการ วัสดุ'!B183=0,"-"))</f>
        <v>-</v>
      </c>
      <c r="C406" s="434"/>
      <c r="D406" s="434"/>
      <c r="E406" s="434"/>
      <c r="F406" s="12" t="str">
        <f>IF('กรอกรายการ วัสดุ'!C183&gt;0,'กรอกรายการ วัสดุ'!C183,IF('กรอกรายการ วัสดุ'!C183=0,"-"))</f>
        <v>-</v>
      </c>
      <c r="G406" s="12" t="str">
        <f>IF('กรอกรายการ วัสดุ'!D183&gt;0,'กรอกรายการ วัสดุ'!D183,IF('กรอกรายการ วัสดุ'!D183=0,"-"))</f>
        <v>-</v>
      </c>
      <c r="H406" s="12" t="str">
        <f>IF('กรอกรายการ วัสดุ'!E183&gt;0,'กรอกรายการ วัสดุ'!E183,IF('กรอกรายการ วัสดุ'!E183=0,"-"))</f>
        <v>-</v>
      </c>
      <c r="I406" s="57" t="str">
        <f>IF('กรอกรายการ วัสดุ'!F183&gt;0,'กรอกรายการ วัสดุ'!F183,IF('กรอกรายการ วัสดุ'!F183=0,"-"))</f>
        <v>-</v>
      </c>
      <c r="J406" s="12" t="str">
        <f>IF('กรอกรายการ วัสดุ'!G183&gt;0,'กรอกรายการ วัสดุ'!G183,IF('กรอกรายการ วัสดุ'!G183=0,"-"))</f>
        <v>-</v>
      </c>
      <c r="K406" s="12" t="str">
        <f>IF('กรอกรายการ วัสดุ'!H183&gt;0,'กรอกรายการ วัสดุ'!H183,IF('กรอกรายการ วัสดุ'!H183=0,"-"))</f>
        <v>-</v>
      </c>
      <c r="L406" s="57" t="str">
        <f>IF('กรอกรายการ วัสดุ'!I183&gt;0,'กรอกรายการ วัสดุ'!I183,IF('กรอกรายการ วัสดุ'!I183=0,"-"))</f>
        <v>-</v>
      </c>
      <c r="M406" s="94"/>
    </row>
    <row r="407" spans="1:13" x14ac:dyDescent="0.35">
      <c r="A407" s="9" t="str">
        <f>IF('กรอกรายการ วัสดุ'!A454&gt;0,'กรอกรายการ วัสดุ'!A466,IF('กรอกรายการ วัสดุ'!A466=0," "))</f>
        <v xml:space="preserve"> </v>
      </c>
      <c r="B407" s="434" t="str">
        <f>IF('กรอกรายการ วัสดุ'!B184&gt;0,'กรอกรายการ วัสดุ'!B184,IF('กรอกรายการ วัสดุ'!B184=0,"-"))</f>
        <v>-</v>
      </c>
      <c r="C407" s="434"/>
      <c r="D407" s="434"/>
      <c r="E407" s="434"/>
      <c r="F407" s="12" t="str">
        <f>IF('กรอกรายการ วัสดุ'!C184&gt;0,'กรอกรายการ วัสดุ'!C184,IF('กรอกรายการ วัสดุ'!C184=0,"-"))</f>
        <v>-</v>
      </c>
      <c r="G407" s="12" t="str">
        <f>IF('กรอกรายการ วัสดุ'!D184&gt;0,'กรอกรายการ วัสดุ'!D184,IF('กรอกรายการ วัสดุ'!D184=0,"-"))</f>
        <v>-</v>
      </c>
      <c r="H407" s="12" t="str">
        <f>IF('กรอกรายการ วัสดุ'!E184&gt;0,'กรอกรายการ วัสดุ'!E184,IF('กรอกรายการ วัสดุ'!E184=0,"-"))</f>
        <v>-</v>
      </c>
      <c r="I407" s="57" t="str">
        <f>IF('กรอกรายการ วัสดุ'!F184&gt;0,'กรอกรายการ วัสดุ'!F184,IF('กรอกรายการ วัสดุ'!F184=0,"-"))</f>
        <v>-</v>
      </c>
      <c r="J407" s="12" t="str">
        <f>IF('กรอกรายการ วัสดุ'!G184&gt;0,'กรอกรายการ วัสดุ'!G184,IF('กรอกรายการ วัสดุ'!G184=0,"-"))</f>
        <v>-</v>
      </c>
      <c r="K407" s="12" t="str">
        <f>IF('กรอกรายการ วัสดุ'!H184&gt;0,'กรอกรายการ วัสดุ'!H184,IF('กรอกรายการ วัสดุ'!H184=0,"-"))</f>
        <v>-</v>
      </c>
      <c r="L407" s="57" t="str">
        <f>IF('กรอกรายการ วัสดุ'!I184&gt;0,'กรอกรายการ วัสดุ'!I184,IF('กรอกรายการ วัสดุ'!I184=0,"-"))</f>
        <v>-</v>
      </c>
      <c r="M407" s="94"/>
    </row>
    <row r="408" spans="1:13" x14ac:dyDescent="0.35">
      <c r="A408" s="9" t="str">
        <f>IF('กรอกรายการ วัสดุ'!A455&gt;0,'กรอกรายการ วัสดุ'!A467,IF('กรอกรายการ วัสดุ'!A467=0," "))</f>
        <v xml:space="preserve"> </v>
      </c>
      <c r="B408" s="434" t="str">
        <f>IF('กรอกรายการ วัสดุ'!B185&gt;0,'กรอกรายการ วัสดุ'!B185,IF('กรอกรายการ วัสดุ'!B185=0,"-"))</f>
        <v>-</v>
      </c>
      <c r="C408" s="434"/>
      <c r="D408" s="434"/>
      <c r="E408" s="434"/>
      <c r="F408" s="12" t="str">
        <f>IF('กรอกรายการ วัสดุ'!C185&gt;0,'กรอกรายการ วัสดุ'!C185,IF('กรอกรายการ วัสดุ'!C185=0,"-"))</f>
        <v>-</v>
      </c>
      <c r="G408" s="12" t="str">
        <f>IF('กรอกรายการ วัสดุ'!D185&gt;0,'กรอกรายการ วัสดุ'!D185,IF('กรอกรายการ วัสดุ'!D185=0,"-"))</f>
        <v>-</v>
      </c>
      <c r="H408" s="12" t="str">
        <f>IF('กรอกรายการ วัสดุ'!E185&gt;0,'กรอกรายการ วัสดุ'!E185,IF('กรอกรายการ วัสดุ'!E185=0,"-"))</f>
        <v>-</v>
      </c>
      <c r="I408" s="57" t="str">
        <f>IF('กรอกรายการ วัสดุ'!F185&gt;0,'กรอกรายการ วัสดุ'!F185,IF('กรอกรายการ วัสดุ'!F185=0,"-"))</f>
        <v>-</v>
      </c>
      <c r="J408" s="12" t="str">
        <f>IF('กรอกรายการ วัสดุ'!G185&gt;0,'กรอกรายการ วัสดุ'!G185,IF('กรอกรายการ วัสดุ'!G185=0,"-"))</f>
        <v>-</v>
      </c>
      <c r="K408" s="12" t="str">
        <f>IF('กรอกรายการ วัสดุ'!H185&gt;0,'กรอกรายการ วัสดุ'!H185,IF('กรอกรายการ วัสดุ'!H185=0,"-"))</f>
        <v>-</v>
      </c>
      <c r="L408" s="57" t="str">
        <f>IF('กรอกรายการ วัสดุ'!I185&gt;0,'กรอกรายการ วัสดุ'!I185,IF('กรอกรายการ วัสดุ'!I185=0,"-"))</f>
        <v>-</v>
      </c>
      <c r="M408" s="94"/>
    </row>
    <row r="409" spans="1:13" x14ac:dyDescent="0.35">
      <c r="A409" s="9" t="str">
        <f>IF('กรอกรายการ วัสดุ'!A456&gt;0,'กรอกรายการ วัสดุ'!A468,IF('กรอกรายการ วัสดุ'!A468=0," "))</f>
        <v xml:space="preserve"> </v>
      </c>
      <c r="B409" s="434" t="str">
        <f>IF('กรอกรายการ วัสดุ'!B186&gt;0,'กรอกรายการ วัสดุ'!B186,IF('กรอกรายการ วัสดุ'!B186=0,"-"))</f>
        <v>-</v>
      </c>
      <c r="C409" s="434"/>
      <c r="D409" s="434"/>
      <c r="E409" s="434"/>
      <c r="F409" s="12" t="str">
        <f>IF('กรอกรายการ วัสดุ'!C186&gt;0,'กรอกรายการ วัสดุ'!C186,IF('กรอกรายการ วัสดุ'!C186=0,"-"))</f>
        <v>-</v>
      </c>
      <c r="G409" s="12" t="str">
        <f>IF('กรอกรายการ วัสดุ'!D186&gt;0,'กรอกรายการ วัสดุ'!D186,IF('กรอกรายการ วัสดุ'!D186=0,"-"))</f>
        <v>-</v>
      </c>
      <c r="H409" s="12" t="str">
        <f>IF('กรอกรายการ วัสดุ'!E186&gt;0,'กรอกรายการ วัสดุ'!E186,IF('กรอกรายการ วัสดุ'!E186=0,"-"))</f>
        <v>-</v>
      </c>
      <c r="I409" s="57" t="str">
        <f>IF('กรอกรายการ วัสดุ'!F186&gt;0,'กรอกรายการ วัสดุ'!F186,IF('กรอกรายการ วัสดุ'!F186=0,"-"))</f>
        <v>-</v>
      </c>
      <c r="J409" s="12" t="str">
        <f>IF('กรอกรายการ วัสดุ'!G186&gt;0,'กรอกรายการ วัสดุ'!G186,IF('กรอกรายการ วัสดุ'!G186=0,"-"))</f>
        <v>-</v>
      </c>
      <c r="K409" s="12" t="str">
        <f>IF('กรอกรายการ วัสดุ'!H186&gt;0,'กรอกรายการ วัสดุ'!H186,IF('กรอกรายการ วัสดุ'!H186=0,"-"))</f>
        <v>-</v>
      </c>
      <c r="L409" s="57" t="str">
        <f>IF('กรอกรายการ วัสดุ'!I186&gt;0,'กรอกรายการ วัสดุ'!I186,IF('กรอกรายการ วัสดุ'!I186=0,"-"))</f>
        <v>-</v>
      </c>
      <c r="M409" s="94"/>
    </row>
    <row r="410" spans="1:13" x14ac:dyDescent="0.35">
      <c r="A410" s="9" t="str">
        <f>IF('กรอกรายการ วัสดุ'!A457&gt;0,'กรอกรายการ วัสดุ'!A469,IF('กรอกรายการ วัสดุ'!A469=0," "))</f>
        <v xml:space="preserve"> </v>
      </c>
      <c r="B410" s="434" t="str">
        <f>IF('กรอกรายการ วัสดุ'!B187&gt;0,'กรอกรายการ วัสดุ'!B187,IF('กรอกรายการ วัสดุ'!B187=0,"-"))</f>
        <v>-</v>
      </c>
      <c r="C410" s="434"/>
      <c r="D410" s="434"/>
      <c r="E410" s="434"/>
      <c r="F410" s="12" t="str">
        <f>IF('กรอกรายการ วัสดุ'!C187&gt;0,'กรอกรายการ วัสดุ'!C187,IF('กรอกรายการ วัสดุ'!C187=0,"-"))</f>
        <v>-</v>
      </c>
      <c r="G410" s="12" t="str">
        <f>IF('กรอกรายการ วัสดุ'!D187&gt;0,'กรอกรายการ วัสดุ'!D187,IF('กรอกรายการ วัสดุ'!D187=0,"-"))</f>
        <v>-</v>
      </c>
      <c r="H410" s="12" t="str">
        <f>IF('กรอกรายการ วัสดุ'!E187&gt;0,'กรอกรายการ วัสดุ'!E187,IF('กรอกรายการ วัสดุ'!E187=0,"-"))</f>
        <v>-</v>
      </c>
      <c r="I410" s="57" t="str">
        <f>IF('กรอกรายการ วัสดุ'!F187&gt;0,'กรอกรายการ วัสดุ'!F187,IF('กรอกรายการ วัสดุ'!F187=0,"-"))</f>
        <v>-</v>
      </c>
      <c r="J410" s="12" t="str">
        <f>IF('กรอกรายการ วัสดุ'!G187&gt;0,'กรอกรายการ วัสดุ'!G187,IF('กรอกรายการ วัสดุ'!G187=0,"-"))</f>
        <v>-</v>
      </c>
      <c r="K410" s="12" t="str">
        <f>IF('กรอกรายการ วัสดุ'!H187&gt;0,'กรอกรายการ วัสดุ'!H187,IF('กรอกรายการ วัสดุ'!H187=0,"-"))</f>
        <v>-</v>
      </c>
      <c r="L410" s="57" t="str">
        <f>IF('กรอกรายการ วัสดุ'!I187&gt;0,'กรอกรายการ วัสดุ'!I187,IF('กรอกรายการ วัสดุ'!I187=0,"-"))</f>
        <v>-</v>
      </c>
      <c r="M410" s="94"/>
    </row>
    <row r="411" spans="1:13" x14ac:dyDescent="0.35">
      <c r="A411" s="9" t="str">
        <f>IF('กรอกรายการ วัสดุ'!A458&gt;0,'กรอกรายการ วัสดุ'!A470,IF('กรอกรายการ วัสดุ'!A470=0," "))</f>
        <v xml:space="preserve"> </v>
      </c>
      <c r="B411" s="434" t="str">
        <f>IF('กรอกรายการ วัสดุ'!B188&gt;0,'กรอกรายการ วัสดุ'!B188,IF('กรอกรายการ วัสดุ'!B188=0,"-"))</f>
        <v>-</v>
      </c>
      <c r="C411" s="434"/>
      <c r="D411" s="434"/>
      <c r="E411" s="434"/>
      <c r="F411" s="12" t="str">
        <f>IF('กรอกรายการ วัสดุ'!C188&gt;0,'กรอกรายการ วัสดุ'!C188,IF('กรอกรายการ วัสดุ'!C188=0,"-"))</f>
        <v>-</v>
      </c>
      <c r="G411" s="12" t="str">
        <f>IF('กรอกรายการ วัสดุ'!D188&gt;0,'กรอกรายการ วัสดุ'!D188,IF('กรอกรายการ วัสดุ'!D188=0,"-"))</f>
        <v>-</v>
      </c>
      <c r="H411" s="12" t="str">
        <f>IF('กรอกรายการ วัสดุ'!E188&gt;0,'กรอกรายการ วัสดุ'!E188,IF('กรอกรายการ วัสดุ'!E188=0,"-"))</f>
        <v>-</v>
      </c>
      <c r="I411" s="57" t="str">
        <f>IF('กรอกรายการ วัสดุ'!F188&gt;0,'กรอกรายการ วัสดุ'!F188,IF('กรอกรายการ วัสดุ'!F188=0,"-"))</f>
        <v>-</v>
      </c>
      <c r="J411" s="12" t="str">
        <f>IF('กรอกรายการ วัสดุ'!G188&gt;0,'กรอกรายการ วัสดุ'!G188,IF('กรอกรายการ วัสดุ'!G188=0,"-"))</f>
        <v>-</v>
      </c>
      <c r="K411" s="12" t="str">
        <f>IF('กรอกรายการ วัสดุ'!H188&gt;0,'กรอกรายการ วัสดุ'!H188,IF('กรอกรายการ วัสดุ'!H188=0,"-"))</f>
        <v>-</v>
      </c>
      <c r="L411" s="57" t="str">
        <f>IF('กรอกรายการ วัสดุ'!I188&gt;0,'กรอกรายการ วัสดุ'!I188,IF('กรอกรายการ วัสดุ'!I188=0,"-"))</f>
        <v>-</v>
      </c>
      <c r="M411" s="94"/>
    </row>
    <row r="412" spans="1:13" ht="21.75" thickBot="1" x14ac:dyDescent="0.4">
      <c r="A412" s="140" t="str">
        <f>IF('กรอกรายการ วัสดุ'!A459&gt;0,'กรอกรายการ วัสดุ'!A471,IF('กรอกรายการ วัสดุ'!A471=0," "))</f>
        <v xml:space="preserve"> </v>
      </c>
      <c r="B412" s="435" t="str">
        <f>IF('กรอกรายการ วัสดุ'!B189&gt;0,'กรอกรายการ วัสดุ'!B189,IF('กรอกรายการ วัสดุ'!B189=0,"-"))</f>
        <v>-</v>
      </c>
      <c r="C412" s="435"/>
      <c r="D412" s="435"/>
      <c r="E412" s="435"/>
      <c r="F412" s="12" t="str">
        <f>IF('กรอกรายการ วัสดุ'!C189&gt;0,'กรอกรายการ วัสดุ'!C189,IF('กรอกรายการ วัสดุ'!C189=0,"-"))</f>
        <v>-</v>
      </c>
      <c r="G412" s="12" t="str">
        <f>IF('กรอกรายการ วัสดุ'!D189&gt;0,'กรอกรายการ วัสดุ'!D189,IF('กรอกรายการ วัสดุ'!D189=0,"-"))</f>
        <v>-</v>
      </c>
      <c r="H412" s="12" t="str">
        <f>IF('กรอกรายการ วัสดุ'!E189&gt;0,'กรอกรายการ วัสดุ'!E189,IF('กรอกรายการ วัสดุ'!E189=0,"-"))</f>
        <v>-</v>
      </c>
      <c r="I412" s="57" t="str">
        <f>IF('กรอกรายการ วัสดุ'!F189&gt;0,'กรอกรายการ วัสดุ'!F189,IF('กรอกรายการ วัสดุ'!F189=0,"-"))</f>
        <v>-</v>
      </c>
      <c r="J412" s="12" t="str">
        <f>IF('กรอกรายการ วัสดุ'!G189&gt;0,'กรอกรายการ วัสดุ'!G189,IF('กรอกรายการ วัสดุ'!G189=0,"-"))</f>
        <v>-</v>
      </c>
      <c r="K412" s="12" t="str">
        <f>IF('กรอกรายการ วัสดุ'!H189&gt;0,'กรอกรายการ วัสดุ'!H189,IF('กรอกรายการ วัสดุ'!H189=0,"-"))</f>
        <v>-</v>
      </c>
      <c r="L412" s="57" t="str">
        <f>IF('กรอกรายการ วัสดุ'!I189&gt;0,'กรอกรายการ วัสดุ'!I189,IF('กรอกรายการ วัสดุ'!I189=0,"-"))</f>
        <v>-</v>
      </c>
      <c r="M412" s="93"/>
    </row>
    <row r="413" spans="1:13" ht="21.75" thickBot="1" x14ac:dyDescent="0.4">
      <c r="A413" s="436" t="s">
        <v>160</v>
      </c>
      <c r="B413" s="437"/>
      <c r="C413" s="437"/>
      <c r="D413" s="437"/>
      <c r="E413" s="437"/>
      <c r="F413" s="437"/>
      <c r="G413" s="437"/>
      <c r="H413" s="438"/>
      <c r="I413" s="180">
        <f>SUM(I403:I412)</f>
        <v>0</v>
      </c>
      <c r="J413" s="19"/>
      <c r="K413" s="58">
        <f t="shared" ref="K413:L413" si="28">SUM(K403:K412)</f>
        <v>0</v>
      </c>
      <c r="L413" s="58">
        <f t="shared" si="28"/>
        <v>0</v>
      </c>
      <c r="M413" s="14"/>
    </row>
    <row r="414" spans="1:13" ht="21.75" thickBot="1" x14ac:dyDescent="0.4">
      <c r="A414" s="436" t="s">
        <v>161</v>
      </c>
      <c r="B414" s="437"/>
      <c r="C414" s="437"/>
      <c r="D414" s="437"/>
      <c r="E414" s="437"/>
      <c r="F414" s="437"/>
      <c r="G414" s="437"/>
      <c r="H414" s="438"/>
      <c r="I414" s="180">
        <f>I413+I402</f>
        <v>307783</v>
      </c>
      <c r="J414" s="15"/>
      <c r="K414" s="58">
        <f t="shared" ref="K414:L414" si="29">K413+K402</f>
        <v>93085</v>
      </c>
      <c r="L414" s="58">
        <f t="shared" si="29"/>
        <v>400868</v>
      </c>
      <c r="M414" s="14"/>
    </row>
    <row r="415" spans="1:13" x14ac:dyDescent="0.35">
      <c r="A415" s="13"/>
      <c r="B415" s="13"/>
      <c r="C415" s="13"/>
      <c r="D415" s="13"/>
      <c r="E415" s="13"/>
      <c r="F415" s="13"/>
      <c r="G415" s="13"/>
      <c r="H415" s="13"/>
      <c r="I415" s="6"/>
      <c r="J415" s="6"/>
      <c r="K415" s="6"/>
      <c r="L415" s="6"/>
      <c r="M415" s="6"/>
    </row>
    <row r="416" spans="1:13" x14ac:dyDescent="0.35">
      <c r="A416" s="189"/>
      <c r="B416" s="2"/>
      <c r="C416" s="141"/>
      <c r="D416" s="141" t="s">
        <v>28</v>
      </c>
      <c r="E416" s="141" t="s">
        <v>29</v>
      </c>
      <c r="F416" s="2" t="s">
        <v>30</v>
      </c>
      <c r="G416" s="2"/>
      <c r="H416" s="142" t="s">
        <v>28</v>
      </c>
      <c r="I416" s="141" t="s">
        <v>33</v>
      </c>
      <c r="J416" s="2"/>
      <c r="K416" s="2"/>
      <c r="L416" s="2"/>
      <c r="M416" s="2"/>
    </row>
    <row r="417" spans="1:13" x14ac:dyDescent="0.35">
      <c r="A417" s="189"/>
      <c r="B417" s="141"/>
      <c r="C417" s="141"/>
      <c r="D417" s="142"/>
      <c r="E417" s="189">
        <f>E395</f>
        <v>0</v>
      </c>
      <c r="F417" s="2"/>
      <c r="G417" s="2"/>
      <c r="H417" s="142"/>
      <c r="I417" s="439">
        <f>I395</f>
        <v>0</v>
      </c>
      <c r="J417" s="439"/>
      <c r="K417" s="2"/>
      <c r="L417" s="2"/>
      <c r="M417" s="2"/>
    </row>
    <row r="418" spans="1:13" x14ac:dyDescent="0.35">
      <c r="A418" s="189"/>
      <c r="B418" s="2"/>
      <c r="C418" s="141"/>
      <c r="D418" s="439">
        <f>D396</f>
        <v>0</v>
      </c>
      <c r="E418" s="439"/>
      <c r="F418" s="141"/>
      <c r="G418" s="2"/>
      <c r="H418" s="439">
        <f>H396</f>
        <v>0</v>
      </c>
      <c r="I418" s="439"/>
      <c r="J418" s="439"/>
      <c r="K418" s="439"/>
      <c r="L418" s="2"/>
      <c r="M418" s="2"/>
    </row>
    <row r="419" spans="1:13" ht="23.25" x14ac:dyDescent="0.35">
      <c r="A419" s="2"/>
      <c r="B419" s="2"/>
      <c r="C419" s="459" t="s">
        <v>23</v>
      </c>
      <c r="D419" s="459"/>
      <c r="E419" s="459"/>
      <c r="F419" s="459"/>
      <c r="G419" s="459"/>
      <c r="H419" s="459"/>
      <c r="I419" s="459"/>
      <c r="J419" s="459"/>
      <c r="K419" s="459"/>
      <c r="L419" s="158" t="s">
        <v>25</v>
      </c>
      <c r="M419" s="159"/>
    </row>
    <row r="420" spans="1:13" x14ac:dyDescent="0.35">
      <c r="A420" s="446" t="str">
        <f>A398</f>
        <v>ระบบไฟฟ้า อาคาร 208</v>
      </c>
      <c r="B420" s="446"/>
      <c r="C420" s="446"/>
      <c r="D420" s="447" t="str">
        <f>D376</f>
        <v>อาคาร 208</v>
      </c>
      <c r="E420" s="447"/>
      <c r="F420" s="447"/>
      <c r="G420" s="447"/>
      <c r="H420" s="447"/>
      <c r="I420" s="1" t="s">
        <v>26</v>
      </c>
      <c r="J420" s="190" t="str">
        <f>J398</f>
        <v>สพม.11</v>
      </c>
      <c r="M420" s="1" t="s">
        <v>162</v>
      </c>
    </row>
    <row r="421" spans="1:13" ht="21.75" thickBot="1" x14ac:dyDescent="0.4">
      <c r="A421" s="190" t="s">
        <v>0</v>
      </c>
      <c r="D421" s="447" t="str">
        <f>D377</f>
        <v>โรงเรียนคลองฉนวนวิทยา</v>
      </c>
      <c r="E421" s="447"/>
      <c r="F421" s="447"/>
      <c r="G421" s="447"/>
      <c r="H421" s="447"/>
      <c r="K421" s="448"/>
      <c r="L421" s="448"/>
    </row>
    <row r="422" spans="1:13" x14ac:dyDescent="0.35">
      <c r="A422" s="449" t="s">
        <v>2</v>
      </c>
      <c r="B422" s="451" t="s">
        <v>3</v>
      </c>
      <c r="C422" s="452"/>
      <c r="D422" s="452"/>
      <c r="E422" s="453"/>
      <c r="F422" s="457" t="s">
        <v>4</v>
      </c>
      <c r="G422" s="457" t="s">
        <v>5</v>
      </c>
      <c r="H422" s="457" t="s">
        <v>6</v>
      </c>
      <c r="I422" s="457"/>
      <c r="J422" s="457" t="s">
        <v>7</v>
      </c>
      <c r="K422" s="457"/>
      <c r="L422" s="457" t="s">
        <v>24</v>
      </c>
      <c r="M422" s="440" t="s">
        <v>9</v>
      </c>
    </row>
    <row r="423" spans="1:13" ht="42" x14ac:dyDescent="0.35">
      <c r="A423" s="450"/>
      <c r="B423" s="454"/>
      <c r="C423" s="455"/>
      <c r="D423" s="455"/>
      <c r="E423" s="456"/>
      <c r="F423" s="458"/>
      <c r="G423" s="458"/>
      <c r="H423" s="191" t="s">
        <v>10</v>
      </c>
      <c r="I423" s="191" t="s">
        <v>11</v>
      </c>
      <c r="J423" s="191" t="s">
        <v>10</v>
      </c>
      <c r="K423" s="191" t="s">
        <v>11</v>
      </c>
      <c r="L423" s="458"/>
      <c r="M423" s="441"/>
    </row>
    <row r="424" spans="1:13" x14ac:dyDescent="0.35">
      <c r="A424" s="442" t="s">
        <v>163</v>
      </c>
      <c r="B424" s="443"/>
      <c r="C424" s="443"/>
      <c r="D424" s="443"/>
      <c r="E424" s="443"/>
      <c r="F424" s="443"/>
      <c r="G424" s="443"/>
      <c r="H424" s="444"/>
      <c r="I424" s="179">
        <f>I414</f>
        <v>307783</v>
      </c>
      <c r="J424" s="61"/>
      <c r="K424" s="60">
        <f>K414</f>
        <v>93085</v>
      </c>
      <c r="L424" s="60">
        <f>L414</f>
        <v>400868</v>
      </c>
      <c r="M424" s="8"/>
    </row>
    <row r="425" spans="1:13" x14ac:dyDescent="0.35">
      <c r="A425" s="7" t="str">
        <f>IF('กรอกรายการ วัสดุ'!A472&gt;0,'กรอกรายการ วัสดุ'!A484,IF('กรอกรายการ วัสดุ'!A484=0," "))</f>
        <v xml:space="preserve"> </v>
      </c>
      <c r="B425" s="445" t="str">
        <f>IF('กรอกรายการ วัสดุ'!B190&gt;0,'กรอกรายการ วัสดุ'!B190,IF('กรอกรายการ วัสดุ'!B190=0,"-"))</f>
        <v>-</v>
      </c>
      <c r="C425" s="445"/>
      <c r="D425" s="445"/>
      <c r="E425" s="445"/>
      <c r="F425" s="12" t="str">
        <f>IF('กรอกรายการ วัสดุ'!C190&gt;0,'กรอกรายการ วัสดุ'!C190,IF('กรอกรายการ วัสดุ'!C190=0,"-"))</f>
        <v>-</v>
      </c>
      <c r="G425" s="12" t="str">
        <f>IF('กรอกรายการ วัสดุ'!D190&gt;0,'กรอกรายการ วัสดุ'!D190,IF('กรอกรายการ วัสดุ'!D190=0,"-"))</f>
        <v>-</v>
      </c>
      <c r="H425" s="12" t="str">
        <f>IF('กรอกรายการ วัสดุ'!E190&gt;0,'กรอกรายการ วัสดุ'!E190,IF('กรอกรายการ วัสดุ'!E190=0,"-"))</f>
        <v>-</v>
      </c>
      <c r="I425" s="57" t="str">
        <f>IF('กรอกรายการ วัสดุ'!F190&gt;0,'กรอกรายการ วัสดุ'!F190,IF('กรอกรายการ วัสดุ'!F190=0,"-"))</f>
        <v>-</v>
      </c>
      <c r="J425" s="12" t="str">
        <f>IF('กรอกรายการ วัสดุ'!G190&gt;0,'กรอกรายการ วัสดุ'!G190,IF('กรอกรายการ วัสดุ'!G190=0,"-"))</f>
        <v>-</v>
      </c>
      <c r="K425" s="12" t="str">
        <f>IF('กรอกรายการ วัสดุ'!H190&gt;0,'กรอกรายการ วัสดุ'!H190,IF('กรอกรายการ วัสดุ'!H190=0,"-"))</f>
        <v>-</v>
      </c>
      <c r="L425" s="57" t="str">
        <f>IF('กรอกรายการ วัสดุ'!I190&gt;0,'กรอกรายการ วัสดุ'!I190,IF('กรอกรายการ วัสดุ'!I190=0,"-"))</f>
        <v>-</v>
      </c>
      <c r="M425" s="93"/>
    </row>
    <row r="426" spans="1:13" x14ac:dyDescent="0.35">
      <c r="A426" s="9" t="str">
        <f>IF('กรอกรายการ วัสดุ'!A473&gt;0,'กรอกรายการ วัสดุ'!A485,IF('กรอกรายการ วัสดุ'!A485=0," "))</f>
        <v xml:space="preserve"> </v>
      </c>
      <c r="B426" s="434" t="str">
        <f>IF('กรอกรายการ วัสดุ'!B191&gt;0,'กรอกรายการ วัสดุ'!B191,IF('กรอกรายการ วัสดุ'!B191=0,"-"))</f>
        <v>-</v>
      </c>
      <c r="C426" s="434"/>
      <c r="D426" s="434"/>
      <c r="E426" s="434"/>
      <c r="F426" s="12" t="str">
        <f>IF('กรอกรายการ วัสดุ'!C191&gt;0,'กรอกรายการ วัสดุ'!C191,IF('กรอกรายการ วัสดุ'!C191=0,"-"))</f>
        <v>-</v>
      </c>
      <c r="G426" s="12" t="str">
        <f>IF('กรอกรายการ วัสดุ'!D191&gt;0,'กรอกรายการ วัสดุ'!D191,IF('กรอกรายการ วัสดุ'!D191=0,"-"))</f>
        <v>-</v>
      </c>
      <c r="H426" s="12" t="str">
        <f>IF('กรอกรายการ วัสดุ'!E191&gt;0,'กรอกรายการ วัสดุ'!E191,IF('กรอกรายการ วัสดุ'!E191=0,"-"))</f>
        <v>-</v>
      </c>
      <c r="I426" s="57" t="str">
        <f>IF('กรอกรายการ วัสดุ'!F191&gt;0,'กรอกรายการ วัสดุ'!F191,IF('กรอกรายการ วัสดุ'!F191=0,"-"))</f>
        <v>-</v>
      </c>
      <c r="J426" s="12" t="str">
        <f>IF('กรอกรายการ วัสดุ'!G191&gt;0,'กรอกรายการ วัสดุ'!G191,IF('กรอกรายการ วัสดุ'!G191=0,"-"))</f>
        <v>-</v>
      </c>
      <c r="K426" s="12" t="str">
        <f>IF('กรอกรายการ วัสดุ'!H191&gt;0,'กรอกรายการ วัสดุ'!H191,IF('กรอกรายการ วัสดุ'!H191=0,"-"))</f>
        <v>-</v>
      </c>
      <c r="L426" s="57" t="str">
        <f>IF('กรอกรายการ วัสดุ'!I191&gt;0,'กรอกรายการ วัสดุ'!I191,IF('กรอกรายการ วัสดุ'!I191=0,"-"))</f>
        <v>-</v>
      </c>
      <c r="M426" s="94"/>
    </row>
    <row r="427" spans="1:13" x14ac:dyDescent="0.35">
      <c r="A427" s="9" t="str">
        <f>IF('กรอกรายการ วัสดุ'!A474&gt;0,'กรอกรายการ วัสดุ'!A486,IF('กรอกรายการ วัสดุ'!A486=0," "))</f>
        <v xml:space="preserve"> </v>
      </c>
      <c r="B427" s="434" t="str">
        <f>IF('กรอกรายการ วัสดุ'!B192&gt;0,'กรอกรายการ วัสดุ'!B192,IF('กรอกรายการ วัสดุ'!B192=0,"-"))</f>
        <v>-</v>
      </c>
      <c r="C427" s="434"/>
      <c r="D427" s="434"/>
      <c r="E427" s="434"/>
      <c r="F427" s="12" t="str">
        <f>IF('กรอกรายการ วัสดุ'!C192&gt;0,'กรอกรายการ วัสดุ'!C192,IF('กรอกรายการ วัสดุ'!C192=0,"-"))</f>
        <v>-</v>
      </c>
      <c r="G427" s="12" t="str">
        <f>IF('กรอกรายการ วัสดุ'!D192&gt;0,'กรอกรายการ วัสดุ'!D192,IF('กรอกรายการ วัสดุ'!D192=0,"-"))</f>
        <v>-</v>
      </c>
      <c r="H427" s="12" t="str">
        <f>IF('กรอกรายการ วัสดุ'!E192&gt;0,'กรอกรายการ วัสดุ'!E192,IF('กรอกรายการ วัสดุ'!E192=0,"-"))</f>
        <v>-</v>
      </c>
      <c r="I427" s="57" t="str">
        <f>IF('กรอกรายการ วัสดุ'!F192&gt;0,'กรอกรายการ วัสดุ'!F192,IF('กรอกรายการ วัสดุ'!F192=0,"-"))</f>
        <v>-</v>
      </c>
      <c r="J427" s="12" t="str">
        <f>IF('กรอกรายการ วัสดุ'!G192&gt;0,'กรอกรายการ วัสดุ'!G192,IF('กรอกรายการ วัสดุ'!G192=0,"-"))</f>
        <v>-</v>
      </c>
      <c r="K427" s="12" t="str">
        <f>IF('กรอกรายการ วัสดุ'!H192&gt;0,'กรอกรายการ วัสดุ'!H192,IF('กรอกรายการ วัสดุ'!H192=0,"-"))</f>
        <v>-</v>
      </c>
      <c r="L427" s="57" t="str">
        <f>IF('กรอกรายการ วัสดุ'!I192&gt;0,'กรอกรายการ วัสดุ'!I192,IF('กรอกรายการ วัสดุ'!I192=0,"-"))</f>
        <v>-</v>
      </c>
      <c r="M427" s="94"/>
    </row>
    <row r="428" spans="1:13" x14ac:dyDescent="0.35">
      <c r="A428" s="9" t="str">
        <f>IF('กรอกรายการ วัสดุ'!A475&gt;0,'กรอกรายการ วัสดุ'!A487,IF('กรอกรายการ วัสดุ'!A487=0," "))</f>
        <v xml:space="preserve"> </v>
      </c>
      <c r="B428" s="434" t="str">
        <f>IF('กรอกรายการ วัสดุ'!B193&gt;0,'กรอกรายการ วัสดุ'!B193,IF('กรอกรายการ วัสดุ'!B193=0,"-"))</f>
        <v>-</v>
      </c>
      <c r="C428" s="434"/>
      <c r="D428" s="434"/>
      <c r="E428" s="434"/>
      <c r="F428" s="12" t="str">
        <f>IF('กรอกรายการ วัสดุ'!C193&gt;0,'กรอกรายการ วัสดุ'!C193,IF('กรอกรายการ วัสดุ'!C193=0,"-"))</f>
        <v>-</v>
      </c>
      <c r="G428" s="12" t="str">
        <f>IF('กรอกรายการ วัสดุ'!D193&gt;0,'กรอกรายการ วัสดุ'!D193,IF('กรอกรายการ วัสดุ'!D193=0,"-"))</f>
        <v>-</v>
      </c>
      <c r="H428" s="12" t="str">
        <f>IF('กรอกรายการ วัสดุ'!E193&gt;0,'กรอกรายการ วัสดุ'!E193,IF('กรอกรายการ วัสดุ'!E193=0,"-"))</f>
        <v>-</v>
      </c>
      <c r="I428" s="57" t="str">
        <f>IF('กรอกรายการ วัสดุ'!F193&gt;0,'กรอกรายการ วัสดุ'!F193,IF('กรอกรายการ วัสดุ'!F193=0,"-"))</f>
        <v>-</v>
      </c>
      <c r="J428" s="12" t="str">
        <f>IF('กรอกรายการ วัสดุ'!G193&gt;0,'กรอกรายการ วัสดุ'!G193,IF('กรอกรายการ วัสดุ'!G193=0,"-"))</f>
        <v>-</v>
      </c>
      <c r="K428" s="12" t="str">
        <f>IF('กรอกรายการ วัสดุ'!H193&gt;0,'กรอกรายการ วัสดุ'!H193,IF('กรอกรายการ วัสดุ'!H193=0,"-"))</f>
        <v>-</v>
      </c>
      <c r="L428" s="57" t="str">
        <f>IF('กรอกรายการ วัสดุ'!I193&gt;0,'กรอกรายการ วัสดุ'!I193,IF('กรอกรายการ วัสดุ'!I193=0,"-"))</f>
        <v>-</v>
      </c>
      <c r="M428" s="94"/>
    </row>
    <row r="429" spans="1:13" x14ac:dyDescent="0.35">
      <c r="A429" s="9" t="str">
        <f>IF('กรอกรายการ วัสดุ'!A476&gt;0,'กรอกรายการ วัสดุ'!A488,IF('กรอกรายการ วัสดุ'!A488=0," "))</f>
        <v xml:space="preserve"> </v>
      </c>
      <c r="B429" s="434" t="str">
        <f>IF('กรอกรายการ วัสดุ'!B194&gt;0,'กรอกรายการ วัสดุ'!B194,IF('กรอกรายการ วัสดุ'!B194=0,"-"))</f>
        <v>-</v>
      </c>
      <c r="C429" s="434"/>
      <c r="D429" s="434"/>
      <c r="E429" s="434"/>
      <c r="F429" s="12" t="str">
        <f>IF('กรอกรายการ วัสดุ'!C194&gt;0,'กรอกรายการ วัสดุ'!C194,IF('กรอกรายการ วัสดุ'!C194=0,"-"))</f>
        <v>-</v>
      </c>
      <c r="G429" s="12" t="str">
        <f>IF('กรอกรายการ วัสดุ'!D194&gt;0,'กรอกรายการ วัสดุ'!D194,IF('กรอกรายการ วัสดุ'!D194=0,"-"))</f>
        <v>-</v>
      </c>
      <c r="H429" s="12" t="str">
        <f>IF('กรอกรายการ วัสดุ'!E194&gt;0,'กรอกรายการ วัสดุ'!E194,IF('กรอกรายการ วัสดุ'!E194=0,"-"))</f>
        <v>-</v>
      </c>
      <c r="I429" s="57" t="str">
        <f>IF('กรอกรายการ วัสดุ'!F194&gt;0,'กรอกรายการ วัสดุ'!F194,IF('กรอกรายการ วัสดุ'!F194=0,"-"))</f>
        <v>-</v>
      </c>
      <c r="J429" s="12" t="str">
        <f>IF('กรอกรายการ วัสดุ'!G194&gt;0,'กรอกรายการ วัสดุ'!G194,IF('กรอกรายการ วัสดุ'!G194=0,"-"))</f>
        <v>-</v>
      </c>
      <c r="K429" s="12" t="str">
        <f>IF('กรอกรายการ วัสดุ'!H194&gt;0,'กรอกรายการ วัสดุ'!H194,IF('กรอกรายการ วัสดุ'!H194=0,"-"))</f>
        <v>-</v>
      </c>
      <c r="L429" s="57" t="str">
        <f>IF('กรอกรายการ วัสดุ'!I194&gt;0,'กรอกรายการ วัสดุ'!I194,IF('กรอกรายการ วัสดุ'!I194=0,"-"))</f>
        <v>-</v>
      </c>
      <c r="M429" s="94"/>
    </row>
    <row r="430" spans="1:13" x14ac:dyDescent="0.35">
      <c r="A430" s="9" t="str">
        <f>IF('กรอกรายการ วัสดุ'!A477&gt;0,'กรอกรายการ วัสดุ'!A489,IF('กรอกรายการ วัสดุ'!A489=0," "))</f>
        <v xml:space="preserve"> </v>
      </c>
      <c r="B430" s="434" t="str">
        <f>IF('กรอกรายการ วัสดุ'!B195&gt;0,'กรอกรายการ วัสดุ'!B195,IF('กรอกรายการ วัสดุ'!B195=0,"-"))</f>
        <v>-</v>
      </c>
      <c r="C430" s="434"/>
      <c r="D430" s="434"/>
      <c r="E430" s="434"/>
      <c r="F430" s="12" t="str">
        <f>IF('กรอกรายการ วัสดุ'!C195&gt;0,'กรอกรายการ วัสดุ'!C195,IF('กรอกรายการ วัสดุ'!C195=0,"-"))</f>
        <v>-</v>
      </c>
      <c r="G430" s="12" t="str">
        <f>IF('กรอกรายการ วัสดุ'!D195&gt;0,'กรอกรายการ วัสดุ'!D195,IF('กรอกรายการ วัสดุ'!D195=0,"-"))</f>
        <v>-</v>
      </c>
      <c r="H430" s="12" t="str">
        <f>IF('กรอกรายการ วัสดุ'!E195&gt;0,'กรอกรายการ วัสดุ'!E195,IF('กรอกรายการ วัสดุ'!E195=0,"-"))</f>
        <v>-</v>
      </c>
      <c r="I430" s="57" t="str">
        <f>IF('กรอกรายการ วัสดุ'!F195&gt;0,'กรอกรายการ วัสดุ'!F195,IF('กรอกรายการ วัสดุ'!F195=0,"-"))</f>
        <v>-</v>
      </c>
      <c r="J430" s="12" t="str">
        <f>IF('กรอกรายการ วัสดุ'!G195&gt;0,'กรอกรายการ วัสดุ'!G195,IF('กรอกรายการ วัสดุ'!G195=0,"-"))</f>
        <v>-</v>
      </c>
      <c r="K430" s="12" t="str">
        <f>IF('กรอกรายการ วัสดุ'!H195&gt;0,'กรอกรายการ วัสดุ'!H195,IF('กรอกรายการ วัสดุ'!H195=0,"-"))</f>
        <v>-</v>
      </c>
      <c r="L430" s="57" t="str">
        <f>IF('กรอกรายการ วัสดุ'!I195&gt;0,'กรอกรายการ วัสดุ'!I195,IF('กรอกรายการ วัสดุ'!I195=0,"-"))</f>
        <v>-</v>
      </c>
      <c r="M430" s="94"/>
    </row>
    <row r="431" spans="1:13" x14ac:dyDescent="0.35">
      <c r="A431" s="9" t="str">
        <f>IF('กรอกรายการ วัสดุ'!A478&gt;0,'กรอกรายการ วัสดุ'!A490,IF('กรอกรายการ วัสดุ'!A490=0," "))</f>
        <v xml:space="preserve"> </v>
      </c>
      <c r="B431" s="434" t="str">
        <f>IF('กรอกรายการ วัสดุ'!B196&gt;0,'กรอกรายการ วัสดุ'!B196,IF('กรอกรายการ วัสดุ'!B196=0,"-"))</f>
        <v>-</v>
      </c>
      <c r="C431" s="434"/>
      <c r="D431" s="434"/>
      <c r="E431" s="434"/>
      <c r="F431" s="12" t="str">
        <f>IF('กรอกรายการ วัสดุ'!C196&gt;0,'กรอกรายการ วัสดุ'!C196,IF('กรอกรายการ วัสดุ'!C196=0,"-"))</f>
        <v>-</v>
      </c>
      <c r="G431" s="12" t="str">
        <f>IF('กรอกรายการ วัสดุ'!D196&gt;0,'กรอกรายการ วัสดุ'!D196,IF('กรอกรายการ วัสดุ'!D196=0,"-"))</f>
        <v>-</v>
      </c>
      <c r="H431" s="12" t="str">
        <f>IF('กรอกรายการ วัสดุ'!E196&gt;0,'กรอกรายการ วัสดุ'!E196,IF('กรอกรายการ วัสดุ'!E196=0,"-"))</f>
        <v>-</v>
      </c>
      <c r="I431" s="57" t="str">
        <f>IF('กรอกรายการ วัสดุ'!F196&gt;0,'กรอกรายการ วัสดุ'!F196,IF('กรอกรายการ วัสดุ'!F196=0,"-"))</f>
        <v>-</v>
      </c>
      <c r="J431" s="12" t="str">
        <f>IF('กรอกรายการ วัสดุ'!G196&gt;0,'กรอกรายการ วัสดุ'!G196,IF('กรอกรายการ วัสดุ'!G196=0,"-"))</f>
        <v>-</v>
      </c>
      <c r="K431" s="12" t="str">
        <f>IF('กรอกรายการ วัสดุ'!H196&gt;0,'กรอกรายการ วัสดุ'!H196,IF('กรอกรายการ วัสดุ'!H196=0,"-"))</f>
        <v>-</v>
      </c>
      <c r="L431" s="57" t="str">
        <f>IF('กรอกรายการ วัสดุ'!I196&gt;0,'กรอกรายการ วัสดุ'!I196,IF('กรอกรายการ วัสดุ'!I196=0,"-"))</f>
        <v>-</v>
      </c>
      <c r="M431" s="94"/>
    </row>
    <row r="432" spans="1:13" x14ac:dyDescent="0.35">
      <c r="A432" s="9" t="str">
        <f>IF('กรอกรายการ วัสดุ'!A479&gt;0,'กรอกรายการ วัสดุ'!A491,IF('กรอกรายการ วัสดุ'!A491=0," "))</f>
        <v xml:space="preserve"> </v>
      </c>
      <c r="B432" s="434" t="str">
        <f>IF('กรอกรายการ วัสดุ'!B197&gt;0,'กรอกรายการ วัสดุ'!B197,IF('กรอกรายการ วัสดุ'!B197=0,"-"))</f>
        <v>-</v>
      </c>
      <c r="C432" s="434"/>
      <c r="D432" s="434"/>
      <c r="E432" s="434"/>
      <c r="F432" s="12" t="str">
        <f>IF('กรอกรายการ วัสดุ'!C197&gt;0,'กรอกรายการ วัสดุ'!C197,IF('กรอกรายการ วัสดุ'!C197=0,"-"))</f>
        <v>-</v>
      </c>
      <c r="G432" s="12" t="str">
        <f>IF('กรอกรายการ วัสดุ'!D197&gt;0,'กรอกรายการ วัสดุ'!D197,IF('กรอกรายการ วัสดุ'!D197=0,"-"))</f>
        <v>-</v>
      </c>
      <c r="H432" s="12" t="str">
        <f>IF('กรอกรายการ วัสดุ'!E197&gt;0,'กรอกรายการ วัสดุ'!E197,IF('กรอกรายการ วัสดุ'!E197=0,"-"))</f>
        <v>-</v>
      </c>
      <c r="I432" s="57" t="str">
        <f>IF('กรอกรายการ วัสดุ'!F197&gt;0,'กรอกรายการ วัสดุ'!F197,IF('กรอกรายการ วัสดุ'!F197=0,"-"))</f>
        <v>-</v>
      </c>
      <c r="J432" s="12" t="str">
        <f>IF('กรอกรายการ วัสดุ'!G197&gt;0,'กรอกรายการ วัสดุ'!G197,IF('กรอกรายการ วัสดุ'!G197=0,"-"))</f>
        <v>-</v>
      </c>
      <c r="K432" s="12" t="str">
        <f>IF('กรอกรายการ วัสดุ'!H197&gt;0,'กรอกรายการ วัสดุ'!H197,IF('กรอกรายการ วัสดุ'!H197=0,"-"))</f>
        <v>-</v>
      </c>
      <c r="L432" s="57" t="str">
        <f>IF('กรอกรายการ วัสดุ'!I197&gt;0,'กรอกรายการ วัสดุ'!I197,IF('กรอกรายการ วัสดุ'!I197=0,"-"))</f>
        <v>-</v>
      </c>
      <c r="M432" s="94"/>
    </row>
    <row r="433" spans="1:13" x14ac:dyDescent="0.35">
      <c r="A433" s="9" t="str">
        <f>IF('กรอกรายการ วัสดุ'!A480&gt;0,'กรอกรายการ วัสดุ'!A492,IF('กรอกรายการ วัสดุ'!A492=0," "))</f>
        <v xml:space="preserve"> </v>
      </c>
      <c r="B433" s="434" t="str">
        <f>IF('กรอกรายการ วัสดุ'!B198&gt;0,'กรอกรายการ วัสดุ'!B198,IF('กรอกรายการ วัสดุ'!B198=0,"-"))</f>
        <v>-</v>
      </c>
      <c r="C433" s="434"/>
      <c r="D433" s="434"/>
      <c r="E433" s="434"/>
      <c r="F433" s="12" t="str">
        <f>IF('กรอกรายการ วัสดุ'!C198&gt;0,'กรอกรายการ วัสดุ'!C198,IF('กรอกรายการ วัสดุ'!C198=0,"-"))</f>
        <v>-</v>
      </c>
      <c r="G433" s="12" t="str">
        <f>IF('กรอกรายการ วัสดุ'!D198&gt;0,'กรอกรายการ วัสดุ'!D198,IF('กรอกรายการ วัสดุ'!D198=0,"-"))</f>
        <v>-</v>
      </c>
      <c r="H433" s="12" t="str">
        <f>IF('กรอกรายการ วัสดุ'!E198&gt;0,'กรอกรายการ วัสดุ'!E198,IF('กรอกรายการ วัสดุ'!E198=0,"-"))</f>
        <v>-</v>
      </c>
      <c r="I433" s="57" t="str">
        <f>IF('กรอกรายการ วัสดุ'!F198&gt;0,'กรอกรายการ วัสดุ'!F198,IF('กรอกรายการ วัสดุ'!F198=0,"-"))</f>
        <v>-</v>
      </c>
      <c r="J433" s="12" t="str">
        <f>IF('กรอกรายการ วัสดุ'!G198&gt;0,'กรอกรายการ วัสดุ'!G198,IF('กรอกรายการ วัสดุ'!G198=0,"-"))</f>
        <v>-</v>
      </c>
      <c r="K433" s="12" t="str">
        <f>IF('กรอกรายการ วัสดุ'!H198&gt;0,'กรอกรายการ วัสดุ'!H198,IF('กรอกรายการ วัสดุ'!H198=0,"-"))</f>
        <v>-</v>
      </c>
      <c r="L433" s="57" t="str">
        <f>IF('กรอกรายการ วัสดุ'!I198&gt;0,'กรอกรายการ วัสดุ'!I198,IF('กรอกรายการ วัสดุ'!I198=0,"-"))</f>
        <v>-</v>
      </c>
      <c r="M433" s="94"/>
    </row>
    <row r="434" spans="1:13" ht="21.75" thickBot="1" x14ac:dyDescent="0.4">
      <c r="A434" s="140" t="str">
        <f>IF('กรอกรายการ วัสดุ'!A481&gt;0,'กรอกรายการ วัสดุ'!A493,IF('กรอกรายการ วัสดุ'!A493=0," "))</f>
        <v xml:space="preserve"> </v>
      </c>
      <c r="B434" s="435" t="str">
        <f>IF('กรอกรายการ วัสดุ'!B199&gt;0,'กรอกรายการ วัสดุ'!B199,IF('กรอกรายการ วัสดุ'!B199=0,"-"))</f>
        <v>-</v>
      </c>
      <c r="C434" s="435"/>
      <c r="D434" s="435"/>
      <c r="E434" s="435"/>
      <c r="F434" s="12" t="str">
        <f>IF('กรอกรายการ วัสดุ'!C199&gt;0,'กรอกรายการ วัสดุ'!C199,IF('กรอกรายการ วัสดุ'!C199=0,"-"))</f>
        <v>-</v>
      </c>
      <c r="G434" s="12" t="str">
        <f>IF('กรอกรายการ วัสดุ'!D199&gt;0,'กรอกรายการ วัสดุ'!D199,IF('กรอกรายการ วัสดุ'!D199=0,"-"))</f>
        <v>-</v>
      </c>
      <c r="H434" s="12" t="str">
        <f>IF('กรอกรายการ วัสดุ'!E199&gt;0,'กรอกรายการ วัสดุ'!E199,IF('กรอกรายการ วัสดุ'!E199=0,"-"))</f>
        <v>-</v>
      </c>
      <c r="I434" s="57" t="str">
        <f>IF('กรอกรายการ วัสดุ'!F199&gt;0,'กรอกรายการ วัสดุ'!F199,IF('กรอกรายการ วัสดุ'!F199=0,"-"))</f>
        <v>-</v>
      </c>
      <c r="J434" s="12" t="str">
        <f>IF('กรอกรายการ วัสดุ'!G199&gt;0,'กรอกรายการ วัสดุ'!G199,IF('กรอกรายการ วัสดุ'!G199=0,"-"))</f>
        <v>-</v>
      </c>
      <c r="K434" s="12" t="str">
        <f>IF('กรอกรายการ วัสดุ'!H199&gt;0,'กรอกรายการ วัสดุ'!H199,IF('กรอกรายการ วัสดุ'!H199=0,"-"))</f>
        <v>-</v>
      </c>
      <c r="L434" s="57" t="str">
        <f>IF('กรอกรายการ วัสดุ'!I199&gt;0,'กรอกรายการ วัสดุ'!I199,IF('กรอกรายการ วัสดุ'!I199=0,"-"))</f>
        <v>-</v>
      </c>
      <c r="M434" s="93"/>
    </row>
    <row r="435" spans="1:13" ht="21.75" thickBot="1" x14ac:dyDescent="0.4">
      <c r="A435" s="436" t="s">
        <v>164</v>
      </c>
      <c r="B435" s="437"/>
      <c r="C435" s="437"/>
      <c r="D435" s="437"/>
      <c r="E435" s="437"/>
      <c r="F435" s="437"/>
      <c r="G435" s="437"/>
      <c r="H435" s="438"/>
      <c r="I435" s="180">
        <f>SUM(I425:I434)</f>
        <v>0</v>
      </c>
      <c r="J435" s="19"/>
      <c r="K435" s="58">
        <f t="shared" ref="K435:L435" si="30">SUM(K425:K434)</f>
        <v>0</v>
      </c>
      <c r="L435" s="58">
        <f t="shared" si="30"/>
        <v>0</v>
      </c>
      <c r="M435" s="14"/>
    </row>
    <row r="436" spans="1:13" ht="21.75" thickBot="1" x14ac:dyDescent="0.4">
      <c r="A436" s="436" t="s">
        <v>165</v>
      </c>
      <c r="B436" s="437"/>
      <c r="C436" s="437"/>
      <c r="D436" s="437"/>
      <c r="E436" s="437"/>
      <c r="F436" s="437"/>
      <c r="G436" s="437"/>
      <c r="H436" s="438"/>
      <c r="I436" s="180">
        <f>I435+I424</f>
        <v>307783</v>
      </c>
      <c r="J436" s="15"/>
      <c r="K436" s="58">
        <f t="shared" ref="K436:L436" si="31">K435+K424</f>
        <v>93085</v>
      </c>
      <c r="L436" s="58">
        <f t="shared" si="31"/>
        <v>400868</v>
      </c>
      <c r="M436" s="14"/>
    </row>
    <row r="437" spans="1:13" x14ac:dyDescent="0.35">
      <c r="A437" s="13"/>
      <c r="B437" s="13"/>
      <c r="C437" s="13"/>
      <c r="D437" s="13"/>
      <c r="E437" s="13"/>
      <c r="F437" s="13"/>
      <c r="G437" s="13"/>
      <c r="H437" s="13"/>
      <c r="I437" s="6"/>
      <c r="J437" s="6"/>
      <c r="K437" s="6"/>
      <c r="L437" s="6"/>
      <c r="M437" s="6"/>
    </row>
    <row r="438" spans="1:13" x14ac:dyDescent="0.35">
      <c r="A438" s="189"/>
      <c r="B438" s="2"/>
      <c r="C438" s="141"/>
      <c r="D438" s="141" t="s">
        <v>28</v>
      </c>
      <c r="E438" s="141" t="s">
        <v>29</v>
      </c>
      <c r="F438" s="2" t="s">
        <v>30</v>
      </c>
      <c r="G438" s="2"/>
      <c r="H438" s="142" t="s">
        <v>28</v>
      </c>
      <c r="I438" s="141" t="s">
        <v>33</v>
      </c>
      <c r="J438" s="2"/>
      <c r="K438" s="2"/>
      <c r="L438" s="2"/>
      <c r="M438" s="2"/>
    </row>
    <row r="439" spans="1:13" x14ac:dyDescent="0.35">
      <c r="A439" s="189"/>
      <c r="B439" s="141"/>
      <c r="C439" s="141"/>
      <c r="D439" s="142"/>
      <c r="E439" s="189">
        <f>E417</f>
        <v>0</v>
      </c>
      <c r="F439" s="2"/>
      <c r="G439" s="2"/>
      <c r="H439" s="142"/>
      <c r="I439" s="439">
        <f>I417</f>
        <v>0</v>
      </c>
      <c r="J439" s="439"/>
      <c r="K439" s="2"/>
      <c r="L439" s="2"/>
      <c r="M439" s="2"/>
    </row>
    <row r="440" spans="1:13" x14ac:dyDescent="0.35">
      <c r="A440" s="189"/>
      <c r="B440" s="2"/>
      <c r="C440" s="141"/>
      <c r="D440" s="439">
        <f>D418</f>
        <v>0</v>
      </c>
      <c r="E440" s="439"/>
      <c r="F440" s="141"/>
      <c r="G440" s="2"/>
      <c r="H440" s="439">
        <f>H418</f>
        <v>0</v>
      </c>
      <c r="I440" s="439"/>
      <c r="J440" s="439"/>
      <c r="K440" s="439"/>
      <c r="L440" s="2"/>
      <c r="M440" s="2"/>
    </row>
    <row r="441" spans="1:13" ht="23.25" x14ac:dyDescent="0.35">
      <c r="A441" s="2"/>
      <c r="B441" s="2"/>
      <c r="C441" s="459" t="s">
        <v>23</v>
      </c>
      <c r="D441" s="459"/>
      <c r="E441" s="459"/>
      <c r="F441" s="459"/>
      <c r="G441" s="459"/>
      <c r="H441" s="459"/>
      <c r="I441" s="459"/>
      <c r="J441" s="459"/>
      <c r="K441" s="459"/>
      <c r="L441" s="158" t="s">
        <v>25</v>
      </c>
      <c r="M441" s="159"/>
    </row>
    <row r="442" spans="1:13" x14ac:dyDescent="0.35">
      <c r="A442" s="446" t="str">
        <f>A420</f>
        <v>ระบบไฟฟ้า อาคาร 208</v>
      </c>
      <c r="B442" s="446"/>
      <c r="C442" s="446"/>
      <c r="D442" s="447" t="str">
        <f>D398</f>
        <v>อาคาร 208</v>
      </c>
      <c r="E442" s="447"/>
      <c r="F442" s="447"/>
      <c r="G442" s="447"/>
      <c r="H442" s="447"/>
      <c r="I442" s="1" t="s">
        <v>26</v>
      </c>
      <c r="J442" s="190" t="str">
        <f>J420</f>
        <v>สพม.11</v>
      </c>
      <c r="M442" s="1" t="s">
        <v>166</v>
      </c>
    </row>
    <row r="443" spans="1:13" ht="21.75" thickBot="1" x14ac:dyDescent="0.4">
      <c r="A443" s="190" t="s">
        <v>0</v>
      </c>
      <c r="D443" s="447" t="str">
        <f>D399</f>
        <v>โรงเรียนคลองฉนวนวิทยา</v>
      </c>
      <c r="E443" s="447"/>
      <c r="F443" s="447"/>
      <c r="G443" s="447"/>
      <c r="H443" s="447"/>
      <c r="K443" s="448"/>
      <c r="L443" s="448"/>
    </row>
    <row r="444" spans="1:13" x14ac:dyDescent="0.35">
      <c r="A444" s="449" t="s">
        <v>2</v>
      </c>
      <c r="B444" s="451" t="s">
        <v>3</v>
      </c>
      <c r="C444" s="452"/>
      <c r="D444" s="452"/>
      <c r="E444" s="453"/>
      <c r="F444" s="457" t="s">
        <v>4</v>
      </c>
      <c r="G444" s="457" t="s">
        <v>5</v>
      </c>
      <c r="H444" s="457" t="s">
        <v>6</v>
      </c>
      <c r="I444" s="457"/>
      <c r="J444" s="457" t="s">
        <v>7</v>
      </c>
      <c r="K444" s="457"/>
      <c r="L444" s="457" t="s">
        <v>24</v>
      </c>
      <c r="M444" s="440" t="s">
        <v>9</v>
      </c>
    </row>
    <row r="445" spans="1:13" ht="42" x14ac:dyDescent="0.35">
      <c r="A445" s="450"/>
      <c r="B445" s="454"/>
      <c r="C445" s="455"/>
      <c r="D445" s="455"/>
      <c r="E445" s="456"/>
      <c r="F445" s="458"/>
      <c r="G445" s="458"/>
      <c r="H445" s="191" t="s">
        <v>10</v>
      </c>
      <c r="I445" s="191" t="s">
        <v>11</v>
      </c>
      <c r="J445" s="191" t="s">
        <v>10</v>
      </c>
      <c r="K445" s="191" t="s">
        <v>11</v>
      </c>
      <c r="L445" s="458"/>
      <c r="M445" s="441"/>
    </row>
    <row r="446" spans="1:13" x14ac:dyDescent="0.35">
      <c r="A446" s="442" t="s">
        <v>167</v>
      </c>
      <c r="B446" s="443"/>
      <c r="C446" s="443"/>
      <c r="D446" s="443"/>
      <c r="E446" s="443"/>
      <c r="F446" s="443"/>
      <c r="G446" s="443"/>
      <c r="H446" s="444"/>
      <c r="I446" s="179">
        <f>I436</f>
        <v>307783</v>
      </c>
      <c r="J446" s="61"/>
      <c r="K446" s="60">
        <f>K436</f>
        <v>93085</v>
      </c>
      <c r="L446" s="60">
        <f>L436</f>
        <v>400868</v>
      </c>
      <c r="M446" s="8"/>
    </row>
    <row r="447" spans="1:13" x14ac:dyDescent="0.35">
      <c r="A447" s="7" t="str">
        <f>IF('กรอกรายการ วัสดุ'!A494&gt;0,'กรอกรายการ วัสดุ'!A506,IF('กรอกรายการ วัสดุ'!A506=0," "))</f>
        <v xml:space="preserve"> </v>
      </c>
      <c r="B447" s="445" t="str">
        <f>IF('กรอกรายการ วัสดุ'!B200&gt;0,'กรอกรายการ วัสดุ'!B200,IF('กรอกรายการ วัสดุ'!B200=0,"-"))</f>
        <v>-</v>
      </c>
      <c r="C447" s="445"/>
      <c r="D447" s="445"/>
      <c r="E447" s="445"/>
      <c r="F447" s="12" t="str">
        <f>IF('กรอกรายการ วัสดุ'!C200&gt;0,'กรอกรายการ วัสดุ'!C200,IF('กรอกรายการ วัสดุ'!C200=0,"-"))</f>
        <v>-</v>
      </c>
      <c r="G447" s="12" t="str">
        <f>IF('กรอกรายการ วัสดุ'!D200&gt;0,'กรอกรายการ วัสดุ'!D200,IF('กรอกรายการ วัสดุ'!D200=0,"-"))</f>
        <v>-</v>
      </c>
      <c r="H447" s="12" t="str">
        <f>IF('กรอกรายการ วัสดุ'!E200&gt;0,'กรอกรายการ วัสดุ'!E200,IF('กรอกรายการ วัสดุ'!E200=0,"-"))</f>
        <v>-</v>
      </c>
      <c r="I447" s="57" t="str">
        <f>IF('กรอกรายการ วัสดุ'!F200&gt;0,'กรอกรายการ วัสดุ'!F200,IF('กรอกรายการ วัสดุ'!F200=0,"-"))</f>
        <v>-</v>
      </c>
      <c r="J447" s="12" t="str">
        <f>IF('กรอกรายการ วัสดุ'!G200&gt;0,'กรอกรายการ วัสดุ'!G200,IF('กรอกรายการ วัสดุ'!G200=0,"-"))</f>
        <v>-</v>
      </c>
      <c r="K447" s="12" t="str">
        <f>IF('กรอกรายการ วัสดุ'!H200&gt;0,'กรอกรายการ วัสดุ'!H200,IF('กรอกรายการ วัสดุ'!H200=0,"-"))</f>
        <v>-</v>
      </c>
      <c r="L447" s="57" t="str">
        <f>IF('กรอกรายการ วัสดุ'!I200&gt;0,'กรอกรายการ วัสดุ'!I200,IF('กรอกรายการ วัสดุ'!I200=0,"-"))</f>
        <v>-</v>
      </c>
      <c r="M447" s="93"/>
    </row>
    <row r="448" spans="1:13" x14ac:dyDescent="0.35">
      <c r="A448" s="9" t="str">
        <f>IF('กรอกรายการ วัสดุ'!A495&gt;0,'กรอกรายการ วัสดุ'!A507,IF('กรอกรายการ วัสดุ'!A507=0," "))</f>
        <v xml:space="preserve"> </v>
      </c>
      <c r="B448" s="434" t="str">
        <f>IF('กรอกรายการ วัสดุ'!B201&gt;0,'กรอกรายการ วัสดุ'!B201,IF('กรอกรายการ วัสดุ'!B201=0,"-"))</f>
        <v>-</v>
      </c>
      <c r="C448" s="434"/>
      <c r="D448" s="434"/>
      <c r="E448" s="434"/>
      <c r="F448" s="12" t="str">
        <f>IF('กรอกรายการ วัสดุ'!C201&gt;0,'กรอกรายการ วัสดุ'!C201,IF('กรอกรายการ วัสดุ'!C201=0,"-"))</f>
        <v>-</v>
      </c>
      <c r="G448" s="12" t="str">
        <f>IF('กรอกรายการ วัสดุ'!D201&gt;0,'กรอกรายการ วัสดุ'!D201,IF('กรอกรายการ วัสดุ'!D201=0,"-"))</f>
        <v>-</v>
      </c>
      <c r="H448" s="12" t="str">
        <f>IF('กรอกรายการ วัสดุ'!E201&gt;0,'กรอกรายการ วัสดุ'!E201,IF('กรอกรายการ วัสดุ'!E201=0,"-"))</f>
        <v>-</v>
      </c>
      <c r="I448" s="57" t="str">
        <f>IF('กรอกรายการ วัสดุ'!F201&gt;0,'กรอกรายการ วัสดุ'!F201,IF('กรอกรายการ วัสดุ'!F201=0,"-"))</f>
        <v>-</v>
      </c>
      <c r="J448" s="12" t="str">
        <f>IF('กรอกรายการ วัสดุ'!G201&gt;0,'กรอกรายการ วัสดุ'!G201,IF('กรอกรายการ วัสดุ'!G201=0,"-"))</f>
        <v>-</v>
      </c>
      <c r="K448" s="12" t="str">
        <f>IF('กรอกรายการ วัสดุ'!H201&gt;0,'กรอกรายการ วัสดุ'!H201,IF('กรอกรายการ วัสดุ'!H201=0,"-"))</f>
        <v>-</v>
      </c>
      <c r="L448" s="57" t="str">
        <f>IF('กรอกรายการ วัสดุ'!I201&gt;0,'กรอกรายการ วัสดุ'!I201,IF('กรอกรายการ วัสดุ'!I201=0,"-"))</f>
        <v>-</v>
      </c>
      <c r="M448" s="94"/>
    </row>
    <row r="449" spans="1:13" x14ac:dyDescent="0.35">
      <c r="A449" s="9" t="str">
        <f>IF('กรอกรายการ วัสดุ'!A496&gt;0,'กรอกรายการ วัสดุ'!A508,IF('กรอกรายการ วัสดุ'!A508=0," "))</f>
        <v xml:space="preserve"> </v>
      </c>
      <c r="B449" s="434" t="str">
        <f>IF('กรอกรายการ วัสดุ'!B202&gt;0,'กรอกรายการ วัสดุ'!B202,IF('กรอกรายการ วัสดุ'!B202=0,"-"))</f>
        <v>-</v>
      </c>
      <c r="C449" s="434"/>
      <c r="D449" s="434"/>
      <c r="E449" s="434"/>
      <c r="F449" s="12" t="str">
        <f>IF('กรอกรายการ วัสดุ'!C202&gt;0,'กรอกรายการ วัสดุ'!C202,IF('กรอกรายการ วัสดุ'!C202=0,"-"))</f>
        <v>-</v>
      </c>
      <c r="G449" s="12" t="str">
        <f>IF('กรอกรายการ วัสดุ'!D202&gt;0,'กรอกรายการ วัสดุ'!D202,IF('กรอกรายการ วัสดุ'!D202=0,"-"))</f>
        <v>-</v>
      </c>
      <c r="H449" s="12" t="str">
        <f>IF('กรอกรายการ วัสดุ'!E202&gt;0,'กรอกรายการ วัสดุ'!E202,IF('กรอกรายการ วัสดุ'!E202=0,"-"))</f>
        <v>-</v>
      </c>
      <c r="I449" s="57" t="str">
        <f>IF('กรอกรายการ วัสดุ'!F202&gt;0,'กรอกรายการ วัสดุ'!F202,IF('กรอกรายการ วัสดุ'!F202=0,"-"))</f>
        <v>-</v>
      </c>
      <c r="J449" s="12" t="str">
        <f>IF('กรอกรายการ วัสดุ'!G202&gt;0,'กรอกรายการ วัสดุ'!G202,IF('กรอกรายการ วัสดุ'!G202=0,"-"))</f>
        <v>-</v>
      </c>
      <c r="K449" s="12" t="str">
        <f>IF('กรอกรายการ วัสดุ'!H202&gt;0,'กรอกรายการ วัสดุ'!H202,IF('กรอกรายการ วัสดุ'!H202=0,"-"))</f>
        <v>-</v>
      </c>
      <c r="L449" s="57" t="str">
        <f>IF('กรอกรายการ วัสดุ'!I202&gt;0,'กรอกรายการ วัสดุ'!I202,IF('กรอกรายการ วัสดุ'!I202=0,"-"))</f>
        <v>-</v>
      </c>
      <c r="M449" s="94"/>
    </row>
    <row r="450" spans="1:13" x14ac:dyDescent="0.35">
      <c r="A450" s="9" t="str">
        <f>IF('กรอกรายการ วัสดุ'!A497&gt;0,'กรอกรายการ วัสดุ'!A509,IF('กรอกรายการ วัสดุ'!A509=0," "))</f>
        <v xml:space="preserve"> </v>
      </c>
      <c r="B450" s="434" t="str">
        <f>IF('กรอกรายการ วัสดุ'!B203&gt;0,'กรอกรายการ วัสดุ'!B203,IF('กรอกรายการ วัสดุ'!B203=0,"-"))</f>
        <v>-</v>
      </c>
      <c r="C450" s="434"/>
      <c r="D450" s="434"/>
      <c r="E450" s="434"/>
      <c r="F450" s="12" t="str">
        <f>IF('กรอกรายการ วัสดุ'!C203&gt;0,'กรอกรายการ วัสดุ'!C203,IF('กรอกรายการ วัสดุ'!C203=0,"-"))</f>
        <v>-</v>
      </c>
      <c r="G450" s="12" t="str">
        <f>IF('กรอกรายการ วัสดุ'!D203&gt;0,'กรอกรายการ วัสดุ'!D203,IF('กรอกรายการ วัสดุ'!D203=0,"-"))</f>
        <v>-</v>
      </c>
      <c r="H450" s="12" t="str">
        <f>IF('กรอกรายการ วัสดุ'!E203&gt;0,'กรอกรายการ วัสดุ'!E203,IF('กรอกรายการ วัสดุ'!E203=0,"-"))</f>
        <v>-</v>
      </c>
      <c r="I450" s="57" t="str">
        <f>IF('กรอกรายการ วัสดุ'!F203&gt;0,'กรอกรายการ วัสดุ'!F203,IF('กรอกรายการ วัสดุ'!F203=0,"-"))</f>
        <v>-</v>
      </c>
      <c r="J450" s="12" t="str">
        <f>IF('กรอกรายการ วัสดุ'!G203&gt;0,'กรอกรายการ วัสดุ'!G203,IF('กรอกรายการ วัสดุ'!G203=0,"-"))</f>
        <v>-</v>
      </c>
      <c r="K450" s="12" t="str">
        <f>IF('กรอกรายการ วัสดุ'!H203&gt;0,'กรอกรายการ วัสดุ'!H203,IF('กรอกรายการ วัสดุ'!H203=0,"-"))</f>
        <v>-</v>
      </c>
      <c r="L450" s="57" t="str">
        <f>IF('กรอกรายการ วัสดุ'!I203&gt;0,'กรอกรายการ วัสดุ'!I203,IF('กรอกรายการ วัสดุ'!I203=0,"-"))</f>
        <v>-</v>
      </c>
      <c r="M450" s="94"/>
    </row>
    <row r="451" spans="1:13" x14ac:dyDescent="0.35">
      <c r="A451" s="9" t="str">
        <f>IF('กรอกรายการ วัสดุ'!A498&gt;0,'กรอกรายการ วัสดุ'!A510,IF('กรอกรายการ วัสดุ'!A510=0," "))</f>
        <v xml:space="preserve"> </v>
      </c>
      <c r="B451" s="434" t="str">
        <f>IF('กรอกรายการ วัสดุ'!B204&gt;0,'กรอกรายการ วัสดุ'!B204,IF('กรอกรายการ วัสดุ'!B204=0,"-"))</f>
        <v>-</v>
      </c>
      <c r="C451" s="434"/>
      <c r="D451" s="434"/>
      <c r="E451" s="434"/>
      <c r="F451" s="12" t="str">
        <f>IF('กรอกรายการ วัสดุ'!C204&gt;0,'กรอกรายการ วัสดุ'!C204,IF('กรอกรายการ วัสดุ'!C204=0,"-"))</f>
        <v>-</v>
      </c>
      <c r="G451" s="12" t="str">
        <f>IF('กรอกรายการ วัสดุ'!D204&gt;0,'กรอกรายการ วัสดุ'!D204,IF('กรอกรายการ วัสดุ'!D204=0,"-"))</f>
        <v>-</v>
      </c>
      <c r="H451" s="12" t="str">
        <f>IF('กรอกรายการ วัสดุ'!E204&gt;0,'กรอกรายการ วัสดุ'!E204,IF('กรอกรายการ วัสดุ'!E204=0,"-"))</f>
        <v>-</v>
      </c>
      <c r="I451" s="57" t="str">
        <f>IF('กรอกรายการ วัสดุ'!F204&gt;0,'กรอกรายการ วัสดุ'!F204,IF('กรอกรายการ วัสดุ'!F204=0,"-"))</f>
        <v>-</v>
      </c>
      <c r="J451" s="12" t="str">
        <f>IF('กรอกรายการ วัสดุ'!G204&gt;0,'กรอกรายการ วัสดุ'!G204,IF('กรอกรายการ วัสดุ'!G204=0,"-"))</f>
        <v>-</v>
      </c>
      <c r="K451" s="12" t="str">
        <f>IF('กรอกรายการ วัสดุ'!H204&gt;0,'กรอกรายการ วัสดุ'!H204,IF('กรอกรายการ วัสดุ'!H204=0,"-"))</f>
        <v>-</v>
      </c>
      <c r="L451" s="57" t="str">
        <f>IF('กรอกรายการ วัสดุ'!I204&gt;0,'กรอกรายการ วัสดุ'!I204,IF('กรอกรายการ วัสดุ'!I204=0,"-"))</f>
        <v>-</v>
      </c>
      <c r="M451" s="94"/>
    </row>
    <row r="452" spans="1:13" x14ac:dyDescent="0.35">
      <c r="A452" s="9" t="str">
        <f>IF('กรอกรายการ วัสดุ'!A499&gt;0,'กรอกรายการ วัสดุ'!A511,IF('กรอกรายการ วัสดุ'!A511=0," "))</f>
        <v xml:space="preserve"> </v>
      </c>
      <c r="B452" s="434" t="str">
        <f>IF('กรอกรายการ วัสดุ'!B205&gt;0,'กรอกรายการ วัสดุ'!B205,IF('กรอกรายการ วัสดุ'!B205=0,"-"))</f>
        <v>-</v>
      </c>
      <c r="C452" s="434"/>
      <c r="D452" s="434"/>
      <c r="E452" s="434"/>
      <c r="F452" s="12" t="str">
        <f>IF('กรอกรายการ วัสดุ'!C205&gt;0,'กรอกรายการ วัสดุ'!C205,IF('กรอกรายการ วัสดุ'!C205=0,"-"))</f>
        <v>-</v>
      </c>
      <c r="G452" s="12" t="str">
        <f>IF('กรอกรายการ วัสดุ'!D205&gt;0,'กรอกรายการ วัสดุ'!D205,IF('กรอกรายการ วัสดุ'!D205=0,"-"))</f>
        <v>-</v>
      </c>
      <c r="H452" s="12" t="str">
        <f>IF('กรอกรายการ วัสดุ'!E205&gt;0,'กรอกรายการ วัสดุ'!E205,IF('กรอกรายการ วัสดุ'!E205=0,"-"))</f>
        <v>-</v>
      </c>
      <c r="I452" s="57" t="str">
        <f>IF('กรอกรายการ วัสดุ'!F205&gt;0,'กรอกรายการ วัสดุ'!F205,IF('กรอกรายการ วัสดุ'!F205=0,"-"))</f>
        <v>-</v>
      </c>
      <c r="J452" s="12" t="str">
        <f>IF('กรอกรายการ วัสดุ'!G205&gt;0,'กรอกรายการ วัสดุ'!G205,IF('กรอกรายการ วัสดุ'!G205=0,"-"))</f>
        <v>-</v>
      </c>
      <c r="K452" s="12" t="str">
        <f>IF('กรอกรายการ วัสดุ'!H205&gt;0,'กรอกรายการ วัสดุ'!H205,IF('กรอกรายการ วัสดุ'!H205=0,"-"))</f>
        <v>-</v>
      </c>
      <c r="L452" s="57" t="str">
        <f>IF('กรอกรายการ วัสดุ'!I205&gt;0,'กรอกรายการ วัสดุ'!I205,IF('กรอกรายการ วัสดุ'!I205=0,"-"))</f>
        <v>-</v>
      </c>
      <c r="M452" s="94"/>
    </row>
    <row r="453" spans="1:13" x14ac:dyDescent="0.35">
      <c r="A453" s="9" t="str">
        <f>IF('กรอกรายการ วัสดุ'!A500&gt;0,'กรอกรายการ วัสดุ'!A512,IF('กรอกรายการ วัสดุ'!A512=0," "))</f>
        <v xml:space="preserve"> </v>
      </c>
      <c r="B453" s="434" t="str">
        <f>IF('กรอกรายการ วัสดุ'!B206&gt;0,'กรอกรายการ วัสดุ'!B206,IF('กรอกรายการ วัสดุ'!B206=0,"-"))</f>
        <v>-</v>
      </c>
      <c r="C453" s="434"/>
      <c r="D453" s="434"/>
      <c r="E453" s="434"/>
      <c r="F453" s="12" t="str">
        <f>IF('กรอกรายการ วัสดุ'!C206&gt;0,'กรอกรายการ วัสดุ'!C206,IF('กรอกรายการ วัสดุ'!C206=0,"-"))</f>
        <v>-</v>
      </c>
      <c r="G453" s="12" t="str">
        <f>IF('กรอกรายการ วัสดุ'!D206&gt;0,'กรอกรายการ วัสดุ'!D206,IF('กรอกรายการ วัสดุ'!D206=0,"-"))</f>
        <v>-</v>
      </c>
      <c r="H453" s="12" t="str">
        <f>IF('กรอกรายการ วัสดุ'!E206&gt;0,'กรอกรายการ วัสดุ'!E206,IF('กรอกรายการ วัสดุ'!E206=0,"-"))</f>
        <v>-</v>
      </c>
      <c r="I453" s="57" t="str">
        <f>IF('กรอกรายการ วัสดุ'!F206&gt;0,'กรอกรายการ วัสดุ'!F206,IF('กรอกรายการ วัสดุ'!F206=0,"-"))</f>
        <v>-</v>
      </c>
      <c r="J453" s="12" t="str">
        <f>IF('กรอกรายการ วัสดุ'!G206&gt;0,'กรอกรายการ วัสดุ'!G206,IF('กรอกรายการ วัสดุ'!G206=0,"-"))</f>
        <v>-</v>
      </c>
      <c r="K453" s="12" t="str">
        <f>IF('กรอกรายการ วัสดุ'!H206&gt;0,'กรอกรายการ วัสดุ'!H206,IF('กรอกรายการ วัสดุ'!H206=0,"-"))</f>
        <v>-</v>
      </c>
      <c r="L453" s="57" t="str">
        <f>IF('กรอกรายการ วัสดุ'!I206&gt;0,'กรอกรายการ วัสดุ'!I206,IF('กรอกรายการ วัสดุ'!I206=0,"-"))</f>
        <v>-</v>
      </c>
      <c r="M453" s="94"/>
    </row>
    <row r="454" spans="1:13" x14ac:dyDescent="0.35">
      <c r="A454" s="9" t="str">
        <f>IF('กรอกรายการ วัสดุ'!A501&gt;0,'กรอกรายการ วัสดุ'!A513,IF('กรอกรายการ วัสดุ'!A513=0," "))</f>
        <v xml:space="preserve"> </v>
      </c>
      <c r="B454" s="434" t="str">
        <f>IF('กรอกรายการ วัสดุ'!B207&gt;0,'กรอกรายการ วัสดุ'!B207,IF('กรอกรายการ วัสดุ'!B207=0,"-"))</f>
        <v>-</v>
      </c>
      <c r="C454" s="434"/>
      <c r="D454" s="434"/>
      <c r="E454" s="434"/>
      <c r="F454" s="12" t="str">
        <f>IF('กรอกรายการ วัสดุ'!C207&gt;0,'กรอกรายการ วัสดุ'!C207,IF('กรอกรายการ วัสดุ'!C207=0,"-"))</f>
        <v>-</v>
      </c>
      <c r="G454" s="12" t="str">
        <f>IF('กรอกรายการ วัสดุ'!D207&gt;0,'กรอกรายการ วัสดุ'!D207,IF('กรอกรายการ วัสดุ'!D207=0,"-"))</f>
        <v>-</v>
      </c>
      <c r="H454" s="12" t="str">
        <f>IF('กรอกรายการ วัสดุ'!E207&gt;0,'กรอกรายการ วัสดุ'!E207,IF('กรอกรายการ วัสดุ'!E207=0,"-"))</f>
        <v>-</v>
      </c>
      <c r="I454" s="57" t="str">
        <f>IF('กรอกรายการ วัสดุ'!F207&gt;0,'กรอกรายการ วัสดุ'!F207,IF('กรอกรายการ วัสดุ'!F207=0,"-"))</f>
        <v>-</v>
      </c>
      <c r="J454" s="12" t="str">
        <f>IF('กรอกรายการ วัสดุ'!G207&gt;0,'กรอกรายการ วัสดุ'!G207,IF('กรอกรายการ วัสดุ'!G207=0,"-"))</f>
        <v>-</v>
      </c>
      <c r="K454" s="12" t="str">
        <f>IF('กรอกรายการ วัสดุ'!H207&gt;0,'กรอกรายการ วัสดุ'!H207,IF('กรอกรายการ วัสดุ'!H207=0,"-"))</f>
        <v>-</v>
      </c>
      <c r="L454" s="57" t="str">
        <f>IF('กรอกรายการ วัสดุ'!I207&gt;0,'กรอกรายการ วัสดุ'!I207,IF('กรอกรายการ วัสดุ'!I207=0,"-"))</f>
        <v>-</v>
      </c>
      <c r="M454" s="94"/>
    </row>
    <row r="455" spans="1:13" x14ac:dyDescent="0.35">
      <c r="A455" s="9" t="str">
        <f>IF('กรอกรายการ วัสดุ'!A502&gt;0,'กรอกรายการ วัสดุ'!A514,IF('กรอกรายการ วัสดุ'!A514=0," "))</f>
        <v xml:space="preserve"> </v>
      </c>
      <c r="B455" s="434" t="str">
        <f>IF('กรอกรายการ วัสดุ'!B208&gt;0,'กรอกรายการ วัสดุ'!B208,IF('กรอกรายการ วัสดุ'!B208=0,"-"))</f>
        <v>-</v>
      </c>
      <c r="C455" s="434"/>
      <c r="D455" s="434"/>
      <c r="E455" s="434"/>
      <c r="F455" s="12" t="str">
        <f>IF('กรอกรายการ วัสดุ'!C208&gt;0,'กรอกรายการ วัสดุ'!C208,IF('กรอกรายการ วัสดุ'!C208=0,"-"))</f>
        <v>-</v>
      </c>
      <c r="G455" s="12" t="str">
        <f>IF('กรอกรายการ วัสดุ'!D208&gt;0,'กรอกรายการ วัสดุ'!D208,IF('กรอกรายการ วัสดุ'!D208=0,"-"))</f>
        <v>-</v>
      </c>
      <c r="H455" s="12" t="str">
        <f>IF('กรอกรายการ วัสดุ'!E208&gt;0,'กรอกรายการ วัสดุ'!E208,IF('กรอกรายการ วัสดุ'!E208=0,"-"))</f>
        <v>-</v>
      </c>
      <c r="I455" s="57" t="str">
        <f>IF('กรอกรายการ วัสดุ'!F208&gt;0,'กรอกรายการ วัสดุ'!F208,IF('กรอกรายการ วัสดุ'!F208=0,"-"))</f>
        <v>-</v>
      </c>
      <c r="J455" s="12" t="str">
        <f>IF('กรอกรายการ วัสดุ'!G208&gt;0,'กรอกรายการ วัสดุ'!G208,IF('กรอกรายการ วัสดุ'!G208=0,"-"))</f>
        <v>-</v>
      </c>
      <c r="K455" s="12" t="str">
        <f>IF('กรอกรายการ วัสดุ'!H208&gt;0,'กรอกรายการ วัสดุ'!H208,IF('กรอกรายการ วัสดุ'!H208=0,"-"))</f>
        <v>-</v>
      </c>
      <c r="L455" s="57" t="str">
        <f>IF('กรอกรายการ วัสดุ'!I208&gt;0,'กรอกรายการ วัสดุ'!I208,IF('กรอกรายการ วัสดุ'!I208=0,"-"))</f>
        <v>-</v>
      </c>
      <c r="M455" s="94"/>
    </row>
    <row r="456" spans="1:13" ht="21.75" thickBot="1" x14ac:dyDescent="0.4">
      <c r="A456" s="140" t="str">
        <f>IF('กรอกรายการ วัสดุ'!A503&gt;0,'กรอกรายการ วัสดุ'!A515,IF('กรอกรายการ วัสดุ'!A515=0," "))</f>
        <v xml:space="preserve"> </v>
      </c>
      <c r="B456" s="435" t="str">
        <f>IF('กรอกรายการ วัสดุ'!B209&gt;0,'กรอกรายการ วัสดุ'!B209,IF('กรอกรายการ วัสดุ'!B209=0,"-"))</f>
        <v>-</v>
      </c>
      <c r="C456" s="435"/>
      <c r="D456" s="435"/>
      <c r="E456" s="435"/>
      <c r="F456" s="12" t="str">
        <f>IF('กรอกรายการ วัสดุ'!C209&gt;0,'กรอกรายการ วัสดุ'!C209,IF('กรอกรายการ วัสดุ'!C209=0,"-"))</f>
        <v>-</v>
      </c>
      <c r="G456" s="12" t="str">
        <f>IF('กรอกรายการ วัสดุ'!D209&gt;0,'กรอกรายการ วัสดุ'!D209,IF('กรอกรายการ วัสดุ'!D209=0,"-"))</f>
        <v>-</v>
      </c>
      <c r="H456" s="12" t="str">
        <f>IF('กรอกรายการ วัสดุ'!E209&gt;0,'กรอกรายการ วัสดุ'!E209,IF('กรอกรายการ วัสดุ'!E209=0,"-"))</f>
        <v>-</v>
      </c>
      <c r="I456" s="57" t="str">
        <f>IF('กรอกรายการ วัสดุ'!F209&gt;0,'กรอกรายการ วัสดุ'!F209,IF('กรอกรายการ วัสดุ'!F209=0,"-"))</f>
        <v>-</v>
      </c>
      <c r="J456" s="12" t="str">
        <f>IF('กรอกรายการ วัสดุ'!G209&gt;0,'กรอกรายการ วัสดุ'!G209,IF('กรอกรายการ วัสดุ'!G209=0,"-"))</f>
        <v>-</v>
      </c>
      <c r="K456" s="12" t="str">
        <f>IF('กรอกรายการ วัสดุ'!H209&gt;0,'กรอกรายการ วัสดุ'!H209,IF('กรอกรายการ วัสดุ'!H209=0,"-"))</f>
        <v>-</v>
      </c>
      <c r="L456" s="57" t="str">
        <f>IF('กรอกรายการ วัสดุ'!I209&gt;0,'กรอกรายการ วัสดุ'!I209,IF('กรอกรายการ วัสดุ'!I209=0,"-"))</f>
        <v>-</v>
      </c>
      <c r="M456" s="93"/>
    </row>
    <row r="457" spans="1:13" ht="21.75" thickBot="1" x14ac:dyDescent="0.4">
      <c r="A457" s="436" t="s">
        <v>168</v>
      </c>
      <c r="B457" s="437"/>
      <c r="C457" s="437"/>
      <c r="D457" s="437"/>
      <c r="E457" s="437"/>
      <c r="F457" s="437"/>
      <c r="G457" s="437"/>
      <c r="H457" s="438"/>
      <c r="I457" s="180">
        <f>SUM(I447:I456)</f>
        <v>0</v>
      </c>
      <c r="J457" s="19"/>
      <c r="K457" s="58">
        <f t="shared" ref="K457:L457" si="32">SUM(K447:K456)</f>
        <v>0</v>
      </c>
      <c r="L457" s="58">
        <f t="shared" si="32"/>
        <v>0</v>
      </c>
      <c r="M457" s="14"/>
    </row>
    <row r="458" spans="1:13" ht="21.75" thickBot="1" x14ac:dyDescent="0.4">
      <c r="A458" s="436" t="s">
        <v>169</v>
      </c>
      <c r="B458" s="437"/>
      <c r="C458" s="437"/>
      <c r="D458" s="437"/>
      <c r="E458" s="437"/>
      <c r="F458" s="437"/>
      <c r="G458" s="437"/>
      <c r="H458" s="438"/>
      <c r="I458" s="180">
        <f>I457+I446</f>
        <v>307783</v>
      </c>
      <c r="J458" s="15"/>
      <c r="K458" s="58">
        <f t="shared" ref="K458:L458" si="33">K457+K446</f>
        <v>93085</v>
      </c>
      <c r="L458" s="58">
        <f t="shared" si="33"/>
        <v>400868</v>
      </c>
      <c r="M458" s="14"/>
    </row>
    <row r="459" spans="1:13" x14ac:dyDescent="0.35">
      <c r="A459" s="13"/>
      <c r="B459" s="13"/>
      <c r="C459" s="13"/>
      <c r="D459" s="13"/>
      <c r="E459" s="13"/>
      <c r="F459" s="13"/>
      <c r="G459" s="13"/>
      <c r="H459" s="13"/>
      <c r="I459" s="6"/>
      <c r="J459" s="6"/>
      <c r="K459" s="6"/>
      <c r="L459" s="6"/>
      <c r="M459" s="6"/>
    </row>
    <row r="460" spans="1:13" x14ac:dyDescent="0.35">
      <c r="A460" s="189"/>
      <c r="B460" s="2"/>
      <c r="C460" s="141"/>
      <c r="D460" s="141" t="s">
        <v>28</v>
      </c>
      <c r="E460" s="141" t="s">
        <v>29</v>
      </c>
      <c r="F460" s="2" t="s">
        <v>30</v>
      </c>
      <c r="G460" s="2"/>
      <c r="H460" s="142" t="s">
        <v>28</v>
      </c>
      <c r="I460" s="141" t="s">
        <v>33</v>
      </c>
      <c r="J460" s="2"/>
      <c r="K460" s="2"/>
      <c r="L460" s="2"/>
      <c r="M460" s="2"/>
    </row>
    <row r="461" spans="1:13" x14ac:dyDescent="0.35">
      <c r="A461" s="189"/>
      <c r="B461" s="141"/>
      <c r="C461" s="141"/>
      <c r="D461" s="142"/>
      <c r="E461" s="189">
        <f>E439</f>
        <v>0</v>
      </c>
      <c r="F461" s="2"/>
      <c r="G461" s="2"/>
      <c r="H461" s="142"/>
      <c r="I461" s="439">
        <f>I439</f>
        <v>0</v>
      </c>
      <c r="J461" s="439"/>
      <c r="K461" s="2"/>
      <c r="L461" s="2"/>
      <c r="M461" s="2"/>
    </row>
    <row r="462" spans="1:13" x14ac:dyDescent="0.35">
      <c r="A462" s="189"/>
      <c r="B462" s="2"/>
      <c r="C462" s="141"/>
      <c r="D462" s="439">
        <f>D440</f>
        <v>0</v>
      </c>
      <c r="E462" s="439"/>
      <c r="F462" s="141"/>
      <c r="G462" s="2"/>
      <c r="H462" s="439">
        <f>H440</f>
        <v>0</v>
      </c>
      <c r="I462" s="439"/>
      <c r="J462" s="439"/>
      <c r="K462" s="439"/>
      <c r="L462" s="2"/>
      <c r="M462" s="2"/>
    </row>
    <row r="463" spans="1:13" ht="23.25" x14ac:dyDescent="0.35">
      <c r="A463" s="2"/>
      <c r="B463" s="2"/>
      <c r="C463" s="459" t="s">
        <v>23</v>
      </c>
      <c r="D463" s="459"/>
      <c r="E463" s="459"/>
      <c r="F463" s="459"/>
      <c r="G463" s="459"/>
      <c r="H463" s="459"/>
      <c r="I463" s="459"/>
      <c r="J463" s="459"/>
      <c r="K463" s="459"/>
      <c r="L463" s="158" t="s">
        <v>25</v>
      </c>
      <c r="M463" s="159"/>
    </row>
    <row r="464" spans="1:13" x14ac:dyDescent="0.35">
      <c r="A464" s="446" t="str">
        <f>A442</f>
        <v>ระบบไฟฟ้า อาคาร 208</v>
      </c>
      <c r="B464" s="446"/>
      <c r="C464" s="446"/>
      <c r="D464" s="447" t="str">
        <f>D420</f>
        <v>อาคาร 208</v>
      </c>
      <c r="E464" s="447"/>
      <c r="F464" s="447"/>
      <c r="G464" s="447"/>
      <c r="H464" s="447"/>
      <c r="I464" s="1" t="s">
        <v>26</v>
      </c>
      <c r="J464" s="190" t="str">
        <f>J442</f>
        <v>สพม.11</v>
      </c>
      <c r="M464" s="1" t="s">
        <v>170</v>
      </c>
    </row>
    <row r="465" spans="1:13" ht="21.75" thickBot="1" x14ac:dyDescent="0.4">
      <c r="A465" s="190" t="s">
        <v>0</v>
      </c>
      <c r="D465" s="447" t="str">
        <f>D421</f>
        <v>โรงเรียนคลองฉนวนวิทยา</v>
      </c>
      <c r="E465" s="447"/>
      <c r="F465" s="447"/>
      <c r="G465" s="447"/>
      <c r="H465" s="447"/>
      <c r="K465" s="448"/>
      <c r="L465" s="448"/>
    </row>
    <row r="466" spans="1:13" x14ac:dyDescent="0.35">
      <c r="A466" s="449" t="s">
        <v>2</v>
      </c>
      <c r="B466" s="451" t="s">
        <v>3</v>
      </c>
      <c r="C466" s="452"/>
      <c r="D466" s="452"/>
      <c r="E466" s="453"/>
      <c r="F466" s="457" t="s">
        <v>4</v>
      </c>
      <c r="G466" s="457" t="s">
        <v>5</v>
      </c>
      <c r="H466" s="457" t="s">
        <v>6</v>
      </c>
      <c r="I466" s="457"/>
      <c r="J466" s="457" t="s">
        <v>7</v>
      </c>
      <c r="K466" s="457"/>
      <c r="L466" s="457" t="s">
        <v>24</v>
      </c>
      <c r="M466" s="440" t="s">
        <v>9</v>
      </c>
    </row>
    <row r="467" spans="1:13" ht="42" x14ac:dyDescent="0.35">
      <c r="A467" s="450"/>
      <c r="B467" s="454"/>
      <c r="C467" s="455"/>
      <c r="D467" s="455"/>
      <c r="E467" s="456"/>
      <c r="F467" s="458"/>
      <c r="G467" s="458"/>
      <c r="H467" s="191" t="s">
        <v>10</v>
      </c>
      <c r="I467" s="191" t="s">
        <v>11</v>
      </c>
      <c r="J467" s="191" t="s">
        <v>10</v>
      </c>
      <c r="K467" s="191" t="s">
        <v>11</v>
      </c>
      <c r="L467" s="458"/>
      <c r="M467" s="441"/>
    </row>
    <row r="468" spans="1:13" x14ac:dyDescent="0.35">
      <c r="A468" s="442" t="s">
        <v>171</v>
      </c>
      <c r="B468" s="443"/>
      <c r="C468" s="443"/>
      <c r="D468" s="443"/>
      <c r="E468" s="443"/>
      <c r="F468" s="443"/>
      <c r="G468" s="443"/>
      <c r="H468" s="444"/>
      <c r="I468" s="179">
        <f>I458</f>
        <v>307783</v>
      </c>
      <c r="J468" s="61"/>
      <c r="K468" s="60">
        <f>K458</f>
        <v>93085</v>
      </c>
      <c r="L468" s="60">
        <f>L458</f>
        <v>400868</v>
      </c>
      <c r="M468" s="8"/>
    </row>
    <row r="469" spans="1:13" x14ac:dyDescent="0.35">
      <c r="A469" s="7" t="str">
        <f>IF('กรอกรายการ วัสดุ'!A516&gt;0,'กรอกรายการ วัสดุ'!A528,IF('กรอกรายการ วัสดุ'!A528=0," "))</f>
        <v xml:space="preserve"> </v>
      </c>
      <c r="B469" s="445" t="str">
        <f>IF('กรอกรายการ วัสดุ'!B210&gt;0,'กรอกรายการ วัสดุ'!B210,IF('กรอกรายการ วัสดุ'!B210=0,"-"))</f>
        <v>-</v>
      </c>
      <c r="C469" s="445"/>
      <c r="D469" s="445"/>
      <c r="E469" s="445"/>
      <c r="F469" s="12" t="str">
        <f>IF('กรอกรายการ วัสดุ'!C210&gt;0,'กรอกรายการ วัสดุ'!C210,IF('กรอกรายการ วัสดุ'!C210=0,"-"))</f>
        <v>-</v>
      </c>
      <c r="G469" s="12" t="str">
        <f>IF('กรอกรายการ วัสดุ'!D210&gt;0,'กรอกรายการ วัสดุ'!D210,IF('กรอกรายการ วัสดุ'!D210=0,"-"))</f>
        <v>-</v>
      </c>
      <c r="H469" s="12" t="str">
        <f>IF('กรอกรายการ วัสดุ'!E210&gt;0,'กรอกรายการ วัสดุ'!E210,IF('กรอกรายการ วัสดุ'!E210=0,"-"))</f>
        <v>-</v>
      </c>
      <c r="I469" s="57" t="str">
        <f>IF('กรอกรายการ วัสดุ'!F210&gt;0,'กรอกรายการ วัสดุ'!F210,IF('กรอกรายการ วัสดุ'!F210=0,"-"))</f>
        <v>-</v>
      </c>
      <c r="J469" s="12" t="str">
        <f>IF('กรอกรายการ วัสดุ'!G210&gt;0,'กรอกรายการ วัสดุ'!G210,IF('กรอกรายการ วัสดุ'!G210=0,"-"))</f>
        <v>-</v>
      </c>
      <c r="K469" s="12" t="str">
        <f>IF('กรอกรายการ วัสดุ'!H210&gt;0,'กรอกรายการ วัสดุ'!H210,IF('กรอกรายการ วัสดุ'!H210=0,"-"))</f>
        <v>-</v>
      </c>
      <c r="L469" s="57" t="str">
        <f>IF('กรอกรายการ วัสดุ'!I210&gt;0,'กรอกรายการ วัสดุ'!I210,IF('กรอกรายการ วัสดุ'!I210=0,"-"))</f>
        <v>-</v>
      </c>
      <c r="M469" s="94"/>
    </row>
    <row r="470" spans="1:13" x14ac:dyDescent="0.35">
      <c r="A470" s="9" t="str">
        <f>IF('กรอกรายการ วัสดุ'!A517&gt;0,'กรอกรายการ วัสดุ'!A529,IF('กรอกรายการ วัสดุ'!A529=0," "))</f>
        <v xml:space="preserve"> </v>
      </c>
      <c r="B470" s="434" t="str">
        <f>IF('กรอกรายการ วัสดุ'!B211&gt;0,'กรอกรายการ วัสดุ'!B211,IF('กรอกรายการ วัสดุ'!B211=0,"-"))</f>
        <v>-</v>
      </c>
      <c r="C470" s="434"/>
      <c r="D470" s="434"/>
      <c r="E470" s="434"/>
      <c r="F470" s="12" t="str">
        <f>IF('กรอกรายการ วัสดุ'!C211&gt;0,'กรอกรายการ วัสดุ'!C211,IF('กรอกรายการ วัสดุ'!C211=0,"-"))</f>
        <v>-</v>
      </c>
      <c r="G470" s="12" t="str">
        <f>IF('กรอกรายการ วัสดุ'!D211&gt;0,'กรอกรายการ วัสดุ'!D211,IF('กรอกรายการ วัสดุ'!D211=0,"-"))</f>
        <v>-</v>
      </c>
      <c r="H470" s="12" t="str">
        <f>IF('กรอกรายการ วัสดุ'!E211&gt;0,'กรอกรายการ วัสดุ'!E211,IF('กรอกรายการ วัสดุ'!E211=0,"-"))</f>
        <v>-</v>
      </c>
      <c r="I470" s="57" t="str">
        <f>IF('กรอกรายการ วัสดุ'!F211&gt;0,'กรอกรายการ วัสดุ'!F211,IF('กรอกรายการ วัสดุ'!F211=0,"-"))</f>
        <v>-</v>
      </c>
      <c r="J470" s="12" t="str">
        <f>IF('กรอกรายการ วัสดุ'!G211&gt;0,'กรอกรายการ วัสดุ'!G211,IF('กรอกรายการ วัสดุ'!G211=0,"-"))</f>
        <v>-</v>
      </c>
      <c r="K470" s="12" t="str">
        <f>IF('กรอกรายการ วัสดุ'!H211&gt;0,'กรอกรายการ วัสดุ'!H211,IF('กรอกรายการ วัสดุ'!H211=0,"-"))</f>
        <v>-</v>
      </c>
      <c r="L470" s="57" t="str">
        <f>IF('กรอกรายการ วัสดุ'!I211&gt;0,'กรอกรายการ วัสดุ'!I211,IF('กรอกรายการ วัสดุ'!I211=0,"-"))</f>
        <v>-</v>
      </c>
      <c r="M470" s="94"/>
    </row>
    <row r="471" spans="1:13" x14ac:dyDescent="0.35">
      <c r="A471" s="9" t="str">
        <f>IF('กรอกรายการ วัสดุ'!A518&gt;0,'กรอกรายการ วัสดุ'!A530,IF('กรอกรายการ วัสดุ'!A530=0," "))</f>
        <v xml:space="preserve"> </v>
      </c>
      <c r="B471" s="434" t="str">
        <f>IF('กรอกรายการ วัสดุ'!B212&gt;0,'กรอกรายการ วัสดุ'!B212,IF('กรอกรายการ วัสดุ'!B212=0,"-"))</f>
        <v>-</v>
      </c>
      <c r="C471" s="434"/>
      <c r="D471" s="434"/>
      <c r="E471" s="434"/>
      <c r="F471" s="12" t="str">
        <f>IF('กรอกรายการ วัสดุ'!C212&gt;0,'กรอกรายการ วัสดุ'!C212,IF('กรอกรายการ วัสดุ'!C212=0,"-"))</f>
        <v>-</v>
      </c>
      <c r="G471" s="12" t="str">
        <f>IF('กรอกรายการ วัสดุ'!D212&gt;0,'กรอกรายการ วัสดุ'!D212,IF('กรอกรายการ วัสดุ'!D212=0,"-"))</f>
        <v>-</v>
      </c>
      <c r="H471" s="12" t="str">
        <f>IF('กรอกรายการ วัสดุ'!E212&gt;0,'กรอกรายการ วัสดุ'!E212,IF('กรอกรายการ วัสดุ'!E212=0,"-"))</f>
        <v>-</v>
      </c>
      <c r="I471" s="57" t="str">
        <f>IF('กรอกรายการ วัสดุ'!F212&gt;0,'กรอกรายการ วัสดุ'!F212,IF('กรอกรายการ วัสดุ'!F212=0,"-"))</f>
        <v>-</v>
      </c>
      <c r="J471" s="12" t="str">
        <f>IF('กรอกรายการ วัสดุ'!G212&gt;0,'กรอกรายการ วัสดุ'!G212,IF('กรอกรายการ วัสดุ'!G212=0,"-"))</f>
        <v>-</v>
      </c>
      <c r="K471" s="12" t="str">
        <f>IF('กรอกรายการ วัสดุ'!H212&gt;0,'กรอกรายการ วัสดุ'!H212,IF('กรอกรายการ วัสดุ'!H212=0,"-"))</f>
        <v>-</v>
      </c>
      <c r="L471" s="57" t="str">
        <f>IF('กรอกรายการ วัสดุ'!I212&gt;0,'กรอกรายการ วัสดุ'!I212,IF('กรอกรายการ วัสดุ'!I212=0,"-"))</f>
        <v>-</v>
      </c>
      <c r="M471" s="94"/>
    </row>
    <row r="472" spans="1:13" x14ac:dyDescent="0.35">
      <c r="A472" s="9" t="str">
        <f>IF('กรอกรายการ วัสดุ'!A519&gt;0,'กรอกรายการ วัสดุ'!A531,IF('กรอกรายการ วัสดุ'!A531=0," "))</f>
        <v xml:space="preserve"> </v>
      </c>
      <c r="B472" s="434" t="str">
        <f>IF('กรอกรายการ วัสดุ'!B213&gt;0,'กรอกรายการ วัสดุ'!B213,IF('กรอกรายการ วัสดุ'!B213=0,"-"))</f>
        <v>-</v>
      </c>
      <c r="C472" s="434"/>
      <c r="D472" s="434"/>
      <c r="E472" s="434"/>
      <c r="F472" s="12" t="str">
        <f>IF('กรอกรายการ วัสดุ'!C213&gt;0,'กรอกรายการ วัสดุ'!C213,IF('กรอกรายการ วัสดุ'!C213=0,"-"))</f>
        <v>-</v>
      </c>
      <c r="G472" s="12" t="str">
        <f>IF('กรอกรายการ วัสดุ'!D213&gt;0,'กรอกรายการ วัสดุ'!D213,IF('กรอกรายการ วัสดุ'!D213=0,"-"))</f>
        <v>-</v>
      </c>
      <c r="H472" s="12" t="str">
        <f>IF('กรอกรายการ วัสดุ'!E213&gt;0,'กรอกรายการ วัสดุ'!E213,IF('กรอกรายการ วัสดุ'!E213=0,"-"))</f>
        <v>-</v>
      </c>
      <c r="I472" s="57" t="str">
        <f>IF('กรอกรายการ วัสดุ'!F213&gt;0,'กรอกรายการ วัสดุ'!F213,IF('กรอกรายการ วัสดุ'!F213=0,"-"))</f>
        <v>-</v>
      </c>
      <c r="J472" s="12" t="str">
        <f>IF('กรอกรายการ วัสดุ'!G213&gt;0,'กรอกรายการ วัสดุ'!G213,IF('กรอกรายการ วัสดุ'!G213=0,"-"))</f>
        <v>-</v>
      </c>
      <c r="K472" s="12" t="str">
        <f>IF('กรอกรายการ วัสดุ'!H213&gt;0,'กรอกรายการ วัสดุ'!H213,IF('กรอกรายการ วัสดุ'!H213=0,"-"))</f>
        <v>-</v>
      </c>
      <c r="L472" s="57" t="str">
        <f>IF('กรอกรายการ วัสดุ'!I213&gt;0,'กรอกรายการ วัสดุ'!I213,IF('กรอกรายการ วัสดุ'!I213=0,"-"))</f>
        <v>-</v>
      </c>
      <c r="M472" s="94"/>
    </row>
    <row r="473" spans="1:13" x14ac:dyDescent="0.35">
      <c r="A473" s="9" t="str">
        <f>IF('กรอกรายการ วัสดุ'!A520&gt;0,'กรอกรายการ วัสดุ'!A532,IF('กรอกรายการ วัสดุ'!A532=0," "))</f>
        <v xml:space="preserve"> </v>
      </c>
      <c r="B473" s="434" t="str">
        <f>IF('กรอกรายการ วัสดุ'!B214&gt;0,'กรอกรายการ วัสดุ'!B214,IF('กรอกรายการ วัสดุ'!B214=0,"-"))</f>
        <v>-</v>
      </c>
      <c r="C473" s="434"/>
      <c r="D473" s="434"/>
      <c r="E473" s="434"/>
      <c r="F473" s="12" t="str">
        <f>IF('กรอกรายการ วัสดุ'!C214&gt;0,'กรอกรายการ วัสดุ'!C214,IF('กรอกรายการ วัสดุ'!C214=0,"-"))</f>
        <v>-</v>
      </c>
      <c r="G473" s="12" t="str">
        <f>IF('กรอกรายการ วัสดุ'!D214&gt;0,'กรอกรายการ วัสดุ'!D214,IF('กรอกรายการ วัสดุ'!D214=0,"-"))</f>
        <v>-</v>
      </c>
      <c r="H473" s="12" t="str">
        <f>IF('กรอกรายการ วัสดุ'!E214&gt;0,'กรอกรายการ วัสดุ'!E214,IF('กรอกรายการ วัสดุ'!E214=0,"-"))</f>
        <v>-</v>
      </c>
      <c r="I473" s="57" t="str">
        <f>IF('กรอกรายการ วัสดุ'!F214&gt;0,'กรอกรายการ วัสดุ'!F214,IF('กรอกรายการ วัสดุ'!F214=0,"-"))</f>
        <v>-</v>
      </c>
      <c r="J473" s="12" t="str">
        <f>IF('กรอกรายการ วัสดุ'!G214&gt;0,'กรอกรายการ วัสดุ'!G214,IF('กรอกรายการ วัสดุ'!G214=0,"-"))</f>
        <v>-</v>
      </c>
      <c r="K473" s="12" t="str">
        <f>IF('กรอกรายการ วัสดุ'!H214&gt;0,'กรอกรายการ วัสดุ'!H214,IF('กรอกรายการ วัสดุ'!H214=0,"-"))</f>
        <v>-</v>
      </c>
      <c r="L473" s="57" t="str">
        <f>IF('กรอกรายการ วัสดุ'!I214&gt;0,'กรอกรายการ วัสดุ'!I214,IF('กรอกรายการ วัสดุ'!I214=0,"-"))</f>
        <v>-</v>
      </c>
      <c r="M473" s="94"/>
    </row>
    <row r="474" spans="1:13" x14ac:dyDescent="0.35">
      <c r="A474" s="9" t="str">
        <f>IF('กรอกรายการ วัสดุ'!A521&gt;0,'กรอกรายการ วัสดุ'!A533,IF('กรอกรายการ วัสดุ'!A533=0," "))</f>
        <v xml:space="preserve"> </v>
      </c>
      <c r="B474" s="434" t="str">
        <f>IF('กรอกรายการ วัสดุ'!B215&gt;0,'กรอกรายการ วัสดุ'!B215,IF('กรอกรายการ วัสดุ'!B215=0,"-"))</f>
        <v>-</v>
      </c>
      <c r="C474" s="434"/>
      <c r="D474" s="434"/>
      <c r="E474" s="434"/>
      <c r="F474" s="12" t="str">
        <f>IF('กรอกรายการ วัสดุ'!C215&gt;0,'กรอกรายการ วัสดุ'!C215,IF('กรอกรายการ วัสดุ'!C215=0,"-"))</f>
        <v>-</v>
      </c>
      <c r="G474" s="12" t="str">
        <f>IF('กรอกรายการ วัสดุ'!D215&gt;0,'กรอกรายการ วัสดุ'!D215,IF('กรอกรายการ วัสดุ'!D215=0,"-"))</f>
        <v>-</v>
      </c>
      <c r="H474" s="12" t="str">
        <f>IF('กรอกรายการ วัสดุ'!E215&gt;0,'กรอกรายการ วัสดุ'!E215,IF('กรอกรายการ วัสดุ'!E215=0,"-"))</f>
        <v>-</v>
      </c>
      <c r="I474" s="57" t="str">
        <f>IF('กรอกรายการ วัสดุ'!F215&gt;0,'กรอกรายการ วัสดุ'!F215,IF('กรอกรายการ วัสดุ'!F215=0,"-"))</f>
        <v>-</v>
      </c>
      <c r="J474" s="12" t="str">
        <f>IF('กรอกรายการ วัสดุ'!G215&gt;0,'กรอกรายการ วัสดุ'!G215,IF('กรอกรายการ วัสดุ'!G215=0,"-"))</f>
        <v>-</v>
      </c>
      <c r="K474" s="12" t="str">
        <f>IF('กรอกรายการ วัสดุ'!H215&gt;0,'กรอกรายการ วัสดุ'!H215,IF('กรอกรายการ วัสดุ'!H215=0,"-"))</f>
        <v>-</v>
      </c>
      <c r="L474" s="57" t="str">
        <f>IF('กรอกรายการ วัสดุ'!I215&gt;0,'กรอกรายการ วัสดุ'!I215,IF('กรอกรายการ วัสดุ'!I215=0,"-"))</f>
        <v>-</v>
      </c>
      <c r="M474" s="94"/>
    </row>
    <row r="475" spans="1:13" x14ac:dyDescent="0.35">
      <c r="A475" s="9" t="str">
        <f>IF('กรอกรายการ วัสดุ'!A522&gt;0,'กรอกรายการ วัสดุ'!A534,IF('กรอกรายการ วัสดุ'!A534=0," "))</f>
        <v xml:space="preserve"> </v>
      </c>
      <c r="B475" s="434" t="str">
        <f>IF('กรอกรายการ วัสดุ'!B216&gt;0,'กรอกรายการ วัสดุ'!B216,IF('กรอกรายการ วัสดุ'!B216=0,"-"))</f>
        <v>-</v>
      </c>
      <c r="C475" s="434"/>
      <c r="D475" s="434"/>
      <c r="E475" s="434"/>
      <c r="F475" s="12" t="str">
        <f>IF('กรอกรายการ วัสดุ'!C216&gt;0,'กรอกรายการ วัสดุ'!C216,IF('กรอกรายการ วัสดุ'!C216=0,"-"))</f>
        <v>-</v>
      </c>
      <c r="G475" s="12" t="str">
        <f>IF('กรอกรายการ วัสดุ'!D216&gt;0,'กรอกรายการ วัสดุ'!D216,IF('กรอกรายการ วัสดุ'!D216=0,"-"))</f>
        <v>-</v>
      </c>
      <c r="H475" s="12" t="str">
        <f>IF('กรอกรายการ วัสดุ'!E216&gt;0,'กรอกรายการ วัสดุ'!E216,IF('กรอกรายการ วัสดุ'!E216=0,"-"))</f>
        <v>-</v>
      </c>
      <c r="I475" s="57" t="str">
        <f>IF('กรอกรายการ วัสดุ'!F216&gt;0,'กรอกรายการ วัสดุ'!F216,IF('กรอกรายการ วัสดุ'!F216=0,"-"))</f>
        <v>-</v>
      </c>
      <c r="J475" s="12" t="str">
        <f>IF('กรอกรายการ วัสดุ'!G216&gt;0,'กรอกรายการ วัสดุ'!G216,IF('กรอกรายการ วัสดุ'!G216=0,"-"))</f>
        <v>-</v>
      </c>
      <c r="K475" s="12" t="str">
        <f>IF('กรอกรายการ วัสดุ'!H216&gt;0,'กรอกรายการ วัสดุ'!H216,IF('กรอกรายการ วัสดุ'!H216=0,"-"))</f>
        <v>-</v>
      </c>
      <c r="L475" s="57" t="str">
        <f>IF('กรอกรายการ วัสดุ'!I216&gt;0,'กรอกรายการ วัสดุ'!I216,IF('กรอกรายการ วัสดุ'!I216=0,"-"))</f>
        <v>-</v>
      </c>
      <c r="M475" s="94"/>
    </row>
    <row r="476" spans="1:13" x14ac:dyDescent="0.35">
      <c r="A476" s="9" t="str">
        <f>IF('กรอกรายการ วัสดุ'!A523&gt;0,'กรอกรายการ วัสดุ'!A535,IF('กรอกรายการ วัสดุ'!A535=0," "))</f>
        <v xml:space="preserve"> </v>
      </c>
      <c r="B476" s="434" t="str">
        <f>IF('กรอกรายการ วัสดุ'!B217&gt;0,'กรอกรายการ วัสดุ'!B217,IF('กรอกรายการ วัสดุ'!B217=0,"-"))</f>
        <v>-</v>
      </c>
      <c r="C476" s="434"/>
      <c r="D476" s="434"/>
      <c r="E476" s="434"/>
      <c r="F476" s="12" t="str">
        <f>IF('กรอกรายการ วัสดุ'!C217&gt;0,'กรอกรายการ วัสดุ'!C217,IF('กรอกรายการ วัสดุ'!C217=0,"-"))</f>
        <v>-</v>
      </c>
      <c r="G476" s="12" t="str">
        <f>IF('กรอกรายการ วัสดุ'!D217&gt;0,'กรอกรายการ วัสดุ'!D217,IF('กรอกรายการ วัสดุ'!D217=0,"-"))</f>
        <v>-</v>
      </c>
      <c r="H476" s="12" t="str">
        <f>IF('กรอกรายการ วัสดุ'!E217&gt;0,'กรอกรายการ วัสดุ'!E217,IF('กรอกรายการ วัสดุ'!E217=0,"-"))</f>
        <v>-</v>
      </c>
      <c r="I476" s="57" t="str">
        <f>IF('กรอกรายการ วัสดุ'!F217&gt;0,'กรอกรายการ วัสดุ'!F217,IF('กรอกรายการ วัสดุ'!F217=0,"-"))</f>
        <v>-</v>
      </c>
      <c r="J476" s="12" t="str">
        <f>IF('กรอกรายการ วัสดุ'!G217&gt;0,'กรอกรายการ วัสดุ'!G217,IF('กรอกรายการ วัสดุ'!G217=0,"-"))</f>
        <v>-</v>
      </c>
      <c r="K476" s="12" t="str">
        <f>IF('กรอกรายการ วัสดุ'!H217&gt;0,'กรอกรายการ วัสดุ'!H217,IF('กรอกรายการ วัสดุ'!H217=0,"-"))</f>
        <v>-</v>
      </c>
      <c r="L476" s="57" t="str">
        <f>IF('กรอกรายการ วัสดุ'!I217&gt;0,'กรอกรายการ วัสดุ'!I217,IF('กรอกรายการ วัสดุ'!I217=0,"-"))</f>
        <v>-</v>
      </c>
      <c r="M476" s="94"/>
    </row>
    <row r="477" spans="1:13" x14ac:dyDescent="0.35">
      <c r="A477" s="9" t="str">
        <f>IF('กรอกรายการ วัสดุ'!A524&gt;0,'กรอกรายการ วัสดุ'!A536,IF('กรอกรายการ วัสดุ'!A536=0," "))</f>
        <v xml:space="preserve"> </v>
      </c>
      <c r="B477" s="434" t="str">
        <f>IF('กรอกรายการ วัสดุ'!B218&gt;0,'กรอกรายการ วัสดุ'!B218,IF('กรอกรายการ วัสดุ'!B218=0,"-"))</f>
        <v>-</v>
      </c>
      <c r="C477" s="434"/>
      <c r="D477" s="434"/>
      <c r="E477" s="434"/>
      <c r="F477" s="12" t="str">
        <f>IF('กรอกรายการ วัสดุ'!C218&gt;0,'กรอกรายการ วัสดุ'!C218,IF('กรอกรายการ วัสดุ'!C218=0,"-"))</f>
        <v>-</v>
      </c>
      <c r="G477" s="12" t="str">
        <f>IF('กรอกรายการ วัสดุ'!D218&gt;0,'กรอกรายการ วัสดุ'!D218,IF('กรอกรายการ วัสดุ'!D218=0,"-"))</f>
        <v>-</v>
      </c>
      <c r="H477" s="12" t="str">
        <f>IF('กรอกรายการ วัสดุ'!E218&gt;0,'กรอกรายการ วัสดุ'!E218,IF('กรอกรายการ วัสดุ'!E218=0,"-"))</f>
        <v>-</v>
      </c>
      <c r="I477" s="57" t="str">
        <f>IF('กรอกรายการ วัสดุ'!F218&gt;0,'กรอกรายการ วัสดุ'!F218,IF('กรอกรายการ วัสดุ'!F218=0,"-"))</f>
        <v>-</v>
      </c>
      <c r="J477" s="12" t="str">
        <f>IF('กรอกรายการ วัสดุ'!G218&gt;0,'กรอกรายการ วัสดุ'!G218,IF('กรอกรายการ วัสดุ'!G218=0,"-"))</f>
        <v>-</v>
      </c>
      <c r="K477" s="12" t="str">
        <f>IF('กรอกรายการ วัสดุ'!H218&gt;0,'กรอกรายการ วัสดุ'!H218,IF('กรอกรายการ วัสดุ'!H218=0,"-"))</f>
        <v>-</v>
      </c>
      <c r="L477" s="57" t="str">
        <f>IF('กรอกรายการ วัสดุ'!I218&gt;0,'กรอกรายการ วัสดุ'!I218,IF('กรอกรายการ วัสดุ'!I218=0,"-"))</f>
        <v>-</v>
      </c>
      <c r="M477" s="94"/>
    </row>
    <row r="478" spans="1:13" ht="21.75" thickBot="1" x14ac:dyDescent="0.4">
      <c r="A478" s="140" t="str">
        <f>IF('กรอกรายการ วัสดุ'!A525&gt;0,'กรอกรายการ วัสดุ'!A537,IF('กรอกรายการ วัสดุ'!A537=0," "))</f>
        <v xml:space="preserve"> </v>
      </c>
      <c r="B478" s="435" t="str">
        <f>IF('กรอกรายการ วัสดุ'!B219&gt;0,'กรอกรายการ วัสดุ'!B219,IF('กรอกรายการ วัสดุ'!B219=0,"-"))</f>
        <v>-</v>
      </c>
      <c r="C478" s="435"/>
      <c r="D478" s="435"/>
      <c r="E478" s="435"/>
      <c r="F478" s="12" t="str">
        <f>IF('กรอกรายการ วัสดุ'!C219&gt;0,'กรอกรายการ วัสดุ'!C219,IF('กรอกรายการ วัสดุ'!C219=0,"-"))</f>
        <v>-</v>
      </c>
      <c r="G478" s="12" t="str">
        <f>IF('กรอกรายการ วัสดุ'!D219&gt;0,'กรอกรายการ วัสดุ'!D219,IF('กรอกรายการ วัสดุ'!D219=0,"-"))</f>
        <v>-</v>
      </c>
      <c r="H478" s="12" t="str">
        <f>IF('กรอกรายการ วัสดุ'!E219&gt;0,'กรอกรายการ วัสดุ'!E219,IF('กรอกรายการ วัสดุ'!E219=0,"-"))</f>
        <v>-</v>
      </c>
      <c r="I478" s="57" t="str">
        <f>IF('กรอกรายการ วัสดุ'!F219&gt;0,'กรอกรายการ วัสดุ'!F219,IF('กรอกรายการ วัสดุ'!F219=0,"-"))</f>
        <v>-</v>
      </c>
      <c r="J478" s="12" t="str">
        <f>IF('กรอกรายการ วัสดุ'!G219&gt;0,'กรอกรายการ วัสดุ'!G219,IF('กรอกรายการ วัสดุ'!G219=0,"-"))</f>
        <v>-</v>
      </c>
      <c r="K478" s="12" t="str">
        <f>IF('กรอกรายการ วัสดุ'!H219&gt;0,'กรอกรายการ วัสดุ'!H219,IF('กรอกรายการ วัสดุ'!H219=0,"-"))</f>
        <v>-</v>
      </c>
      <c r="L478" s="57" t="str">
        <f>IF('กรอกรายการ วัสดุ'!I219&gt;0,'กรอกรายการ วัสดุ'!I219,IF('กรอกรายการ วัสดุ'!I219=0,"-"))</f>
        <v>-</v>
      </c>
      <c r="M478" s="93"/>
    </row>
    <row r="479" spans="1:13" ht="21.75" thickBot="1" x14ac:dyDescent="0.4">
      <c r="A479" s="436" t="s">
        <v>172</v>
      </c>
      <c r="B479" s="437"/>
      <c r="C479" s="437"/>
      <c r="D479" s="437"/>
      <c r="E479" s="437"/>
      <c r="F479" s="437"/>
      <c r="G479" s="437"/>
      <c r="H479" s="438"/>
      <c r="I479" s="180">
        <f>SUM(I469:I478)</f>
        <v>0</v>
      </c>
      <c r="J479" s="19"/>
      <c r="K479" s="58">
        <f t="shared" ref="K479:L479" si="34">SUM(K469:K478)</f>
        <v>0</v>
      </c>
      <c r="L479" s="58">
        <f t="shared" si="34"/>
        <v>0</v>
      </c>
      <c r="M479" s="14"/>
    </row>
    <row r="480" spans="1:13" ht="21.75" thickBot="1" x14ac:dyDescent="0.4">
      <c r="A480" s="436" t="s">
        <v>173</v>
      </c>
      <c r="B480" s="437"/>
      <c r="C480" s="437"/>
      <c r="D480" s="437"/>
      <c r="E480" s="437"/>
      <c r="F480" s="437"/>
      <c r="G480" s="437"/>
      <c r="H480" s="438"/>
      <c r="I480" s="180">
        <f>I479+I468</f>
        <v>307783</v>
      </c>
      <c r="J480" s="15"/>
      <c r="K480" s="58">
        <f t="shared" ref="K480:L480" si="35">K479+K468</f>
        <v>93085</v>
      </c>
      <c r="L480" s="58">
        <f t="shared" si="35"/>
        <v>400868</v>
      </c>
      <c r="M480" s="14"/>
    </row>
    <row r="481" spans="1:13" x14ac:dyDescent="0.35">
      <c r="A481" s="13"/>
      <c r="B481" s="13"/>
      <c r="C481" s="13"/>
      <c r="D481" s="13"/>
      <c r="E481" s="13"/>
      <c r="F481" s="13"/>
      <c r="G481" s="13"/>
      <c r="H481" s="13"/>
      <c r="I481" s="6"/>
      <c r="J481" s="6"/>
      <c r="K481" s="6"/>
      <c r="L481" s="6"/>
      <c r="M481" s="6"/>
    </row>
    <row r="482" spans="1:13" x14ac:dyDescent="0.35">
      <c r="A482" s="189"/>
      <c r="B482" s="2"/>
      <c r="C482" s="141"/>
      <c r="D482" s="141" t="s">
        <v>28</v>
      </c>
      <c r="E482" s="141" t="s">
        <v>29</v>
      </c>
      <c r="F482" s="2" t="s">
        <v>30</v>
      </c>
      <c r="G482" s="2"/>
      <c r="H482" s="142" t="s">
        <v>28</v>
      </c>
      <c r="I482" s="141" t="s">
        <v>33</v>
      </c>
      <c r="J482" s="2"/>
      <c r="K482" s="2"/>
      <c r="L482" s="2"/>
      <c r="M482" s="2"/>
    </row>
    <row r="483" spans="1:13" x14ac:dyDescent="0.35">
      <c r="A483" s="189"/>
      <c r="B483" s="141"/>
      <c r="C483" s="141"/>
      <c r="D483" s="142"/>
      <c r="E483" s="189">
        <f>E461</f>
        <v>0</v>
      </c>
      <c r="F483" s="2"/>
      <c r="G483" s="2"/>
      <c r="H483" s="142"/>
      <c r="I483" s="439">
        <f>I461</f>
        <v>0</v>
      </c>
      <c r="J483" s="439"/>
      <c r="K483" s="2"/>
      <c r="L483" s="2"/>
      <c r="M483" s="2"/>
    </row>
    <row r="484" spans="1:13" x14ac:dyDescent="0.35">
      <c r="A484" s="189"/>
      <c r="B484" s="2"/>
      <c r="C484" s="141"/>
      <c r="D484" s="439">
        <f>D462</f>
        <v>0</v>
      </c>
      <c r="E484" s="439"/>
      <c r="F484" s="141"/>
      <c r="G484" s="2"/>
      <c r="H484" s="439">
        <f>H462</f>
        <v>0</v>
      </c>
      <c r="I484" s="439"/>
      <c r="J484" s="439"/>
      <c r="K484" s="439"/>
      <c r="L484" s="2"/>
      <c r="M484" s="2"/>
    </row>
    <row r="485" spans="1:13" ht="23.25" x14ac:dyDescent="0.35">
      <c r="A485" s="2"/>
      <c r="B485" s="2"/>
      <c r="C485" s="459" t="s">
        <v>23</v>
      </c>
      <c r="D485" s="459"/>
      <c r="E485" s="459"/>
      <c r="F485" s="459"/>
      <c r="G485" s="459"/>
      <c r="H485" s="459"/>
      <c r="I485" s="459"/>
      <c r="J485" s="459"/>
      <c r="K485" s="459"/>
      <c r="L485" s="158" t="s">
        <v>25</v>
      </c>
      <c r="M485" s="159"/>
    </row>
    <row r="486" spans="1:13" x14ac:dyDescent="0.35">
      <c r="A486" s="446" t="str">
        <f>A464</f>
        <v>ระบบไฟฟ้า อาคาร 208</v>
      </c>
      <c r="B486" s="446"/>
      <c r="C486" s="446"/>
      <c r="D486" s="447" t="str">
        <f>D442</f>
        <v>อาคาร 208</v>
      </c>
      <c r="E486" s="447"/>
      <c r="F486" s="447"/>
      <c r="G486" s="447"/>
      <c r="H486" s="447"/>
      <c r="I486" s="1" t="s">
        <v>26</v>
      </c>
      <c r="J486" s="190" t="str">
        <f>J464</f>
        <v>สพม.11</v>
      </c>
      <c r="M486" s="1" t="s">
        <v>174</v>
      </c>
    </row>
    <row r="487" spans="1:13" ht="21.75" thickBot="1" x14ac:dyDescent="0.4">
      <c r="A487" s="190" t="s">
        <v>0</v>
      </c>
      <c r="D487" s="447" t="str">
        <f>D443</f>
        <v>โรงเรียนคลองฉนวนวิทยา</v>
      </c>
      <c r="E487" s="447"/>
      <c r="F487" s="447"/>
      <c r="G487" s="447"/>
      <c r="H487" s="447"/>
      <c r="K487" s="448"/>
      <c r="L487" s="448"/>
    </row>
    <row r="488" spans="1:13" x14ac:dyDescent="0.35">
      <c r="A488" s="449" t="s">
        <v>2</v>
      </c>
      <c r="B488" s="451" t="s">
        <v>3</v>
      </c>
      <c r="C488" s="452"/>
      <c r="D488" s="452"/>
      <c r="E488" s="453"/>
      <c r="F488" s="457" t="s">
        <v>4</v>
      </c>
      <c r="G488" s="457" t="s">
        <v>5</v>
      </c>
      <c r="H488" s="457" t="s">
        <v>6</v>
      </c>
      <c r="I488" s="457"/>
      <c r="J488" s="457" t="s">
        <v>7</v>
      </c>
      <c r="K488" s="457"/>
      <c r="L488" s="457" t="s">
        <v>24</v>
      </c>
      <c r="M488" s="440" t="s">
        <v>9</v>
      </c>
    </row>
    <row r="489" spans="1:13" ht="42" x14ac:dyDescent="0.35">
      <c r="A489" s="450"/>
      <c r="B489" s="454"/>
      <c r="C489" s="455"/>
      <c r="D489" s="455"/>
      <c r="E489" s="456"/>
      <c r="F489" s="458"/>
      <c r="G489" s="458"/>
      <c r="H489" s="191" t="s">
        <v>10</v>
      </c>
      <c r="I489" s="191" t="s">
        <v>11</v>
      </c>
      <c r="J489" s="191" t="s">
        <v>10</v>
      </c>
      <c r="K489" s="191" t="s">
        <v>11</v>
      </c>
      <c r="L489" s="458"/>
      <c r="M489" s="441"/>
    </row>
    <row r="490" spans="1:13" x14ac:dyDescent="0.35">
      <c r="A490" s="442" t="s">
        <v>175</v>
      </c>
      <c r="B490" s="443"/>
      <c r="C490" s="443"/>
      <c r="D490" s="443"/>
      <c r="E490" s="443"/>
      <c r="F490" s="443"/>
      <c r="G490" s="443"/>
      <c r="H490" s="444"/>
      <c r="I490" s="179">
        <f>I480</f>
        <v>307783</v>
      </c>
      <c r="J490" s="61"/>
      <c r="K490" s="60">
        <f>K480</f>
        <v>93085</v>
      </c>
      <c r="L490" s="60">
        <f>L480</f>
        <v>400868</v>
      </c>
      <c r="M490" s="8"/>
    </row>
    <row r="491" spans="1:13" x14ac:dyDescent="0.35">
      <c r="A491" s="7" t="str">
        <f>IF('กรอกรายการ วัสดุ'!A538&gt;0,'กรอกรายการ วัสดุ'!A550,IF('กรอกรายการ วัสดุ'!A550=0," "))</f>
        <v xml:space="preserve"> </v>
      </c>
      <c r="B491" s="445" t="str">
        <f>IF('กรอกรายการ วัสดุ'!B220&gt;0,'กรอกรายการ วัสดุ'!B220,IF('กรอกรายการ วัสดุ'!B220=0,"-"))</f>
        <v>-</v>
      </c>
      <c r="C491" s="445"/>
      <c r="D491" s="445"/>
      <c r="E491" s="445"/>
      <c r="F491" s="12" t="str">
        <f>IF('กรอกรายการ วัสดุ'!C220&gt;0,'กรอกรายการ วัสดุ'!C220,IF('กรอกรายการ วัสดุ'!C220=0,"-"))</f>
        <v>-</v>
      </c>
      <c r="G491" s="12" t="str">
        <f>IF('กรอกรายการ วัสดุ'!D220&gt;0,'กรอกรายการ วัสดุ'!D220,IF('กรอกรายการ วัสดุ'!D220=0,"-"))</f>
        <v>-</v>
      </c>
      <c r="H491" s="12" t="str">
        <f>IF('กรอกรายการ วัสดุ'!E220&gt;0,'กรอกรายการ วัสดุ'!E220,IF('กรอกรายการ วัสดุ'!E220=0,"-"))</f>
        <v>-</v>
      </c>
      <c r="I491" s="57" t="str">
        <f>IF('กรอกรายการ วัสดุ'!F220&gt;0,'กรอกรายการ วัสดุ'!F220,IF('กรอกรายการ วัสดุ'!F220=0,"-"))</f>
        <v>-</v>
      </c>
      <c r="J491" s="12" t="str">
        <f>IF('กรอกรายการ วัสดุ'!G220&gt;0,'กรอกรายการ วัสดุ'!G220,IF('กรอกรายการ วัสดุ'!G220=0,"-"))</f>
        <v>-</v>
      </c>
      <c r="K491" s="12" t="str">
        <f>IF('กรอกรายการ วัสดุ'!H220&gt;0,'กรอกรายการ วัสดุ'!H220,IF('กรอกรายการ วัสดุ'!H220=0,"-"))</f>
        <v>-</v>
      </c>
      <c r="L491" s="57" t="str">
        <f>IF('กรอกรายการ วัสดุ'!I220&gt;0,'กรอกรายการ วัสดุ'!I220,IF('กรอกรายการ วัสดุ'!I220=0,"-"))</f>
        <v>-</v>
      </c>
      <c r="M491" s="94"/>
    </row>
    <row r="492" spans="1:13" x14ac:dyDescent="0.35">
      <c r="A492" s="9" t="str">
        <f>IF('กรอกรายการ วัสดุ'!A539&gt;0,'กรอกรายการ วัสดุ'!A551,IF('กรอกรายการ วัสดุ'!A551=0," "))</f>
        <v xml:space="preserve"> </v>
      </c>
      <c r="B492" s="434" t="str">
        <f>IF('กรอกรายการ วัสดุ'!B221&gt;0,'กรอกรายการ วัสดุ'!B221,IF('กรอกรายการ วัสดุ'!B221=0,"-"))</f>
        <v>-</v>
      </c>
      <c r="C492" s="434"/>
      <c r="D492" s="434"/>
      <c r="E492" s="434"/>
      <c r="F492" s="12" t="str">
        <f>IF('กรอกรายการ วัสดุ'!C221&gt;0,'กรอกรายการ วัสดุ'!C221,IF('กรอกรายการ วัสดุ'!C221=0,"-"))</f>
        <v>-</v>
      </c>
      <c r="G492" s="12" t="str">
        <f>IF('กรอกรายการ วัสดุ'!D221&gt;0,'กรอกรายการ วัสดุ'!D221,IF('กรอกรายการ วัสดุ'!D221=0,"-"))</f>
        <v>-</v>
      </c>
      <c r="H492" s="12" t="str">
        <f>IF('กรอกรายการ วัสดุ'!E221&gt;0,'กรอกรายการ วัสดุ'!E221,IF('กรอกรายการ วัสดุ'!E221=0,"-"))</f>
        <v>-</v>
      </c>
      <c r="I492" s="57" t="str">
        <f>IF('กรอกรายการ วัสดุ'!F221&gt;0,'กรอกรายการ วัสดุ'!F221,IF('กรอกรายการ วัสดุ'!F221=0,"-"))</f>
        <v>-</v>
      </c>
      <c r="J492" s="12" t="str">
        <f>IF('กรอกรายการ วัสดุ'!G221&gt;0,'กรอกรายการ วัสดุ'!G221,IF('กรอกรายการ วัสดุ'!G221=0,"-"))</f>
        <v>-</v>
      </c>
      <c r="K492" s="12" t="str">
        <f>IF('กรอกรายการ วัสดุ'!H221&gt;0,'กรอกรายการ วัสดุ'!H221,IF('กรอกรายการ วัสดุ'!H221=0,"-"))</f>
        <v>-</v>
      </c>
      <c r="L492" s="57" t="str">
        <f>IF('กรอกรายการ วัสดุ'!I221&gt;0,'กรอกรายการ วัสดุ'!I221,IF('กรอกรายการ วัสดุ'!I221=0,"-"))</f>
        <v>-</v>
      </c>
      <c r="M492" s="94"/>
    </row>
    <row r="493" spans="1:13" x14ac:dyDescent="0.35">
      <c r="A493" s="9" t="str">
        <f>IF('กรอกรายการ วัสดุ'!A540&gt;0,'กรอกรายการ วัสดุ'!A552,IF('กรอกรายการ วัสดุ'!A552=0," "))</f>
        <v xml:space="preserve"> </v>
      </c>
      <c r="B493" s="434" t="str">
        <f>IF('กรอกรายการ วัสดุ'!B222&gt;0,'กรอกรายการ วัสดุ'!B222,IF('กรอกรายการ วัสดุ'!B222=0,"-"))</f>
        <v>-</v>
      </c>
      <c r="C493" s="434"/>
      <c r="D493" s="434"/>
      <c r="E493" s="434"/>
      <c r="F493" s="12" t="str">
        <f>IF('กรอกรายการ วัสดุ'!C222&gt;0,'กรอกรายการ วัสดุ'!C222,IF('กรอกรายการ วัสดุ'!C222=0,"-"))</f>
        <v>-</v>
      </c>
      <c r="G493" s="12" t="str">
        <f>IF('กรอกรายการ วัสดุ'!D222&gt;0,'กรอกรายการ วัสดุ'!D222,IF('กรอกรายการ วัสดุ'!D222=0,"-"))</f>
        <v>-</v>
      </c>
      <c r="H493" s="12" t="str">
        <f>IF('กรอกรายการ วัสดุ'!E222&gt;0,'กรอกรายการ วัสดุ'!E222,IF('กรอกรายการ วัสดุ'!E222=0,"-"))</f>
        <v>-</v>
      </c>
      <c r="I493" s="57" t="str">
        <f>IF('กรอกรายการ วัสดุ'!F222&gt;0,'กรอกรายการ วัสดุ'!F222,IF('กรอกรายการ วัสดุ'!F222=0,"-"))</f>
        <v>-</v>
      </c>
      <c r="J493" s="12" t="str">
        <f>IF('กรอกรายการ วัสดุ'!G222&gt;0,'กรอกรายการ วัสดุ'!G222,IF('กรอกรายการ วัสดุ'!G222=0,"-"))</f>
        <v>-</v>
      </c>
      <c r="K493" s="12" t="str">
        <f>IF('กรอกรายการ วัสดุ'!H222&gt;0,'กรอกรายการ วัสดุ'!H222,IF('กรอกรายการ วัสดุ'!H222=0,"-"))</f>
        <v>-</v>
      </c>
      <c r="L493" s="57" t="str">
        <f>IF('กรอกรายการ วัสดุ'!I222&gt;0,'กรอกรายการ วัสดุ'!I222,IF('กรอกรายการ วัสดุ'!I222=0,"-"))</f>
        <v>-</v>
      </c>
      <c r="M493" s="94"/>
    </row>
    <row r="494" spans="1:13" x14ac:dyDescent="0.35">
      <c r="A494" s="9" t="str">
        <f>IF('กรอกรายการ วัสดุ'!A541&gt;0,'กรอกรายการ วัสดุ'!A553,IF('กรอกรายการ วัสดุ'!A553=0," "))</f>
        <v xml:space="preserve"> </v>
      </c>
      <c r="B494" s="434" t="str">
        <f>IF('กรอกรายการ วัสดุ'!B223&gt;0,'กรอกรายการ วัสดุ'!B223,IF('กรอกรายการ วัสดุ'!B223=0,"-"))</f>
        <v>-</v>
      </c>
      <c r="C494" s="434"/>
      <c r="D494" s="434"/>
      <c r="E494" s="434"/>
      <c r="F494" s="12" t="str">
        <f>IF('กรอกรายการ วัสดุ'!C223&gt;0,'กรอกรายการ วัสดุ'!C223,IF('กรอกรายการ วัสดุ'!C223=0,"-"))</f>
        <v>-</v>
      </c>
      <c r="G494" s="12" t="str">
        <f>IF('กรอกรายการ วัสดุ'!D223&gt;0,'กรอกรายการ วัสดุ'!D223,IF('กรอกรายการ วัสดุ'!D223=0,"-"))</f>
        <v>-</v>
      </c>
      <c r="H494" s="12" t="str">
        <f>IF('กรอกรายการ วัสดุ'!E223&gt;0,'กรอกรายการ วัสดุ'!E223,IF('กรอกรายการ วัสดุ'!E223=0,"-"))</f>
        <v>-</v>
      </c>
      <c r="I494" s="57" t="str">
        <f>IF('กรอกรายการ วัสดุ'!F223&gt;0,'กรอกรายการ วัสดุ'!F223,IF('กรอกรายการ วัสดุ'!F223=0,"-"))</f>
        <v>-</v>
      </c>
      <c r="J494" s="12" t="str">
        <f>IF('กรอกรายการ วัสดุ'!G223&gt;0,'กรอกรายการ วัสดุ'!G223,IF('กรอกรายการ วัสดุ'!G223=0,"-"))</f>
        <v>-</v>
      </c>
      <c r="K494" s="12" t="str">
        <f>IF('กรอกรายการ วัสดุ'!H223&gt;0,'กรอกรายการ วัสดุ'!H223,IF('กรอกรายการ วัสดุ'!H223=0,"-"))</f>
        <v>-</v>
      </c>
      <c r="L494" s="57" t="str">
        <f>IF('กรอกรายการ วัสดุ'!I223&gt;0,'กรอกรายการ วัสดุ'!I223,IF('กรอกรายการ วัสดุ'!I223=0,"-"))</f>
        <v>-</v>
      </c>
      <c r="M494" s="94"/>
    </row>
    <row r="495" spans="1:13" x14ac:dyDescent="0.35">
      <c r="A495" s="9" t="str">
        <f>IF('กรอกรายการ วัสดุ'!A542&gt;0,'กรอกรายการ วัสดุ'!A554,IF('กรอกรายการ วัสดุ'!A554=0," "))</f>
        <v xml:space="preserve"> </v>
      </c>
      <c r="B495" s="434" t="str">
        <f>IF('กรอกรายการ วัสดุ'!B224&gt;0,'กรอกรายการ วัสดุ'!B224,IF('กรอกรายการ วัสดุ'!B224=0,"-"))</f>
        <v>-</v>
      </c>
      <c r="C495" s="434"/>
      <c r="D495" s="434"/>
      <c r="E495" s="434"/>
      <c r="F495" s="12" t="str">
        <f>IF('กรอกรายการ วัสดุ'!C224&gt;0,'กรอกรายการ วัสดุ'!C224,IF('กรอกรายการ วัสดุ'!C224=0,"-"))</f>
        <v>-</v>
      </c>
      <c r="G495" s="12" t="str">
        <f>IF('กรอกรายการ วัสดุ'!D224&gt;0,'กรอกรายการ วัสดุ'!D224,IF('กรอกรายการ วัสดุ'!D224=0,"-"))</f>
        <v>-</v>
      </c>
      <c r="H495" s="12" t="str">
        <f>IF('กรอกรายการ วัสดุ'!E224&gt;0,'กรอกรายการ วัสดุ'!E224,IF('กรอกรายการ วัสดุ'!E224=0,"-"))</f>
        <v>-</v>
      </c>
      <c r="I495" s="57" t="str">
        <f>IF('กรอกรายการ วัสดุ'!F224&gt;0,'กรอกรายการ วัสดุ'!F224,IF('กรอกรายการ วัสดุ'!F224=0,"-"))</f>
        <v>-</v>
      </c>
      <c r="J495" s="12" t="str">
        <f>IF('กรอกรายการ วัสดุ'!G224&gt;0,'กรอกรายการ วัสดุ'!G224,IF('กรอกรายการ วัสดุ'!G224=0,"-"))</f>
        <v>-</v>
      </c>
      <c r="K495" s="12" t="str">
        <f>IF('กรอกรายการ วัสดุ'!H224&gt;0,'กรอกรายการ วัสดุ'!H224,IF('กรอกรายการ วัสดุ'!H224=0,"-"))</f>
        <v>-</v>
      </c>
      <c r="L495" s="57" t="str">
        <f>IF('กรอกรายการ วัสดุ'!I224&gt;0,'กรอกรายการ วัสดุ'!I224,IF('กรอกรายการ วัสดุ'!I224=0,"-"))</f>
        <v>-</v>
      </c>
      <c r="M495" s="94"/>
    </row>
    <row r="496" spans="1:13" x14ac:dyDescent="0.35">
      <c r="A496" s="9" t="str">
        <f>IF('กรอกรายการ วัสดุ'!A543&gt;0,'กรอกรายการ วัสดุ'!A555,IF('กรอกรายการ วัสดุ'!A555=0," "))</f>
        <v xml:space="preserve"> </v>
      </c>
      <c r="B496" s="434" t="str">
        <f>IF('กรอกรายการ วัสดุ'!B225&gt;0,'กรอกรายการ วัสดุ'!B225,IF('กรอกรายการ วัสดุ'!B225=0,"-"))</f>
        <v>-</v>
      </c>
      <c r="C496" s="434"/>
      <c r="D496" s="434"/>
      <c r="E496" s="434"/>
      <c r="F496" s="12" t="str">
        <f>IF('กรอกรายการ วัสดุ'!C225&gt;0,'กรอกรายการ วัสดุ'!C225,IF('กรอกรายการ วัสดุ'!C225=0,"-"))</f>
        <v>-</v>
      </c>
      <c r="G496" s="12" t="str">
        <f>IF('กรอกรายการ วัสดุ'!D225&gt;0,'กรอกรายการ วัสดุ'!D225,IF('กรอกรายการ วัสดุ'!D225=0,"-"))</f>
        <v>-</v>
      </c>
      <c r="H496" s="12" t="str">
        <f>IF('กรอกรายการ วัสดุ'!E225&gt;0,'กรอกรายการ วัสดุ'!E225,IF('กรอกรายการ วัสดุ'!E225=0,"-"))</f>
        <v>-</v>
      </c>
      <c r="I496" s="57" t="str">
        <f>IF('กรอกรายการ วัสดุ'!F225&gt;0,'กรอกรายการ วัสดุ'!F225,IF('กรอกรายการ วัสดุ'!F225=0,"-"))</f>
        <v>-</v>
      </c>
      <c r="J496" s="12" t="str">
        <f>IF('กรอกรายการ วัสดุ'!G225&gt;0,'กรอกรายการ วัสดุ'!G225,IF('กรอกรายการ วัสดุ'!G225=0,"-"))</f>
        <v>-</v>
      </c>
      <c r="K496" s="12" t="str">
        <f>IF('กรอกรายการ วัสดุ'!H225&gt;0,'กรอกรายการ วัสดุ'!H225,IF('กรอกรายการ วัสดุ'!H225=0,"-"))</f>
        <v>-</v>
      </c>
      <c r="L496" s="57" t="str">
        <f>IF('กรอกรายการ วัสดุ'!I225&gt;0,'กรอกรายการ วัสดุ'!I225,IF('กรอกรายการ วัสดุ'!I225=0,"-"))</f>
        <v>-</v>
      </c>
      <c r="M496" s="94"/>
    </row>
    <row r="497" spans="1:13" x14ac:dyDescent="0.35">
      <c r="A497" s="9" t="str">
        <f>IF('กรอกรายการ วัสดุ'!A544&gt;0,'กรอกรายการ วัสดุ'!A556,IF('กรอกรายการ วัสดุ'!A556=0," "))</f>
        <v xml:space="preserve"> </v>
      </c>
      <c r="B497" s="434" t="str">
        <f>IF('กรอกรายการ วัสดุ'!B226&gt;0,'กรอกรายการ วัสดุ'!B226,IF('กรอกรายการ วัสดุ'!B226=0,"-"))</f>
        <v>-</v>
      </c>
      <c r="C497" s="434"/>
      <c r="D497" s="434"/>
      <c r="E497" s="434"/>
      <c r="F497" s="12" t="str">
        <f>IF('กรอกรายการ วัสดุ'!C226&gt;0,'กรอกรายการ วัสดุ'!C226,IF('กรอกรายการ วัสดุ'!C226=0,"-"))</f>
        <v>-</v>
      </c>
      <c r="G497" s="12" t="str">
        <f>IF('กรอกรายการ วัสดุ'!D226&gt;0,'กรอกรายการ วัสดุ'!D226,IF('กรอกรายการ วัสดุ'!D226=0,"-"))</f>
        <v>-</v>
      </c>
      <c r="H497" s="12" t="str">
        <f>IF('กรอกรายการ วัสดุ'!E226&gt;0,'กรอกรายการ วัสดุ'!E226,IF('กรอกรายการ วัสดุ'!E226=0,"-"))</f>
        <v>-</v>
      </c>
      <c r="I497" s="57" t="str">
        <f>IF('กรอกรายการ วัสดุ'!F226&gt;0,'กรอกรายการ วัสดุ'!F226,IF('กรอกรายการ วัสดุ'!F226=0,"-"))</f>
        <v>-</v>
      </c>
      <c r="J497" s="12" t="str">
        <f>IF('กรอกรายการ วัสดุ'!G226&gt;0,'กรอกรายการ วัสดุ'!G226,IF('กรอกรายการ วัสดุ'!G226=0,"-"))</f>
        <v>-</v>
      </c>
      <c r="K497" s="12" t="str">
        <f>IF('กรอกรายการ วัสดุ'!H226&gt;0,'กรอกรายการ วัสดุ'!H226,IF('กรอกรายการ วัสดุ'!H226=0,"-"))</f>
        <v>-</v>
      </c>
      <c r="L497" s="57" t="str">
        <f>IF('กรอกรายการ วัสดุ'!I226&gt;0,'กรอกรายการ วัสดุ'!I226,IF('กรอกรายการ วัสดุ'!I226=0,"-"))</f>
        <v>-</v>
      </c>
      <c r="M497" s="94"/>
    </row>
    <row r="498" spans="1:13" x14ac:dyDescent="0.35">
      <c r="A498" s="9" t="str">
        <f>IF('กรอกรายการ วัสดุ'!A545&gt;0,'กรอกรายการ วัสดุ'!A557,IF('กรอกรายการ วัสดุ'!A557=0," "))</f>
        <v xml:space="preserve"> </v>
      </c>
      <c r="B498" s="434" t="str">
        <f>IF('กรอกรายการ วัสดุ'!B227&gt;0,'กรอกรายการ วัสดุ'!B227,IF('กรอกรายการ วัสดุ'!B227=0,"-"))</f>
        <v>-</v>
      </c>
      <c r="C498" s="434"/>
      <c r="D498" s="434"/>
      <c r="E498" s="434"/>
      <c r="F498" s="12" t="str">
        <f>IF('กรอกรายการ วัสดุ'!C227&gt;0,'กรอกรายการ วัสดุ'!C227,IF('กรอกรายการ วัสดุ'!C227=0,"-"))</f>
        <v>-</v>
      </c>
      <c r="G498" s="12" t="str">
        <f>IF('กรอกรายการ วัสดุ'!D227&gt;0,'กรอกรายการ วัสดุ'!D227,IF('กรอกรายการ วัสดุ'!D227=0,"-"))</f>
        <v>-</v>
      </c>
      <c r="H498" s="12" t="str">
        <f>IF('กรอกรายการ วัสดุ'!E227&gt;0,'กรอกรายการ วัสดุ'!E227,IF('กรอกรายการ วัสดุ'!E227=0,"-"))</f>
        <v>-</v>
      </c>
      <c r="I498" s="57" t="str">
        <f>IF('กรอกรายการ วัสดุ'!F227&gt;0,'กรอกรายการ วัสดุ'!F227,IF('กรอกรายการ วัสดุ'!F227=0,"-"))</f>
        <v>-</v>
      </c>
      <c r="J498" s="12" t="str">
        <f>IF('กรอกรายการ วัสดุ'!G227&gt;0,'กรอกรายการ วัสดุ'!G227,IF('กรอกรายการ วัสดุ'!G227=0,"-"))</f>
        <v>-</v>
      </c>
      <c r="K498" s="12" t="str">
        <f>IF('กรอกรายการ วัสดุ'!H227&gt;0,'กรอกรายการ วัสดุ'!H227,IF('กรอกรายการ วัสดุ'!H227=0,"-"))</f>
        <v>-</v>
      </c>
      <c r="L498" s="57" t="str">
        <f>IF('กรอกรายการ วัสดุ'!I227&gt;0,'กรอกรายการ วัสดุ'!I227,IF('กรอกรายการ วัสดุ'!I227=0,"-"))</f>
        <v>-</v>
      </c>
      <c r="M498" s="94"/>
    </row>
    <row r="499" spans="1:13" x14ac:dyDescent="0.35">
      <c r="A499" s="9" t="str">
        <f>IF('กรอกรายการ วัสดุ'!A546&gt;0,'กรอกรายการ วัสดุ'!A558,IF('กรอกรายการ วัสดุ'!A558=0," "))</f>
        <v xml:space="preserve"> </v>
      </c>
      <c r="B499" s="434" t="str">
        <f>IF('กรอกรายการ วัสดุ'!B228&gt;0,'กรอกรายการ วัสดุ'!B228,IF('กรอกรายการ วัสดุ'!B228=0,"-"))</f>
        <v>-</v>
      </c>
      <c r="C499" s="434"/>
      <c r="D499" s="434"/>
      <c r="E499" s="434"/>
      <c r="F499" s="12" t="str">
        <f>IF('กรอกรายการ วัสดุ'!C228&gt;0,'กรอกรายการ วัสดุ'!C228,IF('กรอกรายการ วัสดุ'!C228=0,"-"))</f>
        <v>-</v>
      </c>
      <c r="G499" s="12" t="str">
        <f>IF('กรอกรายการ วัสดุ'!D228&gt;0,'กรอกรายการ วัสดุ'!D228,IF('กรอกรายการ วัสดุ'!D228=0,"-"))</f>
        <v>-</v>
      </c>
      <c r="H499" s="12" t="str">
        <f>IF('กรอกรายการ วัสดุ'!E228&gt;0,'กรอกรายการ วัสดุ'!E228,IF('กรอกรายการ วัสดุ'!E228=0,"-"))</f>
        <v>-</v>
      </c>
      <c r="I499" s="57" t="str">
        <f>IF('กรอกรายการ วัสดุ'!F228&gt;0,'กรอกรายการ วัสดุ'!F228,IF('กรอกรายการ วัสดุ'!F228=0,"-"))</f>
        <v>-</v>
      </c>
      <c r="J499" s="12" t="str">
        <f>IF('กรอกรายการ วัสดุ'!G228&gt;0,'กรอกรายการ วัสดุ'!G228,IF('กรอกรายการ วัสดุ'!G228=0,"-"))</f>
        <v>-</v>
      </c>
      <c r="K499" s="12" t="str">
        <f>IF('กรอกรายการ วัสดุ'!H228&gt;0,'กรอกรายการ วัสดุ'!H228,IF('กรอกรายการ วัสดุ'!H228=0,"-"))</f>
        <v>-</v>
      </c>
      <c r="L499" s="57" t="str">
        <f>IF('กรอกรายการ วัสดุ'!I228&gt;0,'กรอกรายการ วัสดุ'!I228,IF('กรอกรายการ วัสดุ'!I228=0,"-"))</f>
        <v>-</v>
      </c>
      <c r="M499" s="94"/>
    </row>
    <row r="500" spans="1:13" ht="21.75" thickBot="1" x14ac:dyDescent="0.4">
      <c r="A500" s="140" t="str">
        <f>IF('กรอกรายการ วัสดุ'!A547&gt;0,'กรอกรายการ วัสดุ'!A559,IF('กรอกรายการ วัสดุ'!A559=0," "))</f>
        <v xml:space="preserve"> </v>
      </c>
      <c r="B500" s="435" t="str">
        <f>IF('กรอกรายการ วัสดุ'!B229&gt;0,'กรอกรายการ วัสดุ'!B229,IF('กรอกรายการ วัสดุ'!B229=0,"-"))</f>
        <v>-</v>
      </c>
      <c r="C500" s="435"/>
      <c r="D500" s="435"/>
      <c r="E500" s="435"/>
      <c r="F500" s="12" t="str">
        <f>IF('กรอกรายการ วัสดุ'!C229&gt;0,'กรอกรายการ วัสดุ'!C229,IF('กรอกรายการ วัสดุ'!C229=0,"-"))</f>
        <v>-</v>
      </c>
      <c r="G500" s="12" t="str">
        <f>IF('กรอกรายการ วัสดุ'!D229&gt;0,'กรอกรายการ วัสดุ'!D229,IF('กรอกรายการ วัสดุ'!D229=0,"-"))</f>
        <v>-</v>
      </c>
      <c r="H500" s="12" t="str">
        <f>IF('กรอกรายการ วัสดุ'!E229&gt;0,'กรอกรายการ วัสดุ'!E229,IF('กรอกรายการ วัสดุ'!E229=0,"-"))</f>
        <v>-</v>
      </c>
      <c r="I500" s="57" t="str">
        <f>IF('กรอกรายการ วัสดุ'!F229&gt;0,'กรอกรายการ วัสดุ'!F229,IF('กรอกรายการ วัสดุ'!F229=0,"-"))</f>
        <v>-</v>
      </c>
      <c r="J500" s="12" t="str">
        <f>IF('กรอกรายการ วัสดุ'!G229&gt;0,'กรอกรายการ วัสดุ'!G229,IF('กรอกรายการ วัสดุ'!G229=0,"-"))</f>
        <v>-</v>
      </c>
      <c r="K500" s="12" t="str">
        <f>IF('กรอกรายการ วัสดุ'!H229&gt;0,'กรอกรายการ วัสดุ'!H229,IF('กรอกรายการ วัสดุ'!H229=0,"-"))</f>
        <v>-</v>
      </c>
      <c r="L500" s="57" t="str">
        <f>IF('กรอกรายการ วัสดุ'!I229&gt;0,'กรอกรายการ วัสดุ'!I229,IF('กรอกรายการ วัสดุ'!I229=0,"-"))</f>
        <v>-</v>
      </c>
      <c r="M500" s="93"/>
    </row>
    <row r="501" spans="1:13" ht="21.75" thickBot="1" x14ac:dyDescent="0.4">
      <c r="A501" s="436" t="s">
        <v>176</v>
      </c>
      <c r="B501" s="437"/>
      <c r="C501" s="437"/>
      <c r="D501" s="437"/>
      <c r="E501" s="437"/>
      <c r="F501" s="437"/>
      <c r="G501" s="437"/>
      <c r="H501" s="438"/>
      <c r="I501" s="180">
        <f>SUM(I491:I500)</f>
        <v>0</v>
      </c>
      <c r="J501" s="19"/>
      <c r="K501" s="58">
        <f t="shared" ref="K501:L501" si="36">SUM(K491:K500)</f>
        <v>0</v>
      </c>
      <c r="L501" s="58">
        <f t="shared" si="36"/>
        <v>0</v>
      </c>
      <c r="M501" s="14"/>
    </row>
    <row r="502" spans="1:13" ht="21.75" thickBot="1" x14ac:dyDescent="0.4">
      <c r="A502" s="436" t="s">
        <v>177</v>
      </c>
      <c r="B502" s="437"/>
      <c r="C502" s="437"/>
      <c r="D502" s="437"/>
      <c r="E502" s="437"/>
      <c r="F502" s="437"/>
      <c r="G502" s="437"/>
      <c r="H502" s="438"/>
      <c r="I502" s="180">
        <f>I501+I490</f>
        <v>307783</v>
      </c>
      <c r="J502" s="15"/>
      <c r="K502" s="58">
        <f t="shared" ref="K502:L502" si="37">K501+K490</f>
        <v>93085</v>
      </c>
      <c r="L502" s="58">
        <f t="shared" si="37"/>
        <v>400868</v>
      </c>
      <c r="M502" s="14"/>
    </row>
    <row r="503" spans="1:13" x14ac:dyDescent="0.35">
      <c r="A503" s="13"/>
      <c r="B503" s="13"/>
      <c r="C503" s="13"/>
      <c r="D503" s="13"/>
      <c r="E503" s="13"/>
      <c r="F503" s="13"/>
      <c r="G503" s="13"/>
      <c r="H503" s="13"/>
      <c r="I503" s="6"/>
      <c r="J503" s="6"/>
      <c r="K503" s="6"/>
      <c r="L503" s="6"/>
      <c r="M503" s="6"/>
    </row>
    <row r="504" spans="1:13" x14ac:dyDescent="0.35">
      <c r="A504" s="189"/>
      <c r="B504" s="2"/>
      <c r="C504" s="141"/>
      <c r="D504" s="141" t="s">
        <v>28</v>
      </c>
      <c r="E504" s="141" t="s">
        <v>29</v>
      </c>
      <c r="F504" s="2" t="s">
        <v>30</v>
      </c>
      <c r="G504" s="2"/>
      <c r="H504" s="142" t="s">
        <v>28</v>
      </c>
      <c r="I504" s="141" t="s">
        <v>33</v>
      </c>
      <c r="J504" s="2"/>
      <c r="K504" s="2"/>
      <c r="L504" s="2"/>
      <c r="M504" s="2"/>
    </row>
    <row r="505" spans="1:13" x14ac:dyDescent="0.35">
      <c r="A505" s="189"/>
      <c r="B505" s="141"/>
      <c r="C505" s="141"/>
      <c r="D505" s="142"/>
      <c r="E505" s="189">
        <f>E483</f>
        <v>0</v>
      </c>
      <c r="F505" s="2"/>
      <c r="G505" s="2"/>
      <c r="H505" s="142"/>
      <c r="I505" s="439">
        <f>I483</f>
        <v>0</v>
      </c>
      <c r="J505" s="439"/>
      <c r="K505" s="2"/>
      <c r="L505" s="2"/>
      <c r="M505" s="2"/>
    </row>
    <row r="506" spans="1:13" x14ac:dyDescent="0.35">
      <c r="A506" s="189"/>
      <c r="B506" s="2"/>
      <c r="C506" s="141"/>
      <c r="D506" s="439">
        <f>D484</f>
        <v>0</v>
      </c>
      <c r="E506" s="439"/>
      <c r="F506" s="141"/>
      <c r="G506" s="2"/>
      <c r="H506" s="439">
        <f>H484</f>
        <v>0</v>
      </c>
      <c r="I506" s="439"/>
      <c r="J506" s="439"/>
      <c r="K506" s="439"/>
      <c r="L506" s="2"/>
      <c r="M506" s="2"/>
    </row>
  </sheetData>
  <customSheetViews>
    <customSheetView guid="{797F402C-D807-4A5C-9055-8329E2DAA52F}">
      <pageMargins left="0.7" right="0.7" top="0.75" bottom="0.75" header="0.3" footer="0.3"/>
    </customSheetView>
  </customSheetViews>
  <mergeCells count="642">
    <mergeCell ref="B499:E499"/>
    <mergeCell ref="B500:E500"/>
    <mergeCell ref="A501:H501"/>
    <mergeCell ref="A502:H502"/>
    <mergeCell ref="I505:J505"/>
    <mergeCell ref="D506:E506"/>
    <mergeCell ref="H506:K506"/>
    <mergeCell ref="L488:L489"/>
    <mergeCell ref="M488:M489"/>
    <mergeCell ref="A490:H490"/>
    <mergeCell ref="B493:E493"/>
    <mergeCell ref="B494:E494"/>
    <mergeCell ref="B495:E495"/>
    <mergeCell ref="B496:E496"/>
    <mergeCell ref="B497:E497"/>
    <mergeCell ref="B498:E498"/>
    <mergeCell ref="B491:E491"/>
    <mergeCell ref="B492:E492"/>
    <mergeCell ref="M444:M445"/>
    <mergeCell ref="A446:H446"/>
    <mergeCell ref="B448:E448"/>
    <mergeCell ref="B449:E449"/>
    <mergeCell ref="B450:E450"/>
    <mergeCell ref="B451:E451"/>
    <mergeCell ref="B452:E452"/>
    <mergeCell ref="B453:E453"/>
    <mergeCell ref="L466:L467"/>
    <mergeCell ref="M466:M467"/>
    <mergeCell ref="B466:E467"/>
    <mergeCell ref="F466:F467"/>
    <mergeCell ref="G466:G467"/>
    <mergeCell ref="H466:I466"/>
    <mergeCell ref="J466:K466"/>
    <mergeCell ref="A457:H457"/>
    <mergeCell ref="B447:E447"/>
    <mergeCell ref="B454:E454"/>
    <mergeCell ref="B455:E455"/>
    <mergeCell ref="B456:E456"/>
    <mergeCell ref="A444:A445"/>
    <mergeCell ref="B444:E445"/>
    <mergeCell ref="F444:F445"/>
    <mergeCell ref="G444:G445"/>
    <mergeCell ref="M400:M401"/>
    <mergeCell ref="A402:H402"/>
    <mergeCell ref="B404:E404"/>
    <mergeCell ref="B405:E405"/>
    <mergeCell ref="B406:E406"/>
    <mergeCell ref="B407:E407"/>
    <mergeCell ref="B408:E408"/>
    <mergeCell ref="B409:E409"/>
    <mergeCell ref="B410:E410"/>
    <mergeCell ref="D399:H399"/>
    <mergeCell ref="K399:L399"/>
    <mergeCell ref="A400:A401"/>
    <mergeCell ref="B400:E401"/>
    <mergeCell ref="F400:F401"/>
    <mergeCell ref="G400:G401"/>
    <mergeCell ref="H400:I400"/>
    <mergeCell ref="J400:K400"/>
    <mergeCell ref="L400:L401"/>
    <mergeCell ref="M378:M379"/>
    <mergeCell ref="B381:E381"/>
    <mergeCell ref="B382:E382"/>
    <mergeCell ref="B383:E383"/>
    <mergeCell ref="B384:E384"/>
    <mergeCell ref="B385:E385"/>
    <mergeCell ref="B386:E386"/>
    <mergeCell ref="B387:E387"/>
    <mergeCell ref="B388:E388"/>
    <mergeCell ref="A380:H380"/>
    <mergeCell ref="I351:J351"/>
    <mergeCell ref="D352:E352"/>
    <mergeCell ref="H352:K352"/>
    <mergeCell ref="C353:K353"/>
    <mergeCell ref="A354:C354"/>
    <mergeCell ref="D354:H354"/>
    <mergeCell ref="D355:H355"/>
    <mergeCell ref="K355:L355"/>
    <mergeCell ref="A356:A357"/>
    <mergeCell ref="B356:E357"/>
    <mergeCell ref="F356:F357"/>
    <mergeCell ref="G356:G357"/>
    <mergeCell ref="H356:I356"/>
    <mergeCell ref="J356:K356"/>
    <mergeCell ref="L356:L357"/>
    <mergeCell ref="B318:E318"/>
    <mergeCell ref="B319:E319"/>
    <mergeCell ref="B320:E320"/>
    <mergeCell ref="B321:E321"/>
    <mergeCell ref="M334:M335"/>
    <mergeCell ref="A336:H336"/>
    <mergeCell ref="B337:E337"/>
    <mergeCell ref="B338:E338"/>
    <mergeCell ref="B339:E339"/>
    <mergeCell ref="B322:E322"/>
    <mergeCell ref="B323:E323"/>
    <mergeCell ref="B324:E324"/>
    <mergeCell ref="A325:H325"/>
    <mergeCell ref="A326:H326"/>
    <mergeCell ref="B293:E293"/>
    <mergeCell ref="B294:E294"/>
    <mergeCell ref="B295:E295"/>
    <mergeCell ref="B296:E296"/>
    <mergeCell ref="B297:E297"/>
    <mergeCell ref="B298:E298"/>
    <mergeCell ref="M312:M313"/>
    <mergeCell ref="I307:J307"/>
    <mergeCell ref="D308:E308"/>
    <mergeCell ref="H308:K308"/>
    <mergeCell ref="C309:K309"/>
    <mergeCell ref="A310:C310"/>
    <mergeCell ref="D310:H310"/>
    <mergeCell ref="D311:H311"/>
    <mergeCell ref="K311:L311"/>
    <mergeCell ref="A312:A313"/>
    <mergeCell ref="B312:E313"/>
    <mergeCell ref="F312:F313"/>
    <mergeCell ref="G312:G313"/>
    <mergeCell ref="H312:I312"/>
    <mergeCell ref="J312:K312"/>
    <mergeCell ref="L312:L313"/>
    <mergeCell ref="M268:M269"/>
    <mergeCell ref="A270:H270"/>
    <mergeCell ref="B271:E271"/>
    <mergeCell ref="B272:E272"/>
    <mergeCell ref="B273:E273"/>
    <mergeCell ref="B274:E274"/>
    <mergeCell ref="A260:H260"/>
    <mergeCell ref="M290:M291"/>
    <mergeCell ref="A292:H292"/>
    <mergeCell ref="I285:J285"/>
    <mergeCell ref="D286:E286"/>
    <mergeCell ref="H286:K286"/>
    <mergeCell ref="C287:K287"/>
    <mergeCell ref="A288:C288"/>
    <mergeCell ref="D288:H288"/>
    <mergeCell ref="D289:H289"/>
    <mergeCell ref="K289:L289"/>
    <mergeCell ref="A290:A291"/>
    <mergeCell ref="B290:E291"/>
    <mergeCell ref="F290:F291"/>
    <mergeCell ref="G290:G291"/>
    <mergeCell ref="H290:I290"/>
    <mergeCell ref="J290:K290"/>
    <mergeCell ref="L290:L291"/>
    <mergeCell ref="A226:H226"/>
    <mergeCell ref="B227:E227"/>
    <mergeCell ref="B228:E228"/>
    <mergeCell ref="B229:E229"/>
    <mergeCell ref="B230:E230"/>
    <mergeCell ref="B231:E231"/>
    <mergeCell ref="M246:M247"/>
    <mergeCell ref="A248:H248"/>
    <mergeCell ref="I241:J241"/>
    <mergeCell ref="D242:E242"/>
    <mergeCell ref="H242:K242"/>
    <mergeCell ref="C243:K243"/>
    <mergeCell ref="A244:C244"/>
    <mergeCell ref="D244:H244"/>
    <mergeCell ref="D245:H245"/>
    <mergeCell ref="K245:L245"/>
    <mergeCell ref="A246:A247"/>
    <mergeCell ref="B246:E247"/>
    <mergeCell ref="F246:F247"/>
    <mergeCell ref="G246:G247"/>
    <mergeCell ref="H246:I246"/>
    <mergeCell ref="J246:K246"/>
    <mergeCell ref="L246:L247"/>
    <mergeCell ref="B180:E181"/>
    <mergeCell ref="F180:F181"/>
    <mergeCell ref="G180:G181"/>
    <mergeCell ref="H180:I180"/>
    <mergeCell ref="J180:K180"/>
    <mergeCell ref="A182:H182"/>
    <mergeCell ref="B183:E183"/>
    <mergeCell ref="A193:H193"/>
    <mergeCell ref="M224:M225"/>
    <mergeCell ref="K465:L465"/>
    <mergeCell ref="A466:A467"/>
    <mergeCell ref="A468:H468"/>
    <mergeCell ref="B471:E471"/>
    <mergeCell ref="B472:E472"/>
    <mergeCell ref="B473:E473"/>
    <mergeCell ref="B474:E474"/>
    <mergeCell ref="B475:E475"/>
    <mergeCell ref="B476:E476"/>
    <mergeCell ref="C485:K485"/>
    <mergeCell ref="A486:C486"/>
    <mergeCell ref="D486:H486"/>
    <mergeCell ref="D487:H487"/>
    <mergeCell ref="K487:L487"/>
    <mergeCell ref="A488:A489"/>
    <mergeCell ref="B488:E489"/>
    <mergeCell ref="F488:F489"/>
    <mergeCell ref="G488:G489"/>
    <mergeCell ref="H488:I488"/>
    <mergeCell ref="J488:K488"/>
    <mergeCell ref="D440:E440"/>
    <mergeCell ref="H440:K440"/>
    <mergeCell ref="C441:K441"/>
    <mergeCell ref="A442:C442"/>
    <mergeCell ref="D442:H442"/>
    <mergeCell ref="D443:H443"/>
    <mergeCell ref="K443:L443"/>
    <mergeCell ref="D484:E484"/>
    <mergeCell ref="H484:K484"/>
    <mergeCell ref="A480:H480"/>
    <mergeCell ref="I483:J483"/>
    <mergeCell ref="B478:E478"/>
    <mergeCell ref="A479:H479"/>
    <mergeCell ref="B469:E469"/>
    <mergeCell ref="B470:E470"/>
    <mergeCell ref="B477:E477"/>
    <mergeCell ref="A458:H458"/>
    <mergeCell ref="I461:J461"/>
    <mergeCell ref="D462:E462"/>
    <mergeCell ref="H462:K462"/>
    <mergeCell ref="C463:K463"/>
    <mergeCell ref="A464:C464"/>
    <mergeCell ref="D464:H464"/>
    <mergeCell ref="D465:H465"/>
    <mergeCell ref="H444:I444"/>
    <mergeCell ref="J444:K444"/>
    <mergeCell ref="L444:L445"/>
    <mergeCell ref="B434:E434"/>
    <mergeCell ref="A435:H435"/>
    <mergeCell ref="B425:E425"/>
    <mergeCell ref="A422:A423"/>
    <mergeCell ref="B422:E423"/>
    <mergeCell ref="F422:F423"/>
    <mergeCell ref="G422:G423"/>
    <mergeCell ref="H422:I422"/>
    <mergeCell ref="J422:K422"/>
    <mergeCell ref="A424:H424"/>
    <mergeCell ref="B426:E426"/>
    <mergeCell ref="B427:E427"/>
    <mergeCell ref="B428:E428"/>
    <mergeCell ref="B429:E429"/>
    <mergeCell ref="B430:E430"/>
    <mergeCell ref="B431:E431"/>
    <mergeCell ref="B432:E432"/>
    <mergeCell ref="B433:E433"/>
    <mergeCell ref="L422:L423"/>
    <mergeCell ref="A436:H436"/>
    <mergeCell ref="I439:J439"/>
    <mergeCell ref="M422:M423"/>
    <mergeCell ref="B411:E411"/>
    <mergeCell ref="B412:E412"/>
    <mergeCell ref="B403:E403"/>
    <mergeCell ref="A392:H392"/>
    <mergeCell ref="B389:E389"/>
    <mergeCell ref="B390:E390"/>
    <mergeCell ref="A391:H391"/>
    <mergeCell ref="A413:H413"/>
    <mergeCell ref="A414:H414"/>
    <mergeCell ref="I417:J417"/>
    <mergeCell ref="D418:E418"/>
    <mergeCell ref="H418:K418"/>
    <mergeCell ref="C419:K419"/>
    <mergeCell ref="A420:C420"/>
    <mergeCell ref="D420:H420"/>
    <mergeCell ref="D421:H421"/>
    <mergeCell ref="K421:L421"/>
    <mergeCell ref="I395:J395"/>
    <mergeCell ref="D396:E396"/>
    <mergeCell ref="H396:K396"/>
    <mergeCell ref="C397:K397"/>
    <mergeCell ref="A398:C398"/>
    <mergeCell ref="D398:H398"/>
    <mergeCell ref="A376:C376"/>
    <mergeCell ref="D376:H376"/>
    <mergeCell ref="D377:H377"/>
    <mergeCell ref="K377:L377"/>
    <mergeCell ref="A378:A379"/>
    <mergeCell ref="B378:E379"/>
    <mergeCell ref="F378:F379"/>
    <mergeCell ref="G378:G379"/>
    <mergeCell ref="H378:I378"/>
    <mergeCell ref="J378:K378"/>
    <mergeCell ref="L378:L379"/>
    <mergeCell ref="B366:E366"/>
    <mergeCell ref="B367:E367"/>
    <mergeCell ref="B368:E368"/>
    <mergeCell ref="A369:H369"/>
    <mergeCell ref="A370:H370"/>
    <mergeCell ref="I373:J373"/>
    <mergeCell ref="D374:E374"/>
    <mergeCell ref="H374:K374"/>
    <mergeCell ref="C375:K375"/>
    <mergeCell ref="B364:E364"/>
    <mergeCell ref="B365:E365"/>
    <mergeCell ref="M356:M357"/>
    <mergeCell ref="A358:H358"/>
    <mergeCell ref="B359:E359"/>
    <mergeCell ref="B360:E360"/>
    <mergeCell ref="B361:E361"/>
    <mergeCell ref="B362:E362"/>
    <mergeCell ref="B363:E363"/>
    <mergeCell ref="B345:E345"/>
    <mergeCell ref="B346:E346"/>
    <mergeCell ref="A347:H347"/>
    <mergeCell ref="A348:H348"/>
    <mergeCell ref="B344:E344"/>
    <mergeCell ref="I329:J329"/>
    <mergeCell ref="D330:E330"/>
    <mergeCell ref="H330:K330"/>
    <mergeCell ref="C331:K331"/>
    <mergeCell ref="A332:C332"/>
    <mergeCell ref="D332:H332"/>
    <mergeCell ref="D333:H333"/>
    <mergeCell ref="K333:L333"/>
    <mergeCell ref="A334:A335"/>
    <mergeCell ref="B334:E335"/>
    <mergeCell ref="F334:F335"/>
    <mergeCell ref="G334:G335"/>
    <mergeCell ref="H334:I334"/>
    <mergeCell ref="J334:K334"/>
    <mergeCell ref="L334:L335"/>
    <mergeCell ref="B340:E340"/>
    <mergeCell ref="B341:E341"/>
    <mergeCell ref="B342:E342"/>
    <mergeCell ref="B343:E343"/>
    <mergeCell ref="A314:H314"/>
    <mergeCell ref="B315:E315"/>
    <mergeCell ref="B316:E316"/>
    <mergeCell ref="B317:E317"/>
    <mergeCell ref="B300:E300"/>
    <mergeCell ref="B301:E301"/>
    <mergeCell ref="B302:E302"/>
    <mergeCell ref="B299:E299"/>
    <mergeCell ref="A303:H303"/>
    <mergeCell ref="A304:H304"/>
    <mergeCell ref="B278:E278"/>
    <mergeCell ref="B279:E279"/>
    <mergeCell ref="B280:E280"/>
    <mergeCell ref="A281:H281"/>
    <mergeCell ref="A282:H282"/>
    <mergeCell ref="I263:J263"/>
    <mergeCell ref="D264:E264"/>
    <mergeCell ref="H264:K264"/>
    <mergeCell ref="C265:K265"/>
    <mergeCell ref="A266:C266"/>
    <mergeCell ref="D266:H266"/>
    <mergeCell ref="D267:H267"/>
    <mergeCell ref="K267:L267"/>
    <mergeCell ref="A268:A269"/>
    <mergeCell ref="B268:E269"/>
    <mergeCell ref="F268:F269"/>
    <mergeCell ref="G268:G269"/>
    <mergeCell ref="H268:I268"/>
    <mergeCell ref="J268:K268"/>
    <mergeCell ref="L268:L269"/>
    <mergeCell ref="B275:E275"/>
    <mergeCell ref="B276:E276"/>
    <mergeCell ref="B277:E277"/>
    <mergeCell ref="B249:E249"/>
    <mergeCell ref="B250:E250"/>
    <mergeCell ref="B251:E251"/>
    <mergeCell ref="B252:E252"/>
    <mergeCell ref="B253:E253"/>
    <mergeCell ref="B254:E254"/>
    <mergeCell ref="A259:H259"/>
    <mergeCell ref="B255:E255"/>
    <mergeCell ref="B232:E232"/>
    <mergeCell ref="B233:E233"/>
    <mergeCell ref="B234:E234"/>
    <mergeCell ref="B235:E235"/>
    <mergeCell ref="B236:E236"/>
    <mergeCell ref="A237:H237"/>
    <mergeCell ref="A238:H238"/>
    <mergeCell ref="B256:E256"/>
    <mergeCell ref="B257:E257"/>
    <mergeCell ref="B258:E258"/>
    <mergeCell ref="A224:A225"/>
    <mergeCell ref="B224:E225"/>
    <mergeCell ref="F224:F225"/>
    <mergeCell ref="G224:G225"/>
    <mergeCell ref="H224:I224"/>
    <mergeCell ref="J224:K224"/>
    <mergeCell ref="L224:L225"/>
    <mergeCell ref="B208:E208"/>
    <mergeCell ref="B209:E209"/>
    <mergeCell ref="B210:E210"/>
    <mergeCell ref="B211:E211"/>
    <mergeCell ref="B212:E212"/>
    <mergeCell ref="B213:E213"/>
    <mergeCell ref="B214:E214"/>
    <mergeCell ref="A215:H215"/>
    <mergeCell ref="A216:H216"/>
    <mergeCell ref="I219:J219"/>
    <mergeCell ref="D220:E220"/>
    <mergeCell ref="H220:K220"/>
    <mergeCell ref="C221:K221"/>
    <mergeCell ref="A222:C222"/>
    <mergeCell ref="D222:H222"/>
    <mergeCell ref="D223:H223"/>
    <mergeCell ref="K223:L223"/>
    <mergeCell ref="B205:E205"/>
    <mergeCell ref="B206:E206"/>
    <mergeCell ref="B207:E207"/>
    <mergeCell ref="A202:A203"/>
    <mergeCell ref="B202:E203"/>
    <mergeCell ref="F202:F203"/>
    <mergeCell ref="G202:G203"/>
    <mergeCell ref="H202:I202"/>
    <mergeCell ref="J202:K202"/>
    <mergeCell ref="L202:L203"/>
    <mergeCell ref="A204:H204"/>
    <mergeCell ref="D201:H201"/>
    <mergeCell ref="K201:L201"/>
    <mergeCell ref="M202:M20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A194:H194"/>
    <mergeCell ref="I197:J197"/>
    <mergeCell ref="D198:E198"/>
    <mergeCell ref="H198:K198"/>
    <mergeCell ref="C199:K199"/>
    <mergeCell ref="A200:C200"/>
    <mergeCell ref="D200:H200"/>
    <mergeCell ref="C177:K177"/>
    <mergeCell ref="A178:C178"/>
    <mergeCell ref="D178:H178"/>
    <mergeCell ref="D179:H179"/>
    <mergeCell ref="K179:L179"/>
    <mergeCell ref="L180:L181"/>
    <mergeCell ref="M180:M181"/>
    <mergeCell ref="A5:A6"/>
    <mergeCell ref="B5:E6"/>
    <mergeCell ref="F5:F6"/>
    <mergeCell ref="G5:G6"/>
    <mergeCell ref="H5:I5"/>
    <mergeCell ref="B13:E13"/>
    <mergeCell ref="B14:E14"/>
    <mergeCell ref="B15:E15"/>
    <mergeCell ref="C26:K26"/>
    <mergeCell ref="L26:M26"/>
    <mergeCell ref="A27:C27"/>
    <mergeCell ref="D27:H27"/>
    <mergeCell ref="D28:H28"/>
    <mergeCell ref="K28:L28"/>
    <mergeCell ref="B16:E16"/>
    <mergeCell ref="B17:E17"/>
    <mergeCell ref="A180:A181"/>
    <mergeCell ref="C1:K1"/>
    <mergeCell ref="L1:M1"/>
    <mergeCell ref="A2:C2"/>
    <mergeCell ref="D2:H2"/>
    <mergeCell ref="D3:H3"/>
    <mergeCell ref="K3:L3"/>
    <mergeCell ref="B10:E10"/>
    <mergeCell ref="B11:E11"/>
    <mergeCell ref="B12:E12"/>
    <mergeCell ref="J5:K5"/>
    <mergeCell ref="L5:L6"/>
    <mergeCell ref="M5:M6"/>
    <mergeCell ref="B7:E7"/>
    <mergeCell ref="B8:E8"/>
    <mergeCell ref="B9:E9"/>
    <mergeCell ref="A18:H18"/>
    <mergeCell ref="I21:J21"/>
    <mergeCell ref="D22:F22"/>
    <mergeCell ref="H22:K22"/>
    <mergeCell ref="B36:E36"/>
    <mergeCell ref="B37:E37"/>
    <mergeCell ref="B38:E38"/>
    <mergeCell ref="B39:E39"/>
    <mergeCell ref="B40:E40"/>
    <mergeCell ref="B41:E41"/>
    <mergeCell ref="L30:L31"/>
    <mergeCell ref="M30:M31"/>
    <mergeCell ref="A32:H32"/>
    <mergeCell ref="B33:E33"/>
    <mergeCell ref="B34:E34"/>
    <mergeCell ref="B35:E35"/>
    <mergeCell ref="A30:A31"/>
    <mergeCell ref="B30:E31"/>
    <mergeCell ref="F30:F31"/>
    <mergeCell ref="G30:G31"/>
    <mergeCell ref="H30:I30"/>
    <mergeCell ref="J30:K30"/>
    <mergeCell ref="C53:K53"/>
    <mergeCell ref="L53:M53"/>
    <mergeCell ref="A54:C54"/>
    <mergeCell ref="D54:H54"/>
    <mergeCell ref="D55:H55"/>
    <mergeCell ref="K55:L55"/>
    <mergeCell ref="B42:E42"/>
    <mergeCell ref="B43:E43"/>
    <mergeCell ref="A44:H44"/>
    <mergeCell ref="A45:H45"/>
    <mergeCell ref="I48:J48"/>
    <mergeCell ref="D49:F49"/>
    <mergeCell ref="H49:K49"/>
    <mergeCell ref="L56:L57"/>
    <mergeCell ref="M56:M57"/>
    <mergeCell ref="A58:H58"/>
    <mergeCell ref="B59:E59"/>
    <mergeCell ref="B60:E60"/>
    <mergeCell ref="B61:E61"/>
    <mergeCell ref="A56:A57"/>
    <mergeCell ref="B56:E57"/>
    <mergeCell ref="F56:F57"/>
    <mergeCell ref="G56:G57"/>
    <mergeCell ref="H56:I56"/>
    <mergeCell ref="J56:K56"/>
    <mergeCell ref="B68:E68"/>
    <mergeCell ref="B69:E69"/>
    <mergeCell ref="A70:H70"/>
    <mergeCell ref="A71:H71"/>
    <mergeCell ref="I74:J74"/>
    <mergeCell ref="D75:F75"/>
    <mergeCell ref="H75:K75"/>
    <mergeCell ref="B62:E62"/>
    <mergeCell ref="B63:E63"/>
    <mergeCell ref="B64:E64"/>
    <mergeCell ref="B65:E65"/>
    <mergeCell ref="B66:E66"/>
    <mergeCell ref="B67:E67"/>
    <mergeCell ref="J82:K82"/>
    <mergeCell ref="L82:L83"/>
    <mergeCell ref="M82:M83"/>
    <mergeCell ref="A84:H84"/>
    <mergeCell ref="B85:E85"/>
    <mergeCell ref="B86:E86"/>
    <mergeCell ref="A80:C80"/>
    <mergeCell ref="D80:H80"/>
    <mergeCell ref="D81:H81"/>
    <mergeCell ref="K81:L81"/>
    <mergeCell ref="A82:A83"/>
    <mergeCell ref="B82:E83"/>
    <mergeCell ref="F82:F83"/>
    <mergeCell ref="G82:G83"/>
    <mergeCell ref="H82:I82"/>
    <mergeCell ref="B93:E93"/>
    <mergeCell ref="B94:E94"/>
    <mergeCell ref="A95:H95"/>
    <mergeCell ref="A96:H96"/>
    <mergeCell ref="I99:J99"/>
    <mergeCell ref="D100:F100"/>
    <mergeCell ref="H100:K100"/>
    <mergeCell ref="B87:E87"/>
    <mergeCell ref="B88:E88"/>
    <mergeCell ref="B89:E89"/>
    <mergeCell ref="B90:E90"/>
    <mergeCell ref="B91:E91"/>
    <mergeCell ref="B92:E92"/>
    <mergeCell ref="J109:K109"/>
    <mergeCell ref="L109:L110"/>
    <mergeCell ref="M109:M110"/>
    <mergeCell ref="A111:H111"/>
    <mergeCell ref="B112:E112"/>
    <mergeCell ref="B113:E113"/>
    <mergeCell ref="C106:K106"/>
    <mergeCell ref="A107:C107"/>
    <mergeCell ref="D107:H107"/>
    <mergeCell ref="D108:H108"/>
    <mergeCell ref="K108:L108"/>
    <mergeCell ref="A109:A110"/>
    <mergeCell ref="B109:E110"/>
    <mergeCell ref="F109:F110"/>
    <mergeCell ref="G109:G110"/>
    <mergeCell ref="H109:I109"/>
    <mergeCell ref="B120:E120"/>
    <mergeCell ref="A121:H121"/>
    <mergeCell ref="A122:H122"/>
    <mergeCell ref="I125:J125"/>
    <mergeCell ref="D126:F126"/>
    <mergeCell ref="H126:K126"/>
    <mergeCell ref="B114:E114"/>
    <mergeCell ref="B115:E115"/>
    <mergeCell ref="B116:E116"/>
    <mergeCell ref="B117:E117"/>
    <mergeCell ref="B118:E118"/>
    <mergeCell ref="B119:E119"/>
    <mergeCell ref="C133:K133"/>
    <mergeCell ref="A134:C134"/>
    <mergeCell ref="D134:H134"/>
    <mergeCell ref="D135:H135"/>
    <mergeCell ref="K135:L135"/>
    <mergeCell ref="A136:A137"/>
    <mergeCell ref="B136:E137"/>
    <mergeCell ref="F136:F137"/>
    <mergeCell ref="G136:G137"/>
    <mergeCell ref="H136:I136"/>
    <mergeCell ref="B141:E141"/>
    <mergeCell ref="B142:E142"/>
    <mergeCell ref="B143:E143"/>
    <mergeCell ref="B144:E144"/>
    <mergeCell ref="B145:E145"/>
    <mergeCell ref="B146:E146"/>
    <mergeCell ref="J136:K136"/>
    <mergeCell ref="L136:L137"/>
    <mergeCell ref="M136:M137"/>
    <mergeCell ref="A138:H138"/>
    <mergeCell ref="B139:E139"/>
    <mergeCell ref="B140:E140"/>
    <mergeCell ref="D157:H157"/>
    <mergeCell ref="K157:L157"/>
    <mergeCell ref="A158:A159"/>
    <mergeCell ref="B158:E159"/>
    <mergeCell ref="F158:F159"/>
    <mergeCell ref="G158:G159"/>
    <mergeCell ref="H158:I158"/>
    <mergeCell ref="B147:E147"/>
    <mergeCell ref="B148:E148"/>
    <mergeCell ref="A149:H149"/>
    <mergeCell ref="A150:H150"/>
    <mergeCell ref="I153:J153"/>
    <mergeCell ref="D154:F154"/>
    <mergeCell ref="H154:K154"/>
    <mergeCell ref="C79:K79"/>
    <mergeCell ref="L79:M79"/>
    <mergeCell ref="B169:E169"/>
    <mergeCell ref="B170:E170"/>
    <mergeCell ref="A171:H171"/>
    <mergeCell ref="A172:H172"/>
    <mergeCell ref="I175:J175"/>
    <mergeCell ref="D176:E176"/>
    <mergeCell ref="H176:K176"/>
    <mergeCell ref="B163:E163"/>
    <mergeCell ref="B164:E164"/>
    <mergeCell ref="B165:E165"/>
    <mergeCell ref="B166:E166"/>
    <mergeCell ref="B167:E167"/>
    <mergeCell ref="B168:E168"/>
    <mergeCell ref="J158:K158"/>
    <mergeCell ref="L158:L159"/>
    <mergeCell ref="M158:M159"/>
    <mergeCell ref="A160:H160"/>
    <mergeCell ref="B161:E161"/>
    <mergeCell ref="B162:E162"/>
    <mergeCell ref="C155:K155"/>
    <mergeCell ref="A156:C156"/>
    <mergeCell ref="D156:H156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0"/>
  <sheetViews>
    <sheetView workbookViewId="0">
      <selection activeCell="G2" sqref="G2"/>
    </sheetView>
  </sheetViews>
  <sheetFormatPr defaultRowHeight="21" x14ac:dyDescent="0.35"/>
  <cols>
    <col min="7" max="7" width="20.125" style="197" customWidth="1"/>
    <col min="8" max="9" width="9" style="195" customWidth="1"/>
    <col min="10" max="10" width="20.25" style="195" customWidth="1"/>
    <col min="11" max="11" width="15.5" style="195" customWidth="1"/>
    <col min="263" max="263" width="20.125" customWidth="1"/>
    <col min="264" max="265" width="9" customWidth="1"/>
    <col min="266" max="266" width="20.25" customWidth="1"/>
    <col min="267" max="267" width="15.5" customWidth="1"/>
    <col min="519" max="519" width="20.125" customWidth="1"/>
    <col min="520" max="521" width="9" customWidth="1"/>
    <col min="522" max="522" width="20.25" customWidth="1"/>
    <col min="523" max="523" width="15.5" customWidth="1"/>
    <col min="775" max="775" width="20.125" customWidth="1"/>
    <col min="776" max="777" width="9" customWidth="1"/>
    <col min="778" max="778" width="20.25" customWidth="1"/>
    <col min="779" max="779" width="15.5" customWidth="1"/>
    <col min="1031" max="1031" width="20.125" customWidth="1"/>
    <col min="1032" max="1033" width="9" customWidth="1"/>
    <col min="1034" max="1034" width="20.25" customWidth="1"/>
    <col min="1035" max="1035" width="15.5" customWidth="1"/>
    <col min="1287" max="1287" width="20.125" customWidth="1"/>
    <col min="1288" max="1289" width="9" customWidth="1"/>
    <col min="1290" max="1290" width="20.25" customWidth="1"/>
    <col min="1291" max="1291" width="15.5" customWidth="1"/>
    <col min="1543" max="1543" width="20.125" customWidth="1"/>
    <col min="1544" max="1545" width="9" customWidth="1"/>
    <col min="1546" max="1546" width="20.25" customWidth="1"/>
    <col min="1547" max="1547" width="15.5" customWidth="1"/>
    <col min="1799" max="1799" width="20.125" customWidth="1"/>
    <col min="1800" max="1801" width="9" customWidth="1"/>
    <col min="1802" max="1802" width="20.25" customWidth="1"/>
    <col min="1803" max="1803" width="15.5" customWidth="1"/>
    <col min="2055" max="2055" width="20.125" customWidth="1"/>
    <col min="2056" max="2057" width="9" customWidth="1"/>
    <col min="2058" max="2058" width="20.25" customWidth="1"/>
    <col min="2059" max="2059" width="15.5" customWidth="1"/>
    <col min="2311" max="2311" width="20.125" customWidth="1"/>
    <col min="2312" max="2313" width="9" customWidth="1"/>
    <col min="2314" max="2314" width="20.25" customWidth="1"/>
    <col min="2315" max="2315" width="15.5" customWidth="1"/>
    <col min="2567" max="2567" width="20.125" customWidth="1"/>
    <col min="2568" max="2569" width="9" customWidth="1"/>
    <col min="2570" max="2570" width="20.25" customWidth="1"/>
    <col min="2571" max="2571" width="15.5" customWidth="1"/>
    <col min="2823" max="2823" width="20.125" customWidth="1"/>
    <col min="2824" max="2825" width="9" customWidth="1"/>
    <col min="2826" max="2826" width="20.25" customWidth="1"/>
    <col min="2827" max="2827" width="15.5" customWidth="1"/>
    <col min="3079" max="3079" width="20.125" customWidth="1"/>
    <col min="3080" max="3081" width="9" customWidth="1"/>
    <col min="3082" max="3082" width="20.25" customWidth="1"/>
    <col min="3083" max="3083" width="15.5" customWidth="1"/>
    <col min="3335" max="3335" width="20.125" customWidth="1"/>
    <col min="3336" max="3337" width="9" customWidth="1"/>
    <col min="3338" max="3338" width="20.25" customWidth="1"/>
    <col min="3339" max="3339" width="15.5" customWidth="1"/>
    <col min="3591" max="3591" width="20.125" customWidth="1"/>
    <col min="3592" max="3593" width="9" customWidth="1"/>
    <col min="3594" max="3594" width="20.25" customWidth="1"/>
    <col min="3595" max="3595" width="15.5" customWidth="1"/>
    <col min="3847" max="3847" width="20.125" customWidth="1"/>
    <col min="3848" max="3849" width="9" customWidth="1"/>
    <col min="3850" max="3850" width="20.25" customWidth="1"/>
    <col min="3851" max="3851" width="15.5" customWidth="1"/>
    <col min="4103" max="4103" width="20.125" customWidth="1"/>
    <col min="4104" max="4105" width="9" customWidth="1"/>
    <col min="4106" max="4106" width="20.25" customWidth="1"/>
    <col min="4107" max="4107" width="15.5" customWidth="1"/>
    <col min="4359" max="4359" width="20.125" customWidth="1"/>
    <col min="4360" max="4361" width="9" customWidth="1"/>
    <col min="4362" max="4362" width="20.25" customWidth="1"/>
    <col min="4363" max="4363" width="15.5" customWidth="1"/>
    <col min="4615" max="4615" width="20.125" customWidth="1"/>
    <col min="4616" max="4617" width="9" customWidth="1"/>
    <col min="4618" max="4618" width="20.25" customWidth="1"/>
    <col min="4619" max="4619" width="15.5" customWidth="1"/>
    <col min="4871" max="4871" width="20.125" customWidth="1"/>
    <col min="4872" max="4873" width="9" customWidth="1"/>
    <col min="4874" max="4874" width="20.25" customWidth="1"/>
    <col min="4875" max="4875" width="15.5" customWidth="1"/>
    <col min="5127" max="5127" width="20.125" customWidth="1"/>
    <col min="5128" max="5129" width="9" customWidth="1"/>
    <col min="5130" max="5130" width="20.25" customWidth="1"/>
    <col min="5131" max="5131" width="15.5" customWidth="1"/>
    <col min="5383" max="5383" width="20.125" customWidth="1"/>
    <col min="5384" max="5385" width="9" customWidth="1"/>
    <col min="5386" max="5386" width="20.25" customWidth="1"/>
    <col min="5387" max="5387" width="15.5" customWidth="1"/>
    <col min="5639" max="5639" width="20.125" customWidth="1"/>
    <col min="5640" max="5641" width="9" customWidth="1"/>
    <col min="5642" max="5642" width="20.25" customWidth="1"/>
    <col min="5643" max="5643" width="15.5" customWidth="1"/>
    <col min="5895" max="5895" width="20.125" customWidth="1"/>
    <col min="5896" max="5897" width="9" customWidth="1"/>
    <col min="5898" max="5898" width="20.25" customWidth="1"/>
    <col min="5899" max="5899" width="15.5" customWidth="1"/>
    <col min="6151" max="6151" width="20.125" customWidth="1"/>
    <col min="6152" max="6153" width="9" customWidth="1"/>
    <col min="6154" max="6154" width="20.25" customWidth="1"/>
    <col min="6155" max="6155" width="15.5" customWidth="1"/>
    <col min="6407" max="6407" width="20.125" customWidth="1"/>
    <col min="6408" max="6409" width="9" customWidth="1"/>
    <col min="6410" max="6410" width="20.25" customWidth="1"/>
    <col min="6411" max="6411" width="15.5" customWidth="1"/>
    <col min="6663" max="6663" width="20.125" customWidth="1"/>
    <col min="6664" max="6665" width="9" customWidth="1"/>
    <col min="6666" max="6666" width="20.25" customWidth="1"/>
    <col min="6667" max="6667" width="15.5" customWidth="1"/>
    <col min="6919" max="6919" width="20.125" customWidth="1"/>
    <col min="6920" max="6921" width="9" customWidth="1"/>
    <col min="6922" max="6922" width="20.25" customWidth="1"/>
    <col min="6923" max="6923" width="15.5" customWidth="1"/>
    <col min="7175" max="7175" width="20.125" customWidth="1"/>
    <col min="7176" max="7177" width="9" customWidth="1"/>
    <col min="7178" max="7178" width="20.25" customWidth="1"/>
    <col min="7179" max="7179" width="15.5" customWidth="1"/>
    <col min="7431" max="7431" width="20.125" customWidth="1"/>
    <col min="7432" max="7433" width="9" customWidth="1"/>
    <col min="7434" max="7434" width="20.25" customWidth="1"/>
    <col min="7435" max="7435" width="15.5" customWidth="1"/>
    <col min="7687" max="7687" width="20.125" customWidth="1"/>
    <col min="7688" max="7689" width="9" customWidth="1"/>
    <col min="7690" max="7690" width="20.25" customWidth="1"/>
    <col min="7691" max="7691" width="15.5" customWidth="1"/>
    <col min="7943" max="7943" width="20.125" customWidth="1"/>
    <col min="7944" max="7945" width="9" customWidth="1"/>
    <col min="7946" max="7946" width="20.25" customWidth="1"/>
    <col min="7947" max="7947" width="15.5" customWidth="1"/>
    <col min="8199" max="8199" width="20.125" customWidth="1"/>
    <col min="8200" max="8201" width="9" customWidth="1"/>
    <col min="8202" max="8202" width="20.25" customWidth="1"/>
    <col min="8203" max="8203" width="15.5" customWidth="1"/>
    <col min="8455" max="8455" width="20.125" customWidth="1"/>
    <col min="8456" max="8457" width="9" customWidth="1"/>
    <col min="8458" max="8458" width="20.25" customWidth="1"/>
    <col min="8459" max="8459" width="15.5" customWidth="1"/>
    <col min="8711" max="8711" width="20.125" customWidth="1"/>
    <col min="8712" max="8713" width="9" customWidth="1"/>
    <col min="8714" max="8714" width="20.25" customWidth="1"/>
    <col min="8715" max="8715" width="15.5" customWidth="1"/>
    <col min="8967" max="8967" width="20.125" customWidth="1"/>
    <col min="8968" max="8969" width="9" customWidth="1"/>
    <col min="8970" max="8970" width="20.25" customWidth="1"/>
    <col min="8971" max="8971" width="15.5" customWidth="1"/>
    <col min="9223" max="9223" width="20.125" customWidth="1"/>
    <col min="9224" max="9225" width="9" customWidth="1"/>
    <col min="9226" max="9226" width="20.25" customWidth="1"/>
    <col min="9227" max="9227" width="15.5" customWidth="1"/>
    <col min="9479" max="9479" width="20.125" customWidth="1"/>
    <col min="9480" max="9481" width="9" customWidth="1"/>
    <col min="9482" max="9482" width="20.25" customWidth="1"/>
    <col min="9483" max="9483" width="15.5" customWidth="1"/>
    <col min="9735" max="9735" width="20.125" customWidth="1"/>
    <col min="9736" max="9737" width="9" customWidth="1"/>
    <col min="9738" max="9738" width="20.25" customWidth="1"/>
    <col min="9739" max="9739" width="15.5" customWidth="1"/>
    <col min="9991" max="9991" width="20.125" customWidth="1"/>
    <col min="9992" max="9993" width="9" customWidth="1"/>
    <col min="9994" max="9994" width="20.25" customWidth="1"/>
    <col min="9995" max="9995" width="15.5" customWidth="1"/>
    <col min="10247" max="10247" width="20.125" customWidth="1"/>
    <col min="10248" max="10249" width="9" customWidth="1"/>
    <col min="10250" max="10250" width="20.25" customWidth="1"/>
    <col min="10251" max="10251" width="15.5" customWidth="1"/>
    <col min="10503" max="10503" width="20.125" customWidth="1"/>
    <col min="10504" max="10505" width="9" customWidth="1"/>
    <col min="10506" max="10506" width="20.25" customWidth="1"/>
    <col min="10507" max="10507" width="15.5" customWidth="1"/>
    <col min="10759" max="10759" width="20.125" customWidth="1"/>
    <col min="10760" max="10761" width="9" customWidth="1"/>
    <col min="10762" max="10762" width="20.25" customWidth="1"/>
    <col min="10763" max="10763" width="15.5" customWidth="1"/>
    <col min="11015" max="11015" width="20.125" customWidth="1"/>
    <col min="11016" max="11017" width="9" customWidth="1"/>
    <col min="11018" max="11018" width="20.25" customWidth="1"/>
    <col min="11019" max="11019" width="15.5" customWidth="1"/>
    <col min="11271" max="11271" width="20.125" customWidth="1"/>
    <col min="11272" max="11273" width="9" customWidth="1"/>
    <col min="11274" max="11274" width="20.25" customWidth="1"/>
    <col min="11275" max="11275" width="15.5" customWidth="1"/>
    <col min="11527" max="11527" width="20.125" customWidth="1"/>
    <col min="11528" max="11529" width="9" customWidth="1"/>
    <col min="11530" max="11530" width="20.25" customWidth="1"/>
    <col min="11531" max="11531" width="15.5" customWidth="1"/>
    <col min="11783" max="11783" width="20.125" customWidth="1"/>
    <col min="11784" max="11785" width="9" customWidth="1"/>
    <col min="11786" max="11786" width="20.25" customWidth="1"/>
    <col min="11787" max="11787" width="15.5" customWidth="1"/>
    <col min="12039" max="12039" width="20.125" customWidth="1"/>
    <col min="12040" max="12041" width="9" customWidth="1"/>
    <col min="12042" max="12042" width="20.25" customWidth="1"/>
    <col min="12043" max="12043" width="15.5" customWidth="1"/>
    <col min="12295" max="12295" width="20.125" customWidth="1"/>
    <col min="12296" max="12297" width="9" customWidth="1"/>
    <col min="12298" max="12298" width="20.25" customWidth="1"/>
    <col min="12299" max="12299" width="15.5" customWidth="1"/>
    <col min="12551" max="12551" width="20.125" customWidth="1"/>
    <col min="12552" max="12553" width="9" customWidth="1"/>
    <col min="12554" max="12554" width="20.25" customWidth="1"/>
    <col min="12555" max="12555" width="15.5" customWidth="1"/>
    <col min="12807" max="12807" width="20.125" customWidth="1"/>
    <col min="12808" max="12809" width="9" customWidth="1"/>
    <col min="12810" max="12810" width="20.25" customWidth="1"/>
    <col min="12811" max="12811" width="15.5" customWidth="1"/>
    <col min="13063" max="13063" width="20.125" customWidth="1"/>
    <col min="13064" max="13065" width="9" customWidth="1"/>
    <col min="13066" max="13066" width="20.25" customWidth="1"/>
    <col min="13067" max="13067" width="15.5" customWidth="1"/>
    <col min="13319" max="13319" width="20.125" customWidth="1"/>
    <col min="13320" max="13321" width="9" customWidth="1"/>
    <col min="13322" max="13322" width="20.25" customWidth="1"/>
    <col min="13323" max="13323" width="15.5" customWidth="1"/>
    <col min="13575" max="13575" width="20.125" customWidth="1"/>
    <col min="13576" max="13577" width="9" customWidth="1"/>
    <col min="13578" max="13578" width="20.25" customWidth="1"/>
    <col min="13579" max="13579" width="15.5" customWidth="1"/>
    <col min="13831" max="13831" width="20.125" customWidth="1"/>
    <col min="13832" max="13833" width="9" customWidth="1"/>
    <col min="13834" max="13834" width="20.25" customWidth="1"/>
    <col min="13835" max="13835" width="15.5" customWidth="1"/>
    <col min="14087" max="14087" width="20.125" customWidth="1"/>
    <col min="14088" max="14089" width="9" customWidth="1"/>
    <col min="14090" max="14090" width="20.25" customWidth="1"/>
    <col min="14091" max="14091" width="15.5" customWidth="1"/>
    <col min="14343" max="14343" width="20.125" customWidth="1"/>
    <col min="14344" max="14345" width="9" customWidth="1"/>
    <col min="14346" max="14346" width="20.25" customWidth="1"/>
    <col min="14347" max="14347" width="15.5" customWidth="1"/>
    <col min="14599" max="14599" width="20.125" customWidth="1"/>
    <col min="14600" max="14601" width="9" customWidth="1"/>
    <col min="14602" max="14602" width="20.25" customWidth="1"/>
    <col min="14603" max="14603" width="15.5" customWidth="1"/>
    <col min="14855" max="14855" width="20.125" customWidth="1"/>
    <col min="14856" max="14857" width="9" customWidth="1"/>
    <col min="14858" max="14858" width="20.25" customWidth="1"/>
    <col min="14859" max="14859" width="15.5" customWidth="1"/>
    <col min="15111" max="15111" width="20.125" customWidth="1"/>
    <col min="15112" max="15113" width="9" customWidth="1"/>
    <col min="15114" max="15114" width="20.25" customWidth="1"/>
    <col min="15115" max="15115" width="15.5" customWidth="1"/>
    <col min="15367" max="15367" width="20.125" customWidth="1"/>
    <col min="15368" max="15369" width="9" customWidth="1"/>
    <col min="15370" max="15370" width="20.25" customWidth="1"/>
    <col min="15371" max="15371" width="15.5" customWidth="1"/>
    <col min="15623" max="15623" width="20.125" customWidth="1"/>
    <col min="15624" max="15625" width="9" customWidth="1"/>
    <col min="15626" max="15626" width="20.25" customWidth="1"/>
    <col min="15627" max="15627" width="15.5" customWidth="1"/>
    <col min="15879" max="15879" width="20.125" customWidth="1"/>
    <col min="15880" max="15881" width="9" customWidth="1"/>
    <col min="15882" max="15882" width="20.25" customWidth="1"/>
    <col min="15883" max="15883" width="15.5" customWidth="1"/>
    <col min="16135" max="16135" width="20.125" customWidth="1"/>
    <col min="16136" max="16137" width="9" customWidth="1"/>
    <col min="16138" max="16138" width="20.25" customWidth="1"/>
    <col min="16139" max="16139" width="15.5" customWidth="1"/>
  </cols>
  <sheetData>
    <row r="2" spans="7:11" x14ac:dyDescent="0.35">
      <c r="G2" s="194">
        <f>+[1]ปร.5!K9</f>
        <v>25600000</v>
      </c>
    </row>
    <row r="3" spans="7:11" x14ac:dyDescent="0.35">
      <c r="G3" s="194"/>
    </row>
    <row r="4" spans="7:11" x14ac:dyDescent="0.35">
      <c r="G4" s="196"/>
    </row>
    <row r="5" spans="7:11" x14ac:dyDescent="0.35">
      <c r="G5" s="197">
        <v>0</v>
      </c>
      <c r="H5" s="195">
        <v>1.3073999999999999</v>
      </c>
      <c r="J5" s="195">
        <v>0</v>
      </c>
      <c r="K5" s="197">
        <v>500000</v>
      </c>
    </row>
    <row r="6" spans="7:11" x14ac:dyDescent="0.35">
      <c r="G6" s="198">
        <v>500000</v>
      </c>
      <c r="H6" s="199">
        <v>1.3073999999999999</v>
      </c>
      <c r="J6" s="200">
        <v>500000</v>
      </c>
      <c r="K6" s="201">
        <v>1000000</v>
      </c>
    </row>
    <row r="7" spans="7:11" x14ac:dyDescent="0.35">
      <c r="G7" s="200">
        <v>1000000</v>
      </c>
      <c r="H7" s="202">
        <v>1.3049999999999999</v>
      </c>
      <c r="J7" s="201">
        <v>1000000</v>
      </c>
      <c r="K7" s="201">
        <v>2000000</v>
      </c>
    </row>
    <row r="8" spans="7:11" x14ac:dyDescent="0.35">
      <c r="G8" s="201">
        <v>2000000</v>
      </c>
      <c r="H8" s="203">
        <v>1.3035000000000001</v>
      </c>
      <c r="I8" s="204"/>
      <c r="J8" s="201">
        <v>2000000</v>
      </c>
      <c r="K8" s="201">
        <v>5000000</v>
      </c>
    </row>
    <row r="9" spans="7:11" x14ac:dyDescent="0.35">
      <c r="G9" s="201">
        <v>5000000</v>
      </c>
      <c r="H9" s="203">
        <v>1.3003</v>
      </c>
      <c r="I9" s="204"/>
      <c r="J9" s="201">
        <v>5000000</v>
      </c>
      <c r="K9" s="205">
        <v>10000000</v>
      </c>
    </row>
    <row r="10" spans="7:11" x14ac:dyDescent="0.35">
      <c r="G10" s="205">
        <v>10000000</v>
      </c>
      <c r="H10" s="206">
        <v>1.2943</v>
      </c>
      <c r="I10" s="204"/>
      <c r="J10" s="205">
        <v>10000000</v>
      </c>
      <c r="K10" s="205">
        <v>15000000</v>
      </c>
    </row>
    <row r="11" spans="7:11" x14ac:dyDescent="0.35">
      <c r="G11" s="205">
        <v>15000000</v>
      </c>
      <c r="H11" s="206">
        <v>1.2594000000000001</v>
      </c>
      <c r="I11" s="204"/>
      <c r="J11" s="205">
        <v>15000000</v>
      </c>
      <c r="K11" s="201">
        <v>20000000</v>
      </c>
    </row>
    <row r="12" spans="7:11" x14ac:dyDescent="0.35">
      <c r="G12" s="201">
        <v>20000000</v>
      </c>
      <c r="H12" s="206">
        <v>1.2518</v>
      </c>
      <c r="I12" s="204"/>
      <c r="J12" s="201">
        <v>20000000</v>
      </c>
      <c r="K12" s="201">
        <v>25000000</v>
      </c>
    </row>
    <row r="13" spans="7:11" x14ac:dyDescent="0.35">
      <c r="G13" s="201">
        <v>25000000</v>
      </c>
      <c r="H13" s="203">
        <v>1.2248000000000001</v>
      </c>
      <c r="I13" s="204"/>
      <c r="J13" s="201">
        <v>25000000</v>
      </c>
      <c r="K13" s="201">
        <v>30000000</v>
      </c>
    </row>
    <row r="14" spans="7:11" x14ac:dyDescent="0.35">
      <c r="G14" s="201">
        <v>30000000</v>
      </c>
      <c r="H14" s="203">
        <v>1.2163999999999999</v>
      </c>
      <c r="I14" s="204"/>
      <c r="J14" s="201">
        <v>30000000</v>
      </c>
      <c r="K14" s="201">
        <v>40000000</v>
      </c>
    </row>
    <row r="15" spans="7:11" x14ac:dyDescent="0.35">
      <c r="G15" s="201">
        <v>40000000</v>
      </c>
      <c r="H15" s="203">
        <v>1.2161</v>
      </c>
      <c r="I15" s="204"/>
      <c r="J15" s="201">
        <v>40000000</v>
      </c>
      <c r="K15" s="201">
        <v>50000000</v>
      </c>
    </row>
    <row r="16" spans="7:11" x14ac:dyDescent="0.35">
      <c r="G16" s="201">
        <v>50000000</v>
      </c>
      <c r="H16" s="203">
        <v>1.2159</v>
      </c>
      <c r="I16" s="204"/>
      <c r="J16" s="201">
        <v>50000000</v>
      </c>
      <c r="K16" s="201">
        <v>60000000</v>
      </c>
    </row>
    <row r="17" spans="7:11" x14ac:dyDescent="0.35">
      <c r="G17" s="201">
        <v>60000000</v>
      </c>
      <c r="H17" s="203">
        <v>1.2060999999999999</v>
      </c>
      <c r="I17" s="204"/>
      <c r="J17" s="201">
        <v>60000000</v>
      </c>
      <c r="K17" s="201">
        <v>70000000</v>
      </c>
    </row>
    <row r="18" spans="7:11" x14ac:dyDescent="0.35">
      <c r="G18" s="201">
        <v>70000000</v>
      </c>
      <c r="H18" s="203">
        <v>1.2050000000000001</v>
      </c>
      <c r="I18" s="204"/>
      <c r="J18" s="201">
        <v>70000000</v>
      </c>
      <c r="K18" s="201">
        <v>80000000</v>
      </c>
    </row>
    <row r="19" spans="7:11" x14ac:dyDescent="0.35">
      <c r="G19" s="201">
        <v>80000000</v>
      </c>
      <c r="H19" s="203">
        <v>1.2050000000000001</v>
      </c>
      <c r="I19" s="204"/>
      <c r="J19" s="201">
        <v>80000000</v>
      </c>
      <c r="K19" s="201">
        <v>90000000</v>
      </c>
    </row>
    <row r="20" spans="7:11" x14ac:dyDescent="0.35">
      <c r="G20" s="201">
        <v>90000000</v>
      </c>
      <c r="H20" s="203">
        <v>1.2049000000000001</v>
      </c>
      <c r="I20" s="204"/>
      <c r="J20" s="201">
        <v>90000000</v>
      </c>
      <c r="K20" s="201">
        <v>100000000</v>
      </c>
    </row>
    <row r="21" spans="7:11" x14ac:dyDescent="0.35">
      <c r="G21" s="201">
        <v>100000000</v>
      </c>
      <c r="H21" s="203">
        <v>1.2049000000000001</v>
      </c>
      <c r="I21" s="204"/>
      <c r="J21" s="201">
        <v>100000000</v>
      </c>
      <c r="K21" s="201">
        <v>150000000</v>
      </c>
    </row>
    <row r="22" spans="7:11" x14ac:dyDescent="0.35">
      <c r="G22" s="201">
        <v>150000000</v>
      </c>
      <c r="H22" s="203">
        <v>1.2022999999999999</v>
      </c>
      <c r="I22" s="204"/>
      <c r="J22" s="201">
        <v>150000000</v>
      </c>
      <c r="K22" s="201">
        <v>200000000</v>
      </c>
    </row>
    <row r="23" spans="7:11" x14ac:dyDescent="0.35">
      <c r="G23" s="201">
        <v>200000000</v>
      </c>
      <c r="H23" s="203">
        <v>1.2022999999999999</v>
      </c>
      <c r="I23" s="204"/>
      <c r="J23" s="201">
        <v>200000000</v>
      </c>
      <c r="K23" s="201">
        <v>250000000</v>
      </c>
    </row>
    <row r="24" spans="7:11" x14ac:dyDescent="0.35">
      <c r="G24" s="201">
        <v>250000000</v>
      </c>
      <c r="H24" s="203">
        <v>1.2013</v>
      </c>
      <c r="I24" s="204"/>
      <c r="J24" s="201">
        <v>250000000</v>
      </c>
      <c r="K24" s="201">
        <v>300000000</v>
      </c>
    </row>
    <row r="25" spans="7:11" x14ac:dyDescent="0.35">
      <c r="G25" s="201">
        <v>300000000</v>
      </c>
      <c r="H25" s="203">
        <v>1.1951000000000001</v>
      </c>
      <c r="I25" s="204"/>
      <c r="J25" s="201">
        <v>300000000</v>
      </c>
      <c r="K25" s="201">
        <v>350000000</v>
      </c>
    </row>
    <row r="26" spans="7:11" x14ac:dyDescent="0.35">
      <c r="G26" s="201">
        <v>350000000</v>
      </c>
      <c r="H26" s="203">
        <v>1.1866000000000001</v>
      </c>
      <c r="I26" s="204"/>
      <c r="J26" s="201">
        <v>350000000</v>
      </c>
      <c r="K26" s="201">
        <v>400000000</v>
      </c>
    </row>
    <row r="27" spans="7:11" x14ac:dyDescent="0.35">
      <c r="G27" s="201">
        <v>400000000</v>
      </c>
      <c r="H27" s="203">
        <v>1.1858</v>
      </c>
      <c r="I27" s="204"/>
      <c r="J27" s="201">
        <v>400000000</v>
      </c>
      <c r="K27" s="201">
        <v>500000000</v>
      </c>
    </row>
    <row r="28" spans="7:11" ht="21.75" thickBot="1" x14ac:dyDescent="0.4">
      <c r="G28" s="207">
        <v>500000000</v>
      </c>
      <c r="H28" s="208">
        <v>1.1853</v>
      </c>
      <c r="I28" s="204"/>
      <c r="J28" s="201">
        <v>500000000</v>
      </c>
      <c r="K28" s="209">
        <v>500000000</v>
      </c>
    </row>
    <row r="29" spans="7:11" ht="21.75" thickBot="1" x14ac:dyDescent="0.4">
      <c r="G29" s="209">
        <v>500000000</v>
      </c>
      <c r="H29" s="210">
        <v>1.1788000000000001</v>
      </c>
      <c r="I29" s="204"/>
      <c r="J29" s="209">
        <v>500000000</v>
      </c>
      <c r="K29" s="211"/>
    </row>
    <row r="30" spans="7:11" ht="21.75" thickBot="1" x14ac:dyDescent="0.4">
      <c r="H30" s="212"/>
    </row>
  </sheetData>
  <sheetProtection password="C407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"/>
    </sheetView>
  </sheetViews>
  <sheetFormatPr defaultRowHeight="21" x14ac:dyDescent="0.35"/>
  <cols>
    <col min="1" max="1" width="5.75" style="214" customWidth="1"/>
    <col min="2" max="2" width="3.875" style="214" customWidth="1"/>
    <col min="3" max="3" width="2.625" style="214" customWidth="1"/>
    <col min="4" max="4" width="3.125" style="214" customWidth="1"/>
    <col min="5" max="5" width="3.5" style="214" customWidth="1"/>
    <col min="6" max="6" width="1.125" style="214" customWidth="1"/>
    <col min="7" max="7" width="2.75" style="214" customWidth="1"/>
    <col min="8" max="8" width="8.875" style="214" customWidth="1"/>
    <col min="9" max="9" width="4.625" style="214" customWidth="1"/>
    <col min="10" max="10" width="4.125" style="214" customWidth="1"/>
    <col min="11" max="11" width="15.625" style="214" customWidth="1"/>
    <col min="12" max="12" width="9.125" style="214" customWidth="1"/>
    <col min="13" max="13" width="18" style="260" customWidth="1"/>
    <col min="14" max="14" width="9.25" style="214" customWidth="1"/>
    <col min="15" max="256" width="9" style="214"/>
    <col min="257" max="257" width="5.75" style="214" customWidth="1"/>
    <col min="258" max="258" width="3.875" style="214" customWidth="1"/>
    <col min="259" max="259" width="2.625" style="214" customWidth="1"/>
    <col min="260" max="260" width="3.125" style="214" customWidth="1"/>
    <col min="261" max="261" width="3.5" style="214" customWidth="1"/>
    <col min="262" max="262" width="1.125" style="214" customWidth="1"/>
    <col min="263" max="263" width="2.75" style="214" customWidth="1"/>
    <col min="264" max="264" width="8.875" style="214" customWidth="1"/>
    <col min="265" max="265" width="4.625" style="214" customWidth="1"/>
    <col min="266" max="266" width="4.125" style="214" customWidth="1"/>
    <col min="267" max="267" width="15.625" style="214" customWidth="1"/>
    <col min="268" max="268" width="9.125" style="214" customWidth="1"/>
    <col min="269" max="269" width="18" style="214" customWidth="1"/>
    <col min="270" max="270" width="9.25" style="214" customWidth="1"/>
    <col min="271" max="512" width="9" style="214"/>
    <col min="513" max="513" width="5.75" style="214" customWidth="1"/>
    <col min="514" max="514" width="3.875" style="214" customWidth="1"/>
    <col min="515" max="515" width="2.625" style="214" customWidth="1"/>
    <col min="516" max="516" width="3.125" style="214" customWidth="1"/>
    <col min="517" max="517" width="3.5" style="214" customWidth="1"/>
    <col min="518" max="518" width="1.125" style="214" customWidth="1"/>
    <col min="519" max="519" width="2.75" style="214" customWidth="1"/>
    <col min="520" max="520" width="8.875" style="214" customWidth="1"/>
    <col min="521" max="521" width="4.625" style="214" customWidth="1"/>
    <col min="522" max="522" width="4.125" style="214" customWidth="1"/>
    <col min="523" max="523" width="15.625" style="214" customWidth="1"/>
    <col min="524" max="524" width="9.125" style="214" customWidth="1"/>
    <col min="525" max="525" width="18" style="214" customWidth="1"/>
    <col min="526" max="526" width="9.25" style="214" customWidth="1"/>
    <col min="527" max="768" width="9" style="214"/>
    <col min="769" max="769" width="5.75" style="214" customWidth="1"/>
    <col min="770" max="770" width="3.875" style="214" customWidth="1"/>
    <col min="771" max="771" width="2.625" style="214" customWidth="1"/>
    <col min="772" max="772" width="3.125" style="214" customWidth="1"/>
    <col min="773" max="773" width="3.5" style="214" customWidth="1"/>
    <col min="774" max="774" width="1.125" style="214" customWidth="1"/>
    <col min="775" max="775" width="2.75" style="214" customWidth="1"/>
    <col min="776" max="776" width="8.875" style="214" customWidth="1"/>
    <col min="777" max="777" width="4.625" style="214" customWidth="1"/>
    <col min="778" max="778" width="4.125" style="214" customWidth="1"/>
    <col min="779" max="779" width="15.625" style="214" customWidth="1"/>
    <col min="780" max="780" width="9.125" style="214" customWidth="1"/>
    <col min="781" max="781" width="18" style="214" customWidth="1"/>
    <col min="782" max="782" width="9.25" style="214" customWidth="1"/>
    <col min="783" max="1024" width="9" style="214"/>
    <col min="1025" max="1025" width="5.75" style="214" customWidth="1"/>
    <col min="1026" max="1026" width="3.875" style="214" customWidth="1"/>
    <col min="1027" max="1027" width="2.625" style="214" customWidth="1"/>
    <col min="1028" max="1028" width="3.125" style="214" customWidth="1"/>
    <col min="1029" max="1029" width="3.5" style="214" customWidth="1"/>
    <col min="1030" max="1030" width="1.125" style="214" customWidth="1"/>
    <col min="1031" max="1031" width="2.75" style="214" customWidth="1"/>
    <col min="1032" max="1032" width="8.875" style="214" customWidth="1"/>
    <col min="1033" max="1033" width="4.625" style="214" customWidth="1"/>
    <col min="1034" max="1034" width="4.125" style="214" customWidth="1"/>
    <col min="1035" max="1035" width="15.625" style="214" customWidth="1"/>
    <col min="1036" max="1036" width="9.125" style="214" customWidth="1"/>
    <col min="1037" max="1037" width="18" style="214" customWidth="1"/>
    <col min="1038" max="1038" width="9.25" style="214" customWidth="1"/>
    <col min="1039" max="1280" width="9" style="214"/>
    <col min="1281" max="1281" width="5.75" style="214" customWidth="1"/>
    <col min="1282" max="1282" width="3.875" style="214" customWidth="1"/>
    <col min="1283" max="1283" width="2.625" style="214" customWidth="1"/>
    <col min="1284" max="1284" width="3.125" style="214" customWidth="1"/>
    <col min="1285" max="1285" width="3.5" style="214" customWidth="1"/>
    <col min="1286" max="1286" width="1.125" style="214" customWidth="1"/>
    <col min="1287" max="1287" width="2.75" style="214" customWidth="1"/>
    <col min="1288" max="1288" width="8.875" style="214" customWidth="1"/>
    <col min="1289" max="1289" width="4.625" style="214" customWidth="1"/>
    <col min="1290" max="1290" width="4.125" style="214" customWidth="1"/>
    <col min="1291" max="1291" width="15.625" style="214" customWidth="1"/>
    <col min="1292" max="1292" width="9.125" style="214" customWidth="1"/>
    <col min="1293" max="1293" width="18" style="214" customWidth="1"/>
    <col min="1294" max="1294" width="9.25" style="214" customWidth="1"/>
    <col min="1295" max="1536" width="9" style="214"/>
    <col min="1537" max="1537" width="5.75" style="214" customWidth="1"/>
    <col min="1538" max="1538" width="3.875" style="214" customWidth="1"/>
    <col min="1539" max="1539" width="2.625" style="214" customWidth="1"/>
    <col min="1540" max="1540" width="3.125" style="214" customWidth="1"/>
    <col min="1541" max="1541" width="3.5" style="214" customWidth="1"/>
    <col min="1542" max="1542" width="1.125" style="214" customWidth="1"/>
    <col min="1543" max="1543" width="2.75" style="214" customWidth="1"/>
    <col min="1544" max="1544" width="8.875" style="214" customWidth="1"/>
    <col min="1545" max="1545" width="4.625" style="214" customWidth="1"/>
    <col min="1546" max="1546" width="4.125" style="214" customWidth="1"/>
    <col min="1547" max="1547" width="15.625" style="214" customWidth="1"/>
    <col min="1548" max="1548" width="9.125" style="214" customWidth="1"/>
    <col min="1549" max="1549" width="18" style="214" customWidth="1"/>
    <col min="1550" max="1550" width="9.25" style="214" customWidth="1"/>
    <col min="1551" max="1792" width="9" style="214"/>
    <col min="1793" max="1793" width="5.75" style="214" customWidth="1"/>
    <col min="1794" max="1794" width="3.875" style="214" customWidth="1"/>
    <col min="1795" max="1795" width="2.625" style="214" customWidth="1"/>
    <col min="1796" max="1796" width="3.125" style="214" customWidth="1"/>
    <col min="1797" max="1797" width="3.5" style="214" customWidth="1"/>
    <col min="1798" max="1798" width="1.125" style="214" customWidth="1"/>
    <col min="1799" max="1799" width="2.75" style="214" customWidth="1"/>
    <col min="1800" max="1800" width="8.875" style="214" customWidth="1"/>
    <col min="1801" max="1801" width="4.625" style="214" customWidth="1"/>
    <col min="1802" max="1802" width="4.125" style="214" customWidth="1"/>
    <col min="1803" max="1803" width="15.625" style="214" customWidth="1"/>
    <col min="1804" max="1804" width="9.125" style="214" customWidth="1"/>
    <col min="1805" max="1805" width="18" style="214" customWidth="1"/>
    <col min="1806" max="1806" width="9.25" style="214" customWidth="1"/>
    <col min="1807" max="2048" width="9" style="214"/>
    <col min="2049" max="2049" width="5.75" style="214" customWidth="1"/>
    <col min="2050" max="2050" width="3.875" style="214" customWidth="1"/>
    <col min="2051" max="2051" width="2.625" style="214" customWidth="1"/>
    <col min="2052" max="2052" width="3.125" style="214" customWidth="1"/>
    <col min="2053" max="2053" width="3.5" style="214" customWidth="1"/>
    <col min="2054" max="2054" width="1.125" style="214" customWidth="1"/>
    <col min="2055" max="2055" width="2.75" style="214" customWidth="1"/>
    <col min="2056" max="2056" width="8.875" style="214" customWidth="1"/>
    <col min="2057" max="2057" width="4.625" style="214" customWidth="1"/>
    <col min="2058" max="2058" width="4.125" style="214" customWidth="1"/>
    <col min="2059" max="2059" width="15.625" style="214" customWidth="1"/>
    <col min="2060" max="2060" width="9.125" style="214" customWidth="1"/>
    <col min="2061" max="2061" width="18" style="214" customWidth="1"/>
    <col min="2062" max="2062" width="9.25" style="214" customWidth="1"/>
    <col min="2063" max="2304" width="9" style="214"/>
    <col min="2305" max="2305" width="5.75" style="214" customWidth="1"/>
    <col min="2306" max="2306" width="3.875" style="214" customWidth="1"/>
    <col min="2307" max="2307" width="2.625" style="214" customWidth="1"/>
    <col min="2308" max="2308" width="3.125" style="214" customWidth="1"/>
    <col min="2309" max="2309" width="3.5" style="214" customWidth="1"/>
    <col min="2310" max="2310" width="1.125" style="214" customWidth="1"/>
    <col min="2311" max="2311" width="2.75" style="214" customWidth="1"/>
    <col min="2312" max="2312" width="8.875" style="214" customWidth="1"/>
    <col min="2313" max="2313" width="4.625" style="214" customWidth="1"/>
    <col min="2314" max="2314" width="4.125" style="214" customWidth="1"/>
    <col min="2315" max="2315" width="15.625" style="214" customWidth="1"/>
    <col min="2316" max="2316" width="9.125" style="214" customWidth="1"/>
    <col min="2317" max="2317" width="18" style="214" customWidth="1"/>
    <col min="2318" max="2318" width="9.25" style="214" customWidth="1"/>
    <col min="2319" max="2560" width="9" style="214"/>
    <col min="2561" max="2561" width="5.75" style="214" customWidth="1"/>
    <col min="2562" max="2562" width="3.875" style="214" customWidth="1"/>
    <col min="2563" max="2563" width="2.625" style="214" customWidth="1"/>
    <col min="2564" max="2564" width="3.125" style="214" customWidth="1"/>
    <col min="2565" max="2565" width="3.5" style="214" customWidth="1"/>
    <col min="2566" max="2566" width="1.125" style="214" customWidth="1"/>
    <col min="2567" max="2567" width="2.75" style="214" customWidth="1"/>
    <col min="2568" max="2568" width="8.875" style="214" customWidth="1"/>
    <col min="2569" max="2569" width="4.625" style="214" customWidth="1"/>
    <col min="2570" max="2570" width="4.125" style="214" customWidth="1"/>
    <col min="2571" max="2571" width="15.625" style="214" customWidth="1"/>
    <col min="2572" max="2572" width="9.125" style="214" customWidth="1"/>
    <col min="2573" max="2573" width="18" style="214" customWidth="1"/>
    <col min="2574" max="2574" width="9.25" style="214" customWidth="1"/>
    <col min="2575" max="2816" width="9" style="214"/>
    <col min="2817" max="2817" width="5.75" style="214" customWidth="1"/>
    <col min="2818" max="2818" width="3.875" style="214" customWidth="1"/>
    <col min="2819" max="2819" width="2.625" style="214" customWidth="1"/>
    <col min="2820" max="2820" width="3.125" style="214" customWidth="1"/>
    <col min="2821" max="2821" width="3.5" style="214" customWidth="1"/>
    <col min="2822" max="2822" width="1.125" style="214" customWidth="1"/>
    <col min="2823" max="2823" width="2.75" style="214" customWidth="1"/>
    <col min="2824" max="2824" width="8.875" style="214" customWidth="1"/>
    <col min="2825" max="2825" width="4.625" style="214" customWidth="1"/>
    <col min="2826" max="2826" width="4.125" style="214" customWidth="1"/>
    <col min="2827" max="2827" width="15.625" style="214" customWidth="1"/>
    <col min="2828" max="2828" width="9.125" style="214" customWidth="1"/>
    <col min="2829" max="2829" width="18" style="214" customWidth="1"/>
    <col min="2830" max="2830" width="9.25" style="214" customWidth="1"/>
    <col min="2831" max="3072" width="9" style="214"/>
    <col min="3073" max="3073" width="5.75" style="214" customWidth="1"/>
    <col min="3074" max="3074" width="3.875" style="214" customWidth="1"/>
    <col min="3075" max="3075" width="2.625" style="214" customWidth="1"/>
    <col min="3076" max="3076" width="3.125" style="214" customWidth="1"/>
    <col min="3077" max="3077" width="3.5" style="214" customWidth="1"/>
    <col min="3078" max="3078" width="1.125" style="214" customWidth="1"/>
    <col min="3079" max="3079" width="2.75" style="214" customWidth="1"/>
    <col min="3080" max="3080" width="8.875" style="214" customWidth="1"/>
    <col min="3081" max="3081" width="4.625" style="214" customWidth="1"/>
    <col min="3082" max="3082" width="4.125" style="214" customWidth="1"/>
    <col min="3083" max="3083" width="15.625" style="214" customWidth="1"/>
    <col min="3084" max="3084" width="9.125" style="214" customWidth="1"/>
    <col min="3085" max="3085" width="18" style="214" customWidth="1"/>
    <col min="3086" max="3086" width="9.25" style="214" customWidth="1"/>
    <col min="3087" max="3328" width="9" style="214"/>
    <col min="3329" max="3329" width="5.75" style="214" customWidth="1"/>
    <col min="3330" max="3330" width="3.875" style="214" customWidth="1"/>
    <col min="3331" max="3331" width="2.625" style="214" customWidth="1"/>
    <col min="3332" max="3332" width="3.125" style="214" customWidth="1"/>
    <col min="3333" max="3333" width="3.5" style="214" customWidth="1"/>
    <col min="3334" max="3334" width="1.125" style="214" customWidth="1"/>
    <col min="3335" max="3335" width="2.75" style="214" customWidth="1"/>
    <col min="3336" max="3336" width="8.875" style="214" customWidth="1"/>
    <col min="3337" max="3337" width="4.625" style="214" customWidth="1"/>
    <col min="3338" max="3338" width="4.125" style="214" customWidth="1"/>
    <col min="3339" max="3339" width="15.625" style="214" customWidth="1"/>
    <col min="3340" max="3340" width="9.125" style="214" customWidth="1"/>
    <col min="3341" max="3341" width="18" style="214" customWidth="1"/>
    <col min="3342" max="3342" width="9.25" style="214" customWidth="1"/>
    <col min="3343" max="3584" width="9" style="214"/>
    <col min="3585" max="3585" width="5.75" style="214" customWidth="1"/>
    <col min="3586" max="3586" width="3.875" style="214" customWidth="1"/>
    <col min="3587" max="3587" width="2.625" style="214" customWidth="1"/>
    <col min="3588" max="3588" width="3.125" style="214" customWidth="1"/>
    <col min="3589" max="3589" width="3.5" style="214" customWidth="1"/>
    <col min="3590" max="3590" width="1.125" style="214" customWidth="1"/>
    <col min="3591" max="3591" width="2.75" style="214" customWidth="1"/>
    <col min="3592" max="3592" width="8.875" style="214" customWidth="1"/>
    <col min="3593" max="3593" width="4.625" style="214" customWidth="1"/>
    <col min="3594" max="3594" width="4.125" style="214" customWidth="1"/>
    <col min="3595" max="3595" width="15.625" style="214" customWidth="1"/>
    <col min="3596" max="3596" width="9.125" style="214" customWidth="1"/>
    <col min="3597" max="3597" width="18" style="214" customWidth="1"/>
    <col min="3598" max="3598" width="9.25" style="214" customWidth="1"/>
    <col min="3599" max="3840" width="9" style="214"/>
    <col min="3841" max="3841" width="5.75" style="214" customWidth="1"/>
    <col min="3842" max="3842" width="3.875" style="214" customWidth="1"/>
    <col min="3843" max="3843" width="2.625" style="214" customWidth="1"/>
    <col min="3844" max="3844" width="3.125" style="214" customWidth="1"/>
    <col min="3845" max="3845" width="3.5" style="214" customWidth="1"/>
    <col min="3846" max="3846" width="1.125" style="214" customWidth="1"/>
    <col min="3847" max="3847" width="2.75" style="214" customWidth="1"/>
    <col min="3848" max="3848" width="8.875" style="214" customWidth="1"/>
    <col min="3849" max="3849" width="4.625" style="214" customWidth="1"/>
    <col min="3850" max="3850" width="4.125" style="214" customWidth="1"/>
    <col min="3851" max="3851" width="15.625" style="214" customWidth="1"/>
    <col min="3852" max="3852" width="9.125" style="214" customWidth="1"/>
    <col min="3853" max="3853" width="18" style="214" customWidth="1"/>
    <col min="3854" max="3854" width="9.25" style="214" customWidth="1"/>
    <col min="3855" max="4096" width="9" style="214"/>
    <col min="4097" max="4097" width="5.75" style="214" customWidth="1"/>
    <col min="4098" max="4098" width="3.875" style="214" customWidth="1"/>
    <col min="4099" max="4099" width="2.625" style="214" customWidth="1"/>
    <col min="4100" max="4100" width="3.125" style="214" customWidth="1"/>
    <col min="4101" max="4101" width="3.5" style="214" customWidth="1"/>
    <col min="4102" max="4102" width="1.125" style="214" customWidth="1"/>
    <col min="4103" max="4103" width="2.75" style="214" customWidth="1"/>
    <col min="4104" max="4104" width="8.875" style="214" customWidth="1"/>
    <col min="4105" max="4105" width="4.625" style="214" customWidth="1"/>
    <col min="4106" max="4106" width="4.125" style="214" customWidth="1"/>
    <col min="4107" max="4107" width="15.625" style="214" customWidth="1"/>
    <col min="4108" max="4108" width="9.125" style="214" customWidth="1"/>
    <col min="4109" max="4109" width="18" style="214" customWidth="1"/>
    <col min="4110" max="4110" width="9.25" style="214" customWidth="1"/>
    <col min="4111" max="4352" width="9" style="214"/>
    <col min="4353" max="4353" width="5.75" style="214" customWidth="1"/>
    <col min="4354" max="4354" width="3.875" style="214" customWidth="1"/>
    <col min="4355" max="4355" width="2.625" style="214" customWidth="1"/>
    <col min="4356" max="4356" width="3.125" style="214" customWidth="1"/>
    <col min="4357" max="4357" width="3.5" style="214" customWidth="1"/>
    <col min="4358" max="4358" width="1.125" style="214" customWidth="1"/>
    <col min="4359" max="4359" width="2.75" style="214" customWidth="1"/>
    <col min="4360" max="4360" width="8.875" style="214" customWidth="1"/>
    <col min="4361" max="4361" width="4.625" style="214" customWidth="1"/>
    <col min="4362" max="4362" width="4.125" style="214" customWidth="1"/>
    <col min="4363" max="4363" width="15.625" style="214" customWidth="1"/>
    <col min="4364" max="4364" width="9.125" style="214" customWidth="1"/>
    <col min="4365" max="4365" width="18" style="214" customWidth="1"/>
    <col min="4366" max="4366" width="9.25" style="214" customWidth="1"/>
    <col min="4367" max="4608" width="9" style="214"/>
    <col min="4609" max="4609" width="5.75" style="214" customWidth="1"/>
    <col min="4610" max="4610" width="3.875" style="214" customWidth="1"/>
    <col min="4611" max="4611" width="2.625" style="214" customWidth="1"/>
    <col min="4612" max="4612" width="3.125" style="214" customWidth="1"/>
    <col min="4613" max="4613" width="3.5" style="214" customWidth="1"/>
    <col min="4614" max="4614" width="1.125" style="214" customWidth="1"/>
    <col min="4615" max="4615" width="2.75" style="214" customWidth="1"/>
    <col min="4616" max="4616" width="8.875" style="214" customWidth="1"/>
    <col min="4617" max="4617" width="4.625" style="214" customWidth="1"/>
    <col min="4618" max="4618" width="4.125" style="214" customWidth="1"/>
    <col min="4619" max="4619" width="15.625" style="214" customWidth="1"/>
    <col min="4620" max="4620" width="9.125" style="214" customWidth="1"/>
    <col min="4621" max="4621" width="18" style="214" customWidth="1"/>
    <col min="4622" max="4622" width="9.25" style="214" customWidth="1"/>
    <col min="4623" max="4864" width="9" style="214"/>
    <col min="4865" max="4865" width="5.75" style="214" customWidth="1"/>
    <col min="4866" max="4866" width="3.875" style="214" customWidth="1"/>
    <col min="4867" max="4867" width="2.625" style="214" customWidth="1"/>
    <col min="4868" max="4868" width="3.125" style="214" customWidth="1"/>
    <col min="4869" max="4869" width="3.5" style="214" customWidth="1"/>
    <col min="4870" max="4870" width="1.125" style="214" customWidth="1"/>
    <col min="4871" max="4871" width="2.75" style="214" customWidth="1"/>
    <col min="4872" max="4872" width="8.875" style="214" customWidth="1"/>
    <col min="4873" max="4873" width="4.625" style="214" customWidth="1"/>
    <col min="4874" max="4874" width="4.125" style="214" customWidth="1"/>
    <col min="4875" max="4875" width="15.625" style="214" customWidth="1"/>
    <col min="4876" max="4876" width="9.125" style="214" customWidth="1"/>
    <col min="4877" max="4877" width="18" style="214" customWidth="1"/>
    <col min="4878" max="4878" width="9.25" style="214" customWidth="1"/>
    <col min="4879" max="5120" width="9" style="214"/>
    <col min="5121" max="5121" width="5.75" style="214" customWidth="1"/>
    <col min="5122" max="5122" width="3.875" style="214" customWidth="1"/>
    <col min="5123" max="5123" width="2.625" style="214" customWidth="1"/>
    <col min="5124" max="5124" width="3.125" style="214" customWidth="1"/>
    <col min="5125" max="5125" width="3.5" style="214" customWidth="1"/>
    <col min="5126" max="5126" width="1.125" style="214" customWidth="1"/>
    <col min="5127" max="5127" width="2.75" style="214" customWidth="1"/>
    <col min="5128" max="5128" width="8.875" style="214" customWidth="1"/>
    <col min="5129" max="5129" width="4.625" style="214" customWidth="1"/>
    <col min="5130" max="5130" width="4.125" style="214" customWidth="1"/>
    <col min="5131" max="5131" width="15.625" style="214" customWidth="1"/>
    <col min="5132" max="5132" width="9.125" style="214" customWidth="1"/>
    <col min="5133" max="5133" width="18" style="214" customWidth="1"/>
    <col min="5134" max="5134" width="9.25" style="214" customWidth="1"/>
    <col min="5135" max="5376" width="9" style="214"/>
    <col min="5377" max="5377" width="5.75" style="214" customWidth="1"/>
    <col min="5378" max="5378" width="3.875" style="214" customWidth="1"/>
    <col min="5379" max="5379" width="2.625" style="214" customWidth="1"/>
    <col min="5380" max="5380" width="3.125" style="214" customWidth="1"/>
    <col min="5381" max="5381" width="3.5" style="214" customWidth="1"/>
    <col min="5382" max="5382" width="1.125" style="214" customWidth="1"/>
    <col min="5383" max="5383" width="2.75" style="214" customWidth="1"/>
    <col min="5384" max="5384" width="8.875" style="214" customWidth="1"/>
    <col min="5385" max="5385" width="4.625" style="214" customWidth="1"/>
    <col min="5386" max="5386" width="4.125" style="214" customWidth="1"/>
    <col min="5387" max="5387" width="15.625" style="214" customWidth="1"/>
    <col min="5388" max="5388" width="9.125" style="214" customWidth="1"/>
    <col min="5389" max="5389" width="18" style="214" customWidth="1"/>
    <col min="5390" max="5390" width="9.25" style="214" customWidth="1"/>
    <col min="5391" max="5632" width="9" style="214"/>
    <col min="5633" max="5633" width="5.75" style="214" customWidth="1"/>
    <col min="5634" max="5634" width="3.875" style="214" customWidth="1"/>
    <col min="5635" max="5635" width="2.625" style="214" customWidth="1"/>
    <col min="5636" max="5636" width="3.125" style="214" customWidth="1"/>
    <col min="5637" max="5637" width="3.5" style="214" customWidth="1"/>
    <col min="5638" max="5638" width="1.125" style="214" customWidth="1"/>
    <col min="5639" max="5639" width="2.75" style="214" customWidth="1"/>
    <col min="5640" max="5640" width="8.875" style="214" customWidth="1"/>
    <col min="5641" max="5641" width="4.625" style="214" customWidth="1"/>
    <col min="5642" max="5642" width="4.125" style="214" customWidth="1"/>
    <col min="5643" max="5643" width="15.625" style="214" customWidth="1"/>
    <col min="5644" max="5644" width="9.125" style="214" customWidth="1"/>
    <col min="5645" max="5645" width="18" style="214" customWidth="1"/>
    <col min="5646" max="5646" width="9.25" style="214" customWidth="1"/>
    <col min="5647" max="5888" width="9" style="214"/>
    <col min="5889" max="5889" width="5.75" style="214" customWidth="1"/>
    <col min="5890" max="5890" width="3.875" style="214" customWidth="1"/>
    <col min="5891" max="5891" width="2.625" style="214" customWidth="1"/>
    <col min="5892" max="5892" width="3.125" style="214" customWidth="1"/>
    <col min="5893" max="5893" width="3.5" style="214" customWidth="1"/>
    <col min="5894" max="5894" width="1.125" style="214" customWidth="1"/>
    <col min="5895" max="5895" width="2.75" style="214" customWidth="1"/>
    <col min="5896" max="5896" width="8.875" style="214" customWidth="1"/>
    <col min="5897" max="5897" width="4.625" style="214" customWidth="1"/>
    <col min="5898" max="5898" width="4.125" style="214" customWidth="1"/>
    <col min="5899" max="5899" width="15.625" style="214" customWidth="1"/>
    <col min="5900" max="5900" width="9.125" style="214" customWidth="1"/>
    <col min="5901" max="5901" width="18" style="214" customWidth="1"/>
    <col min="5902" max="5902" width="9.25" style="214" customWidth="1"/>
    <col min="5903" max="6144" width="9" style="214"/>
    <col min="6145" max="6145" width="5.75" style="214" customWidth="1"/>
    <col min="6146" max="6146" width="3.875" style="214" customWidth="1"/>
    <col min="6147" max="6147" width="2.625" style="214" customWidth="1"/>
    <col min="6148" max="6148" width="3.125" style="214" customWidth="1"/>
    <col min="6149" max="6149" width="3.5" style="214" customWidth="1"/>
    <col min="6150" max="6150" width="1.125" style="214" customWidth="1"/>
    <col min="6151" max="6151" width="2.75" style="214" customWidth="1"/>
    <col min="6152" max="6152" width="8.875" style="214" customWidth="1"/>
    <col min="6153" max="6153" width="4.625" style="214" customWidth="1"/>
    <col min="6154" max="6154" width="4.125" style="214" customWidth="1"/>
    <col min="6155" max="6155" width="15.625" style="214" customWidth="1"/>
    <col min="6156" max="6156" width="9.125" style="214" customWidth="1"/>
    <col min="6157" max="6157" width="18" style="214" customWidth="1"/>
    <col min="6158" max="6158" width="9.25" style="214" customWidth="1"/>
    <col min="6159" max="6400" width="9" style="214"/>
    <col min="6401" max="6401" width="5.75" style="214" customWidth="1"/>
    <col min="6402" max="6402" width="3.875" style="214" customWidth="1"/>
    <col min="6403" max="6403" width="2.625" style="214" customWidth="1"/>
    <col min="6404" max="6404" width="3.125" style="214" customWidth="1"/>
    <col min="6405" max="6405" width="3.5" style="214" customWidth="1"/>
    <col min="6406" max="6406" width="1.125" style="214" customWidth="1"/>
    <col min="6407" max="6407" width="2.75" style="214" customWidth="1"/>
    <col min="6408" max="6408" width="8.875" style="214" customWidth="1"/>
    <col min="6409" max="6409" width="4.625" style="214" customWidth="1"/>
    <col min="6410" max="6410" width="4.125" style="214" customWidth="1"/>
    <col min="6411" max="6411" width="15.625" style="214" customWidth="1"/>
    <col min="6412" max="6412" width="9.125" style="214" customWidth="1"/>
    <col min="6413" max="6413" width="18" style="214" customWidth="1"/>
    <col min="6414" max="6414" width="9.25" style="214" customWidth="1"/>
    <col min="6415" max="6656" width="9" style="214"/>
    <col min="6657" max="6657" width="5.75" style="214" customWidth="1"/>
    <col min="6658" max="6658" width="3.875" style="214" customWidth="1"/>
    <col min="6659" max="6659" width="2.625" style="214" customWidth="1"/>
    <col min="6660" max="6660" width="3.125" style="214" customWidth="1"/>
    <col min="6661" max="6661" width="3.5" style="214" customWidth="1"/>
    <col min="6662" max="6662" width="1.125" style="214" customWidth="1"/>
    <col min="6663" max="6663" width="2.75" style="214" customWidth="1"/>
    <col min="6664" max="6664" width="8.875" style="214" customWidth="1"/>
    <col min="6665" max="6665" width="4.625" style="214" customWidth="1"/>
    <col min="6666" max="6666" width="4.125" style="214" customWidth="1"/>
    <col min="6667" max="6667" width="15.625" style="214" customWidth="1"/>
    <col min="6668" max="6668" width="9.125" style="214" customWidth="1"/>
    <col min="6669" max="6669" width="18" style="214" customWidth="1"/>
    <col min="6670" max="6670" width="9.25" style="214" customWidth="1"/>
    <col min="6671" max="6912" width="9" style="214"/>
    <col min="6913" max="6913" width="5.75" style="214" customWidth="1"/>
    <col min="6914" max="6914" width="3.875" style="214" customWidth="1"/>
    <col min="6915" max="6915" width="2.625" style="214" customWidth="1"/>
    <col min="6916" max="6916" width="3.125" style="214" customWidth="1"/>
    <col min="6917" max="6917" width="3.5" style="214" customWidth="1"/>
    <col min="6918" max="6918" width="1.125" style="214" customWidth="1"/>
    <col min="6919" max="6919" width="2.75" style="214" customWidth="1"/>
    <col min="6920" max="6920" width="8.875" style="214" customWidth="1"/>
    <col min="6921" max="6921" width="4.625" style="214" customWidth="1"/>
    <col min="6922" max="6922" width="4.125" style="214" customWidth="1"/>
    <col min="6923" max="6923" width="15.625" style="214" customWidth="1"/>
    <col min="6924" max="6924" width="9.125" style="214" customWidth="1"/>
    <col min="6925" max="6925" width="18" style="214" customWidth="1"/>
    <col min="6926" max="6926" width="9.25" style="214" customWidth="1"/>
    <col min="6927" max="7168" width="9" style="214"/>
    <col min="7169" max="7169" width="5.75" style="214" customWidth="1"/>
    <col min="7170" max="7170" width="3.875" style="214" customWidth="1"/>
    <col min="7171" max="7171" width="2.625" style="214" customWidth="1"/>
    <col min="7172" max="7172" width="3.125" style="214" customWidth="1"/>
    <col min="7173" max="7173" width="3.5" style="214" customWidth="1"/>
    <col min="7174" max="7174" width="1.125" style="214" customWidth="1"/>
    <col min="7175" max="7175" width="2.75" style="214" customWidth="1"/>
    <col min="7176" max="7176" width="8.875" style="214" customWidth="1"/>
    <col min="7177" max="7177" width="4.625" style="214" customWidth="1"/>
    <col min="7178" max="7178" width="4.125" style="214" customWidth="1"/>
    <col min="7179" max="7179" width="15.625" style="214" customWidth="1"/>
    <col min="7180" max="7180" width="9.125" style="214" customWidth="1"/>
    <col min="7181" max="7181" width="18" style="214" customWidth="1"/>
    <col min="7182" max="7182" width="9.25" style="214" customWidth="1"/>
    <col min="7183" max="7424" width="9" style="214"/>
    <col min="7425" max="7425" width="5.75" style="214" customWidth="1"/>
    <col min="7426" max="7426" width="3.875" style="214" customWidth="1"/>
    <col min="7427" max="7427" width="2.625" style="214" customWidth="1"/>
    <col min="7428" max="7428" width="3.125" style="214" customWidth="1"/>
    <col min="7429" max="7429" width="3.5" style="214" customWidth="1"/>
    <col min="7430" max="7430" width="1.125" style="214" customWidth="1"/>
    <col min="7431" max="7431" width="2.75" style="214" customWidth="1"/>
    <col min="7432" max="7432" width="8.875" style="214" customWidth="1"/>
    <col min="7433" max="7433" width="4.625" style="214" customWidth="1"/>
    <col min="7434" max="7434" width="4.125" style="214" customWidth="1"/>
    <col min="7435" max="7435" width="15.625" style="214" customWidth="1"/>
    <col min="7436" max="7436" width="9.125" style="214" customWidth="1"/>
    <col min="7437" max="7437" width="18" style="214" customWidth="1"/>
    <col min="7438" max="7438" width="9.25" style="214" customWidth="1"/>
    <col min="7439" max="7680" width="9" style="214"/>
    <col min="7681" max="7681" width="5.75" style="214" customWidth="1"/>
    <col min="7682" max="7682" width="3.875" style="214" customWidth="1"/>
    <col min="7683" max="7683" width="2.625" style="214" customWidth="1"/>
    <col min="7684" max="7684" width="3.125" style="214" customWidth="1"/>
    <col min="7685" max="7685" width="3.5" style="214" customWidth="1"/>
    <col min="7686" max="7686" width="1.125" style="214" customWidth="1"/>
    <col min="7687" max="7687" width="2.75" style="214" customWidth="1"/>
    <col min="7688" max="7688" width="8.875" style="214" customWidth="1"/>
    <col min="7689" max="7689" width="4.625" style="214" customWidth="1"/>
    <col min="7690" max="7690" width="4.125" style="214" customWidth="1"/>
    <col min="7691" max="7691" width="15.625" style="214" customWidth="1"/>
    <col min="7692" max="7692" width="9.125" style="214" customWidth="1"/>
    <col min="7693" max="7693" width="18" style="214" customWidth="1"/>
    <col min="7694" max="7694" width="9.25" style="214" customWidth="1"/>
    <col min="7695" max="7936" width="9" style="214"/>
    <col min="7937" max="7937" width="5.75" style="214" customWidth="1"/>
    <col min="7938" max="7938" width="3.875" style="214" customWidth="1"/>
    <col min="7939" max="7939" width="2.625" style="214" customWidth="1"/>
    <col min="7940" max="7940" width="3.125" style="214" customWidth="1"/>
    <col min="7941" max="7941" width="3.5" style="214" customWidth="1"/>
    <col min="7942" max="7942" width="1.125" style="214" customWidth="1"/>
    <col min="7943" max="7943" width="2.75" style="214" customWidth="1"/>
    <col min="7944" max="7944" width="8.875" style="214" customWidth="1"/>
    <col min="7945" max="7945" width="4.625" style="214" customWidth="1"/>
    <col min="7946" max="7946" width="4.125" style="214" customWidth="1"/>
    <col min="7947" max="7947" width="15.625" style="214" customWidth="1"/>
    <col min="7948" max="7948" width="9.125" style="214" customWidth="1"/>
    <col min="7949" max="7949" width="18" style="214" customWidth="1"/>
    <col min="7950" max="7950" width="9.25" style="214" customWidth="1"/>
    <col min="7951" max="8192" width="9" style="214"/>
    <col min="8193" max="8193" width="5.75" style="214" customWidth="1"/>
    <col min="8194" max="8194" width="3.875" style="214" customWidth="1"/>
    <col min="8195" max="8195" width="2.625" style="214" customWidth="1"/>
    <col min="8196" max="8196" width="3.125" style="214" customWidth="1"/>
    <col min="8197" max="8197" width="3.5" style="214" customWidth="1"/>
    <col min="8198" max="8198" width="1.125" style="214" customWidth="1"/>
    <col min="8199" max="8199" width="2.75" style="214" customWidth="1"/>
    <col min="8200" max="8200" width="8.875" style="214" customWidth="1"/>
    <col min="8201" max="8201" width="4.625" style="214" customWidth="1"/>
    <col min="8202" max="8202" width="4.125" style="214" customWidth="1"/>
    <col min="8203" max="8203" width="15.625" style="214" customWidth="1"/>
    <col min="8204" max="8204" width="9.125" style="214" customWidth="1"/>
    <col min="8205" max="8205" width="18" style="214" customWidth="1"/>
    <col min="8206" max="8206" width="9.25" style="214" customWidth="1"/>
    <col min="8207" max="8448" width="9" style="214"/>
    <col min="8449" max="8449" width="5.75" style="214" customWidth="1"/>
    <col min="8450" max="8450" width="3.875" style="214" customWidth="1"/>
    <col min="8451" max="8451" width="2.625" style="214" customWidth="1"/>
    <col min="8452" max="8452" width="3.125" style="214" customWidth="1"/>
    <col min="8453" max="8453" width="3.5" style="214" customWidth="1"/>
    <col min="8454" max="8454" width="1.125" style="214" customWidth="1"/>
    <col min="8455" max="8455" width="2.75" style="214" customWidth="1"/>
    <col min="8456" max="8456" width="8.875" style="214" customWidth="1"/>
    <col min="8457" max="8457" width="4.625" style="214" customWidth="1"/>
    <col min="8458" max="8458" width="4.125" style="214" customWidth="1"/>
    <col min="8459" max="8459" width="15.625" style="214" customWidth="1"/>
    <col min="8460" max="8460" width="9.125" style="214" customWidth="1"/>
    <col min="8461" max="8461" width="18" style="214" customWidth="1"/>
    <col min="8462" max="8462" width="9.25" style="214" customWidth="1"/>
    <col min="8463" max="8704" width="9" style="214"/>
    <col min="8705" max="8705" width="5.75" style="214" customWidth="1"/>
    <col min="8706" max="8706" width="3.875" style="214" customWidth="1"/>
    <col min="8707" max="8707" width="2.625" style="214" customWidth="1"/>
    <col min="8708" max="8708" width="3.125" style="214" customWidth="1"/>
    <col min="8709" max="8709" width="3.5" style="214" customWidth="1"/>
    <col min="8710" max="8710" width="1.125" style="214" customWidth="1"/>
    <col min="8711" max="8711" width="2.75" style="214" customWidth="1"/>
    <col min="8712" max="8712" width="8.875" style="214" customWidth="1"/>
    <col min="8713" max="8713" width="4.625" style="214" customWidth="1"/>
    <col min="8714" max="8714" width="4.125" style="214" customWidth="1"/>
    <col min="8715" max="8715" width="15.625" style="214" customWidth="1"/>
    <col min="8716" max="8716" width="9.125" style="214" customWidth="1"/>
    <col min="8717" max="8717" width="18" style="214" customWidth="1"/>
    <col min="8718" max="8718" width="9.25" style="214" customWidth="1"/>
    <col min="8719" max="8960" width="9" style="214"/>
    <col min="8961" max="8961" width="5.75" style="214" customWidth="1"/>
    <col min="8962" max="8962" width="3.875" style="214" customWidth="1"/>
    <col min="8963" max="8963" width="2.625" style="214" customWidth="1"/>
    <col min="8964" max="8964" width="3.125" style="214" customWidth="1"/>
    <col min="8965" max="8965" width="3.5" style="214" customWidth="1"/>
    <col min="8966" max="8966" width="1.125" style="214" customWidth="1"/>
    <col min="8967" max="8967" width="2.75" style="214" customWidth="1"/>
    <col min="8968" max="8968" width="8.875" style="214" customWidth="1"/>
    <col min="8969" max="8969" width="4.625" style="214" customWidth="1"/>
    <col min="8970" max="8970" width="4.125" style="214" customWidth="1"/>
    <col min="8971" max="8971" width="15.625" style="214" customWidth="1"/>
    <col min="8972" max="8972" width="9.125" style="214" customWidth="1"/>
    <col min="8973" max="8973" width="18" style="214" customWidth="1"/>
    <col min="8974" max="8974" width="9.25" style="214" customWidth="1"/>
    <col min="8975" max="9216" width="9" style="214"/>
    <col min="9217" max="9217" width="5.75" style="214" customWidth="1"/>
    <col min="9218" max="9218" width="3.875" style="214" customWidth="1"/>
    <col min="9219" max="9219" width="2.625" style="214" customWidth="1"/>
    <col min="9220" max="9220" width="3.125" style="214" customWidth="1"/>
    <col min="9221" max="9221" width="3.5" style="214" customWidth="1"/>
    <col min="9222" max="9222" width="1.125" style="214" customWidth="1"/>
    <col min="9223" max="9223" width="2.75" style="214" customWidth="1"/>
    <col min="9224" max="9224" width="8.875" style="214" customWidth="1"/>
    <col min="9225" max="9225" width="4.625" style="214" customWidth="1"/>
    <col min="9226" max="9226" width="4.125" style="214" customWidth="1"/>
    <col min="9227" max="9227" width="15.625" style="214" customWidth="1"/>
    <col min="9228" max="9228" width="9.125" style="214" customWidth="1"/>
    <col min="9229" max="9229" width="18" style="214" customWidth="1"/>
    <col min="9230" max="9230" width="9.25" style="214" customWidth="1"/>
    <col min="9231" max="9472" width="9" style="214"/>
    <col min="9473" max="9473" width="5.75" style="214" customWidth="1"/>
    <col min="9474" max="9474" width="3.875" style="214" customWidth="1"/>
    <col min="9475" max="9475" width="2.625" style="214" customWidth="1"/>
    <col min="9476" max="9476" width="3.125" style="214" customWidth="1"/>
    <col min="9477" max="9477" width="3.5" style="214" customWidth="1"/>
    <col min="9478" max="9478" width="1.125" style="214" customWidth="1"/>
    <col min="9479" max="9479" width="2.75" style="214" customWidth="1"/>
    <col min="9480" max="9480" width="8.875" style="214" customWidth="1"/>
    <col min="9481" max="9481" width="4.625" style="214" customWidth="1"/>
    <col min="9482" max="9482" width="4.125" style="214" customWidth="1"/>
    <col min="9483" max="9483" width="15.625" style="214" customWidth="1"/>
    <col min="9484" max="9484" width="9.125" style="214" customWidth="1"/>
    <col min="9485" max="9485" width="18" style="214" customWidth="1"/>
    <col min="9486" max="9486" width="9.25" style="214" customWidth="1"/>
    <col min="9487" max="9728" width="9" style="214"/>
    <col min="9729" max="9729" width="5.75" style="214" customWidth="1"/>
    <col min="9730" max="9730" width="3.875" style="214" customWidth="1"/>
    <col min="9731" max="9731" width="2.625" style="214" customWidth="1"/>
    <col min="9732" max="9732" width="3.125" style="214" customWidth="1"/>
    <col min="9733" max="9733" width="3.5" style="214" customWidth="1"/>
    <col min="9734" max="9734" width="1.125" style="214" customWidth="1"/>
    <col min="9735" max="9735" width="2.75" style="214" customWidth="1"/>
    <col min="9736" max="9736" width="8.875" style="214" customWidth="1"/>
    <col min="9737" max="9737" width="4.625" style="214" customWidth="1"/>
    <col min="9738" max="9738" width="4.125" style="214" customWidth="1"/>
    <col min="9739" max="9739" width="15.625" style="214" customWidth="1"/>
    <col min="9740" max="9740" width="9.125" style="214" customWidth="1"/>
    <col min="9741" max="9741" width="18" style="214" customWidth="1"/>
    <col min="9742" max="9742" width="9.25" style="214" customWidth="1"/>
    <col min="9743" max="9984" width="9" style="214"/>
    <col min="9985" max="9985" width="5.75" style="214" customWidth="1"/>
    <col min="9986" max="9986" width="3.875" style="214" customWidth="1"/>
    <col min="9987" max="9987" width="2.625" style="214" customWidth="1"/>
    <col min="9988" max="9988" width="3.125" style="214" customWidth="1"/>
    <col min="9989" max="9989" width="3.5" style="214" customWidth="1"/>
    <col min="9990" max="9990" width="1.125" style="214" customWidth="1"/>
    <col min="9991" max="9991" width="2.75" style="214" customWidth="1"/>
    <col min="9992" max="9992" width="8.875" style="214" customWidth="1"/>
    <col min="9993" max="9993" width="4.625" style="214" customWidth="1"/>
    <col min="9994" max="9994" width="4.125" style="214" customWidth="1"/>
    <col min="9995" max="9995" width="15.625" style="214" customWidth="1"/>
    <col min="9996" max="9996" width="9.125" style="214" customWidth="1"/>
    <col min="9997" max="9997" width="18" style="214" customWidth="1"/>
    <col min="9998" max="9998" width="9.25" style="214" customWidth="1"/>
    <col min="9999" max="10240" width="9" style="214"/>
    <col min="10241" max="10241" width="5.75" style="214" customWidth="1"/>
    <col min="10242" max="10242" width="3.875" style="214" customWidth="1"/>
    <col min="10243" max="10243" width="2.625" style="214" customWidth="1"/>
    <col min="10244" max="10244" width="3.125" style="214" customWidth="1"/>
    <col min="10245" max="10245" width="3.5" style="214" customWidth="1"/>
    <col min="10246" max="10246" width="1.125" style="214" customWidth="1"/>
    <col min="10247" max="10247" width="2.75" style="214" customWidth="1"/>
    <col min="10248" max="10248" width="8.875" style="214" customWidth="1"/>
    <col min="10249" max="10249" width="4.625" style="214" customWidth="1"/>
    <col min="10250" max="10250" width="4.125" style="214" customWidth="1"/>
    <col min="10251" max="10251" width="15.625" style="214" customWidth="1"/>
    <col min="10252" max="10252" width="9.125" style="214" customWidth="1"/>
    <col min="10253" max="10253" width="18" style="214" customWidth="1"/>
    <col min="10254" max="10254" width="9.25" style="214" customWidth="1"/>
    <col min="10255" max="10496" width="9" style="214"/>
    <col min="10497" max="10497" width="5.75" style="214" customWidth="1"/>
    <col min="10498" max="10498" width="3.875" style="214" customWidth="1"/>
    <col min="10499" max="10499" width="2.625" style="214" customWidth="1"/>
    <col min="10500" max="10500" width="3.125" style="214" customWidth="1"/>
    <col min="10501" max="10501" width="3.5" style="214" customWidth="1"/>
    <col min="10502" max="10502" width="1.125" style="214" customWidth="1"/>
    <col min="10503" max="10503" width="2.75" style="214" customWidth="1"/>
    <col min="10504" max="10504" width="8.875" style="214" customWidth="1"/>
    <col min="10505" max="10505" width="4.625" style="214" customWidth="1"/>
    <col min="10506" max="10506" width="4.125" style="214" customWidth="1"/>
    <col min="10507" max="10507" width="15.625" style="214" customWidth="1"/>
    <col min="10508" max="10508" width="9.125" style="214" customWidth="1"/>
    <col min="10509" max="10509" width="18" style="214" customWidth="1"/>
    <col min="10510" max="10510" width="9.25" style="214" customWidth="1"/>
    <col min="10511" max="10752" width="9" style="214"/>
    <col min="10753" max="10753" width="5.75" style="214" customWidth="1"/>
    <col min="10754" max="10754" width="3.875" style="214" customWidth="1"/>
    <col min="10755" max="10755" width="2.625" style="214" customWidth="1"/>
    <col min="10756" max="10756" width="3.125" style="214" customWidth="1"/>
    <col min="10757" max="10757" width="3.5" style="214" customWidth="1"/>
    <col min="10758" max="10758" width="1.125" style="214" customWidth="1"/>
    <col min="10759" max="10759" width="2.75" style="214" customWidth="1"/>
    <col min="10760" max="10760" width="8.875" style="214" customWidth="1"/>
    <col min="10761" max="10761" width="4.625" style="214" customWidth="1"/>
    <col min="10762" max="10762" width="4.125" style="214" customWidth="1"/>
    <col min="10763" max="10763" width="15.625" style="214" customWidth="1"/>
    <col min="10764" max="10764" width="9.125" style="214" customWidth="1"/>
    <col min="10765" max="10765" width="18" style="214" customWidth="1"/>
    <col min="10766" max="10766" width="9.25" style="214" customWidth="1"/>
    <col min="10767" max="11008" width="9" style="214"/>
    <col min="11009" max="11009" width="5.75" style="214" customWidth="1"/>
    <col min="11010" max="11010" width="3.875" style="214" customWidth="1"/>
    <col min="11011" max="11011" width="2.625" style="214" customWidth="1"/>
    <col min="11012" max="11012" width="3.125" style="214" customWidth="1"/>
    <col min="11013" max="11013" width="3.5" style="214" customWidth="1"/>
    <col min="11014" max="11014" width="1.125" style="214" customWidth="1"/>
    <col min="11015" max="11015" width="2.75" style="214" customWidth="1"/>
    <col min="11016" max="11016" width="8.875" style="214" customWidth="1"/>
    <col min="11017" max="11017" width="4.625" style="214" customWidth="1"/>
    <col min="11018" max="11018" width="4.125" style="214" customWidth="1"/>
    <col min="11019" max="11019" width="15.625" style="214" customWidth="1"/>
    <col min="11020" max="11020" width="9.125" style="214" customWidth="1"/>
    <col min="11021" max="11021" width="18" style="214" customWidth="1"/>
    <col min="11022" max="11022" width="9.25" style="214" customWidth="1"/>
    <col min="11023" max="11264" width="9" style="214"/>
    <col min="11265" max="11265" width="5.75" style="214" customWidth="1"/>
    <col min="11266" max="11266" width="3.875" style="214" customWidth="1"/>
    <col min="11267" max="11267" width="2.625" style="214" customWidth="1"/>
    <col min="11268" max="11268" width="3.125" style="214" customWidth="1"/>
    <col min="11269" max="11269" width="3.5" style="214" customWidth="1"/>
    <col min="11270" max="11270" width="1.125" style="214" customWidth="1"/>
    <col min="11271" max="11271" width="2.75" style="214" customWidth="1"/>
    <col min="11272" max="11272" width="8.875" style="214" customWidth="1"/>
    <col min="11273" max="11273" width="4.625" style="214" customWidth="1"/>
    <col min="11274" max="11274" width="4.125" style="214" customWidth="1"/>
    <col min="11275" max="11275" width="15.625" style="214" customWidth="1"/>
    <col min="11276" max="11276" width="9.125" style="214" customWidth="1"/>
    <col min="11277" max="11277" width="18" style="214" customWidth="1"/>
    <col min="11278" max="11278" width="9.25" style="214" customWidth="1"/>
    <col min="11279" max="11520" width="9" style="214"/>
    <col min="11521" max="11521" width="5.75" style="214" customWidth="1"/>
    <col min="11522" max="11522" width="3.875" style="214" customWidth="1"/>
    <col min="11523" max="11523" width="2.625" style="214" customWidth="1"/>
    <col min="11524" max="11524" width="3.125" style="214" customWidth="1"/>
    <col min="11525" max="11525" width="3.5" style="214" customWidth="1"/>
    <col min="11526" max="11526" width="1.125" style="214" customWidth="1"/>
    <col min="11527" max="11527" width="2.75" style="214" customWidth="1"/>
    <col min="11528" max="11528" width="8.875" style="214" customWidth="1"/>
    <col min="11529" max="11529" width="4.625" style="214" customWidth="1"/>
    <col min="11530" max="11530" width="4.125" style="214" customWidth="1"/>
    <col min="11531" max="11531" width="15.625" style="214" customWidth="1"/>
    <col min="11532" max="11532" width="9.125" style="214" customWidth="1"/>
    <col min="11533" max="11533" width="18" style="214" customWidth="1"/>
    <col min="11534" max="11534" width="9.25" style="214" customWidth="1"/>
    <col min="11535" max="11776" width="9" style="214"/>
    <col min="11777" max="11777" width="5.75" style="214" customWidth="1"/>
    <col min="11778" max="11778" width="3.875" style="214" customWidth="1"/>
    <col min="11779" max="11779" width="2.625" style="214" customWidth="1"/>
    <col min="11780" max="11780" width="3.125" style="214" customWidth="1"/>
    <col min="11781" max="11781" width="3.5" style="214" customWidth="1"/>
    <col min="11782" max="11782" width="1.125" style="214" customWidth="1"/>
    <col min="11783" max="11783" width="2.75" style="214" customWidth="1"/>
    <col min="11784" max="11784" width="8.875" style="214" customWidth="1"/>
    <col min="11785" max="11785" width="4.625" style="214" customWidth="1"/>
    <col min="11786" max="11786" width="4.125" style="214" customWidth="1"/>
    <col min="11787" max="11787" width="15.625" style="214" customWidth="1"/>
    <col min="11788" max="11788" width="9.125" style="214" customWidth="1"/>
    <col min="11789" max="11789" width="18" style="214" customWidth="1"/>
    <col min="11790" max="11790" width="9.25" style="214" customWidth="1"/>
    <col min="11791" max="12032" width="9" style="214"/>
    <col min="12033" max="12033" width="5.75" style="214" customWidth="1"/>
    <col min="12034" max="12034" width="3.875" style="214" customWidth="1"/>
    <col min="12035" max="12035" width="2.625" style="214" customWidth="1"/>
    <col min="12036" max="12036" width="3.125" style="214" customWidth="1"/>
    <col min="12037" max="12037" width="3.5" style="214" customWidth="1"/>
    <col min="12038" max="12038" width="1.125" style="214" customWidth="1"/>
    <col min="12039" max="12039" width="2.75" style="214" customWidth="1"/>
    <col min="12040" max="12040" width="8.875" style="214" customWidth="1"/>
    <col min="12041" max="12041" width="4.625" style="214" customWidth="1"/>
    <col min="12042" max="12042" width="4.125" style="214" customWidth="1"/>
    <col min="12043" max="12043" width="15.625" style="214" customWidth="1"/>
    <col min="12044" max="12044" width="9.125" style="214" customWidth="1"/>
    <col min="12045" max="12045" width="18" style="214" customWidth="1"/>
    <col min="12046" max="12046" width="9.25" style="214" customWidth="1"/>
    <col min="12047" max="12288" width="9" style="214"/>
    <col min="12289" max="12289" width="5.75" style="214" customWidth="1"/>
    <col min="12290" max="12290" width="3.875" style="214" customWidth="1"/>
    <col min="12291" max="12291" width="2.625" style="214" customWidth="1"/>
    <col min="12292" max="12292" width="3.125" style="214" customWidth="1"/>
    <col min="12293" max="12293" width="3.5" style="214" customWidth="1"/>
    <col min="12294" max="12294" width="1.125" style="214" customWidth="1"/>
    <col min="12295" max="12295" width="2.75" style="214" customWidth="1"/>
    <col min="12296" max="12296" width="8.875" style="214" customWidth="1"/>
    <col min="12297" max="12297" width="4.625" style="214" customWidth="1"/>
    <col min="12298" max="12298" width="4.125" style="214" customWidth="1"/>
    <col min="12299" max="12299" width="15.625" style="214" customWidth="1"/>
    <col min="12300" max="12300" width="9.125" style="214" customWidth="1"/>
    <col min="12301" max="12301" width="18" style="214" customWidth="1"/>
    <col min="12302" max="12302" width="9.25" style="214" customWidth="1"/>
    <col min="12303" max="12544" width="9" style="214"/>
    <col min="12545" max="12545" width="5.75" style="214" customWidth="1"/>
    <col min="12546" max="12546" width="3.875" style="214" customWidth="1"/>
    <col min="12547" max="12547" width="2.625" style="214" customWidth="1"/>
    <col min="12548" max="12548" width="3.125" style="214" customWidth="1"/>
    <col min="12549" max="12549" width="3.5" style="214" customWidth="1"/>
    <col min="12550" max="12550" width="1.125" style="214" customWidth="1"/>
    <col min="12551" max="12551" width="2.75" style="214" customWidth="1"/>
    <col min="12552" max="12552" width="8.875" style="214" customWidth="1"/>
    <col min="12553" max="12553" width="4.625" style="214" customWidth="1"/>
    <col min="12554" max="12554" width="4.125" style="214" customWidth="1"/>
    <col min="12555" max="12555" width="15.625" style="214" customWidth="1"/>
    <col min="12556" max="12556" width="9.125" style="214" customWidth="1"/>
    <col min="12557" max="12557" width="18" style="214" customWidth="1"/>
    <col min="12558" max="12558" width="9.25" style="214" customWidth="1"/>
    <col min="12559" max="12800" width="9" style="214"/>
    <col min="12801" max="12801" width="5.75" style="214" customWidth="1"/>
    <col min="12802" max="12802" width="3.875" style="214" customWidth="1"/>
    <col min="12803" max="12803" width="2.625" style="214" customWidth="1"/>
    <col min="12804" max="12804" width="3.125" style="214" customWidth="1"/>
    <col min="12805" max="12805" width="3.5" style="214" customWidth="1"/>
    <col min="12806" max="12806" width="1.125" style="214" customWidth="1"/>
    <col min="12807" max="12807" width="2.75" style="214" customWidth="1"/>
    <col min="12808" max="12808" width="8.875" style="214" customWidth="1"/>
    <col min="12809" max="12809" width="4.625" style="214" customWidth="1"/>
    <col min="12810" max="12810" width="4.125" style="214" customWidth="1"/>
    <col min="12811" max="12811" width="15.625" style="214" customWidth="1"/>
    <col min="12812" max="12812" width="9.125" style="214" customWidth="1"/>
    <col min="12813" max="12813" width="18" style="214" customWidth="1"/>
    <col min="12814" max="12814" width="9.25" style="214" customWidth="1"/>
    <col min="12815" max="13056" width="9" style="214"/>
    <col min="13057" max="13057" width="5.75" style="214" customWidth="1"/>
    <col min="13058" max="13058" width="3.875" style="214" customWidth="1"/>
    <col min="13059" max="13059" width="2.625" style="214" customWidth="1"/>
    <col min="13060" max="13060" width="3.125" style="214" customWidth="1"/>
    <col min="13061" max="13061" width="3.5" style="214" customWidth="1"/>
    <col min="13062" max="13062" width="1.125" style="214" customWidth="1"/>
    <col min="13063" max="13063" width="2.75" style="214" customWidth="1"/>
    <col min="13064" max="13064" width="8.875" style="214" customWidth="1"/>
    <col min="13065" max="13065" width="4.625" style="214" customWidth="1"/>
    <col min="13066" max="13066" width="4.125" style="214" customWidth="1"/>
    <col min="13067" max="13067" width="15.625" style="214" customWidth="1"/>
    <col min="13068" max="13068" width="9.125" style="214" customWidth="1"/>
    <col min="13069" max="13069" width="18" style="214" customWidth="1"/>
    <col min="13070" max="13070" width="9.25" style="214" customWidth="1"/>
    <col min="13071" max="13312" width="9" style="214"/>
    <col min="13313" max="13313" width="5.75" style="214" customWidth="1"/>
    <col min="13314" max="13314" width="3.875" style="214" customWidth="1"/>
    <col min="13315" max="13315" width="2.625" style="214" customWidth="1"/>
    <col min="13316" max="13316" width="3.125" style="214" customWidth="1"/>
    <col min="13317" max="13317" width="3.5" style="214" customWidth="1"/>
    <col min="13318" max="13318" width="1.125" style="214" customWidth="1"/>
    <col min="13319" max="13319" width="2.75" style="214" customWidth="1"/>
    <col min="13320" max="13320" width="8.875" style="214" customWidth="1"/>
    <col min="13321" max="13321" width="4.625" style="214" customWidth="1"/>
    <col min="13322" max="13322" width="4.125" style="214" customWidth="1"/>
    <col min="13323" max="13323" width="15.625" style="214" customWidth="1"/>
    <col min="13324" max="13324" width="9.125" style="214" customWidth="1"/>
    <col min="13325" max="13325" width="18" style="214" customWidth="1"/>
    <col min="13326" max="13326" width="9.25" style="214" customWidth="1"/>
    <col min="13327" max="13568" width="9" style="214"/>
    <col min="13569" max="13569" width="5.75" style="214" customWidth="1"/>
    <col min="13570" max="13570" width="3.875" style="214" customWidth="1"/>
    <col min="13571" max="13571" width="2.625" style="214" customWidth="1"/>
    <col min="13572" max="13572" width="3.125" style="214" customWidth="1"/>
    <col min="13573" max="13573" width="3.5" style="214" customWidth="1"/>
    <col min="13574" max="13574" width="1.125" style="214" customWidth="1"/>
    <col min="13575" max="13575" width="2.75" style="214" customWidth="1"/>
    <col min="13576" max="13576" width="8.875" style="214" customWidth="1"/>
    <col min="13577" max="13577" width="4.625" style="214" customWidth="1"/>
    <col min="13578" max="13578" width="4.125" style="214" customWidth="1"/>
    <col min="13579" max="13579" width="15.625" style="214" customWidth="1"/>
    <col min="13580" max="13580" width="9.125" style="214" customWidth="1"/>
    <col min="13581" max="13581" width="18" style="214" customWidth="1"/>
    <col min="13582" max="13582" width="9.25" style="214" customWidth="1"/>
    <col min="13583" max="13824" width="9" style="214"/>
    <col min="13825" max="13825" width="5.75" style="214" customWidth="1"/>
    <col min="13826" max="13826" width="3.875" style="214" customWidth="1"/>
    <col min="13827" max="13827" width="2.625" style="214" customWidth="1"/>
    <col min="13828" max="13828" width="3.125" style="214" customWidth="1"/>
    <col min="13829" max="13829" width="3.5" style="214" customWidth="1"/>
    <col min="13830" max="13830" width="1.125" style="214" customWidth="1"/>
    <col min="13831" max="13831" width="2.75" style="214" customWidth="1"/>
    <col min="13832" max="13832" width="8.875" style="214" customWidth="1"/>
    <col min="13833" max="13833" width="4.625" style="214" customWidth="1"/>
    <col min="13834" max="13834" width="4.125" style="214" customWidth="1"/>
    <col min="13835" max="13835" width="15.625" style="214" customWidth="1"/>
    <col min="13836" max="13836" width="9.125" style="214" customWidth="1"/>
    <col min="13837" max="13837" width="18" style="214" customWidth="1"/>
    <col min="13838" max="13838" width="9.25" style="214" customWidth="1"/>
    <col min="13839" max="14080" width="9" style="214"/>
    <col min="14081" max="14081" width="5.75" style="214" customWidth="1"/>
    <col min="14082" max="14082" width="3.875" style="214" customWidth="1"/>
    <col min="14083" max="14083" width="2.625" style="214" customWidth="1"/>
    <col min="14084" max="14084" width="3.125" style="214" customWidth="1"/>
    <col min="14085" max="14085" width="3.5" style="214" customWidth="1"/>
    <col min="14086" max="14086" width="1.125" style="214" customWidth="1"/>
    <col min="14087" max="14087" width="2.75" style="214" customWidth="1"/>
    <col min="14088" max="14088" width="8.875" style="214" customWidth="1"/>
    <col min="14089" max="14089" width="4.625" style="214" customWidth="1"/>
    <col min="14090" max="14090" width="4.125" style="214" customWidth="1"/>
    <col min="14091" max="14091" width="15.625" style="214" customWidth="1"/>
    <col min="14092" max="14092" width="9.125" style="214" customWidth="1"/>
    <col min="14093" max="14093" width="18" style="214" customWidth="1"/>
    <col min="14094" max="14094" width="9.25" style="214" customWidth="1"/>
    <col min="14095" max="14336" width="9" style="214"/>
    <col min="14337" max="14337" width="5.75" style="214" customWidth="1"/>
    <col min="14338" max="14338" width="3.875" style="214" customWidth="1"/>
    <col min="14339" max="14339" width="2.625" style="214" customWidth="1"/>
    <col min="14340" max="14340" width="3.125" style="214" customWidth="1"/>
    <col min="14341" max="14341" width="3.5" style="214" customWidth="1"/>
    <col min="14342" max="14342" width="1.125" style="214" customWidth="1"/>
    <col min="14343" max="14343" width="2.75" style="214" customWidth="1"/>
    <col min="14344" max="14344" width="8.875" style="214" customWidth="1"/>
    <col min="14345" max="14345" width="4.625" style="214" customWidth="1"/>
    <col min="14346" max="14346" width="4.125" style="214" customWidth="1"/>
    <col min="14347" max="14347" width="15.625" style="214" customWidth="1"/>
    <col min="14348" max="14348" width="9.125" style="214" customWidth="1"/>
    <col min="14349" max="14349" width="18" style="214" customWidth="1"/>
    <col min="14350" max="14350" width="9.25" style="214" customWidth="1"/>
    <col min="14351" max="14592" width="9" style="214"/>
    <col min="14593" max="14593" width="5.75" style="214" customWidth="1"/>
    <col min="14594" max="14594" width="3.875" style="214" customWidth="1"/>
    <col min="14595" max="14595" width="2.625" style="214" customWidth="1"/>
    <col min="14596" max="14596" width="3.125" style="214" customWidth="1"/>
    <col min="14597" max="14597" width="3.5" style="214" customWidth="1"/>
    <col min="14598" max="14598" width="1.125" style="214" customWidth="1"/>
    <col min="14599" max="14599" width="2.75" style="214" customWidth="1"/>
    <col min="14600" max="14600" width="8.875" style="214" customWidth="1"/>
    <col min="14601" max="14601" width="4.625" style="214" customWidth="1"/>
    <col min="14602" max="14602" width="4.125" style="214" customWidth="1"/>
    <col min="14603" max="14603" width="15.625" style="214" customWidth="1"/>
    <col min="14604" max="14604" width="9.125" style="214" customWidth="1"/>
    <col min="14605" max="14605" width="18" style="214" customWidth="1"/>
    <col min="14606" max="14606" width="9.25" style="214" customWidth="1"/>
    <col min="14607" max="14848" width="9" style="214"/>
    <col min="14849" max="14849" width="5.75" style="214" customWidth="1"/>
    <col min="14850" max="14850" width="3.875" style="214" customWidth="1"/>
    <col min="14851" max="14851" width="2.625" style="214" customWidth="1"/>
    <col min="14852" max="14852" width="3.125" style="214" customWidth="1"/>
    <col min="14853" max="14853" width="3.5" style="214" customWidth="1"/>
    <col min="14854" max="14854" width="1.125" style="214" customWidth="1"/>
    <col min="14855" max="14855" width="2.75" style="214" customWidth="1"/>
    <col min="14856" max="14856" width="8.875" style="214" customWidth="1"/>
    <col min="14857" max="14857" width="4.625" style="214" customWidth="1"/>
    <col min="14858" max="14858" width="4.125" style="214" customWidth="1"/>
    <col min="14859" max="14859" width="15.625" style="214" customWidth="1"/>
    <col min="14860" max="14860" width="9.125" style="214" customWidth="1"/>
    <col min="14861" max="14861" width="18" style="214" customWidth="1"/>
    <col min="14862" max="14862" width="9.25" style="214" customWidth="1"/>
    <col min="14863" max="15104" width="9" style="214"/>
    <col min="15105" max="15105" width="5.75" style="214" customWidth="1"/>
    <col min="15106" max="15106" width="3.875" style="214" customWidth="1"/>
    <col min="15107" max="15107" width="2.625" style="214" customWidth="1"/>
    <col min="15108" max="15108" width="3.125" style="214" customWidth="1"/>
    <col min="15109" max="15109" width="3.5" style="214" customWidth="1"/>
    <col min="15110" max="15110" width="1.125" style="214" customWidth="1"/>
    <col min="15111" max="15111" width="2.75" style="214" customWidth="1"/>
    <col min="15112" max="15112" width="8.875" style="214" customWidth="1"/>
    <col min="15113" max="15113" width="4.625" style="214" customWidth="1"/>
    <col min="15114" max="15114" width="4.125" style="214" customWidth="1"/>
    <col min="15115" max="15115" width="15.625" style="214" customWidth="1"/>
    <col min="15116" max="15116" width="9.125" style="214" customWidth="1"/>
    <col min="15117" max="15117" width="18" style="214" customWidth="1"/>
    <col min="15118" max="15118" width="9.25" style="214" customWidth="1"/>
    <col min="15119" max="15360" width="9" style="214"/>
    <col min="15361" max="15361" width="5.75" style="214" customWidth="1"/>
    <col min="15362" max="15362" width="3.875" style="214" customWidth="1"/>
    <col min="15363" max="15363" width="2.625" style="214" customWidth="1"/>
    <col min="15364" max="15364" width="3.125" style="214" customWidth="1"/>
    <col min="15365" max="15365" width="3.5" style="214" customWidth="1"/>
    <col min="15366" max="15366" width="1.125" style="214" customWidth="1"/>
    <col min="15367" max="15367" width="2.75" style="214" customWidth="1"/>
    <col min="15368" max="15368" width="8.875" style="214" customWidth="1"/>
    <col min="15369" max="15369" width="4.625" style="214" customWidth="1"/>
    <col min="15370" max="15370" width="4.125" style="214" customWidth="1"/>
    <col min="15371" max="15371" width="15.625" style="214" customWidth="1"/>
    <col min="15372" max="15372" width="9.125" style="214" customWidth="1"/>
    <col min="15373" max="15373" width="18" style="214" customWidth="1"/>
    <col min="15374" max="15374" width="9.25" style="214" customWidth="1"/>
    <col min="15375" max="15616" width="9" style="214"/>
    <col min="15617" max="15617" width="5.75" style="214" customWidth="1"/>
    <col min="15618" max="15618" width="3.875" style="214" customWidth="1"/>
    <col min="15619" max="15619" width="2.625" style="214" customWidth="1"/>
    <col min="15620" max="15620" width="3.125" style="214" customWidth="1"/>
    <col min="15621" max="15621" width="3.5" style="214" customWidth="1"/>
    <col min="15622" max="15622" width="1.125" style="214" customWidth="1"/>
    <col min="15623" max="15623" width="2.75" style="214" customWidth="1"/>
    <col min="15624" max="15624" width="8.875" style="214" customWidth="1"/>
    <col min="15625" max="15625" width="4.625" style="214" customWidth="1"/>
    <col min="15626" max="15626" width="4.125" style="214" customWidth="1"/>
    <col min="15627" max="15627" width="15.625" style="214" customWidth="1"/>
    <col min="15628" max="15628" width="9.125" style="214" customWidth="1"/>
    <col min="15629" max="15629" width="18" style="214" customWidth="1"/>
    <col min="15630" max="15630" width="9.25" style="214" customWidth="1"/>
    <col min="15631" max="15872" width="9" style="214"/>
    <col min="15873" max="15873" width="5.75" style="214" customWidth="1"/>
    <col min="15874" max="15874" width="3.875" style="214" customWidth="1"/>
    <col min="15875" max="15875" width="2.625" style="214" customWidth="1"/>
    <col min="15876" max="15876" width="3.125" style="214" customWidth="1"/>
    <col min="15877" max="15877" width="3.5" style="214" customWidth="1"/>
    <col min="15878" max="15878" width="1.125" style="214" customWidth="1"/>
    <col min="15879" max="15879" width="2.75" style="214" customWidth="1"/>
    <col min="15880" max="15880" width="8.875" style="214" customWidth="1"/>
    <col min="15881" max="15881" width="4.625" style="214" customWidth="1"/>
    <col min="15882" max="15882" width="4.125" style="214" customWidth="1"/>
    <col min="15883" max="15883" width="15.625" style="214" customWidth="1"/>
    <col min="15884" max="15884" width="9.125" style="214" customWidth="1"/>
    <col min="15885" max="15885" width="18" style="214" customWidth="1"/>
    <col min="15886" max="15886" width="9.25" style="214" customWidth="1"/>
    <col min="15887" max="16128" width="9" style="214"/>
    <col min="16129" max="16129" width="5.75" style="214" customWidth="1"/>
    <col min="16130" max="16130" width="3.875" style="214" customWidth="1"/>
    <col min="16131" max="16131" width="2.625" style="214" customWidth="1"/>
    <col min="16132" max="16132" width="3.125" style="214" customWidth="1"/>
    <col min="16133" max="16133" width="3.5" style="214" customWidth="1"/>
    <col min="16134" max="16134" width="1.125" style="214" customWidth="1"/>
    <col min="16135" max="16135" width="2.75" style="214" customWidth="1"/>
    <col min="16136" max="16136" width="8.875" style="214" customWidth="1"/>
    <col min="16137" max="16137" width="4.625" style="214" customWidth="1"/>
    <col min="16138" max="16138" width="4.125" style="214" customWidth="1"/>
    <col min="16139" max="16139" width="15.625" style="214" customWidth="1"/>
    <col min="16140" max="16140" width="9.125" style="214" customWidth="1"/>
    <col min="16141" max="16141" width="18" style="214" customWidth="1"/>
    <col min="16142" max="16142" width="9.25" style="214" customWidth="1"/>
    <col min="16143" max="16384" width="9" style="214"/>
  </cols>
  <sheetData>
    <row r="1" spans="1:15" x14ac:dyDescent="0.35">
      <c r="A1" s="653" t="s">
        <v>181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213" t="s">
        <v>182</v>
      </c>
    </row>
    <row r="2" spans="1:15" x14ac:dyDescent="0.35">
      <c r="A2" s="215" t="s">
        <v>59</v>
      </c>
      <c r="B2" s="654" t="str">
        <f>'[1]ปร.4(ก)'!A2</f>
        <v>งานปรับปรุง/ซ่อมแซม</v>
      </c>
      <c r="C2" s="654"/>
      <c r="D2" s="654"/>
      <c r="E2" s="654"/>
      <c r="F2" s="654"/>
      <c r="G2" s="654"/>
      <c r="H2" s="655" t="str">
        <f>'[1]ปร.4(ก)'!E2</f>
        <v>การปรับปรุง/ซ่อมแซม..........</v>
      </c>
      <c r="I2" s="655"/>
      <c r="J2" s="655"/>
      <c r="K2" s="655"/>
      <c r="L2" s="655"/>
      <c r="M2" s="655"/>
      <c r="N2" s="655"/>
    </row>
    <row r="3" spans="1:15" x14ac:dyDescent="0.35">
      <c r="A3" s="216" t="s">
        <v>59</v>
      </c>
      <c r="B3" s="656" t="s">
        <v>183</v>
      </c>
      <c r="C3" s="656"/>
      <c r="D3" s="657" t="str">
        <f>'[1]ปร.4(ก)'!B3</f>
        <v>โรงเรียน</v>
      </c>
      <c r="E3" s="657"/>
      <c r="F3" s="657"/>
      <c r="G3" s="657"/>
      <c r="H3" s="657"/>
      <c r="I3" s="657"/>
      <c r="J3" s="657"/>
      <c r="K3" s="657"/>
      <c r="L3" s="217" t="s">
        <v>184</v>
      </c>
      <c r="M3" s="658" t="str">
        <f>'[1]ปร.4(ก)'!J3</f>
        <v>ทั่วประเทศ</v>
      </c>
      <c r="N3" s="658"/>
    </row>
    <row r="4" spans="1:15" x14ac:dyDescent="0.35">
      <c r="A4" s="216" t="s">
        <v>59</v>
      </c>
      <c r="B4" s="656" t="s">
        <v>62</v>
      </c>
      <c r="C4" s="656"/>
      <c r="D4" s="656"/>
      <c r="E4" s="659" t="s">
        <v>185</v>
      </c>
      <c r="F4" s="659"/>
      <c r="G4" s="659"/>
      <c r="H4" s="659"/>
      <c r="I4" s="659"/>
      <c r="J4" s="659"/>
      <c r="K4" s="659"/>
      <c r="L4" s="659"/>
      <c r="M4" s="659"/>
      <c r="N4" s="659"/>
    </row>
    <row r="5" spans="1:15" x14ac:dyDescent="0.35">
      <c r="A5" s="216" t="s">
        <v>59</v>
      </c>
      <c r="B5" s="659" t="s">
        <v>186</v>
      </c>
      <c r="C5" s="659"/>
      <c r="D5" s="659"/>
      <c r="E5" s="659"/>
      <c r="F5" s="659"/>
      <c r="G5" s="659"/>
      <c r="H5" s="218" t="s">
        <v>4</v>
      </c>
      <c r="I5" s="219">
        <v>2</v>
      </c>
      <c r="J5" s="220" t="s">
        <v>57</v>
      </c>
      <c r="K5" s="660" t="s">
        <v>64</v>
      </c>
      <c r="L5" s="660"/>
      <c r="M5" s="661">
        <f>'[1]ปร.4(ก)'!K4</f>
        <v>240378</v>
      </c>
      <c r="N5" s="661"/>
      <c r="O5" s="221"/>
    </row>
    <row r="6" spans="1:15" ht="21.75" thickBot="1" x14ac:dyDescent="0.4">
      <c r="A6" s="222"/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7" spans="1:15" ht="21.75" thickTop="1" x14ac:dyDescent="0.35">
      <c r="A7" s="643" t="s">
        <v>2</v>
      </c>
      <c r="B7" s="645" t="s">
        <v>3</v>
      </c>
      <c r="C7" s="646"/>
      <c r="D7" s="646"/>
      <c r="E7" s="646"/>
      <c r="F7" s="646"/>
      <c r="G7" s="646"/>
      <c r="H7" s="646"/>
      <c r="I7" s="646"/>
      <c r="J7" s="647"/>
      <c r="K7" s="224" t="s">
        <v>66</v>
      </c>
      <c r="L7" s="651" t="s">
        <v>67</v>
      </c>
      <c r="M7" s="225" t="s">
        <v>68</v>
      </c>
      <c r="N7" s="643" t="s">
        <v>9</v>
      </c>
    </row>
    <row r="8" spans="1:15" ht="21.75" thickBot="1" x14ac:dyDescent="0.4">
      <c r="A8" s="644"/>
      <c r="B8" s="648"/>
      <c r="C8" s="649"/>
      <c r="D8" s="649"/>
      <c r="E8" s="649"/>
      <c r="F8" s="649"/>
      <c r="G8" s="649"/>
      <c r="H8" s="649"/>
      <c r="I8" s="649"/>
      <c r="J8" s="650"/>
      <c r="K8" s="226" t="s">
        <v>69</v>
      </c>
      <c r="L8" s="652"/>
      <c r="M8" s="227" t="s">
        <v>69</v>
      </c>
      <c r="N8" s="644"/>
    </row>
    <row r="9" spans="1:15" ht="24" thickTop="1" x14ac:dyDescent="0.35">
      <c r="A9" s="228">
        <v>1</v>
      </c>
      <c r="B9" s="662" t="s">
        <v>187</v>
      </c>
      <c r="C9" s="663"/>
      <c r="D9" s="663"/>
      <c r="E9" s="663"/>
      <c r="F9" s="663"/>
      <c r="G9" s="663"/>
      <c r="H9" s="663"/>
      <c r="I9" s="663"/>
      <c r="J9" s="664"/>
      <c r="K9" s="229">
        <f>DATA!F1</f>
        <v>400868</v>
      </c>
      <c r="L9" s="230">
        <f>DATA!F7</f>
        <v>1.3073999999999999</v>
      </c>
      <c r="M9" s="231">
        <f>K9*L9</f>
        <v>524094.82319999998</v>
      </c>
      <c r="N9" s="232"/>
    </row>
    <row r="10" spans="1:15" x14ac:dyDescent="0.35">
      <c r="A10" s="233"/>
      <c r="B10" s="665"/>
      <c r="C10" s="659"/>
      <c r="D10" s="659"/>
      <c r="E10" s="659"/>
      <c r="F10" s="659"/>
      <c r="G10" s="659"/>
      <c r="H10" s="659"/>
      <c r="I10" s="659"/>
      <c r="J10" s="666"/>
      <c r="K10" s="234"/>
      <c r="L10" s="235"/>
      <c r="M10" s="234"/>
      <c r="N10" s="236"/>
    </row>
    <row r="11" spans="1:15" x14ac:dyDescent="0.35">
      <c r="A11" s="233"/>
      <c r="B11" s="667"/>
      <c r="C11" s="668"/>
      <c r="D11" s="668"/>
      <c r="E11" s="668"/>
      <c r="F11" s="668"/>
      <c r="G11" s="668"/>
      <c r="H11" s="668"/>
      <c r="I11" s="668"/>
      <c r="J11" s="669"/>
      <c r="K11" s="237"/>
      <c r="L11" s="235"/>
      <c r="M11" s="234"/>
      <c r="N11" s="236"/>
    </row>
    <row r="12" spans="1:15" x14ac:dyDescent="0.35">
      <c r="A12" s="233"/>
      <c r="B12" s="670" t="s">
        <v>188</v>
      </c>
      <c r="C12" s="671"/>
      <c r="D12" s="671"/>
      <c r="E12" s="671"/>
      <c r="F12" s="671"/>
      <c r="G12" s="671"/>
      <c r="H12" s="671"/>
      <c r="I12" s="671"/>
      <c r="J12" s="672"/>
      <c r="K12" s="235"/>
      <c r="L12" s="235"/>
      <c r="M12" s="238"/>
      <c r="N12" s="236"/>
    </row>
    <row r="13" spans="1:15" s="243" customFormat="1" ht="18.75" x14ac:dyDescent="0.3">
      <c r="A13" s="239"/>
      <c r="B13" s="673" t="s">
        <v>189</v>
      </c>
      <c r="C13" s="674"/>
      <c r="D13" s="674"/>
      <c r="E13" s="674"/>
      <c r="F13" s="674"/>
      <c r="G13" s="674"/>
      <c r="H13" s="674"/>
      <c r="I13" s="675">
        <v>0</v>
      </c>
      <c r="J13" s="676"/>
      <c r="K13" s="240"/>
      <c r="L13" s="240"/>
      <c r="M13" s="241"/>
      <c r="N13" s="242"/>
    </row>
    <row r="14" spans="1:15" s="243" customFormat="1" ht="18.75" x14ac:dyDescent="0.3">
      <c r="A14" s="242"/>
      <c r="B14" s="678" t="s">
        <v>190</v>
      </c>
      <c r="C14" s="679"/>
      <c r="D14" s="679"/>
      <c r="E14" s="679"/>
      <c r="F14" s="679"/>
      <c r="G14" s="679"/>
      <c r="H14" s="679"/>
      <c r="I14" s="680">
        <v>0</v>
      </c>
      <c r="J14" s="681"/>
      <c r="K14" s="240"/>
      <c r="L14" s="240"/>
      <c r="M14" s="241"/>
      <c r="N14" s="242"/>
    </row>
    <row r="15" spans="1:15" s="243" customFormat="1" ht="18.75" x14ac:dyDescent="0.3">
      <c r="A15" s="242"/>
      <c r="B15" s="678" t="s">
        <v>191</v>
      </c>
      <c r="C15" s="679"/>
      <c r="D15" s="679"/>
      <c r="E15" s="679"/>
      <c r="F15" s="679"/>
      <c r="G15" s="679"/>
      <c r="H15" s="679"/>
      <c r="I15" s="680">
        <v>0.06</v>
      </c>
      <c r="J15" s="681"/>
      <c r="K15" s="240"/>
      <c r="L15" s="240"/>
      <c r="M15" s="241"/>
      <c r="N15" s="242"/>
    </row>
    <row r="16" spans="1:15" s="243" customFormat="1" ht="19.5" thickBot="1" x14ac:dyDescent="0.35">
      <c r="A16" s="244"/>
      <c r="B16" s="682" t="s">
        <v>192</v>
      </c>
      <c r="C16" s="683"/>
      <c r="D16" s="683"/>
      <c r="E16" s="683"/>
      <c r="F16" s="683"/>
      <c r="G16" s="683"/>
      <c r="H16" s="683"/>
      <c r="I16" s="684">
        <v>7.0000000000000007E-2</v>
      </c>
      <c r="J16" s="685"/>
      <c r="K16" s="245"/>
      <c r="L16" s="245"/>
      <c r="M16" s="246"/>
      <c r="N16" s="247"/>
    </row>
    <row r="17" spans="1:14" ht="24.75" thickTop="1" thickBot="1" x14ac:dyDescent="0.4">
      <c r="A17" s="686" t="s">
        <v>193</v>
      </c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8"/>
      <c r="M17" s="248">
        <f>SUM(M9:M16)</f>
        <v>524094.82319999998</v>
      </c>
      <c r="N17" s="249"/>
    </row>
    <row r="18" spans="1:14" ht="24" thickBot="1" x14ac:dyDescent="0.4">
      <c r="A18" s="689" t="str">
        <f>"("&amp;BAHTTEXT(M18)&amp;")"</f>
        <v>(ห้าแสนสองหมื่นสี่พันบาทถ้วน)</v>
      </c>
      <c r="B18" s="690"/>
      <c r="C18" s="690"/>
      <c r="D18" s="690"/>
      <c r="E18" s="690"/>
      <c r="F18" s="690"/>
      <c r="G18" s="690"/>
      <c r="H18" s="690"/>
      <c r="I18" s="690"/>
      <c r="J18" s="690"/>
      <c r="K18" s="690"/>
      <c r="L18" s="250" t="s">
        <v>72</v>
      </c>
      <c r="M18" s="251">
        <f>ROUNDDOWN(M17,-3)</f>
        <v>524000</v>
      </c>
      <c r="N18" s="252" t="s">
        <v>73</v>
      </c>
    </row>
    <row r="19" spans="1:14" ht="21.75" thickTop="1" x14ac:dyDescent="0.35">
      <c r="A19" s="253"/>
      <c r="B19" s="691" t="s">
        <v>1</v>
      </c>
      <c r="C19" s="691"/>
      <c r="D19" s="691"/>
      <c r="E19" s="691"/>
      <c r="F19" s="691"/>
      <c r="G19" s="691"/>
      <c r="H19" s="692" t="s">
        <v>74</v>
      </c>
      <c r="I19" s="693"/>
      <c r="J19" s="693"/>
      <c r="K19" s="693"/>
      <c r="L19" s="693"/>
      <c r="M19" s="694"/>
      <c r="N19" s="694"/>
    </row>
    <row r="20" spans="1:14" s="243" customFormat="1" ht="18.75" x14ac:dyDescent="0.3">
      <c r="A20" s="254"/>
      <c r="B20" s="677"/>
      <c r="C20" s="677"/>
      <c r="D20" s="677"/>
      <c r="E20" s="677"/>
      <c r="F20" s="677"/>
      <c r="G20" s="677"/>
      <c r="H20" s="677" t="s">
        <v>194</v>
      </c>
      <c r="I20" s="677"/>
      <c r="J20" s="677"/>
      <c r="K20" s="677"/>
      <c r="L20" s="677"/>
      <c r="M20" s="677"/>
      <c r="N20" s="677"/>
    </row>
    <row r="21" spans="1:14" x14ac:dyDescent="0.35">
      <c r="B21" s="695"/>
      <c r="C21" s="695"/>
      <c r="D21" s="695"/>
      <c r="E21" s="695"/>
      <c r="F21" s="695"/>
      <c r="G21" s="695"/>
      <c r="H21" s="692" t="s">
        <v>74</v>
      </c>
      <c r="I21" s="693"/>
      <c r="J21" s="693"/>
      <c r="K21" s="693"/>
      <c r="L21" s="692" t="s">
        <v>74</v>
      </c>
      <c r="M21" s="692"/>
      <c r="N21" s="692"/>
    </row>
    <row r="22" spans="1:14" s="243" customFormat="1" ht="18.75" x14ac:dyDescent="0.3">
      <c r="B22" s="696"/>
      <c r="C22" s="696"/>
      <c r="D22" s="696"/>
      <c r="E22" s="696"/>
      <c r="F22" s="696"/>
      <c r="G22" s="696"/>
      <c r="H22" s="677" t="s">
        <v>194</v>
      </c>
      <c r="I22" s="677"/>
      <c r="J22" s="677"/>
      <c r="K22" s="677"/>
      <c r="L22" s="677" t="s">
        <v>194</v>
      </c>
      <c r="M22" s="692"/>
      <c r="N22" s="692"/>
    </row>
    <row r="23" spans="1:14" s="243" customFormat="1" ht="18.75" x14ac:dyDescent="0.3">
      <c r="B23" s="696"/>
      <c r="C23" s="696"/>
      <c r="D23" s="696"/>
      <c r="E23" s="696"/>
      <c r="F23" s="696"/>
      <c r="G23" s="696"/>
      <c r="H23" s="677" t="s">
        <v>195</v>
      </c>
      <c r="I23" s="677"/>
      <c r="J23" s="677"/>
      <c r="K23" s="677"/>
      <c r="L23" s="677" t="s">
        <v>196</v>
      </c>
      <c r="M23" s="677"/>
      <c r="N23" s="677"/>
    </row>
    <row r="24" spans="1:14" x14ac:dyDescent="0.35">
      <c r="B24" s="610" t="s">
        <v>197</v>
      </c>
      <c r="C24" s="610"/>
      <c r="D24" s="610"/>
      <c r="E24" s="610"/>
      <c r="F24" s="610"/>
      <c r="G24" s="610"/>
      <c r="H24" s="692" t="s">
        <v>74</v>
      </c>
      <c r="I24" s="693"/>
      <c r="J24" s="693"/>
      <c r="K24" s="693"/>
      <c r="L24" s="610" t="s">
        <v>198</v>
      </c>
      <c r="M24" s="610"/>
      <c r="N24" s="610"/>
    </row>
    <row r="25" spans="1:14" s="243" customFormat="1" ht="18.75" x14ac:dyDescent="0.3">
      <c r="B25" s="696"/>
      <c r="C25" s="696"/>
      <c r="D25" s="696"/>
      <c r="E25" s="696"/>
      <c r="F25" s="696"/>
      <c r="G25" s="696"/>
      <c r="H25" s="677" t="s">
        <v>194</v>
      </c>
      <c r="I25" s="677"/>
      <c r="J25" s="677"/>
      <c r="K25" s="677"/>
      <c r="L25" s="696"/>
      <c r="M25" s="696"/>
      <c r="N25" s="696"/>
    </row>
    <row r="26" spans="1:14" x14ac:dyDescent="0.35">
      <c r="B26" s="610" t="s">
        <v>197</v>
      </c>
      <c r="C26" s="610"/>
      <c r="D26" s="610"/>
      <c r="E26" s="610"/>
      <c r="F26" s="610"/>
      <c r="G26" s="610"/>
      <c r="H26" s="692" t="s">
        <v>74</v>
      </c>
      <c r="I26" s="693"/>
      <c r="J26" s="693"/>
      <c r="K26" s="693"/>
      <c r="L26" s="255" t="s">
        <v>199</v>
      </c>
      <c r="M26" s="255"/>
    </row>
    <row r="27" spans="1:14" s="243" customFormat="1" ht="18.75" x14ac:dyDescent="0.3">
      <c r="B27" s="696"/>
      <c r="C27" s="696"/>
      <c r="D27" s="696"/>
      <c r="E27" s="696"/>
      <c r="F27" s="696"/>
      <c r="G27" s="696"/>
      <c r="H27" s="677" t="s">
        <v>200</v>
      </c>
      <c r="I27" s="677"/>
      <c r="J27" s="677"/>
      <c r="K27" s="677"/>
      <c r="L27" s="256"/>
      <c r="M27" s="256"/>
    </row>
    <row r="28" spans="1:14" x14ac:dyDescent="0.35">
      <c r="B28" s="610" t="s">
        <v>197</v>
      </c>
      <c r="C28" s="610"/>
      <c r="D28" s="610"/>
      <c r="E28" s="610"/>
      <c r="F28" s="610"/>
      <c r="G28" s="610"/>
      <c r="H28" s="692" t="s">
        <v>74</v>
      </c>
      <c r="I28" s="693"/>
      <c r="J28" s="693"/>
      <c r="K28" s="693"/>
      <c r="L28" s="255" t="s">
        <v>201</v>
      </c>
      <c r="M28" s="255"/>
    </row>
    <row r="29" spans="1:14" s="243" customFormat="1" ht="18.75" x14ac:dyDescent="0.3">
      <c r="B29" s="696"/>
      <c r="C29" s="696"/>
      <c r="D29" s="696"/>
      <c r="E29" s="696"/>
      <c r="F29" s="696"/>
      <c r="G29" s="696"/>
      <c r="H29" s="677" t="s">
        <v>202</v>
      </c>
      <c r="I29" s="677"/>
      <c r="J29" s="677"/>
      <c r="K29" s="677"/>
      <c r="L29" s="256"/>
      <c r="M29" s="256"/>
    </row>
    <row r="30" spans="1:14" x14ac:dyDescent="0.35">
      <c r="B30" s="610" t="s">
        <v>203</v>
      </c>
      <c r="C30" s="610"/>
      <c r="D30" s="610"/>
      <c r="E30" s="610"/>
      <c r="F30" s="610"/>
      <c r="G30" s="610"/>
      <c r="H30" s="692" t="s">
        <v>74</v>
      </c>
      <c r="I30" s="693"/>
      <c r="J30" s="693"/>
      <c r="K30" s="693"/>
      <c r="L30" s="255" t="s">
        <v>204</v>
      </c>
      <c r="M30" s="255"/>
    </row>
    <row r="31" spans="1:14" s="243" customFormat="1" ht="18.75" x14ac:dyDescent="0.3">
      <c r="B31" s="696"/>
      <c r="C31" s="696"/>
      <c r="D31" s="696"/>
      <c r="E31" s="696"/>
      <c r="F31" s="696"/>
      <c r="G31" s="696"/>
      <c r="H31" s="677" t="s">
        <v>194</v>
      </c>
      <c r="I31" s="677"/>
      <c r="J31" s="677"/>
      <c r="K31" s="677"/>
      <c r="L31" s="257"/>
      <c r="M31" s="256"/>
    </row>
    <row r="32" spans="1:14" s="243" customFormat="1" ht="18.75" x14ac:dyDescent="0.3">
      <c r="B32" s="258"/>
      <c r="C32" s="258"/>
      <c r="D32" s="258"/>
      <c r="E32" s="258"/>
      <c r="F32" s="258"/>
      <c r="G32" s="258"/>
      <c r="H32" s="259"/>
      <c r="I32" s="259"/>
      <c r="J32" s="259"/>
      <c r="K32" s="259"/>
      <c r="L32" s="257"/>
      <c r="M32" s="256"/>
    </row>
    <row r="33" spans="2:13" s="243" customFormat="1" ht="18.75" x14ac:dyDescent="0.3">
      <c r="B33" s="258"/>
      <c r="C33" s="258"/>
      <c r="D33" s="258"/>
      <c r="E33" s="258"/>
      <c r="F33" s="258"/>
      <c r="G33" s="258"/>
      <c r="H33" s="259"/>
      <c r="I33" s="259"/>
      <c r="J33" s="259"/>
      <c r="K33" s="259"/>
      <c r="L33" s="257"/>
      <c r="M33" s="256"/>
    </row>
  </sheetData>
  <sheetProtection password="C407" sheet="1" objects="1" scenarios="1"/>
  <mergeCells count="62">
    <mergeCell ref="B31:G31"/>
    <mergeCell ref="H31:K31"/>
    <mergeCell ref="B28:G28"/>
    <mergeCell ref="H28:K28"/>
    <mergeCell ref="B29:G29"/>
    <mergeCell ref="H29:K29"/>
    <mergeCell ref="B30:G30"/>
    <mergeCell ref="H30:K30"/>
    <mergeCell ref="B27:G27"/>
    <mergeCell ref="H27:K27"/>
    <mergeCell ref="B23:G23"/>
    <mergeCell ref="H23:K23"/>
    <mergeCell ref="L23:N23"/>
    <mergeCell ref="B24:G24"/>
    <mergeCell ref="H24:K24"/>
    <mergeCell ref="L24:N24"/>
    <mergeCell ref="B25:G25"/>
    <mergeCell ref="H25:K25"/>
    <mergeCell ref="L25:N25"/>
    <mergeCell ref="B26:G26"/>
    <mergeCell ref="H26:K26"/>
    <mergeCell ref="B21:G21"/>
    <mergeCell ref="H21:K21"/>
    <mergeCell ref="L21:N21"/>
    <mergeCell ref="B22:G22"/>
    <mergeCell ref="H22:K22"/>
    <mergeCell ref="L22:N22"/>
    <mergeCell ref="B20:G20"/>
    <mergeCell ref="H20:K20"/>
    <mergeCell ref="L20:N20"/>
    <mergeCell ref="B14:H14"/>
    <mergeCell ref="I14:J14"/>
    <mergeCell ref="B15:H15"/>
    <mergeCell ref="I15:J15"/>
    <mergeCell ref="B16:H16"/>
    <mergeCell ref="I16:J16"/>
    <mergeCell ref="A17:L17"/>
    <mergeCell ref="A18:K18"/>
    <mergeCell ref="B19:G19"/>
    <mergeCell ref="H19:K19"/>
    <mergeCell ref="L19:N19"/>
    <mergeCell ref="B9:J9"/>
    <mergeCell ref="B10:J10"/>
    <mergeCell ref="B11:J11"/>
    <mergeCell ref="B12:J12"/>
    <mergeCell ref="B13:H13"/>
    <mergeCell ref="I13:J13"/>
    <mergeCell ref="A7:A8"/>
    <mergeCell ref="B7:J8"/>
    <mergeCell ref="L7:L8"/>
    <mergeCell ref="N7:N8"/>
    <mergeCell ref="A1:M1"/>
    <mergeCell ref="B2:G2"/>
    <mergeCell ref="H2:N2"/>
    <mergeCell ref="B3:C3"/>
    <mergeCell ref="D3:K3"/>
    <mergeCell ref="M3:N3"/>
    <mergeCell ref="B4:D4"/>
    <mergeCell ref="E4:N4"/>
    <mergeCell ref="B5:G5"/>
    <mergeCell ref="K5:L5"/>
    <mergeCell ref="M5:N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" sqref="F2"/>
    </sheetView>
  </sheetViews>
  <sheetFormatPr defaultRowHeight="21" x14ac:dyDescent="0.35"/>
  <cols>
    <col min="1" max="1" width="3.5" style="261" customWidth="1"/>
    <col min="2" max="2" width="15.125" style="262" bestFit="1" customWidth="1"/>
    <col min="3" max="3" width="12" style="268" customWidth="1"/>
    <col min="4" max="4" width="26.75" style="261" bestFit="1" customWidth="1"/>
    <col min="5" max="5" width="9" style="261" bestFit="1" customWidth="1"/>
    <col min="6" max="6" width="19.625" style="267" customWidth="1"/>
    <col min="7" max="8" width="9" style="261"/>
    <col min="9" max="10" width="2" style="261" customWidth="1"/>
    <col min="11" max="11" width="26.75" style="261" bestFit="1" customWidth="1"/>
    <col min="12" max="12" width="9" style="261" bestFit="1" customWidth="1"/>
    <col min="13" max="13" width="18.625" style="267" customWidth="1"/>
    <col min="14" max="14" width="10.75" style="261" customWidth="1"/>
    <col min="15" max="256" width="9" style="261"/>
    <col min="257" max="257" width="3.5" style="261" customWidth="1"/>
    <col min="258" max="258" width="15.125" style="261" bestFit="1" customWidth="1"/>
    <col min="259" max="259" width="12" style="261" customWidth="1"/>
    <col min="260" max="260" width="26.75" style="261" bestFit="1" customWidth="1"/>
    <col min="261" max="261" width="9" style="261" bestFit="1" customWidth="1"/>
    <col min="262" max="262" width="19.625" style="261" customWidth="1"/>
    <col min="263" max="264" width="9" style="261"/>
    <col min="265" max="266" width="2" style="261" customWidth="1"/>
    <col min="267" max="267" width="26.75" style="261" bestFit="1" customWidth="1"/>
    <col min="268" max="268" width="9" style="261" bestFit="1" customWidth="1"/>
    <col min="269" max="269" width="18.625" style="261" customWidth="1"/>
    <col min="270" max="270" width="10.75" style="261" customWidth="1"/>
    <col min="271" max="512" width="9" style="261"/>
    <col min="513" max="513" width="3.5" style="261" customWidth="1"/>
    <col min="514" max="514" width="15.125" style="261" bestFit="1" customWidth="1"/>
    <col min="515" max="515" width="12" style="261" customWidth="1"/>
    <col min="516" max="516" width="26.75" style="261" bestFit="1" customWidth="1"/>
    <col min="517" max="517" width="9" style="261" bestFit="1" customWidth="1"/>
    <col min="518" max="518" width="19.625" style="261" customWidth="1"/>
    <col min="519" max="520" width="9" style="261"/>
    <col min="521" max="522" width="2" style="261" customWidth="1"/>
    <col min="523" max="523" width="26.75" style="261" bestFit="1" customWidth="1"/>
    <col min="524" max="524" width="9" style="261" bestFit="1" customWidth="1"/>
    <col min="525" max="525" width="18.625" style="261" customWidth="1"/>
    <col min="526" max="526" width="10.75" style="261" customWidth="1"/>
    <col min="527" max="768" width="9" style="261"/>
    <col min="769" max="769" width="3.5" style="261" customWidth="1"/>
    <col min="770" max="770" width="15.125" style="261" bestFit="1" customWidth="1"/>
    <col min="771" max="771" width="12" style="261" customWidth="1"/>
    <col min="772" max="772" width="26.75" style="261" bestFit="1" customWidth="1"/>
    <col min="773" max="773" width="9" style="261" bestFit="1" customWidth="1"/>
    <col min="774" max="774" width="19.625" style="261" customWidth="1"/>
    <col min="775" max="776" width="9" style="261"/>
    <col min="777" max="778" width="2" style="261" customWidth="1"/>
    <col min="779" max="779" width="26.75" style="261" bestFit="1" customWidth="1"/>
    <col min="780" max="780" width="9" style="261" bestFit="1" customWidth="1"/>
    <col min="781" max="781" width="18.625" style="261" customWidth="1"/>
    <col min="782" max="782" width="10.75" style="261" customWidth="1"/>
    <col min="783" max="1024" width="9" style="261"/>
    <col min="1025" max="1025" width="3.5" style="261" customWidth="1"/>
    <col min="1026" max="1026" width="15.125" style="261" bestFit="1" customWidth="1"/>
    <col min="1027" max="1027" width="12" style="261" customWidth="1"/>
    <col min="1028" max="1028" width="26.75" style="261" bestFit="1" customWidth="1"/>
    <col min="1029" max="1029" width="9" style="261" bestFit="1" customWidth="1"/>
    <col min="1030" max="1030" width="19.625" style="261" customWidth="1"/>
    <col min="1031" max="1032" width="9" style="261"/>
    <col min="1033" max="1034" width="2" style="261" customWidth="1"/>
    <col min="1035" max="1035" width="26.75" style="261" bestFit="1" customWidth="1"/>
    <col min="1036" max="1036" width="9" style="261" bestFit="1" customWidth="1"/>
    <col min="1037" max="1037" width="18.625" style="261" customWidth="1"/>
    <col min="1038" max="1038" width="10.75" style="261" customWidth="1"/>
    <col min="1039" max="1280" width="9" style="261"/>
    <col min="1281" max="1281" width="3.5" style="261" customWidth="1"/>
    <col min="1282" max="1282" width="15.125" style="261" bestFit="1" customWidth="1"/>
    <col min="1283" max="1283" width="12" style="261" customWidth="1"/>
    <col min="1284" max="1284" width="26.75" style="261" bestFit="1" customWidth="1"/>
    <col min="1285" max="1285" width="9" style="261" bestFit="1" customWidth="1"/>
    <col min="1286" max="1286" width="19.625" style="261" customWidth="1"/>
    <col min="1287" max="1288" width="9" style="261"/>
    <col min="1289" max="1290" width="2" style="261" customWidth="1"/>
    <col min="1291" max="1291" width="26.75" style="261" bestFit="1" customWidth="1"/>
    <col min="1292" max="1292" width="9" style="261" bestFit="1" customWidth="1"/>
    <col min="1293" max="1293" width="18.625" style="261" customWidth="1"/>
    <col min="1294" max="1294" width="10.75" style="261" customWidth="1"/>
    <col min="1295" max="1536" width="9" style="261"/>
    <col min="1537" max="1537" width="3.5" style="261" customWidth="1"/>
    <col min="1538" max="1538" width="15.125" style="261" bestFit="1" customWidth="1"/>
    <col min="1539" max="1539" width="12" style="261" customWidth="1"/>
    <col min="1540" max="1540" width="26.75" style="261" bestFit="1" customWidth="1"/>
    <col min="1541" max="1541" width="9" style="261" bestFit="1" customWidth="1"/>
    <col min="1542" max="1542" width="19.625" style="261" customWidth="1"/>
    <col min="1543" max="1544" width="9" style="261"/>
    <col min="1545" max="1546" width="2" style="261" customWidth="1"/>
    <col min="1547" max="1547" width="26.75" style="261" bestFit="1" customWidth="1"/>
    <col min="1548" max="1548" width="9" style="261" bestFit="1" customWidth="1"/>
    <col min="1549" max="1549" width="18.625" style="261" customWidth="1"/>
    <col min="1550" max="1550" width="10.75" style="261" customWidth="1"/>
    <col min="1551" max="1792" width="9" style="261"/>
    <col min="1793" max="1793" width="3.5" style="261" customWidth="1"/>
    <col min="1794" max="1794" width="15.125" style="261" bestFit="1" customWidth="1"/>
    <col min="1795" max="1795" width="12" style="261" customWidth="1"/>
    <col min="1796" max="1796" width="26.75" style="261" bestFit="1" customWidth="1"/>
    <col min="1797" max="1797" width="9" style="261" bestFit="1" customWidth="1"/>
    <col min="1798" max="1798" width="19.625" style="261" customWidth="1"/>
    <col min="1799" max="1800" width="9" style="261"/>
    <col min="1801" max="1802" width="2" style="261" customWidth="1"/>
    <col min="1803" max="1803" width="26.75" style="261" bestFit="1" customWidth="1"/>
    <col min="1804" max="1804" width="9" style="261" bestFit="1" customWidth="1"/>
    <col min="1805" max="1805" width="18.625" style="261" customWidth="1"/>
    <col min="1806" max="1806" width="10.75" style="261" customWidth="1"/>
    <col min="1807" max="2048" width="9" style="261"/>
    <col min="2049" max="2049" width="3.5" style="261" customWidth="1"/>
    <col min="2050" max="2050" width="15.125" style="261" bestFit="1" customWidth="1"/>
    <col min="2051" max="2051" width="12" style="261" customWidth="1"/>
    <col min="2052" max="2052" width="26.75" style="261" bestFit="1" customWidth="1"/>
    <col min="2053" max="2053" width="9" style="261" bestFit="1" customWidth="1"/>
    <col min="2054" max="2054" width="19.625" style="261" customWidth="1"/>
    <col min="2055" max="2056" width="9" style="261"/>
    <col min="2057" max="2058" width="2" style="261" customWidth="1"/>
    <col min="2059" max="2059" width="26.75" style="261" bestFit="1" customWidth="1"/>
    <col min="2060" max="2060" width="9" style="261" bestFit="1" customWidth="1"/>
    <col min="2061" max="2061" width="18.625" style="261" customWidth="1"/>
    <col min="2062" max="2062" width="10.75" style="261" customWidth="1"/>
    <col min="2063" max="2304" width="9" style="261"/>
    <col min="2305" max="2305" width="3.5" style="261" customWidth="1"/>
    <col min="2306" max="2306" width="15.125" style="261" bestFit="1" customWidth="1"/>
    <col min="2307" max="2307" width="12" style="261" customWidth="1"/>
    <col min="2308" max="2308" width="26.75" style="261" bestFit="1" customWidth="1"/>
    <col min="2309" max="2309" width="9" style="261" bestFit="1" customWidth="1"/>
    <col min="2310" max="2310" width="19.625" style="261" customWidth="1"/>
    <col min="2311" max="2312" width="9" style="261"/>
    <col min="2313" max="2314" width="2" style="261" customWidth="1"/>
    <col min="2315" max="2315" width="26.75" style="261" bestFit="1" customWidth="1"/>
    <col min="2316" max="2316" width="9" style="261" bestFit="1" customWidth="1"/>
    <col min="2317" max="2317" width="18.625" style="261" customWidth="1"/>
    <col min="2318" max="2318" width="10.75" style="261" customWidth="1"/>
    <col min="2319" max="2560" width="9" style="261"/>
    <col min="2561" max="2561" width="3.5" style="261" customWidth="1"/>
    <col min="2562" max="2562" width="15.125" style="261" bestFit="1" customWidth="1"/>
    <col min="2563" max="2563" width="12" style="261" customWidth="1"/>
    <col min="2564" max="2564" width="26.75" style="261" bestFit="1" customWidth="1"/>
    <col min="2565" max="2565" width="9" style="261" bestFit="1" customWidth="1"/>
    <col min="2566" max="2566" width="19.625" style="261" customWidth="1"/>
    <col min="2567" max="2568" width="9" style="261"/>
    <col min="2569" max="2570" width="2" style="261" customWidth="1"/>
    <col min="2571" max="2571" width="26.75" style="261" bestFit="1" customWidth="1"/>
    <col min="2572" max="2572" width="9" style="261" bestFit="1" customWidth="1"/>
    <col min="2573" max="2573" width="18.625" style="261" customWidth="1"/>
    <col min="2574" max="2574" width="10.75" style="261" customWidth="1"/>
    <col min="2575" max="2816" width="9" style="261"/>
    <col min="2817" max="2817" width="3.5" style="261" customWidth="1"/>
    <col min="2818" max="2818" width="15.125" style="261" bestFit="1" customWidth="1"/>
    <col min="2819" max="2819" width="12" style="261" customWidth="1"/>
    <col min="2820" max="2820" width="26.75" style="261" bestFit="1" customWidth="1"/>
    <col min="2821" max="2821" width="9" style="261" bestFit="1" customWidth="1"/>
    <col min="2822" max="2822" width="19.625" style="261" customWidth="1"/>
    <col min="2823" max="2824" width="9" style="261"/>
    <col min="2825" max="2826" width="2" style="261" customWidth="1"/>
    <col min="2827" max="2827" width="26.75" style="261" bestFit="1" customWidth="1"/>
    <col min="2828" max="2828" width="9" style="261" bestFit="1" customWidth="1"/>
    <col min="2829" max="2829" width="18.625" style="261" customWidth="1"/>
    <col min="2830" max="2830" width="10.75" style="261" customWidth="1"/>
    <col min="2831" max="3072" width="9" style="261"/>
    <col min="3073" max="3073" width="3.5" style="261" customWidth="1"/>
    <col min="3074" max="3074" width="15.125" style="261" bestFit="1" customWidth="1"/>
    <col min="3075" max="3075" width="12" style="261" customWidth="1"/>
    <col min="3076" max="3076" width="26.75" style="261" bestFit="1" customWidth="1"/>
    <col min="3077" max="3077" width="9" style="261" bestFit="1" customWidth="1"/>
    <col min="3078" max="3078" width="19.625" style="261" customWidth="1"/>
    <col min="3079" max="3080" width="9" style="261"/>
    <col min="3081" max="3082" width="2" style="261" customWidth="1"/>
    <col min="3083" max="3083" width="26.75" style="261" bestFit="1" customWidth="1"/>
    <col min="3084" max="3084" width="9" style="261" bestFit="1" customWidth="1"/>
    <col min="3085" max="3085" width="18.625" style="261" customWidth="1"/>
    <col min="3086" max="3086" width="10.75" style="261" customWidth="1"/>
    <col min="3087" max="3328" width="9" style="261"/>
    <col min="3329" max="3329" width="3.5" style="261" customWidth="1"/>
    <col min="3330" max="3330" width="15.125" style="261" bestFit="1" customWidth="1"/>
    <col min="3331" max="3331" width="12" style="261" customWidth="1"/>
    <col min="3332" max="3332" width="26.75" style="261" bestFit="1" customWidth="1"/>
    <col min="3333" max="3333" width="9" style="261" bestFit="1" customWidth="1"/>
    <col min="3334" max="3334" width="19.625" style="261" customWidth="1"/>
    <col min="3335" max="3336" width="9" style="261"/>
    <col min="3337" max="3338" width="2" style="261" customWidth="1"/>
    <col min="3339" max="3339" width="26.75" style="261" bestFit="1" customWidth="1"/>
    <col min="3340" max="3340" width="9" style="261" bestFit="1" customWidth="1"/>
    <col min="3341" max="3341" width="18.625" style="261" customWidth="1"/>
    <col min="3342" max="3342" width="10.75" style="261" customWidth="1"/>
    <col min="3343" max="3584" width="9" style="261"/>
    <col min="3585" max="3585" width="3.5" style="261" customWidth="1"/>
    <col min="3586" max="3586" width="15.125" style="261" bestFit="1" customWidth="1"/>
    <col min="3587" max="3587" width="12" style="261" customWidth="1"/>
    <col min="3588" max="3588" width="26.75" style="261" bestFit="1" customWidth="1"/>
    <col min="3589" max="3589" width="9" style="261" bestFit="1" customWidth="1"/>
    <col min="3590" max="3590" width="19.625" style="261" customWidth="1"/>
    <col min="3591" max="3592" width="9" style="261"/>
    <col min="3593" max="3594" width="2" style="261" customWidth="1"/>
    <col min="3595" max="3595" width="26.75" style="261" bestFit="1" customWidth="1"/>
    <col min="3596" max="3596" width="9" style="261" bestFit="1" customWidth="1"/>
    <col min="3597" max="3597" width="18.625" style="261" customWidth="1"/>
    <col min="3598" max="3598" width="10.75" style="261" customWidth="1"/>
    <col min="3599" max="3840" width="9" style="261"/>
    <col min="3841" max="3841" width="3.5" style="261" customWidth="1"/>
    <col min="3842" max="3842" width="15.125" style="261" bestFit="1" customWidth="1"/>
    <col min="3843" max="3843" width="12" style="261" customWidth="1"/>
    <col min="3844" max="3844" width="26.75" style="261" bestFit="1" customWidth="1"/>
    <col min="3845" max="3845" width="9" style="261" bestFit="1" customWidth="1"/>
    <col min="3846" max="3846" width="19.625" style="261" customWidth="1"/>
    <col min="3847" max="3848" width="9" style="261"/>
    <col min="3849" max="3850" width="2" style="261" customWidth="1"/>
    <col min="3851" max="3851" width="26.75" style="261" bestFit="1" customWidth="1"/>
    <col min="3852" max="3852" width="9" style="261" bestFit="1" customWidth="1"/>
    <col min="3853" max="3853" width="18.625" style="261" customWidth="1"/>
    <col min="3854" max="3854" width="10.75" style="261" customWidth="1"/>
    <col min="3855" max="4096" width="9" style="261"/>
    <col min="4097" max="4097" width="3.5" style="261" customWidth="1"/>
    <col min="4098" max="4098" width="15.125" style="261" bestFit="1" customWidth="1"/>
    <col min="4099" max="4099" width="12" style="261" customWidth="1"/>
    <col min="4100" max="4100" width="26.75" style="261" bestFit="1" customWidth="1"/>
    <col min="4101" max="4101" width="9" style="261" bestFit="1" customWidth="1"/>
    <col min="4102" max="4102" width="19.625" style="261" customWidth="1"/>
    <col min="4103" max="4104" width="9" style="261"/>
    <col min="4105" max="4106" width="2" style="261" customWidth="1"/>
    <col min="4107" max="4107" width="26.75" style="261" bestFit="1" customWidth="1"/>
    <col min="4108" max="4108" width="9" style="261" bestFit="1" customWidth="1"/>
    <col min="4109" max="4109" width="18.625" style="261" customWidth="1"/>
    <col min="4110" max="4110" width="10.75" style="261" customWidth="1"/>
    <col min="4111" max="4352" width="9" style="261"/>
    <col min="4353" max="4353" width="3.5" style="261" customWidth="1"/>
    <col min="4354" max="4354" width="15.125" style="261" bestFit="1" customWidth="1"/>
    <col min="4355" max="4355" width="12" style="261" customWidth="1"/>
    <col min="4356" max="4356" width="26.75" style="261" bestFit="1" customWidth="1"/>
    <col min="4357" max="4357" width="9" style="261" bestFit="1" customWidth="1"/>
    <col min="4358" max="4358" width="19.625" style="261" customWidth="1"/>
    <col min="4359" max="4360" width="9" style="261"/>
    <col min="4361" max="4362" width="2" style="261" customWidth="1"/>
    <col min="4363" max="4363" width="26.75" style="261" bestFit="1" customWidth="1"/>
    <col min="4364" max="4364" width="9" style="261" bestFit="1" customWidth="1"/>
    <col min="4365" max="4365" width="18.625" style="261" customWidth="1"/>
    <col min="4366" max="4366" width="10.75" style="261" customWidth="1"/>
    <col min="4367" max="4608" width="9" style="261"/>
    <col min="4609" max="4609" width="3.5" style="261" customWidth="1"/>
    <col min="4610" max="4610" width="15.125" style="261" bestFit="1" customWidth="1"/>
    <col min="4611" max="4611" width="12" style="261" customWidth="1"/>
    <col min="4612" max="4612" width="26.75" style="261" bestFit="1" customWidth="1"/>
    <col min="4613" max="4613" width="9" style="261" bestFit="1" customWidth="1"/>
    <col min="4614" max="4614" width="19.625" style="261" customWidth="1"/>
    <col min="4615" max="4616" width="9" style="261"/>
    <col min="4617" max="4618" width="2" style="261" customWidth="1"/>
    <col min="4619" max="4619" width="26.75" style="261" bestFit="1" customWidth="1"/>
    <col min="4620" max="4620" width="9" style="261" bestFit="1" customWidth="1"/>
    <col min="4621" max="4621" width="18.625" style="261" customWidth="1"/>
    <col min="4622" max="4622" width="10.75" style="261" customWidth="1"/>
    <col min="4623" max="4864" width="9" style="261"/>
    <col min="4865" max="4865" width="3.5" style="261" customWidth="1"/>
    <col min="4866" max="4866" width="15.125" style="261" bestFit="1" customWidth="1"/>
    <col min="4867" max="4867" width="12" style="261" customWidth="1"/>
    <col min="4868" max="4868" width="26.75" style="261" bestFit="1" customWidth="1"/>
    <col min="4869" max="4869" width="9" style="261" bestFit="1" customWidth="1"/>
    <col min="4870" max="4870" width="19.625" style="261" customWidth="1"/>
    <col min="4871" max="4872" width="9" style="261"/>
    <col min="4873" max="4874" width="2" style="261" customWidth="1"/>
    <col min="4875" max="4875" width="26.75" style="261" bestFit="1" customWidth="1"/>
    <col min="4876" max="4876" width="9" style="261" bestFit="1" customWidth="1"/>
    <col min="4877" max="4877" width="18.625" style="261" customWidth="1"/>
    <col min="4878" max="4878" width="10.75" style="261" customWidth="1"/>
    <col min="4879" max="5120" width="9" style="261"/>
    <col min="5121" max="5121" width="3.5" style="261" customWidth="1"/>
    <col min="5122" max="5122" width="15.125" style="261" bestFit="1" customWidth="1"/>
    <col min="5123" max="5123" width="12" style="261" customWidth="1"/>
    <col min="5124" max="5124" width="26.75" style="261" bestFit="1" customWidth="1"/>
    <col min="5125" max="5125" width="9" style="261" bestFit="1" customWidth="1"/>
    <col min="5126" max="5126" width="19.625" style="261" customWidth="1"/>
    <col min="5127" max="5128" width="9" style="261"/>
    <col min="5129" max="5130" width="2" style="261" customWidth="1"/>
    <col min="5131" max="5131" width="26.75" style="261" bestFit="1" customWidth="1"/>
    <col min="5132" max="5132" width="9" style="261" bestFit="1" customWidth="1"/>
    <col min="5133" max="5133" width="18.625" style="261" customWidth="1"/>
    <col min="5134" max="5134" width="10.75" style="261" customWidth="1"/>
    <col min="5135" max="5376" width="9" style="261"/>
    <col min="5377" max="5377" width="3.5" style="261" customWidth="1"/>
    <col min="5378" max="5378" width="15.125" style="261" bestFit="1" customWidth="1"/>
    <col min="5379" max="5379" width="12" style="261" customWidth="1"/>
    <col min="5380" max="5380" width="26.75" style="261" bestFit="1" customWidth="1"/>
    <col min="5381" max="5381" width="9" style="261" bestFit="1" customWidth="1"/>
    <col min="5382" max="5382" width="19.625" style="261" customWidth="1"/>
    <col min="5383" max="5384" width="9" style="261"/>
    <col min="5385" max="5386" width="2" style="261" customWidth="1"/>
    <col min="5387" max="5387" width="26.75" style="261" bestFit="1" customWidth="1"/>
    <col min="5388" max="5388" width="9" style="261" bestFit="1" customWidth="1"/>
    <col min="5389" max="5389" width="18.625" style="261" customWidth="1"/>
    <col min="5390" max="5390" width="10.75" style="261" customWidth="1"/>
    <col min="5391" max="5632" width="9" style="261"/>
    <col min="5633" max="5633" width="3.5" style="261" customWidth="1"/>
    <col min="5634" max="5634" width="15.125" style="261" bestFit="1" customWidth="1"/>
    <col min="5635" max="5635" width="12" style="261" customWidth="1"/>
    <col min="5636" max="5636" width="26.75" style="261" bestFit="1" customWidth="1"/>
    <col min="5637" max="5637" width="9" style="261" bestFit="1" customWidth="1"/>
    <col min="5638" max="5638" width="19.625" style="261" customWidth="1"/>
    <col min="5639" max="5640" width="9" style="261"/>
    <col min="5641" max="5642" width="2" style="261" customWidth="1"/>
    <col min="5643" max="5643" width="26.75" style="261" bestFit="1" customWidth="1"/>
    <col min="5644" max="5644" width="9" style="261" bestFit="1" customWidth="1"/>
    <col min="5645" max="5645" width="18.625" style="261" customWidth="1"/>
    <col min="5646" max="5646" width="10.75" style="261" customWidth="1"/>
    <col min="5647" max="5888" width="9" style="261"/>
    <col min="5889" max="5889" width="3.5" style="261" customWidth="1"/>
    <col min="5890" max="5890" width="15.125" style="261" bestFit="1" customWidth="1"/>
    <col min="5891" max="5891" width="12" style="261" customWidth="1"/>
    <col min="5892" max="5892" width="26.75" style="261" bestFit="1" customWidth="1"/>
    <col min="5893" max="5893" width="9" style="261" bestFit="1" customWidth="1"/>
    <col min="5894" max="5894" width="19.625" style="261" customWidth="1"/>
    <col min="5895" max="5896" width="9" style="261"/>
    <col min="5897" max="5898" width="2" style="261" customWidth="1"/>
    <col min="5899" max="5899" width="26.75" style="261" bestFit="1" customWidth="1"/>
    <col min="5900" max="5900" width="9" style="261" bestFit="1" customWidth="1"/>
    <col min="5901" max="5901" width="18.625" style="261" customWidth="1"/>
    <col min="5902" max="5902" width="10.75" style="261" customWidth="1"/>
    <col min="5903" max="6144" width="9" style="261"/>
    <col min="6145" max="6145" width="3.5" style="261" customWidth="1"/>
    <col min="6146" max="6146" width="15.125" style="261" bestFit="1" customWidth="1"/>
    <col min="6147" max="6147" width="12" style="261" customWidth="1"/>
    <col min="6148" max="6148" width="26.75" style="261" bestFit="1" customWidth="1"/>
    <col min="6149" max="6149" width="9" style="261" bestFit="1" customWidth="1"/>
    <col min="6150" max="6150" width="19.625" style="261" customWidth="1"/>
    <col min="6151" max="6152" width="9" style="261"/>
    <col min="6153" max="6154" width="2" style="261" customWidth="1"/>
    <col min="6155" max="6155" width="26.75" style="261" bestFit="1" customWidth="1"/>
    <col min="6156" max="6156" width="9" style="261" bestFit="1" customWidth="1"/>
    <col min="6157" max="6157" width="18.625" style="261" customWidth="1"/>
    <col min="6158" max="6158" width="10.75" style="261" customWidth="1"/>
    <col min="6159" max="6400" width="9" style="261"/>
    <col min="6401" max="6401" width="3.5" style="261" customWidth="1"/>
    <col min="6402" max="6402" width="15.125" style="261" bestFit="1" customWidth="1"/>
    <col min="6403" max="6403" width="12" style="261" customWidth="1"/>
    <col min="6404" max="6404" width="26.75" style="261" bestFit="1" customWidth="1"/>
    <col min="6405" max="6405" width="9" style="261" bestFit="1" customWidth="1"/>
    <col min="6406" max="6406" width="19.625" style="261" customWidth="1"/>
    <col min="6407" max="6408" width="9" style="261"/>
    <col min="6409" max="6410" width="2" style="261" customWidth="1"/>
    <col min="6411" max="6411" width="26.75" style="261" bestFit="1" customWidth="1"/>
    <col min="6412" max="6412" width="9" style="261" bestFit="1" customWidth="1"/>
    <col min="6413" max="6413" width="18.625" style="261" customWidth="1"/>
    <col min="6414" max="6414" width="10.75" style="261" customWidth="1"/>
    <col min="6415" max="6656" width="9" style="261"/>
    <col min="6657" max="6657" width="3.5" style="261" customWidth="1"/>
    <col min="6658" max="6658" width="15.125" style="261" bestFit="1" customWidth="1"/>
    <col min="6659" max="6659" width="12" style="261" customWidth="1"/>
    <col min="6660" max="6660" width="26.75" style="261" bestFit="1" customWidth="1"/>
    <col min="6661" max="6661" width="9" style="261" bestFit="1" customWidth="1"/>
    <col min="6662" max="6662" width="19.625" style="261" customWidth="1"/>
    <col min="6663" max="6664" width="9" style="261"/>
    <col min="6665" max="6666" width="2" style="261" customWidth="1"/>
    <col min="6667" max="6667" width="26.75" style="261" bestFit="1" customWidth="1"/>
    <col min="6668" max="6668" width="9" style="261" bestFit="1" customWidth="1"/>
    <col min="6669" max="6669" width="18.625" style="261" customWidth="1"/>
    <col min="6670" max="6670" width="10.75" style="261" customWidth="1"/>
    <col min="6671" max="6912" width="9" style="261"/>
    <col min="6913" max="6913" width="3.5" style="261" customWidth="1"/>
    <col min="6914" max="6914" width="15.125" style="261" bestFit="1" customWidth="1"/>
    <col min="6915" max="6915" width="12" style="261" customWidth="1"/>
    <col min="6916" max="6916" width="26.75" style="261" bestFit="1" customWidth="1"/>
    <col min="6917" max="6917" width="9" style="261" bestFit="1" customWidth="1"/>
    <col min="6918" max="6918" width="19.625" style="261" customWidth="1"/>
    <col min="6919" max="6920" width="9" style="261"/>
    <col min="6921" max="6922" width="2" style="261" customWidth="1"/>
    <col min="6923" max="6923" width="26.75" style="261" bestFit="1" customWidth="1"/>
    <col min="6924" max="6924" width="9" style="261" bestFit="1" customWidth="1"/>
    <col min="6925" max="6925" width="18.625" style="261" customWidth="1"/>
    <col min="6926" max="6926" width="10.75" style="261" customWidth="1"/>
    <col min="6927" max="7168" width="9" style="261"/>
    <col min="7169" max="7169" width="3.5" style="261" customWidth="1"/>
    <col min="7170" max="7170" width="15.125" style="261" bestFit="1" customWidth="1"/>
    <col min="7171" max="7171" width="12" style="261" customWidth="1"/>
    <col min="7172" max="7172" width="26.75" style="261" bestFit="1" customWidth="1"/>
    <col min="7173" max="7173" width="9" style="261" bestFit="1" customWidth="1"/>
    <col min="7174" max="7174" width="19.625" style="261" customWidth="1"/>
    <col min="7175" max="7176" width="9" style="261"/>
    <col min="7177" max="7178" width="2" style="261" customWidth="1"/>
    <col min="7179" max="7179" width="26.75" style="261" bestFit="1" customWidth="1"/>
    <col min="7180" max="7180" width="9" style="261" bestFit="1" customWidth="1"/>
    <col min="7181" max="7181" width="18.625" style="261" customWidth="1"/>
    <col min="7182" max="7182" width="10.75" style="261" customWidth="1"/>
    <col min="7183" max="7424" width="9" style="261"/>
    <col min="7425" max="7425" width="3.5" style="261" customWidth="1"/>
    <col min="7426" max="7426" width="15.125" style="261" bestFit="1" customWidth="1"/>
    <col min="7427" max="7427" width="12" style="261" customWidth="1"/>
    <col min="7428" max="7428" width="26.75" style="261" bestFit="1" customWidth="1"/>
    <col min="7429" max="7429" width="9" style="261" bestFit="1" customWidth="1"/>
    <col min="7430" max="7430" width="19.625" style="261" customWidth="1"/>
    <col min="7431" max="7432" width="9" style="261"/>
    <col min="7433" max="7434" width="2" style="261" customWidth="1"/>
    <col min="7435" max="7435" width="26.75" style="261" bestFit="1" customWidth="1"/>
    <col min="7436" max="7436" width="9" style="261" bestFit="1" customWidth="1"/>
    <col min="7437" max="7437" width="18.625" style="261" customWidth="1"/>
    <col min="7438" max="7438" width="10.75" style="261" customWidth="1"/>
    <col min="7439" max="7680" width="9" style="261"/>
    <col min="7681" max="7681" width="3.5" style="261" customWidth="1"/>
    <col min="7682" max="7682" width="15.125" style="261" bestFit="1" customWidth="1"/>
    <col min="7683" max="7683" width="12" style="261" customWidth="1"/>
    <col min="7684" max="7684" width="26.75" style="261" bestFit="1" customWidth="1"/>
    <col min="7685" max="7685" width="9" style="261" bestFit="1" customWidth="1"/>
    <col min="7686" max="7686" width="19.625" style="261" customWidth="1"/>
    <col min="7687" max="7688" width="9" style="261"/>
    <col min="7689" max="7690" width="2" style="261" customWidth="1"/>
    <col min="7691" max="7691" width="26.75" style="261" bestFit="1" customWidth="1"/>
    <col min="7692" max="7692" width="9" style="261" bestFit="1" customWidth="1"/>
    <col min="7693" max="7693" width="18.625" style="261" customWidth="1"/>
    <col min="7694" max="7694" width="10.75" style="261" customWidth="1"/>
    <col min="7695" max="7936" width="9" style="261"/>
    <col min="7937" max="7937" width="3.5" style="261" customWidth="1"/>
    <col min="7938" max="7938" width="15.125" style="261" bestFit="1" customWidth="1"/>
    <col min="7939" max="7939" width="12" style="261" customWidth="1"/>
    <col min="7940" max="7940" width="26.75" style="261" bestFit="1" customWidth="1"/>
    <col min="7941" max="7941" width="9" style="261" bestFit="1" customWidth="1"/>
    <col min="7942" max="7942" width="19.625" style="261" customWidth="1"/>
    <col min="7943" max="7944" width="9" style="261"/>
    <col min="7945" max="7946" width="2" style="261" customWidth="1"/>
    <col min="7947" max="7947" width="26.75" style="261" bestFit="1" customWidth="1"/>
    <col min="7948" max="7948" width="9" style="261" bestFit="1" customWidth="1"/>
    <col min="7949" max="7949" width="18.625" style="261" customWidth="1"/>
    <col min="7950" max="7950" width="10.75" style="261" customWidth="1"/>
    <col min="7951" max="8192" width="9" style="261"/>
    <col min="8193" max="8193" width="3.5" style="261" customWidth="1"/>
    <col min="8194" max="8194" width="15.125" style="261" bestFit="1" customWidth="1"/>
    <col min="8195" max="8195" width="12" style="261" customWidth="1"/>
    <col min="8196" max="8196" width="26.75" style="261" bestFit="1" customWidth="1"/>
    <col min="8197" max="8197" width="9" style="261" bestFit="1" customWidth="1"/>
    <col min="8198" max="8198" width="19.625" style="261" customWidth="1"/>
    <col min="8199" max="8200" width="9" style="261"/>
    <col min="8201" max="8202" width="2" style="261" customWidth="1"/>
    <col min="8203" max="8203" width="26.75" style="261" bestFit="1" customWidth="1"/>
    <col min="8204" max="8204" width="9" style="261" bestFit="1" customWidth="1"/>
    <col min="8205" max="8205" width="18.625" style="261" customWidth="1"/>
    <col min="8206" max="8206" width="10.75" style="261" customWidth="1"/>
    <col min="8207" max="8448" width="9" style="261"/>
    <col min="8449" max="8449" width="3.5" style="261" customWidth="1"/>
    <col min="8450" max="8450" width="15.125" style="261" bestFit="1" customWidth="1"/>
    <col min="8451" max="8451" width="12" style="261" customWidth="1"/>
    <col min="8452" max="8452" width="26.75" style="261" bestFit="1" customWidth="1"/>
    <col min="8453" max="8453" width="9" style="261" bestFit="1" customWidth="1"/>
    <col min="8454" max="8454" width="19.625" style="261" customWidth="1"/>
    <col min="8455" max="8456" width="9" style="261"/>
    <col min="8457" max="8458" width="2" style="261" customWidth="1"/>
    <col min="8459" max="8459" width="26.75" style="261" bestFit="1" customWidth="1"/>
    <col min="8460" max="8460" width="9" style="261" bestFit="1" customWidth="1"/>
    <col min="8461" max="8461" width="18.625" style="261" customWidth="1"/>
    <col min="8462" max="8462" width="10.75" style="261" customWidth="1"/>
    <col min="8463" max="8704" width="9" style="261"/>
    <col min="8705" max="8705" width="3.5" style="261" customWidth="1"/>
    <col min="8706" max="8706" width="15.125" style="261" bestFit="1" customWidth="1"/>
    <col min="8707" max="8707" width="12" style="261" customWidth="1"/>
    <col min="8708" max="8708" width="26.75" style="261" bestFit="1" customWidth="1"/>
    <col min="8709" max="8709" width="9" style="261" bestFit="1" customWidth="1"/>
    <col min="8710" max="8710" width="19.625" style="261" customWidth="1"/>
    <col min="8711" max="8712" width="9" style="261"/>
    <col min="8713" max="8714" width="2" style="261" customWidth="1"/>
    <col min="8715" max="8715" width="26.75" style="261" bestFit="1" customWidth="1"/>
    <col min="8716" max="8716" width="9" style="261" bestFit="1" customWidth="1"/>
    <col min="8717" max="8717" width="18.625" style="261" customWidth="1"/>
    <col min="8718" max="8718" width="10.75" style="261" customWidth="1"/>
    <col min="8719" max="8960" width="9" style="261"/>
    <col min="8961" max="8961" width="3.5" style="261" customWidth="1"/>
    <col min="8962" max="8962" width="15.125" style="261" bestFit="1" customWidth="1"/>
    <col min="8963" max="8963" width="12" style="261" customWidth="1"/>
    <col min="8964" max="8964" width="26.75" style="261" bestFit="1" customWidth="1"/>
    <col min="8965" max="8965" width="9" style="261" bestFit="1" customWidth="1"/>
    <col min="8966" max="8966" width="19.625" style="261" customWidth="1"/>
    <col min="8967" max="8968" width="9" style="261"/>
    <col min="8969" max="8970" width="2" style="261" customWidth="1"/>
    <col min="8971" max="8971" width="26.75" style="261" bestFit="1" customWidth="1"/>
    <col min="8972" max="8972" width="9" style="261" bestFit="1" customWidth="1"/>
    <col min="8973" max="8973" width="18.625" style="261" customWidth="1"/>
    <col min="8974" max="8974" width="10.75" style="261" customWidth="1"/>
    <col min="8975" max="9216" width="9" style="261"/>
    <col min="9217" max="9217" width="3.5" style="261" customWidth="1"/>
    <col min="9218" max="9218" width="15.125" style="261" bestFit="1" customWidth="1"/>
    <col min="9219" max="9219" width="12" style="261" customWidth="1"/>
    <col min="9220" max="9220" width="26.75" style="261" bestFit="1" customWidth="1"/>
    <col min="9221" max="9221" width="9" style="261" bestFit="1" customWidth="1"/>
    <col min="9222" max="9222" width="19.625" style="261" customWidth="1"/>
    <col min="9223" max="9224" width="9" style="261"/>
    <col min="9225" max="9226" width="2" style="261" customWidth="1"/>
    <col min="9227" max="9227" width="26.75" style="261" bestFit="1" customWidth="1"/>
    <col min="9228" max="9228" width="9" style="261" bestFit="1" customWidth="1"/>
    <col min="9229" max="9229" width="18.625" style="261" customWidth="1"/>
    <col min="9230" max="9230" width="10.75" style="261" customWidth="1"/>
    <col min="9231" max="9472" width="9" style="261"/>
    <col min="9473" max="9473" width="3.5" style="261" customWidth="1"/>
    <col min="9474" max="9474" width="15.125" style="261" bestFit="1" customWidth="1"/>
    <col min="9475" max="9475" width="12" style="261" customWidth="1"/>
    <col min="9476" max="9476" width="26.75" style="261" bestFit="1" customWidth="1"/>
    <col min="9477" max="9477" width="9" style="261" bestFit="1" customWidth="1"/>
    <col min="9478" max="9478" width="19.625" style="261" customWidth="1"/>
    <col min="9479" max="9480" width="9" style="261"/>
    <col min="9481" max="9482" width="2" style="261" customWidth="1"/>
    <col min="9483" max="9483" width="26.75" style="261" bestFit="1" customWidth="1"/>
    <col min="9484" max="9484" width="9" style="261" bestFit="1" customWidth="1"/>
    <col min="9485" max="9485" width="18.625" style="261" customWidth="1"/>
    <col min="9486" max="9486" width="10.75" style="261" customWidth="1"/>
    <col min="9487" max="9728" width="9" style="261"/>
    <col min="9729" max="9729" width="3.5" style="261" customWidth="1"/>
    <col min="9730" max="9730" width="15.125" style="261" bestFit="1" customWidth="1"/>
    <col min="9731" max="9731" width="12" style="261" customWidth="1"/>
    <col min="9732" max="9732" width="26.75" style="261" bestFit="1" customWidth="1"/>
    <col min="9733" max="9733" width="9" style="261" bestFit="1" customWidth="1"/>
    <col min="9734" max="9734" width="19.625" style="261" customWidth="1"/>
    <col min="9735" max="9736" width="9" style="261"/>
    <col min="9737" max="9738" width="2" style="261" customWidth="1"/>
    <col min="9739" max="9739" width="26.75" style="261" bestFit="1" customWidth="1"/>
    <col min="9740" max="9740" width="9" style="261" bestFit="1" customWidth="1"/>
    <col min="9741" max="9741" width="18.625" style="261" customWidth="1"/>
    <col min="9742" max="9742" width="10.75" style="261" customWidth="1"/>
    <col min="9743" max="9984" width="9" style="261"/>
    <col min="9985" max="9985" width="3.5" style="261" customWidth="1"/>
    <col min="9986" max="9986" width="15.125" style="261" bestFit="1" customWidth="1"/>
    <col min="9987" max="9987" width="12" style="261" customWidth="1"/>
    <col min="9988" max="9988" width="26.75" style="261" bestFit="1" customWidth="1"/>
    <col min="9989" max="9989" width="9" style="261" bestFit="1" customWidth="1"/>
    <col min="9990" max="9990" width="19.625" style="261" customWidth="1"/>
    <col min="9991" max="9992" width="9" style="261"/>
    <col min="9993" max="9994" width="2" style="261" customWidth="1"/>
    <col min="9995" max="9995" width="26.75" style="261" bestFit="1" customWidth="1"/>
    <col min="9996" max="9996" width="9" style="261" bestFit="1" customWidth="1"/>
    <col min="9997" max="9997" width="18.625" style="261" customWidth="1"/>
    <col min="9998" max="9998" width="10.75" style="261" customWidth="1"/>
    <col min="9999" max="10240" width="9" style="261"/>
    <col min="10241" max="10241" width="3.5" style="261" customWidth="1"/>
    <col min="10242" max="10242" width="15.125" style="261" bestFit="1" customWidth="1"/>
    <col min="10243" max="10243" width="12" style="261" customWidth="1"/>
    <col min="10244" max="10244" width="26.75" style="261" bestFit="1" customWidth="1"/>
    <col min="10245" max="10245" width="9" style="261" bestFit="1" customWidth="1"/>
    <col min="10246" max="10246" width="19.625" style="261" customWidth="1"/>
    <col min="10247" max="10248" width="9" style="261"/>
    <col min="10249" max="10250" width="2" style="261" customWidth="1"/>
    <col min="10251" max="10251" width="26.75" style="261" bestFit="1" customWidth="1"/>
    <col min="10252" max="10252" width="9" style="261" bestFit="1" customWidth="1"/>
    <col min="10253" max="10253" width="18.625" style="261" customWidth="1"/>
    <col min="10254" max="10254" width="10.75" style="261" customWidth="1"/>
    <col min="10255" max="10496" width="9" style="261"/>
    <col min="10497" max="10497" width="3.5" style="261" customWidth="1"/>
    <col min="10498" max="10498" width="15.125" style="261" bestFit="1" customWidth="1"/>
    <col min="10499" max="10499" width="12" style="261" customWidth="1"/>
    <col min="10500" max="10500" width="26.75" style="261" bestFit="1" customWidth="1"/>
    <col min="10501" max="10501" width="9" style="261" bestFit="1" customWidth="1"/>
    <col min="10502" max="10502" width="19.625" style="261" customWidth="1"/>
    <col min="10503" max="10504" width="9" style="261"/>
    <col min="10505" max="10506" width="2" style="261" customWidth="1"/>
    <col min="10507" max="10507" width="26.75" style="261" bestFit="1" customWidth="1"/>
    <col min="10508" max="10508" width="9" style="261" bestFit="1" customWidth="1"/>
    <col min="10509" max="10509" width="18.625" style="261" customWidth="1"/>
    <col min="10510" max="10510" width="10.75" style="261" customWidth="1"/>
    <col min="10511" max="10752" width="9" style="261"/>
    <col min="10753" max="10753" width="3.5" style="261" customWidth="1"/>
    <col min="10754" max="10754" width="15.125" style="261" bestFit="1" customWidth="1"/>
    <col min="10755" max="10755" width="12" style="261" customWidth="1"/>
    <col min="10756" max="10756" width="26.75" style="261" bestFit="1" customWidth="1"/>
    <col min="10757" max="10757" width="9" style="261" bestFit="1" customWidth="1"/>
    <col min="10758" max="10758" width="19.625" style="261" customWidth="1"/>
    <col min="10759" max="10760" width="9" style="261"/>
    <col min="10761" max="10762" width="2" style="261" customWidth="1"/>
    <col min="10763" max="10763" width="26.75" style="261" bestFit="1" customWidth="1"/>
    <col min="10764" max="10764" width="9" style="261" bestFit="1" customWidth="1"/>
    <col min="10765" max="10765" width="18.625" style="261" customWidth="1"/>
    <col min="10766" max="10766" width="10.75" style="261" customWidth="1"/>
    <col min="10767" max="11008" width="9" style="261"/>
    <col min="11009" max="11009" width="3.5" style="261" customWidth="1"/>
    <col min="11010" max="11010" width="15.125" style="261" bestFit="1" customWidth="1"/>
    <col min="11011" max="11011" width="12" style="261" customWidth="1"/>
    <col min="11012" max="11012" width="26.75" style="261" bestFit="1" customWidth="1"/>
    <col min="11013" max="11013" width="9" style="261" bestFit="1" customWidth="1"/>
    <col min="11014" max="11014" width="19.625" style="261" customWidth="1"/>
    <col min="11015" max="11016" width="9" style="261"/>
    <col min="11017" max="11018" width="2" style="261" customWidth="1"/>
    <col min="11019" max="11019" width="26.75" style="261" bestFit="1" customWidth="1"/>
    <col min="11020" max="11020" width="9" style="261" bestFit="1" customWidth="1"/>
    <col min="11021" max="11021" width="18.625" style="261" customWidth="1"/>
    <col min="11022" max="11022" width="10.75" style="261" customWidth="1"/>
    <col min="11023" max="11264" width="9" style="261"/>
    <col min="11265" max="11265" width="3.5" style="261" customWidth="1"/>
    <col min="11266" max="11266" width="15.125" style="261" bestFit="1" customWidth="1"/>
    <col min="11267" max="11267" width="12" style="261" customWidth="1"/>
    <col min="11268" max="11268" width="26.75" style="261" bestFit="1" customWidth="1"/>
    <col min="11269" max="11269" width="9" style="261" bestFit="1" customWidth="1"/>
    <col min="11270" max="11270" width="19.625" style="261" customWidth="1"/>
    <col min="11271" max="11272" width="9" style="261"/>
    <col min="11273" max="11274" width="2" style="261" customWidth="1"/>
    <col min="11275" max="11275" width="26.75" style="261" bestFit="1" customWidth="1"/>
    <col min="11276" max="11276" width="9" style="261" bestFit="1" customWidth="1"/>
    <col min="11277" max="11277" width="18.625" style="261" customWidth="1"/>
    <col min="11278" max="11278" width="10.75" style="261" customWidth="1"/>
    <col min="11279" max="11520" width="9" style="261"/>
    <col min="11521" max="11521" width="3.5" style="261" customWidth="1"/>
    <col min="11522" max="11522" width="15.125" style="261" bestFit="1" customWidth="1"/>
    <col min="11523" max="11523" width="12" style="261" customWidth="1"/>
    <col min="11524" max="11524" width="26.75" style="261" bestFit="1" customWidth="1"/>
    <col min="11525" max="11525" width="9" style="261" bestFit="1" customWidth="1"/>
    <col min="11526" max="11526" width="19.625" style="261" customWidth="1"/>
    <col min="11527" max="11528" width="9" style="261"/>
    <col min="11529" max="11530" width="2" style="261" customWidth="1"/>
    <col min="11531" max="11531" width="26.75" style="261" bestFit="1" customWidth="1"/>
    <col min="11532" max="11532" width="9" style="261" bestFit="1" customWidth="1"/>
    <col min="11533" max="11533" width="18.625" style="261" customWidth="1"/>
    <col min="11534" max="11534" width="10.75" style="261" customWidth="1"/>
    <col min="11535" max="11776" width="9" style="261"/>
    <col min="11777" max="11777" width="3.5" style="261" customWidth="1"/>
    <col min="11778" max="11778" width="15.125" style="261" bestFit="1" customWidth="1"/>
    <col min="11779" max="11779" width="12" style="261" customWidth="1"/>
    <col min="11780" max="11780" width="26.75" style="261" bestFit="1" customWidth="1"/>
    <col min="11781" max="11781" width="9" style="261" bestFit="1" customWidth="1"/>
    <col min="11782" max="11782" width="19.625" style="261" customWidth="1"/>
    <col min="11783" max="11784" width="9" style="261"/>
    <col min="11785" max="11786" width="2" style="261" customWidth="1"/>
    <col min="11787" max="11787" width="26.75" style="261" bestFit="1" customWidth="1"/>
    <col min="11788" max="11788" width="9" style="261" bestFit="1" customWidth="1"/>
    <col min="11789" max="11789" width="18.625" style="261" customWidth="1"/>
    <col min="11790" max="11790" width="10.75" style="261" customWidth="1"/>
    <col min="11791" max="12032" width="9" style="261"/>
    <col min="12033" max="12033" width="3.5" style="261" customWidth="1"/>
    <col min="12034" max="12034" width="15.125" style="261" bestFit="1" customWidth="1"/>
    <col min="12035" max="12035" width="12" style="261" customWidth="1"/>
    <col min="12036" max="12036" width="26.75" style="261" bestFit="1" customWidth="1"/>
    <col min="12037" max="12037" width="9" style="261" bestFit="1" customWidth="1"/>
    <col min="12038" max="12038" width="19.625" style="261" customWidth="1"/>
    <col min="12039" max="12040" width="9" style="261"/>
    <col min="12041" max="12042" width="2" style="261" customWidth="1"/>
    <col min="12043" max="12043" width="26.75" style="261" bestFit="1" customWidth="1"/>
    <col min="12044" max="12044" width="9" style="261" bestFit="1" customWidth="1"/>
    <col min="12045" max="12045" width="18.625" style="261" customWidth="1"/>
    <col min="12046" max="12046" width="10.75" style="261" customWidth="1"/>
    <col min="12047" max="12288" width="9" style="261"/>
    <col min="12289" max="12289" width="3.5" style="261" customWidth="1"/>
    <col min="12290" max="12290" width="15.125" style="261" bestFit="1" customWidth="1"/>
    <col min="12291" max="12291" width="12" style="261" customWidth="1"/>
    <col min="12292" max="12292" width="26.75" style="261" bestFit="1" customWidth="1"/>
    <col min="12293" max="12293" width="9" style="261" bestFit="1" customWidth="1"/>
    <col min="12294" max="12294" width="19.625" style="261" customWidth="1"/>
    <col min="12295" max="12296" width="9" style="261"/>
    <col min="12297" max="12298" width="2" style="261" customWidth="1"/>
    <col min="12299" max="12299" width="26.75" style="261" bestFit="1" customWidth="1"/>
    <col min="12300" max="12300" width="9" style="261" bestFit="1" customWidth="1"/>
    <col min="12301" max="12301" width="18.625" style="261" customWidth="1"/>
    <col min="12302" max="12302" width="10.75" style="261" customWidth="1"/>
    <col min="12303" max="12544" width="9" style="261"/>
    <col min="12545" max="12545" width="3.5" style="261" customWidth="1"/>
    <col min="12546" max="12546" width="15.125" style="261" bestFit="1" customWidth="1"/>
    <col min="12547" max="12547" width="12" style="261" customWidth="1"/>
    <col min="12548" max="12548" width="26.75" style="261" bestFit="1" customWidth="1"/>
    <col min="12549" max="12549" width="9" style="261" bestFit="1" customWidth="1"/>
    <col min="12550" max="12550" width="19.625" style="261" customWidth="1"/>
    <col min="12551" max="12552" width="9" style="261"/>
    <col min="12553" max="12554" width="2" style="261" customWidth="1"/>
    <col min="12555" max="12555" width="26.75" style="261" bestFit="1" customWidth="1"/>
    <col min="12556" max="12556" width="9" style="261" bestFit="1" customWidth="1"/>
    <col min="12557" max="12557" width="18.625" style="261" customWidth="1"/>
    <col min="12558" max="12558" width="10.75" style="261" customWidth="1"/>
    <col min="12559" max="12800" width="9" style="261"/>
    <col min="12801" max="12801" width="3.5" style="261" customWidth="1"/>
    <col min="12802" max="12802" width="15.125" style="261" bestFit="1" customWidth="1"/>
    <col min="12803" max="12803" width="12" style="261" customWidth="1"/>
    <col min="12804" max="12804" width="26.75" style="261" bestFit="1" customWidth="1"/>
    <col min="12805" max="12805" width="9" style="261" bestFit="1" customWidth="1"/>
    <col min="12806" max="12806" width="19.625" style="261" customWidth="1"/>
    <col min="12807" max="12808" width="9" style="261"/>
    <col min="12809" max="12810" width="2" style="261" customWidth="1"/>
    <col min="12811" max="12811" width="26.75" style="261" bestFit="1" customWidth="1"/>
    <col min="12812" max="12812" width="9" style="261" bestFit="1" customWidth="1"/>
    <col min="12813" max="12813" width="18.625" style="261" customWidth="1"/>
    <col min="12814" max="12814" width="10.75" style="261" customWidth="1"/>
    <col min="12815" max="13056" width="9" style="261"/>
    <col min="13057" max="13057" width="3.5" style="261" customWidth="1"/>
    <col min="13058" max="13058" width="15.125" style="261" bestFit="1" customWidth="1"/>
    <col min="13059" max="13059" width="12" style="261" customWidth="1"/>
    <col min="13060" max="13060" width="26.75" style="261" bestFit="1" customWidth="1"/>
    <col min="13061" max="13061" width="9" style="261" bestFit="1" customWidth="1"/>
    <col min="13062" max="13062" width="19.625" style="261" customWidth="1"/>
    <col min="13063" max="13064" width="9" style="261"/>
    <col min="13065" max="13066" width="2" style="261" customWidth="1"/>
    <col min="13067" max="13067" width="26.75" style="261" bestFit="1" customWidth="1"/>
    <col min="13068" max="13068" width="9" style="261" bestFit="1" customWidth="1"/>
    <col min="13069" max="13069" width="18.625" style="261" customWidth="1"/>
    <col min="13070" max="13070" width="10.75" style="261" customWidth="1"/>
    <col min="13071" max="13312" width="9" style="261"/>
    <col min="13313" max="13313" width="3.5" style="261" customWidth="1"/>
    <col min="13314" max="13314" width="15.125" style="261" bestFit="1" customWidth="1"/>
    <col min="13315" max="13315" width="12" style="261" customWidth="1"/>
    <col min="13316" max="13316" width="26.75" style="261" bestFit="1" customWidth="1"/>
    <col min="13317" max="13317" width="9" style="261" bestFit="1" customWidth="1"/>
    <col min="13318" max="13318" width="19.625" style="261" customWidth="1"/>
    <col min="13319" max="13320" width="9" style="261"/>
    <col min="13321" max="13322" width="2" style="261" customWidth="1"/>
    <col min="13323" max="13323" width="26.75" style="261" bestFit="1" customWidth="1"/>
    <col min="13324" max="13324" width="9" style="261" bestFit="1" customWidth="1"/>
    <col min="13325" max="13325" width="18.625" style="261" customWidth="1"/>
    <col min="13326" max="13326" width="10.75" style="261" customWidth="1"/>
    <col min="13327" max="13568" width="9" style="261"/>
    <col min="13569" max="13569" width="3.5" style="261" customWidth="1"/>
    <col min="13570" max="13570" width="15.125" style="261" bestFit="1" customWidth="1"/>
    <col min="13571" max="13571" width="12" style="261" customWidth="1"/>
    <col min="13572" max="13572" width="26.75" style="261" bestFit="1" customWidth="1"/>
    <col min="13573" max="13573" width="9" style="261" bestFit="1" customWidth="1"/>
    <col min="13574" max="13574" width="19.625" style="261" customWidth="1"/>
    <col min="13575" max="13576" width="9" style="261"/>
    <col min="13577" max="13578" width="2" style="261" customWidth="1"/>
    <col min="13579" max="13579" width="26.75" style="261" bestFit="1" customWidth="1"/>
    <col min="13580" max="13580" width="9" style="261" bestFit="1" customWidth="1"/>
    <col min="13581" max="13581" width="18.625" style="261" customWidth="1"/>
    <col min="13582" max="13582" width="10.75" style="261" customWidth="1"/>
    <col min="13583" max="13824" width="9" style="261"/>
    <col min="13825" max="13825" width="3.5" style="261" customWidth="1"/>
    <col min="13826" max="13826" width="15.125" style="261" bestFit="1" customWidth="1"/>
    <col min="13827" max="13827" width="12" style="261" customWidth="1"/>
    <col min="13828" max="13828" width="26.75" style="261" bestFit="1" customWidth="1"/>
    <col min="13829" max="13829" width="9" style="261" bestFit="1" customWidth="1"/>
    <col min="13830" max="13830" width="19.625" style="261" customWidth="1"/>
    <col min="13831" max="13832" width="9" style="261"/>
    <col min="13833" max="13834" width="2" style="261" customWidth="1"/>
    <col min="13835" max="13835" width="26.75" style="261" bestFit="1" customWidth="1"/>
    <col min="13836" max="13836" width="9" style="261" bestFit="1" customWidth="1"/>
    <col min="13837" max="13837" width="18.625" style="261" customWidth="1"/>
    <col min="13838" max="13838" width="10.75" style="261" customWidth="1"/>
    <col min="13839" max="14080" width="9" style="261"/>
    <col min="14081" max="14081" width="3.5" style="261" customWidth="1"/>
    <col min="14082" max="14082" width="15.125" style="261" bestFit="1" customWidth="1"/>
    <col min="14083" max="14083" width="12" style="261" customWidth="1"/>
    <col min="14084" max="14084" width="26.75" style="261" bestFit="1" customWidth="1"/>
    <col min="14085" max="14085" width="9" style="261" bestFit="1" customWidth="1"/>
    <col min="14086" max="14086" width="19.625" style="261" customWidth="1"/>
    <col min="14087" max="14088" width="9" style="261"/>
    <col min="14089" max="14090" width="2" style="261" customWidth="1"/>
    <col min="14091" max="14091" width="26.75" style="261" bestFit="1" customWidth="1"/>
    <col min="14092" max="14092" width="9" style="261" bestFit="1" customWidth="1"/>
    <col min="14093" max="14093" width="18.625" style="261" customWidth="1"/>
    <col min="14094" max="14094" width="10.75" style="261" customWidth="1"/>
    <col min="14095" max="14336" width="9" style="261"/>
    <col min="14337" max="14337" width="3.5" style="261" customWidth="1"/>
    <col min="14338" max="14338" width="15.125" style="261" bestFit="1" customWidth="1"/>
    <col min="14339" max="14339" width="12" style="261" customWidth="1"/>
    <col min="14340" max="14340" width="26.75" style="261" bestFit="1" customWidth="1"/>
    <col min="14341" max="14341" width="9" style="261" bestFit="1" customWidth="1"/>
    <col min="14342" max="14342" width="19.625" style="261" customWidth="1"/>
    <col min="14343" max="14344" width="9" style="261"/>
    <col min="14345" max="14346" width="2" style="261" customWidth="1"/>
    <col min="14347" max="14347" width="26.75" style="261" bestFit="1" customWidth="1"/>
    <col min="14348" max="14348" width="9" style="261" bestFit="1" customWidth="1"/>
    <col min="14349" max="14349" width="18.625" style="261" customWidth="1"/>
    <col min="14350" max="14350" width="10.75" style="261" customWidth="1"/>
    <col min="14351" max="14592" width="9" style="261"/>
    <col min="14593" max="14593" width="3.5" style="261" customWidth="1"/>
    <col min="14594" max="14594" width="15.125" style="261" bestFit="1" customWidth="1"/>
    <col min="14595" max="14595" width="12" style="261" customWidth="1"/>
    <col min="14596" max="14596" width="26.75" style="261" bestFit="1" customWidth="1"/>
    <col min="14597" max="14597" width="9" style="261" bestFit="1" customWidth="1"/>
    <col min="14598" max="14598" width="19.625" style="261" customWidth="1"/>
    <col min="14599" max="14600" width="9" style="261"/>
    <col min="14601" max="14602" width="2" style="261" customWidth="1"/>
    <col min="14603" max="14603" width="26.75" style="261" bestFit="1" customWidth="1"/>
    <col min="14604" max="14604" width="9" style="261" bestFit="1" customWidth="1"/>
    <col min="14605" max="14605" width="18.625" style="261" customWidth="1"/>
    <col min="14606" max="14606" width="10.75" style="261" customWidth="1"/>
    <col min="14607" max="14848" width="9" style="261"/>
    <col min="14849" max="14849" width="3.5" style="261" customWidth="1"/>
    <col min="14850" max="14850" width="15.125" style="261" bestFit="1" customWidth="1"/>
    <col min="14851" max="14851" width="12" style="261" customWidth="1"/>
    <col min="14852" max="14852" width="26.75" style="261" bestFit="1" customWidth="1"/>
    <col min="14853" max="14853" width="9" style="261" bestFit="1" customWidth="1"/>
    <col min="14854" max="14854" width="19.625" style="261" customWidth="1"/>
    <col min="14855" max="14856" width="9" style="261"/>
    <col min="14857" max="14858" width="2" style="261" customWidth="1"/>
    <col min="14859" max="14859" width="26.75" style="261" bestFit="1" customWidth="1"/>
    <col min="14860" max="14860" width="9" style="261" bestFit="1" customWidth="1"/>
    <col min="14861" max="14861" width="18.625" style="261" customWidth="1"/>
    <col min="14862" max="14862" width="10.75" style="261" customWidth="1"/>
    <col min="14863" max="15104" width="9" style="261"/>
    <col min="15105" max="15105" width="3.5" style="261" customWidth="1"/>
    <col min="15106" max="15106" width="15.125" style="261" bestFit="1" customWidth="1"/>
    <col min="15107" max="15107" width="12" style="261" customWidth="1"/>
    <col min="15108" max="15108" width="26.75" style="261" bestFit="1" customWidth="1"/>
    <col min="15109" max="15109" width="9" style="261" bestFit="1" customWidth="1"/>
    <col min="15110" max="15110" width="19.625" style="261" customWidth="1"/>
    <col min="15111" max="15112" width="9" style="261"/>
    <col min="15113" max="15114" width="2" style="261" customWidth="1"/>
    <col min="15115" max="15115" width="26.75" style="261" bestFit="1" customWidth="1"/>
    <col min="15116" max="15116" width="9" style="261" bestFit="1" customWidth="1"/>
    <col min="15117" max="15117" width="18.625" style="261" customWidth="1"/>
    <col min="15118" max="15118" width="10.75" style="261" customWidth="1"/>
    <col min="15119" max="15360" width="9" style="261"/>
    <col min="15361" max="15361" width="3.5" style="261" customWidth="1"/>
    <col min="15362" max="15362" width="15.125" style="261" bestFit="1" customWidth="1"/>
    <col min="15363" max="15363" width="12" style="261" customWidth="1"/>
    <col min="15364" max="15364" width="26.75" style="261" bestFit="1" customWidth="1"/>
    <col min="15365" max="15365" width="9" style="261" bestFit="1" customWidth="1"/>
    <col min="15366" max="15366" width="19.625" style="261" customWidth="1"/>
    <col min="15367" max="15368" width="9" style="261"/>
    <col min="15369" max="15370" width="2" style="261" customWidth="1"/>
    <col min="15371" max="15371" width="26.75" style="261" bestFit="1" customWidth="1"/>
    <col min="15372" max="15372" width="9" style="261" bestFit="1" customWidth="1"/>
    <col min="15373" max="15373" width="18.625" style="261" customWidth="1"/>
    <col min="15374" max="15374" width="10.75" style="261" customWidth="1"/>
    <col min="15375" max="15616" width="9" style="261"/>
    <col min="15617" max="15617" width="3.5" style="261" customWidth="1"/>
    <col min="15618" max="15618" width="15.125" style="261" bestFit="1" customWidth="1"/>
    <col min="15619" max="15619" width="12" style="261" customWidth="1"/>
    <col min="15620" max="15620" width="26.75" style="261" bestFit="1" customWidth="1"/>
    <col min="15621" max="15621" width="9" style="261" bestFit="1" customWidth="1"/>
    <col min="15622" max="15622" width="19.625" style="261" customWidth="1"/>
    <col min="15623" max="15624" width="9" style="261"/>
    <col min="15625" max="15626" width="2" style="261" customWidth="1"/>
    <col min="15627" max="15627" width="26.75" style="261" bestFit="1" customWidth="1"/>
    <col min="15628" max="15628" width="9" style="261" bestFit="1" customWidth="1"/>
    <col min="15629" max="15629" width="18.625" style="261" customWidth="1"/>
    <col min="15630" max="15630" width="10.75" style="261" customWidth="1"/>
    <col min="15631" max="15872" width="9" style="261"/>
    <col min="15873" max="15873" width="3.5" style="261" customWidth="1"/>
    <col min="15874" max="15874" width="15.125" style="261" bestFit="1" customWidth="1"/>
    <col min="15875" max="15875" width="12" style="261" customWidth="1"/>
    <col min="15876" max="15876" width="26.75" style="261" bestFit="1" customWidth="1"/>
    <col min="15877" max="15877" width="9" style="261" bestFit="1" customWidth="1"/>
    <col min="15878" max="15878" width="19.625" style="261" customWidth="1"/>
    <col min="15879" max="15880" width="9" style="261"/>
    <col min="15881" max="15882" width="2" style="261" customWidth="1"/>
    <col min="15883" max="15883" width="26.75" style="261" bestFit="1" customWidth="1"/>
    <col min="15884" max="15884" width="9" style="261" bestFit="1" customWidth="1"/>
    <col min="15885" max="15885" width="18.625" style="261" customWidth="1"/>
    <col min="15886" max="15886" width="10.75" style="261" customWidth="1"/>
    <col min="15887" max="16128" width="9" style="261"/>
    <col min="16129" max="16129" width="3.5" style="261" customWidth="1"/>
    <col min="16130" max="16130" width="15.125" style="261" bestFit="1" customWidth="1"/>
    <col min="16131" max="16131" width="12" style="261" customWidth="1"/>
    <col min="16132" max="16132" width="26.75" style="261" bestFit="1" customWidth="1"/>
    <col min="16133" max="16133" width="9" style="261" bestFit="1" customWidth="1"/>
    <col min="16134" max="16134" width="19.625" style="261" customWidth="1"/>
    <col min="16135" max="16136" width="9" style="261"/>
    <col min="16137" max="16138" width="2" style="261" customWidth="1"/>
    <col min="16139" max="16139" width="26.75" style="261" bestFit="1" customWidth="1"/>
    <col min="16140" max="16140" width="9" style="261" bestFit="1" customWidth="1"/>
    <col min="16141" max="16141" width="18.625" style="261" customWidth="1"/>
    <col min="16142" max="16142" width="10.75" style="261" customWidth="1"/>
    <col min="16143" max="16384" width="9" style="261"/>
  </cols>
  <sheetData>
    <row r="1" spans="1:16" x14ac:dyDescent="0.35">
      <c r="A1" s="261" t="s">
        <v>228</v>
      </c>
      <c r="C1" s="263"/>
      <c r="D1" s="697" t="s">
        <v>205</v>
      </c>
      <c r="E1" s="697"/>
      <c r="F1" s="264">
        <f>ปร4!L487</f>
        <v>400868</v>
      </c>
      <c r="G1" s="265" t="s">
        <v>206</v>
      </c>
      <c r="I1" s="266"/>
    </row>
    <row r="2" spans="1:16" x14ac:dyDescent="0.35">
      <c r="B2" s="262" t="s">
        <v>207</v>
      </c>
      <c r="C2" s="268" t="s">
        <v>39</v>
      </c>
      <c r="D2" s="261" t="s">
        <v>208</v>
      </c>
      <c r="E2" s="269" t="s">
        <v>209</v>
      </c>
      <c r="F2" s="267">
        <f>IF($F$1&lt;$B$10,$F$1,IF($F$1&gt;=$B$10,0))</f>
        <v>400868</v>
      </c>
      <c r="G2" s="261" t="s">
        <v>210</v>
      </c>
      <c r="I2" s="270"/>
      <c r="K2" s="697" t="s">
        <v>205</v>
      </c>
      <c r="L2" s="697"/>
      <c r="M2" s="271">
        <v>35000000</v>
      </c>
    </row>
    <row r="3" spans="1:16" x14ac:dyDescent="0.35">
      <c r="B3" s="272">
        <v>500000</v>
      </c>
      <c r="C3" s="273">
        <v>1.3073999999999999</v>
      </c>
      <c r="D3" s="261" t="s">
        <v>211</v>
      </c>
      <c r="E3" s="269" t="s">
        <v>212</v>
      </c>
      <c r="F3" s="267">
        <f>IF($F2&lt;=B3,F2,IF($F2&lt;=B4,B3,IF($F2&lt;=B5,B4,IF($F2&lt;=B6,B5,IF($F2&lt;=B7,B6,IF($F2&lt;=B8,B7,IF($F2&lt;=B9,B8,IF($F2&lt;=B10,B9))))))))</f>
        <v>400868</v>
      </c>
      <c r="G3" s="261" t="s">
        <v>210</v>
      </c>
      <c r="K3" s="261" t="s">
        <v>208</v>
      </c>
      <c r="L3" s="274" t="s">
        <v>213</v>
      </c>
      <c r="M3" s="275">
        <f>M2</f>
        <v>35000000</v>
      </c>
    </row>
    <row r="4" spans="1:16" x14ac:dyDescent="0.35">
      <c r="B4" s="272">
        <v>1000000</v>
      </c>
      <c r="C4" s="273">
        <v>1.3049999999999999</v>
      </c>
      <c r="D4" s="261" t="s">
        <v>214</v>
      </c>
      <c r="E4" s="269" t="s">
        <v>215</v>
      </c>
      <c r="F4" s="267">
        <f>IF($F2&lt;=B3,B3,IF($F2&lt;=B4,B4,IF($F2&lt;=B5,B5,IF($F2&lt;=B6,B6,IF($F2&lt;=B7,B7,IF($F2&lt;=B8,B8,IF($F2&lt;=B9,B9,IF($F2&lt;=B10,B10))))))))</f>
        <v>500000</v>
      </c>
      <c r="G4" s="261" t="s">
        <v>210</v>
      </c>
      <c r="K4" s="261" t="s">
        <v>211</v>
      </c>
      <c r="L4" s="274" t="s">
        <v>216</v>
      </c>
      <c r="M4" s="272">
        <v>500000</v>
      </c>
      <c r="N4" s="273">
        <v>1.3073999999999999</v>
      </c>
      <c r="O4" s="269" t="s">
        <v>217</v>
      </c>
      <c r="P4" s="261" t="s">
        <v>218</v>
      </c>
    </row>
    <row r="5" spans="1:16" x14ac:dyDescent="0.35">
      <c r="B5" s="272">
        <v>2000000</v>
      </c>
      <c r="C5" s="273">
        <v>1.3035000000000001</v>
      </c>
      <c r="D5" s="261" t="s">
        <v>218</v>
      </c>
      <c r="E5" s="269" t="s">
        <v>219</v>
      </c>
      <c r="F5" s="267">
        <f>IF($F2&lt;=B3,C3,IF($F2&lt;=B4,C3,IF($F2&lt;=B5,C4,IF($F2&lt;=B6,C5,IF($F2&lt;=B7,C6,IF($F2&lt;=B8,C7,IF($F2&lt;=B9,C8,IF($F2&lt;=B10,C9))))))))</f>
        <v>1.3073999999999999</v>
      </c>
      <c r="G5" s="276"/>
      <c r="K5" s="261" t="s">
        <v>214</v>
      </c>
      <c r="L5" s="274" t="s">
        <v>220</v>
      </c>
      <c r="M5" s="272">
        <v>1000000</v>
      </c>
      <c r="N5" s="273">
        <v>1.3049999999999999</v>
      </c>
      <c r="O5" s="269" t="s">
        <v>221</v>
      </c>
      <c r="P5" s="261" t="s">
        <v>222</v>
      </c>
    </row>
    <row r="6" spans="1:16" ht="21.75" thickBot="1" x14ac:dyDescent="0.4">
      <c r="B6" s="272">
        <v>5000000</v>
      </c>
      <c r="C6" s="273">
        <v>1.3003</v>
      </c>
      <c r="D6" s="261" t="s">
        <v>222</v>
      </c>
      <c r="E6" s="269" t="s">
        <v>223</v>
      </c>
      <c r="F6" s="267">
        <f>IF($F2&lt;=B3,C3,IF($F2&lt;=B4,C4,IF($F2&lt;=B5,C5,IF($F2&lt;=B6,C6,IF($F2&lt;=B7,C7,IF($F2&lt;=B8,C8,IF($F2&lt;=B9,C9,IF($F2&lt;=B10,C10))))))))</f>
        <v>1.3073999999999999</v>
      </c>
      <c r="K6" s="698" t="s">
        <v>224</v>
      </c>
      <c r="L6" s="698"/>
      <c r="M6" s="277">
        <f>$N4-((($N4-$N5)*($M3-$M4))/($M5-$M4))</f>
        <v>1.1418000000000028</v>
      </c>
      <c r="N6" s="276"/>
    </row>
    <row r="7" spans="1:16" ht="22.5" thickTop="1" thickBot="1" x14ac:dyDescent="0.4">
      <c r="B7" s="272">
        <v>10000000</v>
      </c>
      <c r="C7" s="273">
        <v>1.2943</v>
      </c>
      <c r="E7" s="261" t="s">
        <v>225</v>
      </c>
      <c r="F7" s="277">
        <f>$F5-((($F5-$F6)*($F2-$F3))/($F4-$F3))</f>
        <v>1.3073999999999999</v>
      </c>
      <c r="M7" s="278"/>
    </row>
    <row r="8" spans="1:16" ht="21.75" thickTop="1" x14ac:dyDescent="0.35">
      <c r="B8" s="272">
        <v>15000000</v>
      </c>
      <c r="C8" s="273">
        <v>1.2594000000000001</v>
      </c>
      <c r="M8" s="278"/>
    </row>
    <row r="9" spans="1:16" x14ac:dyDescent="0.35">
      <c r="B9" s="272">
        <v>20000000</v>
      </c>
      <c r="C9" s="273">
        <v>1.2518</v>
      </c>
      <c r="F9" s="279" t="s">
        <v>226</v>
      </c>
    </row>
    <row r="10" spans="1:16" ht="28.5" x14ac:dyDescent="0.45">
      <c r="B10" s="272">
        <v>25000000</v>
      </c>
      <c r="C10" s="273">
        <v>1.2248000000000001</v>
      </c>
      <c r="D10" s="261" t="s">
        <v>208</v>
      </c>
      <c r="E10" s="269" t="s">
        <v>209</v>
      </c>
      <c r="F10" s="280">
        <f>F1</f>
        <v>400868</v>
      </c>
      <c r="G10" s="261" t="s">
        <v>210</v>
      </c>
      <c r="M10" s="281"/>
    </row>
    <row r="11" spans="1:16" x14ac:dyDescent="0.35">
      <c r="B11" s="272">
        <v>30000000</v>
      </c>
      <c r="C11" s="273">
        <v>1.2163999999999999</v>
      </c>
      <c r="D11" s="261" t="s">
        <v>211</v>
      </c>
      <c r="E11" s="269" t="s">
        <v>212</v>
      </c>
      <c r="F11" s="267">
        <f>IF($F10&lt;=B11,B10,IF($F10&lt;=B12,B11,IF($F10&lt;=B13,B12,IF($F10&lt;=B14,B13,IF($F10&lt;=B15,B14,IF($F10&lt;=B16,B15,IF($F10&lt;=B17,B16,IF($F10&lt;=B18,B17))))))))</f>
        <v>25000000</v>
      </c>
      <c r="G11" s="261" t="s">
        <v>210</v>
      </c>
    </row>
    <row r="12" spans="1:16" x14ac:dyDescent="0.35">
      <c r="B12" s="272">
        <v>40000000</v>
      </c>
      <c r="C12" s="273">
        <v>1.2161</v>
      </c>
      <c r="D12" s="261" t="s">
        <v>214</v>
      </c>
      <c r="E12" s="269" t="s">
        <v>215</v>
      </c>
      <c r="F12" s="267">
        <f>IF($F10&lt;=B11,B11,IF($F10&lt;=B12,B12,IF($F10&lt;=B13,B13,IF($F10&lt;=B14,B14,IF($F10&lt;=B15,B15,IF($F10&lt;=B16,B16,IF($F10&lt;=B17,B17,IF($F10&lt;=B18,B18))))))))</f>
        <v>30000000</v>
      </c>
      <c r="G12" s="261" t="s">
        <v>210</v>
      </c>
      <c r="M12" s="282"/>
    </row>
    <row r="13" spans="1:16" x14ac:dyDescent="0.35">
      <c r="B13" s="272">
        <v>50000000</v>
      </c>
      <c r="C13" s="273">
        <v>1.2159</v>
      </c>
      <c r="D13" s="261" t="s">
        <v>218</v>
      </c>
      <c r="E13" s="269" t="s">
        <v>219</v>
      </c>
      <c r="F13" s="267">
        <f>IF($F10&lt;=B11,C10,IF($F10&lt;=B12,C11,IF($F10&lt;=B13,C12,IF($F10&lt;=B14,C13,IF($F10&lt;=B15,C14,IF($F10&lt;=B16,C15,IF($F10&lt;=B17,C16,IF($F10&lt;=B18,C17))))))))</f>
        <v>1.2248000000000001</v>
      </c>
      <c r="G13" s="276"/>
    </row>
    <row r="14" spans="1:16" x14ac:dyDescent="0.35">
      <c r="B14" s="272">
        <v>60000000</v>
      </c>
      <c r="C14" s="273">
        <v>1.2060999999999999</v>
      </c>
      <c r="D14" s="261" t="s">
        <v>222</v>
      </c>
      <c r="E14" s="269" t="s">
        <v>223</v>
      </c>
      <c r="F14" s="267">
        <f>IF($F10&lt;=B11,C11,IF($F10&lt;=B12,C12,IF($F10&lt;=B13,C13,IF($F10&lt;=B14,C14,IF($F10&lt;=B15,C15,IF($F10&lt;=B16,C16,IF($F10&lt;=B17,C17,IF($F10&lt;=B18,C18))))))))</f>
        <v>1.2163999999999999</v>
      </c>
    </row>
    <row r="15" spans="1:16" ht="21.75" thickBot="1" x14ac:dyDescent="0.4">
      <c r="B15" s="272">
        <v>70000000</v>
      </c>
      <c r="C15" s="273">
        <v>1.2050000000000001</v>
      </c>
      <c r="E15" s="261" t="s">
        <v>225</v>
      </c>
      <c r="F15" s="277">
        <f>$F13-((($F13-$F14)*($F10-$F11))/($F12-$F11))</f>
        <v>1.2661265417600009</v>
      </c>
    </row>
    <row r="16" spans="1:16" ht="21.75" thickTop="1" x14ac:dyDescent="0.35">
      <c r="B16" s="272">
        <v>80000000</v>
      </c>
      <c r="C16" s="273">
        <v>1.2050000000000001</v>
      </c>
    </row>
    <row r="17" spans="2:7" x14ac:dyDescent="0.35">
      <c r="B17" s="272">
        <v>90000000</v>
      </c>
      <c r="C17" s="273">
        <v>1.2049000000000001</v>
      </c>
      <c r="F17" s="279" t="s">
        <v>227</v>
      </c>
    </row>
    <row r="18" spans="2:7" x14ac:dyDescent="0.35">
      <c r="B18" s="272">
        <v>100000000</v>
      </c>
      <c r="C18" s="273">
        <v>1.2049000000000001</v>
      </c>
      <c r="D18" s="261" t="s">
        <v>208</v>
      </c>
      <c r="E18" s="269" t="s">
        <v>209</v>
      </c>
      <c r="F18" s="280">
        <f>IF($F$1&gt;=$B$18,$F$1,IF($F$1&lt;$B$18,0))</f>
        <v>0</v>
      </c>
      <c r="G18" s="261" t="s">
        <v>210</v>
      </c>
    </row>
    <row r="19" spans="2:7" x14ac:dyDescent="0.35">
      <c r="B19" s="272">
        <v>150000000</v>
      </c>
      <c r="C19" s="273">
        <v>1.2022999999999999</v>
      </c>
      <c r="D19" s="261" t="s">
        <v>211</v>
      </c>
      <c r="E19" s="269" t="s">
        <v>212</v>
      </c>
      <c r="F19" s="267">
        <f>IF($F18&lt;=B19,B18,IF($F18&lt;=B20,B19,IF($F18&lt;=B21,B20,IF($F18&lt;=B22,B21,IF($F18&lt;=B23,B22,IF($F18&lt;=B24,B23,IF($F18&lt;=B25,B24,IF($F18&lt;=B26,B25))))))))</f>
        <v>100000000</v>
      </c>
      <c r="G19" s="261" t="s">
        <v>210</v>
      </c>
    </row>
    <row r="20" spans="2:7" x14ac:dyDescent="0.35">
      <c r="B20" s="272">
        <v>200000000</v>
      </c>
      <c r="C20" s="273">
        <v>1.2022999999999999</v>
      </c>
      <c r="D20" s="261" t="s">
        <v>214</v>
      </c>
      <c r="E20" s="269" t="s">
        <v>215</v>
      </c>
      <c r="F20" s="267">
        <f>IF($F18&lt;=B19,B19,IF($F18&lt;=B20,B20,IF($F18&lt;=B21,B21,IF($F18&lt;=B22,B22,IF($F18&lt;=B23,B23,IF($F18&lt;=B24,B24,IF($F18&lt;=B25,B25,IF($F18&lt;=B26,B26))))))))</f>
        <v>150000000</v>
      </c>
      <c r="G20" s="261" t="s">
        <v>210</v>
      </c>
    </row>
    <row r="21" spans="2:7" x14ac:dyDescent="0.35">
      <c r="B21" s="272">
        <v>250000000</v>
      </c>
      <c r="C21" s="273">
        <v>1.2013</v>
      </c>
      <c r="D21" s="261" t="s">
        <v>218</v>
      </c>
      <c r="E21" s="269" t="s">
        <v>219</v>
      </c>
      <c r="F21" s="267">
        <f>IF($F18&lt;=B19,C18,IF($F18&lt;=B20,C19,IF($F18&lt;=B21,C20,IF($F18&lt;=B22,C21,IF($F18&lt;=B23,C22,IF($F18&lt;=B24,C23,IF($F18&lt;=B25,C24,IF($F18&lt;=B26,C25))))))))</f>
        <v>1.2049000000000001</v>
      </c>
      <c r="G21" s="276"/>
    </row>
    <row r="22" spans="2:7" x14ac:dyDescent="0.35">
      <c r="B22" s="272">
        <v>300000000</v>
      </c>
      <c r="C22" s="273">
        <v>1.1951000000000001</v>
      </c>
      <c r="D22" s="261" t="s">
        <v>222</v>
      </c>
      <c r="E22" s="269" t="s">
        <v>223</v>
      </c>
      <c r="F22" s="267">
        <f>IF($F18&lt;=B19,C19,IF($F18&lt;=B20,C20,IF($F18&lt;=B21,C21,IF($F18&lt;=B22,C22,IF($F18&lt;=B23,C23,IF($F18&lt;=B24,C24,IF($F18&lt;=B25,C25,IF($F18&lt;=B26,C26))))))))</f>
        <v>1.2022999999999999</v>
      </c>
    </row>
    <row r="23" spans="2:7" ht="21.75" thickBot="1" x14ac:dyDescent="0.4">
      <c r="B23" s="272">
        <v>350000000</v>
      </c>
      <c r="C23" s="273">
        <v>1.1866000000000001</v>
      </c>
      <c r="E23" s="261" t="s">
        <v>225</v>
      </c>
      <c r="F23" s="277">
        <f>$F21-((($F21-$F22)*($F18-$F19))/($F20-$F19))</f>
        <v>1.2101000000000004</v>
      </c>
    </row>
    <row r="24" spans="2:7" ht="21.75" thickTop="1" x14ac:dyDescent="0.35">
      <c r="B24" s="272">
        <v>400000000</v>
      </c>
      <c r="C24" s="273">
        <v>1.1858</v>
      </c>
    </row>
    <row r="25" spans="2:7" x14ac:dyDescent="0.35">
      <c r="B25" s="272">
        <v>500000000</v>
      </c>
      <c r="C25" s="273">
        <v>1.1853</v>
      </c>
    </row>
    <row r="26" spans="2:7" x14ac:dyDescent="0.35">
      <c r="B26" s="272">
        <v>500000000</v>
      </c>
      <c r="C26" s="273">
        <v>1.1788000000000001</v>
      </c>
    </row>
  </sheetData>
  <sheetProtection password="C407" sheet="1" objects="1" scenarios="1"/>
  <mergeCells count="3">
    <mergeCell ref="D1:E1"/>
    <mergeCell ref="K2:L2"/>
    <mergeCell ref="K6: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8.75" x14ac:dyDescent="0.3"/>
  <cols>
    <col min="1" max="1" width="5.75" style="258" customWidth="1"/>
    <col min="2" max="2" width="4.625" style="258" customWidth="1"/>
    <col min="3" max="3" width="2" style="243" customWidth="1"/>
    <col min="4" max="4" width="6" style="243" customWidth="1"/>
    <col min="5" max="5" width="29.125" style="243" customWidth="1"/>
    <col min="6" max="6" width="8.375" style="297" customWidth="1"/>
    <col min="7" max="7" width="6" style="243" customWidth="1"/>
    <col min="8" max="9" width="10.875" style="298" bestFit="1" customWidth="1"/>
    <col min="10" max="10" width="10.25" style="299" customWidth="1"/>
    <col min="11" max="11" width="10.875" style="298" bestFit="1" customWidth="1"/>
    <col min="12" max="12" width="11.5" style="298" customWidth="1"/>
    <col min="13" max="13" width="7.5" style="243" bestFit="1" customWidth="1"/>
    <col min="14" max="256" width="9" style="243"/>
    <col min="257" max="257" width="5.75" style="243" customWidth="1"/>
    <col min="258" max="258" width="4.625" style="243" customWidth="1"/>
    <col min="259" max="259" width="2" style="243" customWidth="1"/>
    <col min="260" max="260" width="6" style="243" customWidth="1"/>
    <col min="261" max="261" width="29.125" style="243" customWidth="1"/>
    <col min="262" max="262" width="8.375" style="243" customWidth="1"/>
    <col min="263" max="263" width="6" style="243" customWidth="1"/>
    <col min="264" max="265" width="10.875" style="243" bestFit="1" customWidth="1"/>
    <col min="266" max="266" width="10.25" style="243" customWidth="1"/>
    <col min="267" max="267" width="10.875" style="243" bestFit="1" customWidth="1"/>
    <col min="268" max="268" width="11.5" style="243" customWidth="1"/>
    <col min="269" max="269" width="7.5" style="243" bestFit="1" customWidth="1"/>
    <col min="270" max="512" width="9" style="243"/>
    <col min="513" max="513" width="5.75" style="243" customWidth="1"/>
    <col min="514" max="514" width="4.625" style="243" customWidth="1"/>
    <col min="515" max="515" width="2" style="243" customWidth="1"/>
    <col min="516" max="516" width="6" style="243" customWidth="1"/>
    <col min="517" max="517" width="29.125" style="243" customWidth="1"/>
    <col min="518" max="518" width="8.375" style="243" customWidth="1"/>
    <col min="519" max="519" width="6" style="243" customWidth="1"/>
    <col min="520" max="521" width="10.875" style="243" bestFit="1" customWidth="1"/>
    <col min="522" max="522" width="10.25" style="243" customWidth="1"/>
    <col min="523" max="523" width="10.875" style="243" bestFit="1" customWidth="1"/>
    <col min="524" max="524" width="11.5" style="243" customWidth="1"/>
    <col min="525" max="525" width="7.5" style="243" bestFit="1" customWidth="1"/>
    <col min="526" max="768" width="9" style="243"/>
    <col min="769" max="769" width="5.75" style="243" customWidth="1"/>
    <col min="770" max="770" width="4.625" style="243" customWidth="1"/>
    <col min="771" max="771" width="2" style="243" customWidth="1"/>
    <col min="772" max="772" width="6" style="243" customWidth="1"/>
    <col min="773" max="773" width="29.125" style="243" customWidth="1"/>
    <col min="774" max="774" width="8.375" style="243" customWidth="1"/>
    <col min="775" max="775" width="6" style="243" customWidth="1"/>
    <col min="776" max="777" width="10.875" style="243" bestFit="1" customWidth="1"/>
    <col min="778" max="778" width="10.25" style="243" customWidth="1"/>
    <col min="779" max="779" width="10.875" style="243" bestFit="1" customWidth="1"/>
    <col min="780" max="780" width="11.5" style="243" customWidth="1"/>
    <col min="781" max="781" width="7.5" style="243" bestFit="1" customWidth="1"/>
    <col min="782" max="1024" width="9" style="243"/>
    <col min="1025" max="1025" width="5.75" style="243" customWidth="1"/>
    <col min="1026" max="1026" width="4.625" style="243" customWidth="1"/>
    <col min="1027" max="1027" width="2" style="243" customWidth="1"/>
    <col min="1028" max="1028" width="6" style="243" customWidth="1"/>
    <col min="1029" max="1029" width="29.125" style="243" customWidth="1"/>
    <col min="1030" max="1030" width="8.375" style="243" customWidth="1"/>
    <col min="1031" max="1031" width="6" style="243" customWidth="1"/>
    <col min="1032" max="1033" width="10.875" style="243" bestFit="1" customWidth="1"/>
    <col min="1034" max="1034" width="10.25" style="243" customWidth="1"/>
    <col min="1035" max="1035" width="10.875" style="243" bestFit="1" customWidth="1"/>
    <col min="1036" max="1036" width="11.5" style="243" customWidth="1"/>
    <col min="1037" max="1037" width="7.5" style="243" bestFit="1" customWidth="1"/>
    <col min="1038" max="1280" width="9" style="243"/>
    <col min="1281" max="1281" width="5.75" style="243" customWidth="1"/>
    <col min="1282" max="1282" width="4.625" style="243" customWidth="1"/>
    <col min="1283" max="1283" width="2" style="243" customWidth="1"/>
    <col min="1284" max="1284" width="6" style="243" customWidth="1"/>
    <col min="1285" max="1285" width="29.125" style="243" customWidth="1"/>
    <col min="1286" max="1286" width="8.375" style="243" customWidth="1"/>
    <col min="1287" max="1287" width="6" style="243" customWidth="1"/>
    <col min="1288" max="1289" width="10.875" style="243" bestFit="1" customWidth="1"/>
    <col min="1290" max="1290" width="10.25" style="243" customWidth="1"/>
    <col min="1291" max="1291" width="10.875" style="243" bestFit="1" customWidth="1"/>
    <col min="1292" max="1292" width="11.5" style="243" customWidth="1"/>
    <col min="1293" max="1293" width="7.5" style="243" bestFit="1" customWidth="1"/>
    <col min="1294" max="1536" width="9" style="243"/>
    <col min="1537" max="1537" width="5.75" style="243" customWidth="1"/>
    <col min="1538" max="1538" width="4.625" style="243" customWidth="1"/>
    <col min="1539" max="1539" width="2" style="243" customWidth="1"/>
    <col min="1540" max="1540" width="6" style="243" customWidth="1"/>
    <col min="1541" max="1541" width="29.125" style="243" customWidth="1"/>
    <col min="1542" max="1542" width="8.375" style="243" customWidth="1"/>
    <col min="1543" max="1543" width="6" style="243" customWidth="1"/>
    <col min="1544" max="1545" width="10.875" style="243" bestFit="1" customWidth="1"/>
    <col min="1546" max="1546" width="10.25" style="243" customWidth="1"/>
    <col min="1547" max="1547" width="10.875" style="243" bestFit="1" customWidth="1"/>
    <col min="1548" max="1548" width="11.5" style="243" customWidth="1"/>
    <col min="1549" max="1549" width="7.5" style="243" bestFit="1" customWidth="1"/>
    <col min="1550" max="1792" width="9" style="243"/>
    <col min="1793" max="1793" width="5.75" style="243" customWidth="1"/>
    <col min="1794" max="1794" width="4.625" style="243" customWidth="1"/>
    <col min="1795" max="1795" width="2" style="243" customWidth="1"/>
    <col min="1796" max="1796" width="6" style="243" customWidth="1"/>
    <col min="1797" max="1797" width="29.125" style="243" customWidth="1"/>
    <col min="1798" max="1798" width="8.375" style="243" customWidth="1"/>
    <col min="1799" max="1799" width="6" style="243" customWidth="1"/>
    <col min="1800" max="1801" width="10.875" style="243" bestFit="1" customWidth="1"/>
    <col min="1802" max="1802" width="10.25" style="243" customWidth="1"/>
    <col min="1803" max="1803" width="10.875" style="243" bestFit="1" customWidth="1"/>
    <col min="1804" max="1804" width="11.5" style="243" customWidth="1"/>
    <col min="1805" max="1805" width="7.5" style="243" bestFit="1" customWidth="1"/>
    <col min="1806" max="2048" width="9" style="243"/>
    <col min="2049" max="2049" width="5.75" style="243" customWidth="1"/>
    <col min="2050" max="2050" width="4.625" style="243" customWidth="1"/>
    <col min="2051" max="2051" width="2" style="243" customWidth="1"/>
    <col min="2052" max="2052" width="6" style="243" customWidth="1"/>
    <col min="2053" max="2053" width="29.125" style="243" customWidth="1"/>
    <col min="2054" max="2054" width="8.375" style="243" customWidth="1"/>
    <col min="2055" max="2055" width="6" style="243" customWidth="1"/>
    <col min="2056" max="2057" width="10.875" style="243" bestFit="1" customWidth="1"/>
    <col min="2058" max="2058" width="10.25" style="243" customWidth="1"/>
    <col min="2059" max="2059" width="10.875" style="243" bestFit="1" customWidth="1"/>
    <col min="2060" max="2060" width="11.5" style="243" customWidth="1"/>
    <col min="2061" max="2061" width="7.5" style="243" bestFit="1" customWidth="1"/>
    <col min="2062" max="2304" width="9" style="243"/>
    <col min="2305" max="2305" width="5.75" style="243" customWidth="1"/>
    <col min="2306" max="2306" width="4.625" style="243" customWidth="1"/>
    <col min="2307" max="2307" width="2" style="243" customWidth="1"/>
    <col min="2308" max="2308" width="6" style="243" customWidth="1"/>
    <col min="2309" max="2309" width="29.125" style="243" customWidth="1"/>
    <col min="2310" max="2310" width="8.375" style="243" customWidth="1"/>
    <col min="2311" max="2311" width="6" style="243" customWidth="1"/>
    <col min="2312" max="2313" width="10.875" style="243" bestFit="1" customWidth="1"/>
    <col min="2314" max="2314" width="10.25" style="243" customWidth="1"/>
    <col min="2315" max="2315" width="10.875" style="243" bestFit="1" customWidth="1"/>
    <col min="2316" max="2316" width="11.5" style="243" customWidth="1"/>
    <col min="2317" max="2317" width="7.5" style="243" bestFit="1" customWidth="1"/>
    <col min="2318" max="2560" width="9" style="243"/>
    <col min="2561" max="2561" width="5.75" style="243" customWidth="1"/>
    <col min="2562" max="2562" width="4.625" style="243" customWidth="1"/>
    <col min="2563" max="2563" width="2" style="243" customWidth="1"/>
    <col min="2564" max="2564" width="6" style="243" customWidth="1"/>
    <col min="2565" max="2565" width="29.125" style="243" customWidth="1"/>
    <col min="2566" max="2566" width="8.375" style="243" customWidth="1"/>
    <col min="2567" max="2567" width="6" style="243" customWidth="1"/>
    <col min="2568" max="2569" width="10.875" style="243" bestFit="1" customWidth="1"/>
    <col min="2570" max="2570" width="10.25" style="243" customWidth="1"/>
    <col min="2571" max="2571" width="10.875" style="243" bestFit="1" customWidth="1"/>
    <col min="2572" max="2572" width="11.5" style="243" customWidth="1"/>
    <col min="2573" max="2573" width="7.5" style="243" bestFit="1" customWidth="1"/>
    <col min="2574" max="2816" width="9" style="243"/>
    <col min="2817" max="2817" width="5.75" style="243" customWidth="1"/>
    <col min="2818" max="2818" width="4.625" style="243" customWidth="1"/>
    <col min="2819" max="2819" width="2" style="243" customWidth="1"/>
    <col min="2820" max="2820" width="6" style="243" customWidth="1"/>
    <col min="2821" max="2821" width="29.125" style="243" customWidth="1"/>
    <col min="2822" max="2822" width="8.375" style="243" customWidth="1"/>
    <col min="2823" max="2823" width="6" style="243" customWidth="1"/>
    <col min="2824" max="2825" width="10.875" style="243" bestFit="1" customWidth="1"/>
    <col min="2826" max="2826" width="10.25" style="243" customWidth="1"/>
    <col min="2827" max="2827" width="10.875" style="243" bestFit="1" customWidth="1"/>
    <col min="2828" max="2828" width="11.5" style="243" customWidth="1"/>
    <col min="2829" max="2829" width="7.5" style="243" bestFit="1" customWidth="1"/>
    <col min="2830" max="3072" width="9" style="243"/>
    <col min="3073" max="3073" width="5.75" style="243" customWidth="1"/>
    <col min="3074" max="3074" width="4.625" style="243" customWidth="1"/>
    <col min="3075" max="3075" width="2" style="243" customWidth="1"/>
    <col min="3076" max="3076" width="6" style="243" customWidth="1"/>
    <col min="3077" max="3077" width="29.125" style="243" customWidth="1"/>
    <col min="3078" max="3078" width="8.375" style="243" customWidth="1"/>
    <col min="3079" max="3079" width="6" style="243" customWidth="1"/>
    <col min="3080" max="3081" width="10.875" style="243" bestFit="1" customWidth="1"/>
    <col min="3082" max="3082" width="10.25" style="243" customWidth="1"/>
    <col min="3083" max="3083" width="10.875" style="243" bestFit="1" customWidth="1"/>
    <col min="3084" max="3084" width="11.5" style="243" customWidth="1"/>
    <col min="3085" max="3085" width="7.5" style="243" bestFit="1" customWidth="1"/>
    <col min="3086" max="3328" width="9" style="243"/>
    <col min="3329" max="3329" width="5.75" style="243" customWidth="1"/>
    <col min="3330" max="3330" width="4.625" style="243" customWidth="1"/>
    <col min="3331" max="3331" width="2" style="243" customWidth="1"/>
    <col min="3332" max="3332" width="6" style="243" customWidth="1"/>
    <col min="3333" max="3333" width="29.125" style="243" customWidth="1"/>
    <col min="3334" max="3334" width="8.375" style="243" customWidth="1"/>
    <col min="3335" max="3335" width="6" style="243" customWidth="1"/>
    <col min="3336" max="3337" width="10.875" style="243" bestFit="1" customWidth="1"/>
    <col min="3338" max="3338" width="10.25" style="243" customWidth="1"/>
    <col min="3339" max="3339" width="10.875" style="243" bestFit="1" customWidth="1"/>
    <col min="3340" max="3340" width="11.5" style="243" customWidth="1"/>
    <col min="3341" max="3341" width="7.5" style="243" bestFit="1" customWidth="1"/>
    <col min="3342" max="3584" width="9" style="243"/>
    <col min="3585" max="3585" width="5.75" style="243" customWidth="1"/>
    <col min="3586" max="3586" width="4.625" style="243" customWidth="1"/>
    <col min="3587" max="3587" width="2" style="243" customWidth="1"/>
    <col min="3588" max="3588" width="6" style="243" customWidth="1"/>
    <col min="3589" max="3589" width="29.125" style="243" customWidth="1"/>
    <col min="3590" max="3590" width="8.375" style="243" customWidth="1"/>
    <col min="3591" max="3591" width="6" style="243" customWidth="1"/>
    <col min="3592" max="3593" width="10.875" style="243" bestFit="1" customWidth="1"/>
    <col min="3594" max="3594" width="10.25" style="243" customWidth="1"/>
    <col min="3595" max="3595" width="10.875" style="243" bestFit="1" customWidth="1"/>
    <col min="3596" max="3596" width="11.5" style="243" customWidth="1"/>
    <col min="3597" max="3597" width="7.5" style="243" bestFit="1" customWidth="1"/>
    <col min="3598" max="3840" width="9" style="243"/>
    <col min="3841" max="3841" width="5.75" style="243" customWidth="1"/>
    <col min="3842" max="3842" width="4.625" style="243" customWidth="1"/>
    <col min="3843" max="3843" width="2" style="243" customWidth="1"/>
    <col min="3844" max="3844" width="6" style="243" customWidth="1"/>
    <col min="3845" max="3845" width="29.125" style="243" customWidth="1"/>
    <col min="3846" max="3846" width="8.375" style="243" customWidth="1"/>
    <col min="3847" max="3847" width="6" style="243" customWidth="1"/>
    <col min="3848" max="3849" width="10.875" style="243" bestFit="1" customWidth="1"/>
    <col min="3850" max="3850" width="10.25" style="243" customWidth="1"/>
    <col min="3851" max="3851" width="10.875" style="243" bestFit="1" customWidth="1"/>
    <col min="3852" max="3852" width="11.5" style="243" customWidth="1"/>
    <col min="3853" max="3853" width="7.5" style="243" bestFit="1" customWidth="1"/>
    <col min="3854" max="4096" width="9" style="243"/>
    <col min="4097" max="4097" width="5.75" style="243" customWidth="1"/>
    <col min="4098" max="4098" width="4.625" style="243" customWidth="1"/>
    <col min="4099" max="4099" width="2" style="243" customWidth="1"/>
    <col min="4100" max="4100" width="6" style="243" customWidth="1"/>
    <col min="4101" max="4101" width="29.125" style="243" customWidth="1"/>
    <col min="4102" max="4102" width="8.375" style="243" customWidth="1"/>
    <col min="4103" max="4103" width="6" style="243" customWidth="1"/>
    <col min="4104" max="4105" width="10.875" style="243" bestFit="1" customWidth="1"/>
    <col min="4106" max="4106" width="10.25" style="243" customWidth="1"/>
    <col min="4107" max="4107" width="10.875" style="243" bestFit="1" customWidth="1"/>
    <col min="4108" max="4108" width="11.5" style="243" customWidth="1"/>
    <col min="4109" max="4109" width="7.5" style="243" bestFit="1" customWidth="1"/>
    <col min="4110" max="4352" width="9" style="243"/>
    <col min="4353" max="4353" width="5.75" style="243" customWidth="1"/>
    <col min="4354" max="4354" width="4.625" style="243" customWidth="1"/>
    <col min="4355" max="4355" width="2" style="243" customWidth="1"/>
    <col min="4356" max="4356" width="6" style="243" customWidth="1"/>
    <col min="4357" max="4357" width="29.125" style="243" customWidth="1"/>
    <col min="4358" max="4358" width="8.375" style="243" customWidth="1"/>
    <col min="4359" max="4359" width="6" style="243" customWidth="1"/>
    <col min="4360" max="4361" width="10.875" style="243" bestFit="1" customWidth="1"/>
    <col min="4362" max="4362" width="10.25" style="243" customWidth="1"/>
    <col min="4363" max="4363" width="10.875" style="243" bestFit="1" customWidth="1"/>
    <col min="4364" max="4364" width="11.5" style="243" customWidth="1"/>
    <col min="4365" max="4365" width="7.5" style="243" bestFit="1" customWidth="1"/>
    <col min="4366" max="4608" width="9" style="243"/>
    <col min="4609" max="4609" width="5.75" style="243" customWidth="1"/>
    <col min="4610" max="4610" width="4.625" style="243" customWidth="1"/>
    <col min="4611" max="4611" width="2" style="243" customWidth="1"/>
    <col min="4612" max="4612" width="6" style="243" customWidth="1"/>
    <col min="4613" max="4613" width="29.125" style="243" customWidth="1"/>
    <col min="4614" max="4614" width="8.375" style="243" customWidth="1"/>
    <col min="4615" max="4615" width="6" style="243" customWidth="1"/>
    <col min="4616" max="4617" width="10.875" style="243" bestFit="1" customWidth="1"/>
    <col min="4618" max="4618" width="10.25" style="243" customWidth="1"/>
    <col min="4619" max="4619" width="10.875" style="243" bestFit="1" customWidth="1"/>
    <col min="4620" max="4620" width="11.5" style="243" customWidth="1"/>
    <col min="4621" max="4621" width="7.5" style="243" bestFit="1" customWidth="1"/>
    <col min="4622" max="4864" width="9" style="243"/>
    <col min="4865" max="4865" width="5.75" style="243" customWidth="1"/>
    <col min="4866" max="4866" width="4.625" style="243" customWidth="1"/>
    <col min="4867" max="4867" width="2" style="243" customWidth="1"/>
    <col min="4868" max="4868" width="6" style="243" customWidth="1"/>
    <col min="4869" max="4869" width="29.125" style="243" customWidth="1"/>
    <col min="4870" max="4870" width="8.375" style="243" customWidth="1"/>
    <col min="4871" max="4871" width="6" style="243" customWidth="1"/>
    <col min="4872" max="4873" width="10.875" style="243" bestFit="1" customWidth="1"/>
    <col min="4874" max="4874" width="10.25" style="243" customWidth="1"/>
    <col min="4875" max="4875" width="10.875" style="243" bestFit="1" customWidth="1"/>
    <col min="4876" max="4876" width="11.5" style="243" customWidth="1"/>
    <col min="4877" max="4877" width="7.5" style="243" bestFit="1" customWidth="1"/>
    <col min="4878" max="5120" width="9" style="243"/>
    <col min="5121" max="5121" width="5.75" style="243" customWidth="1"/>
    <col min="5122" max="5122" width="4.625" style="243" customWidth="1"/>
    <col min="5123" max="5123" width="2" style="243" customWidth="1"/>
    <col min="5124" max="5124" width="6" style="243" customWidth="1"/>
    <col min="5125" max="5125" width="29.125" style="243" customWidth="1"/>
    <col min="5126" max="5126" width="8.375" style="243" customWidth="1"/>
    <col min="5127" max="5127" width="6" style="243" customWidth="1"/>
    <col min="5128" max="5129" width="10.875" style="243" bestFit="1" customWidth="1"/>
    <col min="5130" max="5130" width="10.25" style="243" customWidth="1"/>
    <col min="5131" max="5131" width="10.875" style="243" bestFit="1" customWidth="1"/>
    <col min="5132" max="5132" width="11.5" style="243" customWidth="1"/>
    <col min="5133" max="5133" width="7.5" style="243" bestFit="1" customWidth="1"/>
    <col min="5134" max="5376" width="9" style="243"/>
    <col min="5377" max="5377" width="5.75" style="243" customWidth="1"/>
    <col min="5378" max="5378" width="4.625" style="243" customWidth="1"/>
    <col min="5379" max="5379" width="2" style="243" customWidth="1"/>
    <col min="5380" max="5380" width="6" style="243" customWidth="1"/>
    <col min="5381" max="5381" width="29.125" style="243" customWidth="1"/>
    <col min="5382" max="5382" width="8.375" style="243" customWidth="1"/>
    <col min="5383" max="5383" width="6" style="243" customWidth="1"/>
    <col min="5384" max="5385" width="10.875" style="243" bestFit="1" customWidth="1"/>
    <col min="5386" max="5386" width="10.25" style="243" customWidth="1"/>
    <col min="5387" max="5387" width="10.875" style="243" bestFit="1" customWidth="1"/>
    <col min="5388" max="5388" width="11.5" style="243" customWidth="1"/>
    <col min="5389" max="5389" width="7.5" style="243" bestFit="1" customWidth="1"/>
    <col min="5390" max="5632" width="9" style="243"/>
    <col min="5633" max="5633" width="5.75" style="243" customWidth="1"/>
    <col min="5634" max="5634" width="4.625" style="243" customWidth="1"/>
    <col min="5635" max="5635" width="2" style="243" customWidth="1"/>
    <col min="5636" max="5636" width="6" style="243" customWidth="1"/>
    <col min="5637" max="5637" width="29.125" style="243" customWidth="1"/>
    <col min="5638" max="5638" width="8.375" style="243" customWidth="1"/>
    <col min="5639" max="5639" width="6" style="243" customWidth="1"/>
    <col min="5640" max="5641" width="10.875" style="243" bestFit="1" customWidth="1"/>
    <col min="5642" max="5642" width="10.25" style="243" customWidth="1"/>
    <col min="5643" max="5643" width="10.875" style="243" bestFit="1" customWidth="1"/>
    <col min="5644" max="5644" width="11.5" style="243" customWidth="1"/>
    <col min="5645" max="5645" width="7.5" style="243" bestFit="1" customWidth="1"/>
    <col min="5646" max="5888" width="9" style="243"/>
    <col min="5889" max="5889" width="5.75" style="243" customWidth="1"/>
    <col min="5890" max="5890" width="4.625" style="243" customWidth="1"/>
    <col min="5891" max="5891" width="2" style="243" customWidth="1"/>
    <col min="5892" max="5892" width="6" style="243" customWidth="1"/>
    <col min="5893" max="5893" width="29.125" style="243" customWidth="1"/>
    <col min="5894" max="5894" width="8.375" style="243" customWidth="1"/>
    <col min="5895" max="5895" width="6" style="243" customWidth="1"/>
    <col min="5896" max="5897" width="10.875" style="243" bestFit="1" customWidth="1"/>
    <col min="5898" max="5898" width="10.25" style="243" customWidth="1"/>
    <col min="5899" max="5899" width="10.875" style="243" bestFit="1" customWidth="1"/>
    <col min="5900" max="5900" width="11.5" style="243" customWidth="1"/>
    <col min="5901" max="5901" width="7.5" style="243" bestFit="1" customWidth="1"/>
    <col min="5902" max="6144" width="9" style="243"/>
    <col min="6145" max="6145" width="5.75" style="243" customWidth="1"/>
    <col min="6146" max="6146" width="4.625" style="243" customWidth="1"/>
    <col min="6147" max="6147" width="2" style="243" customWidth="1"/>
    <col min="6148" max="6148" width="6" style="243" customWidth="1"/>
    <col min="6149" max="6149" width="29.125" style="243" customWidth="1"/>
    <col min="6150" max="6150" width="8.375" style="243" customWidth="1"/>
    <col min="6151" max="6151" width="6" style="243" customWidth="1"/>
    <col min="6152" max="6153" width="10.875" style="243" bestFit="1" customWidth="1"/>
    <col min="6154" max="6154" width="10.25" style="243" customWidth="1"/>
    <col min="6155" max="6155" width="10.875" style="243" bestFit="1" customWidth="1"/>
    <col min="6156" max="6156" width="11.5" style="243" customWidth="1"/>
    <col min="6157" max="6157" width="7.5" style="243" bestFit="1" customWidth="1"/>
    <col min="6158" max="6400" width="9" style="243"/>
    <col min="6401" max="6401" width="5.75" style="243" customWidth="1"/>
    <col min="6402" max="6402" width="4.625" style="243" customWidth="1"/>
    <col min="6403" max="6403" width="2" style="243" customWidth="1"/>
    <col min="6404" max="6404" width="6" style="243" customWidth="1"/>
    <col min="6405" max="6405" width="29.125" style="243" customWidth="1"/>
    <col min="6406" max="6406" width="8.375" style="243" customWidth="1"/>
    <col min="6407" max="6407" width="6" style="243" customWidth="1"/>
    <col min="6408" max="6409" width="10.875" style="243" bestFit="1" customWidth="1"/>
    <col min="6410" max="6410" width="10.25" style="243" customWidth="1"/>
    <col min="6411" max="6411" width="10.875" style="243" bestFit="1" customWidth="1"/>
    <col min="6412" max="6412" width="11.5" style="243" customWidth="1"/>
    <col min="6413" max="6413" width="7.5" style="243" bestFit="1" customWidth="1"/>
    <col min="6414" max="6656" width="9" style="243"/>
    <col min="6657" max="6657" width="5.75" style="243" customWidth="1"/>
    <col min="6658" max="6658" width="4.625" style="243" customWidth="1"/>
    <col min="6659" max="6659" width="2" style="243" customWidth="1"/>
    <col min="6660" max="6660" width="6" style="243" customWidth="1"/>
    <col min="6661" max="6661" width="29.125" style="243" customWidth="1"/>
    <col min="6662" max="6662" width="8.375" style="243" customWidth="1"/>
    <col min="6663" max="6663" width="6" style="243" customWidth="1"/>
    <col min="6664" max="6665" width="10.875" style="243" bestFit="1" customWidth="1"/>
    <col min="6666" max="6666" width="10.25" style="243" customWidth="1"/>
    <col min="6667" max="6667" width="10.875" style="243" bestFit="1" customWidth="1"/>
    <col min="6668" max="6668" width="11.5" style="243" customWidth="1"/>
    <col min="6669" max="6669" width="7.5" style="243" bestFit="1" customWidth="1"/>
    <col min="6670" max="6912" width="9" style="243"/>
    <col min="6913" max="6913" width="5.75" style="243" customWidth="1"/>
    <col min="6914" max="6914" width="4.625" style="243" customWidth="1"/>
    <col min="6915" max="6915" width="2" style="243" customWidth="1"/>
    <col min="6916" max="6916" width="6" style="243" customWidth="1"/>
    <col min="6917" max="6917" width="29.125" style="243" customWidth="1"/>
    <col min="6918" max="6918" width="8.375" style="243" customWidth="1"/>
    <col min="6919" max="6919" width="6" style="243" customWidth="1"/>
    <col min="6920" max="6921" width="10.875" style="243" bestFit="1" customWidth="1"/>
    <col min="6922" max="6922" width="10.25" style="243" customWidth="1"/>
    <col min="6923" max="6923" width="10.875" style="243" bestFit="1" customWidth="1"/>
    <col min="6924" max="6924" width="11.5" style="243" customWidth="1"/>
    <col min="6925" max="6925" width="7.5" style="243" bestFit="1" customWidth="1"/>
    <col min="6926" max="7168" width="9" style="243"/>
    <col min="7169" max="7169" width="5.75" style="243" customWidth="1"/>
    <col min="7170" max="7170" width="4.625" style="243" customWidth="1"/>
    <col min="7171" max="7171" width="2" style="243" customWidth="1"/>
    <col min="7172" max="7172" width="6" style="243" customWidth="1"/>
    <col min="7173" max="7173" width="29.125" style="243" customWidth="1"/>
    <col min="7174" max="7174" width="8.375" style="243" customWidth="1"/>
    <col min="7175" max="7175" width="6" style="243" customWidth="1"/>
    <col min="7176" max="7177" width="10.875" style="243" bestFit="1" customWidth="1"/>
    <col min="7178" max="7178" width="10.25" style="243" customWidth="1"/>
    <col min="7179" max="7179" width="10.875" style="243" bestFit="1" customWidth="1"/>
    <col min="7180" max="7180" width="11.5" style="243" customWidth="1"/>
    <col min="7181" max="7181" width="7.5" style="243" bestFit="1" customWidth="1"/>
    <col min="7182" max="7424" width="9" style="243"/>
    <col min="7425" max="7425" width="5.75" style="243" customWidth="1"/>
    <col min="7426" max="7426" width="4.625" style="243" customWidth="1"/>
    <col min="7427" max="7427" width="2" style="243" customWidth="1"/>
    <col min="7428" max="7428" width="6" style="243" customWidth="1"/>
    <col min="7429" max="7429" width="29.125" style="243" customWidth="1"/>
    <col min="7430" max="7430" width="8.375" style="243" customWidth="1"/>
    <col min="7431" max="7431" width="6" style="243" customWidth="1"/>
    <col min="7432" max="7433" width="10.875" style="243" bestFit="1" customWidth="1"/>
    <col min="7434" max="7434" width="10.25" style="243" customWidth="1"/>
    <col min="7435" max="7435" width="10.875" style="243" bestFit="1" customWidth="1"/>
    <col min="7436" max="7436" width="11.5" style="243" customWidth="1"/>
    <col min="7437" max="7437" width="7.5" style="243" bestFit="1" customWidth="1"/>
    <col min="7438" max="7680" width="9" style="243"/>
    <col min="7681" max="7681" width="5.75" style="243" customWidth="1"/>
    <col min="7682" max="7682" width="4.625" style="243" customWidth="1"/>
    <col min="7683" max="7683" width="2" style="243" customWidth="1"/>
    <col min="7684" max="7684" width="6" style="243" customWidth="1"/>
    <col min="7685" max="7685" width="29.125" style="243" customWidth="1"/>
    <col min="7686" max="7686" width="8.375" style="243" customWidth="1"/>
    <col min="7687" max="7687" width="6" style="243" customWidth="1"/>
    <col min="7688" max="7689" width="10.875" style="243" bestFit="1" customWidth="1"/>
    <col min="7690" max="7690" width="10.25" style="243" customWidth="1"/>
    <col min="7691" max="7691" width="10.875" style="243" bestFit="1" customWidth="1"/>
    <col min="7692" max="7692" width="11.5" style="243" customWidth="1"/>
    <col min="7693" max="7693" width="7.5" style="243" bestFit="1" customWidth="1"/>
    <col min="7694" max="7936" width="9" style="243"/>
    <col min="7937" max="7937" width="5.75" style="243" customWidth="1"/>
    <col min="7938" max="7938" width="4.625" style="243" customWidth="1"/>
    <col min="7939" max="7939" width="2" style="243" customWidth="1"/>
    <col min="7940" max="7940" width="6" style="243" customWidth="1"/>
    <col min="7941" max="7941" width="29.125" style="243" customWidth="1"/>
    <col min="7942" max="7942" width="8.375" style="243" customWidth="1"/>
    <col min="7943" max="7943" width="6" style="243" customWidth="1"/>
    <col min="7944" max="7945" width="10.875" style="243" bestFit="1" customWidth="1"/>
    <col min="7946" max="7946" width="10.25" style="243" customWidth="1"/>
    <col min="7947" max="7947" width="10.875" style="243" bestFit="1" customWidth="1"/>
    <col min="7948" max="7948" width="11.5" style="243" customWidth="1"/>
    <col min="7949" max="7949" width="7.5" style="243" bestFit="1" customWidth="1"/>
    <col min="7950" max="8192" width="9" style="243"/>
    <col min="8193" max="8193" width="5.75" style="243" customWidth="1"/>
    <col min="8194" max="8194" width="4.625" style="243" customWidth="1"/>
    <col min="8195" max="8195" width="2" style="243" customWidth="1"/>
    <col min="8196" max="8196" width="6" style="243" customWidth="1"/>
    <col min="8197" max="8197" width="29.125" style="243" customWidth="1"/>
    <col min="8198" max="8198" width="8.375" style="243" customWidth="1"/>
    <col min="8199" max="8199" width="6" style="243" customWidth="1"/>
    <col min="8200" max="8201" width="10.875" style="243" bestFit="1" customWidth="1"/>
    <col min="8202" max="8202" width="10.25" style="243" customWidth="1"/>
    <col min="8203" max="8203" width="10.875" style="243" bestFit="1" customWidth="1"/>
    <col min="8204" max="8204" width="11.5" style="243" customWidth="1"/>
    <col min="8205" max="8205" width="7.5" style="243" bestFit="1" customWidth="1"/>
    <col min="8206" max="8448" width="9" style="243"/>
    <col min="8449" max="8449" width="5.75" style="243" customWidth="1"/>
    <col min="8450" max="8450" width="4.625" style="243" customWidth="1"/>
    <col min="8451" max="8451" width="2" style="243" customWidth="1"/>
    <col min="8452" max="8452" width="6" style="243" customWidth="1"/>
    <col min="8453" max="8453" width="29.125" style="243" customWidth="1"/>
    <col min="8454" max="8454" width="8.375" style="243" customWidth="1"/>
    <col min="8455" max="8455" width="6" style="243" customWidth="1"/>
    <col min="8456" max="8457" width="10.875" style="243" bestFit="1" customWidth="1"/>
    <col min="8458" max="8458" width="10.25" style="243" customWidth="1"/>
    <col min="8459" max="8459" width="10.875" style="243" bestFit="1" customWidth="1"/>
    <col min="8460" max="8460" width="11.5" style="243" customWidth="1"/>
    <col min="8461" max="8461" width="7.5" style="243" bestFit="1" customWidth="1"/>
    <col min="8462" max="8704" width="9" style="243"/>
    <col min="8705" max="8705" width="5.75" style="243" customWidth="1"/>
    <col min="8706" max="8706" width="4.625" style="243" customWidth="1"/>
    <col min="8707" max="8707" width="2" style="243" customWidth="1"/>
    <col min="8708" max="8708" width="6" style="243" customWidth="1"/>
    <col min="8709" max="8709" width="29.125" style="243" customWidth="1"/>
    <col min="8710" max="8710" width="8.375" style="243" customWidth="1"/>
    <col min="8711" max="8711" width="6" style="243" customWidth="1"/>
    <col min="8712" max="8713" width="10.875" style="243" bestFit="1" customWidth="1"/>
    <col min="8714" max="8714" width="10.25" style="243" customWidth="1"/>
    <col min="8715" max="8715" width="10.875" style="243" bestFit="1" customWidth="1"/>
    <col min="8716" max="8716" width="11.5" style="243" customWidth="1"/>
    <col min="8717" max="8717" width="7.5" style="243" bestFit="1" customWidth="1"/>
    <col min="8718" max="8960" width="9" style="243"/>
    <col min="8961" max="8961" width="5.75" style="243" customWidth="1"/>
    <col min="8962" max="8962" width="4.625" style="243" customWidth="1"/>
    <col min="8963" max="8963" width="2" style="243" customWidth="1"/>
    <col min="8964" max="8964" width="6" style="243" customWidth="1"/>
    <col min="8965" max="8965" width="29.125" style="243" customWidth="1"/>
    <col min="8966" max="8966" width="8.375" style="243" customWidth="1"/>
    <col min="8967" max="8967" width="6" style="243" customWidth="1"/>
    <col min="8968" max="8969" width="10.875" style="243" bestFit="1" customWidth="1"/>
    <col min="8970" max="8970" width="10.25" style="243" customWidth="1"/>
    <col min="8971" max="8971" width="10.875" style="243" bestFit="1" customWidth="1"/>
    <col min="8972" max="8972" width="11.5" style="243" customWidth="1"/>
    <col min="8973" max="8973" width="7.5" style="243" bestFit="1" customWidth="1"/>
    <col min="8974" max="9216" width="9" style="243"/>
    <col min="9217" max="9217" width="5.75" style="243" customWidth="1"/>
    <col min="9218" max="9218" width="4.625" style="243" customWidth="1"/>
    <col min="9219" max="9219" width="2" style="243" customWidth="1"/>
    <col min="9220" max="9220" width="6" style="243" customWidth="1"/>
    <col min="9221" max="9221" width="29.125" style="243" customWidth="1"/>
    <col min="9222" max="9222" width="8.375" style="243" customWidth="1"/>
    <col min="9223" max="9223" width="6" style="243" customWidth="1"/>
    <col min="9224" max="9225" width="10.875" style="243" bestFit="1" customWidth="1"/>
    <col min="9226" max="9226" width="10.25" style="243" customWidth="1"/>
    <col min="9227" max="9227" width="10.875" style="243" bestFit="1" customWidth="1"/>
    <col min="9228" max="9228" width="11.5" style="243" customWidth="1"/>
    <col min="9229" max="9229" width="7.5" style="243" bestFit="1" customWidth="1"/>
    <col min="9230" max="9472" width="9" style="243"/>
    <col min="9473" max="9473" width="5.75" style="243" customWidth="1"/>
    <col min="9474" max="9474" width="4.625" style="243" customWidth="1"/>
    <col min="9475" max="9475" width="2" style="243" customWidth="1"/>
    <col min="9476" max="9476" width="6" style="243" customWidth="1"/>
    <col min="9477" max="9477" width="29.125" style="243" customWidth="1"/>
    <col min="9478" max="9478" width="8.375" style="243" customWidth="1"/>
    <col min="9479" max="9479" width="6" style="243" customWidth="1"/>
    <col min="9480" max="9481" width="10.875" style="243" bestFit="1" customWidth="1"/>
    <col min="9482" max="9482" width="10.25" style="243" customWidth="1"/>
    <col min="9483" max="9483" width="10.875" style="243" bestFit="1" customWidth="1"/>
    <col min="9484" max="9484" width="11.5" style="243" customWidth="1"/>
    <col min="9485" max="9485" width="7.5" style="243" bestFit="1" customWidth="1"/>
    <col min="9486" max="9728" width="9" style="243"/>
    <col min="9729" max="9729" width="5.75" style="243" customWidth="1"/>
    <col min="9730" max="9730" width="4.625" style="243" customWidth="1"/>
    <col min="9731" max="9731" width="2" style="243" customWidth="1"/>
    <col min="9732" max="9732" width="6" style="243" customWidth="1"/>
    <col min="9733" max="9733" width="29.125" style="243" customWidth="1"/>
    <col min="9734" max="9734" width="8.375" style="243" customWidth="1"/>
    <col min="9735" max="9735" width="6" style="243" customWidth="1"/>
    <col min="9736" max="9737" width="10.875" style="243" bestFit="1" customWidth="1"/>
    <col min="9738" max="9738" width="10.25" style="243" customWidth="1"/>
    <col min="9739" max="9739" width="10.875" style="243" bestFit="1" customWidth="1"/>
    <col min="9740" max="9740" width="11.5" style="243" customWidth="1"/>
    <col min="9741" max="9741" width="7.5" style="243" bestFit="1" customWidth="1"/>
    <col min="9742" max="9984" width="9" style="243"/>
    <col min="9985" max="9985" width="5.75" style="243" customWidth="1"/>
    <col min="9986" max="9986" width="4.625" style="243" customWidth="1"/>
    <col min="9987" max="9987" width="2" style="243" customWidth="1"/>
    <col min="9988" max="9988" width="6" style="243" customWidth="1"/>
    <col min="9989" max="9989" width="29.125" style="243" customWidth="1"/>
    <col min="9990" max="9990" width="8.375" style="243" customWidth="1"/>
    <col min="9991" max="9991" width="6" style="243" customWidth="1"/>
    <col min="9992" max="9993" width="10.875" style="243" bestFit="1" customWidth="1"/>
    <col min="9994" max="9994" width="10.25" style="243" customWidth="1"/>
    <col min="9995" max="9995" width="10.875" style="243" bestFit="1" customWidth="1"/>
    <col min="9996" max="9996" width="11.5" style="243" customWidth="1"/>
    <col min="9997" max="9997" width="7.5" style="243" bestFit="1" customWidth="1"/>
    <col min="9998" max="10240" width="9" style="243"/>
    <col min="10241" max="10241" width="5.75" style="243" customWidth="1"/>
    <col min="10242" max="10242" width="4.625" style="243" customWidth="1"/>
    <col min="10243" max="10243" width="2" style="243" customWidth="1"/>
    <col min="10244" max="10244" width="6" style="243" customWidth="1"/>
    <col min="10245" max="10245" width="29.125" style="243" customWidth="1"/>
    <col min="10246" max="10246" width="8.375" style="243" customWidth="1"/>
    <col min="10247" max="10247" width="6" style="243" customWidth="1"/>
    <col min="10248" max="10249" width="10.875" style="243" bestFit="1" customWidth="1"/>
    <col min="10250" max="10250" width="10.25" style="243" customWidth="1"/>
    <col min="10251" max="10251" width="10.875" style="243" bestFit="1" customWidth="1"/>
    <col min="10252" max="10252" width="11.5" style="243" customWidth="1"/>
    <col min="10253" max="10253" width="7.5" style="243" bestFit="1" customWidth="1"/>
    <col min="10254" max="10496" width="9" style="243"/>
    <col min="10497" max="10497" width="5.75" style="243" customWidth="1"/>
    <col min="10498" max="10498" width="4.625" style="243" customWidth="1"/>
    <col min="10499" max="10499" width="2" style="243" customWidth="1"/>
    <col min="10500" max="10500" width="6" style="243" customWidth="1"/>
    <col min="10501" max="10501" width="29.125" style="243" customWidth="1"/>
    <col min="10502" max="10502" width="8.375" style="243" customWidth="1"/>
    <col min="10503" max="10503" width="6" style="243" customWidth="1"/>
    <col min="10504" max="10505" width="10.875" style="243" bestFit="1" customWidth="1"/>
    <col min="10506" max="10506" width="10.25" style="243" customWidth="1"/>
    <col min="10507" max="10507" width="10.875" style="243" bestFit="1" customWidth="1"/>
    <col min="10508" max="10508" width="11.5" style="243" customWidth="1"/>
    <col min="10509" max="10509" width="7.5" style="243" bestFit="1" customWidth="1"/>
    <col min="10510" max="10752" width="9" style="243"/>
    <col min="10753" max="10753" width="5.75" style="243" customWidth="1"/>
    <col min="10754" max="10754" width="4.625" style="243" customWidth="1"/>
    <col min="10755" max="10755" width="2" style="243" customWidth="1"/>
    <col min="10756" max="10756" width="6" style="243" customWidth="1"/>
    <col min="10757" max="10757" width="29.125" style="243" customWidth="1"/>
    <col min="10758" max="10758" width="8.375" style="243" customWidth="1"/>
    <col min="10759" max="10759" width="6" style="243" customWidth="1"/>
    <col min="10760" max="10761" width="10.875" style="243" bestFit="1" customWidth="1"/>
    <col min="10762" max="10762" width="10.25" style="243" customWidth="1"/>
    <col min="10763" max="10763" width="10.875" style="243" bestFit="1" customWidth="1"/>
    <col min="10764" max="10764" width="11.5" style="243" customWidth="1"/>
    <col min="10765" max="10765" width="7.5" style="243" bestFit="1" customWidth="1"/>
    <col min="10766" max="11008" width="9" style="243"/>
    <col min="11009" max="11009" width="5.75" style="243" customWidth="1"/>
    <col min="11010" max="11010" width="4.625" style="243" customWidth="1"/>
    <col min="11011" max="11011" width="2" style="243" customWidth="1"/>
    <col min="11012" max="11012" width="6" style="243" customWidth="1"/>
    <col min="11013" max="11013" width="29.125" style="243" customWidth="1"/>
    <col min="11014" max="11014" width="8.375" style="243" customWidth="1"/>
    <col min="11015" max="11015" width="6" style="243" customWidth="1"/>
    <col min="11016" max="11017" width="10.875" style="243" bestFit="1" customWidth="1"/>
    <col min="11018" max="11018" width="10.25" style="243" customWidth="1"/>
    <col min="11019" max="11019" width="10.875" style="243" bestFit="1" customWidth="1"/>
    <col min="11020" max="11020" width="11.5" style="243" customWidth="1"/>
    <col min="11021" max="11021" width="7.5" style="243" bestFit="1" customWidth="1"/>
    <col min="11022" max="11264" width="9" style="243"/>
    <col min="11265" max="11265" width="5.75" style="243" customWidth="1"/>
    <col min="11266" max="11266" width="4.625" style="243" customWidth="1"/>
    <col min="11267" max="11267" width="2" style="243" customWidth="1"/>
    <col min="11268" max="11268" width="6" style="243" customWidth="1"/>
    <col min="11269" max="11269" width="29.125" style="243" customWidth="1"/>
    <col min="11270" max="11270" width="8.375" style="243" customWidth="1"/>
    <col min="11271" max="11271" width="6" style="243" customWidth="1"/>
    <col min="11272" max="11273" width="10.875" style="243" bestFit="1" customWidth="1"/>
    <col min="11274" max="11274" width="10.25" style="243" customWidth="1"/>
    <col min="11275" max="11275" width="10.875" style="243" bestFit="1" customWidth="1"/>
    <col min="11276" max="11276" width="11.5" style="243" customWidth="1"/>
    <col min="11277" max="11277" width="7.5" style="243" bestFit="1" customWidth="1"/>
    <col min="11278" max="11520" width="9" style="243"/>
    <col min="11521" max="11521" width="5.75" style="243" customWidth="1"/>
    <col min="11522" max="11522" width="4.625" style="243" customWidth="1"/>
    <col min="11523" max="11523" width="2" style="243" customWidth="1"/>
    <col min="11524" max="11524" width="6" style="243" customWidth="1"/>
    <col min="11525" max="11525" width="29.125" style="243" customWidth="1"/>
    <col min="11526" max="11526" width="8.375" style="243" customWidth="1"/>
    <col min="11527" max="11527" width="6" style="243" customWidth="1"/>
    <col min="11528" max="11529" width="10.875" style="243" bestFit="1" customWidth="1"/>
    <col min="11530" max="11530" width="10.25" style="243" customWidth="1"/>
    <col min="11531" max="11531" width="10.875" style="243" bestFit="1" customWidth="1"/>
    <col min="11532" max="11532" width="11.5" style="243" customWidth="1"/>
    <col min="11533" max="11533" width="7.5" style="243" bestFit="1" customWidth="1"/>
    <col min="11534" max="11776" width="9" style="243"/>
    <col min="11777" max="11777" width="5.75" style="243" customWidth="1"/>
    <col min="11778" max="11778" width="4.625" style="243" customWidth="1"/>
    <col min="11779" max="11779" width="2" style="243" customWidth="1"/>
    <col min="11780" max="11780" width="6" style="243" customWidth="1"/>
    <col min="11781" max="11781" width="29.125" style="243" customWidth="1"/>
    <col min="11782" max="11782" width="8.375" style="243" customWidth="1"/>
    <col min="11783" max="11783" width="6" style="243" customWidth="1"/>
    <col min="11784" max="11785" width="10.875" style="243" bestFit="1" customWidth="1"/>
    <col min="11786" max="11786" width="10.25" style="243" customWidth="1"/>
    <col min="11787" max="11787" width="10.875" style="243" bestFit="1" customWidth="1"/>
    <col min="11788" max="11788" width="11.5" style="243" customWidth="1"/>
    <col min="11789" max="11789" width="7.5" style="243" bestFit="1" customWidth="1"/>
    <col min="11790" max="12032" width="9" style="243"/>
    <col min="12033" max="12033" width="5.75" style="243" customWidth="1"/>
    <col min="12034" max="12034" width="4.625" style="243" customWidth="1"/>
    <col min="12035" max="12035" width="2" style="243" customWidth="1"/>
    <col min="12036" max="12036" width="6" style="243" customWidth="1"/>
    <col min="12037" max="12037" width="29.125" style="243" customWidth="1"/>
    <col min="12038" max="12038" width="8.375" style="243" customWidth="1"/>
    <col min="12039" max="12039" width="6" style="243" customWidth="1"/>
    <col min="12040" max="12041" width="10.875" style="243" bestFit="1" customWidth="1"/>
    <col min="12042" max="12042" width="10.25" style="243" customWidth="1"/>
    <col min="12043" max="12043" width="10.875" style="243" bestFit="1" customWidth="1"/>
    <col min="12044" max="12044" width="11.5" style="243" customWidth="1"/>
    <col min="12045" max="12045" width="7.5" style="243" bestFit="1" customWidth="1"/>
    <col min="12046" max="12288" width="9" style="243"/>
    <col min="12289" max="12289" width="5.75" style="243" customWidth="1"/>
    <col min="12290" max="12290" width="4.625" style="243" customWidth="1"/>
    <col min="12291" max="12291" width="2" style="243" customWidth="1"/>
    <col min="12292" max="12292" width="6" style="243" customWidth="1"/>
    <col min="12293" max="12293" width="29.125" style="243" customWidth="1"/>
    <col min="12294" max="12294" width="8.375" style="243" customWidth="1"/>
    <col min="12295" max="12295" width="6" style="243" customWidth="1"/>
    <col min="12296" max="12297" width="10.875" style="243" bestFit="1" customWidth="1"/>
    <col min="12298" max="12298" width="10.25" style="243" customWidth="1"/>
    <col min="12299" max="12299" width="10.875" style="243" bestFit="1" customWidth="1"/>
    <col min="12300" max="12300" width="11.5" style="243" customWidth="1"/>
    <col min="12301" max="12301" width="7.5" style="243" bestFit="1" customWidth="1"/>
    <col min="12302" max="12544" width="9" style="243"/>
    <col min="12545" max="12545" width="5.75" style="243" customWidth="1"/>
    <col min="12546" max="12546" width="4.625" style="243" customWidth="1"/>
    <col min="12547" max="12547" width="2" style="243" customWidth="1"/>
    <col min="12548" max="12548" width="6" style="243" customWidth="1"/>
    <col min="12549" max="12549" width="29.125" style="243" customWidth="1"/>
    <col min="12550" max="12550" width="8.375" style="243" customWidth="1"/>
    <col min="12551" max="12551" width="6" style="243" customWidth="1"/>
    <col min="12552" max="12553" width="10.875" style="243" bestFit="1" customWidth="1"/>
    <col min="12554" max="12554" width="10.25" style="243" customWidth="1"/>
    <col min="12555" max="12555" width="10.875" style="243" bestFit="1" customWidth="1"/>
    <col min="12556" max="12556" width="11.5" style="243" customWidth="1"/>
    <col min="12557" max="12557" width="7.5" style="243" bestFit="1" customWidth="1"/>
    <col min="12558" max="12800" width="9" style="243"/>
    <col min="12801" max="12801" width="5.75" style="243" customWidth="1"/>
    <col min="12802" max="12802" width="4.625" style="243" customWidth="1"/>
    <col min="12803" max="12803" width="2" style="243" customWidth="1"/>
    <col min="12804" max="12804" width="6" style="243" customWidth="1"/>
    <col min="12805" max="12805" width="29.125" style="243" customWidth="1"/>
    <col min="12806" max="12806" width="8.375" style="243" customWidth="1"/>
    <col min="12807" max="12807" width="6" style="243" customWidth="1"/>
    <col min="12808" max="12809" width="10.875" style="243" bestFit="1" customWidth="1"/>
    <col min="12810" max="12810" width="10.25" style="243" customWidth="1"/>
    <col min="12811" max="12811" width="10.875" style="243" bestFit="1" customWidth="1"/>
    <col min="12812" max="12812" width="11.5" style="243" customWidth="1"/>
    <col min="12813" max="12813" width="7.5" style="243" bestFit="1" customWidth="1"/>
    <col min="12814" max="13056" width="9" style="243"/>
    <col min="13057" max="13057" width="5.75" style="243" customWidth="1"/>
    <col min="13058" max="13058" width="4.625" style="243" customWidth="1"/>
    <col min="13059" max="13059" width="2" style="243" customWidth="1"/>
    <col min="13060" max="13060" width="6" style="243" customWidth="1"/>
    <col min="13061" max="13061" width="29.125" style="243" customWidth="1"/>
    <col min="13062" max="13062" width="8.375" style="243" customWidth="1"/>
    <col min="13063" max="13063" width="6" style="243" customWidth="1"/>
    <col min="13064" max="13065" width="10.875" style="243" bestFit="1" customWidth="1"/>
    <col min="13066" max="13066" width="10.25" style="243" customWidth="1"/>
    <col min="13067" max="13067" width="10.875" style="243" bestFit="1" customWidth="1"/>
    <col min="13068" max="13068" width="11.5" style="243" customWidth="1"/>
    <col min="13069" max="13069" width="7.5" style="243" bestFit="1" customWidth="1"/>
    <col min="13070" max="13312" width="9" style="243"/>
    <col min="13313" max="13313" width="5.75" style="243" customWidth="1"/>
    <col min="13314" max="13314" width="4.625" style="243" customWidth="1"/>
    <col min="13315" max="13315" width="2" style="243" customWidth="1"/>
    <col min="13316" max="13316" width="6" style="243" customWidth="1"/>
    <col min="13317" max="13317" width="29.125" style="243" customWidth="1"/>
    <col min="13318" max="13318" width="8.375" style="243" customWidth="1"/>
    <col min="13319" max="13319" width="6" style="243" customWidth="1"/>
    <col min="13320" max="13321" width="10.875" style="243" bestFit="1" customWidth="1"/>
    <col min="13322" max="13322" width="10.25" style="243" customWidth="1"/>
    <col min="13323" max="13323" width="10.875" style="243" bestFit="1" customWidth="1"/>
    <col min="13324" max="13324" width="11.5" style="243" customWidth="1"/>
    <col min="13325" max="13325" width="7.5" style="243" bestFit="1" customWidth="1"/>
    <col min="13326" max="13568" width="9" style="243"/>
    <col min="13569" max="13569" width="5.75" style="243" customWidth="1"/>
    <col min="13570" max="13570" width="4.625" style="243" customWidth="1"/>
    <col min="13571" max="13571" width="2" style="243" customWidth="1"/>
    <col min="13572" max="13572" width="6" style="243" customWidth="1"/>
    <col min="13573" max="13573" width="29.125" style="243" customWidth="1"/>
    <col min="13574" max="13574" width="8.375" style="243" customWidth="1"/>
    <col min="13575" max="13575" width="6" style="243" customWidth="1"/>
    <col min="13576" max="13577" width="10.875" style="243" bestFit="1" customWidth="1"/>
    <col min="13578" max="13578" width="10.25" style="243" customWidth="1"/>
    <col min="13579" max="13579" width="10.875" style="243" bestFit="1" customWidth="1"/>
    <col min="13580" max="13580" width="11.5" style="243" customWidth="1"/>
    <col min="13581" max="13581" width="7.5" style="243" bestFit="1" customWidth="1"/>
    <col min="13582" max="13824" width="9" style="243"/>
    <col min="13825" max="13825" width="5.75" style="243" customWidth="1"/>
    <col min="13826" max="13826" width="4.625" style="243" customWidth="1"/>
    <col min="13827" max="13827" width="2" style="243" customWidth="1"/>
    <col min="13828" max="13828" width="6" style="243" customWidth="1"/>
    <col min="13829" max="13829" width="29.125" style="243" customWidth="1"/>
    <col min="13830" max="13830" width="8.375" style="243" customWidth="1"/>
    <col min="13831" max="13831" width="6" style="243" customWidth="1"/>
    <col min="13832" max="13833" width="10.875" style="243" bestFit="1" customWidth="1"/>
    <col min="13834" max="13834" width="10.25" style="243" customWidth="1"/>
    <col min="13835" max="13835" width="10.875" style="243" bestFit="1" customWidth="1"/>
    <col min="13836" max="13836" width="11.5" style="243" customWidth="1"/>
    <col min="13837" max="13837" width="7.5" style="243" bestFit="1" customWidth="1"/>
    <col min="13838" max="14080" width="9" style="243"/>
    <col min="14081" max="14081" width="5.75" style="243" customWidth="1"/>
    <col min="14082" max="14082" width="4.625" style="243" customWidth="1"/>
    <col min="14083" max="14083" width="2" style="243" customWidth="1"/>
    <col min="14084" max="14084" width="6" style="243" customWidth="1"/>
    <col min="14085" max="14085" width="29.125" style="243" customWidth="1"/>
    <col min="14086" max="14086" width="8.375" style="243" customWidth="1"/>
    <col min="14087" max="14087" width="6" style="243" customWidth="1"/>
    <col min="14088" max="14089" width="10.875" style="243" bestFit="1" customWidth="1"/>
    <col min="14090" max="14090" width="10.25" style="243" customWidth="1"/>
    <col min="14091" max="14091" width="10.875" style="243" bestFit="1" customWidth="1"/>
    <col min="14092" max="14092" width="11.5" style="243" customWidth="1"/>
    <col min="14093" max="14093" width="7.5" style="243" bestFit="1" customWidth="1"/>
    <col min="14094" max="14336" width="9" style="243"/>
    <col min="14337" max="14337" width="5.75" style="243" customWidth="1"/>
    <col min="14338" max="14338" width="4.625" style="243" customWidth="1"/>
    <col min="14339" max="14339" width="2" style="243" customWidth="1"/>
    <col min="14340" max="14340" width="6" style="243" customWidth="1"/>
    <col min="14341" max="14341" width="29.125" style="243" customWidth="1"/>
    <col min="14342" max="14342" width="8.375" style="243" customWidth="1"/>
    <col min="14343" max="14343" width="6" style="243" customWidth="1"/>
    <col min="14344" max="14345" width="10.875" style="243" bestFit="1" customWidth="1"/>
    <col min="14346" max="14346" width="10.25" style="243" customWidth="1"/>
    <col min="14347" max="14347" width="10.875" style="243" bestFit="1" customWidth="1"/>
    <col min="14348" max="14348" width="11.5" style="243" customWidth="1"/>
    <col min="14349" max="14349" width="7.5" style="243" bestFit="1" customWidth="1"/>
    <col min="14350" max="14592" width="9" style="243"/>
    <col min="14593" max="14593" width="5.75" style="243" customWidth="1"/>
    <col min="14594" max="14594" width="4.625" style="243" customWidth="1"/>
    <col min="14595" max="14595" width="2" style="243" customWidth="1"/>
    <col min="14596" max="14596" width="6" style="243" customWidth="1"/>
    <col min="14597" max="14597" width="29.125" style="243" customWidth="1"/>
    <col min="14598" max="14598" width="8.375" style="243" customWidth="1"/>
    <col min="14599" max="14599" width="6" style="243" customWidth="1"/>
    <col min="14600" max="14601" width="10.875" style="243" bestFit="1" customWidth="1"/>
    <col min="14602" max="14602" width="10.25" style="243" customWidth="1"/>
    <col min="14603" max="14603" width="10.875" style="243" bestFit="1" customWidth="1"/>
    <col min="14604" max="14604" width="11.5" style="243" customWidth="1"/>
    <col min="14605" max="14605" width="7.5" style="243" bestFit="1" customWidth="1"/>
    <col min="14606" max="14848" width="9" style="243"/>
    <col min="14849" max="14849" width="5.75" style="243" customWidth="1"/>
    <col min="14850" max="14850" width="4.625" style="243" customWidth="1"/>
    <col min="14851" max="14851" width="2" style="243" customWidth="1"/>
    <col min="14852" max="14852" width="6" style="243" customWidth="1"/>
    <col min="14853" max="14853" width="29.125" style="243" customWidth="1"/>
    <col min="14854" max="14854" width="8.375" style="243" customWidth="1"/>
    <col min="14855" max="14855" width="6" style="243" customWidth="1"/>
    <col min="14856" max="14857" width="10.875" style="243" bestFit="1" customWidth="1"/>
    <col min="14858" max="14858" width="10.25" style="243" customWidth="1"/>
    <col min="14859" max="14859" width="10.875" style="243" bestFit="1" customWidth="1"/>
    <col min="14860" max="14860" width="11.5" style="243" customWidth="1"/>
    <col min="14861" max="14861" width="7.5" style="243" bestFit="1" customWidth="1"/>
    <col min="14862" max="15104" width="9" style="243"/>
    <col min="15105" max="15105" width="5.75" style="243" customWidth="1"/>
    <col min="15106" max="15106" width="4.625" style="243" customWidth="1"/>
    <col min="15107" max="15107" width="2" style="243" customWidth="1"/>
    <col min="15108" max="15108" width="6" style="243" customWidth="1"/>
    <col min="15109" max="15109" width="29.125" style="243" customWidth="1"/>
    <col min="15110" max="15110" width="8.375" style="243" customWidth="1"/>
    <col min="15111" max="15111" width="6" style="243" customWidth="1"/>
    <col min="15112" max="15113" width="10.875" style="243" bestFit="1" customWidth="1"/>
    <col min="15114" max="15114" width="10.25" style="243" customWidth="1"/>
    <col min="15115" max="15115" width="10.875" style="243" bestFit="1" customWidth="1"/>
    <col min="15116" max="15116" width="11.5" style="243" customWidth="1"/>
    <col min="15117" max="15117" width="7.5" style="243" bestFit="1" customWidth="1"/>
    <col min="15118" max="15360" width="9" style="243"/>
    <col min="15361" max="15361" width="5.75" style="243" customWidth="1"/>
    <col min="15362" max="15362" width="4.625" style="243" customWidth="1"/>
    <col min="15363" max="15363" width="2" style="243" customWidth="1"/>
    <col min="15364" max="15364" width="6" style="243" customWidth="1"/>
    <col min="15365" max="15365" width="29.125" style="243" customWidth="1"/>
    <col min="15366" max="15366" width="8.375" style="243" customWidth="1"/>
    <col min="15367" max="15367" width="6" style="243" customWidth="1"/>
    <col min="15368" max="15369" width="10.875" style="243" bestFit="1" customWidth="1"/>
    <col min="15370" max="15370" width="10.25" style="243" customWidth="1"/>
    <col min="15371" max="15371" width="10.875" style="243" bestFit="1" customWidth="1"/>
    <col min="15372" max="15372" width="11.5" style="243" customWidth="1"/>
    <col min="15373" max="15373" width="7.5" style="243" bestFit="1" customWidth="1"/>
    <col min="15374" max="15616" width="9" style="243"/>
    <col min="15617" max="15617" width="5.75" style="243" customWidth="1"/>
    <col min="15618" max="15618" width="4.625" style="243" customWidth="1"/>
    <col min="15619" max="15619" width="2" style="243" customWidth="1"/>
    <col min="15620" max="15620" width="6" style="243" customWidth="1"/>
    <col min="15621" max="15621" width="29.125" style="243" customWidth="1"/>
    <col min="15622" max="15622" width="8.375" style="243" customWidth="1"/>
    <col min="15623" max="15623" width="6" style="243" customWidth="1"/>
    <col min="15624" max="15625" width="10.875" style="243" bestFit="1" customWidth="1"/>
    <col min="15626" max="15626" width="10.25" style="243" customWidth="1"/>
    <col min="15627" max="15627" width="10.875" style="243" bestFit="1" customWidth="1"/>
    <col min="15628" max="15628" width="11.5" style="243" customWidth="1"/>
    <col min="15629" max="15629" width="7.5" style="243" bestFit="1" customWidth="1"/>
    <col min="15630" max="15872" width="9" style="243"/>
    <col min="15873" max="15873" width="5.75" style="243" customWidth="1"/>
    <col min="15874" max="15874" width="4.625" style="243" customWidth="1"/>
    <col min="15875" max="15875" width="2" style="243" customWidth="1"/>
    <col min="15876" max="15876" width="6" style="243" customWidth="1"/>
    <col min="15877" max="15877" width="29.125" style="243" customWidth="1"/>
    <col min="15878" max="15878" width="8.375" style="243" customWidth="1"/>
    <col min="15879" max="15879" width="6" style="243" customWidth="1"/>
    <col min="15880" max="15881" width="10.875" style="243" bestFit="1" customWidth="1"/>
    <col min="15882" max="15882" width="10.25" style="243" customWidth="1"/>
    <col min="15883" max="15883" width="10.875" style="243" bestFit="1" customWidth="1"/>
    <col min="15884" max="15884" width="11.5" style="243" customWidth="1"/>
    <col min="15885" max="15885" width="7.5" style="243" bestFit="1" customWidth="1"/>
    <col min="15886" max="16128" width="9" style="243"/>
    <col min="16129" max="16129" width="5.75" style="243" customWidth="1"/>
    <col min="16130" max="16130" width="4.625" style="243" customWidth="1"/>
    <col min="16131" max="16131" width="2" style="243" customWidth="1"/>
    <col min="16132" max="16132" width="6" style="243" customWidth="1"/>
    <col min="16133" max="16133" width="29.125" style="243" customWidth="1"/>
    <col min="16134" max="16134" width="8.375" style="243" customWidth="1"/>
    <col min="16135" max="16135" width="6" style="243" customWidth="1"/>
    <col min="16136" max="16137" width="10.875" style="243" bestFit="1" customWidth="1"/>
    <col min="16138" max="16138" width="10.25" style="243" customWidth="1"/>
    <col min="16139" max="16139" width="10.875" style="243" bestFit="1" customWidth="1"/>
    <col min="16140" max="16140" width="11.5" style="243" customWidth="1"/>
    <col min="16141" max="16141" width="7.5" style="243" bestFit="1" customWidth="1"/>
    <col min="16142" max="16384" width="9" style="243"/>
  </cols>
  <sheetData>
    <row r="1" spans="1:13" ht="21" x14ac:dyDescent="0.35">
      <c r="A1" s="609" t="s">
        <v>229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3" ht="18.75" customHeight="1" x14ac:dyDescent="0.3">
      <c r="A2" s="699" t="s">
        <v>230</v>
      </c>
      <c r="B2" s="699"/>
      <c r="C2" s="699"/>
      <c r="D2" s="699"/>
      <c r="E2" s="703" t="s">
        <v>231</v>
      </c>
      <c r="F2" s="703"/>
      <c r="G2" s="703"/>
      <c r="H2" s="703"/>
      <c r="I2" s="703"/>
      <c r="J2" s="703"/>
      <c r="K2" s="703"/>
      <c r="L2" s="703"/>
      <c r="M2" s="703"/>
    </row>
    <row r="3" spans="1:13" ht="18.75" customHeight="1" x14ac:dyDescent="0.3">
      <c r="A3" s="283" t="s">
        <v>183</v>
      </c>
      <c r="B3" s="703" t="s">
        <v>232</v>
      </c>
      <c r="C3" s="703"/>
      <c r="D3" s="703"/>
      <c r="E3" s="703"/>
      <c r="F3" s="703"/>
      <c r="G3" s="703"/>
      <c r="H3" s="703"/>
      <c r="I3" s="284" t="s">
        <v>184</v>
      </c>
      <c r="J3" s="703" t="s">
        <v>233</v>
      </c>
      <c r="K3" s="703"/>
      <c r="L3" s="703"/>
      <c r="M3" s="703"/>
    </row>
    <row r="4" spans="1:13" ht="18.75" customHeight="1" x14ac:dyDescent="0.3">
      <c r="A4" s="699" t="s">
        <v>1</v>
      </c>
      <c r="B4" s="699"/>
      <c r="C4" s="699"/>
      <c r="D4" s="700" t="s">
        <v>234</v>
      </c>
      <c r="E4" s="700"/>
      <c r="F4" s="700"/>
      <c r="G4" s="700"/>
      <c r="H4" s="700"/>
      <c r="I4" s="701" t="s">
        <v>64</v>
      </c>
      <c r="J4" s="701"/>
      <c r="K4" s="702">
        <v>240378</v>
      </c>
      <c r="L4" s="702"/>
      <c r="M4" s="702"/>
    </row>
    <row r="5" spans="1:13" ht="5.0999999999999996" customHeight="1" thickBot="1" x14ac:dyDescent="0.35">
      <c r="A5" s="699"/>
      <c r="B5" s="699"/>
      <c r="C5" s="699"/>
      <c r="D5" s="703"/>
      <c r="E5" s="703"/>
      <c r="F5" s="703"/>
      <c r="G5" s="703"/>
      <c r="H5" s="703"/>
      <c r="I5" s="701"/>
      <c r="J5" s="701"/>
      <c r="K5" s="702"/>
      <c r="L5" s="702"/>
      <c r="M5" s="702"/>
    </row>
    <row r="6" spans="1:13" ht="18.75" customHeight="1" thickTop="1" x14ac:dyDescent="0.3">
      <c r="A6" s="707" t="s">
        <v>2</v>
      </c>
      <c r="B6" s="709" t="s">
        <v>3</v>
      </c>
      <c r="C6" s="710"/>
      <c r="D6" s="710"/>
      <c r="E6" s="710"/>
      <c r="F6" s="713" t="s">
        <v>4</v>
      </c>
      <c r="G6" s="715" t="s">
        <v>5</v>
      </c>
      <c r="H6" s="717" t="s">
        <v>6</v>
      </c>
      <c r="I6" s="718"/>
      <c r="J6" s="717" t="s">
        <v>7</v>
      </c>
      <c r="K6" s="718"/>
      <c r="L6" s="719" t="s">
        <v>8</v>
      </c>
      <c r="M6" s="707" t="s">
        <v>9</v>
      </c>
    </row>
    <row r="7" spans="1:13" ht="18.75" customHeight="1" thickBot="1" x14ac:dyDescent="0.35">
      <c r="A7" s="708"/>
      <c r="B7" s="711"/>
      <c r="C7" s="712"/>
      <c r="D7" s="712"/>
      <c r="E7" s="712"/>
      <c r="F7" s="714"/>
      <c r="G7" s="716"/>
      <c r="H7" s="285" t="s">
        <v>10</v>
      </c>
      <c r="I7" s="285" t="s">
        <v>11</v>
      </c>
      <c r="J7" s="285" t="s">
        <v>10</v>
      </c>
      <c r="K7" s="285" t="s">
        <v>11</v>
      </c>
      <c r="L7" s="720"/>
      <c r="M7" s="708"/>
    </row>
    <row r="8" spans="1:13" s="293" customFormat="1" ht="18.75" customHeight="1" thickTop="1" x14ac:dyDescent="0.3">
      <c r="A8" s="286"/>
      <c r="B8" s="721" t="s">
        <v>235</v>
      </c>
      <c r="C8" s="722"/>
      <c r="D8" s="722"/>
      <c r="E8" s="723"/>
      <c r="F8" s="287"/>
      <c r="G8" s="288"/>
      <c r="H8" s="289"/>
      <c r="I8" s="290"/>
      <c r="J8" s="291"/>
      <c r="K8" s="290"/>
      <c r="L8" s="289"/>
      <c r="M8" s="292"/>
    </row>
    <row r="9" spans="1:13" s="293" customFormat="1" ht="18.75" customHeight="1" x14ac:dyDescent="0.3">
      <c r="A9" s="286">
        <f t="shared" ref="A9:A29" si="0">A8+1</f>
        <v>1</v>
      </c>
      <c r="B9" s="704"/>
      <c r="C9" s="705"/>
      <c r="D9" s="705"/>
      <c r="E9" s="706"/>
      <c r="F9" s="287"/>
      <c r="G9" s="288"/>
      <c r="H9" s="289"/>
      <c r="I9" s="290">
        <f t="shared" ref="I9:I54" si="1">SUM(H9)*$F9</f>
        <v>0</v>
      </c>
      <c r="J9" s="291"/>
      <c r="K9" s="290">
        <f t="shared" ref="K9:K54" si="2">SUM(J9)*$F9</f>
        <v>0</v>
      </c>
      <c r="L9" s="289">
        <f t="shared" ref="L9:L16" si="3">SUM(,I9,K9)</f>
        <v>0</v>
      </c>
      <c r="M9" s="292"/>
    </row>
    <row r="10" spans="1:13" s="293" customFormat="1" ht="18.75" customHeight="1" x14ac:dyDescent="0.3">
      <c r="A10" s="286">
        <f t="shared" si="0"/>
        <v>2</v>
      </c>
      <c r="B10" s="704"/>
      <c r="C10" s="705"/>
      <c r="D10" s="705"/>
      <c r="E10" s="706"/>
      <c r="F10" s="287"/>
      <c r="G10" s="288"/>
      <c r="H10" s="289"/>
      <c r="I10" s="290">
        <f t="shared" si="1"/>
        <v>0</v>
      </c>
      <c r="J10" s="291"/>
      <c r="K10" s="290">
        <f t="shared" si="2"/>
        <v>0</v>
      </c>
      <c r="L10" s="289">
        <f t="shared" si="3"/>
        <v>0</v>
      </c>
      <c r="M10" s="292"/>
    </row>
    <row r="11" spans="1:13" s="293" customFormat="1" ht="18.75" customHeight="1" x14ac:dyDescent="0.3">
      <c r="A11" s="286">
        <f t="shared" si="0"/>
        <v>3</v>
      </c>
      <c r="B11" s="704"/>
      <c r="C11" s="705"/>
      <c r="D11" s="705"/>
      <c r="E11" s="706"/>
      <c r="F11" s="287">
        <v>1</v>
      </c>
      <c r="G11" s="288"/>
      <c r="H11" s="289">
        <v>642844</v>
      </c>
      <c r="I11" s="290">
        <f t="shared" si="1"/>
        <v>642844</v>
      </c>
      <c r="J11" s="291"/>
      <c r="K11" s="290">
        <f t="shared" si="2"/>
        <v>0</v>
      </c>
      <c r="L11" s="289">
        <f t="shared" si="3"/>
        <v>642844</v>
      </c>
      <c r="M11" s="292"/>
    </row>
    <row r="12" spans="1:13" s="293" customFormat="1" ht="18.75" customHeight="1" x14ac:dyDescent="0.3">
      <c r="A12" s="286">
        <f t="shared" si="0"/>
        <v>4</v>
      </c>
      <c r="B12" s="704"/>
      <c r="C12" s="705"/>
      <c r="D12" s="705"/>
      <c r="E12" s="706"/>
      <c r="F12" s="287"/>
      <c r="G12" s="288"/>
      <c r="H12" s="289"/>
      <c r="I12" s="290">
        <f t="shared" si="1"/>
        <v>0</v>
      </c>
      <c r="J12" s="291"/>
      <c r="K12" s="290">
        <f t="shared" si="2"/>
        <v>0</v>
      </c>
      <c r="L12" s="289">
        <f t="shared" si="3"/>
        <v>0</v>
      </c>
      <c r="M12" s="292"/>
    </row>
    <row r="13" spans="1:13" s="293" customFormat="1" ht="18.75" customHeight="1" x14ac:dyDescent="0.3">
      <c r="A13" s="286">
        <f t="shared" si="0"/>
        <v>5</v>
      </c>
      <c r="B13" s="704"/>
      <c r="C13" s="705"/>
      <c r="D13" s="705"/>
      <c r="E13" s="706"/>
      <c r="F13" s="287"/>
      <c r="G13" s="288"/>
      <c r="H13" s="289"/>
      <c r="I13" s="290">
        <f t="shared" si="1"/>
        <v>0</v>
      </c>
      <c r="J13" s="291"/>
      <c r="K13" s="290">
        <f t="shared" si="2"/>
        <v>0</v>
      </c>
      <c r="L13" s="289">
        <f t="shared" si="3"/>
        <v>0</v>
      </c>
      <c r="M13" s="292"/>
    </row>
    <row r="14" spans="1:13" s="293" customFormat="1" ht="18.75" customHeight="1" x14ac:dyDescent="0.3">
      <c r="A14" s="286">
        <f t="shared" si="0"/>
        <v>6</v>
      </c>
      <c r="B14" s="704"/>
      <c r="C14" s="705"/>
      <c r="D14" s="705"/>
      <c r="E14" s="706"/>
      <c r="F14" s="287"/>
      <c r="G14" s="288"/>
      <c r="H14" s="289"/>
      <c r="I14" s="290">
        <f t="shared" si="1"/>
        <v>0</v>
      </c>
      <c r="J14" s="291"/>
      <c r="K14" s="290">
        <f t="shared" si="2"/>
        <v>0</v>
      </c>
      <c r="L14" s="289">
        <f t="shared" si="3"/>
        <v>0</v>
      </c>
      <c r="M14" s="292"/>
    </row>
    <row r="15" spans="1:13" s="293" customFormat="1" ht="18.75" customHeight="1" x14ac:dyDescent="0.3">
      <c r="A15" s="286">
        <f t="shared" si="0"/>
        <v>7</v>
      </c>
      <c r="B15" s="704"/>
      <c r="C15" s="705"/>
      <c r="D15" s="705"/>
      <c r="E15" s="706"/>
      <c r="F15" s="287"/>
      <c r="G15" s="288"/>
      <c r="H15" s="289"/>
      <c r="I15" s="290">
        <f t="shared" si="1"/>
        <v>0</v>
      </c>
      <c r="J15" s="291"/>
      <c r="K15" s="290">
        <f t="shared" si="2"/>
        <v>0</v>
      </c>
      <c r="L15" s="289">
        <f t="shared" si="3"/>
        <v>0</v>
      </c>
      <c r="M15" s="292"/>
    </row>
    <row r="16" spans="1:13" s="293" customFormat="1" ht="18.75" customHeight="1" x14ac:dyDescent="0.3">
      <c r="A16" s="286">
        <f t="shared" si="0"/>
        <v>8</v>
      </c>
      <c r="B16" s="704"/>
      <c r="C16" s="705"/>
      <c r="D16" s="705"/>
      <c r="E16" s="706"/>
      <c r="F16" s="287"/>
      <c r="G16" s="288"/>
      <c r="H16" s="289"/>
      <c r="I16" s="290">
        <f t="shared" si="1"/>
        <v>0</v>
      </c>
      <c r="J16" s="291"/>
      <c r="K16" s="290">
        <f t="shared" si="2"/>
        <v>0</v>
      </c>
      <c r="L16" s="289">
        <f t="shared" si="3"/>
        <v>0</v>
      </c>
      <c r="M16" s="292"/>
    </row>
    <row r="17" spans="1:13" s="293" customFormat="1" ht="18.75" customHeight="1" x14ac:dyDescent="0.3">
      <c r="A17" s="286">
        <f t="shared" si="0"/>
        <v>9</v>
      </c>
      <c r="B17" s="704"/>
      <c r="C17" s="705"/>
      <c r="D17" s="705"/>
      <c r="E17" s="706"/>
      <c r="F17" s="287"/>
      <c r="G17" s="288"/>
      <c r="H17" s="289"/>
      <c r="I17" s="290">
        <f t="shared" si="1"/>
        <v>0</v>
      </c>
      <c r="J17" s="291"/>
      <c r="K17" s="290">
        <f t="shared" si="2"/>
        <v>0</v>
      </c>
      <c r="L17" s="289">
        <f>SUM(,I17,K17)</f>
        <v>0</v>
      </c>
      <c r="M17" s="292"/>
    </row>
    <row r="18" spans="1:13" s="293" customFormat="1" ht="18.75" customHeight="1" x14ac:dyDescent="0.3">
      <c r="A18" s="286">
        <f t="shared" si="0"/>
        <v>10</v>
      </c>
      <c r="B18" s="704"/>
      <c r="C18" s="705"/>
      <c r="D18" s="705"/>
      <c r="E18" s="706"/>
      <c r="F18" s="287"/>
      <c r="G18" s="288"/>
      <c r="H18" s="289"/>
      <c r="I18" s="290">
        <f t="shared" si="1"/>
        <v>0</v>
      </c>
      <c r="J18" s="291"/>
      <c r="K18" s="290">
        <f t="shared" si="2"/>
        <v>0</v>
      </c>
      <c r="L18" s="289">
        <f t="shared" ref="L18:L25" si="4">SUM(,I18,K18)</f>
        <v>0</v>
      </c>
      <c r="M18" s="292"/>
    </row>
    <row r="19" spans="1:13" s="293" customFormat="1" ht="18.75" customHeight="1" x14ac:dyDescent="0.3">
      <c r="A19" s="286">
        <f t="shared" si="0"/>
        <v>11</v>
      </c>
      <c r="B19" s="704"/>
      <c r="C19" s="705"/>
      <c r="D19" s="705"/>
      <c r="E19" s="706"/>
      <c r="F19" s="287"/>
      <c r="G19" s="288"/>
      <c r="H19" s="289"/>
      <c r="I19" s="290">
        <f t="shared" si="1"/>
        <v>0</v>
      </c>
      <c r="J19" s="291"/>
      <c r="K19" s="290">
        <f t="shared" si="2"/>
        <v>0</v>
      </c>
      <c r="L19" s="289">
        <f t="shared" si="4"/>
        <v>0</v>
      </c>
      <c r="M19" s="292"/>
    </row>
    <row r="20" spans="1:13" s="293" customFormat="1" ht="18.75" customHeight="1" x14ac:dyDescent="0.3">
      <c r="A20" s="286">
        <f t="shared" si="0"/>
        <v>12</v>
      </c>
      <c r="B20" s="704"/>
      <c r="C20" s="705"/>
      <c r="D20" s="705"/>
      <c r="E20" s="706"/>
      <c r="F20" s="287"/>
      <c r="G20" s="288"/>
      <c r="H20" s="289"/>
      <c r="I20" s="290">
        <f t="shared" si="1"/>
        <v>0</v>
      </c>
      <c r="J20" s="291"/>
      <c r="K20" s="290">
        <f t="shared" si="2"/>
        <v>0</v>
      </c>
      <c r="L20" s="289">
        <f t="shared" si="4"/>
        <v>0</v>
      </c>
      <c r="M20" s="292"/>
    </row>
    <row r="21" spans="1:13" s="293" customFormat="1" ht="18.75" customHeight="1" x14ac:dyDescent="0.3">
      <c r="A21" s="286">
        <f t="shared" si="0"/>
        <v>13</v>
      </c>
      <c r="B21" s="704"/>
      <c r="C21" s="705"/>
      <c r="D21" s="705"/>
      <c r="E21" s="706"/>
      <c r="F21" s="287"/>
      <c r="G21" s="288"/>
      <c r="H21" s="289"/>
      <c r="I21" s="290">
        <f t="shared" si="1"/>
        <v>0</v>
      </c>
      <c r="J21" s="291"/>
      <c r="K21" s="290">
        <f t="shared" si="2"/>
        <v>0</v>
      </c>
      <c r="L21" s="289">
        <f t="shared" si="4"/>
        <v>0</v>
      </c>
      <c r="M21" s="292"/>
    </row>
    <row r="22" spans="1:13" s="293" customFormat="1" ht="18.75" customHeight="1" x14ac:dyDescent="0.3">
      <c r="A22" s="286">
        <f t="shared" si="0"/>
        <v>14</v>
      </c>
      <c r="B22" s="704"/>
      <c r="C22" s="705"/>
      <c r="D22" s="705"/>
      <c r="E22" s="706"/>
      <c r="F22" s="287"/>
      <c r="G22" s="288"/>
      <c r="H22" s="289"/>
      <c r="I22" s="290">
        <f t="shared" si="1"/>
        <v>0</v>
      </c>
      <c r="J22" s="291"/>
      <c r="K22" s="290">
        <f t="shared" si="2"/>
        <v>0</v>
      </c>
      <c r="L22" s="289">
        <f t="shared" si="4"/>
        <v>0</v>
      </c>
      <c r="M22" s="292"/>
    </row>
    <row r="23" spans="1:13" s="293" customFormat="1" ht="18.75" customHeight="1" x14ac:dyDescent="0.3">
      <c r="A23" s="286">
        <f t="shared" si="0"/>
        <v>15</v>
      </c>
      <c r="B23" s="704"/>
      <c r="C23" s="705"/>
      <c r="D23" s="705"/>
      <c r="E23" s="706"/>
      <c r="F23" s="287"/>
      <c r="G23" s="288"/>
      <c r="H23" s="289"/>
      <c r="I23" s="290">
        <f t="shared" si="1"/>
        <v>0</v>
      </c>
      <c r="J23" s="291"/>
      <c r="K23" s="290">
        <f t="shared" si="2"/>
        <v>0</v>
      </c>
      <c r="L23" s="289">
        <f t="shared" si="4"/>
        <v>0</v>
      </c>
      <c r="M23" s="292"/>
    </row>
    <row r="24" spans="1:13" s="293" customFormat="1" ht="18.75" customHeight="1" x14ac:dyDescent="0.3">
      <c r="A24" s="286">
        <f t="shared" si="0"/>
        <v>16</v>
      </c>
      <c r="B24" s="704"/>
      <c r="C24" s="705"/>
      <c r="D24" s="705"/>
      <c r="E24" s="706"/>
      <c r="F24" s="287"/>
      <c r="G24" s="288"/>
      <c r="H24" s="289"/>
      <c r="I24" s="290">
        <f t="shared" si="1"/>
        <v>0</v>
      </c>
      <c r="J24" s="291"/>
      <c r="K24" s="290">
        <f t="shared" si="2"/>
        <v>0</v>
      </c>
      <c r="L24" s="289">
        <f t="shared" si="4"/>
        <v>0</v>
      </c>
      <c r="M24" s="292"/>
    </row>
    <row r="25" spans="1:13" s="293" customFormat="1" ht="18.75" customHeight="1" x14ac:dyDescent="0.3">
      <c r="A25" s="286">
        <f t="shared" si="0"/>
        <v>17</v>
      </c>
      <c r="B25" s="704"/>
      <c r="C25" s="705"/>
      <c r="D25" s="705"/>
      <c r="E25" s="706"/>
      <c r="F25" s="287"/>
      <c r="G25" s="288"/>
      <c r="H25" s="289"/>
      <c r="I25" s="290">
        <f t="shared" si="1"/>
        <v>0</v>
      </c>
      <c r="J25" s="291"/>
      <c r="K25" s="290">
        <f t="shared" si="2"/>
        <v>0</v>
      </c>
      <c r="L25" s="289">
        <f t="shared" si="4"/>
        <v>0</v>
      </c>
      <c r="M25" s="292"/>
    </row>
    <row r="26" spans="1:13" s="293" customFormat="1" ht="18.75" customHeight="1" x14ac:dyDescent="0.3">
      <c r="A26" s="286">
        <f t="shared" si="0"/>
        <v>18</v>
      </c>
      <c r="B26" s="704"/>
      <c r="C26" s="705"/>
      <c r="D26" s="705"/>
      <c r="E26" s="706"/>
      <c r="F26" s="287"/>
      <c r="G26" s="288"/>
      <c r="H26" s="289"/>
      <c r="I26" s="290">
        <f t="shared" si="1"/>
        <v>0</v>
      </c>
      <c r="J26" s="291"/>
      <c r="K26" s="290">
        <f t="shared" si="2"/>
        <v>0</v>
      </c>
      <c r="L26" s="289">
        <f>SUM(,I26,K26)</f>
        <v>0</v>
      </c>
      <c r="M26" s="292"/>
    </row>
    <row r="27" spans="1:13" s="293" customFormat="1" ht="18.75" customHeight="1" x14ac:dyDescent="0.3">
      <c r="A27" s="286">
        <f t="shared" si="0"/>
        <v>19</v>
      </c>
      <c r="B27" s="704"/>
      <c r="C27" s="705"/>
      <c r="D27" s="705"/>
      <c r="E27" s="706"/>
      <c r="F27" s="287"/>
      <c r="G27" s="288"/>
      <c r="H27" s="289"/>
      <c r="I27" s="290">
        <f t="shared" si="1"/>
        <v>0</v>
      </c>
      <c r="J27" s="291"/>
      <c r="K27" s="290">
        <f t="shared" si="2"/>
        <v>0</v>
      </c>
      <c r="L27" s="289">
        <f t="shared" ref="L27:L40" si="5">SUM(,I27,K27)</f>
        <v>0</v>
      </c>
      <c r="M27" s="292"/>
    </row>
    <row r="28" spans="1:13" s="293" customFormat="1" ht="18.75" customHeight="1" x14ac:dyDescent="0.3">
      <c r="A28" s="286">
        <f t="shared" si="0"/>
        <v>20</v>
      </c>
      <c r="B28" s="704"/>
      <c r="C28" s="705"/>
      <c r="D28" s="705"/>
      <c r="E28" s="706"/>
      <c r="F28" s="287"/>
      <c r="G28" s="288"/>
      <c r="H28" s="289"/>
      <c r="I28" s="290">
        <f t="shared" si="1"/>
        <v>0</v>
      </c>
      <c r="J28" s="291"/>
      <c r="K28" s="290">
        <f t="shared" si="2"/>
        <v>0</v>
      </c>
      <c r="L28" s="289">
        <f t="shared" si="5"/>
        <v>0</v>
      </c>
      <c r="M28" s="292"/>
    </row>
    <row r="29" spans="1:13" s="293" customFormat="1" ht="18.75" customHeight="1" x14ac:dyDescent="0.3">
      <c r="A29" s="286">
        <f t="shared" si="0"/>
        <v>21</v>
      </c>
      <c r="B29" s="704"/>
      <c r="C29" s="705"/>
      <c r="D29" s="705"/>
      <c r="E29" s="706"/>
      <c r="F29" s="287"/>
      <c r="G29" s="288"/>
      <c r="H29" s="289"/>
      <c r="I29" s="290">
        <f t="shared" si="1"/>
        <v>0</v>
      </c>
      <c r="J29" s="291"/>
      <c r="K29" s="290">
        <f t="shared" si="2"/>
        <v>0</v>
      </c>
      <c r="L29" s="289">
        <f t="shared" si="5"/>
        <v>0</v>
      </c>
      <c r="M29" s="292"/>
    </row>
    <row r="30" spans="1:13" ht="21" x14ac:dyDescent="0.35">
      <c r="A30" s="609" t="s">
        <v>229</v>
      </c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9"/>
      <c r="M30" s="609"/>
    </row>
    <row r="31" spans="1:13" ht="18.75" customHeight="1" x14ac:dyDescent="0.3">
      <c r="A31" s="699" t="str">
        <f>A2</f>
        <v>งานปรับปรุง/ซ่อมแซม</v>
      </c>
      <c r="B31" s="699"/>
      <c r="C31" s="699"/>
      <c r="D31" s="699"/>
      <c r="E31" s="703" t="str">
        <f>E2</f>
        <v>การปรับปรุง/ซ่อมแซม..........</v>
      </c>
      <c r="F31" s="703"/>
      <c r="G31" s="703"/>
      <c r="H31" s="703"/>
      <c r="I31" s="703"/>
      <c r="J31" s="703"/>
      <c r="K31" s="703"/>
      <c r="L31" s="703"/>
      <c r="M31" s="703"/>
    </row>
    <row r="32" spans="1:13" ht="18.75" customHeight="1" x14ac:dyDescent="0.3">
      <c r="A32" s="283" t="str">
        <f>A3</f>
        <v>สถานที่</v>
      </c>
      <c r="B32" s="703" t="str">
        <f>B3</f>
        <v>โรงเรียน</v>
      </c>
      <c r="C32" s="703"/>
      <c r="D32" s="703"/>
      <c r="E32" s="703"/>
      <c r="F32" s="703"/>
      <c r="G32" s="703"/>
      <c r="H32" s="703"/>
      <c r="I32" s="284" t="str">
        <f>I3</f>
        <v>จังหวัด</v>
      </c>
      <c r="J32" s="703" t="str">
        <f>J3</f>
        <v>ทั่วประเทศ</v>
      </c>
      <c r="K32" s="703"/>
      <c r="L32" s="703"/>
      <c r="M32" s="703"/>
    </row>
    <row r="33" spans="1:13" ht="5.0999999999999996" customHeight="1" thickBot="1" x14ac:dyDescent="0.35">
      <c r="A33" s="699"/>
      <c r="B33" s="699"/>
      <c r="C33" s="699"/>
      <c r="D33" s="703"/>
      <c r="E33" s="703"/>
      <c r="F33" s="703"/>
      <c r="G33" s="703"/>
      <c r="H33" s="703"/>
      <c r="I33" s="701"/>
      <c r="J33" s="701"/>
      <c r="K33" s="702"/>
      <c r="L33" s="702"/>
      <c r="M33" s="702"/>
    </row>
    <row r="34" spans="1:13" ht="18.75" customHeight="1" thickTop="1" x14ac:dyDescent="0.3">
      <c r="A34" s="707" t="s">
        <v>2</v>
      </c>
      <c r="B34" s="709" t="s">
        <v>3</v>
      </c>
      <c r="C34" s="710"/>
      <c r="D34" s="710"/>
      <c r="E34" s="710"/>
      <c r="F34" s="713" t="s">
        <v>4</v>
      </c>
      <c r="G34" s="715" t="s">
        <v>5</v>
      </c>
      <c r="H34" s="717" t="s">
        <v>6</v>
      </c>
      <c r="I34" s="718"/>
      <c r="J34" s="717" t="s">
        <v>7</v>
      </c>
      <c r="K34" s="718"/>
      <c r="L34" s="719" t="s">
        <v>8</v>
      </c>
      <c r="M34" s="707" t="s">
        <v>9</v>
      </c>
    </row>
    <row r="35" spans="1:13" ht="18.75" customHeight="1" thickBot="1" x14ac:dyDescent="0.35">
      <c r="A35" s="708"/>
      <c r="B35" s="711"/>
      <c r="C35" s="712"/>
      <c r="D35" s="712"/>
      <c r="E35" s="712"/>
      <c r="F35" s="714"/>
      <c r="G35" s="716"/>
      <c r="H35" s="285" t="s">
        <v>10</v>
      </c>
      <c r="I35" s="285" t="s">
        <v>11</v>
      </c>
      <c r="J35" s="285" t="s">
        <v>10</v>
      </c>
      <c r="K35" s="285" t="s">
        <v>11</v>
      </c>
      <c r="L35" s="720"/>
      <c r="M35" s="708"/>
    </row>
    <row r="36" spans="1:13" s="293" customFormat="1" ht="18.75" customHeight="1" thickTop="1" x14ac:dyDescent="0.3">
      <c r="A36" s="286">
        <f>A29+1</f>
        <v>22</v>
      </c>
      <c r="B36" s="704"/>
      <c r="C36" s="705"/>
      <c r="D36" s="705"/>
      <c r="E36" s="706"/>
      <c r="F36" s="287"/>
      <c r="G36" s="288"/>
      <c r="H36" s="289"/>
      <c r="I36" s="290">
        <f t="shared" si="1"/>
        <v>0</v>
      </c>
      <c r="J36" s="291"/>
      <c r="K36" s="290">
        <f t="shared" si="2"/>
        <v>0</v>
      </c>
      <c r="L36" s="289">
        <f t="shared" si="5"/>
        <v>0</v>
      </c>
      <c r="M36" s="292"/>
    </row>
    <row r="37" spans="1:13" s="293" customFormat="1" ht="18.75" customHeight="1" x14ac:dyDescent="0.3">
      <c r="A37" s="286">
        <f t="shared" ref="A37:A53" si="6">A36+1</f>
        <v>23</v>
      </c>
      <c r="B37" s="704"/>
      <c r="C37" s="705"/>
      <c r="D37" s="705"/>
      <c r="E37" s="706"/>
      <c r="F37" s="287"/>
      <c r="G37" s="288"/>
      <c r="H37" s="289"/>
      <c r="I37" s="290">
        <f t="shared" si="1"/>
        <v>0</v>
      </c>
      <c r="J37" s="291"/>
      <c r="K37" s="290">
        <f t="shared" si="2"/>
        <v>0</v>
      </c>
      <c r="L37" s="289">
        <f t="shared" si="5"/>
        <v>0</v>
      </c>
      <c r="M37" s="292"/>
    </row>
    <row r="38" spans="1:13" s="293" customFormat="1" ht="18.75" customHeight="1" x14ac:dyDescent="0.3">
      <c r="A38" s="286">
        <f t="shared" si="6"/>
        <v>24</v>
      </c>
      <c r="B38" s="704"/>
      <c r="C38" s="705"/>
      <c r="D38" s="705"/>
      <c r="E38" s="706"/>
      <c r="F38" s="287"/>
      <c r="G38" s="288"/>
      <c r="H38" s="289"/>
      <c r="I38" s="290">
        <f t="shared" si="1"/>
        <v>0</v>
      </c>
      <c r="J38" s="291"/>
      <c r="K38" s="290">
        <f t="shared" si="2"/>
        <v>0</v>
      </c>
      <c r="L38" s="289">
        <f t="shared" si="5"/>
        <v>0</v>
      </c>
      <c r="M38" s="292"/>
    </row>
    <row r="39" spans="1:13" s="293" customFormat="1" ht="18.75" customHeight="1" x14ac:dyDescent="0.3">
      <c r="A39" s="286">
        <f t="shared" si="6"/>
        <v>25</v>
      </c>
      <c r="B39" s="704"/>
      <c r="C39" s="705"/>
      <c r="D39" s="705"/>
      <c r="E39" s="706"/>
      <c r="F39" s="287"/>
      <c r="G39" s="288"/>
      <c r="H39" s="289"/>
      <c r="I39" s="290">
        <f t="shared" si="1"/>
        <v>0</v>
      </c>
      <c r="J39" s="291"/>
      <c r="K39" s="290">
        <f t="shared" si="2"/>
        <v>0</v>
      </c>
      <c r="L39" s="289">
        <f t="shared" si="5"/>
        <v>0</v>
      </c>
      <c r="M39" s="292"/>
    </row>
    <row r="40" spans="1:13" s="293" customFormat="1" ht="18.75" customHeight="1" x14ac:dyDescent="0.3">
      <c r="A40" s="286">
        <f t="shared" si="6"/>
        <v>26</v>
      </c>
      <c r="B40" s="704"/>
      <c r="C40" s="705"/>
      <c r="D40" s="705"/>
      <c r="E40" s="706"/>
      <c r="F40" s="287"/>
      <c r="G40" s="288"/>
      <c r="H40" s="289"/>
      <c r="I40" s="290">
        <f t="shared" si="1"/>
        <v>0</v>
      </c>
      <c r="J40" s="291"/>
      <c r="K40" s="290">
        <f t="shared" si="2"/>
        <v>0</v>
      </c>
      <c r="L40" s="289">
        <f t="shared" si="5"/>
        <v>0</v>
      </c>
      <c r="M40" s="292"/>
    </row>
    <row r="41" spans="1:13" s="293" customFormat="1" ht="18.75" customHeight="1" x14ac:dyDescent="0.3">
      <c r="A41" s="286">
        <f t="shared" si="6"/>
        <v>27</v>
      </c>
      <c r="B41" s="704"/>
      <c r="C41" s="705"/>
      <c r="D41" s="705"/>
      <c r="E41" s="706"/>
      <c r="F41" s="287"/>
      <c r="G41" s="288"/>
      <c r="H41" s="289"/>
      <c r="I41" s="290">
        <f t="shared" si="1"/>
        <v>0</v>
      </c>
      <c r="J41" s="291"/>
      <c r="K41" s="290">
        <f t="shared" si="2"/>
        <v>0</v>
      </c>
      <c r="L41" s="289">
        <f>SUM(,I41,K41)</f>
        <v>0</v>
      </c>
      <c r="M41" s="292"/>
    </row>
    <row r="42" spans="1:13" s="293" customFormat="1" ht="18.75" customHeight="1" x14ac:dyDescent="0.3">
      <c r="A42" s="286">
        <f t="shared" si="6"/>
        <v>28</v>
      </c>
      <c r="B42" s="704"/>
      <c r="C42" s="705"/>
      <c r="D42" s="705"/>
      <c r="E42" s="706"/>
      <c r="F42" s="287"/>
      <c r="G42" s="288"/>
      <c r="H42" s="289"/>
      <c r="I42" s="290">
        <f t="shared" si="1"/>
        <v>0</v>
      </c>
      <c r="J42" s="291"/>
      <c r="K42" s="290">
        <f t="shared" si="2"/>
        <v>0</v>
      </c>
      <c r="L42" s="289">
        <f t="shared" ref="L42:L54" si="7">SUM(,I42,K42)</f>
        <v>0</v>
      </c>
      <c r="M42" s="292"/>
    </row>
    <row r="43" spans="1:13" s="293" customFormat="1" ht="18.75" customHeight="1" x14ac:dyDescent="0.3">
      <c r="A43" s="286">
        <f t="shared" si="6"/>
        <v>29</v>
      </c>
      <c r="B43" s="704"/>
      <c r="C43" s="705"/>
      <c r="D43" s="705"/>
      <c r="E43" s="706"/>
      <c r="F43" s="287"/>
      <c r="G43" s="288"/>
      <c r="H43" s="289"/>
      <c r="I43" s="290">
        <f t="shared" si="1"/>
        <v>0</v>
      </c>
      <c r="J43" s="291"/>
      <c r="K43" s="290">
        <f t="shared" si="2"/>
        <v>0</v>
      </c>
      <c r="L43" s="289">
        <f t="shared" si="7"/>
        <v>0</v>
      </c>
      <c r="M43" s="292"/>
    </row>
    <row r="44" spans="1:13" s="293" customFormat="1" ht="18.75" customHeight="1" x14ac:dyDescent="0.3">
      <c r="A44" s="286">
        <f t="shared" si="6"/>
        <v>30</v>
      </c>
      <c r="B44" s="704"/>
      <c r="C44" s="705"/>
      <c r="D44" s="705"/>
      <c r="E44" s="706"/>
      <c r="F44" s="287"/>
      <c r="G44" s="288"/>
      <c r="H44" s="289"/>
      <c r="I44" s="290">
        <f t="shared" si="1"/>
        <v>0</v>
      </c>
      <c r="J44" s="291"/>
      <c r="K44" s="290">
        <f t="shared" si="2"/>
        <v>0</v>
      </c>
      <c r="L44" s="289">
        <f t="shared" si="7"/>
        <v>0</v>
      </c>
      <c r="M44" s="292"/>
    </row>
    <row r="45" spans="1:13" s="293" customFormat="1" ht="18.75" customHeight="1" x14ac:dyDescent="0.3">
      <c r="A45" s="286">
        <f t="shared" si="6"/>
        <v>31</v>
      </c>
      <c r="B45" s="704"/>
      <c r="C45" s="705"/>
      <c r="D45" s="705"/>
      <c r="E45" s="706"/>
      <c r="F45" s="287"/>
      <c r="G45" s="288"/>
      <c r="H45" s="289"/>
      <c r="I45" s="290">
        <f t="shared" si="1"/>
        <v>0</v>
      </c>
      <c r="J45" s="291"/>
      <c r="K45" s="290">
        <f t="shared" si="2"/>
        <v>0</v>
      </c>
      <c r="L45" s="289">
        <f t="shared" si="7"/>
        <v>0</v>
      </c>
      <c r="M45" s="292"/>
    </row>
    <row r="46" spans="1:13" s="293" customFormat="1" ht="18.75" customHeight="1" x14ac:dyDescent="0.3">
      <c r="A46" s="286">
        <f t="shared" si="6"/>
        <v>32</v>
      </c>
      <c r="B46" s="704"/>
      <c r="C46" s="705"/>
      <c r="D46" s="705"/>
      <c r="E46" s="706"/>
      <c r="F46" s="287"/>
      <c r="G46" s="288"/>
      <c r="H46" s="289"/>
      <c r="I46" s="290">
        <f t="shared" si="1"/>
        <v>0</v>
      </c>
      <c r="J46" s="291"/>
      <c r="K46" s="290">
        <f t="shared" si="2"/>
        <v>0</v>
      </c>
      <c r="L46" s="289">
        <f t="shared" si="7"/>
        <v>0</v>
      </c>
      <c r="M46" s="292"/>
    </row>
    <row r="47" spans="1:13" s="293" customFormat="1" ht="18.75" customHeight="1" x14ac:dyDescent="0.3">
      <c r="A47" s="286">
        <f t="shared" si="6"/>
        <v>33</v>
      </c>
      <c r="B47" s="704"/>
      <c r="C47" s="705"/>
      <c r="D47" s="705"/>
      <c r="E47" s="706"/>
      <c r="F47" s="287"/>
      <c r="G47" s="288"/>
      <c r="H47" s="289"/>
      <c r="I47" s="290">
        <f t="shared" si="1"/>
        <v>0</v>
      </c>
      <c r="J47" s="291"/>
      <c r="K47" s="290">
        <f t="shared" si="2"/>
        <v>0</v>
      </c>
      <c r="L47" s="289">
        <f t="shared" si="7"/>
        <v>0</v>
      </c>
      <c r="M47" s="292"/>
    </row>
    <row r="48" spans="1:13" s="293" customFormat="1" ht="18.75" customHeight="1" x14ac:dyDescent="0.3">
      <c r="A48" s="286">
        <f t="shared" si="6"/>
        <v>34</v>
      </c>
      <c r="B48" s="704"/>
      <c r="C48" s="705"/>
      <c r="D48" s="705"/>
      <c r="E48" s="706"/>
      <c r="F48" s="287"/>
      <c r="G48" s="288"/>
      <c r="H48" s="289"/>
      <c r="I48" s="290">
        <f t="shared" si="1"/>
        <v>0</v>
      </c>
      <c r="J48" s="291"/>
      <c r="K48" s="290">
        <f t="shared" si="2"/>
        <v>0</v>
      </c>
      <c r="L48" s="289">
        <f t="shared" si="7"/>
        <v>0</v>
      </c>
      <c r="M48" s="292"/>
    </row>
    <row r="49" spans="1:13" s="293" customFormat="1" ht="18.75" customHeight="1" x14ac:dyDescent="0.3">
      <c r="A49" s="286">
        <f t="shared" si="6"/>
        <v>35</v>
      </c>
      <c r="B49" s="704"/>
      <c r="C49" s="705"/>
      <c r="D49" s="705"/>
      <c r="E49" s="706"/>
      <c r="F49" s="287"/>
      <c r="G49" s="288"/>
      <c r="H49" s="289"/>
      <c r="I49" s="290">
        <f t="shared" si="1"/>
        <v>0</v>
      </c>
      <c r="J49" s="291"/>
      <c r="K49" s="290">
        <f t="shared" si="2"/>
        <v>0</v>
      </c>
      <c r="L49" s="289">
        <f t="shared" si="7"/>
        <v>0</v>
      </c>
      <c r="M49" s="292"/>
    </row>
    <row r="50" spans="1:13" s="293" customFormat="1" ht="18.75" customHeight="1" x14ac:dyDescent="0.3">
      <c r="A50" s="286">
        <f t="shared" si="6"/>
        <v>36</v>
      </c>
      <c r="B50" s="704"/>
      <c r="C50" s="705"/>
      <c r="D50" s="705"/>
      <c r="E50" s="706"/>
      <c r="F50" s="287"/>
      <c r="G50" s="288"/>
      <c r="H50" s="289"/>
      <c r="I50" s="290">
        <f t="shared" si="1"/>
        <v>0</v>
      </c>
      <c r="J50" s="291"/>
      <c r="K50" s="290">
        <f t="shared" si="2"/>
        <v>0</v>
      </c>
      <c r="L50" s="289">
        <f t="shared" si="7"/>
        <v>0</v>
      </c>
      <c r="M50" s="292"/>
    </row>
    <row r="51" spans="1:13" s="293" customFormat="1" ht="18.75" customHeight="1" x14ac:dyDescent="0.3">
      <c r="A51" s="286">
        <f t="shared" si="6"/>
        <v>37</v>
      </c>
      <c r="B51" s="704"/>
      <c r="C51" s="705"/>
      <c r="D51" s="705"/>
      <c r="E51" s="706"/>
      <c r="F51" s="287"/>
      <c r="G51" s="288"/>
      <c r="H51" s="289"/>
      <c r="I51" s="290">
        <f t="shared" si="1"/>
        <v>0</v>
      </c>
      <c r="J51" s="291"/>
      <c r="K51" s="290">
        <f t="shared" si="2"/>
        <v>0</v>
      </c>
      <c r="L51" s="289">
        <f t="shared" si="7"/>
        <v>0</v>
      </c>
      <c r="M51" s="292"/>
    </row>
    <row r="52" spans="1:13" s="293" customFormat="1" ht="18.75" customHeight="1" x14ac:dyDescent="0.3">
      <c r="A52" s="286">
        <f t="shared" si="6"/>
        <v>38</v>
      </c>
      <c r="B52" s="704"/>
      <c r="C52" s="705"/>
      <c r="D52" s="705"/>
      <c r="E52" s="706"/>
      <c r="F52" s="287"/>
      <c r="G52" s="288"/>
      <c r="H52" s="289"/>
      <c r="I52" s="290">
        <f t="shared" si="1"/>
        <v>0</v>
      </c>
      <c r="J52" s="291"/>
      <c r="K52" s="290">
        <f t="shared" si="2"/>
        <v>0</v>
      </c>
      <c r="L52" s="289">
        <f t="shared" si="7"/>
        <v>0</v>
      </c>
      <c r="M52" s="292"/>
    </row>
    <row r="53" spans="1:13" s="293" customFormat="1" ht="18.75" customHeight="1" x14ac:dyDescent="0.3">
      <c r="A53" s="286">
        <f t="shared" si="6"/>
        <v>39</v>
      </c>
      <c r="B53" s="704"/>
      <c r="C53" s="705"/>
      <c r="D53" s="705"/>
      <c r="E53" s="706"/>
      <c r="F53" s="287"/>
      <c r="G53" s="288"/>
      <c r="H53" s="289"/>
      <c r="I53" s="290">
        <f t="shared" si="1"/>
        <v>0</v>
      </c>
      <c r="J53" s="291"/>
      <c r="K53" s="290">
        <f t="shared" si="2"/>
        <v>0</v>
      </c>
      <c r="L53" s="289">
        <f t="shared" si="7"/>
        <v>0</v>
      </c>
      <c r="M53" s="292"/>
    </row>
    <row r="54" spans="1:13" s="293" customFormat="1" ht="18.75" customHeight="1" thickBot="1" x14ac:dyDescent="0.35">
      <c r="A54" s="286">
        <f>A53+1</f>
        <v>40</v>
      </c>
      <c r="B54" s="704"/>
      <c r="C54" s="705"/>
      <c r="D54" s="705"/>
      <c r="E54" s="706"/>
      <c r="F54" s="287"/>
      <c r="G54" s="288"/>
      <c r="H54" s="289"/>
      <c r="I54" s="290">
        <f t="shared" si="1"/>
        <v>0</v>
      </c>
      <c r="J54" s="291"/>
      <c r="K54" s="290">
        <f t="shared" si="2"/>
        <v>0</v>
      </c>
      <c r="L54" s="289">
        <f t="shared" si="7"/>
        <v>0</v>
      </c>
      <c r="M54" s="292"/>
    </row>
    <row r="55" spans="1:13" ht="18.75" customHeight="1" thickTop="1" thickBot="1" x14ac:dyDescent="0.35">
      <c r="A55" s="724" t="s">
        <v>236</v>
      </c>
      <c r="B55" s="725"/>
      <c r="C55" s="725"/>
      <c r="D55" s="725"/>
      <c r="E55" s="725"/>
      <c r="F55" s="725"/>
      <c r="G55" s="726"/>
      <c r="H55" s="294"/>
      <c r="I55" s="295">
        <f>SUM(I8:I54)</f>
        <v>642844</v>
      </c>
      <c r="J55" s="295"/>
      <c r="K55" s="295">
        <f>SUM(K8:K54)</f>
        <v>0</v>
      </c>
      <c r="L55" s="295">
        <f>SUM(L8:L54)</f>
        <v>642844</v>
      </c>
      <c r="M55" s="296"/>
    </row>
    <row r="56" spans="1:13" ht="19.5" thickTop="1" x14ac:dyDescent="0.3"/>
    <row r="57" spans="1:13" x14ac:dyDescent="0.3">
      <c r="A57" s="259"/>
      <c r="B57" s="300" t="s">
        <v>237</v>
      </c>
      <c r="C57" s="300"/>
      <c r="D57" s="301" t="s">
        <v>238</v>
      </c>
      <c r="E57" s="300"/>
      <c r="F57" s="302"/>
      <c r="G57" s="254"/>
      <c r="H57" s="303"/>
      <c r="I57" s="303"/>
      <c r="J57" s="304"/>
    </row>
    <row r="58" spans="1:13" x14ac:dyDescent="0.3">
      <c r="A58" s="259"/>
      <c r="B58" s="305"/>
      <c r="C58" s="306"/>
      <c r="D58" s="301" t="s">
        <v>239</v>
      </c>
      <c r="E58" s="305"/>
      <c r="F58" s="302"/>
      <c r="G58" s="254"/>
      <c r="H58" s="303"/>
      <c r="I58" s="303"/>
      <c r="J58" s="304"/>
    </row>
    <row r="59" spans="1:13" x14ac:dyDescent="0.3">
      <c r="A59" s="259"/>
      <c r="B59" s="307"/>
      <c r="C59" s="308"/>
      <c r="D59" s="301"/>
      <c r="E59" s="308"/>
      <c r="F59" s="302"/>
      <c r="G59" s="254"/>
      <c r="H59" s="303"/>
      <c r="I59" s="303"/>
      <c r="J59" s="304"/>
    </row>
    <row r="60" spans="1:13" x14ac:dyDescent="0.3">
      <c r="A60" s="259"/>
      <c r="B60" s="259"/>
      <c r="C60" s="254"/>
      <c r="D60" s="254"/>
      <c r="E60" s="254"/>
      <c r="F60" s="302"/>
      <c r="G60" s="254"/>
      <c r="H60" s="303"/>
      <c r="I60" s="303"/>
      <c r="J60" s="304"/>
    </row>
    <row r="61" spans="1:13" x14ac:dyDescent="0.3">
      <c r="A61" s="259"/>
      <c r="B61" s="259"/>
      <c r="C61" s="254"/>
      <c r="D61" s="254"/>
      <c r="E61" s="254"/>
      <c r="F61" s="302"/>
      <c r="G61" s="254"/>
      <c r="H61" s="303"/>
      <c r="I61" s="303"/>
      <c r="J61" s="304"/>
    </row>
  </sheetData>
  <sheetProtection password="C407" sheet="1" objects="1" scenarios="1"/>
  <mergeCells count="80">
    <mergeCell ref="B52:E52"/>
    <mergeCell ref="B53:E53"/>
    <mergeCell ref="B54:E54"/>
    <mergeCell ref="A55:G55"/>
    <mergeCell ref="B46:E46"/>
    <mergeCell ref="B47:E47"/>
    <mergeCell ref="B48:E48"/>
    <mergeCell ref="B49:E49"/>
    <mergeCell ref="B50:E50"/>
    <mergeCell ref="B51:E51"/>
    <mergeCell ref="B45:E45"/>
    <mergeCell ref="L34:L35"/>
    <mergeCell ref="M34:M35"/>
    <mergeCell ref="B36:E36"/>
    <mergeCell ref="B37:E37"/>
    <mergeCell ref="B38:E38"/>
    <mergeCell ref="B39:E39"/>
    <mergeCell ref="J34:K34"/>
    <mergeCell ref="B40:E40"/>
    <mergeCell ref="B41:E41"/>
    <mergeCell ref="B42:E42"/>
    <mergeCell ref="B43:E43"/>
    <mergeCell ref="B44:E44"/>
    <mergeCell ref="A34:A35"/>
    <mergeCell ref="B34:E35"/>
    <mergeCell ref="F34:F35"/>
    <mergeCell ref="G34:G35"/>
    <mergeCell ref="H34:I34"/>
    <mergeCell ref="A33:C33"/>
    <mergeCell ref="D33:H33"/>
    <mergeCell ref="I33:J33"/>
    <mergeCell ref="K33:M33"/>
    <mergeCell ref="B24:E24"/>
    <mergeCell ref="B25:E25"/>
    <mergeCell ref="B26:E26"/>
    <mergeCell ref="B27:E27"/>
    <mergeCell ref="B28:E28"/>
    <mergeCell ref="B29:E29"/>
    <mergeCell ref="A30:M30"/>
    <mergeCell ref="A31:D31"/>
    <mergeCell ref="E31:M31"/>
    <mergeCell ref="B32:H32"/>
    <mergeCell ref="J32:M32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5:C5"/>
    <mergeCell ref="D5:H5"/>
    <mergeCell ref="I5:J5"/>
    <mergeCell ref="K5:M5"/>
    <mergeCell ref="A6:A7"/>
    <mergeCell ref="B6:E7"/>
    <mergeCell ref="F6:F7"/>
    <mergeCell ref="G6:G7"/>
    <mergeCell ref="H6:I6"/>
    <mergeCell ref="J6:K6"/>
    <mergeCell ref="L6:L7"/>
    <mergeCell ref="M6:M7"/>
    <mergeCell ref="B8:E8"/>
    <mergeCell ref="B9:E9"/>
    <mergeCell ref="B10:E10"/>
    <mergeCell ref="A4:C4"/>
    <mergeCell ref="D4:H4"/>
    <mergeCell ref="I4:J4"/>
    <mergeCell ref="K4:M4"/>
    <mergeCell ref="A1:M1"/>
    <mergeCell ref="A2:D2"/>
    <mergeCell ref="E2:M2"/>
    <mergeCell ref="B3:H3"/>
    <mergeCell ref="J3:M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zoomScale="120" zoomScaleNormal="120" workbookViewId="0">
      <selection activeCell="K19" sqref="K19"/>
    </sheetView>
  </sheetViews>
  <sheetFormatPr defaultRowHeight="14.25" x14ac:dyDescent="0.2"/>
  <cols>
    <col min="5" max="5" width="1.125" customWidth="1"/>
    <col min="6" max="6" width="9" hidden="1" customWidth="1"/>
    <col min="7" max="7" width="2.125" customWidth="1"/>
    <col min="8" max="8" width="4.125" customWidth="1"/>
    <col min="9" max="9" width="14.25" customWidth="1"/>
    <col min="10" max="10" width="10.25" customWidth="1"/>
    <col min="11" max="11" width="10.875" bestFit="1" customWidth="1"/>
  </cols>
  <sheetData>
    <row r="1" spans="1:12" ht="21" x14ac:dyDescent="0.35">
      <c r="A1" s="653" t="s">
        <v>302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348" t="s">
        <v>58</v>
      </c>
    </row>
    <row r="2" spans="1:12" ht="21" x14ac:dyDescent="0.35">
      <c r="A2" s="355" t="s">
        <v>59</v>
      </c>
      <c r="B2" s="560" t="s">
        <v>60</v>
      </c>
      <c r="C2" s="560"/>
      <c r="D2" s="560"/>
      <c r="E2" s="561" t="s">
        <v>298</v>
      </c>
      <c r="F2" s="561"/>
      <c r="G2" s="561"/>
      <c r="H2" s="561"/>
      <c r="I2" s="561"/>
      <c r="J2" s="561"/>
      <c r="K2" s="561"/>
      <c r="L2" s="561"/>
    </row>
    <row r="3" spans="1:12" ht="21" x14ac:dyDescent="0.35">
      <c r="A3" s="356" t="s">
        <v>59</v>
      </c>
      <c r="B3" s="314" t="s">
        <v>0</v>
      </c>
      <c r="C3" s="314"/>
      <c r="D3" s="314"/>
      <c r="E3" s="314" t="s">
        <v>245</v>
      </c>
      <c r="F3" s="357"/>
      <c r="G3" s="357"/>
      <c r="H3" s="357"/>
      <c r="I3" s="357"/>
      <c r="J3" s="316" t="s">
        <v>61</v>
      </c>
      <c r="K3" s="745" t="s">
        <v>247</v>
      </c>
      <c r="L3" s="745"/>
    </row>
    <row r="4" spans="1:12" ht="21" x14ac:dyDescent="0.35">
      <c r="A4" s="356" t="s">
        <v>59</v>
      </c>
      <c r="B4" s="358" t="s">
        <v>62</v>
      </c>
      <c r="C4" s="358"/>
      <c r="D4" s="358"/>
      <c r="E4" s="359" t="s">
        <v>299</v>
      </c>
      <c r="F4" s="313"/>
      <c r="G4" s="313"/>
      <c r="H4" s="313"/>
      <c r="I4" s="313"/>
      <c r="J4" s="313"/>
      <c r="K4" s="313"/>
      <c r="L4" s="313"/>
    </row>
    <row r="5" spans="1:12" ht="21" x14ac:dyDescent="0.35">
      <c r="A5" s="356" t="s">
        <v>59</v>
      </c>
      <c r="B5" s="535" t="s">
        <v>63</v>
      </c>
      <c r="C5" s="535"/>
      <c r="D5" s="535"/>
      <c r="E5" s="535"/>
      <c r="F5" s="535"/>
      <c r="G5" s="535"/>
      <c r="H5" s="535"/>
      <c r="I5" s="360" t="s">
        <v>4</v>
      </c>
      <c r="J5" s="317">
        <v>4</v>
      </c>
      <c r="K5" s="535" t="s">
        <v>57</v>
      </c>
      <c r="L5" s="535"/>
    </row>
    <row r="6" spans="1:12" ht="21" x14ac:dyDescent="0.35">
      <c r="A6" s="356" t="s">
        <v>59</v>
      </c>
      <c r="B6" s="313" t="s">
        <v>64</v>
      </c>
      <c r="C6" s="313"/>
      <c r="D6" s="313"/>
      <c r="E6" s="392">
        <v>241725</v>
      </c>
      <c r="F6" s="313"/>
      <c r="G6" s="735"/>
      <c r="H6" s="735"/>
      <c r="I6" s="736">
        <v>241795</v>
      </c>
      <c r="J6" s="737"/>
      <c r="K6" s="559" t="s">
        <v>65</v>
      </c>
      <c r="L6" s="559"/>
    </row>
    <row r="7" spans="1:12" ht="21.75" thickBot="1" x14ac:dyDescent="0.4">
      <c r="A7" s="361"/>
      <c r="B7" s="361"/>
      <c r="C7" s="362"/>
      <c r="D7" s="362"/>
      <c r="E7" s="362"/>
      <c r="F7" s="362"/>
      <c r="G7" s="362"/>
      <c r="H7" s="362"/>
      <c r="I7" s="362"/>
      <c r="J7" s="362"/>
      <c r="K7" s="362"/>
      <c r="L7" s="362"/>
    </row>
    <row r="8" spans="1:12" ht="21.75" thickTop="1" x14ac:dyDescent="0.2">
      <c r="A8" s="738" t="s">
        <v>2</v>
      </c>
      <c r="B8" s="547" t="s">
        <v>3</v>
      </c>
      <c r="C8" s="548"/>
      <c r="D8" s="548"/>
      <c r="E8" s="548"/>
      <c r="F8" s="548"/>
      <c r="G8" s="548"/>
      <c r="H8" s="548"/>
      <c r="I8" s="363" t="s">
        <v>66</v>
      </c>
      <c r="J8" s="739" t="s">
        <v>67</v>
      </c>
      <c r="K8" s="364" t="s">
        <v>68</v>
      </c>
      <c r="L8" s="738" t="s">
        <v>9</v>
      </c>
    </row>
    <row r="9" spans="1:12" ht="21.75" thickBot="1" x14ac:dyDescent="0.25">
      <c r="A9" s="565"/>
      <c r="B9" s="550"/>
      <c r="C9" s="551"/>
      <c r="D9" s="551"/>
      <c r="E9" s="551"/>
      <c r="F9" s="551"/>
      <c r="G9" s="551"/>
      <c r="H9" s="551"/>
      <c r="I9" s="365" t="s">
        <v>69</v>
      </c>
      <c r="J9" s="740"/>
      <c r="K9" s="365" t="s">
        <v>69</v>
      </c>
      <c r="L9" s="565"/>
    </row>
    <row r="10" spans="1:12" ht="21.75" thickTop="1" x14ac:dyDescent="0.35">
      <c r="A10" s="366">
        <v>1</v>
      </c>
      <c r="B10" s="741" t="s">
        <v>70</v>
      </c>
      <c r="C10" s="742"/>
      <c r="D10" s="742"/>
      <c r="E10" s="742"/>
      <c r="F10" s="742"/>
      <c r="G10" s="742"/>
      <c r="H10" s="742"/>
      <c r="I10" s="367">
        <v>400868</v>
      </c>
      <c r="J10" s="368">
        <v>1.3073999999999999</v>
      </c>
      <c r="K10" s="367">
        <v>524094.82</v>
      </c>
      <c r="L10" s="47"/>
    </row>
    <row r="11" spans="1:12" ht="21" x14ac:dyDescent="0.35">
      <c r="A11" s="31"/>
      <c r="B11" s="542"/>
      <c r="C11" s="535"/>
      <c r="D11" s="535"/>
      <c r="E11" s="535"/>
      <c r="F11" s="535"/>
      <c r="G11" s="535"/>
      <c r="H11" s="535"/>
      <c r="I11" s="369"/>
      <c r="J11" s="370"/>
      <c r="K11" s="369"/>
      <c r="L11" s="371"/>
    </row>
    <row r="12" spans="1:12" ht="21" x14ac:dyDescent="0.35">
      <c r="A12" s="31"/>
      <c r="B12" s="743"/>
      <c r="C12" s="737"/>
      <c r="D12" s="737"/>
      <c r="E12" s="737"/>
      <c r="F12" s="737"/>
      <c r="G12" s="737"/>
      <c r="H12" s="744"/>
      <c r="I12" s="372"/>
      <c r="J12" s="370"/>
      <c r="K12" s="369"/>
      <c r="L12" s="371"/>
    </row>
    <row r="13" spans="1:12" ht="21" x14ac:dyDescent="0.35">
      <c r="A13" s="31"/>
      <c r="B13" s="729"/>
      <c r="C13" s="730"/>
      <c r="D13" s="730"/>
      <c r="E13" s="730"/>
      <c r="F13" s="730"/>
      <c r="G13" s="730"/>
      <c r="H13" s="373"/>
      <c r="I13" s="370"/>
      <c r="J13" s="370"/>
      <c r="K13" s="374"/>
      <c r="L13" s="371"/>
    </row>
    <row r="14" spans="1:12" ht="18.75" x14ac:dyDescent="0.3">
      <c r="A14" s="375"/>
      <c r="B14" s="729"/>
      <c r="C14" s="730"/>
      <c r="D14" s="730"/>
      <c r="E14" s="730"/>
      <c r="F14" s="730"/>
      <c r="G14" s="730"/>
      <c r="H14" s="373"/>
      <c r="I14" s="376"/>
      <c r="J14" s="376"/>
      <c r="K14" s="377"/>
      <c r="L14" s="378"/>
    </row>
    <row r="15" spans="1:12" ht="18.75" x14ac:dyDescent="0.3">
      <c r="A15" s="378"/>
      <c r="B15" s="729"/>
      <c r="C15" s="730"/>
      <c r="D15" s="730"/>
      <c r="E15" s="730"/>
      <c r="F15" s="730"/>
      <c r="G15" s="730"/>
      <c r="H15" s="379"/>
      <c r="I15" s="376"/>
      <c r="J15" s="376"/>
      <c r="K15" s="377"/>
      <c r="L15" s="378"/>
    </row>
    <row r="16" spans="1:12" ht="18.75" x14ac:dyDescent="0.3">
      <c r="A16" s="378"/>
      <c r="B16" s="729"/>
      <c r="C16" s="730"/>
      <c r="D16" s="730"/>
      <c r="E16" s="730"/>
      <c r="F16" s="730"/>
      <c r="G16" s="730"/>
      <c r="H16" s="379"/>
      <c r="I16" s="376"/>
      <c r="J16" s="376"/>
      <c r="K16" s="377"/>
      <c r="L16" s="378"/>
    </row>
    <row r="17" spans="1:12" ht="19.5" thickBot="1" x14ac:dyDescent="0.35">
      <c r="A17" s="380"/>
      <c r="B17" s="731"/>
      <c r="C17" s="732"/>
      <c r="D17" s="732"/>
      <c r="E17" s="732"/>
      <c r="F17" s="732"/>
      <c r="G17" s="732"/>
      <c r="H17" s="381"/>
      <c r="I17" s="382"/>
      <c r="J17" s="382"/>
      <c r="K17" s="383"/>
      <c r="L17" s="380"/>
    </row>
    <row r="18" spans="1:12" ht="21.75" thickTop="1" x14ac:dyDescent="0.35">
      <c r="A18" s="566" t="s">
        <v>71</v>
      </c>
      <c r="B18" s="567"/>
      <c r="C18" s="567"/>
      <c r="D18" s="567"/>
      <c r="E18" s="567"/>
      <c r="F18" s="567"/>
      <c r="G18" s="567"/>
      <c r="H18" s="567"/>
      <c r="I18" s="567"/>
      <c r="J18" s="568"/>
      <c r="K18" s="384">
        <f>SUM(K10:K17)</f>
        <v>524094.82</v>
      </c>
      <c r="L18" s="385"/>
    </row>
    <row r="19" spans="1:12" ht="21.75" thickBot="1" x14ac:dyDescent="0.4">
      <c r="A19" s="572" t="str">
        <f>"("&amp;BAHTTEXT(K19)&amp;")"</f>
        <v>(ห้าแสนสองหมื่นสี่พันบาทถ้วน)</v>
      </c>
      <c r="B19" s="573"/>
      <c r="C19" s="573"/>
      <c r="D19" s="573"/>
      <c r="E19" s="573"/>
      <c r="F19" s="573"/>
      <c r="G19" s="573"/>
      <c r="H19" s="573"/>
      <c r="I19" s="573"/>
      <c r="J19" s="386" t="s">
        <v>72</v>
      </c>
      <c r="K19" s="387">
        <v>524000</v>
      </c>
      <c r="L19" s="388" t="s">
        <v>73</v>
      </c>
    </row>
    <row r="20" spans="1:12" ht="21.75" thickTop="1" x14ac:dyDescent="0.35">
      <c r="A20" s="215" t="s">
        <v>59</v>
      </c>
      <c r="B20" s="733"/>
      <c r="C20" s="733"/>
      <c r="D20" s="733"/>
      <c r="E20" s="733"/>
      <c r="F20" s="733"/>
      <c r="G20" s="733"/>
      <c r="H20" s="349"/>
      <c r="I20" s="733"/>
      <c r="J20" s="733"/>
      <c r="K20" s="733"/>
      <c r="L20" s="733"/>
    </row>
    <row r="21" spans="1:12" ht="21" x14ac:dyDescent="0.35">
      <c r="A21" s="350" t="s">
        <v>59</v>
      </c>
      <c r="B21" s="734"/>
      <c r="C21" s="734"/>
      <c r="D21" s="734"/>
      <c r="E21" s="734"/>
      <c r="F21" s="734"/>
      <c r="G21" s="734"/>
      <c r="H21" s="351"/>
      <c r="I21" s="734"/>
      <c r="J21" s="734"/>
      <c r="K21" s="734"/>
      <c r="L21" s="734"/>
    </row>
    <row r="22" spans="1:12" ht="18.75" x14ac:dyDescent="0.3">
      <c r="A22" s="254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</row>
    <row r="23" spans="1:12" ht="21" x14ac:dyDescent="0.35">
      <c r="A23" s="253"/>
      <c r="B23" s="691" t="s">
        <v>321</v>
      </c>
      <c r="C23" s="691"/>
      <c r="D23" s="691"/>
      <c r="E23" s="691"/>
      <c r="F23" s="691"/>
      <c r="G23" s="692" t="s">
        <v>74</v>
      </c>
      <c r="H23" s="692"/>
      <c r="I23" s="692"/>
      <c r="J23" s="691" t="s">
        <v>322</v>
      </c>
      <c r="K23" s="691"/>
      <c r="L23" s="691"/>
    </row>
    <row r="24" spans="1:12" ht="18.75" x14ac:dyDescent="0.3">
      <c r="A24" s="254"/>
      <c r="B24" s="677"/>
      <c r="C24" s="677"/>
      <c r="D24" s="677"/>
      <c r="E24" s="677"/>
      <c r="F24" s="677"/>
      <c r="G24" s="583" t="s">
        <v>317</v>
      </c>
      <c r="H24" s="583"/>
      <c r="I24" s="583"/>
      <c r="J24" s="677"/>
      <c r="K24" s="677"/>
      <c r="L24" s="677"/>
    </row>
    <row r="25" spans="1:12" ht="21" x14ac:dyDescent="0.35">
      <c r="A25" s="253"/>
      <c r="B25" s="691" t="s">
        <v>321</v>
      </c>
      <c r="C25" s="691"/>
      <c r="D25" s="691"/>
      <c r="E25" s="691"/>
      <c r="F25" s="691"/>
      <c r="G25" s="692" t="s">
        <v>74</v>
      </c>
      <c r="H25" s="692"/>
      <c r="I25" s="692"/>
      <c r="J25" s="691" t="s">
        <v>323</v>
      </c>
      <c r="K25" s="691"/>
      <c r="L25" s="691"/>
    </row>
    <row r="26" spans="1:12" ht="18.75" x14ac:dyDescent="0.3">
      <c r="A26" s="254"/>
      <c r="B26" s="677"/>
      <c r="C26" s="677"/>
      <c r="D26" s="677"/>
      <c r="E26" s="677"/>
      <c r="F26" s="677"/>
      <c r="G26" s="583" t="s">
        <v>324</v>
      </c>
      <c r="H26" s="583"/>
      <c r="I26" s="583"/>
      <c r="J26" s="677"/>
      <c r="K26" s="677"/>
      <c r="L26" s="677"/>
    </row>
    <row r="27" spans="1:12" ht="21" x14ac:dyDescent="0.35">
      <c r="A27" s="253"/>
      <c r="B27" s="691" t="s">
        <v>321</v>
      </c>
      <c r="C27" s="691"/>
      <c r="D27" s="691"/>
      <c r="E27" s="691"/>
      <c r="F27" s="691"/>
      <c r="G27" s="692" t="s">
        <v>74</v>
      </c>
      <c r="H27" s="692"/>
      <c r="I27" s="692"/>
      <c r="J27" s="727" t="s">
        <v>323</v>
      </c>
      <c r="K27" s="727"/>
      <c r="L27" s="727"/>
    </row>
    <row r="28" spans="1:12" ht="21" x14ac:dyDescent="0.35">
      <c r="A28" s="344"/>
      <c r="B28" s="677"/>
      <c r="C28" s="677"/>
      <c r="D28" s="677"/>
      <c r="E28" s="677"/>
      <c r="F28" s="677"/>
      <c r="G28" s="583" t="s">
        <v>316</v>
      </c>
      <c r="H28" s="583"/>
      <c r="I28" s="583"/>
      <c r="J28" s="727"/>
      <c r="K28" s="727"/>
      <c r="L28" s="727"/>
    </row>
    <row r="29" spans="1:12" ht="21" x14ac:dyDescent="0.35">
      <c r="A29" s="352"/>
      <c r="B29" s="691" t="s">
        <v>75</v>
      </c>
      <c r="C29" s="691"/>
      <c r="D29" s="691"/>
      <c r="E29" s="691"/>
      <c r="F29" s="691"/>
      <c r="G29" s="692" t="s">
        <v>74</v>
      </c>
      <c r="H29" s="692"/>
      <c r="I29" s="692"/>
      <c r="J29" s="728" t="s">
        <v>297</v>
      </c>
      <c r="K29" s="728"/>
      <c r="L29" s="728"/>
    </row>
    <row r="30" spans="1:12" ht="21" x14ac:dyDescent="0.35">
      <c r="A30" s="352"/>
      <c r="B30" s="677"/>
      <c r="C30" s="677"/>
      <c r="D30" s="677"/>
      <c r="E30" s="677"/>
      <c r="F30" s="677"/>
      <c r="G30" s="583" t="s">
        <v>301</v>
      </c>
      <c r="H30" s="583"/>
      <c r="I30" s="583"/>
      <c r="J30" s="727"/>
      <c r="K30" s="727"/>
      <c r="L30" s="727"/>
    </row>
    <row r="31" spans="1:12" ht="21" x14ac:dyDescent="0.35">
      <c r="A31" s="214"/>
      <c r="B31" s="610"/>
      <c r="C31" s="610"/>
      <c r="D31" s="610"/>
      <c r="E31" s="610"/>
      <c r="F31" s="610"/>
      <c r="G31" s="692"/>
      <c r="H31" s="693"/>
      <c r="I31" s="693"/>
      <c r="J31" s="255"/>
      <c r="K31" s="255"/>
      <c r="L31" s="214"/>
    </row>
  </sheetData>
  <mergeCells count="56">
    <mergeCell ref="A1:K1"/>
    <mergeCell ref="B2:D2"/>
    <mergeCell ref="E2:L2"/>
    <mergeCell ref="K3:L3"/>
    <mergeCell ref="B5:H5"/>
    <mergeCell ref="K5:L5"/>
    <mergeCell ref="B15:G15"/>
    <mergeCell ref="G6:H6"/>
    <mergeCell ref="I6:J6"/>
    <mergeCell ref="K6:L6"/>
    <mergeCell ref="A8:A9"/>
    <mergeCell ref="B8:H9"/>
    <mergeCell ref="J8:J9"/>
    <mergeCell ref="L8:L9"/>
    <mergeCell ref="B10:H10"/>
    <mergeCell ref="B11:H11"/>
    <mergeCell ref="B12:H12"/>
    <mergeCell ref="B13:G13"/>
    <mergeCell ref="B14:G14"/>
    <mergeCell ref="B23:F23"/>
    <mergeCell ref="G23:I23"/>
    <mergeCell ref="J23:L23"/>
    <mergeCell ref="B16:G16"/>
    <mergeCell ref="B17:G17"/>
    <mergeCell ref="A18:J18"/>
    <mergeCell ref="A19:I19"/>
    <mergeCell ref="B20:G20"/>
    <mergeCell ref="I20:L20"/>
    <mergeCell ref="B21:G21"/>
    <mergeCell ref="I21:L21"/>
    <mergeCell ref="B22:F22"/>
    <mergeCell ref="G22:I22"/>
    <mergeCell ref="J22:L22"/>
    <mergeCell ref="B24:F24"/>
    <mergeCell ref="G24:I24"/>
    <mergeCell ref="J24:L24"/>
    <mergeCell ref="B25:F25"/>
    <mergeCell ref="G25:I25"/>
    <mergeCell ref="J25:L25"/>
    <mergeCell ref="B26:F26"/>
    <mergeCell ref="G26:I26"/>
    <mergeCell ref="J26:L26"/>
    <mergeCell ref="B27:F27"/>
    <mergeCell ref="G27:I27"/>
    <mergeCell ref="J27:L27"/>
    <mergeCell ref="B28:F28"/>
    <mergeCell ref="G28:I28"/>
    <mergeCell ref="J28:L28"/>
    <mergeCell ref="B29:F29"/>
    <mergeCell ref="G29:I29"/>
    <mergeCell ref="J29:L29"/>
    <mergeCell ref="B30:F30"/>
    <mergeCell ref="G30:I30"/>
    <mergeCell ref="J30:L30"/>
    <mergeCell ref="B31:F31"/>
    <mergeCell ref="G31:I31"/>
  </mergeCells>
  <pageMargins left="0.7" right="0.7" top="0.75" bottom="0.75" header="0.3" footer="0.3"/>
  <pageSetup paperSize="27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3" zoomScale="110" zoomScaleNormal="110" workbookViewId="0">
      <selection activeCell="G28" sqref="G28:I28"/>
    </sheetView>
  </sheetViews>
  <sheetFormatPr defaultRowHeight="14.25" x14ac:dyDescent="0.2"/>
  <cols>
    <col min="1" max="1" width="11.75" customWidth="1"/>
    <col min="4" max="4" width="6.125" customWidth="1"/>
    <col min="5" max="5" width="1" customWidth="1"/>
    <col min="6" max="6" width="2.875" customWidth="1"/>
    <col min="7" max="7" width="15.625" customWidth="1"/>
    <col min="8" max="8" width="9" customWidth="1"/>
  </cols>
  <sheetData>
    <row r="1" spans="1:11" ht="22.5" x14ac:dyDescent="0.35">
      <c r="A1" s="750" t="s">
        <v>296</v>
      </c>
      <c r="B1" s="750"/>
      <c r="C1" s="750"/>
      <c r="D1" s="750"/>
      <c r="E1" s="750"/>
      <c r="F1" s="750"/>
      <c r="G1" s="750"/>
      <c r="H1" s="750"/>
      <c r="I1" s="750"/>
      <c r="J1" s="750"/>
      <c r="K1" s="353" t="s">
        <v>80</v>
      </c>
    </row>
    <row r="2" spans="1:11" ht="21" x14ac:dyDescent="0.35">
      <c r="A2" s="560" t="s">
        <v>60</v>
      </c>
      <c r="B2" s="560"/>
      <c r="C2" s="560"/>
      <c r="D2" s="561" t="str">
        <f>+[2]ปร.4สองหน้า!E2</f>
        <v>ค่าซ่อมแซมอาคารเรียน อาคารประกอบ และสิ่งก่อสร้างอื่น</v>
      </c>
      <c r="E2" s="561"/>
      <c r="F2" s="561"/>
      <c r="G2" s="561"/>
      <c r="H2" s="561"/>
      <c r="I2" s="561"/>
      <c r="J2" s="561"/>
      <c r="K2" s="561"/>
    </row>
    <row r="3" spans="1:11" ht="21" x14ac:dyDescent="0.35">
      <c r="A3" s="536" t="s">
        <v>0</v>
      </c>
      <c r="B3" s="536"/>
      <c r="C3" s="536"/>
      <c r="D3" s="315" t="s">
        <v>245</v>
      </c>
      <c r="E3" s="315"/>
      <c r="F3" s="42"/>
      <c r="G3" s="315"/>
      <c r="H3" s="316" t="s">
        <v>61</v>
      </c>
      <c r="I3" s="535" t="s">
        <v>247</v>
      </c>
      <c r="J3" s="535"/>
      <c r="K3" s="535"/>
    </row>
    <row r="4" spans="1:11" ht="21" x14ac:dyDescent="0.35">
      <c r="A4" s="536" t="s">
        <v>62</v>
      </c>
      <c r="B4" s="536"/>
      <c r="C4" s="313"/>
      <c r="D4" s="45" t="s">
        <v>249</v>
      </c>
      <c r="E4" s="313"/>
      <c r="F4" s="313"/>
      <c r="G4" s="313"/>
      <c r="H4" s="313"/>
      <c r="I4" s="313"/>
      <c r="J4" s="313"/>
      <c r="K4" s="313"/>
    </row>
    <row r="5" spans="1:11" ht="21" x14ac:dyDescent="0.35">
      <c r="A5" s="535" t="s">
        <v>81</v>
      </c>
      <c r="B5" s="535"/>
      <c r="C5" s="535"/>
      <c r="D5" s="535"/>
      <c r="E5" s="535"/>
      <c r="F5" s="46"/>
      <c r="G5" s="535" t="s">
        <v>4</v>
      </c>
      <c r="H5" s="535"/>
      <c r="I5" s="575">
        <v>6</v>
      </c>
      <c r="J5" s="575"/>
      <c r="K5" s="389" t="s">
        <v>57</v>
      </c>
    </row>
    <row r="6" spans="1:11" ht="21" x14ac:dyDescent="0.35">
      <c r="A6" s="535" t="s">
        <v>64</v>
      </c>
      <c r="B6" s="535"/>
      <c r="C6" s="535"/>
      <c r="D6" s="535"/>
      <c r="E6" s="390">
        <v>241725</v>
      </c>
      <c r="F6" s="389"/>
      <c r="G6" s="749">
        <v>241795</v>
      </c>
      <c r="H6" s="535"/>
      <c r="I6" s="535"/>
      <c r="J6" s="559"/>
      <c r="K6" s="559"/>
    </row>
    <row r="7" spans="1:11" ht="21.75" thickBot="1" x14ac:dyDescent="0.4">
      <c r="A7" s="544"/>
      <c r="B7" s="544"/>
      <c r="C7" s="544"/>
      <c r="D7" s="544"/>
      <c r="E7" s="544"/>
      <c r="F7" s="544"/>
      <c r="G7" s="544"/>
      <c r="H7" s="544"/>
      <c r="I7" s="544"/>
      <c r="J7" s="544"/>
      <c r="K7" s="544"/>
    </row>
    <row r="8" spans="1:11" ht="21.75" thickTop="1" x14ac:dyDescent="0.2">
      <c r="A8" s="545" t="s">
        <v>2</v>
      </c>
      <c r="B8" s="547" t="s">
        <v>3</v>
      </c>
      <c r="C8" s="548"/>
      <c r="D8" s="548"/>
      <c r="E8" s="548"/>
      <c r="F8" s="548"/>
      <c r="G8" s="549"/>
      <c r="H8" s="553" t="s">
        <v>68</v>
      </c>
      <c r="I8" s="554"/>
      <c r="J8" s="555"/>
      <c r="K8" s="545" t="s">
        <v>9</v>
      </c>
    </row>
    <row r="9" spans="1:11" ht="21.75" thickBot="1" x14ac:dyDescent="0.25">
      <c r="A9" s="546"/>
      <c r="B9" s="550"/>
      <c r="C9" s="551"/>
      <c r="D9" s="551"/>
      <c r="E9" s="551"/>
      <c r="F9" s="551"/>
      <c r="G9" s="552"/>
      <c r="H9" s="556" t="s">
        <v>69</v>
      </c>
      <c r="I9" s="557"/>
      <c r="J9" s="558"/>
      <c r="K9" s="546"/>
    </row>
    <row r="10" spans="1:11" ht="21.75" thickTop="1" x14ac:dyDescent="0.35">
      <c r="A10" s="47"/>
      <c r="B10" s="588" t="s">
        <v>82</v>
      </c>
      <c r="C10" s="589"/>
      <c r="D10" s="589"/>
      <c r="E10" s="589"/>
      <c r="F10" s="589"/>
      <c r="G10" s="590"/>
      <c r="H10" s="591"/>
      <c r="I10" s="592"/>
      <c r="J10" s="593"/>
      <c r="K10" s="47"/>
    </row>
    <row r="11" spans="1:11" ht="21" x14ac:dyDescent="0.35">
      <c r="A11" s="48">
        <f>A10+1</f>
        <v>1</v>
      </c>
      <c r="B11" s="542" t="s">
        <v>83</v>
      </c>
      <c r="C11" s="535"/>
      <c r="D11" s="535"/>
      <c r="E11" s="535"/>
      <c r="F11" s="535"/>
      <c r="G11" s="543"/>
      <c r="H11" s="539">
        <v>524000</v>
      </c>
      <c r="I11" s="540"/>
      <c r="J11" s="541"/>
      <c r="K11" s="371"/>
    </row>
    <row r="12" spans="1:11" ht="21" x14ac:dyDescent="0.35">
      <c r="A12" s="48"/>
      <c r="B12" s="542"/>
      <c r="C12" s="535"/>
      <c r="D12" s="535"/>
      <c r="E12" s="535"/>
      <c r="F12" s="535"/>
      <c r="G12" s="543"/>
      <c r="H12" s="539"/>
      <c r="I12" s="540"/>
      <c r="J12" s="541"/>
      <c r="K12" s="371"/>
    </row>
    <row r="13" spans="1:11" ht="21" x14ac:dyDescent="0.35">
      <c r="A13" s="48"/>
      <c r="B13" s="542"/>
      <c r="C13" s="535"/>
      <c r="D13" s="535"/>
      <c r="E13" s="535"/>
      <c r="F13" s="535"/>
      <c r="G13" s="543"/>
      <c r="H13" s="539"/>
      <c r="I13" s="540"/>
      <c r="J13" s="541"/>
      <c r="K13" s="371"/>
    </row>
    <row r="14" spans="1:11" ht="21" x14ac:dyDescent="0.35">
      <c r="A14" s="31"/>
      <c r="B14" s="574"/>
      <c r="C14" s="575"/>
      <c r="D14" s="575"/>
      <c r="E14" s="575"/>
      <c r="F14" s="575"/>
      <c r="G14" s="576"/>
      <c r="H14" s="539"/>
      <c r="I14" s="540"/>
      <c r="J14" s="541"/>
      <c r="K14" s="371"/>
    </row>
    <row r="15" spans="1:11" ht="21" x14ac:dyDescent="0.35">
      <c r="A15" s="31"/>
      <c r="B15" s="574"/>
      <c r="C15" s="575"/>
      <c r="D15" s="575"/>
      <c r="E15" s="575"/>
      <c r="F15" s="575"/>
      <c r="G15" s="576"/>
      <c r="H15" s="539"/>
      <c r="I15" s="540"/>
      <c r="J15" s="541"/>
      <c r="K15" s="371"/>
    </row>
    <row r="16" spans="1:11" ht="21" x14ac:dyDescent="0.35">
      <c r="A16" s="31"/>
      <c r="B16" s="574"/>
      <c r="C16" s="575"/>
      <c r="D16" s="575"/>
      <c r="E16" s="575"/>
      <c r="F16" s="575"/>
      <c r="G16" s="576"/>
      <c r="H16" s="539"/>
      <c r="I16" s="540"/>
      <c r="J16" s="541"/>
      <c r="K16" s="371"/>
    </row>
    <row r="17" spans="1:12" ht="21" x14ac:dyDescent="0.35">
      <c r="A17" s="31"/>
      <c r="B17" s="574"/>
      <c r="C17" s="575"/>
      <c r="D17" s="575"/>
      <c r="E17" s="575"/>
      <c r="F17" s="575"/>
      <c r="G17" s="576"/>
      <c r="H17" s="539"/>
      <c r="I17" s="540"/>
      <c r="J17" s="541"/>
      <c r="K17" s="371"/>
    </row>
    <row r="18" spans="1:12" ht="21" x14ac:dyDescent="0.35">
      <c r="A18" s="31"/>
      <c r="B18" s="574"/>
      <c r="C18" s="575"/>
      <c r="D18" s="575"/>
      <c r="E18" s="575"/>
      <c r="F18" s="575"/>
      <c r="G18" s="576"/>
      <c r="H18" s="539"/>
      <c r="I18" s="540"/>
      <c r="J18" s="541"/>
      <c r="K18" s="371"/>
    </row>
    <row r="19" spans="1:12" ht="21.75" thickBot="1" x14ac:dyDescent="0.4">
      <c r="A19" s="49"/>
      <c r="B19" s="580"/>
      <c r="C19" s="581"/>
      <c r="D19" s="581"/>
      <c r="E19" s="581"/>
      <c r="F19" s="581"/>
      <c r="G19" s="582"/>
      <c r="H19" s="577"/>
      <c r="I19" s="578"/>
      <c r="J19" s="579"/>
      <c r="K19" s="391"/>
    </row>
    <row r="20" spans="1:12" ht="22.5" thickTop="1" thickBot="1" x14ac:dyDescent="0.4">
      <c r="A20" s="564" t="s">
        <v>82</v>
      </c>
      <c r="B20" s="566" t="s">
        <v>84</v>
      </c>
      <c r="C20" s="567"/>
      <c r="D20" s="567"/>
      <c r="E20" s="567"/>
      <c r="F20" s="567"/>
      <c r="G20" s="568"/>
      <c r="H20" s="569">
        <f>SUM(H11:H19)</f>
        <v>524000</v>
      </c>
      <c r="I20" s="570"/>
      <c r="J20" s="571"/>
      <c r="K20" s="51" t="s">
        <v>73</v>
      </c>
    </row>
    <row r="21" spans="1:12" ht="22.5" thickTop="1" thickBot="1" x14ac:dyDescent="0.4">
      <c r="A21" s="565"/>
      <c r="B21" s="572" t="str">
        <f>"("&amp;BAHTTEXT(H20)&amp;")"</f>
        <v>(ห้าแสนสองหมื่นสี่พันบาทถ้วน)</v>
      </c>
      <c r="C21" s="573"/>
      <c r="D21" s="573"/>
      <c r="E21" s="573"/>
      <c r="F21" s="573"/>
      <c r="G21" s="573"/>
      <c r="H21" s="573"/>
      <c r="I21" s="573"/>
      <c r="J21" s="573"/>
      <c r="K21" s="52"/>
    </row>
    <row r="22" spans="1:12" ht="21.75" thickTop="1" x14ac:dyDescent="0.3">
      <c r="A22" s="354"/>
      <c r="B22" s="748"/>
      <c r="C22" s="748"/>
      <c r="D22" s="748"/>
      <c r="E22" s="677"/>
      <c r="F22" s="677"/>
      <c r="G22" s="318"/>
      <c r="H22" s="213"/>
      <c r="I22" s="213"/>
      <c r="J22" s="213"/>
      <c r="K22" s="213"/>
    </row>
    <row r="23" spans="1:12" ht="21" x14ac:dyDescent="0.35">
      <c r="A23" s="253"/>
      <c r="B23" s="746" t="s">
        <v>321</v>
      </c>
      <c r="C23" s="746"/>
      <c r="D23" s="746"/>
      <c r="E23" s="746"/>
      <c r="F23" s="746"/>
      <c r="G23" s="692" t="s">
        <v>74</v>
      </c>
      <c r="H23" s="692"/>
      <c r="I23" s="692"/>
      <c r="J23" s="691" t="s">
        <v>322</v>
      </c>
      <c r="K23" s="691"/>
      <c r="L23" s="691"/>
    </row>
    <row r="24" spans="1:12" ht="18.75" x14ac:dyDescent="0.3">
      <c r="A24" s="254"/>
      <c r="B24" s="747"/>
      <c r="C24" s="747"/>
      <c r="D24" s="747"/>
      <c r="E24" s="747"/>
      <c r="F24" s="747"/>
      <c r="G24" s="583" t="s">
        <v>317</v>
      </c>
      <c r="H24" s="583"/>
      <c r="I24" s="583"/>
      <c r="J24" s="677"/>
      <c r="K24" s="677"/>
      <c r="L24" s="677"/>
    </row>
    <row r="25" spans="1:12" ht="21" x14ac:dyDescent="0.35">
      <c r="A25" s="253"/>
      <c r="B25" s="746" t="s">
        <v>321</v>
      </c>
      <c r="C25" s="746"/>
      <c r="D25" s="746"/>
      <c r="E25" s="746"/>
      <c r="F25" s="746"/>
      <c r="G25" s="692" t="s">
        <v>74</v>
      </c>
      <c r="H25" s="692"/>
      <c r="I25" s="692"/>
      <c r="J25" s="691" t="s">
        <v>323</v>
      </c>
      <c r="K25" s="691"/>
      <c r="L25" s="691"/>
    </row>
    <row r="26" spans="1:12" ht="18.75" x14ac:dyDescent="0.3">
      <c r="A26" s="254"/>
      <c r="B26" s="747"/>
      <c r="C26" s="747"/>
      <c r="D26" s="747"/>
      <c r="E26" s="747"/>
      <c r="F26" s="747"/>
      <c r="G26" s="583" t="s">
        <v>324</v>
      </c>
      <c r="H26" s="583"/>
      <c r="I26" s="583"/>
      <c r="J26" s="677"/>
      <c r="K26" s="677"/>
      <c r="L26" s="677"/>
    </row>
    <row r="27" spans="1:12" ht="21" x14ac:dyDescent="0.35">
      <c r="A27" s="253"/>
      <c r="B27" s="746" t="s">
        <v>321</v>
      </c>
      <c r="C27" s="746"/>
      <c r="D27" s="746"/>
      <c r="E27" s="746"/>
      <c r="F27" s="746"/>
      <c r="G27" s="692" t="s">
        <v>74</v>
      </c>
      <c r="H27" s="692"/>
      <c r="I27" s="692"/>
      <c r="J27" s="727" t="s">
        <v>323</v>
      </c>
      <c r="K27" s="727"/>
      <c r="L27" s="727"/>
    </row>
    <row r="28" spans="1:12" ht="21" x14ac:dyDescent="0.35">
      <c r="A28" s="344"/>
      <c r="B28" s="747"/>
      <c r="C28" s="747"/>
      <c r="D28" s="747"/>
      <c r="E28" s="747"/>
      <c r="F28" s="747"/>
      <c r="G28" s="583" t="s">
        <v>316</v>
      </c>
      <c r="H28" s="583"/>
      <c r="I28" s="583"/>
      <c r="J28" s="727"/>
      <c r="K28" s="727"/>
      <c r="L28" s="727"/>
    </row>
    <row r="29" spans="1:12" ht="21" x14ac:dyDescent="0.35">
      <c r="A29" s="352"/>
      <c r="B29" s="746" t="s">
        <v>75</v>
      </c>
      <c r="C29" s="746"/>
      <c r="D29" s="746"/>
      <c r="E29" s="746"/>
      <c r="F29" s="746"/>
      <c r="G29" s="692" t="s">
        <v>74</v>
      </c>
      <c r="H29" s="692"/>
      <c r="I29" s="692"/>
      <c r="J29" s="728" t="s">
        <v>297</v>
      </c>
      <c r="K29" s="728"/>
      <c r="L29" s="728"/>
    </row>
    <row r="30" spans="1:12" ht="21" x14ac:dyDescent="0.35">
      <c r="A30" s="352"/>
      <c r="B30" s="677"/>
      <c r="C30" s="677"/>
      <c r="D30" s="677"/>
      <c r="E30" s="677"/>
      <c r="F30" s="677"/>
      <c r="G30" s="583" t="s">
        <v>301</v>
      </c>
      <c r="H30" s="583"/>
      <c r="I30" s="583"/>
      <c r="J30" s="727"/>
      <c r="K30" s="727"/>
      <c r="L30" s="727"/>
    </row>
    <row r="31" spans="1:12" ht="21" x14ac:dyDescent="0.35">
      <c r="A31" s="610"/>
      <c r="B31" s="610"/>
      <c r="C31" s="610"/>
      <c r="D31" s="610"/>
      <c r="E31" s="610"/>
      <c r="F31" s="585"/>
      <c r="G31" s="585"/>
      <c r="H31" s="585"/>
      <c r="I31" s="255"/>
      <c r="J31" s="255"/>
      <c r="K31" s="214"/>
    </row>
  </sheetData>
  <mergeCells count="70">
    <mergeCell ref="A4:B4"/>
    <mergeCell ref="A1:J1"/>
    <mergeCell ref="A2:C2"/>
    <mergeCell ref="D2:K2"/>
    <mergeCell ref="A3:C3"/>
    <mergeCell ref="I3:K3"/>
    <mergeCell ref="A5:E5"/>
    <mergeCell ref="G5:H5"/>
    <mergeCell ref="I5:J5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22:D22"/>
    <mergeCell ref="E22:F22"/>
    <mergeCell ref="B19:G19"/>
    <mergeCell ref="H19:J19"/>
    <mergeCell ref="A20:A21"/>
    <mergeCell ref="B20:G20"/>
    <mergeCell ref="H20:J20"/>
    <mergeCell ref="B21:J21"/>
    <mergeCell ref="G24:I24"/>
    <mergeCell ref="J24:L24"/>
    <mergeCell ref="B25:F25"/>
    <mergeCell ref="G25:I25"/>
    <mergeCell ref="J25:L25"/>
    <mergeCell ref="B23:F23"/>
    <mergeCell ref="G23:I23"/>
    <mergeCell ref="J23:L23"/>
    <mergeCell ref="A31:E31"/>
    <mergeCell ref="F31:H31"/>
    <mergeCell ref="B30:F30"/>
    <mergeCell ref="G30:I30"/>
    <mergeCell ref="J30:L30"/>
    <mergeCell ref="B26:F26"/>
    <mergeCell ref="G26:I26"/>
    <mergeCell ref="J26:L26"/>
    <mergeCell ref="B27:F27"/>
    <mergeCell ref="G27:I27"/>
    <mergeCell ref="J27:L27"/>
    <mergeCell ref="B28:F28"/>
    <mergeCell ref="B24:F24"/>
    <mergeCell ref="G28:I28"/>
    <mergeCell ref="J28:L28"/>
    <mergeCell ref="B29:F29"/>
    <mergeCell ref="G29:I29"/>
    <mergeCell ref="J29:L29"/>
  </mergeCells>
  <pageMargins left="0.7" right="0.7" top="0.75" bottom="0.75" header="0.3" footer="0.3"/>
  <pageSetup paperSize="27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คำอธิบาย</vt:lpstr>
      <vt:lpstr>กรอกข้อมูล รร.</vt:lpstr>
      <vt:lpstr>กรอกรายการ วัสดุ</vt:lpstr>
      <vt:lpstr>ปร4</vt:lpstr>
      <vt:lpstr>ปร5</vt:lpstr>
      <vt:lpstr>ปร6</vt:lpstr>
      <vt:lpstr>Sheet7</vt:lpstr>
      <vt:lpstr>Sheet8</vt:lpstr>
      <vt:lpstr>ปร 4 ล่าสุด</vt:lpstr>
      <vt:lpstr>Sheet1</vt:lpstr>
      <vt:lpstr>ปร.5</vt:lpstr>
      <vt:lpstr>DATA</vt:lpstr>
      <vt:lpstr>ปร.4(ก)</vt:lpstr>
      <vt:lpstr>ปร 5 ล่าสุด</vt:lpstr>
      <vt:lpstr>ปร.6 ล่าสุด</vt:lpstr>
      <vt:lpstr>Sheet9</vt:lpstr>
      <vt:lpstr>Sheet10</vt:lpstr>
      <vt:lpstr>ปร5!Print_Area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kru001</cp:lastModifiedBy>
  <cp:lastPrinted>2019-01-10T07:06:02Z</cp:lastPrinted>
  <dcterms:created xsi:type="dcterms:W3CDTF">2015-12-14T04:44:00Z</dcterms:created>
  <dcterms:modified xsi:type="dcterms:W3CDTF">2019-01-17T02:33:03Z</dcterms:modified>
</cp:coreProperties>
</file>