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14" i="9"/>
  <c r="I14" s="1"/>
  <c r="E14"/>
  <c r="D14"/>
  <c r="C14"/>
  <c r="H14" i="10"/>
  <c r="I14" s="1"/>
  <c r="K13" i="11"/>
  <c r="L13" s="1"/>
  <c r="H14" i="12"/>
  <c r="I14" s="1"/>
  <c r="N13" i="8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3" i="7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3" i="6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3" i="8" l="1"/>
  <c r="J3"/>
  <c r="F3"/>
  <c r="N3" i="7"/>
  <c r="D10" i="9" l="1"/>
  <c r="C6"/>
  <c r="C5"/>
  <c r="D13"/>
  <c r="D12"/>
  <c r="D11"/>
  <c r="D9"/>
  <c r="D8"/>
  <c r="D7"/>
  <c r="D6"/>
  <c r="D5"/>
  <c r="M7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6"/>
  <c r="I6" s="1"/>
  <c r="H5"/>
  <c r="I5" s="1"/>
  <c r="L12" i="11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7"/>
  <c r="I7" s="1"/>
  <c r="H8"/>
  <c r="I8" s="1"/>
  <c r="H6"/>
  <c r="I6" s="1"/>
  <c r="H5"/>
  <c r="I5" s="1"/>
  <c r="P8" l="1"/>
  <c r="N8"/>
  <c r="O8"/>
  <c r="Q8"/>
  <c r="U8" i="11"/>
  <c r="R9" i="10"/>
  <c r="C9" i="9"/>
  <c r="C13"/>
  <c r="C10"/>
  <c r="C11"/>
  <c r="C7"/>
  <c r="C12"/>
  <c r="E12" s="1"/>
  <c r="H12" s="1"/>
  <c r="I12" s="1"/>
  <c r="C8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0" i="9"/>
  <c r="H10" s="1"/>
  <c r="I10" s="1"/>
  <c r="E7"/>
  <c r="H7" s="1"/>
  <c r="I7" s="1"/>
  <c r="E9"/>
  <c r="H9" s="1"/>
  <c r="I9" s="1"/>
  <c r="E13"/>
  <c r="H13" s="1"/>
  <c r="I13" s="1"/>
  <c r="E5"/>
  <c r="H5" s="1"/>
  <c r="I5" s="1"/>
  <c r="E11"/>
  <c r="H11" s="1"/>
  <c r="I11" s="1"/>
  <c r="E8"/>
  <c r="H8" s="1"/>
  <c r="I8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<sst xmlns="http://schemas.openxmlformats.org/spreadsheetml/2006/main" count="563" uniqueCount="281">
  <si>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</si>
  <si>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</si>
  <si>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</si>
  <si>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</si>
  <si>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</si>
  <si>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</si>
  <si>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</si>
  <si>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</si>
  <si>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</si>
  <si>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</si>
  <si>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</si>
  <si>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</si>
  <si>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</si>
  <si>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</si>
  <si>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</si>
  <si>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</si>
  <si>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</si>
  <si>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</si>
  <si>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</si>
  <si>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</si>
  <si>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</si>
  <si>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</si>
  <si>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</si>
  <si>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</si>
  <si>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</si>
  <si>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</si>
  <si>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</si>
  <si>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</si>
  <si>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</si>
  <si>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</si>
  <si>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</si>
  <si>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</si>
  <si>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</si>
  <si>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</si>
  <si>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</si>
  <si>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</si>
  <si>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</si>
  <si>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</si>
  <si>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</si>
  <si>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</si>
  <si>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</si>
  <si>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</si>
  <si>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</si>
  <si>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</si>
  <si>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</si>
  <si>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</si>
  <si>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</si>
  <si>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</si>
  <si>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</si>
  <si>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</si>
  <si>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</si>
  <si>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</si>
  <si>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</si>
  <si>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</si>
  <si>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</si>
  <si>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</si>
  <si>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</si>
  <si>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</si>
  <si>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</si>
  <si>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</si>
  <si>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</si>
  <si>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</si>
  <si>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</si>
  <si>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</si>
  <si>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</si>
  <si>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</si>
  <si>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</si>
  <si>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</si>
  <si>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</si>
  <si>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</si>
  <si>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</si>
  <si>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</si>
  <si>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</si>
  <si>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</si>
  <si>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</si>
  <si>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</si>
  <si>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</si>
  <si>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</si>
  <si>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</si>
  <si>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</si>
  <si>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</si>
  <si>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</si>
  <si>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</si>
  <si>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</si>
  <si>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</si>
  <si>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</si>
  <si>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</si>
  <si>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</si>
  <si>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</si>
  <si>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</si>
  <si>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</si>
  <si>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</si>
  <si>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</si>
  <si>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</si>
  <si>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</si>
  <si>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</si>
  <si>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</si>
  <si>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</si>
  <si>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</si>
  <si>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</si>
  <si>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</si>
  <si>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</si>
  <si>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</si>
  <si>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</si>
  <si>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</si>
  <si>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</si>
  <si>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</si>
  <si>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</si>
  <si>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</si>
  <si>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</si>
  <si>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</si>
  <si>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</si>
  <si>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</si>
  <si>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</si>
  <si>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</si>
  <si>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</si>
  <si>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</si>
  <si>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</si>
  <si>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</si>
  <si>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</si>
  <si>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</si>
  <si>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</si>
  <si>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</si>
  <si>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</si>
  <si>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</si>
  <si>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</si>
  <si>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</si>
  <si>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</si>
  <si>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</si>
  <si>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</si>
  <si>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</si>
  <si>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</si>
  <si>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</si>
  <si>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</si>
  <si>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</si>
  <si>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</si>
  <si>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</si>
  <si>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</si>
  <si>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</si>
  <si>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</si>
  <si>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</si>
  <si>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</si>
  <si>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</si>
  <si>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</si>
  <si>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</si>
  <si>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</si>
  <si>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</si>
  <si>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</si>
  <si>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</si>
  <si>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</si>
  <si>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</si>
  <si>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</si>
  <si>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</si>
  <si>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</si>
  <si>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</si>
  <si>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</si>
  <si>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</si>
  <si>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</si>
  <si>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</si>
  <si>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</si>
  <si>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</si>
  <si>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</si>
  <si>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</si>
  <si>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</si>
  <si>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</si>
  <si>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</si>
  <si>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</si>
  <si>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</si>
  <si>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</si>
  <si>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</si>
  <si>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</si>
  <si>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</si>
  <si>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</si>
  <si>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</si>
  <si>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</si>
  <si>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</si>
  <si>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</si>
  <si>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</si>
  <si>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</si>
  <si>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</si>
  <si>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</si>
  <si>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</si>
  <si>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</si>
  <si>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</si>
  <si>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</si>
  <si>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</si>
  <si>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</si>
  <si>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</si>
  <si>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</si>
  <si>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</si>
  <si>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</si>
  <si>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</si>
  <si>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</si>
  <si>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</si>
  <si>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</si>
  <si>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</si>
  <si>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</si>
  <si>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</si>
  <si>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</si>
  <si>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</si>
  <si>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</si>
  <si>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</si>
  <si>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</si>
  <si>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</si>
  <si>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</si>
  <si>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</si>
  <si>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</si>
  <si>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</si>
  <si>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</si>
  <si>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</si>
  <si>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</si>
  <si>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</si>
  <si>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</si>
  <si>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</si>
  <si>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</si>
  <si>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</si>
  <si>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</si>
  <si>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</si>
  <si>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</si>
  <si>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</si>
  <si>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</si>
  <si>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</si>
  <si>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</si>
  <si>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</si>
  <si>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</si>
  <si>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</si>
  <si>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</si>
  <si>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</si>
  <si>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</si>
  <si>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</si>
  <si>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</si>
  <si>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</si>
  <si>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</si>
  <si>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</si>
  <si>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</si>
  <si>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</si>
  <si>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</si>
  <si>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</si>
  <si>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</si>
  <si>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</si>
  <si>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</si>
  <si>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</si>
  <si>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</si>
  <si>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</si>
  <si>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</si>
  <si>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</si>
  <si>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</si>
  <si>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</si>
  <si>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</si>
  <si>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</si>
  <si>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</si>
  <si>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</si>
  <si>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</si>
  <si>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</si>
  <si>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</si>
  <si>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</si>
  <si>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</si>
  <si>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</si>
  <si>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</si>
  <si>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</si>
  <si>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</si>
  <si>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</si>
  <si>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</si>
  <si>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</si>
  <si>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</si>
  <si>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</si>
  <si>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</si>
  <si>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</si>
  <si>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นายชินภัทร  บุญพรหม</t>
  </si>
  <si>
    <t>นายณัฐวุฒิ  สุวรรณศิลป์</t>
  </si>
  <si>
    <t>นายธนกร  ทองนอก</t>
  </si>
  <si>
    <t>นายนพดล  เหมือนแก้ว</t>
  </si>
  <si>
    <t>นายพิรุณฤทธิ์  เงินจันทร์</t>
  </si>
  <si>
    <t>นายสรศักดิ์  อุดม</t>
  </si>
  <si>
    <t>นางสาวธีรนาฎ  แสนช่วย</t>
  </si>
  <si>
    <t>นางสาววรรณี  ช่วยจันทร์</t>
  </si>
  <si>
    <t>นางสาวปาริชาต  อักษรเงิน</t>
  </si>
  <si>
    <t>นางสาวมลิวรรณ  จันทร์สุด</t>
  </si>
  <si>
    <t>นางสาวนะราภรณ์  นาคนวล</t>
  </si>
  <si>
    <t>รายวิชา  หลักภาษาไทย</t>
  </si>
  <si>
    <r>
      <t xml:space="preserve">รหัสวิชา  </t>
    </r>
    <r>
      <rPr>
        <sz val="16"/>
        <color rgb="FFFF0000"/>
        <rFont val="TH SarabunPSK"/>
        <family val="2"/>
      </rPr>
      <t>ท30208</t>
    </r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</si>
</sst>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6" fillId="0" borderId="1" xfId="0" applyFont="1" applyBorder="1" applyAlignment="1">
      <alignment horizontal="left" vertical="top" wrapText="1" readingOrder="1"/>
    </xf>
    <xf numFmtId="0" fontId="26" fillId="0" borderId="39" xfId="0" applyFont="1" applyBorder="1" applyAlignment="1">
      <alignment horizontal="left" vertical="top" wrapText="1" readingOrder="1"/>
    </xf>
    <xf numFmtId="0" fontId="26" fillId="0" borderId="89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16" workbookViewId="0">
      <selection activeCell="D8" sqref="D8:G8"/>
    </sheetView>
  </sheetViews>
  <sheetFormatPr defaultRowHeight="25.8"/>
  <cols>
    <col min="1" max="1" width="10.19921875" customWidth="1"/>
    <col min="2" max="13" width="5.69921875" customWidth="1"/>
    <col min="15" max="15" width="21.796875" style="120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5"/>
      <c r="M1" s="211"/>
      <c r="O1" s="215" t="s">
        <v>230</v>
      </c>
      <c r="P1" s="219" t="s">
        <v>232</v>
      </c>
      <c r="Q1" s="221" t="s">
        <v>245</v>
      </c>
      <c r="R1" s="223" t="s">
        <v>251</v>
      </c>
      <c r="S1" s="225" t="s">
        <v>212</v>
      </c>
    </row>
    <row r="2" spans="1:19">
      <c r="A2" s="280" t="s">
        <v>205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O2" s="216" t="s">
        <v>214</v>
      </c>
      <c r="P2" s="220" t="s">
        <v>224</v>
      </c>
      <c r="Q2" s="222">
        <v>1</v>
      </c>
      <c r="R2" s="224" t="s">
        <v>246</v>
      </c>
      <c r="S2" s="226" t="s">
        <v>252</v>
      </c>
    </row>
    <row r="3" spans="1:19">
      <c r="A3" s="280" t="s">
        <v>211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O3" s="216" t="s">
        <v>207</v>
      </c>
      <c r="P3" s="220" t="s">
        <v>265</v>
      </c>
      <c r="Q3" s="222">
        <v>2</v>
      </c>
      <c r="R3" s="224" t="s">
        <v>247</v>
      </c>
      <c r="S3" s="226" t="s">
        <v>253</v>
      </c>
    </row>
    <row r="4" spans="1:19">
      <c r="A4" s="188"/>
      <c r="B4" s="283" t="s">
        <v>206</v>
      </c>
      <c r="C4" s="283"/>
      <c r="D4" s="283"/>
      <c r="E4" s="284" t="s">
        <v>214</v>
      </c>
      <c r="F4" s="284"/>
      <c r="G4" s="284"/>
      <c r="H4" s="284"/>
      <c r="I4" s="283" t="s">
        <v>213</v>
      </c>
      <c r="J4" s="283"/>
      <c r="K4" s="283"/>
      <c r="L4" s="283"/>
      <c r="O4" s="216" t="s">
        <v>217</v>
      </c>
      <c r="P4" s="220" t="s">
        <v>228</v>
      </c>
      <c r="Q4" s="222">
        <v>3</v>
      </c>
      <c r="R4" s="224" t="s">
        <v>248</v>
      </c>
      <c r="S4" s="226" t="s">
        <v>254</v>
      </c>
    </row>
    <row r="5" spans="1:19">
      <c r="A5" s="188"/>
      <c r="B5" s="283" t="s">
        <v>209</v>
      </c>
      <c r="C5" s="283"/>
      <c r="D5" s="283"/>
      <c r="E5" s="209">
        <v>6</v>
      </c>
      <c r="F5" s="172" t="s">
        <v>240</v>
      </c>
      <c r="G5" s="65">
        <v>2</v>
      </c>
      <c r="H5" s="205" t="s">
        <v>267</v>
      </c>
      <c r="I5" s="205"/>
      <c r="J5" s="205"/>
      <c r="K5" s="205"/>
      <c r="L5" s="205"/>
      <c r="O5" s="216" t="s">
        <v>244</v>
      </c>
      <c r="P5" s="220" t="s">
        <v>233</v>
      </c>
      <c r="Q5" s="222">
        <v>4</v>
      </c>
      <c r="R5" s="224" t="s">
        <v>249</v>
      </c>
      <c r="S5" s="226" t="s">
        <v>255</v>
      </c>
    </row>
    <row r="6" spans="1:19">
      <c r="D6" s="71" t="s">
        <v>279</v>
      </c>
      <c r="I6" s="71" t="s">
        <v>280</v>
      </c>
      <c r="O6" s="216" t="s">
        <v>231</v>
      </c>
      <c r="P6" s="220" t="s">
        <v>264</v>
      </c>
      <c r="Q6" s="222">
        <v>5</v>
      </c>
      <c r="R6" s="224" t="s">
        <v>250</v>
      </c>
      <c r="S6" s="226" t="s">
        <v>256</v>
      </c>
    </row>
    <row r="7" spans="1:19">
      <c r="A7" s="296" t="s">
        <v>215</v>
      </c>
      <c r="B7" s="296"/>
      <c r="C7" s="208">
        <v>2</v>
      </c>
      <c r="D7" s="188" t="s">
        <v>236</v>
      </c>
      <c r="E7" s="188"/>
      <c r="F7" s="208" t="s">
        <v>247</v>
      </c>
      <c r="G7" s="188" t="s">
        <v>216</v>
      </c>
      <c r="I7" s="188"/>
      <c r="J7" s="188" t="s">
        <v>237</v>
      </c>
      <c r="K7" s="208" t="s">
        <v>253</v>
      </c>
      <c r="L7" s="188" t="s">
        <v>212</v>
      </c>
      <c r="O7" s="216" t="s">
        <v>221</v>
      </c>
      <c r="P7" s="220" t="s">
        <v>234</v>
      </c>
    </row>
    <row r="8" spans="1:19" ht="25.8" customHeight="1">
      <c r="A8" s="294" t="s">
        <v>258</v>
      </c>
      <c r="B8" s="294"/>
      <c r="C8" s="294"/>
      <c r="D8" s="281" t="s">
        <v>224</v>
      </c>
      <c r="E8" s="282"/>
      <c r="F8" s="282"/>
      <c r="G8" s="282"/>
      <c r="L8" s="112"/>
      <c r="M8" s="112"/>
      <c r="O8" s="216" t="s">
        <v>223</v>
      </c>
      <c r="P8" s="220" t="s">
        <v>219</v>
      </c>
    </row>
    <row r="9" spans="1:19" s="1" customFormat="1" ht="30" customHeight="1">
      <c r="A9" s="295" t="s">
        <v>257</v>
      </c>
      <c r="B9" s="295"/>
      <c r="C9" s="210" t="s">
        <v>27</v>
      </c>
      <c r="D9" s="293" t="s">
        <v>218</v>
      </c>
      <c r="E9" s="293"/>
      <c r="F9" s="293"/>
      <c r="G9" s="293"/>
      <c r="H9" s="210" t="s">
        <v>32</v>
      </c>
      <c r="I9" s="293" t="s">
        <v>263</v>
      </c>
      <c r="J9" s="293"/>
      <c r="K9" s="293"/>
      <c r="L9" s="293"/>
      <c r="M9" s="71"/>
      <c r="O9" s="216" t="s">
        <v>225</v>
      </c>
      <c r="P9" s="220" t="s">
        <v>278</v>
      </c>
    </row>
    <row r="10" spans="1:19" ht="26.4" customHeight="1" thickBot="1">
      <c r="A10" s="297" t="s">
        <v>210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O10" s="217" t="s">
        <v>241</v>
      </c>
      <c r="P10" s="220" t="s">
        <v>218</v>
      </c>
    </row>
    <row r="11" spans="1:19" ht="27" customHeight="1" thickTop="1" thickBot="1">
      <c r="A11" s="285" t="s">
        <v>133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7"/>
      <c r="P11" s="220" t="s">
        <v>220</v>
      </c>
    </row>
    <row r="12" spans="1:19" ht="27" customHeight="1" thickTop="1" thickBot="1">
      <c r="A12" s="288" t="s">
        <v>183</v>
      </c>
      <c r="B12" s="290" t="s">
        <v>184</v>
      </c>
      <c r="C12" s="291"/>
      <c r="D12" s="291"/>
      <c r="E12" s="291"/>
      <c r="F12" s="291"/>
      <c r="G12" s="291"/>
      <c r="H12" s="291"/>
      <c r="I12" s="292"/>
      <c r="J12" s="290" t="s">
        <v>195</v>
      </c>
      <c r="K12" s="291"/>
      <c r="L12" s="291"/>
      <c r="M12" s="292"/>
      <c r="P12" s="220" t="s">
        <v>263</v>
      </c>
    </row>
    <row r="13" spans="1:19" ht="21.6" customHeight="1" thickBot="1">
      <c r="A13" s="289"/>
      <c r="B13" s="182">
        <v>4</v>
      </c>
      <c r="C13" s="182">
        <v>3.5</v>
      </c>
      <c r="D13" s="182">
        <v>3</v>
      </c>
      <c r="E13" s="182">
        <v>2.5</v>
      </c>
      <c r="F13" s="182">
        <v>2</v>
      </c>
      <c r="G13" s="182">
        <v>1.5</v>
      </c>
      <c r="H13" s="182">
        <v>1</v>
      </c>
      <c r="I13" s="183">
        <v>0</v>
      </c>
      <c r="J13" s="184" t="s">
        <v>182</v>
      </c>
      <c r="K13" s="184" t="s">
        <v>185</v>
      </c>
      <c r="L13" s="184" t="s">
        <v>186</v>
      </c>
      <c r="M13" s="185" t="s">
        <v>187</v>
      </c>
      <c r="O13" s="227" t="s">
        <v>208</v>
      </c>
      <c r="P13" s="220" t="s">
        <v>227</v>
      </c>
    </row>
    <row r="14" spans="1:19" ht="22.8" customHeight="1" thickBot="1">
      <c r="A14" s="176">
        <f>คะแนนหน่วยการเรียน!M7</f>
        <v>10</v>
      </c>
      <c r="B14" s="212">
        <f>คะแนนหน่วยการเรียน!N7</f>
        <v>0</v>
      </c>
      <c r="C14" s="212">
        <f>คะแนนหน่วยการเรียน!O7</f>
        <v>0</v>
      </c>
      <c r="D14" s="212">
        <f>คะแนนหน่วยการเรียน!P7</f>
        <v>0</v>
      </c>
      <c r="E14" s="212">
        <f>คะแนนหน่วยการเรียน!Q7</f>
        <v>0</v>
      </c>
      <c r="F14" s="212">
        <f>คะแนนหน่วยการเรียน!R7</f>
        <v>0</v>
      </c>
      <c r="G14" s="212">
        <f>คะแนนหน่วยการเรียน!S7</f>
        <v>0</v>
      </c>
      <c r="H14" s="212">
        <f>คะแนนหน่วยการเรียน!T7</f>
        <v>0</v>
      </c>
      <c r="I14" s="214">
        <f>คะแนนหน่วยการเรียน!U7</f>
        <v>10</v>
      </c>
      <c r="J14" s="212">
        <f>คะแนนหน่วยการเรียน!V7</f>
        <v>0</v>
      </c>
      <c r="K14" s="212">
        <f>คะแนนหน่วยการเรียน!W7</f>
        <v>0</v>
      </c>
      <c r="L14" s="212"/>
      <c r="M14" s="214"/>
      <c r="O14" s="227" t="s">
        <v>213</v>
      </c>
      <c r="P14" s="220" t="s">
        <v>226</v>
      </c>
    </row>
    <row r="15" spans="1:19" ht="25.2" customHeight="1" thickBot="1">
      <c r="A15" s="204" t="s">
        <v>196</v>
      </c>
      <c r="B15" s="250">
        <f>B14/$A$14*100</f>
        <v>0</v>
      </c>
      <c r="C15" s="251">
        <f>C14/$A$14*100</f>
        <v>0</v>
      </c>
      <c r="D15" s="251">
        <f t="shared" ref="D15:I15" si="0">D14/$A$14*100</f>
        <v>0</v>
      </c>
      <c r="E15" s="251">
        <f t="shared" si="0"/>
        <v>0</v>
      </c>
      <c r="F15" s="251">
        <f t="shared" si="0"/>
        <v>0</v>
      </c>
      <c r="G15" s="251">
        <f t="shared" si="0"/>
        <v>0</v>
      </c>
      <c r="H15" s="251">
        <f t="shared" si="0"/>
        <v>0</v>
      </c>
      <c r="I15" s="251">
        <f t="shared" si="0"/>
        <v>100</v>
      </c>
      <c r="J15" s="250">
        <f>J14/$A$14*100</f>
        <v>0</v>
      </c>
      <c r="K15" s="251">
        <f t="shared" ref="K15" si="1">K14/$A$14*100</f>
        <v>0</v>
      </c>
      <c r="L15" s="252"/>
      <c r="M15" s="253"/>
      <c r="P15" s="220" t="s">
        <v>222</v>
      </c>
    </row>
    <row r="16" spans="1:19" ht="15" customHeight="1" thickTop="1" thickBot="1">
      <c r="A16" s="177"/>
      <c r="P16" s="220" t="s">
        <v>235</v>
      </c>
    </row>
    <row r="17" spans="1:16" ht="20.399999999999999" customHeight="1" thickTop="1" thickBot="1">
      <c r="A17" s="301" t="s">
        <v>183</v>
      </c>
      <c r="B17" s="304" t="s">
        <v>133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6"/>
      <c r="O17" s="229" t="s">
        <v>238</v>
      </c>
      <c r="P17" s="228" t="s">
        <v>240</v>
      </c>
    </row>
    <row r="18" spans="1:16" ht="27" customHeight="1" thickTop="1" thickBot="1">
      <c r="A18" s="302"/>
      <c r="B18" s="307" t="s">
        <v>59</v>
      </c>
      <c r="C18" s="308"/>
      <c r="D18" s="308"/>
      <c r="E18" s="309"/>
      <c r="F18" s="310" t="s">
        <v>189</v>
      </c>
      <c r="G18" s="311"/>
      <c r="H18" s="311"/>
      <c r="I18" s="312"/>
      <c r="J18" s="307" t="s">
        <v>117</v>
      </c>
      <c r="K18" s="308"/>
      <c r="L18" s="308"/>
      <c r="M18" s="309"/>
      <c r="O18" s="230">
        <v>1</v>
      </c>
      <c r="P18" s="224">
        <v>1</v>
      </c>
    </row>
    <row r="19" spans="1:16" ht="22.8" customHeight="1">
      <c r="A19" s="302"/>
      <c r="B19" s="186" t="s">
        <v>190</v>
      </c>
      <c r="C19" s="186" t="s">
        <v>126</v>
      </c>
      <c r="D19" s="186" t="s">
        <v>191</v>
      </c>
      <c r="E19" s="187" t="s">
        <v>192</v>
      </c>
      <c r="F19" s="186" t="s">
        <v>190</v>
      </c>
      <c r="G19" s="186" t="s">
        <v>126</v>
      </c>
      <c r="H19" s="186" t="s">
        <v>191</v>
      </c>
      <c r="I19" s="187" t="s">
        <v>192</v>
      </c>
      <c r="J19" s="186" t="s">
        <v>193</v>
      </c>
      <c r="K19" s="186" t="s">
        <v>126</v>
      </c>
      <c r="L19" s="186" t="s">
        <v>191</v>
      </c>
      <c r="M19" s="187" t="s">
        <v>192</v>
      </c>
      <c r="O19" s="230">
        <v>2</v>
      </c>
      <c r="P19" s="224">
        <v>2</v>
      </c>
    </row>
    <row r="20" spans="1:16" ht="21.6" customHeight="1" thickBot="1">
      <c r="A20" s="303"/>
      <c r="B20" s="180" t="s">
        <v>155</v>
      </c>
      <c r="C20" s="180" t="s">
        <v>156</v>
      </c>
      <c r="D20" s="180" t="s">
        <v>157</v>
      </c>
      <c r="E20" s="181" t="s">
        <v>158</v>
      </c>
      <c r="F20" s="180" t="s">
        <v>155</v>
      </c>
      <c r="G20" s="180" t="s">
        <v>156</v>
      </c>
      <c r="H20" s="180" t="s">
        <v>157</v>
      </c>
      <c r="I20" s="181" t="s">
        <v>158</v>
      </c>
      <c r="J20" s="180" t="s">
        <v>155</v>
      </c>
      <c r="K20" s="180" t="s">
        <v>156</v>
      </c>
      <c r="L20" s="180" t="s">
        <v>157</v>
      </c>
      <c r="M20" s="181" t="s">
        <v>158</v>
      </c>
      <c r="O20" s="230">
        <v>3</v>
      </c>
      <c r="P20" s="224" t="s">
        <v>243</v>
      </c>
    </row>
    <row r="21" spans="1:16" ht="24.6" customHeight="1" thickTop="1" thickBot="1">
      <c r="A21" s="178">
        <f>'คุณลักษณะอันพึงประสงค์ (P)'!P7</f>
        <v>10</v>
      </c>
      <c r="B21" s="213">
        <f>'คุณลักษณะอันพึงประสงค์ (P)'!Q7</f>
        <v>0</v>
      </c>
      <c r="C21" s="213">
        <f>'คุณลักษณะอันพึงประสงค์ (P)'!R7</f>
        <v>0</v>
      </c>
      <c r="D21" s="213">
        <f>'คุณลักษณะอันพึงประสงค์ (P)'!S7</f>
        <v>0</v>
      </c>
      <c r="E21" s="218">
        <f>'คุณลักษณะอันพึงประสงค์ (P)'!T7</f>
        <v>0</v>
      </c>
      <c r="F21" s="213">
        <f>'คิด วิเคราะห์ (A)'!N8</f>
        <v>0</v>
      </c>
      <c r="G21" s="213">
        <f>'คิด วิเคราะห์ (A)'!O8</f>
        <v>0</v>
      </c>
      <c r="H21" s="213">
        <f>'คิด วิเคราะห์ (A)'!P8</f>
        <v>0</v>
      </c>
      <c r="I21" s="218">
        <f>'คิด วิเคราะห์ (A)'!Q8</f>
        <v>0</v>
      </c>
      <c r="J21" s="213">
        <f>'สมรรถนะฯ (C)'!N8</f>
        <v>0</v>
      </c>
      <c r="K21" s="213">
        <f>'สมรรถนะฯ (C)'!O8</f>
        <v>0</v>
      </c>
      <c r="L21" s="213">
        <f>'สมรรถนะฯ (C)'!P8</f>
        <v>0</v>
      </c>
      <c r="M21" s="218">
        <f>'สมรรถนะฯ (C)'!Q8</f>
        <v>0</v>
      </c>
      <c r="O21" s="230">
        <v>4</v>
      </c>
      <c r="P21" s="207"/>
    </row>
    <row r="22" spans="1:16" ht="24" customHeight="1" thickBot="1">
      <c r="A22" s="179" t="s">
        <v>196</v>
      </c>
      <c r="B22" s="245">
        <f>B21/$A$14*100</f>
        <v>0</v>
      </c>
      <c r="C22" s="246">
        <f>C21/$A$14*100</f>
        <v>0</v>
      </c>
      <c r="D22" s="246">
        <f>D21/$A$14*100</f>
        <v>0</v>
      </c>
      <c r="E22" s="246">
        <f t="shared" ref="E22" si="2">E21/$A$14*100</f>
        <v>0</v>
      </c>
      <c r="F22" s="245">
        <f>F21/$A$14*100</f>
        <v>0</v>
      </c>
      <c r="G22" s="246">
        <f>G21/$A$14*100</f>
        <v>0</v>
      </c>
      <c r="H22" s="246">
        <f>H21/$A$14*100</f>
        <v>0</v>
      </c>
      <c r="I22" s="246">
        <f t="shared" ref="I22" si="3">I21/$A$14*100</f>
        <v>0</v>
      </c>
      <c r="J22" s="245">
        <f>J21/$A$14*100</f>
        <v>0</v>
      </c>
      <c r="K22" s="246">
        <f>K21/$A$14*100</f>
        <v>0</v>
      </c>
      <c r="L22" s="246">
        <f>L21/$A$14*100</f>
        <v>0</v>
      </c>
      <c r="M22" s="246">
        <f t="shared" ref="M22" si="4">M21/$A$14*100</f>
        <v>0</v>
      </c>
      <c r="O22" s="230">
        <v>5</v>
      </c>
    </row>
    <row r="23" spans="1:16" ht="23.4" customHeight="1" thickTop="1">
      <c r="A23" s="313" t="s">
        <v>194</v>
      </c>
      <c r="B23" s="313"/>
      <c r="C23" s="313"/>
      <c r="D23" s="313"/>
      <c r="E23" s="313"/>
      <c r="F23" s="313"/>
      <c r="G23" s="313"/>
      <c r="H23" s="313"/>
      <c r="I23" s="313"/>
      <c r="J23" s="313"/>
      <c r="O23" s="230">
        <v>6</v>
      </c>
    </row>
    <row r="24" spans="1:16" s="188" customFormat="1" ht="21" customHeight="1">
      <c r="B24" s="189"/>
      <c r="C24" s="188" t="s">
        <v>197</v>
      </c>
      <c r="I24" s="188" t="s">
        <v>198</v>
      </c>
      <c r="K24" s="189"/>
      <c r="L24" s="189"/>
      <c r="M24" s="190"/>
      <c r="O24" s="231" t="s">
        <v>242</v>
      </c>
    </row>
    <row r="25" spans="1:16" s="188" customFormat="1" ht="21" customHeight="1">
      <c r="B25" s="189"/>
      <c r="C25" s="188" t="s">
        <v>197</v>
      </c>
      <c r="I25" s="188" t="s">
        <v>229</v>
      </c>
      <c r="K25" s="189"/>
      <c r="L25" s="189"/>
      <c r="M25" s="190"/>
      <c r="O25" s="231" t="s">
        <v>239</v>
      </c>
    </row>
    <row r="26" spans="1:16" s="188" customFormat="1" ht="21" customHeight="1">
      <c r="B26" s="189"/>
      <c r="C26" s="188" t="s">
        <v>197</v>
      </c>
      <c r="I26" s="188" t="s">
        <v>199</v>
      </c>
      <c r="K26" s="189"/>
      <c r="L26" s="189"/>
      <c r="M26" s="190"/>
      <c r="N26" s="189"/>
      <c r="O26" s="206"/>
    </row>
    <row r="27" spans="1:16" s="188" customFormat="1" ht="21" customHeight="1">
      <c r="B27" s="189"/>
      <c r="C27" s="188" t="s">
        <v>197</v>
      </c>
      <c r="I27" s="191" t="s">
        <v>204</v>
      </c>
      <c r="K27" s="189"/>
      <c r="L27" s="189"/>
      <c r="M27" s="190"/>
      <c r="N27" s="189"/>
      <c r="O27" s="206"/>
    </row>
    <row r="28" spans="1:16" s="189" customFormat="1" ht="9.6" customHeight="1"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192"/>
      <c r="O28" s="206"/>
    </row>
    <row r="29" spans="1:16" s="193" customFormat="1" ht="21" customHeight="1">
      <c r="D29" s="198"/>
      <c r="E29" s="298" t="s">
        <v>200</v>
      </c>
      <c r="F29" s="298"/>
      <c r="G29" s="298"/>
      <c r="H29" s="298"/>
      <c r="I29" s="298"/>
      <c r="J29" s="199"/>
      <c r="K29" s="200"/>
      <c r="M29" s="201"/>
      <c r="O29" s="206"/>
    </row>
    <row r="30" spans="1:16" s="189" customFormat="1" ht="21" customHeight="1">
      <c r="D30" s="194" t="s">
        <v>201</v>
      </c>
      <c r="E30" s="195"/>
      <c r="F30" s="195"/>
      <c r="G30" s="195"/>
      <c r="H30" s="195"/>
      <c r="I30" s="195"/>
      <c r="J30" s="195"/>
      <c r="K30" s="202"/>
      <c r="M30" s="192"/>
      <c r="N30" s="188"/>
      <c r="O30" s="206"/>
    </row>
    <row r="31" spans="1:16" s="188" customFormat="1" ht="21" customHeight="1">
      <c r="B31" s="189"/>
      <c r="C31" s="189"/>
      <c r="D31" s="299" t="s">
        <v>202</v>
      </c>
      <c r="E31" s="300"/>
      <c r="F31" s="300"/>
      <c r="G31" s="300"/>
      <c r="H31" s="300"/>
      <c r="I31" s="195"/>
      <c r="J31" s="195"/>
      <c r="K31" s="202"/>
      <c r="L31" s="189"/>
      <c r="M31" s="190"/>
      <c r="O31" s="206"/>
    </row>
    <row r="32" spans="1:16" s="188" customFormat="1" ht="21" customHeight="1">
      <c r="B32" s="189"/>
      <c r="C32" s="189"/>
      <c r="D32" s="196" t="s">
        <v>203</v>
      </c>
      <c r="E32" s="197"/>
      <c r="F32" s="197"/>
      <c r="G32" s="197"/>
      <c r="H32" s="197"/>
      <c r="I32" s="197"/>
      <c r="J32" s="197"/>
      <c r="K32" s="203"/>
      <c r="L32" s="189"/>
      <c r="M32" s="190"/>
      <c r="O32" s="206"/>
    </row>
    <row r="33" spans="15:15" s="188" customFormat="1" ht="21" customHeight="1">
      <c r="O33" s="206"/>
    </row>
    <row r="34" spans="15:15">
      <c r="O34" s="206"/>
    </row>
    <row r="35" spans="15:15">
      <c r="O35" s="206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10" zoomScaleNormal="100" workbookViewId="0">
      <selection activeCell="C13" sqref="C13:L24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6" t="s">
        <v>96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240"/>
      <c r="N1" s="240"/>
    </row>
    <row r="2" spans="1:21" s="20" customFormat="1" ht="18.899999999999999" customHeight="1">
      <c r="A2" s="314" t="s">
        <v>0</v>
      </c>
      <c r="B2" s="314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3" t="s">
        <v>24</v>
      </c>
      <c r="N2" s="379"/>
    </row>
    <row r="3" spans="1:21" s="20" customFormat="1" ht="18.899999999999999" customHeight="1" thickBot="1">
      <c r="A3" s="316"/>
      <c r="B3" s="316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5"/>
      <c r="N3" s="381"/>
    </row>
    <row r="4" spans="1:21" ht="18.899999999999999" customHeight="1" thickBot="1">
      <c r="A4" s="8">
        <v>1</v>
      </c>
      <c r="B4" s="277" t="s">
        <v>268</v>
      </c>
      <c r="C4" s="144"/>
      <c r="D4" s="145"/>
      <c r="E4" s="145"/>
      <c r="F4" s="145"/>
      <c r="G4" s="145"/>
      <c r="H4" s="145"/>
      <c r="I4" s="145"/>
      <c r="J4" s="147"/>
      <c r="K4" s="148" t="e">
        <f>MODE(C4:J4)</f>
        <v>#N/A</v>
      </c>
      <c r="L4" s="239" t="e">
        <f>IF(K4=3,"ดีเยี่ยม",IF(K4=2,"ดี",IF(K4=1,"ผ่าน",IF(K4=0,"ไม่ผ่าน"))))</f>
        <v>#N/A</v>
      </c>
      <c r="M4" s="382"/>
      <c r="N4" s="383"/>
      <c r="P4" s="384" t="s">
        <v>259</v>
      </c>
      <c r="Q4" s="365" t="s">
        <v>59</v>
      </c>
      <c r="R4" s="366"/>
      <c r="S4" s="366"/>
      <c r="T4" s="367"/>
    </row>
    <row r="5" spans="1:21" ht="18.899999999999999" customHeight="1">
      <c r="A5" s="9">
        <v>2</v>
      </c>
      <c r="B5" s="277" t="s">
        <v>269</v>
      </c>
      <c r="C5" s="146"/>
      <c r="D5" s="64"/>
      <c r="E5" s="64"/>
      <c r="F5" s="64"/>
      <c r="G5" s="64"/>
      <c r="H5" s="64"/>
      <c r="I5" s="64"/>
      <c r="J5" s="149"/>
      <c r="K5" s="150" t="e">
        <f>MODE(C5:J5)</f>
        <v>#N/A</v>
      </c>
      <c r="L5" s="239" t="e">
        <f>IF(K5=3,"ดีเยี่ยม",IF(K5=2,"ดี",IF(K5=1,"ผ่าน",IF(K5=0,"ไม่ผ่าน"))))</f>
        <v>#N/A</v>
      </c>
      <c r="M5" s="385" t="s">
        <v>59</v>
      </c>
      <c r="N5" s="386"/>
      <c r="P5" s="369"/>
      <c r="Q5" s="186" t="s">
        <v>190</v>
      </c>
      <c r="R5" s="186" t="s">
        <v>126</v>
      </c>
      <c r="S5" s="186" t="s">
        <v>191</v>
      </c>
      <c r="T5" s="234" t="s">
        <v>192</v>
      </c>
      <c r="U5" s="38" t="s">
        <v>4</v>
      </c>
    </row>
    <row r="6" spans="1:21" ht="18.899999999999999" customHeight="1" thickBot="1">
      <c r="A6" s="9">
        <v>3</v>
      </c>
      <c r="B6" s="277" t="s">
        <v>270</v>
      </c>
      <c r="C6" s="146"/>
      <c r="D6" s="64"/>
      <c r="E6" s="64"/>
      <c r="F6" s="64"/>
      <c r="G6" s="64"/>
      <c r="H6" s="64"/>
      <c r="I6" s="64"/>
      <c r="J6" s="149"/>
      <c r="K6" s="150" t="e">
        <f t="shared" ref="K6:K18" si="0">MODE(C6:J6)</f>
        <v>#N/A</v>
      </c>
      <c r="L6" s="239" t="e">
        <f t="shared" ref="L6:L18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69"/>
      <c r="Q6" s="233" t="s">
        <v>155</v>
      </c>
      <c r="R6" s="233" t="s">
        <v>156</v>
      </c>
      <c r="S6" s="233" t="s">
        <v>157</v>
      </c>
      <c r="T6" s="235" t="s">
        <v>158</v>
      </c>
    </row>
    <row r="7" spans="1:21" ht="18.899999999999999" customHeight="1" thickBot="1">
      <c r="A7" s="9">
        <v>4</v>
      </c>
      <c r="B7" s="277" t="s">
        <v>271</v>
      </c>
      <c r="C7" s="146"/>
      <c r="D7" s="64"/>
      <c r="E7" s="64"/>
      <c r="F7" s="64"/>
      <c r="G7" s="64"/>
      <c r="H7" s="64"/>
      <c r="I7" s="64"/>
      <c r="J7" s="149"/>
      <c r="K7" s="150" t="e">
        <f t="shared" si="0"/>
        <v>#N/A</v>
      </c>
      <c r="L7" s="239" t="e">
        <f t="shared" si="1"/>
        <v>#N/A</v>
      </c>
      <c r="M7" s="36"/>
      <c r="N7" s="26" t="s">
        <v>61</v>
      </c>
      <c r="P7" s="238">
        <f>COUNTA(B4:B38)</f>
        <v>10</v>
      </c>
      <c r="Q7" s="232">
        <f>COUNTIF(L4:L38,"ดีเยี่ยม")</f>
        <v>0</v>
      </c>
      <c r="R7" s="232">
        <f>COUNTIF(L4:L38,"ดี")</f>
        <v>0</v>
      </c>
      <c r="S7" s="232">
        <f>COUNTIF(L4:L38,"ผ่าน")</f>
        <v>0</v>
      </c>
      <c r="T7" s="232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77" t="s">
        <v>272</v>
      </c>
      <c r="C8" s="146"/>
      <c r="D8" s="64"/>
      <c r="E8" s="64"/>
      <c r="F8" s="64"/>
      <c r="G8" s="64"/>
      <c r="H8" s="64"/>
      <c r="I8" s="64"/>
      <c r="J8" s="149"/>
      <c r="K8" s="150" t="e">
        <f t="shared" si="0"/>
        <v>#N/A</v>
      </c>
      <c r="L8" s="239" t="e">
        <f t="shared" si="1"/>
        <v>#N/A</v>
      </c>
      <c r="M8" s="36" t="s">
        <v>17</v>
      </c>
      <c r="N8" s="26" t="s">
        <v>62</v>
      </c>
      <c r="P8" s="238" t="s">
        <v>188</v>
      </c>
      <c r="Q8" s="242">
        <f>Q7/$P$7*100</f>
        <v>0</v>
      </c>
      <c r="R8" s="243">
        <f>R7/$P$7*100</f>
        <v>0</v>
      </c>
      <c r="S8" s="243">
        <f>S7/$P$7*100</f>
        <v>0</v>
      </c>
      <c r="T8" s="243">
        <f>T7/$P$7*100</f>
        <v>0</v>
      </c>
      <c r="U8" s="244">
        <f>SUM(Q8:T8)</f>
        <v>0</v>
      </c>
    </row>
    <row r="9" spans="1:21" ht="18.899999999999999" customHeight="1">
      <c r="A9" s="9">
        <v>6</v>
      </c>
      <c r="B9" s="277" t="s">
        <v>273</v>
      </c>
      <c r="C9" s="146"/>
      <c r="D9" s="64"/>
      <c r="E9" s="64"/>
      <c r="F9" s="64"/>
      <c r="G9" s="64"/>
      <c r="H9" s="64"/>
      <c r="I9" s="64"/>
      <c r="J9" s="149"/>
      <c r="K9" s="150" t="e">
        <f t="shared" si="0"/>
        <v>#N/A</v>
      </c>
      <c r="L9" s="239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77" t="s">
        <v>274</v>
      </c>
      <c r="C10" s="146"/>
      <c r="D10" s="64"/>
      <c r="E10" s="64"/>
      <c r="F10" s="64"/>
      <c r="G10" s="64"/>
      <c r="H10" s="64"/>
      <c r="I10" s="64"/>
      <c r="J10" s="149"/>
      <c r="K10" s="150" t="e">
        <f t="shared" si="0"/>
        <v>#N/A</v>
      </c>
      <c r="L10" s="239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77" t="s">
        <v>275</v>
      </c>
      <c r="C11" s="146"/>
      <c r="D11" s="64"/>
      <c r="E11" s="64"/>
      <c r="F11" s="64"/>
      <c r="G11" s="64"/>
      <c r="H11" s="64"/>
      <c r="I11" s="64"/>
      <c r="J11" s="149"/>
      <c r="K11" s="150" t="e">
        <f t="shared" si="0"/>
        <v>#N/A</v>
      </c>
      <c r="L11" s="239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77" t="s">
        <v>276</v>
      </c>
      <c r="C12" s="146"/>
      <c r="D12" s="64"/>
      <c r="E12" s="64"/>
      <c r="F12" s="64"/>
      <c r="G12" s="64"/>
      <c r="H12" s="64"/>
      <c r="I12" s="64"/>
      <c r="J12" s="149"/>
      <c r="K12" s="150" t="e">
        <f t="shared" si="0"/>
        <v>#N/A</v>
      </c>
      <c r="L12" s="239" t="e">
        <f t="shared" si="1"/>
        <v>#N/A</v>
      </c>
      <c r="M12" s="36" t="s">
        <v>53</v>
      </c>
      <c r="N12" s="26" t="s">
        <v>70</v>
      </c>
    </row>
    <row r="13" spans="1:21" ht="18.899999999999999" customHeight="1" thickBot="1">
      <c r="A13" s="258">
        <v>10</v>
      </c>
      <c r="B13" s="279" t="s">
        <v>277</v>
      </c>
      <c r="C13" s="259"/>
      <c r="D13" s="260"/>
      <c r="E13" s="260"/>
      <c r="F13" s="260"/>
      <c r="G13" s="260"/>
      <c r="H13" s="260"/>
      <c r="I13" s="260"/>
      <c r="J13" s="255"/>
      <c r="K13" s="256" t="e">
        <f t="shared" si="0"/>
        <v>#N/A</v>
      </c>
      <c r="L13" s="256" t="e">
        <f t="shared" si="1"/>
        <v>#N/A</v>
      </c>
      <c r="M13" s="36"/>
      <c r="N13" s="26" t="s">
        <v>71</v>
      </c>
    </row>
    <row r="14" spans="1:21" ht="18.899999999999999" customHeight="1" thickTop="1">
      <c r="A14" s="257">
        <v>11</v>
      </c>
      <c r="B14" s="278"/>
      <c r="C14" s="29"/>
      <c r="D14" s="30"/>
      <c r="E14" s="30"/>
      <c r="F14" s="30"/>
      <c r="G14" s="30"/>
      <c r="H14" s="30"/>
      <c r="I14" s="30"/>
      <c r="J14" s="31"/>
      <c r="K14" s="239"/>
      <c r="L14" s="239"/>
      <c r="M14" s="36" t="s">
        <v>54</v>
      </c>
      <c r="N14" s="26" t="s">
        <v>72</v>
      </c>
    </row>
    <row r="15" spans="1:21" ht="18.899999999999999" customHeight="1">
      <c r="A15" s="9">
        <v>12</v>
      </c>
      <c r="B15" s="277"/>
      <c r="C15" s="29"/>
      <c r="D15" s="30"/>
      <c r="E15" s="30"/>
      <c r="F15" s="30"/>
      <c r="G15" s="30"/>
      <c r="H15" s="30"/>
      <c r="I15" s="30"/>
      <c r="J15" s="31"/>
      <c r="K15" s="239"/>
      <c r="L15" s="239"/>
      <c r="M15" s="36" t="s">
        <v>55</v>
      </c>
      <c r="N15" s="26" t="s">
        <v>73</v>
      </c>
    </row>
    <row r="16" spans="1:21" ht="18.899999999999999" customHeight="1">
      <c r="A16" s="9">
        <v>13</v>
      </c>
      <c r="B16" s="276"/>
      <c r="C16" s="29"/>
      <c r="D16" s="30"/>
      <c r="E16" s="30"/>
      <c r="F16" s="30"/>
      <c r="G16" s="30"/>
      <c r="H16" s="30"/>
      <c r="I16" s="30"/>
      <c r="J16" s="31"/>
      <c r="K16" s="239"/>
      <c r="L16" s="239"/>
      <c r="M16" s="36"/>
      <c r="N16" s="26"/>
    </row>
    <row r="17" spans="1:14" ht="18.899999999999999" customHeight="1">
      <c r="A17" s="9">
        <v>14</v>
      </c>
      <c r="B17" s="135"/>
      <c r="C17" s="17"/>
      <c r="D17" s="13"/>
      <c r="E17" s="13"/>
      <c r="F17" s="13"/>
      <c r="G17" s="13"/>
      <c r="H17" s="13"/>
      <c r="I17" s="13"/>
      <c r="J17" s="14"/>
      <c r="K17" s="150"/>
      <c r="L17" s="239"/>
      <c r="M17" s="36"/>
      <c r="N17" s="26"/>
    </row>
    <row r="18" spans="1:14" ht="18.899999999999999" customHeight="1">
      <c r="A18" s="9">
        <v>15</v>
      </c>
      <c r="B18" s="135"/>
      <c r="C18" s="29"/>
      <c r="D18" s="30"/>
      <c r="E18" s="30"/>
      <c r="F18" s="30"/>
      <c r="G18" s="30"/>
      <c r="H18" s="30"/>
      <c r="I18" s="30"/>
      <c r="J18" s="31"/>
      <c r="K18" s="150"/>
      <c r="L18" s="239"/>
      <c r="M18" s="385" t="s">
        <v>36</v>
      </c>
      <c r="N18" s="386"/>
    </row>
    <row r="19" spans="1:14" ht="18.899999999999999" customHeight="1">
      <c r="A19" s="9">
        <v>16</v>
      </c>
      <c r="B19" s="254"/>
      <c r="C19" s="17"/>
      <c r="D19" s="13"/>
      <c r="E19" s="13"/>
      <c r="F19" s="13"/>
      <c r="G19" s="13"/>
      <c r="H19" s="13"/>
      <c r="I19" s="13"/>
      <c r="J19" s="14"/>
      <c r="K19" s="150"/>
      <c r="L19" s="239"/>
      <c r="M19" s="28" t="s">
        <v>66</v>
      </c>
      <c r="N19" s="44"/>
    </row>
    <row r="20" spans="1:14" ht="18.899999999999999" customHeight="1">
      <c r="A20" s="257">
        <v>17</v>
      </c>
      <c r="B20" s="254"/>
      <c r="C20" s="29"/>
      <c r="D20" s="30"/>
      <c r="E20" s="30"/>
      <c r="F20" s="30"/>
      <c r="G20" s="30"/>
      <c r="H20" s="30"/>
      <c r="I20" s="30"/>
      <c r="J20" s="31"/>
      <c r="K20" s="150"/>
      <c r="L20" s="239"/>
      <c r="M20" s="28" t="s">
        <v>65</v>
      </c>
      <c r="N20" s="44"/>
    </row>
    <row r="21" spans="1:14" ht="18.899999999999999" customHeight="1">
      <c r="A21" s="9">
        <v>18</v>
      </c>
      <c r="B21" s="254"/>
      <c r="C21" s="17"/>
      <c r="D21" s="13"/>
      <c r="E21" s="13"/>
      <c r="F21" s="13"/>
      <c r="G21" s="13"/>
      <c r="H21" s="13"/>
      <c r="I21" s="13"/>
      <c r="J21" s="14"/>
      <c r="K21" s="150"/>
      <c r="L21" s="239"/>
      <c r="M21" s="28" t="s">
        <v>64</v>
      </c>
      <c r="N21" s="44"/>
    </row>
    <row r="22" spans="1:14" ht="18.899999999999999" customHeight="1">
      <c r="A22" s="9">
        <v>19</v>
      </c>
      <c r="B22" s="52"/>
      <c r="C22" s="17"/>
      <c r="D22" s="13"/>
      <c r="E22" s="13"/>
      <c r="F22" s="13"/>
      <c r="G22" s="13"/>
      <c r="H22" s="13"/>
      <c r="I22" s="13"/>
      <c r="J22" s="14"/>
      <c r="K22" s="10"/>
      <c r="L22" s="239"/>
      <c r="M22" s="28" t="s">
        <v>63</v>
      </c>
      <c r="N22" s="44"/>
    </row>
    <row r="23" spans="1:14" ht="18.899999999999999" customHeight="1">
      <c r="A23" s="257">
        <v>20</v>
      </c>
      <c r="B23" s="52"/>
      <c r="C23" s="17"/>
      <c r="D23" s="13"/>
      <c r="E23" s="13"/>
      <c r="F23" s="13"/>
      <c r="G23" s="13"/>
      <c r="H23" s="13"/>
      <c r="I23" s="13"/>
      <c r="J23" s="14"/>
      <c r="K23" s="10"/>
      <c r="L23" s="10"/>
      <c r="M23" s="36"/>
      <c r="N23" s="26"/>
    </row>
    <row r="24" spans="1:14" ht="18.899999999999999" customHeight="1">
      <c r="A24" s="9">
        <v>21</v>
      </c>
      <c r="B24" s="52"/>
      <c r="C24" s="17"/>
      <c r="D24" s="13"/>
      <c r="E24" s="13"/>
      <c r="F24" s="13"/>
      <c r="G24" s="13"/>
      <c r="H24" s="13"/>
      <c r="I24" s="13"/>
      <c r="J24" s="14"/>
      <c r="K24" s="10"/>
      <c r="L24" s="10"/>
      <c r="M24" s="34"/>
      <c r="N24" s="26"/>
    </row>
    <row r="25" spans="1:14" ht="18.899999999999999" customHeight="1">
      <c r="A25" s="108">
        <v>22</v>
      </c>
      <c r="B25" s="52"/>
      <c r="C25" s="17"/>
      <c r="D25" s="13"/>
      <c r="E25" s="13"/>
      <c r="F25" s="13"/>
      <c r="G25" s="13"/>
      <c r="H25" s="13"/>
      <c r="I25" s="13"/>
      <c r="J25" s="14"/>
      <c r="K25" s="150"/>
      <c r="L25" s="239"/>
      <c r="M25" s="385" t="s">
        <v>41</v>
      </c>
      <c r="N25" s="386"/>
    </row>
    <row r="26" spans="1:14" ht="18.899999999999999" customHeight="1">
      <c r="A26" s="108">
        <v>23</v>
      </c>
      <c r="B26" s="254"/>
      <c r="C26" s="29"/>
      <c r="D26" s="30"/>
      <c r="E26" s="30"/>
      <c r="F26" s="30"/>
      <c r="G26" s="30"/>
      <c r="H26" s="30"/>
      <c r="I26" s="30"/>
      <c r="J26" s="31"/>
      <c r="K26" s="150"/>
      <c r="L26" s="239"/>
      <c r="M26" s="35" t="s">
        <v>27</v>
      </c>
      <c r="N26" s="26" t="s">
        <v>74</v>
      </c>
    </row>
    <row r="27" spans="1:14" ht="18.899999999999999" customHeight="1">
      <c r="A27" s="108">
        <v>24</v>
      </c>
      <c r="B27" s="254"/>
      <c r="C27" s="17"/>
      <c r="D27" s="13"/>
      <c r="E27" s="13"/>
      <c r="F27" s="13"/>
      <c r="G27" s="13"/>
      <c r="H27" s="13"/>
      <c r="I27" s="13"/>
      <c r="J27" s="14"/>
      <c r="K27" s="150"/>
      <c r="L27" s="239"/>
      <c r="M27" s="36"/>
      <c r="N27" s="26" t="s">
        <v>75</v>
      </c>
    </row>
    <row r="28" spans="1:14" ht="18.899999999999999" customHeight="1">
      <c r="A28" s="108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39"/>
      <c r="M28" s="36"/>
      <c r="N28" s="26" t="s">
        <v>76</v>
      </c>
    </row>
    <row r="29" spans="1:14" ht="18.899999999999999" customHeight="1">
      <c r="A29" s="108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08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08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08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08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08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08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08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08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09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4" workbookViewId="0">
      <selection activeCell="C14" sqref="C14:I27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6" t="s">
        <v>116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8" s="20" customFormat="1" ht="17.399999999999999" customHeight="1">
      <c r="A2" s="314" t="s">
        <v>0</v>
      </c>
      <c r="B2" s="101"/>
      <c r="C2" s="372" t="s">
        <v>16</v>
      </c>
      <c r="D2" s="374" t="s">
        <v>17</v>
      </c>
      <c r="E2" s="374" t="s">
        <v>18</v>
      </c>
      <c r="F2" s="374" t="s">
        <v>19</v>
      </c>
      <c r="G2" s="377" t="s">
        <v>20</v>
      </c>
      <c r="H2" s="39" t="s">
        <v>21</v>
      </c>
      <c r="I2" s="314" t="s">
        <v>9</v>
      </c>
      <c r="J2" s="323" t="s">
        <v>24</v>
      </c>
      <c r="K2" s="379"/>
    </row>
    <row r="3" spans="1:18" s="20" customFormat="1" ht="18" customHeight="1">
      <c r="A3" s="315"/>
      <c r="B3" s="102" t="s">
        <v>5</v>
      </c>
      <c r="C3" s="373"/>
      <c r="D3" s="375"/>
      <c r="E3" s="375"/>
      <c r="F3" s="375"/>
      <c r="G3" s="378"/>
      <c r="H3" s="40" t="s">
        <v>22</v>
      </c>
      <c r="I3" s="315"/>
      <c r="J3" s="324"/>
      <c r="K3" s="380"/>
    </row>
    <row r="4" spans="1:18" s="20" customFormat="1" ht="18.600000000000001" customHeight="1" thickBot="1">
      <c r="A4" s="316"/>
      <c r="B4" s="103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6"/>
      <c r="J4" s="325"/>
      <c r="K4" s="381"/>
    </row>
    <row r="5" spans="1:18" ht="18.600000000000001" customHeight="1" thickBot="1">
      <c r="A5" s="8">
        <v>1</v>
      </c>
      <c r="B5" s="277" t="s">
        <v>268</v>
      </c>
      <c r="C5" s="152"/>
      <c r="D5" s="153"/>
      <c r="E5" s="153"/>
      <c r="F5" s="153"/>
      <c r="G5" s="154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82" t="s">
        <v>117</v>
      </c>
      <c r="K5" s="383"/>
      <c r="M5" s="384" t="s">
        <v>259</v>
      </c>
      <c r="N5" s="365" t="s">
        <v>260</v>
      </c>
      <c r="O5" s="366"/>
      <c r="P5" s="366"/>
      <c r="Q5" s="367"/>
    </row>
    <row r="6" spans="1:18" ht="18.600000000000001" customHeight="1">
      <c r="A6" s="9">
        <v>2</v>
      </c>
      <c r="B6" s="277" t="s">
        <v>269</v>
      </c>
      <c r="C6" s="155"/>
      <c r="D6" s="156"/>
      <c r="E6" s="156"/>
      <c r="F6" s="156"/>
      <c r="G6" s="157"/>
      <c r="H6" s="9" t="e">
        <f>MODE(C6:G6)</f>
        <v>#N/A</v>
      </c>
      <c r="I6" s="257" t="e">
        <f>IF(H6=3,"ดีเยี่ยม",IF(H6=2,"ดี",IF(H6=1,"ผ่าน",IF(H6=0,"ไม่ผ่าน"))))</f>
        <v>#N/A</v>
      </c>
      <c r="J6" s="106">
        <v>1</v>
      </c>
      <c r="K6" s="105" t="s">
        <v>118</v>
      </c>
      <c r="M6" s="369"/>
      <c r="N6" s="186" t="s">
        <v>190</v>
      </c>
      <c r="O6" s="186" t="s">
        <v>126</v>
      </c>
      <c r="P6" s="186" t="s">
        <v>191</v>
      </c>
      <c r="Q6" s="234" t="s">
        <v>192</v>
      </c>
    </row>
    <row r="7" spans="1:18" ht="18.600000000000001" customHeight="1" thickBot="1">
      <c r="A7" s="9">
        <v>3</v>
      </c>
      <c r="B7" s="277" t="s">
        <v>270</v>
      </c>
      <c r="C7" s="155"/>
      <c r="D7" s="156"/>
      <c r="E7" s="156"/>
      <c r="F7" s="156"/>
      <c r="G7" s="157"/>
      <c r="H7" s="9" t="e">
        <f t="shared" ref="H7:H19" si="0">MODE(C7:G7)</f>
        <v>#N/A</v>
      </c>
      <c r="I7" s="257" t="e">
        <f t="shared" ref="I7:I19" si="1">IF(H7=3,"ดีเยี่ยม",IF(H7=2,"ดี",IF(H7=1,"ผ่าน",IF(H7=0,"ไม่ผ่าน"))))</f>
        <v>#N/A</v>
      </c>
      <c r="J7" s="115">
        <v>2</v>
      </c>
      <c r="K7" s="114" t="s">
        <v>120</v>
      </c>
      <c r="M7" s="369"/>
      <c r="N7" s="233" t="s">
        <v>155</v>
      </c>
      <c r="O7" s="233" t="s">
        <v>156</v>
      </c>
      <c r="P7" s="233" t="s">
        <v>157</v>
      </c>
      <c r="Q7" s="235" t="s">
        <v>158</v>
      </c>
      <c r="R7" s="38" t="s">
        <v>4</v>
      </c>
    </row>
    <row r="8" spans="1:18" ht="18.600000000000001" customHeight="1" thickBot="1">
      <c r="A8" s="9">
        <v>4</v>
      </c>
      <c r="B8" s="277" t="s">
        <v>271</v>
      </c>
      <c r="C8" s="155"/>
      <c r="D8" s="156"/>
      <c r="E8" s="156"/>
      <c r="F8" s="156"/>
      <c r="G8" s="157"/>
      <c r="H8" s="9" t="e">
        <f t="shared" si="0"/>
        <v>#N/A</v>
      </c>
      <c r="I8" s="257" t="e">
        <f t="shared" si="1"/>
        <v>#N/A</v>
      </c>
      <c r="J8" s="104">
        <v>3</v>
      </c>
      <c r="K8" s="105" t="s">
        <v>119</v>
      </c>
      <c r="M8" s="238">
        <f>COUNTA(B5:B40)</f>
        <v>10</v>
      </c>
      <c r="N8" s="232">
        <f>COUNTIF(I5:I39,"ดีเยี่ยม")</f>
        <v>0</v>
      </c>
      <c r="O8" s="232">
        <f>COUNTIF(I5:I39,"ดี")</f>
        <v>0</v>
      </c>
      <c r="P8" s="232">
        <f>COUNTIF(I5:I39,"ผ่าน")</f>
        <v>0</v>
      </c>
      <c r="Q8" s="232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7" t="s">
        <v>272</v>
      </c>
      <c r="C9" s="155"/>
      <c r="D9" s="156"/>
      <c r="E9" s="156"/>
      <c r="F9" s="156"/>
      <c r="G9" s="157"/>
      <c r="H9" s="9" t="e">
        <f t="shared" si="0"/>
        <v>#N/A</v>
      </c>
      <c r="I9" s="257" t="e">
        <f t="shared" si="1"/>
        <v>#N/A</v>
      </c>
      <c r="J9" s="115">
        <v>4</v>
      </c>
      <c r="K9" s="114" t="s">
        <v>121</v>
      </c>
      <c r="M9" s="238" t="s">
        <v>188</v>
      </c>
      <c r="N9" s="241">
        <f>N8/$M$8*100</f>
        <v>0</v>
      </c>
      <c r="O9" s="241">
        <f t="shared" ref="O9:P9" si="2">O8/$M$8*100</f>
        <v>0</v>
      </c>
      <c r="P9" s="241">
        <f t="shared" si="2"/>
        <v>0</v>
      </c>
      <c r="Q9" s="241">
        <f>Q8/$M$8*100</f>
        <v>0</v>
      </c>
      <c r="R9" s="244">
        <f>SUM(N9:Q9)</f>
        <v>0</v>
      </c>
    </row>
    <row r="10" spans="1:18" ht="18.600000000000001" customHeight="1">
      <c r="A10" s="9">
        <v>6</v>
      </c>
      <c r="B10" s="277" t="s">
        <v>273</v>
      </c>
      <c r="C10" s="155"/>
      <c r="D10" s="156"/>
      <c r="E10" s="156"/>
      <c r="F10" s="156"/>
      <c r="G10" s="157"/>
      <c r="H10" s="9" t="e">
        <f t="shared" si="0"/>
        <v>#N/A</v>
      </c>
      <c r="I10" s="257" t="e">
        <f t="shared" si="1"/>
        <v>#N/A</v>
      </c>
      <c r="J10" s="115">
        <v>5</v>
      </c>
      <c r="K10" s="114" t="s">
        <v>122</v>
      </c>
      <c r="M10" s="112"/>
    </row>
    <row r="11" spans="1:18" ht="18.600000000000001" customHeight="1">
      <c r="A11" s="9">
        <v>7</v>
      </c>
      <c r="B11" s="277" t="s">
        <v>274</v>
      </c>
      <c r="C11" s="155"/>
      <c r="D11" s="156"/>
      <c r="E11" s="156"/>
      <c r="F11" s="156"/>
      <c r="G11" s="157"/>
      <c r="H11" s="9" t="e">
        <f t="shared" si="0"/>
        <v>#N/A</v>
      </c>
      <c r="I11" s="257" t="e">
        <f t="shared" si="1"/>
        <v>#N/A</v>
      </c>
      <c r="J11" s="106"/>
      <c r="K11" s="105"/>
      <c r="M11"/>
    </row>
    <row r="12" spans="1:18" ht="18.600000000000001" customHeight="1">
      <c r="A12" s="9">
        <v>8</v>
      </c>
      <c r="B12" s="277" t="s">
        <v>275</v>
      </c>
      <c r="C12" s="155"/>
      <c r="D12" s="156"/>
      <c r="E12" s="156"/>
      <c r="F12" s="156"/>
      <c r="G12" s="157"/>
      <c r="H12" s="9" t="e">
        <f t="shared" si="0"/>
        <v>#N/A</v>
      </c>
      <c r="I12" s="257" t="e">
        <f t="shared" si="1"/>
        <v>#N/A</v>
      </c>
      <c r="J12" s="387" t="s">
        <v>165</v>
      </c>
      <c r="K12" s="388"/>
    </row>
    <row r="13" spans="1:18" ht="18.600000000000001" customHeight="1">
      <c r="A13" s="9">
        <v>9</v>
      </c>
      <c r="B13" s="277" t="s">
        <v>276</v>
      </c>
      <c r="C13" s="155"/>
      <c r="D13" s="156"/>
      <c r="E13" s="156"/>
      <c r="F13" s="156"/>
      <c r="G13" s="157"/>
      <c r="H13" s="9" t="e">
        <f t="shared" si="0"/>
        <v>#N/A</v>
      </c>
      <c r="I13" s="257" t="e">
        <f t="shared" si="1"/>
        <v>#N/A</v>
      </c>
      <c r="J13" s="123" t="s">
        <v>173</v>
      </c>
      <c r="K13" s="114"/>
      <c r="M13"/>
    </row>
    <row r="14" spans="1:18" ht="18.600000000000001" customHeight="1" thickBot="1">
      <c r="A14" s="258">
        <v>10</v>
      </c>
      <c r="B14" s="279" t="s">
        <v>277</v>
      </c>
      <c r="C14" s="273"/>
      <c r="D14" s="274"/>
      <c r="E14" s="274"/>
      <c r="F14" s="274"/>
      <c r="G14" s="275"/>
      <c r="H14" s="258" t="e">
        <f t="shared" si="0"/>
        <v>#N/A</v>
      </c>
      <c r="I14" s="258" t="e">
        <f t="shared" si="1"/>
        <v>#N/A</v>
      </c>
      <c r="J14" s="121" t="s">
        <v>166</v>
      </c>
      <c r="K14" s="114" t="s">
        <v>167</v>
      </c>
      <c r="M14" s="112"/>
    </row>
    <row r="15" spans="1:18" ht="18.600000000000001" customHeight="1" thickTop="1">
      <c r="A15" s="257">
        <v>11</v>
      </c>
      <c r="B15" s="278"/>
      <c r="C15" s="29"/>
      <c r="D15" s="30"/>
      <c r="E15" s="30"/>
      <c r="F15" s="30"/>
      <c r="G15" s="31"/>
      <c r="H15" s="165"/>
      <c r="I15" s="165"/>
      <c r="J15" s="122" t="s">
        <v>126</v>
      </c>
      <c r="K15" s="124" t="s">
        <v>174</v>
      </c>
      <c r="M15"/>
    </row>
    <row r="16" spans="1:18" ht="18.600000000000001" customHeight="1">
      <c r="A16" s="9">
        <v>12</v>
      </c>
      <c r="B16" s="277"/>
      <c r="C16" s="29"/>
      <c r="D16" s="30"/>
      <c r="E16" s="30"/>
      <c r="F16" s="30"/>
      <c r="G16" s="31"/>
      <c r="H16" s="165"/>
      <c r="I16" s="165"/>
      <c r="J16" s="125"/>
      <c r="K16" s="114" t="s">
        <v>168</v>
      </c>
    </row>
    <row r="17" spans="1:13" ht="18.600000000000001" customHeight="1">
      <c r="A17" s="9">
        <v>13</v>
      </c>
      <c r="B17" s="276"/>
      <c r="C17" s="29"/>
      <c r="D17" s="30"/>
      <c r="E17" s="30"/>
      <c r="F17" s="30"/>
      <c r="G17" s="31"/>
      <c r="H17" s="165"/>
      <c r="I17" s="165"/>
      <c r="J17" s="123" t="s">
        <v>169</v>
      </c>
      <c r="K17" s="124"/>
      <c r="M17"/>
    </row>
    <row r="18" spans="1:13" ht="18.600000000000001" customHeight="1">
      <c r="A18" s="9">
        <v>14</v>
      </c>
      <c r="B18" s="135"/>
      <c r="C18" s="155"/>
      <c r="D18" s="156"/>
      <c r="E18" s="156"/>
      <c r="F18" s="156"/>
      <c r="G18" s="157"/>
      <c r="H18" s="9"/>
      <c r="I18" s="167"/>
      <c r="J18" s="115"/>
      <c r="K18" s="114" t="s">
        <v>170</v>
      </c>
      <c r="M18" s="112"/>
    </row>
    <row r="19" spans="1:13" ht="18.600000000000001" customHeight="1">
      <c r="A19" s="9">
        <v>15</v>
      </c>
      <c r="B19" s="135"/>
      <c r="C19" s="155"/>
      <c r="D19" s="156"/>
      <c r="E19" s="156"/>
      <c r="F19" s="156"/>
      <c r="G19" s="157"/>
      <c r="H19" s="9"/>
      <c r="I19" s="167"/>
      <c r="J19" s="123" t="s">
        <v>171</v>
      </c>
      <c r="K19" s="114"/>
      <c r="M19"/>
    </row>
    <row r="20" spans="1:13" ht="18.600000000000001" customHeight="1">
      <c r="A20" s="9">
        <v>16</v>
      </c>
      <c r="B20" s="254"/>
      <c r="C20" s="155"/>
      <c r="D20" s="156"/>
      <c r="E20" s="156"/>
      <c r="F20" s="156"/>
      <c r="G20" s="157"/>
      <c r="H20" s="9"/>
      <c r="I20" s="167"/>
      <c r="J20" s="125"/>
      <c r="K20" s="114" t="s">
        <v>172</v>
      </c>
    </row>
    <row r="21" spans="1:13" ht="18.600000000000001" customHeight="1">
      <c r="A21" s="257">
        <v>17</v>
      </c>
      <c r="B21" s="254"/>
      <c r="C21" s="155"/>
      <c r="D21" s="156"/>
      <c r="E21" s="156"/>
      <c r="F21" s="156"/>
      <c r="G21" s="157"/>
      <c r="H21" s="9"/>
      <c r="I21" s="167"/>
      <c r="J21" s="36"/>
      <c r="K21" s="26"/>
      <c r="M21"/>
    </row>
    <row r="22" spans="1:13" ht="18.600000000000001" customHeight="1">
      <c r="A22" s="9">
        <v>18</v>
      </c>
      <c r="B22" s="254"/>
      <c r="C22" s="29"/>
      <c r="D22" s="30"/>
      <c r="E22" s="30"/>
      <c r="F22" s="30"/>
      <c r="G22" s="31"/>
      <c r="H22" s="165"/>
      <c r="I22" s="165"/>
      <c r="J22" s="370" t="s">
        <v>179</v>
      </c>
      <c r="K22" s="371"/>
      <c r="M22" s="112"/>
    </row>
    <row r="23" spans="1:13" ht="18.600000000000001" customHeight="1">
      <c r="A23" s="9">
        <v>19</v>
      </c>
      <c r="B23" s="52"/>
      <c r="C23" s="17"/>
      <c r="D23" s="13"/>
      <c r="E23" s="13"/>
      <c r="F23" s="13"/>
      <c r="G23" s="14"/>
      <c r="H23" s="10"/>
      <c r="I23" s="10"/>
      <c r="J23" s="126" t="s">
        <v>175</v>
      </c>
      <c r="K23" s="114"/>
    </row>
    <row r="24" spans="1:13" ht="18.600000000000001" customHeight="1">
      <c r="A24" s="257">
        <v>20</v>
      </c>
      <c r="B24" s="52"/>
      <c r="C24" s="17"/>
      <c r="D24" s="13"/>
      <c r="E24" s="13"/>
      <c r="F24" s="13"/>
      <c r="G24" s="14"/>
      <c r="H24" s="10"/>
      <c r="I24" s="10"/>
      <c r="J24" s="126" t="s">
        <v>176</v>
      </c>
      <c r="K24" s="114"/>
    </row>
    <row r="25" spans="1:13" ht="18.600000000000001" customHeight="1">
      <c r="A25" s="9">
        <v>21</v>
      </c>
      <c r="B25" s="52"/>
      <c r="C25" s="17"/>
      <c r="D25" s="13"/>
      <c r="E25" s="13"/>
      <c r="F25" s="13"/>
      <c r="G25" s="14"/>
      <c r="H25" s="10"/>
      <c r="I25" s="10"/>
      <c r="J25" s="126" t="s">
        <v>178</v>
      </c>
      <c r="K25" s="127"/>
    </row>
    <row r="26" spans="1:13" ht="18.600000000000001" customHeight="1">
      <c r="A26" s="108">
        <v>22</v>
      </c>
      <c r="B26" s="52"/>
      <c r="C26" s="17"/>
      <c r="D26" s="13"/>
      <c r="E26" s="13"/>
      <c r="F26" s="13"/>
      <c r="G26" s="14"/>
      <c r="H26" s="10"/>
      <c r="I26" s="10"/>
      <c r="J26" s="126" t="s">
        <v>177</v>
      </c>
      <c r="K26" s="127"/>
    </row>
    <row r="27" spans="1:13" ht="18.600000000000001" customHeight="1">
      <c r="A27" s="108">
        <v>23</v>
      </c>
      <c r="B27" s="254"/>
      <c r="C27" s="17"/>
      <c r="D27" s="13"/>
      <c r="E27" s="13"/>
      <c r="F27" s="13"/>
      <c r="G27" s="14"/>
      <c r="H27" s="10"/>
      <c r="I27" s="10"/>
      <c r="J27" s="370" t="s">
        <v>36</v>
      </c>
      <c r="K27" s="371"/>
    </row>
    <row r="28" spans="1:13" ht="18.600000000000001" customHeight="1">
      <c r="A28" s="110">
        <v>24</v>
      </c>
      <c r="B28" s="163"/>
      <c r="C28" s="29"/>
      <c r="D28" s="30"/>
      <c r="E28" s="30"/>
      <c r="F28" s="30"/>
      <c r="G28" s="31"/>
      <c r="H28" s="165"/>
      <c r="I28" s="165"/>
      <c r="J28" s="106"/>
      <c r="K28" s="105" t="s">
        <v>37</v>
      </c>
    </row>
    <row r="29" spans="1:13" ht="18.600000000000001" customHeight="1">
      <c r="A29" s="108">
        <v>25</v>
      </c>
      <c r="B29" s="52"/>
      <c r="C29" s="17"/>
      <c r="D29" s="13"/>
      <c r="E29" s="13"/>
      <c r="F29" s="13"/>
      <c r="G29" s="14"/>
      <c r="H29" s="10"/>
      <c r="I29" s="10"/>
      <c r="J29" s="106"/>
      <c r="K29" s="105" t="s">
        <v>38</v>
      </c>
    </row>
    <row r="30" spans="1:13" ht="18.600000000000001" customHeight="1">
      <c r="A30" s="108">
        <v>26</v>
      </c>
      <c r="B30" s="52"/>
      <c r="C30" s="17"/>
      <c r="D30" s="13"/>
      <c r="E30" s="13"/>
      <c r="F30" s="13"/>
      <c r="G30" s="14"/>
      <c r="H30" s="10"/>
      <c r="I30" s="10"/>
      <c r="J30" s="106"/>
      <c r="K30" s="105" t="s">
        <v>180</v>
      </c>
    </row>
    <row r="31" spans="1:13" ht="18.600000000000001" customHeight="1">
      <c r="A31" s="108">
        <v>27</v>
      </c>
      <c r="B31" s="52"/>
      <c r="C31" s="17"/>
      <c r="D31" s="13"/>
      <c r="E31" s="13"/>
      <c r="F31" s="13"/>
      <c r="G31" s="14"/>
      <c r="H31" s="10"/>
      <c r="I31" s="10"/>
      <c r="J31" s="106"/>
      <c r="K31" s="105" t="s">
        <v>181</v>
      </c>
    </row>
    <row r="32" spans="1:13" ht="18.600000000000001" customHeight="1">
      <c r="A32" s="108">
        <v>28</v>
      </c>
      <c r="B32" s="52"/>
      <c r="C32" s="17"/>
      <c r="D32" s="13"/>
      <c r="E32" s="13"/>
      <c r="F32" s="13"/>
      <c r="G32" s="14"/>
      <c r="H32" s="10"/>
      <c r="I32" s="10"/>
      <c r="J32" s="106"/>
      <c r="K32" s="105"/>
    </row>
    <row r="33" spans="1:11" ht="18.600000000000001" customHeight="1">
      <c r="A33" s="108">
        <v>29</v>
      </c>
      <c r="B33" s="53"/>
      <c r="C33" s="17"/>
      <c r="D33" s="13"/>
      <c r="E33" s="13"/>
      <c r="F33" s="13"/>
      <c r="G33" s="14"/>
      <c r="H33" s="10"/>
      <c r="I33" s="10"/>
      <c r="J33" s="106"/>
      <c r="K33" s="113" t="s">
        <v>41</v>
      </c>
    </row>
    <row r="34" spans="1:11" ht="18.600000000000001" customHeight="1">
      <c r="A34" s="108">
        <v>30</v>
      </c>
      <c r="B34" s="52"/>
      <c r="C34" s="17"/>
      <c r="D34" s="13"/>
      <c r="E34" s="13"/>
      <c r="F34" s="13"/>
      <c r="G34" s="14"/>
      <c r="H34" s="10"/>
      <c r="I34" s="10"/>
      <c r="J34" s="104" t="s">
        <v>27</v>
      </c>
      <c r="K34" s="105" t="s">
        <v>42</v>
      </c>
    </row>
    <row r="35" spans="1:11" ht="18.600000000000001" customHeight="1">
      <c r="A35" s="108">
        <v>31</v>
      </c>
      <c r="B35" s="69"/>
      <c r="C35" s="17"/>
      <c r="D35" s="13"/>
      <c r="E35" s="13"/>
      <c r="F35" s="13"/>
      <c r="G35" s="14"/>
      <c r="H35" s="10"/>
      <c r="I35" s="10"/>
      <c r="J35" s="106"/>
      <c r="K35" s="105" t="s">
        <v>43</v>
      </c>
    </row>
    <row r="36" spans="1:11" ht="18.600000000000001" customHeight="1">
      <c r="A36" s="108">
        <v>32</v>
      </c>
      <c r="B36" s="79"/>
      <c r="C36" s="17"/>
      <c r="D36" s="13"/>
      <c r="E36" s="13"/>
      <c r="F36" s="13"/>
      <c r="G36" s="14"/>
      <c r="H36" s="10"/>
      <c r="I36" s="10"/>
      <c r="J36" s="106"/>
      <c r="K36" s="105" t="s">
        <v>44</v>
      </c>
    </row>
    <row r="37" spans="1:11" ht="18.600000000000001" customHeight="1">
      <c r="A37" s="108">
        <v>33</v>
      </c>
      <c r="B37" s="79"/>
      <c r="C37" s="17"/>
      <c r="D37" s="13"/>
      <c r="E37" s="13"/>
      <c r="F37" s="13"/>
      <c r="G37" s="14"/>
      <c r="H37" s="10"/>
      <c r="I37" s="10"/>
      <c r="J37" s="106"/>
      <c r="K37" s="105" t="s">
        <v>45</v>
      </c>
    </row>
    <row r="38" spans="1:11" ht="18.600000000000001" customHeight="1">
      <c r="A38" s="108">
        <v>34</v>
      </c>
      <c r="B38" s="79"/>
      <c r="C38" s="17"/>
      <c r="D38" s="13"/>
      <c r="E38" s="13"/>
      <c r="F38" s="13"/>
      <c r="G38" s="14"/>
      <c r="H38" s="10"/>
      <c r="I38" s="10"/>
      <c r="J38" s="104" t="s">
        <v>32</v>
      </c>
      <c r="K38" s="105" t="s">
        <v>46</v>
      </c>
    </row>
    <row r="39" spans="1:11" ht="18.600000000000001" customHeight="1" thickBot="1">
      <c r="A39" s="109">
        <v>35</v>
      </c>
      <c r="B39" s="80"/>
      <c r="C39" s="18"/>
      <c r="D39" s="15"/>
      <c r="E39" s="15"/>
      <c r="F39" s="15"/>
      <c r="G39" s="16"/>
      <c r="H39" s="12"/>
      <c r="I39" s="12"/>
      <c r="J39" s="128"/>
      <c r="K39" s="129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2" bestFit="1" customWidth="1"/>
    <col min="2" max="2" width="40.5" style="112" customWidth="1"/>
    <col min="3" max="5" width="5.19921875" style="112" customWidth="1"/>
    <col min="6" max="6" width="5.796875" style="112" bestFit="1" customWidth="1"/>
    <col min="7" max="16384" width="8.796875" style="112"/>
  </cols>
  <sheetData>
    <row r="1" spans="1:6" ht="23.4">
      <c r="A1" s="390" t="s">
        <v>164</v>
      </c>
      <c r="B1" s="390"/>
      <c r="C1" s="390"/>
      <c r="D1" s="390"/>
      <c r="E1" s="390"/>
      <c r="F1" s="390"/>
    </row>
    <row r="3" spans="1:6" ht="18">
      <c r="A3" s="391" t="s">
        <v>123</v>
      </c>
      <c r="B3" s="391" t="s">
        <v>124</v>
      </c>
      <c r="C3" s="392" t="s">
        <v>56</v>
      </c>
      <c r="D3" s="392"/>
      <c r="E3" s="392"/>
      <c r="F3" s="392"/>
    </row>
    <row r="4" spans="1:6" ht="18">
      <c r="A4" s="391"/>
      <c r="B4" s="391"/>
      <c r="C4" s="116" t="s">
        <v>125</v>
      </c>
      <c r="D4" s="116" t="s">
        <v>126</v>
      </c>
      <c r="E4" s="116" t="s">
        <v>127</v>
      </c>
      <c r="F4" s="116" t="s">
        <v>82</v>
      </c>
    </row>
    <row r="5" spans="1:6" ht="18">
      <c r="A5" s="391"/>
      <c r="B5" s="391"/>
      <c r="C5" s="117" t="s">
        <v>155</v>
      </c>
      <c r="D5" s="117" t="s">
        <v>156</v>
      </c>
      <c r="E5" s="117" t="s">
        <v>157</v>
      </c>
      <c r="F5" s="117" t="s">
        <v>158</v>
      </c>
    </row>
    <row r="6" spans="1:6" ht="18">
      <c r="A6" s="389" t="s">
        <v>128</v>
      </c>
      <c r="B6" s="118" t="s">
        <v>129</v>
      </c>
      <c r="C6" s="118"/>
      <c r="D6" s="118"/>
      <c r="E6" s="118"/>
      <c r="F6" s="118"/>
    </row>
    <row r="7" spans="1:6" ht="39" customHeight="1">
      <c r="A7" s="389"/>
      <c r="B7" s="118" t="s">
        <v>130</v>
      </c>
      <c r="C7" s="118"/>
      <c r="D7" s="118"/>
      <c r="E7" s="118"/>
      <c r="F7" s="118"/>
    </row>
    <row r="8" spans="1:6" ht="18">
      <c r="A8" s="389"/>
      <c r="B8" s="118" t="s">
        <v>131</v>
      </c>
      <c r="C8" s="118"/>
      <c r="D8" s="118"/>
      <c r="E8" s="118"/>
      <c r="F8" s="118"/>
    </row>
    <row r="9" spans="1:6" ht="18">
      <c r="A9" s="389"/>
      <c r="B9" s="118" t="s">
        <v>132</v>
      </c>
      <c r="C9" s="118"/>
      <c r="D9" s="118"/>
      <c r="E9" s="118"/>
      <c r="F9" s="118"/>
    </row>
    <row r="10" spans="1:6" ht="18">
      <c r="A10" s="389"/>
      <c r="B10" s="118" t="s">
        <v>161</v>
      </c>
      <c r="C10" s="118"/>
      <c r="D10" s="118"/>
      <c r="E10" s="118"/>
      <c r="F10" s="118"/>
    </row>
    <row r="11" spans="1:6" ht="18">
      <c r="A11" s="389"/>
      <c r="B11" s="133" t="s">
        <v>133</v>
      </c>
      <c r="C11" s="119"/>
      <c r="D11" s="119"/>
      <c r="E11" s="118"/>
      <c r="F11" s="118"/>
    </row>
    <row r="12" spans="1:6" ht="18">
      <c r="A12" s="389" t="s">
        <v>134</v>
      </c>
      <c r="B12" s="119" t="s">
        <v>135</v>
      </c>
      <c r="C12" s="119"/>
      <c r="D12" s="119"/>
      <c r="E12" s="118"/>
      <c r="F12" s="118"/>
    </row>
    <row r="13" spans="1:6" ht="18">
      <c r="A13" s="389"/>
      <c r="B13" s="119" t="s">
        <v>136</v>
      </c>
      <c r="C13" s="119"/>
      <c r="D13" s="119"/>
      <c r="E13" s="118"/>
      <c r="F13" s="118"/>
    </row>
    <row r="14" spans="1:6" ht="18">
      <c r="A14" s="389"/>
      <c r="B14" s="119" t="s">
        <v>137</v>
      </c>
      <c r="C14" s="119"/>
      <c r="D14" s="119"/>
      <c r="E14" s="118"/>
      <c r="F14" s="118"/>
    </row>
    <row r="15" spans="1:6" ht="18">
      <c r="A15" s="389"/>
      <c r="B15" s="119" t="s">
        <v>138</v>
      </c>
      <c r="C15" s="119"/>
      <c r="D15" s="119"/>
      <c r="E15" s="118"/>
      <c r="F15" s="118"/>
    </row>
    <row r="16" spans="1:6" ht="18.600000000000001" customHeight="1">
      <c r="A16" s="389"/>
      <c r="B16" s="130" t="s">
        <v>139</v>
      </c>
      <c r="C16" s="118"/>
      <c r="D16" s="118"/>
      <c r="E16" s="118"/>
      <c r="F16" s="118"/>
    </row>
    <row r="17" spans="1:6" ht="18">
      <c r="A17" s="389"/>
      <c r="B17" s="133" t="s">
        <v>133</v>
      </c>
      <c r="C17" s="118"/>
      <c r="D17" s="118"/>
      <c r="E17" s="118"/>
      <c r="F17" s="118"/>
    </row>
    <row r="18" spans="1:6" ht="23.4" customHeight="1">
      <c r="A18" s="389" t="s">
        <v>140</v>
      </c>
      <c r="B18" s="118" t="s">
        <v>141</v>
      </c>
      <c r="C18" s="118"/>
      <c r="D18" s="118"/>
      <c r="E18" s="118"/>
      <c r="F18" s="118"/>
    </row>
    <row r="19" spans="1:6" ht="18">
      <c r="A19" s="389"/>
      <c r="B19" s="118" t="s">
        <v>142</v>
      </c>
      <c r="C19" s="118"/>
      <c r="D19" s="118"/>
      <c r="E19" s="118"/>
      <c r="F19" s="118"/>
    </row>
    <row r="20" spans="1:6" ht="18">
      <c r="A20" s="389"/>
      <c r="B20" s="118" t="s">
        <v>159</v>
      </c>
      <c r="C20" s="118"/>
      <c r="D20" s="118"/>
      <c r="E20" s="118"/>
      <c r="F20" s="118"/>
    </row>
    <row r="21" spans="1:6" ht="18">
      <c r="A21" s="389"/>
      <c r="B21" s="131" t="s">
        <v>162</v>
      </c>
      <c r="C21" s="389"/>
      <c r="D21" s="389"/>
      <c r="E21" s="389"/>
      <c r="F21" s="389"/>
    </row>
    <row r="22" spans="1:6" ht="18">
      <c r="A22" s="389"/>
      <c r="B22" s="132" t="s">
        <v>163</v>
      </c>
      <c r="C22" s="389"/>
      <c r="D22" s="389"/>
      <c r="E22" s="389"/>
      <c r="F22" s="389"/>
    </row>
    <row r="23" spans="1:6" ht="18">
      <c r="A23" s="389"/>
      <c r="B23" s="118" t="s">
        <v>143</v>
      </c>
      <c r="C23" s="118"/>
      <c r="D23" s="118"/>
      <c r="E23" s="118"/>
      <c r="F23" s="118"/>
    </row>
    <row r="24" spans="1:6" ht="18">
      <c r="A24" s="389"/>
      <c r="B24" s="133" t="s">
        <v>133</v>
      </c>
      <c r="C24" s="118"/>
      <c r="D24" s="118"/>
      <c r="E24" s="118"/>
      <c r="F24" s="118"/>
    </row>
    <row r="25" spans="1:6" ht="18">
      <c r="A25" s="389" t="s">
        <v>144</v>
      </c>
      <c r="B25" s="118" t="s">
        <v>145</v>
      </c>
      <c r="C25" s="118"/>
      <c r="D25" s="118"/>
      <c r="E25" s="118"/>
      <c r="F25" s="118"/>
    </row>
    <row r="26" spans="1:6" ht="18">
      <c r="A26" s="389"/>
      <c r="B26" s="118" t="s">
        <v>146</v>
      </c>
      <c r="C26" s="118"/>
      <c r="D26" s="118"/>
      <c r="E26" s="118"/>
      <c r="F26" s="118"/>
    </row>
    <row r="27" spans="1:6" ht="18">
      <c r="A27" s="389"/>
      <c r="B27" s="118" t="s">
        <v>160</v>
      </c>
      <c r="C27" s="118"/>
      <c r="D27" s="118"/>
      <c r="E27" s="118"/>
      <c r="F27" s="118"/>
    </row>
    <row r="28" spans="1:6" ht="18">
      <c r="A28" s="389"/>
      <c r="B28" s="118" t="s">
        <v>147</v>
      </c>
      <c r="C28" s="118"/>
      <c r="D28" s="118"/>
      <c r="E28" s="118"/>
      <c r="F28" s="118"/>
    </row>
    <row r="29" spans="1:6" ht="23.4" customHeight="1">
      <c r="A29" s="389"/>
      <c r="B29" s="118" t="s">
        <v>148</v>
      </c>
      <c r="C29" s="118"/>
      <c r="D29" s="118"/>
      <c r="E29" s="118"/>
      <c r="F29" s="118"/>
    </row>
    <row r="30" spans="1:6" ht="18">
      <c r="A30" s="389"/>
      <c r="B30" s="133" t="s">
        <v>133</v>
      </c>
      <c r="C30" s="118"/>
      <c r="D30" s="118"/>
      <c r="E30" s="118"/>
      <c r="F30" s="118"/>
    </row>
    <row r="31" spans="1:6" ht="18">
      <c r="A31" s="389" t="s">
        <v>149</v>
      </c>
      <c r="B31" s="118" t="s">
        <v>150</v>
      </c>
      <c r="C31" s="118"/>
      <c r="D31" s="118"/>
      <c r="E31" s="118"/>
      <c r="F31" s="118"/>
    </row>
    <row r="32" spans="1:6" ht="18">
      <c r="A32" s="389"/>
      <c r="B32" s="118" t="s">
        <v>151</v>
      </c>
      <c r="C32" s="118"/>
      <c r="D32" s="118"/>
      <c r="E32" s="118"/>
      <c r="F32" s="118"/>
    </row>
    <row r="33" spans="1:6" ht="18">
      <c r="A33" s="389"/>
      <c r="B33" s="118" t="s">
        <v>152</v>
      </c>
      <c r="C33" s="118"/>
      <c r="D33" s="118"/>
      <c r="E33" s="118"/>
      <c r="F33" s="118"/>
    </row>
    <row r="34" spans="1:6" ht="18">
      <c r="A34" s="389"/>
      <c r="B34" s="118" t="s">
        <v>153</v>
      </c>
      <c r="C34" s="118"/>
      <c r="D34" s="118"/>
      <c r="E34" s="118"/>
      <c r="F34" s="118"/>
    </row>
    <row r="35" spans="1:6" ht="18">
      <c r="A35" s="389"/>
      <c r="B35" s="118" t="s">
        <v>154</v>
      </c>
      <c r="C35" s="118"/>
      <c r="D35" s="118"/>
      <c r="E35" s="118"/>
      <c r="F35" s="118"/>
    </row>
    <row r="36" spans="1:6" ht="18">
      <c r="A36" s="389"/>
      <c r="B36" s="133" t="s">
        <v>133</v>
      </c>
      <c r="C36" s="118"/>
      <c r="D36" s="118"/>
      <c r="E36" s="118"/>
      <c r="F36" s="118"/>
    </row>
    <row r="38" spans="1:6" ht="18">
      <c r="A38" s="120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6" t="s">
        <v>97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>
      <c r="A2" s="396" t="s">
        <v>266</v>
      </c>
      <c r="B2" s="396"/>
      <c r="C2" s="396"/>
      <c r="D2" s="396"/>
      <c r="E2" s="396"/>
      <c r="F2" s="396"/>
      <c r="G2" s="396"/>
      <c r="H2" s="396"/>
      <c r="I2" s="396"/>
      <c r="J2" s="396"/>
    </row>
    <row r="3" spans="1:10">
      <c r="A3" s="396" t="s">
        <v>98</v>
      </c>
      <c r="B3" s="396"/>
      <c r="C3" s="396"/>
      <c r="D3" s="396"/>
      <c r="E3" s="396"/>
      <c r="F3" s="396"/>
      <c r="G3" s="396"/>
      <c r="H3" s="396"/>
      <c r="I3" s="396"/>
      <c r="J3" s="396"/>
    </row>
    <row r="4" spans="1:10" ht="12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ht="21" customHeight="1">
      <c r="A5" s="397" t="s">
        <v>100</v>
      </c>
      <c r="B5" s="399" t="s">
        <v>99</v>
      </c>
      <c r="C5" s="397" t="s">
        <v>105</v>
      </c>
      <c r="D5" s="400" t="s">
        <v>86</v>
      </c>
      <c r="E5" s="400"/>
      <c r="F5" s="400"/>
      <c r="G5" s="400"/>
      <c r="H5" s="400"/>
      <c r="I5" s="400"/>
      <c r="J5" s="400"/>
    </row>
    <row r="6" spans="1:10">
      <c r="A6" s="397"/>
      <c r="B6" s="399"/>
      <c r="C6" s="397"/>
      <c r="D6" s="399" t="s">
        <v>101</v>
      </c>
      <c r="E6" s="399"/>
      <c r="F6" s="399"/>
      <c r="G6" s="161"/>
      <c r="H6" s="161" t="s">
        <v>83</v>
      </c>
      <c r="I6" s="161" t="s">
        <v>85</v>
      </c>
      <c r="J6" s="399" t="s">
        <v>4</v>
      </c>
    </row>
    <row r="7" spans="1:10">
      <c r="A7" s="398"/>
      <c r="B7" s="400"/>
      <c r="C7" s="398"/>
      <c r="D7" s="161" t="s">
        <v>102</v>
      </c>
      <c r="E7" s="161" t="s">
        <v>103</v>
      </c>
      <c r="F7" s="161" t="s">
        <v>104</v>
      </c>
      <c r="G7" s="134"/>
      <c r="H7" s="134" t="s">
        <v>84</v>
      </c>
      <c r="I7" s="134" t="s">
        <v>84</v>
      </c>
      <c r="J7" s="400"/>
    </row>
    <row r="8" spans="1:10">
      <c r="A8" s="156"/>
      <c r="B8" s="111"/>
      <c r="C8" s="168"/>
      <c r="D8" s="169"/>
      <c r="E8" s="169"/>
      <c r="F8" s="169"/>
      <c r="G8" s="170"/>
      <c r="H8" s="169"/>
      <c r="I8" s="169"/>
      <c r="J8" s="169"/>
    </row>
    <row r="9" spans="1:10">
      <c r="A9" s="137"/>
      <c r="B9" s="136"/>
      <c r="C9" s="168"/>
      <c r="D9" s="169"/>
      <c r="E9" s="169"/>
      <c r="F9" s="169"/>
      <c r="G9" s="171"/>
      <c r="H9" s="169"/>
      <c r="I9" s="169"/>
      <c r="J9" s="169"/>
    </row>
    <row r="10" spans="1:10">
      <c r="A10" s="156"/>
      <c r="B10" s="136"/>
      <c r="C10" s="168"/>
      <c r="D10" s="169"/>
      <c r="E10" s="169"/>
      <c r="F10" s="169"/>
      <c r="G10" s="170"/>
      <c r="H10" s="169"/>
      <c r="I10" s="169"/>
      <c r="J10" s="169"/>
    </row>
    <row r="11" spans="1:10">
      <c r="A11" s="156"/>
      <c r="B11" s="136"/>
      <c r="C11" s="168"/>
      <c r="D11" s="169"/>
      <c r="E11" s="169"/>
      <c r="F11" s="169"/>
      <c r="G11" s="170"/>
      <c r="H11" s="169"/>
      <c r="I11" s="169"/>
      <c r="J11" s="169"/>
    </row>
    <row r="12" spans="1:10">
      <c r="A12" s="137"/>
      <c r="B12" s="111"/>
      <c r="C12" s="168"/>
      <c r="D12" s="169"/>
      <c r="E12" s="169"/>
      <c r="F12" s="169"/>
      <c r="G12" s="170"/>
      <c r="H12" s="169"/>
      <c r="I12" s="169"/>
      <c r="J12" s="169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3" t="s">
        <v>4</v>
      </c>
      <c r="B17" s="394"/>
      <c r="C17" s="99"/>
      <c r="D17" s="99"/>
      <c r="E17" s="99"/>
      <c r="F17" s="99">
        <v>10</v>
      </c>
      <c r="G17" s="99"/>
      <c r="H17" s="99">
        <v>10</v>
      </c>
      <c r="I17" s="99">
        <v>20</v>
      </c>
      <c r="J17" s="99">
        <v>100</v>
      </c>
    </row>
    <row r="19" spans="1:10">
      <c r="A19" s="395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4" sqref="A4:W24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14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4" t="s">
        <v>4</v>
      </c>
    </row>
    <row r="2" spans="1:23" s="2" customFormat="1" ht="21" customHeight="1">
      <c r="A2" s="315"/>
      <c r="B2" s="5" t="s">
        <v>2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9"/>
    </row>
    <row r="3" spans="1:23" s="2" customFormat="1" ht="21.6" thickBot="1">
      <c r="A3" s="316"/>
      <c r="B3" s="6" t="s">
        <v>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20"/>
    </row>
    <row r="4" spans="1:23" s="71" customFormat="1" ht="18.899999999999999" customHeight="1">
      <c r="A4" s="8">
        <v>1</v>
      </c>
      <c r="B4" s="277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s="71" customFormat="1" ht="18.899999999999999" customHeight="1">
      <c r="A5" s="9">
        <v>2</v>
      </c>
      <c r="B5" s="277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s="71" customFormat="1" ht="18.899999999999999" customHeight="1">
      <c r="A6" s="9">
        <v>3</v>
      </c>
      <c r="B6" s="277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s="71" customFormat="1" ht="18.899999999999999" customHeight="1">
      <c r="A7" s="9">
        <v>4</v>
      </c>
      <c r="B7" s="27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s="71" customFormat="1" ht="18.899999999999999" customHeight="1">
      <c r="A8" s="9">
        <v>5</v>
      </c>
      <c r="B8" s="277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s="71" customFormat="1" ht="18.899999999999999" customHeight="1">
      <c r="A9" s="9">
        <v>6</v>
      </c>
      <c r="B9" s="277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5"/>
    </row>
    <row r="10" spans="1:23" s="71" customFormat="1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s="71" customFormat="1" ht="18.899999999999999" customHeight="1">
      <c r="A11" s="9">
        <v>8</v>
      </c>
      <c r="B11" s="277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s="71" customFormat="1" ht="18.899999999999999" customHeight="1">
      <c r="A12" s="9">
        <v>9</v>
      </c>
      <c r="B12" s="277" t="s">
        <v>276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96"/>
    </row>
    <row r="13" spans="1:23" s="71" customFormat="1" ht="18.899999999999999" customHeight="1" thickBot="1">
      <c r="A13" s="9">
        <v>10</v>
      </c>
      <c r="B13" s="279" t="s">
        <v>277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1"/>
      <c r="W13" s="272"/>
    </row>
    <row r="14" spans="1:23" s="71" customFormat="1" ht="18.899999999999999" customHeight="1" thickTop="1">
      <c r="A14" s="9">
        <v>11</v>
      </c>
      <c r="B14" s="278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8"/>
      <c r="W14" s="269"/>
    </row>
    <row r="15" spans="1:23" s="71" customFormat="1" ht="18.899999999999999" customHeight="1">
      <c r="A15" s="9">
        <v>12</v>
      </c>
      <c r="B15" s="27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8"/>
      <c r="W15" s="269"/>
    </row>
    <row r="16" spans="1:23" s="71" customFormat="1" ht="18.899999999999999" customHeight="1">
      <c r="A16" s="9">
        <v>13</v>
      </c>
      <c r="B16" s="276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8"/>
      <c r="W16" s="269"/>
    </row>
    <row r="17" spans="1:23" s="71" customFormat="1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s="87" customFormat="1" ht="18.899999999999999" customHeight="1">
      <c r="A18" s="9">
        <v>15</v>
      </c>
      <c r="B18" s="13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s="71" customFormat="1" ht="18.899999999999999" customHeight="1">
      <c r="A19" s="9">
        <v>16</v>
      </c>
      <c r="B19" s="13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s="71" customFormat="1" ht="18.899999999999999" customHeight="1">
      <c r="A20" s="9">
        <v>17</v>
      </c>
      <c r="B20" s="13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s="71" customFormat="1" ht="18.899999999999999" customHeight="1">
      <c r="A21" s="9">
        <v>18</v>
      </c>
      <c r="B21" s="163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s="71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s="71" customFormat="1" ht="18.899999999999999" customHeight="1">
      <c r="A23" s="257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s="71" customFormat="1" ht="18.899999999999999" customHeight="1">
      <c r="A24" s="9">
        <v>21</v>
      </c>
      <c r="B24" s="13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s="71" customFormat="1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s="71" customFormat="1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s="71" customFormat="1" ht="18.899999999999999" customHeight="1">
      <c r="A27" s="9">
        <v>24</v>
      </c>
      <c r="B27" s="16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2"/>
      <c r="W29" s="95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2"/>
      <c r="W30" s="95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2"/>
      <c r="W31" s="95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2"/>
      <c r="W32" s="95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2"/>
      <c r="W33" s="95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2"/>
      <c r="W34" s="95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2"/>
      <c r="W35" s="95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2"/>
      <c r="W36" s="95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2"/>
      <c r="W37" s="95"/>
    </row>
    <row r="38" spans="1:23" s="71" customFormat="1" ht="18.899999999999999" customHeight="1" thickBot="1">
      <c r="A38" s="11">
        <v>35</v>
      </c>
      <c r="B38" s="70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  <c r="W38" s="97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10" zoomScaleNormal="100" workbookViewId="0">
      <selection activeCell="A4" sqref="A4:W24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14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4" t="s">
        <v>4</v>
      </c>
    </row>
    <row r="2" spans="1:23" s="2" customFormat="1" ht="21" customHeight="1">
      <c r="A2" s="315"/>
      <c r="B2" s="68" t="s">
        <v>2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9"/>
    </row>
    <row r="3" spans="1:23" s="2" customFormat="1" ht="21.6" thickBot="1">
      <c r="A3" s="316"/>
      <c r="B3" s="19" t="s">
        <v>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20"/>
    </row>
    <row r="4" spans="1:23" ht="18.899999999999999" customHeight="1">
      <c r="A4" s="8">
        <v>1</v>
      </c>
      <c r="B4" s="277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ht="18.899999999999999" customHeight="1">
      <c r="A5" s="9">
        <v>2</v>
      </c>
      <c r="B5" s="277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ht="18.899999999999999" customHeight="1">
      <c r="A6" s="9">
        <v>3</v>
      </c>
      <c r="B6" s="277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ht="18.899999999999999" customHeight="1">
      <c r="A7" s="9">
        <v>4</v>
      </c>
      <c r="B7" s="27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ht="18.899999999999999" customHeight="1">
      <c r="A8" s="9">
        <v>5</v>
      </c>
      <c r="B8" s="277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ht="18.899999999999999" customHeight="1">
      <c r="A9" s="9">
        <v>6</v>
      </c>
      <c r="B9" s="277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5"/>
    </row>
    <row r="10" spans="1:23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ht="18.899999999999999" customHeight="1">
      <c r="A11" s="9">
        <v>8</v>
      </c>
      <c r="B11" s="277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ht="18.899999999999999" customHeight="1">
      <c r="A12" s="9">
        <v>9</v>
      </c>
      <c r="B12" s="277" t="s">
        <v>276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96"/>
    </row>
    <row r="13" spans="1:23" ht="18.899999999999999" customHeight="1" thickBot="1">
      <c r="A13" s="9">
        <v>10</v>
      </c>
      <c r="B13" s="279" t="s">
        <v>277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1"/>
      <c r="W13" s="272"/>
    </row>
    <row r="14" spans="1:23" ht="18.899999999999999" customHeight="1" thickTop="1">
      <c r="A14" s="9">
        <v>11</v>
      </c>
      <c r="B14" s="278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8"/>
      <c r="W14" s="269"/>
    </row>
    <row r="15" spans="1:23" ht="18.899999999999999" customHeight="1">
      <c r="A15" s="9">
        <v>12</v>
      </c>
      <c r="B15" s="27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8"/>
      <c r="W15" s="269"/>
    </row>
    <row r="16" spans="1:23" ht="18.899999999999999" customHeight="1">
      <c r="A16" s="9">
        <v>13</v>
      </c>
      <c r="B16" s="276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8"/>
      <c r="W16" s="269"/>
    </row>
    <row r="17" spans="1:23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ht="18.899999999999999" customHeight="1">
      <c r="A18" s="9">
        <v>15</v>
      </c>
      <c r="B18" s="13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ht="18.899999999999999" customHeight="1">
      <c r="A19" s="9">
        <v>16</v>
      </c>
      <c r="B19" s="13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ht="18.899999999999999" customHeight="1">
      <c r="A20" s="9">
        <v>17</v>
      </c>
      <c r="B20" s="13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ht="18.899999999999999" customHeight="1">
      <c r="A21" s="9">
        <v>18</v>
      </c>
      <c r="B21" s="163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ht="18.899999999999999" customHeight="1">
      <c r="A23" s="257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ht="18.899999999999999" customHeight="1">
      <c r="A24" s="9">
        <v>21</v>
      </c>
      <c r="B24" s="13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ht="18.899999999999999" customHeight="1">
      <c r="A27" s="9">
        <v>24</v>
      </c>
      <c r="B27" s="16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ht="18.899999999999999" customHeight="1">
      <c r="A29" s="108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2"/>
    </row>
    <row r="30" spans="1:23" ht="18.899999999999999" customHeight="1">
      <c r="A30" s="108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2"/>
    </row>
    <row r="31" spans="1:23" ht="18.899999999999999" customHeight="1">
      <c r="A31" s="108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2"/>
    </row>
    <row r="32" spans="1:23" ht="18.899999999999999" customHeight="1">
      <c r="A32" s="108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2"/>
    </row>
    <row r="33" spans="1:23" ht="18.899999999999999" customHeight="1">
      <c r="A33" s="108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2"/>
    </row>
    <row r="34" spans="1:23" ht="18.899999999999999" customHeight="1">
      <c r="A34" s="108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2"/>
    </row>
    <row r="35" spans="1:23" ht="18.899999999999999" customHeight="1">
      <c r="A35" s="108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8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8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9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7" zoomScale="110" zoomScaleNormal="110" workbookViewId="0">
      <selection activeCell="A4" sqref="A4:W24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14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4" t="s">
        <v>4</v>
      </c>
    </row>
    <row r="2" spans="1:23" s="2" customFormat="1" ht="21" customHeight="1">
      <c r="A2" s="315"/>
      <c r="B2" s="73" t="s">
        <v>2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21"/>
    </row>
    <row r="3" spans="1:23" s="2" customFormat="1" ht="21.6" thickBot="1">
      <c r="A3" s="316"/>
      <c r="B3" s="74" t="s">
        <v>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22"/>
    </row>
    <row r="4" spans="1:23" s="65" customFormat="1" ht="18.899999999999999" customHeight="1">
      <c r="A4" s="8">
        <v>1</v>
      </c>
      <c r="B4" s="277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s="65" customFormat="1" ht="18.899999999999999" customHeight="1">
      <c r="A5" s="9">
        <v>2</v>
      </c>
      <c r="B5" s="277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s="65" customFormat="1" ht="18.899999999999999" customHeight="1">
      <c r="A6" s="9">
        <v>3</v>
      </c>
      <c r="B6" s="277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s="65" customFormat="1" ht="18.899999999999999" customHeight="1">
      <c r="A7" s="9">
        <v>4</v>
      </c>
      <c r="B7" s="27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s="65" customFormat="1" ht="18.899999999999999" customHeight="1">
      <c r="A8" s="9">
        <v>5</v>
      </c>
      <c r="B8" s="277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s="65" customFormat="1" ht="18.899999999999999" customHeight="1">
      <c r="A9" s="9">
        <v>6</v>
      </c>
      <c r="B9" s="277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95"/>
    </row>
    <row r="10" spans="1:23" s="65" customFormat="1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s="65" customFormat="1" ht="18.899999999999999" customHeight="1">
      <c r="A11" s="9">
        <v>8</v>
      </c>
      <c r="B11" s="277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s="65" customFormat="1" ht="18.899999999999999" customHeight="1">
      <c r="A12" s="9">
        <v>9</v>
      </c>
      <c r="B12" s="277" t="s">
        <v>276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  <c r="W12" s="96"/>
    </row>
    <row r="13" spans="1:23" s="65" customFormat="1" ht="18.899999999999999" customHeight="1" thickBot="1">
      <c r="A13" s="9">
        <v>10</v>
      </c>
      <c r="B13" s="279" t="s">
        <v>277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1"/>
      <c r="W13" s="272"/>
    </row>
    <row r="14" spans="1:23" s="65" customFormat="1" ht="18.899999999999999" customHeight="1" thickTop="1">
      <c r="A14" s="9">
        <v>11</v>
      </c>
      <c r="B14" s="278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8"/>
      <c r="W14" s="269"/>
    </row>
    <row r="15" spans="1:23" s="65" customFormat="1" ht="18.899999999999999" customHeight="1">
      <c r="A15" s="9">
        <v>12</v>
      </c>
      <c r="B15" s="27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8"/>
      <c r="W15" s="269"/>
    </row>
    <row r="16" spans="1:23" s="65" customFormat="1" ht="18.899999999999999" customHeight="1">
      <c r="A16" s="9">
        <v>13</v>
      </c>
      <c r="B16" s="276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8"/>
      <c r="W16" s="269"/>
    </row>
    <row r="17" spans="1:23" s="65" customFormat="1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s="65" customFormat="1" ht="18.899999999999999" customHeight="1">
      <c r="A18" s="9">
        <v>15</v>
      </c>
      <c r="B18" s="13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s="65" customFormat="1" ht="18.899999999999999" customHeight="1">
      <c r="A19" s="9">
        <v>16</v>
      </c>
      <c r="B19" s="13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s="65" customFormat="1" ht="18.899999999999999" customHeight="1">
      <c r="A20" s="9">
        <v>17</v>
      </c>
      <c r="B20" s="13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s="65" customFormat="1" ht="18.899999999999999" customHeight="1">
      <c r="A21" s="9">
        <v>18</v>
      </c>
      <c r="B21" s="163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s="65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s="65" customFormat="1" ht="18.899999999999999" customHeight="1">
      <c r="A23" s="257">
        <v>20</v>
      </c>
      <c r="B23" s="52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s="65" customFormat="1" ht="18.899999999999999" customHeight="1">
      <c r="A24" s="9">
        <v>21</v>
      </c>
      <c r="B24" s="135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s="65" customFormat="1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s="65" customFormat="1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s="65" customFormat="1" ht="18.899999999999999" customHeight="1">
      <c r="A27" s="9">
        <v>24</v>
      </c>
      <c r="B27" s="163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s="65" customFormat="1" ht="18.899999999999999" customHeight="1">
      <c r="A29" s="108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98"/>
    </row>
    <row r="30" spans="1:23" s="65" customFormat="1" ht="18.899999999999999" customHeight="1">
      <c r="A30" s="108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98"/>
    </row>
    <row r="31" spans="1:23" s="65" customFormat="1" ht="18.899999999999999" customHeight="1">
      <c r="A31" s="108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98"/>
    </row>
    <row r="32" spans="1:23" s="65" customFormat="1" ht="18.899999999999999" customHeight="1">
      <c r="A32" s="108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98"/>
    </row>
    <row r="33" spans="1:23" s="65" customFormat="1" ht="18.899999999999999" customHeight="1">
      <c r="A33" s="108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98"/>
    </row>
    <row r="34" spans="1:23" s="65" customFormat="1" ht="18.899999999999999" customHeight="1">
      <c r="A34" s="108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98"/>
    </row>
    <row r="35" spans="1:23" ht="18.899999999999999" customHeight="1">
      <c r="A35" s="108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8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8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9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6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4" t="s">
        <v>0</v>
      </c>
      <c r="B1" s="323" t="s">
        <v>5</v>
      </c>
      <c r="C1" s="326" t="s">
        <v>90</v>
      </c>
      <c r="D1" s="327"/>
      <c r="E1" s="327"/>
      <c r="F1" s="328"/>
      <c r="G1" s="326" t="s">
        <v>91</v>
      </c>
      <c r="H1" s="327"/>
      <c r="I1" s="327"/>
      <c r="J1" s="328"/>
      <c r="K1" s="326" t="s">
        <v>92</v>
      </c>
      <c r="L1" s="327"/>
      <c r="M1" s="327"/>
      <c r="N1" s="328"/>
    </row>
    <row r="2" spans="1:14" s="2" customFormat="1" ht="21.6" thickBot="1">
      <c r="A2" s="315"/>
      <c r="B2" s="324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6"/>
      <c r="B3" s="325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7" t="s">
        <v>268</v>
      </c>
      <c r="C4" s="146"/>
      <c r="D4" s="64"/>
      <c r="E4" s="64"/>
      <c r="F4" s="138">
        <f t="shared" ref="F4:F16" si="0">SUM(C4:E4)</f>
        <v>0</v>
      </c>
      <c r="G4" s="146"/>
      <c r="H4" s="64"/>
      <c r="I4" s="64"/>
      <c r="J4" s="138">
        <f t="shared" ref="J4:J17" si="1">SUM(G4:I4)</f>
        <v>0</v>
      </c>
      <c r="K4" s="146"/>
      <c r="L4" s="64"/>
      <c r="M4" s="64"/>
      <c r="N4" s="138">
        <f t="shared" ref="N4:N17" si="2">SUM(K4:M4)</f>
        <v>0</v>
      </c>
    </row>
    <row r="5" spans="1:14" ht="18.899999999999999" customHeight="1">
      <c r="A5" s="9">
        <v>2</v>
      </c>
      <c r="B5" s="277" t="s">
        <v>269</v>
      </c>
      <c r="C5" s="146"/>
      <c r="D5" s="64"/>
      <c r="E5" s="64"/>
      <c r="F5" s="138">
        <f t="shared" si="0"/>
        <v>0</v>
      </c>
      <c r="G5" s="146"/>
      <c r="H5" s="64"/>
      <c r="I5" s="64"/>
      <c r="J5" s="138">
        <f t="shared" si="1"/>
        <v>0</v>
      </c>
      <c r="K5" s="146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77" t="s">
        <v>270</v>
      </c>
      <c r="C6" s="158"/>
      <c r="D6" s="159"/>
      <c r="E6" s="159"/>
      <c r="F6" s="138">
        <f t="shared" si="0"/>
        <v>0</v>
      </c>
      <c r="G6" s="151"/>
      <c r="H6" s="162"/>
      <c r="I6" s="159"/>
      <c r="J6" s="138">
        <f t="shared" si="1"/>
        <v>0</v>
      </c>
      <c r="K6" s="151"/>
      <c r="L6" s="162"/>
      <c r="M6" s="159"/>
      <c r="N6" s="138">
        <f t="shared" si="2"/>
        <v>0</v>
      </c>
    </row>
    <row r="7" spans="1:14" ht="18.899999999999999" customHeight="1">
      <c r="A7" s="9">
        <v>4</v>
      </c>
      <c r="B7" s="277" t="s">
        <v>271</v>
      </c>
      <c r="C7" s="158"/>
      <c r="D7" s="159"/>
      <c r="E7" s="159"/>
      <c r="F7" s="138">
        <f t="shared" si="0"/>
        <v>0</v>
      </c>
      <c r="G7" s="146"/>
      <c r="H7" s="64"/>
      <c r="I7" s="64"/>
      <c r="J7" s="138">
        <f t="shared" si="1"/>
        <v>0</v>
      </c>
      <c r="K7" s="146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77" t="s">
        <v>272</v>
      </c>
      <c r="C8" s="146"/>
      <c r="D8" s="64"/>
      <c r="E8" s="64"/>
      <c r="F8" s="138">
        <f t="shared" si="0"/>
        <v>0</v>
      </c>
      <c r="G8" s="146"/>
      <c r="H8" s="64"/>
      <c r="I8" s="64"/>
      <c r="J8" s="138">
        <f t="shared" si="1"/>
        <v>0</v>
      </c>
      <c r="K8" s="146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77" t="s">
        <v>273</v>
      </c>
      <c r="C9" s="146"/>
      <c r="D9" s="64"/>
      <c r="E9" s="64"/>
      <c r="F9" s="138">
        <f t="shared" si="0"/>
        <v>0</v>
      </c>
      <c r="G9" s="146"/>
      <c r="H9" s="64"/>
      <c r="I9" s="64"/>
      <c r="J9" s="138">
        <f t="shared" si="1"/>
        <v>0</v>
      </c>
      <c r="K9" s="146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77" t="s">
        <v>274</v>
      </c>
      <c r="C10" s="146"/>
      <c r="D10" s="64"/>
      <c r="E10" s="64"/>
      <c r="F10" s="138">
        <f t="shared" si="0"/>
        <v>0</v>
      </c>
      <c r="G10" s="146"/>
      <c r="H10" s="64"/>
      <c r="I10" s="64"/>
      <c r="J10" s="138">
        <f t="shared" si="1"/>
        <v>0</v>
      </c>
      <c r="K10" s="146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77" t="s">
        <v>275</v>
      </c>
      <c r="C11" s="146"/>
      <c r="D11" s="64"/>
      <c r="E11" s="64"/>
      <c r="F11" s="138">
        <f t="shared" si="0"/>
        <v>0</v>
      </c>
      <c r="G11" s="146"/>
      <c r="H11" s="64"/>
      <c r="I11" s="64"/>
      <c r="J11" s="138">
        <f t="shared" si="1"/>
        <v>0</v>
      </c>
      <c r="K11" s="146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77" t="s">
        <v>276</v>
      </c>
      <c r="C12" s="146"/>
      <c r="D12" s="64"/>
      <c r="E12" s="64"/>
      <c r="F12" s="138">
        <f t="shared" si="0"/>
        <v>0</v>
      </c>
      <c r="G12" s="146"/>
      <c r="H12" s="64"/>
      <c r="I12" s="64"/>
      <c r="J12" s="138">
        <f t="shared" si="1"/>
        <v>0</v>
      </c>
      <c r="K12" s="146"/>
      <c r="L12" s="64"/>
      <c r="M12" s="64"/>
      <c r="N12" s="138">
        <f t="shared" si="2"/>
        <v>0</v>
      </c>
    </row>
    <row r="13" spans="1:14" ht="18.899999999999999" customHeight="1" thickBot="1">
      <c r="A13" s="258">
        <v>10</v>
      </c>
      <c r="B13" s="279" t="s">
        <v>277</v>
      </c>
      <c r="C13" s="259"/>
      <c r="D13" s="260"/>
      <c r="E13" s="260"/>
      <c r="F13" s="266">
        <f t="shared" si="0"/>
        <v>0</v>
      </c>
      <c r="G13" s="259"/>
      <c r="H13" s="260"/>
      <c r="I13" s="260"/>
      <c r="J13" s="266">
        <f t="shared" si="1"/>
        <v>0</v>
      </c>
      <c r="K13" s="259"/>
      <c r="L13" s="260"/>
      <c r="M13" s="260"/>
      <c r="N13" s="266">
        <f t="shared" si="2"/>
        <v>0</v>
      </c>
    </row>
    <row r="14" spans="1:14" ht="18.899999999999999" customHeight="1" thickTop="1">
      <c r="A14" s="257">
        <v>11</v>
      </c>
      <c r="B14" s="278"/>
      <c r="C14" s="29"/>
      <c r="D14" s="30"/>
      <c r="E14" s="30"/>
      <c r="F14" s="100"/>
      <c r="G14" s="29"/>
      <c r="H14" s="30"/>
      <c r="I14" s="30"/>
      <c r="J14" s="100"/>
      <c r="K14" s="29"/>
      <c r="L14" s="30"/>
      <c r="M14" s="30"/>
      <c r="N14" s="100"/>
    </row>
    <row r="15" spans="1:14" ht="18.899999999999999" customHeight="1">
      <c r="A15" s="9">
        <v>12</v>
      </c>
      <c r="B15" s="277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76"/>
      <c r="C16" s="29"/>
      <c r="D16" s="30"/>
      <c r="E16" s="30"/>
      <c r="F16" s="100"/>
      <c r="G16" s="29"/>
      <c r="H16" s="30"/>
      <c r="I16" s="30"/>
      <c r="J16" s="100"/>
      <c r="K16" s="29"/>
      <c r="L16" s="30"/>
      <c r="M16" s="30"/>
      <c r="N16" s="100"/>
    </row>
    <row r="17" spans="1:14" ht="18.899999999999999" customHeight="1">
      <c r="A17" s="9">
        <v>14</v>
      </c>
      <c r="B17" s="135"/>
      <c r="C17" s="146"/>
      <c r="D17" s="64"/>
      <c r="E17" s="64"/>
      <c r="F17" s="138"/>
      <c r="G17" s="146"/>
      <c r="H17" s="64"/>
      <c r="I17" s="64"/>
      <c r="J17" s="138"/>
      <c r="K17" s="146"/>
      <c r="L17" s="64"/>
      <c r="M17" s="64"/>
      <c r="N17" s="138"/>
    </row>
    <row r="18" spans="1:14" ht="18.899999999999999" customHeight="1">
      <c r="A18" s="9">
        <v>15</v>
      </c>
      <c r="B18" s="135"/>
      <c r="C18" s="146"/>
      <c r="D18" s="64"/>
      <c r="E18" s="64"/>
      <c r="F18" s="138"/>
      <c r="G18" s="146"/>
      <c r="H18" s="64"/>
      <c r="I18" s="64"/>
      <c r="J18" s="138"/>
      <c r="K18" s="146"/>
      <c r="L18" s="64"/>
      <c r="M18" s="64"/>
      <c r="N18" s="138"/>
    </row>
    <row r="19" spans="1:14" ht="18.899999999999999" customHeight="1">
      <c r="A19" s="9">
        <v>16</v>
      </c>
      <c r="B19" s="254"/>
      <c r="C19" s="146"/>
      <c r="D19" s="64"/>
      <c r="E19" s="64"/>
      <c r="F19" s="138"/>
      <c r="G19" s="146"/>
      <c r="H19" s="64"/>
      <c r="I19" s="64"/>
      <c r="J19" s="138"/>
      <c r="K19" s="146"/>
      <c r="L19" s="64"/>
      <c r="M19" s="64"/>
      <c r="N19" s="138"/>
    </row>
    <row r="20" spans="1:14" ht="18.899999999999999" customHeight="1">
      <c r="A20" s="257">
        <v>17</v>
      </c>
      <c r="B20" s="254"/>
      <c r="C20" s="146"/>
      <c r="D20" s="64"/>
      <c r="E20" s="64"/>
      <c r="F20" s="138"/>
      <c r="G20" s="146"/>
      <c r="H20" s="64"/>
      <c r="I20" s="64"/>
      <c r="J20" s="138"/>
      <c r="K20" s="146"/>
      <c r="L20" s="64"/>
      <c r="M20" s="64"/>
      <c r="N20" s="138"/>
    </row>
    <row r="21" spans="1:14" ht="18.899999999999999" customHeight="1">
      <c r="A21" s="9">
        <v>18</v>
      </c>
      <c r="B21" s="254"/>
      <c r="C21" s="146"/>
      <c r="D21" s="64"/>
      <c r="E21" s="64"/>
      <c r="F21" s="138"/>
      <c r="G21" s="146"/>
      <c r="H21" s="64"/>
      <c r="I21" s="64"/>
      <c r="J21" s="138"/>
      <c r="K21" s="146"/>
      <c r="L21" s="64"/>
      <c r="M21" s="64"/>
      <c r="N21" s="13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7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8">
        <v>22</v>
      </c>
      <c r="B25" s="52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254"/>
      <c r="C26" s="146"/>
      <c r="D26" s="64"/>
      <c r="E26" s="64"/>
      <c r="F26" s="138"/>
      <c r="G26" s="146"/>
      <c r="H26" s="64"/>
      <c r="I26" s="64"/>
      <c r="J26" s="138"/>
      <c r="K26" s="146"/>
      <c r="L26" s="64"/>
      <c r="M26" s="64"/>
      <c r="N26" s="138"/>
    </row>
    <row r="27" spans="1:14" ht="18.899999999999999" customHeight="1">
      <c r="A27" s="108">
        <v>24</v>
      </c>
      <c r="B27" s="254"/>
      <c r="C27" s="146"/>
      <c r="D27" s="64"/>
      <c r="E27" s="64"/>
      <c r="F27" s="138"/>
      <c r="G27" s="146"/>
      <c r="H27" s="64"/>
      <c r="I27" s="64"/>
      <c r="J27" s="138"/>
      <c r="K27" s="146"/>
      <c r="L27" s="64"/>
      <c r="M27" s="64"/>
      <c r="N27" s="138"/>
    </row>
    <row r="28" spans="1:14" ht="18.899999999999999" customHeight="1">
      <c r="A28" s="108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3" zoomScale="110" zoomScaleNormal="110" workbookViewId="0">
      <selection activeCell="A4" sqref="A4:N26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4" t="s">
        <v>0</v>
      </c>
      <c r="B1" s="329" t="s">
        <v>5</v>
      </c>
      <c r="C1" s="326" t="s">
        <v>87</v>
      </c>
      <c r="D1" s="327"/>
      <c r="E1" s="327"/>
      <c r="F1" s="328"/>
      <c r="G1" s="326" t="s">
        <v>88</v>
      </c>
      <c r="H1" s="327"/>
      <c r="I1" s="327"/>
      <c r="J1" s="328"/>
      <c r="K1" s="326" t="s">
        <v>89</v>
      </c>
      <c r="L1" s="327"/>
      <c r="M1" s="327"/>
      <c r="N1" s="328"/>
    </row>
    <row r="2" spans="1:14" s="2" customFormat="1" ht="21.6" thickBot="1">
      <c r="A2" s="315"/>
      <c r="B2" s="330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16"/>
      <c r="B3" s="331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7" t="s">
        <v>268</v>
      </c>
      <c r="C4" s="146"/>
      <c r="D4" s="64"/>
      <c r="E4" s="64"/>
      <c r="F4" s="138">
        <f t="shared" ref="F4:F16" si="0">SUM(C4:E4)</f>
        <v>0</v>
      </c>
      <c r="G4" s="146"/>
      <c r="H4" s="64"/>
      <c r="I4" s="64"/>
      <c r="J4" s="138">
        <f t="shared" ref="J4:J17" si="1">SUM(G4:I4)</f>
        <v>0</v>
      </c>
      <c r="K4" s="146"/>
      <c r="L4" s="64"/>
      <c r="M4" s="64"/>
      <c r="N4" s="138">
        <f t="shared" ref="N4:N17" si="2">SUM(K4:M4)</f>
        <v>0</v>
      </c>
    </row>
    <row r="5" spans="1:14" ht="18.899999999999999" customHeight="1">
      <c r="A5" s="9">
        <v>2</v>
      </c>
      <c r="B5" s="277" t="s">
        <v>269</v>
      </c>
      <c r="C5" s="146"/>
      <c r="D5" s="64"/>
      <c r="E5" s="64"/>
      <c r="F5" s="138">
        <f t="shared" si="0"/>
        <v>0</v>
      </c>
      <c r="G5" s="146"/>
      <c r="H5" s="64"/>
      <c r="I5" s="64"/>
      <c r="J5" s="138">
        <f t="shared" si="1"/>
        <v>0</v>
      </c>
      <c r="K5" s="146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77" t="s">
        <v>270</v>
      </c>
      <c r="C6" s="158"/>
      <c r="D6" s="159"/>
      <c r="E6" s="159"/>
      <c r="F6" s="138">
        <f t="shared" si="0"/>
        <v>0</v>
      </c>
      <c r="G6" s="151"/>
      <c r="H6" s="162"/>
      <c r="I6" s="159"/>
      <c r="J6" s="138">
        <f t="shared" si="1"/>
        <v>0</v>
      </c>
      <c r="K6" s="151"/>
      <c r="L6" s="162"/>
      <c r="M6" s="159"/>
      <c r="N6" s="138">
        <f t="shared" si="2"/>
        <v>0</v>
      </c>
    </row>
    <row r="7" spans="1:14" ht="18.899999999999999" customHeight="1">
      <c r="A7" s="9">
        <v>4</v>
      </c>
      <c r="B7" s="277" t="s">
        <v>271</v>
      </c>
      <c r="C7" s="158"/>
      <c r="D7" s="159"/>
      <c r="E7" s="159"/>
      <c r="F7" s="138">
        <f t="shared" si="0"/>
        <v>0</v>
      </c>
      <c r="G7" s="146"/>
      <c r="H7" s="64"/>
      <c r="I7" s="64"/>
      <c r="J7" s="138">
        <f t="shared" si="1"/>
        <v>0</v>
      </c>
      <c r="K7" s="146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77" t="s">
        <v>272</v>
      </c>
      <c r="C8" s="146"/>
      <c r="D8" s="64"/>
      <c r="E8" s="64"/>
      <c r="F8" s="138">
        <f t="shared" si="0"/>
        <v>0</v>
      </c>
      <c r="G8" s="146"/>
      <c r="H8" s="64"/>
      <c r="I8" s="64"/>
      <c r="J8" s="138">
        <f t="shared" si="1"/>
        <v>0</v>
      </c>
      <c r="K8" s="146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77" t="s">
        <v>273</v>
      </c>
      <c r="C9" s="146"/>
      <c r="D9" s="64"/>
      <c r="E9" s="64"/>
      <c r="F9" s="138">
        <f t="shared" si="0"/>
        <v>0</v>
      </c>
      <c r="G9" s="146"/>
      <c r="H9" s="64"/>
      <c r="I9" s="64"/>
      <c r="J9" s="138">
        <f t="shared" si="1"/>
        <v>0</v>
      </c>
      <c r="K9" s="146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77" t="s">
        <v>274</v>
      </c>
      <c r="C10" s="146"/>
      <c r="D10" s="64"/>
      <c r="E10" s="64"/>
      <c r="F10" s="138">
        <f t="shared" si="0"/>
        <v>0</v>
      </c>
      <c r="G10" s="146"/>
      <c r="H10" s="64"/>
      <c r="I10" s="64"/>
      <c r="J10" s="138">
        <f t="shared" si="1"/>
        <v>0</v>
      </c>
      <c r="K10" s="146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77" t="s">
        <v>275</v>
      </c>
      <c r="C11" s="146"/>
      <c r="D11" s="64"/>
      <c r="E11" s="64"/>
      <c r="F11" s="138">
        <f t="shared" si="0"/>
        <v>0</v>
      </c>
      <c r="G11" s="146"/>
      <c r="H11" s="64"/>
      <c r="I11" s="64"/>
      <c r="J11" s="138">
        <f t="shared" si="1"/>
        <v>0</v>
      </c>
      <c r="K11" s="146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77" t="s">
        <v>276</v>
      </c>
      <c r="C12" s="146"/>
      <c r="D12" s="64"/>
      <c r="E12" s="64"/>
      <c r="F12" s="138">
        <f t="shared" si="0"/>
        <v>0</v>
      </c>
      <c r="G12" s="146"/>
      <c r="H12" s="64"/>
      <c r="I12" s="64"/>
      <c r="J12" s="138">
        <f t="shared" si="1"/>
        <v>0</v>
      </c>
      <c r="K12" s="146"/>
      <c r="L12" s="64"/>
      <c r="M12" s="64"/>
      <c r="N12" s="138">
        <f t="shared" si="2"/>
        <v>0</v>
      </c>
    </row>
    <row r="13" spans="1:14" ht="18.899999999999999" customHeight="1" thickBot="1">
      <c r="A13" s="258">
        <v>10</v>
      </c>
      <c r="B13" s="279" t="s">
        <v>277</v>
      </c>
      <c r="C13" s="259"/>
      <c r="D13" s="260"/>
      <c r="E13" s="260"/>
      <c r="F13" s="266">
        <f t="shared" si="0"/>
        <v>0</v>
      </c>
      <c r="G13" s="259"/>
      <c r="H13" s="260"/>
      <c r="I13" s="260"/>
      <c r="J13" s="266">
        <f t="shared" si="1"/>
        <v>0</v>
      </c>
      <c r="K13" s="259"/>
      <c r="L13" s="260"/>
      <c r="M13" s="260"/>
      <c r="N13" s="266">
        <f t="shared" si="2"/>
        <v>0</v>
      </c>
    </row>
    <row r="14" spans="1:14" ht="18.899999999999999" customHeight="1" thickTop="1">
      <c r="A14" s="257">
        <v>11</v>
      </c>
      <c r="B14" s="278"/>
      <c r="C14" s="29"/>
      <c r="D14" s="30"/>
      <c r="E14" s="30"/>
      <c r="F14" s="100"/>
      <c r="G14" s="29"/>
      <c r="H14" s="30"/>
      <c r="I14" s="30"/>
      <c r="J14" s="100"/>
      <c r="K14" s="29"/>
      <c r="L14" s="30"/>
      <c r="M14" s="30"/>
      <c r="N14" s="100"/>
    </row>
    <row r="15" spans="1:14" ht="18.899999999999999" customHeight="1">
      <c r="A15" s="9">
        <v>12</v>
      </c>
      <c r="B15" s="277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76"/>
      <c r="C16" s="29"/>
      <c r="D16" s="30"/>
      <c r="E16" s="30"/>
      <c r="F16" s="100"/>
      <c r="G16" s="29"/>
      <c r="H16" s="30"/>
      <c r="I16" s="30"/>
      <c r="J16" s="100"/>
      <c r="K16" s="29"/>
      <c r="L16" s="30"/>
      <c r="M16" s="30"/>
      <c r="N16" s="100"/>
    </row>
    <row r="17" spans="1:14" ht="18.899999999999999" customHeight="1">
      <c r="A17" s="9">
        <v>14</v>
      </c>
      <c r="B17" s="135"/>
      <c r="C17" s="146"/>
      <c r="D17" s="64"/>
      <c r="E17" s="64"/>
      <c r="F17" s="138"/>
      <c r="G17" s="146"/>
      <c r="H17" s="64"/>
      <c r="I17" s="64"/>
      <c r="J17" s="138"/>
      <c r="K17" s="146"/>
      <c r="L17" s="64"/>
      <c r="M17" s="64"/>
      <c r="N17" s="138"/>
    </row>
    <row r="18" spans="1:14" ht="18.899999999999999" customHeight="1">
      <c r="A18" s="9">
        <v>15</v>
      </c>
      <c r="B18" s="135"/>
      <c r="C18" s="146"/>
      <c r="D18" s="64"/>
      <c r="E18" s="64"/>
      <c r="F18" s="138"/>
      <c r="G18" s="146"/>
      <c r="H18" s="64"/>
      <c r="I18" s="64"/>
      <c r="J18" s="138"/>
      <c r="K18" s="146"/>
      <c r="L18" s="64"/>
      <c r="M18" s="64"/>
      <c r="N18" s="138"/>
    </row>
    <row r="19" spans="1:14" ht="18.899999999999999" customHeight="1">
      <c r="A19" s="9">
        <v>16</v>
      </c>
      <c r="B19" s="254"/>
      <c r="C19" s="146"/>
      <c r="D19" s="64"/>
      <c r="E19" s="64"/>
      <c r="F19" s="138"/>
      <c r="G19" s="146"/>
      <c r="H19" s="64"/>
      <c r="I19" s="64"/>
      <c r="J19" s="138"/>
      <c r="K19" s="146"/>
      <c r="L19" s="64"/>
      <c r="M19" s="64"/>
      <c r="N19" s="138"/>
    </row>
    <row r="20" spans="1:14" ht="18.899999999999999" customHeight="1">
      <c r="A20" s="257">
        <v>17</v>
      </c>
      <c r="B20" s="254"/>
      <c r="C20" s="146"/>
      <c r="D20" s="64"/>
      <c r="E20" s="64"/>
      <c r="F20" s="138"/>
      <c r="G20" s="146"/>
      <c r="H20" s="64"/>
      <c r="I20" s="64"/>
      <c r="J20" s="138"/>
      <c r="K20" s="146"/>
      <c r="L20" s="64"/>
      <c r="M20" s="64"/>
      <c r="N20" s="138"/>
    </row>
    <row r="21" spans="1:14" ht="18.899999999999999" customHeight="1">
      <c r="A21" s="9">
        <v>18</v>
      </c>
      <c r="B21" s="254"/>
      <c r="C21" s="146"/>
      <c r="D21" s="64"/>
      <c r="E21" s="64"/>
      <c r="F21" s="138"/>
      <c r="G21" s="146"/>
      <c r="H21" s="64"/>
      <c r="I21" s="64"/>
      <c r="J21" s="138"/>
      <c r="K21" s="146"/>
      <c r="L21" s="64"/>
      <c r="M21" s="64"/>
      <c r="N21" s="13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7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8">
        <v>22</v>
      </c>
      <c r="B25" s="52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254"/>
      <c r="C26" s="146"/>
      <c r="D26" s="64"/>
      <c r="E26" s="64"/>
      <c r="F26" s="138"/>
      <c r="G26" s="146"/>
      <c r="H26" s="64"/>
      <c r="I26" s="64"/>
      <c r="J26" s="138"/>
      <c r="K26" s="146"/>
      <c r="L26" s="64"/>
      <c r="M26" s="64"/>
      <c r="N26" s="138"/>
    </row>
    <row r="27" spans="1:14" ht="18.899999999999999" customHeight="1">
      <c r="A27" s="108">
        <v>24</v>
      </c>
      <c r="B27" s="254"/>
      <c r="C27" s="146"/>
      <c r="D27" s="64"/>
      <c r="E27" s="64"/>
      <c r="F27" s="138"/>
      <c r="G27" s="146"/>
      <c r="H27" s="64"/>
      <c r="I27" s="64"/>
      <c r="J27" s="138"/>
      <c r="K27" s="146"/>
      <c r="L27" s="64"/>
      <c r="M27" s="64"/>
      <c r="N27" s="138"/>
    </row>
    <row r="28" spans="1:14" ht="18.899999999999999" customHeight="1">
      <c r="A28" s="108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D13" sqref="D13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4" t="s">
        <v>0</v>
      </c>
      <c r="B1" s="323" t="s">
        <v>5</v>
      </c>
      <c r="C1" s="326" t="s">
        <v>95</v>
      </c>
      <c r="D1" s="327"/>
      <c r="E1" s="327"/>
      <c r="F1" s="328"/>
      <c r="G1" s="326" t="s">
        <v>94</v>
      </c>
      <c r="H1" s="327"/>
      <c r="I1" s="327"/>
      <c r="J1" s="328"/>
      <c r="K1" s="326" t="s">
        <v>93</v>
      </c>
      <c r="L1" s="327"/>
      <c r="M1" s="327"/>
      <c r="N1" s="328"/>
    </row>
    <row r="2" spans="1:14" s="2" customFormat="1" ht="21.6" thickBot="1">
      <c r="A2" s="315"/>
      <c r="B2" s="324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6"/>
      <c r="B3" s="325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77" t="s">
        <v>268</v>
      </c>
      <c r="C4" s="146"/>
      <c r="D4" s="64"/>
      <c r="E4" s="64"/>
      <c r="F4" s="138">
        <f t="shared" ref="F4:F16" si="0">SUM(C4:E4)</f>
        <v>0</v>
      </c>
      <c r="G4" s="146"/>
      <c r="H4" s="64"/>
      <c r="I4" s="64"/>
      <c r="J4" s="138">
        <f t="shared" ref="J4:J17" si="1">SUM(G4:I4)</f>
        <v>0</v>
      </c>
      <c r="K4" s="146"/>
      <c r="L4" s="64"/>
      <c r="M4" s="64"/>
      <c r="N4" s="138">
        <f t="shared" ref="N4:N17" si="2">SUM(K4:M4)</f>
        <v>0</v>
      </c>
    </row>
    <row r="5" spans="1:14" ht="18.899999999999999" customHeight="1">
      <c r="A5" s="9">
        <v>2</v>
      </c>
      <c r="B5" s="277" t="s">
        <v>269</v>
      </c>
      <c r="C5" s="146"/>
      <c r="D5" s="64"/>
      <c r="E5" s="64"/>
      <c r="F5" s="138">
        <f t="shared" si="0"/>
        <v>0</v>
      </c>
      <c r="G5" s="146"/>
      <c r="H5" s="64"/>
      <c r="I5" s="64"/>
      <c r="J5" s="138">
        <f t="shared" si="1"/>
        <v>0</v>
      </c>
      <c r="K5" s="146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77" t="s">
        <v>270</v>
      </c>
      <c r="C6" s="158"/>
      <c r="D6" s="159"/>
      <c r="E6" s="159"/>
      <c r="F6" s="138">
        <f t="shared" si="0"/>
        <v>0</v>
      </c>
      <c r="G6" s="151"/>
      <c r="H6" s="162"/>
      <c r="I6" s="159"/>
      <c r="J6" s="138">
        <f t="shared" si="1"/>
        <v>0</v>
      </c>
      <c r="K6" s="151"/>
      <c r="L6" s="162"/>
      <c r="M6" s="159"/>
      <c r="N6" s="138">
        <f t="shared" si="2"/>
        <v>0</v>
      </c>
    </row>
    <row r="7" spans="1:14" ht="18.899999999999999" customHeight="1">
      <c r="A7" s="9">
        <v>4</v>
      </c>
      <c r="B7" s="277" t="s">
        <v>271</v>
      </c>
      <c r="C7" s="158"/>
      <c r="D7" s="159"/>
      <c r="E7" s="159"/>
      <c r="F7" s="138">
        <f t="shared" si="0"/>
        <v>0</v>
      </c>
      <c r="G7" s="146"/>
      <c r="H7" s="64"/>
      <c r="I7" s="64"/>
      <c r="J7" s="138">
        <f t="shared" si="1"/>
        <v>0</v>
      </c>
      <c r="K7" s="146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77" t="s">
        <v>272</v>
      </c>
      <c r="C8" s="146"/>
      <c r="D8" s="64"/>
      <c r="E8" s="64"/>
      <c r="F8" s="138">
        <f t="shared" si="0"/>
        <v>0</v>
      </c>
      <c r="G8" s="146"/>
      <c r="H8" s="64"/>
      <c r="I8" s="64"/>
      <c r="J8" s="138">
        <f t="shared" si="1"/>
        <v>0</v>
      </c>
      <c r="K8" s="146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77" t="s">
        <v>273</v>
      </c>
      <c r="C9" s="146"/>
      <c r="D9" s="64"/>
      <c r="E9" s="64"/>
      <c r="F9" s="138">
        <f t="shared" si="0"/>
        <v>0</v>
      </c>
      <c r="G9" s="146"/>
      <c r="H9" s="64"/>
      <c r="I9" s="64"/>
      <c r="J9" s="138">
        <f t="shared" si="1"/>
        <v>0</v>
      </c>
      <c r="K9" s="146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77" t="s">
        <v>274</v>
      </c>
      <c r="C10" s="146"/>
      <c r="D10" s="64"/>
      <c r="E10" s="64"/>
      <c r="F10" s="138">
        <f t="shared" si="0"/>
        <v>0</v>
      </c>
      <c r="G10" s="146"/>
      <c r="H10" s="64"/>
      <c r="I10" s="64"/>
      <c r="J10" s="138">
        <f t="shared" si="1"/>
        <v>0</v>
      </c>
      <c r="K10" s="146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77" t="s">
        <v>275</v>
      </c>
      <c r="C11" s="146"/>
      <c r="D11" s="64"/>
      <c r="E11" s="64"/>
      <c r="F11" s="138">
        <f t="shared" si="0"/>
        <v>0</v>
      </c>
      <c r="G11" s="146"/>
      <c r="H11" s="64"/>
      <c r="I11" s="64"/>
      <c r="J11" s="138">
        <f t="shared" si="1"/>
        <v>0</v>
      </c>
      <c r="K11" s="146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77" t="s">
        <v>276</v>
      </c>
      <c r="C12" s="146"/>
      <c r="D12" s="64"/>
      <c r="E12" s="64"/>
      <c r="F12" s="138">
        <f t="shared" si="0"/>
        <v>0</v>
      </c>
      <c r="G12" s="146"/>
      <c r="H12" s="64"/>
      <c r="I12" s="64"/>
      <c r="J12" s="138">
        <f t="shared" si="1"/>
        <v>0</v>
      </c>
      <c r="K12" s="146"/>
      <c r="L12" s="64"/>
      <c r="M12" s="64"/>
      <c r="N12" s="138">
        <f t="shared" si="2"/>
        <v>0</v>
      </c>
    </row>
    <row r="13" spans="1:14" ht="18.899999999999999" customHeight="1" thickBot="1">
      <c r="A13" s="258">
        <v>10</v>
      </c>
      <c r="B13" s="279" t="s">
        <v>277</v>
      </c>
      <c r="C13" s="259"/>
      <c r="D13" s="260"/>
      <c r="E13" s="260"/>
      <c r="F13" s="266">
        <f t="shared" si="0"/>
        <v>0</v>
      </c>
      <c r="G13" s="259"/>
      <c r="H13" s="260"/>
      <c r="I13" s="260"/>
      <c r="J13" s="266">
        <f t="shared" si="1"/>
        <v>0</v>
      </c>
      <c r="K13" s="259"/>
      <c r="L13" s="260"/>
      <c r="M13" s="260"/>
      <c r="N13" s="266">
        <f t="shared" si="2"/>
        <v>0</v>
      </c>
    </row>
    <row r="14" spans="1:14" ht="18.899999999999999" customHeight="1" thickTop="1">
      <c r="A14" s="257">
        <v>11</v>
      </c>
      <c r="B14" s="278"/>
      <c r="C14" s="29"/>
      <c r="D14" s="30"/>
      <c r="E14" s="30"/>
      <c r="F14" s="100"/>
      <c r="G14" s="29"/>
      <c r="H14" s="30"/>
      <c r="I14" s="30"/>
      <c r="J14" s="100"/>
      <c r="K14" s="29"/>
      <c r="L14" s="30"/>
      <c r="M14" s="30"/>
      <c r="N14" s="100"/>
    </row>
    <row r="15" spans="1:14" ht="18.899999999999999" customHeight="1">
      <c r="A15" s="9">
        <v>12</v>
      </c>
      <c r="B15" s="277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76"/>
      <c r="C16" s="29"/>
      <c r="D16" s="30"/>
      <c r="E16" s="30"/>
      <c r="F16" s="100"/>
      <c r="G16" s="29"/>
      <c r="H16" s="30"/>
      <c r="I16" s="30"/>
      <c r="J16" s="100"/>
      <c r="K16" s="29"/>
      <c r="L16" s="30"/>
      <c r="M16" s="30"/>
      <c r="N16" s="100"/>
    </row>
    <row r="17" spans="1:14" ht="18.899999999999999" customHeight="1">
      <c r="A17" s="9">
        <v>14</v>
      </c>
      <c r="B17" s="135"/>
      <c r="C17" s="146"/>
      <c r="D17" s="64"/>
      <c r="E17" s="64"/>
      <c r="F17" s="138"/>
      <c r="G17" s="146"/>
      <c r="H17" s="64"/>
      <c r="I17" s="64"/>
      <c r="J17" s="138"/>
      <c r="K17" s="146"/>
      <c r="L17" s="64"/>
      <c r="M17" s="64"/>
      <c r="N17" s="138"/>
    </row>
    <row r="18" spans="1:14" ht="18.899999999999999" customHeight="1">
      <c r="A18" s="9">
        <v>15</v>
      </c>
      <c r="B18" s="135"/>
      <c r="C18" s="146"/>
      <c r="D18" s="64"/>
      <c r="E18" s="64"/>
      <c r="F18" s="138"/>
      <c r="G18" s="146"/>
      <c r="H18" s="64"/>
      <c r="I18" s="64"/>
      <c r="J18" s="138"/>
      <c r="K18" s="146"/>
      <c r="L18" s="64"/>
      <c r="M18" s="64"/>
      <c r="N18" s="138"/>
    </row>
    <row r="19" spans="1:14" ht="18.899999999999999" customHeight="1">
      <c r="A19" s="9">
        <v>16</v>
      </c>
      <c r="B19" s="254"/>
      <c r="C19" s="146"/>
      <c r="D19" s="64"/>
      <c r="E19" s="64"/>
      <c r="F19" s="138"/>
      <c r="G19" s="146"/>
      <c r="H19" s="64"/>
      <c r="I19" s="64"/>
      <c r="J19" s="138"/>
      <c r="K19" s="146"/>
      <c r="L19" s="64"/>
      <c r="M19" s="64"/>
      <c r="N19" s="138"/>
    </row>
    <row r="20" spans="1:14" ht="18.899999999999999" customHeight="1">
      <c r="A20" s="257">
        <v>17</v>
      </c>
      <c r="B20" s="254"/>
      <c r="C20" s="146"/>
      <c r="D20" s="64"/>
      <c r="E20" s="64"/>
      <c r="F20" s="138"/>
      <c r="G20" s="146"/>
      <c r="H20" s="64"/>
      <c r="I20" s="64"/>
      <c r="J20" s="138"/>
      <c r="K20" s="146"/>
      <c r="L20" s="64"/>
      <c r="M20" s="64"/>
      <c r="N20" s="138"/>
    </row>
    <row r="21" spans="1:14" ht="18.899999999999999" customHeight="1">
      <c r="A21" s="9">
        <v>18</v>
      </c>
      <c r="B21" s="254"/>
      <c r="C21" s="146"/>
      <c r="D21" s="64"/>
      <c r="E21" s="64"/>
      <c r="F21" s="138"/>
      <c r="G21" s="146"/>
      <c r="H21" s="64"/>
      <c r="I21" s="64"/>
      <c r="J21" s="138"/>
      <c r="K21" s="146"/>
      <c r="L21" s="64"/>
      <c r="M21" s="64"/>
      <c r="N21" s="13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257">
        <v>20</v>
      </c>
      <c r="B23" s="52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108">
        <v>22</v>
      </c>
      <c r="B25" s="52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254"/>
      <c r="C26" s="146"/>
      <c r="D26" s="64"/>
      <c r="E26" s="64"/>
      <c r="F26" s="138"/>
      <c r="G26" s="146"/>
      <c r="H26" s="64"/>
      <c r="I26" s="64"/>
      <c r="J26" s="138"/>
      <c r="K26" s="146"/>
      <c r="L26" s="64"/>
      <c r="M26" s="64"/>
      <c r="N26" s="138"/>
    </row>
    <row r="27" spans="1:14" ht="18.899999999999999" customHeight="1">
      <c r="A27" s="108">
        <v>24</v>
      </c>
      <c r="B27" s="254"/>
      <c r="C27" s="146"/>
      <c r="D27" s="64"/>
      <c r="E27" s="64"/>
      <c r="F27" s="138"/>
      <c r="G27" s="146"/>
      <c r="H27" s="64"/>
      <c r="I27" s="64"/>
      <c r="J27" s="138"/>
      <c r="K27" s="146"/>
      <c r="L27" s="64"/>
      <c r="M27" s="64"/>
      <c r="N27" s="138"/>
    </row>
    <row r="28" spans="1:14" ht="18.899999999999999" customHeight="1">
      <c r="A28" s="108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Normal="100" workbookViewId="0">
      <selection activeCell="E16" sqref="E16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37" t="s">
        <v>0</v>
      </c>
      <c r="B1" s="350" t="s">
        <v>5</v>
      </c>
      <c r="C1" s="353" t="s">
        <v>6</v>
      </c>
      <c r="D1" s="354"/>
      <c r="E1" s="355"/>
      <c r="F1" s="344" t="s">
        <v>7</v>
      </c>
      <c r="G1" s="347" t="s">
        <v>8</v>
      </c>
      <c r="H1" s="356" t="s">
        <v>4</v>
      </c>
      <c r="I1" s="359" t="s">
        <v>9</v>
      </c>
      <c r="J1" s="359"/>
      <c r="K1" s="360"/>
    </row>
    <row r="2" spans="1:24" s="20" customFormat="1" ht="15.75" customHeight="1">
      <c r="A2" s="338"/>
      <c r="B2" s="351"/>
      <c r="C2" s="21" t="s">
        <v>13</v>
      </c>
      <c r="D2" s="22" t="s">
        <v>15</v>
      </c>
      <c r="E2" s="361" t="s">
        <v>4</v>
      </c>
      <c r="F2" s="345"/>
      <c r="G2" s="348"/>
      <c r="H2" s="357"/>
      <c r="I2" s="340" t="s">
        <v>10</v>
      </c>
      <c r="J2" s="342" t="s">
        <v>11</v>
      </c>
      <c r="K2" s="363" t="s">
        <v>12</v>
      </c>
    </row>
    <row r="3" spans="1:24" s="20" customFormat="1" ht="23.4" customHeight="1">
      <c r="A3" s="338"/>
      <c r="B3" s="351"/>
      <c r="C3" s="23" t="s">
        <v>14</v>
      </c>
      <c r="D3" s="24" t="s">
        <v>14</v>
      </c>
      <c r="E3" s="362"/>
      <c r="F3" s="346"/>
      <c r="G3" s="349"/>
      <c r="H3" s="358"/>
      <c r="I3" s="340"/>
      <c r="J3" s="342"/>
      <c r="K3" s="363"/>
    </row>
    <row r="4" spans="1:24" s="20" customFormat="1" ht="22.2" customHeight="1" thickBot="1">
      <c r="A4" s="339"/>
      <c r="B4" s="352"/>
      <c r="C4" s="173">
        <f>'หน่วยที่ 1-3'!F3+'หน่วยที่ 1-3'!J3</f>
        <v>0</v>
      </c>
      <c r="D4" s="174">
        <f>'หน่วยที่ 1-3'!N3+'หน่วยที่ 4-6'!F3+'หน่วยที่ 4-6'!J3</f>
        <v>0</v>
      </c>
      <c r="E4" s="88">
        <v>70</v>
      </c>
      <c r="F4" s="166">
        <v>10</v>
      </c>
      <c r="G4" s="27">
        <v>20</v>
      </c>
      <c r="H4" s="91">
        <v>100</v>
      </c>
      <c r="I4" s="341"/>
      <c r="J4" s="343"/>
      <c r="K4" s="364"/>
    </row>
    <row r="5" spans="1:24" ht="18.899999999999999" customHeight="1" thickBot="1">
      <c r="A5" s="8">
        <v>1</v>
      </c>
      <c r="B5" s="277" t="s">
        <v>268</v>
      </c>
      <c r="C5" s="144">
        <f>'หน่วยที่ 1-3'!F4+'หน่วยที่ 1-3'!J4</f>
        <v>0</v>
      </c>
      <c r="D5" s="145">
        <f>'หน่วยที่ 1-3'!N4+'หน่วยที่ 4-6'!F4+'หน่วยที่ 4-6'!J4</f>
        <v>0</v>
      </c>
      <c r="E5" s="139">
        <f>SUM(C5:D5)</f>
        <v>0</v>
      </c>
      <c r="F5" s="62"/>
      <c r="G5" s="142"/>
      <c r="H5" s="140">
        <f>SUM(E5:G5)</f>
        <v>0</v>
      </c>
      <c r="I5" s="141" t="str">
        <f>IF(H5&gt;=80,"4",IF(H5&gt;=75,"3.5",IF(H5&gt;=70,"3",IF(H5&gt;=65,"2.5",IF(H5&gt;=60,"2",IF(H5&gt;=55,"1.5",IF(H5&gt;=50,"1",IF(H5&lt;50,"0"))))))))</f>
        <v>0</v>
      </c>
      <c r="J5" s="30"/>
      <c r="K5" s="31"/>
      <c r="M5" s="332" t="s">
        <v>183</v>
      </c>
      <c r="N5" s="334" t="s">
        <v>262</v>
      </c>
      <c r="O5" s="335"/>
      <c r="P5" s="335"/>
      <c r="Q5" s="335"/>
      <c r="R5" s="335"/>
      <c r="S5" s="335"/>
      <c r="T5" s="335"/>
      <c r="U5" s="335"/>
      <c r="V5" s="335"/>
      <c r="W5" s="336"/>
    </row>
    <row r="6" spans="1:24" ht="18.899999999999999" customHeight="1" thickBot="1">
      <c r="A6" s="9">
        <v>2</v>
      </c>
      <c r="B6" s="277" t="s">
        <v>269</v>
      </c>
      <c r="C6" s="146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39">
        <f t="shared" ref="E6:E19" si="0">SUM(C6:D6)</f>
        <v>0</v>
      </c>
      <c r="F6" s="64"/>
      <c r="G6" s="143"/>
      <c r="H6" s="140">
        <f t="shared" ref="H6:H19" si="1">SUM(E6:G6)</f>
        <v>0</v>
      </c>
      <c r="I6" s="141" t="str">
        <f>IF(H6&gt;=80,"4",IF(H6&gt;=75,"3.5",IF(H6&gt;=70,"3",IF(H6&gt;=65,"2.5",IF(H6&gt;=60,"2",IF(H6&gt;=55,"1.5",IF(H6&gt;=50,"1",IF(H6&lt;50,"0"))))))))</f>
        <v>0</v>
      </c>
      <c r="J6" s="13"/>
      <c r="K6" s="14"/>
      <c r="M6" s="333"/>
      <c r="N6" s="249">
        <v>4</v>
      </c>
      <c r="O6" s="184">
        <v>3.5</v>
      </c>
      <c r="P6" s="184">
        <v>3</v>
      </c>
      <c r="Q6" s="184">
        <v>2.5</v>
      </c>
      <c r="R6" s="184">
        <v>2</v>
      </c>
      <c r="S6" s="184">
        <v>1.5</v>
      </c>
      <c r="T6" s="184">
        <v>1</v>
      </c>
      <c r="U6" s="184">
        <v>0</v>
      </c>
      <c r="V6" s="184" t="s">
        <v>182</v>
      </c>
      <c r="W6" s="184" t="s">
        <v>185</v>
      </c>
      <c r="X6" s="38" t="s">
        <v>4</v>
      </c>
    </row>
    <row r="7" spans="1:24" ht="18.899999999999999" customHeight="1" thickBot="1">
      <c r="A7" s="9">
        <v>3</v>
      </c>
      <c r="B7" s="277" t="s">
        <v>270</v>
      </c>
      <c r="C7" s="146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39">
        <f t="shared" si="0"/>
        <v>0</v>
      </c>
      <c r="F7" s="64"/>
      <c r="G7" s="143"/>
      <c r="H7" s="140">
        <f t="shared" si="1"/>
        <v>0</v>
      </c>
      <c r="I7" s="141" t="str">
        <f>IF(H7&gt;=80,"4",IF(H7&gt;=75,"3.5",IF(H7&gt;=70,"3",IF(H7&gt;=65,"2.5",IF(H7&gt;=60,"2",IF(H7&gt;=55,"1.5",IF(H7&gt;=50,"1",IF(H7&lt;50,"0"))))))))</f>
        <v>0</v>
      </c>
      <c r="J7" s="13"/>
      <c r="K7" s="14"/>
      <c r="M7" s="247">
        <f>COUNTA(B5:B39)</f>
        <v>10</v>
      </c>
      <c r="N7" s="232">
        <f>COUNTIF(I4:I38,"4")</f>
        <v>0</v>
      </c>
      <c r="O7" s="232">
        <f>COUNTIF(I4:I38,"3.5")</f>
        <v>0</v>
      </c>
      <c r="P7" s="232">
        <f>COUNTIF(I4:I38,"3")</f>
        <v>0</v>
      </c>
      <c r="Q7" s="232">
        <f>COUNTIF(I4:I38,"2.5")</f>
        <v>0</v>
      </c>
      <c r="R7" s="232">
        <f>COUNTIF(I4:I38,"2")</f>
        <v>0</v>
      </c>
      <c r="S7" s="232">
        <f>COUNTIF(I4:I38,"1.5")</f>
        <v>0</v>
      </c>
      <c r="T7" s="232">
        <f>COUNTIF($I$4:$I$38,"1")</f>
        <v>0</v>
      </c>
      <c r="U7" s="232">
        <f>COUNTIF($I$4:$I$38,"0")</f>
        <v>10</v>
      </c>
      <c r="V7" s="232">
        <f>COUNTIF($I$4:$I$38,"ร")</f>
        <v>0</v>
      </c>
      <c r="W7" s="232">
        <f>COUNTIF($I$4:$I$38,"มส")</f>
        <v>0</v>
      </c>
      <c r="X7" s="1">
        <f>SUM(N7:W7)</f>
        <v>10</v>
      </c>
    </row>
    <row r="8" spans="1:24" ht="18.899999999999999" customHeight="1" thickBot="1">
      <c r="A8" s="9">
        <v>4</v>
      </c>
      <c r="B8" s="277" t="s">
        <v>271</v>
      </c>
      <c r="C8" s="146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39">
        <f t="shared" si="0"/>
        <v>0</v>
      </c>
      <c r="F8" s="64"/>
      <c r="G8" s="143"/>
      <c r="H8" s="140">
        <f t="shared" si="1"/>
        <v>0</v>
      </c>
      <c r="I8" s="141" t="str">
        <f t="shared" ref="I8:I19" si="2">IF(H8&gt;=80,"4",IF(H8&gt;=75,"3.5",IF(H8&gt;=70,"3",IF(H8&gt;=65,"2.5",IF(H8&gt;=60,"2",IF(H8&gt;=55,"1.5",IF(H8&gt;=50,"1",IF(H8&lt;50,"0"))))))))</f>
        <v>0</v>
      </c>
      <c r="J8" s="13"/>
      <c r="K8" s="14"/>
      <c r="M8" s="248" t="s">
        <v>196</v>
      </c>
      <c r="N8" s="242">
        <f>N7/$M$7*100</f>
        <v>0</v>
      </c>
      <c r="O8" s="242">
        <f>O7/$M$7*100</f>
        <v>0</v>
      </c>
      <c r="P8" s="242">
        <f t="shared" ref="P8:U8" si="3">P7/$M$7*100</f>
        <v>0</v>
      </c>
      <c r="Q8" s="242">
        <f t="shared" si="3"/>
        <v>0</v>
      </c>
      <c r="R8" s="242">
        <f t="shared" si="3"/>
        <v>0</v>
      </c>
      <c r="S8" s="242">
        <f t="shared" si="3"/>
        <v>0</v>
      </c>
      <c r="T8" s="242">
        <f t="shared" si="3"/>
        <v>0</v>
      </c>
      <c r="U8" s="242">
        <f t="shared" si="3"/>
        <v>100</v>
      </c>
      <c r="V8" s="242">
        <f t="shared" ref="V8" si="4">V7/$M$7*100</f>
        <v>0</v>
      </c>
      <c r="W8" s="242">
        <f t="shared" ref="W8" si="5">W7/$M$7*100</f>
        <v>0</v>
      </c>
      <c r="X8" s="244">
        <f>SUM(N8:W8)</f>
        <v>100</v>
      </c>
    </row>
    <row r="9" spans="1:24" ht="18.899999999999999" customHeight="1">
      <c r="A9" s="9">
        <v>5</v>
      </c>
      <c r="B9" s="277" t="s">
        <v>272</v>
      </c>
      <c r="C9" s="141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39">
        <f t="shared" si="0"/>
        <v>0</v>
      </c>
      <c r="F9" s="64"/>
      <c r="G9" s="143"/>
      <c r="H9" s="140">
        <f t="shared" si="1"/>
        <v>0</v>
      </c>
      <c r="I9" s="141" t="str">
        <f t="shared" si="2"/>
        <v>0</v>
      </c>
      <c r="J9" s="13"/>
      <c r="K9" s="14"/>
    </row>
    <row r="10" spans="1:24" ht="18.899999999999999" customHeight="1">
      <c r="A10" s="9">
        <v>6</v>
      </c>
      <c r="B10" s="277" t="s">
        <v>273</v>
      </c>
      <c r="C10" s="141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39">
        <f t="shared" si="0"/>
        <v>0</v>
      </c>
      <c r="F10" s="64"/>
      <c r="G10" s="143"/>
      <c r="H10" s="140">
        <f t="shared" si="1"/>
        <v>0</v>
      </c>
      <c r="I10" s="141" t="str">
        <f t="shared" si="2"/>
        <v>0</v>
      </c>
      <c r="J10" s="13"/>
      <c r="K10" s="14"/>
    </row>
    <row r="11" spans="1:24" ht="18.899999999999999" customHeight="1">
      <c r="A11" s="9">
        <v>7</v>
      </c>
      <c r="B11" s="277" t="s">
        <v>274</v>
      </c>
      <c r="C11" s="141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39">
        <f t="shared" si="0"/>
        <v>0</v>
      </c>
      <c r="F11" s="64"/>
      <c r="G11" s="143"/>
      <c r="H11" s="140">
        <f t="shared" si="1"/>
        <v>0</v>
      </c>
      <c r="I11" s="141" t="str">
        <f t="shared" si="2"/>
        <v>0</v>
      </c>
      <c r="J11" s="13"/>
      <c r="K11" s="14"/>
    </row>
    <row r="12" spans="1:24" ht="18.899999999999999" customHeight="1">
      <c r="A12" s="9">
        <v>8</v>
      </c>
      <c r="B12" s="277" t="s">
        <v>275</v>
      </c>
      <c r="C12" s="141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39">
        <f t="shared" si="0"/>
        <v>0</v>
      </c>
      <c r="F12" s="64"/>
      <c r="G12" s="143"/>
      <c r="H12" s="140">
        <f t="shared" si="1"/>
        <v>0</v>
      </c>
      <c r="I12" s="141" t="str">
        <f t="shared" si="2"/>
        <v>0</v>
      </c>
      <c r="J12" s="13"/>
      <c r="K12" s="14"/>
    </row>
    <row r="13" spans="1:24" ht="18.899999999999999" customHeight="1">
      <c r="A13" s="9">
        <v>9</v>
      </c>
      <c r="B13" s="277" t="s">
        <v>276</v>
      </c>
      <c r="C13" s="141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39">
        <f t="shared" si="0"/>
        <v>0</v>
      </c>
      <c r="F13" s="64"/>
      <c r="G13" s="164"/>
      <c r="H13" s="140">
        <f t="shared" si="1"/>
        <v>0</v>
      </c>
      <c r="I13" s="141" t="str">
        <f t="shared" si="2"/>
        <v>0</v>
      </c>
      <c r="J13" s="13"/>
      <c r="K13" s="14"/>
    </row>
    <row r="14" spans="1:24" ht="18.899999999999999" customHeight="1" thickBot="1">
      <c r="A14" s="258">
        <v>10</v>
      </c>
      <c r="B14" s="279" t="s">
        <v>277</v>
      </c>
      <c r="C14" s="259">
        <f>'หน่วยที่ 1-3'!F13+'หน่วยที่ 1-3'!J13+'หน่วยที่ 1-3'!N13</f>
        <v>0</v>
      </c>
      <c r="D14" s="260">
        <f>'หน่วยที่ 1-3'!N13+'หน่วยที่ 4-6'!F13+'หน่วยที่ 4-6'!J13</f>
        <v>0</v>
      </c>
      <c r="E14" s="261">
        <f t="shared" si="0"/>
        <v>0</v>
      </c>
      <c r="F14" s="260"/>
      <c r="G14" s="262"/>
      <c r="H14" s="263">
        <f t="shared" si="1"/>
        <v>0</v>
      </c>
      <c r="I14" s="259" t="str">
        <f t="shared" si="2"/>
        <v>0</v>
      </c>
      <c r="J14" s="264"/>
      <c r="K14" s="265"/>
    </row>
    <row r="15" spans="1:24" ht="18.899999999999999" customHeight="1" thickTop="1">
      <c r="A15" s="257">
        <v>11</v>
      </c>
      <c r="B15" s="278"/>
      <c r="C15" s="141"/>
      <c r="D15" s="62"/>
      <c r="E15" s="139"/>
      <c r="F15" s="62"/>
      <c r="G15" s="142"/>
      <c r="H15" s="140"/>
      <c r="I15" s="141"/>
      <c r="J15" s="30"/>
      <c r="K15" s="31"/>
    </row>
    <row r="16" spans="1:24" ht="18.899999999999999" customHeight="1">
      <c r="A16" s="9">
        <v>12</v>
      </c>
      <c r="B16" s="277"/>
      <c r="C16" s="141"/>
      <c r="D16" s="62"/>
      <c r="E16" s="139"/>
      <c r="F16" s="62"/>
      <c r="G16" s="142"/>
      <c r="H16" s="140"/>
      <c r="I16" s="141"/>
      <c r="J16" s="30"/>
      <c r="K16" s="31"/>
    </row>
    <row r="17" spans="1:11" ht="18.899999999999999" customHeight="1">
      <c r="A17" s="9">
        <v>13</v>
      </c>
      <c r="B17" s="276"/>
      <c r="C17" s="141"/>
      <c r="D17" s="62"/>
      <c r="E17" s="139"/>
      <c r="F17" s="62"/>
      <c r="G17" s="142"/>
      <c r="H17" s="140"/>
      <c r="I17" s="141"/>
      <c r="J17" s="30"/>
      <c r="K17" s="31"/>
    </row>
    <row r="18" spans="1:11" ht="18.899999999999999" customHeight="1">
      <c r="A18" s="9">
        <v>14</v>
      </c>
      <c r="B18" s="135"/>
      <c r="C18" s="17"/>
      <c r="D18" s="62"/>
      <c r="E18" s="139"/>
      <c r="F18" s="64"/>
      <c r="G18" s="143"/>
      <c r="H18" s="140"/>
      <c r="I18" s="141"/>
      <c r="J18" s="13"/>
      <c r="K18" s="14"/>
    </row>
    <row r="19" spans="1:11" ht="18.899999999999999" customHeight="1">
      <c r="A19" s="9">
        <v>15</v>
      </c>
      <c r="B19" s="135"/>
      <c r="C19" s="141"/>
      <c r="D19" s="62"/>
      <c r="E19" s="139"/>
      <c r="F19" s="64"/>
      <c r="G19" s="143"/>
      <c r="H19" s="140"/>
      <c r="I19" s="141"/>
      <c r="J19" s="13"/>
      <c r="K19" s="14"/>
    </row>
    <row r="20" spans="1:11" ht="18.899999999999999" customHeight="1">
      <c r="A20" s="9">
        <v>16</v>
      </c>
      <c r="B20" s="254"/>
      <c r="C20" s="17"/>
      <c r="D20" s="62"/>
      <c r="E20" s="139"/>
      <c r="F20" s="64"/>
      <c r="G20" s="143"/>
      <c r="H20" s="140"/>
      <c r="I20" s="141"/>
      <c r="J20" s="13"/>
      <c r="K20" s="14"/>
    </row>
    <row r="21" spans="1:11" ht="18.899999999999999" customHeight="1">
      <c r="A21" s="257">
        <v>17</v>
      </c>
      <c r="B21" s="254"/>
      <c r="C21" s="141"/>
      <c r="D21" s="62"/>
      <c r="E21" s="139"/>
      <c r="F21" s="64"/>
      <c r="G21" s="143"/>
      <c r="H21" s="140"/>
      <c r="I21" s="141"/>
      <c r="J21" s="13"/>
      <c r="K21" s="14"/>
    </row>
    <row r="22" spans="1:11" ht="18.899999999999999" customHeight="1">
      <c r="A22" s="9">
        <v>18</v>
      </c>
      <c r="B22" s="254"/>
      <c r="C22" s="141"/>
      <c r="D22" s="62"/>
      <c r="E22" s="139"/>
      <c r="F22" s="64"/>
      <c r="G22" s="143"/>
      <c r="H22" s="140"/>
      <c r="I22" s="141"/>
      <c r="J22" s="13"/>
      <c r="K22" s="14"/>
    </row>
    <row r="23" spans="1:11" ht="18.899999999999999" customHeight="1">
      <c r="A23" s="9">
        <v>19</v>
      </c>
      <c r="B23" s="52"/>
      <c r="C23" s="17"/>
      <c r="D23" s="13"/>
      <c r="E23" s="89"/>
      <c r="F23" s="13"/>
      <c r="G23" s="32"/>
      <c r="H23" s="92"/>
      <c r="I23" s="17"/>
      <c r="J23" s="13"/>
      <c r="K23" s="14"/>
    </row>
    <row r="24" spans="1:11" ht="18.899999999999999" customHeight="1">
      <c r="A24" s="257">
        <v>20</v>
      </c>
      <c r="B24" s="52"/>
      <c r="C24" s="17"/>
      <c r="D24" s="13"/>
      <c r="E24" s="89"/>
      <c r="F24" s="13"/>
      <c r="G24" s="32"/>
      <c r="H24" s="92"/>
      <c r="I24" s="17"/>
      <c r="J24" s="13"/>
      <c r="K24" s="14"/>
    </row>
    <row r="25" spans="1:11" ht="18.899999999999999" customHeight="1">
      <c r="A25" s="9">
        <v>21</v>
      </c>
      <c r="B25" s="52"/>
      <c r="C25" s="17"/>
      <c r="D25" s="13"/>
      <c r="E25" s="89"/>
      <c r="F25" s="13"/>
      <c r="G25" s="32"/>
      <c r="H25" s="92"/>
      <c r="I25" s="17"/>
      <c r="J25" s="13"/>
      <c r="K25" s="14"/>
    </row>
    <row r="26" spans="1:11" ht="18.899999999999999" customHeight="1">
      <c r="A26" s="108">
        <v>22</v>
      </c>
      <c r="B26" s="52"/>
      <c r="C26" s="17"/>
      <c r="D26" s="62"/>
      <c r="E26" s="139"/>
      <c r="F26" s="64"/>
      <c r="G26" s="143"/>
      <c r="H26" s="140"/>
      <c r="I26" s="141"/>
      <c r="J26" s="13"/>
      <c r="K26" s="14"/>
    </row>
    <row r="27" spans="1:11" ht="18.899999999999999" customHeight="1">
      <c r="A27" s="108">
        <v>23</v>
      </c>
      <c r="B27" s="254"/>
      <c r="C27" s="141"/>
      <c r="D27" s="62"/>
      <c r="E27" s="139"/>
      <c r="F27" s="64"/>
      <c r="G27" s="143"/>
      <c r="H27" s="140"/>
      <c r="I27" s="141"/>
      <c r="J27" s="13"/>
      <c r="K27" s="14"/>
    </row>
    <row r="28" spans="1:11" ht="18.899999999999999" customHeight="1">
      <c r="A28" s="108">
        <v>24</v>
      </c>
      <c r="B28" s="254"/>
      <c r="C28" s="141"/>
      <c r="D28" s="62"/>
      <c r="E28" s="139"/>
      <c r="F28" s="64"/>
      <c r="G28" s="143"/>
      <c r="H28" s="140"/>
      <c r="I28" s="141"/>
      <c r="J28" s="13"/>
      <c r="K28" s="14"/>
    </row>
    <row r="29" spans="1:11" ht="18.899999999999999" customHeight="1">
      <c r="A29" s="108">
        <v>25</v>
      </c>
      <c r="B29" s="52"/>
      <c r="C29" s="17"/>
      <c r="D29" s="13"/>
      <c r="E29" s="89"/>
      <c r="F29" s="13"/>
      <c r="G29" s="32"/>
      <c r="H29" s="92"/>
      <c r="I29" s="17"/>
      <c r="J29" s="13"/>
      <c r="K29" s="14"/>
    </row>
    <row r="30" spans="1:11" ht="18.899999999999999" customHeight="1">
      <c r="A30" s="108">
        <v>26</v>
      </c>
      <c r="B30" s="52"/>
      <c r="C30" s="17"/>
      <c r="D30" s="13"/>
      <c r="E30" s="89"/>
      <c r="F30" s="13"/>
      <c r="G30" s="32"/>
      <c r="H30" s="92"/>
      <c r="I30" s="17"/>
      <c r="J30" s="13"/>
      <c r="K30" s="14"/>
    </row>
    <row r="31" spans="1:11" ht="18.899999999999999" customHeight="1">
      <c r="A31" s="108">
        <v>27</v>
      </c>
      <c r="B31" s="52"/>
      <c r="C31" s="17"/>
      <c r="D31" s="13"/>
      <c r="E31" s="89"/>
      <c r="F31" s="13"/>
      <c r="G31" s="32"/>
      <c r="H31" s="92"/>
      <c r="I31" s="17"/>
      <c r="J31" s="13"/>
      <c r="K31" s="14"/>
    </row>
    <row r="32" spans="1:11" ht="18.899999999999999" customHeight="1">
      <c r="A32" s="108">
        <v>28</v>
      </c>
      <c r="B32" s="52"/>
      <c r="C32" s="17"/>
      <c r="D32" s="13"/>
      <c r="E32" s="89"/>
      <c r="F32" s="13"/>
      <c r="G32" s="32"/>
      <c r="H32" s="92"/>
      <c r="I32" s="17"/>
      <c r="J32" s="13"/>
      <c r="K32" s="14"/>
    </row>
    <row r="33" spans="1:11" ht="18.899999999999999" customHeight="1">
      <c r="A33" s="108">
        <v>29</v>
      </c>
      <c r="B33" s="53"/>
      <c r="C33" s="17"/>
      <c r="D33" s="13"/>
      <c r="E33" s="89"/>
      <c r="F33" s="13"/>
      <c r="G33" s="32"/>
      <c r="H33" s="92"/>
      <c r="I33" s="17"/>
      <c r="J33" s="13"/>
      <c r="K33" s="14"/>
    </row>
    <row r="34" spans="1:11" ht="18.899999999999999" customHeight="1">
      <c r="A34" s="108">
        <v>30</v>
      </c>
      <c r="B34" s="52"/>
      <c r="C34" s="17"/>
      <c r="D34" s="13"/>
      <c r="E34" s="89"/>
      <c r="F34" s="13"/>
      <c r="G34" s="32"/>
      <c r="H34" s="92"/>
      <c r="I34" s="17"/>
      <c r="J34" s="13"/>
      <c r="K34" s="14"/>
    </row>
    <row r="35" spans="1:11" ht="18.899999999999999" customHeight="1">
      <c r="A35" s="108">
        <v>31</v>
      </c>
      <c r="B35" s="69"/>
      <c r="C35" s="17"/>
      <c r="D35" s="13"/>
      <c r="E35" s="89"/>
      <c r="F35" s="13"/>
      <c r="G35" s="32"/>
      <c r="H35" s="92"/>
      <c r="I35" s="17"/>
      <c r="J35" s="13"/>
      <c r="K35" s="14"/>
    </row>
    <row r="36" spans="1:11" ht="18.899999999999999" customHeight="1">
      <c r="A36" s="108">
        <v>32</v>
      </c>
      <c r="B36" s="79"/>
      <c r="C36" s="17"/>
      <c r="D36" s="13"/>
      <c r="E36" s="89"/>
      <c r="F36" s="13"/>
      <c r="G36" s="32"/>
      <c r="H36" s="92"/>
      <c r="I36" s="17"/>
      <c r="J36" s="13"/>
      <c r="K36" s="14"/>
    </row>
    <row r="37" spans="1:11" ht="18.899999999999999" customHeight="1">
      <c r="A37" s="108">
        <v>33</v>
      </c>
      <c r="B37" s="79"/>
      <c r="C37" s="17"/>
      <c r="D37" s="13"/>
      <c r="E37" s="89"/>
      <c r="F37" s="13"/>
      <c r="G37" s="32"/>
      <c r="H37" s="92"/>
      <c r="I37" s="17"/>
      <c r="J37" s="13"/>
      <c r="K37" s="14"/>
    </row>
    <row r="38" spans="1:11" ht="18.899999999999999" customHeight="1">
      <c r="A38" s="108">
        <v>34</v>
      </c>
      <c r="B38" s="79"/>
      <c r="C38" s="17"/>
      <c r="D38" s="13"/>
      <c r="E38" s="89"/>
      <c r="F38" s="13"/>
      <c r="G38" s="32"/>
      <c r="H38" s="92"/>
      <c r="I38" s="17"/>
      <c r="J38" s="13"/>
      <c r="K38" s="14"/>
    </row>
    <row r="39" spans="1:11" ht="18.899999999999999" customHeight="1" thickBot="1">
      <c r="A39" s="109">
        <v>35</v>
      </c>
      <c r="B39" s="80"/>
      <c r="C39" s="18"/>
      <c r="D39" s="15"/>
      <c r="E39" s="90"/>
      <c r="F39" s="15"/>
      <c r="G39" s="33"/>
      <c r="H39" s="93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13" zoomScaleNormal="100" workbookViewId="0">
      <selection activeCell="C14" sqref="C14:I24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6" t="s">
        <v>28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8" s="20" customFormat="1" ht="17.399999999999999" customHeight="1">
      <c r="A2" s="314" t="s">
        <v>0</v>
      </c>
      <c r="B2" s="101"/>
      <c r="C2" s="372" t="s">
        <v>16</v>
      </c>
      <c r="D2" s="374" t="s">
        <v>17</v>
      </c>
      <c r="E2" s="374" t="s">
        <v>18</v>
      </c>
      <c r="F2" s="374" t="s">
        <v>19</v>
      </c>
      <c r="G2" s="377" t="s">
        <v>20</v>
      </c>
      <c r="H2" s="39" t="s">
        <v>21</v>
      </c>
      <c r="I2" s="314" t="s">
        <v>9</v>
      </c>
      <c r="J2" s="323" t="s">
        <v>24</v>
      </c>
      <c r="K2" s="379"/>
    </row>
    <row r="3" spans="1:18" s="20" customFormat="1" ht="18" customHeight="1">
      <c r="A3" s="315"/>
      <c r="B3" s="102" t="s">
        <v>5</v>
      </c>
      <c r="C3" s="373"/>
      <c r="D3" s="375"/>
      <c r="E3" s="375"/>
      <c r="F3" s="375"/>
      <c r="G3" s="378"/>
      <c r="H3" s="40" t="s">
        <v>22</v>
      </c>
      <c r="I3" s="315"/>
      <c r="J3" s="324"/>
      <c r="K3" s="380"/>
    </row>
    <row r="4" spans="1:18" s="20" customFormat="1" ht="18.600000000000001" customHeight="1" thickBot="1">
      <c r="A4" s="316"/>
      <c r="B4" s="103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6"/>
      <c r="J4" s="325"/>
      <c r="K4" s="381"/>
    </row>
    <row r="5" spans="1:18" ht="18.600000000000001" customHeight="1" thickBot="1">
      <c r="A5" s="8">
        <v>1</v>
      </c>
      <c r="B5" s="277" t="s">
        <v>268</v>
      </c>
      <c r="C5" s="144"/>
      <c r="D5" s="145"/>
      <c r="E5" s="145"/>
      <c r="F5" s="145"/>
      <c r="G5" s="147"/>
      <c r="H5" s="148" t="e">
        <f>MODE(C5:G5)</f>
        <v>#N/A</v>
      </c>
      <c r="I5" s="141" t="e">
        <f>IF(H5=3,"ดีเยี่ยม",IF(H5=2,"ดี",IF(H5=1,"ผ่าน",IF(H5=0,"ไม่ผ่าน"))))</f>
        <v>#N/A</v>
      </c>
      <c r="J5" s="382" t="s">
        <v>25</v>
      </c>
      <c r="K5" s="383"/>
      <c r="M5" s="368" t="s">
        <v>259</v>
      </c>
      <c r="N5" s="365" t="s">
        <v>261</v>
      </c>
      <c r="O5" s="366"/>
      <c r="P5" s="366"/>
      <c r="Q5" s="367"/>
    </row>
    <row r="6" spans="1:18" ht="18.600000000000001" customHeight="1">
      <c r="A6" s="9">
        <v>2</v>
      </c>
      <c r="B6" s="277" t="s">
        <v>269</v>
      </c>
      <c r="C6" s="146"/>
      <c r="D6" s="64"/>
      <c r="E6" s="64"/>
      <c r="F6" s="64"/>
      <c r="G6" s="149"/>
      <c r="H6" s="150" t="e">
        <f>MODE(C6:G6)</f>
        <v>#N/A</v>
      </c>
      <c r="I6" s="141" t="e">
        <f>IF(H6=3,"ดีเยี่ยม",IF(H6=2,"ดี",IF(H6=1,"ผ่าน",IF(H6=0,"ไม่ผ่าน"))))</f>
        <v>#N/A</v>
      </c>
      <c r="J6" s="104" t="s">
        <v>27</v>
      </c>
      <c r="K6" s="105" t="s">
        <v>26</v>
      </c>
      <c r="M6" s="369"/>
      <c r="N6" s="234" t="s">
        <v>190</v>
      </c>
      <c r="O6" s="186" t="s">
        <v>126</v>
      </c>
      <c r="P6" s="186" t="s">
        <v>191</v>
      </c>
      <c r="Q6" s="234" t="s">
        <v>192</v>
      </c>
    </row>
    <row r="7" spans="1:18" ht="18.600000000000001" customHeight="1" thickBot="1">
      <c r="A7" s="9">
        <v>3</v>
      </c>
      <c r="B7" s="277" t="s">
        <v>270</v>
      </c>
      <c r="C7" s="146"/>
      <c r="D7" s="64"/>
      <c r="E7" s="64"/>
      <c r="F7" s="64"/>
      <c r="G7" s="149"/>
      <c r="H7" s="150" t="e">
        <f t="shared" ref="H7:H19" si="0">MODE(C7:G7)</f>
        <v>#N/A</v>
      </c>
      <c r="I7" s="141" t="e">
        <f t="shared" ref="I7:I19" si="1">IF(H7=3,"ดีเยี่ยม",IF(H7=2,"ดี",IF(H7=1,"ผ่าน",IF(H7=0,"ไม่ผ่าน"))))</f>
        <v>#N/A</v>
      </c>
      <c r="J7" s="106"/>
      <c r="K7" s="105" t="s">
        <v>29</v>
      </c>
      <c r="M7" s="369"/>
      <c r="N7" s="236" t="s">
        <v>155</v>
      </c>
      <c r="O7" s="233" t="s">
        <v>156</v>
      </c>
      <c r="P7" s="233" t="s">
        <v>157</v>
      </c>
      <c r="Q7" s="235" t="s">
        <v>158</v>
      </c>
    </row>
    <row r="8" spans="1:18" ht="18.600000000000001" customHeight="1" thickBot="1">
      <c r="A8" s="9">
        <v>4</v>
      </c>
      <c r="B8" s="277" t="s">
        <v>271</v>
      </c>
      <c r="C8" s="146"/>
      <c r="D8" s="64"/>
      <c r="E8" s="64"/>
      <c r="F8" s="64"/>
      <c r="G8" s="149"/>
      <c r="H8" s="150" t="e">
        <f t="shared" si="0"/>
        <v>#N/A</v>
      </c>
      <c r="I8" s="141" t="e">
        <f t="shared" si="1"/>
        <v>#N/A</v>
      </c>
      <c r="J8" s="106"/>
      <c r="K8" s="105" t="s">
        <v>30</v>
      </c>
      <c r="M8" s="237">
        <f>COUNTA(B5:B39)</f>
        <v>10</v>
      </c>
      <c r="N8" s="232">
        <f>COUNTIF(I5:I39,"ดีเยี่ยม")</f>
        <v>0</v>
      </c>
      <c r="O8" s="232">
        <f>COUNTIF(I5:I39,"ดี")</f>
        <v>0</v>
      </c>
      <c r="P8" s="232">
        <f>COUNTIF(I5:I39,"ผ่าน")</f>
        <v>0</v>
      </c>
      <c r="Q8" s="232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7" t="s">
        <v>272</v>
      </c>
      <c r="C9" s="146"/>
      <c r="D9" s="64"/>
      <c r="E9" s="64"/>
      <c r="F9" s="64"/>
      <c r="G9" s="149"/>
      <c r="H9" s="150" t="e">
        <f t="shared" si="0"/>
        <v>#N/A</v>
      </c>
      <c r="I9" s="141" t="e">
        <f t="shared" si="1"/>
        <v>#N/A</v>
      </c>
      <c r="J9" s="104" t="s">
        <v>32</v>
      </c>
      <c r="K9" s="105" t="s">
        <v>107</v>
      </c>
      <c r="M9" s="237" t="s">
        <v>188</v>
      </c>
      <c r="N9" s="241">
        <f>N8/$M$8*100</f>
        <v>0</v>
      </c>
      <c r="O9" s="241">
        <f t="shared" ref="O9:P9" si="2">O8/$M$8*100</f>
        <v>0</v>
      </c>
      <c r="P9" s="241">
        <f t="shared" si="2"/>
        <v>0</v>
      </c>
      <c r="Q9" s="241">
        <f>Q8/$M$8*100</f>
        <v>0</v>
      </c>
      <c r="R9" s="244">
        <f>SUM(N9:Q9)</f>
        <v>0</v>
      </c>
    </row>
    <row r="10" spans="1:18" ht="18.600000000000001" customHeight="1">
      <c r="A10" s="9">
        <v>6</v>
      </c>
      <c r="B10" s="277" t="s">
        <v>273</v>
      </c>
      <c r="C10" s="146"/>
      <c r="D10" s="64"/>
      <c r="E10" s="64"/>
      <c r="F10" s="64"/>
      <c r="G10" s="149"/>
      <c r="H10" s="150" t="e">
        <f t="shared" si="0"/>
        <v>#N/A</v>
      </c>
      <c r="I10" s="141" t="e">
        <f t="shared" si="1"/>
        <v>#N/A</v>
      </c>
      <c r="J10" s="106"/>
      <c r="K10" s="105" t="s">
        <v>108</v>
      </c>
    </row>
    <row r="11" spans="1:18" ht="18.600000000000001" customHeight="1">
      <c r="A11" s="9">
        <v>7</v>
      </c>
      <c r="B11" s="277" t="s">
        <v>274</v>
      </c>
      <c r="C11" s="146"/>
      <c r="D11" s="64"/>
      <c r="E11" s="64"/>
      <c r="F11" s="64"/>
      <c r="G11" s="149"/>
      <c r="H11" s="150" t="e">
        <f t="shared" si="0"/>
        <v>#N/A</v>
      </c>
      <c r="I11" s="141" t="e">
        <f t="shared" si="1"/>
        <v>#N/A</v>
      </c>
      <c r="J11" s="106"/>
      <c r="K11" s="105" t="s">
        <v>31</v>
      </c>
    </row>
    <row r="12" spans="1:18" ht="18.600000000000001" customHeight="1">
      <c r="A12" s="9">
        <v>8</v>
      </c>
      <c r="B12" s="277" t="s">
        <v>275</v>
      </c>
      <c r="C12" s="146"/>
      <c r="D12" s="64"/>
      <c r="E12" s="64"/>
      <c r="F12" s="64"/>
      <c r="G12" s="149"/>
      <c r="H12" s="150" t="e">
        <f t="shared" si="0"/>
        <v>#N/A</v>
      </c>
      <c r="I12" s="141" t="e">
        <f t="shared" si="1"/>
        <v>#N/A</v>
      </c>
      <c r="J12" s="104" t="s">
        <v>33</v>
      </c>
      <c r="K12" s="105" t="s">
        <v>48</v>
      </c>
    </row>
    <row r="13" spans="1:18" ht="18.600000000000001" customHeight="1">
      <c r="A13" s="9">
        <v>9</v>
      </c>
      <c r="B13" s="277" t="s">
        <v>276</v>
      </c>
      <c r="C13" s="146"/>
      <c r="D13" s="64"/>
      <c r="E13" s="64"/>
      <c r="F13" s="64"/>
      <c r="G13" s="149"/>
      <c r="H13" s="150" t="e">
        <f t="shared" si="0"/>
        <v>#N/A</v>
      </c>
      <c r="I13" s="141" t="e">
        <f t="shared" si="1"/>
        <v>#N/A</v>
      </c>
      <c r="J13" s="106"/>
      <c r="K13" s="105" t="s">
        <v>49</v>
      </c>
    </row>
    <row r="14" spans="1:18" ht="18.600000000000001" customHeight="1" thickBot="1">
      <c r="A14" s="258">
        <v>10</v>
      </c>
      <c r="B14" s="279" t="s">
        <v>277</v>
      </c>
      <c r="C14" s="259"/>
      <c r="D14" s="260"/>
      <c r="E14" s="260"/>
      <c r="F14" s="260"/>
      <c r="G14" s="255"/>
      <c r="H14" s="258" t="e">
        <f t="shared" si="0"/>
        <v>#N/A</v>
      </c>
      <c r="I14" s="258" t="e">
        <f t="shared" si="1"/>
        <v>#N/A</v>
      </c>
      <c r="J14" s="106"/>
      <c r="K14" s="105" t="s">
        <v>110</v>
      </c>
    </row>
    <row r="15" spans="1:18" ht="18.600000000000001" customHeight="1" thickTop="1">
      <c r="A15" s="257">
        <v>11</v>
      </c>
      <c r="B15" s="278"/>
      <c r="C15" s="29"/>
      <c r="D15" s="30"/>
      <c r="E15" s="30"/>
      <c r="F15" s="30"/>
      <c r="G15" s="31"/>
      <c r="H15" s="165"/>
      <c r="I15" s="165"/>
      <c r="J15" s="106"/>
      <c r="K15" s="105" t="s">
        <v>109</v>
      </c>
    </row>
    <row r="16" spans="1:18" ht="18.600000000000001" customHeight="1">
      <c r="A16" s="9">
        <v>12</v>
      </c>
      <c r="B16" s="277"/>
      <c r="C16" s="29"/>
      <c r="D16" s="30"/>
      <c r="E16" s="30"/>
      <c r="F16" s="30"/>
      <c r="G16" s="31"/>
      <c r="H16" s="165"/>
      <c r="I16" s="165"/>
      <c r="J16" s="104" t="s">
        <v>34</v>
      </c>
      <c r="K16" s="105" t="s">
        <v>50</v>
      </c>
    </row>
    <row r="17" spans="1:11" ht="18.600000000000001" customHeight="1">
      <c r="A17" s="9">
        <v>13</v>
      </c>
      <c r="B17" s="276"/>
      <c r="C17" s="17"/>
      <c r="D17" s="13"/>
      <c r="E17" s="13"/>
      <c r="F17" s="13"/>
      <c r="G17" s="14"/>
      <c r="H17" s="150"/>
      <c r="I17" s="141"/>
      <c r="J17" s="106"/>
      <c r="K17" s="105" t="s">
        <v>111</v>
      </c>
    </row>
    <row r="18" spans="1:11" ht="18.600000000000001" customHeight="1">
      <c r="A18" s="9">
        <v>14</v>
      </c>
      <c r="B18" s="135"/>
      <c r="C18" s="17"/>
      <c r="D18" s="13"/>
      <c r="E18" s="13"/>
      <c r="F18" s="13"/>
      <c r="G18" s="14"/>
      <c r="H18" s="150"/>
      <c r="I18" s="141"/>
      <c r="J18" s="106"/>
      <c r="K18" s="105" t="s">
        <v>112</v>
      </c>
    </row>
    <row r="19" spans="1:11" ht="18.600000000000001" customHeight="1">
      <c r="A19" s="9">
        <v>15</v>
      </c>
      <c r="B19" s="135"/>
      <c r="C19" s="17"/>
      <c r="D19" s="13"/>
      <c r="E19" s="13"/>
      <c r="F19" s="13"/>
      <c r="G19" s="14"/>
      <c r="H19" s="150"/>
      <c r="I19" s="141"/>
      <c r="J19" s="104" t="s">
        <v>35</v>
      </c>
      <c r="K19" s="105" t="s">
        <v>113</v>
      </c>
    </row>
    <row r="20" spans="1:11" ht="18.600000000000001" customHeight="1">
      <c r="A20" s="9">
        <v>16</v>
      </c>
      <c r="B20" s="254"/>
      <c r="C20" s="17"/>
      <c r="D20" s="13"/>
      <c r="E20" s="13"/>
      <c r="F20" s="13"/>
      <c r="G20" s="14"/>
      <c r="H20" s="150"/>
      <c r="I20" s="141"/>
      <c r="J20" s="106"/>
      <c r="K20" s="105" t="s">
        <v>114</v>
      </c>
    </row>
    <row r="21" spans="1:11" ht="18.600000000000001" customHeight="1">
      <c r="A21" s="257">
        <v>17</v>
      </c>
      <c r="B21" s="254"/>
      <c r="C21" s="17"/>
      <c r="D21" s="13"/>
      <c r="E21" s="13"/>
      <c r="F21" s="13"/>
      <c r="G21" s="14"/>
      <c r="H21" s="150"/>
      <c r="I21" s="141"/>
      <c r="J21" s="106"/>
      <c r="K21" s="105" t="s">
        <v>51</v>
      </c>
    </row>
    <row r="22" spans="1:11" ht="18.600000000000001" customHeight="1">
      <c r="A22" s="9">
        <v>18</v>
      </c>
      <c r="B22" s="254"/>
      <c r="C22" s="17"/>
      <c r="D22" s="13"/>
      <c r="E22" s="13"/>
      <c r="F22" s="13"/>
      <c r="G22" s="14"/>
      <c r="H22" s="150"/>
      <c r="I22" s="141"/>
      <c r="J22" s="106"/>
      <c r="K22" s="105" t="s">
        <v>52</v>
      </c>
    </row>
    <row r="23" spans="1:11" ht="18.600000000000001" customHeight="1">
      <c r="A23" s="9">
        <v>19</v>
      </c>
      <c r="B23" s="52"/>
      <c r="C23" s="17"/>
      <c r="D23" s="13"/>
      <c r="E23" s="13"/>
      <c r="F23" s="13"/>
      <c r="G23" s="14"/>
      <c r="H23" s="10"/>
      <c r="I23" s="10"/>
      <c r="J23" s="106"/>
      <c r="K23" s="105"/>
    </row>
    <row r="24" spans="1:11" ht="18.600000000000001" customHeight="1">
      <c r="A24" s="257">
        <v>20</v>
      </c>
      <c r="B24" s="52"/>
      <c r="C24" s="17"/>
      <c r="D24" s="13"/>
      <c r="E24" s="13"/>
      <c r="F24" s="13"/>
      <c r="G24" s="14"/>
      <c r="H24" s="10"/>
      <c r="I24" s="10"/>
      <c r="J24" s="106"/>
      <c r="K24" s="105"/>
    </row>
    <row r="25" spans="1:11" ht="18.600000000000001" customHeight="1">
      <c r="A25" s="9">
        <v>21</v>
      </c>
      <c r="B25" s="52"/>
      <c r="C25" s="17"/>
      <c r="D25" s="13"/>
      <c r="E25" s="13"/>
      <c r="F25" s="13"/>
      <c r="G25" s="14"/>
      <c r="H25" s="150"/>
      <c r="I25" s="141"/>
      <c r="J25" s="370" t="s">
        <v>36</v>
      </c>
      <c r="K25" s="371"/>
    </row>
    <row r="26" spans="1:11" ht="18.600000000000001" customHeight="1">
      <c r="A26" s="108">
        <v>22</v>
      </c>
      <c r="B26" s="52"/>
      <c r="C26" s="17"/>
      <c r="D26" s="13"/>
      <c r="E26" s="13"/>
      <c r="F26" s="13"/>
      <c r="G26" s="14"/>
      <c r="H26" s="150"/>
      <c r="I26" s="141"/>
      <c r="J26" s="106"/>
      <c r="K26" s="105" t="s">
        <v>37</v>
      </c>
    </row>
    <row r="27" spans="1:11" ht="18.600000000000001" customHeight="1">
      <c r="A27" s="108">
        <v>23</v>
      </c>
      <c r="B27" s="254"/>
      <c r="C27" s="17"/>
      <c r="D27" s="13"/>
      <c r="E27" s="13"/>
      <c r="F27" s="13"/>
      <c r="G27" s="14"/>
      <c r="H27" s="150"/>
      <c r="I27" s="141"/>
      <c r="J27" s="106"/>
      <c r="K27" s="105" t="s">
        <v>38</v>
      </c>
    </row>
    <row r="28" spans="1:11" ht="18.600000000000001" customHeight="1">
      <c r="A28" s="108">
        <v>24</v>
      </c>
      <c r="B28" s="254"/>
      <c r="C28" s="17"/>
      <c r="D28" s="13"/>
      <c r="E28" s="13"/>
      <c r="F28" s="13"/>
      <c r="G28" s="14"/>
      <c r="H28" s="150"/>
      <c r="I28" s="141"/>
      <c r="J28" s="106"/>
      <c r="K28" s="105" t="s">
        <v>39</v>
      </c>
    </row>
    <row r="29" spans="1:11" ht="18.600000000000001" customHeight="1">
      <c r="A29" s="108">
        <v>25</v>
      </c>
      <c r="B29" s="52"/>
      <c r="C29" s="17"/>
      <c r="D29" s="13"/>
      <c r="E29" s="13"/>
      <c r="F29" s="13"/>
      <c r="G29" s="14"/>
      <c r="H29" s="10"/>
      <c r="I29" s="10"/>
      <c r="J29" s="106"/>
      <c r="K29" s="105" t="s">
        <v>40</v>
      </c>
    </row>
    <row r="30" spans="1:11" ht="18.600000000000001" customHeight="1">
      <c r="A30" s="108">
        <v>26</v>
      </c>
      <c r="B30" s="52"/>
      <c r="C30" s="17"/>
      <c r="D30" s="13"/>
      <c r="E30" s="13"/>
      <c r="F30" s="13"/>
      <c r="G30" s="14"/>
      <c r="H30" s="10"/>
      <c r="I30" s="10"/>
      <c r="J30" s="106"/>
      <c r="K30" s="105"/>
    </row>
    <row r="31" spans="1:11" ht="18.600000000000001" customHeight="1">
      <c r="A31" s="108">
        <v>27</v>
      </c>
      <c r="B31" s="52"/>
      <c r="C31" s="17"/>
      <c r="D31" s="13"/>
      <c r="E31" s="13"/>
      <c r="F31" s="13"/>
      <c r="G31" s="14"/>
      <c r="H31" s="10"/>
      <c r="I31" s="10"/>
      <c r="J31" s="106"/>
      <c r="K31" s="107" t="s">
        <v>41</v>
      </c>
    </row>
    <row r="32" spans="1:11" ht="18.600000000000001" customHeight="1">
      <c r="A32" s="108">
        <v>28</v>
      </c>
      <c r="B32" s="52"/>
      <c r="C32" s="17"/>
      <c r="D32" s="13"/>
      <c r="E32" s="13"/>
      <c r="F32" s="13"/>
      <c r="G32" s="14"/>
      <c r="H32" s="10"/>
      <c r="I32" s="10"/>
      <c r="J32" s="104" t="s">
        <v>27</v>
      </c>
      <c r="K32" s="105" t="s">
        <v>42</v>
      </c>
    </row>
    <row r="33" spans="1:11" ht="18.600000000000001" customHeight="1">
      <c r="A33" s="108">
        <v>29</v>
      </c>
      <c r="B33" s="53"/>
      <c r="C33" s="17"/>
      <c r="D33" s="13"/>
      <c r="E33" s="13"/>
      <c r="F33" s="13"/>
      <c r="G33" s="14"/>
      <c r="H33" s="10"/>
      <c r="I33" s="10"/>
      <c r="J33" s="106"/>
      <c r="K33" s="105" t="s">
        <v>43</v>
      </c>
    </row>
    <row r="34" spans="1:11" ht="18.600000000000001" customHeight="1">
      <c r="A34" s="108">
        <v>30</v>
      </c>
      <c r="B34" s="52"/>
      <c r="C34" s="17"/>
      <c r="D34" s="13"/>
      <c r="E34" s="13"/>
      <c r="F34" s="13"/>
      <c r="G34" s="14"/>
      <c r="H34" s="10"/>
      <c r="I34" s="10"/>
      <c r="J34" s="106"/>
      <c r="K34" s="105" t="s">
        <v>44</v>
      </c>
    </row>
    <row r="35" spans="1:11" ht="18.600000000000001" customHeight="1">
      <c r="A35" s="108">
        <v>31</v>
      </c>
      <c r="B35" s="69"/>
      <c r="C35" s="17"/>
      <c r="D35" s="13"/>
      <c r="E35" s="13"/>
      <c r="F35" s="13"/>
      <c r="G35" s="14"/>
      <c r="H35" s="10"/>
      <c r="I35" s="10"/>
      <c r="J35" s="106"/>
      <c r="K35" s="105" t="s">
        <v>45</v>
      </c>
    </row>
    <row r="36" spans="1:11" ht="18.600000000000001" customHeight="1">
      <c r="A36" s="108">
        <v>32</v>
      </c>
      <c r="B36" s="79"/>
      <c r="C36" s="17"/>
      <c r="D36" s="13"/>
      <c r="E36" s="13"/>
      <c r="F36" s="13"/>
      <c r="G36" s="14"/>
      <c r="H36" s="10"/>
      <c r="I36" s="10"/>
      <c r="J36" s="104" t="s">
        <v>32</v>
      </c>
      <c r="K36" s="105" t="s">
        <v>46</v>
      </c>
    </row>
    <row r="37" spans="1:11" ht="18.600000000000001" customHeight="1">
      <c r="A37" s="108">
        <v>33</v>
      </c>
      <c r="B37" s="79"/>
      <c r="C37" s="17"/>
      <c r="D37" s="13"/>
      <c r="E37" s="13"/>
      <c r="F37" s="13"/>
      <c r="G37" s="14"/>
      <c r="H37" s="10"/>
      <c r="I37" s="10"/>
      <c r="J37" s="106"/>
      <c r="K37" s="105" t="s">
        <v>47</v>
      </c>
    </row>
    <row r="38" spans="1:11" ht="18.600000000000001" customHeight="1">
      <c r="A38" s="108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09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2022-06-07T12:55:55Z</dcterms:modified>
</cp:coreProperties>
</file>