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I20" i="10"/>
  <c r="H20"/>
  <c r="K19" i="11"/>
  <c r="L19" s="1"/>
  <c r="H20" i="12"/>
  <c r="I20" s="1"/>
  <c r="D20" i="9"/>
  <c r="C20"/>
  <c r="E20" s="1"/>
  <c r="H20" s="1"/>
  <c r="I20" s="1"/>
  <c r="N19" i="8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19" i="7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19" i="6"/>
  <c r="J19"/>
  <c r="F19"/>
  <c r="N3" i="8" l="1"/>
  <c r="J3"/>
  <c r="F3"/>
  <c r="N3" i="7"/>
  <c r="D7" i="9" l="1"/>
  <c r="D8"/>
  <c r="D9"/>
  <c r="D10"/>
  <c r="D11"/>
  <c r="D12"/>
  <c r="D13"/>
  <c r="D14"/>
  <c r="D15"/>
  <c r="D16"/>
  <c r="D17"/>
  <c r="D18"/>
  <c r="D19"/>
  <c r="D6"/>
  <c r="D5"/>
  <c r="C6"/>
  <c r="C5"/>
  <c r="N18" i="6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M7" i="9"/>
  <c r="A14" i="13" s="1"/>
  <c r="M8" i="10"/>
  <c r="P7" i="11"/>
  <c r="A21" i="13" s="1"/>
  <c r="M8" i="12"/>
  <c r="J3" i="7" l="1"/>
  <c r="F3"/>
  <c r="N3" i="6"/>
  <c r="J3"/>
  <c r="F3"/>
  <c r="C4" i="9" s="1"/>
  <c r="K6" i="11"/>
  <c r="L6" s="1"/>
  <c r="K7"/>
  <c r="L7" s="1"/>
  <c r="K8"/>
  <c r="L8" s="1"/>
  <c r="K9"/>
  <c r="L9" s="1"/>
  <c r="K10"/>
  <c r="L10" s="1"/>
  <c r="K11"/>
  <c r="L11" s="1"/>
  <c r="K12"/>
  <c r="K13"/>
  <c r="L13" s="1"/>
  <c r="K14"/>
  <c r="L14" s="1"/>
  <c r="K15"/>
  <c r="L15" s="1"/>
  <c r="K16"/>
  <c r="L16" s="1"/>
  <c r="K17"/>
  <c r="L17" s="1"/>
  <c r="K18"/>
  <c r="L18" s="1"/>
  <c r="K5"/>
  <c r="L5" s="1"/>
  <c r="K4"/>
  <c r="L4" s="1"/>
  <c r="H7" i="10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H17"/>
  <c r="I17" s="1"/>
  <c r="H18"/>
  <c r="I18" s="1"/>
  <c r="H19"/>
  <c r="I19" s="1"/>
  <c r="H6"/>
  <c r="I6" s="1"/>
  <c r="H5"/>
  <c r="I5" s="1"/>
  <c r="L12" i="11"/>
  <c r="I16" i="10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7"/>
  <c r="I7" s="1"/>
  <c r="H8"/>
  <c r="I8" s="1"/>
  <c r="H6"/>
  <c r="I6" s="1"/>
  <c r="H5"/>
  <c r="I5" s="1"/>
  <c r="P8" l="1"/>
  <c r="N8"/>
  <c r="O8"/>
  <c r="Q8"/>
  <c r="U8" i="11"/>
  <c r="R9" i="10"/>
  <c r="C17" i="9"/>
  <c r="C9"/>
  <c r="C13"/>
  <c r="C18"/>
  <c r="C14"/>
  <c r="C10"/>
  <c r="C19"/>
  <c r="C11"/>
  <c r="C7"/>
  <c r="C16"/>
  <c r="C12"/>
  <c r="E12" s="1"/>
  <c r="H12" s="1"/>
  <c r="I12" s="1"/>
  <c r="C8"/>
  <c r="C15"/>
  <c r="E17"/>
  <c r="H17" s="1"/>
  <c r="I17" s="1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14" i="9"/>
  <c r="H14" s="1"/>
  <c r="I14" s="1"/>
  <c r="E10"/>
  <c r="H10" s="1"/>
  <c r="I10" s="1"/>
  <c r="E7"/>
  <c r="H7" s="1"/>
  <c r="I7" s="1"/>
  <c r="E9"/>
  <c r="H9" s="1"/>
  <c r="I9" s="1"/>
  <c r="E13"/>
  <c r="H13" s="1"/>
  <c r="I13" s="1"/>
  <c r="E18"/>
  <c r="H18" s="1"/>
  <c r="I18" s="1"/>
  <c r="E5"/>
  <c r="H5" s="1"/>
  <c r="I5" s="1"/>
  <c r="E16"/>
  <c r="H16" s="1"/>
  <c r="I16" s="1"/>
  <c r="E11"/>
  <c r="H11" s="1"/>
  <c r="I11" s="1"/>
  <c r="E8"/>
  <c r="H8" s="1"/>
  <c r="I8" s="1"/>
  <c r="E19"/>
  <c r="H19" s="1"/>
  <c r="I19" s="1"/>
  <c r="E15"/>
  <c r="H15" s="1"/>
  <c r="I15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<sst xmlns="http://schemas.openxmlformats.org/spreadsheetml/2006/main" count="624" uniqueCount="287">
  <si>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</si>
  <si>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</si>
  <si>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</si>
  <si>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</si>
  <si>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</si>
  <si>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</si>
  <si>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</si>
  <si>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</si>
  <si>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</si>
  <si>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</si>
  <si>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</si>
  <si>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</si>
  <si>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</si>
  <si>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</si>
  <si>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</si>
  <si>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</si>
  <si>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</si>
  <si>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</si>
  <si>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</si>
  <si>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</si>
  <si>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</si>
  <si>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</si>
  <si>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</si>
  <si>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</si>
  <si>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</si>
  <si>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</si>
  <si>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</si>
  <si>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</si>
  <si>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</si>
  <si>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</si>
  <si>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</si>
  <si>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</si>
  <si>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</si>
  <si>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</si>
  <si>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</si>
  <si>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</si>
  <si>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</si>
  <si>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</si>
  <si>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</si>
  <si>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</si>
  <si>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</si>
  <si>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</si>
  <si>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</si>
  <si>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</si>
  <si>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</si>
  <si>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</si>
  <si>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</si>
  <si>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</si>
  <si>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</si>
  <si>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</si>
  <si>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</si>
  <si>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</si>
  <si>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</si>
  <si>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</si>
  <si>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</si>
  <si>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</si>
  <si>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</si>
  <si>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</si>
  <si>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</si>
  <si>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</si>
  <si>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</si>
  <si>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</si>
  <si>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</si>
  <si>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</si>
  <si>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</si>
  <si>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</si>
  <si>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</si>
  <si>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</si>
  <si>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</si>
  <si>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</si>
  <si>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</si>
  <si>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</si>
  <si>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</si>
  <si>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</si>
  <si>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</si>
  <si>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</si>
  <si>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</si>
  <si>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</si>
  <si>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</si>
  <si>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</si>
  <si>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</si>
  <si>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</si>
  <si>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</si>
  <si>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</si>
  <si>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</si>
  <si>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</si>
  <si>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</si>
  <si>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</si>
  <si>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</si>
  <si>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</si>
  <si>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</si>
  <si>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</si>
  <si>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</si>
  <si>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</si>
  <si>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</si>
  <si>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</si>
  <si>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</si>
  <si>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</si>
  <si>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</si>
  <si>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</si>
  <si>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</si>
  <si>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</si>
  <si>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</si>
  <si>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</si>
  <si>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</si>
  <si>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</si>
  <si>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</si>
  <si>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</si>
  <si>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</si>
  <si>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</si>
  <si>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</si>
  <si>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</si>
  <si>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</si>
  <si>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</si>
  <si>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</si>
  <si>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</si>
  <si>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</si>
  <si>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</si>
  <si>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</si>
  <si>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</si>
  <si>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</si>
  <si>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</si>
  <si>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</si>
  <si>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</si>
  <si>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</si>
  <si>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</si>
  <si>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</si>
  <si>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</si>
  <si>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</si>
  <si>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</si>
  <si>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</si>
  <si>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</si>
  <si>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</si>
  <si>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</si>
  <si>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</si>
  <si>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</si>
  <si>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</si>
  <si>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</si>
  <si>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</si>
  <si>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</si>
  <si>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</si>
  <si>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</si>
  <si>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</si>
  <si>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</si>
  <si>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</si>
  <si>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</si>
  <si>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</si>
  <si>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</si>
  <si>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</si>
  <si>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</si>
  <si>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</si>
  <si>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</si>
  <si>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</si>
  <si>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</si>
  <si>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</si>
  <si>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</si>
  <si>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</si>
  <si>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</si>
  <si>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</si>
  <si>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</si>
  <si>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</si>
  <si>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</si>
  <si>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</si>
  <si>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</si>
  <si>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</si>
  <si>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</si>
  <si>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</si>
  <si>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</si>
  <si>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</si>
  <si>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</si>
  <si>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</si>
  <si>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</si>
  <si>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</si>
  <si>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</si>
  <si>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</si>
  <si>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</si>
  <si>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</si>
  <si>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</si>
  <si>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</si>
  <si>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</si>
  <si>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</si>
  <si>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</si>
  <si>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</si>
  <si>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</si>
  <si>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</si>
  <si>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</si>
  <si>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</si>
  <si>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</si>
  <si>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</si>
  <si>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</si>
  <si>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</si>
  <si>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</si>
  <si>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</si>
  <si>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</si>
  <si>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</si>
  <si>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</si>
  <si>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</si>
  <si>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</si>
  <si>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</si>
  <si>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</si>
  <si>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</si>
  <si>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</si>
  <si>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</si>
  <si>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</si>
  <si>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</si>
  <si>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</si>
  <si>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</si>
  <si>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</si>
  <si>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</si>
  <si>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</si>
  <si>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</si>
  <si>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</si>
  <si>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</si>
  <si>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</si>
  <si>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</si>
  <si>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</si>
  <si>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</si>
  <si>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</si>
  <si>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</si>
  <si>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</si>
  <si>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</si>
  <si>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</si>
  <si>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</si>
  <si>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</si>
  <si>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</si>
  <si>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</si>
  <si>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</si>
  <si>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</si>
  <si>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</si>
  <si>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</si>
  <si>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</si>
  <si>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</si>
  <si>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</si>
  <si>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</si>
  <si>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</si>
  <si>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</si>
  <si>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</si>
  <si>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</si>
  <si>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</si>
  <si>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</si>
  <si>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</si>
  <si>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</si>
  <si>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</si>
  <si>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</si>
  <si>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</si>
  <si>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</si>
  <si>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</si>
  <si>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</si>
  <si>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</si>
  <si>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</si>
  <si>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</si>
  <si>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</si>
  <si>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</si>
  <si>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</si>
  <si>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</si>
  <si>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</si>
  <si>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</si>
  <si>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</si>
  <si>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</si>
  <si>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</si>
  <si>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</si>
  <si>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</si>
  <si>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</si>
  <si>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</si>
  <si>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</si>
  <si>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</si>
  <si>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</si>
  <si>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</si>
  <si>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t>นายชัยวัฒน์  เพชรทองบุญ</t>
  </si>
  <si>
    <t>นายภานุวัฒน์  แก้วบุตร</t>
  </si>
  <si>
    <t>นายทวีวัฒน์  จันทร์พุ่ม</t>
  </si>
  <si>
    <t>นางสาวบุณณดา  ชุมทอง</t>
  </si>
  <si>
    <t>นางสาวรัตนวดี  หนูแก้ว</t>
  </si>
  <si>
    <t>นางสาวภัคจิรา  ไตรพัฒน์</t>
  </si>
  <si>
    <t>นายชินภัทร  บุญพรหม</t>
  </si>
  <si>
    <t>นายณัฐวุฒิ  สุวรรณศิลป์</t>
  </si>
  <si>
    <t>นายธนกร  ทองนอก</t>
  </si>
  <si>
    <t>นายนพดล  เหมือนแก้ว</t>
  </si>
  <si>
    <t>นายพิรุณฤทธิ์  เงินจันทร์</t>
  </si>
  <si>
    <t>นายสรศักดิ์  อุดม</t>
  </si>
  <si>
    <t>นางสาวธีรนาฎ  แสนช่วย</t>
  </si>
  <si>
    <t>นางสาววรรณี  ช่วยจันทร์</t>
  </si>
  <si>
    <t>นางสาวปาริชาต  อักษรเงิน</t>
  </si>
  <si>
    <t>นางสาวมลิวรรณ  จันทร์สุด</t>
  </si>
  <si>
    <r>
      <t xml:space="preserve">รายวิชา  </t>
    </r>
    <r>
      <rPr>
        <sz val="16"/>
        <color rgb="FFFF0000"/>
        <rFont val="TH SarabunPSK"/>
        <family val="2"/>
      </rPr>
      <t>คณิตศาสตร์ 5</t>
    </r>
  </si>
  <si>
    <r>
      <t xml:space="preserve">รหัสวิชา  </t>
    </r>
    <r>
      <rPr>
        <sz val="16"/>
        <color rgb="FFFF0000"/>
        <rFont val="TH SarabunPSK"/>
        <family val="2"/>
      </rPr>
      <t>ค33101</t>
    </r>
  </si>
  <si>
    <t>นางสาวนะราภรณ์  นาคนวล</t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</si>
</sst>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  <font>
      <sz val="16"/>
      <color indexed="8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40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2" borderId="49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 wrapText="1" readingOrder="1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 readingOrder="1"/>
    </xf>
    <xf numFmtId="0" fontId="26" fillId="0" borderId="1" xfId="0" applyFont="1" applyBorder="1" applyAlignment="1">
      <alignment horizontal="left" vertical="top" wrapText="1" readingOrder="1"/>
    </xf>
    <xf numFmtId="0" fontId="26" fillId="0" borderId="39" xfId="0" applyFont="1" applyBorder="1" applyAlignment="1">
      <alignment horizontal="left" vertical="top" wrapText="1" readingOrder="1"/>
    </xf>
    <xf numFmtId="0" fontId="26" fillId="0" borderId="89" xfId="0" applyFont="1" applyBorder="1" applyAlignment="1">
      <alignment horizontal="left" vertical="top" wrapText="1" readingOrder="1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14" workbookViewId="0">
      <selection activeCell="N8" sqref="N8"/>
    </sheetView>
  </sheetViews>
  <sheetFormatPr defaultRowHeight="25.8"/>
  <cols>
    <col min="1" max="1" width="10.19921875" customWidth="1"/>
    <col min="2" max="13" width="5.69921875" customWidth="1"/>
    <col min="15" max="15" width="21.796875" style="123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79"/>
      <c r="M1" s="215"/>
      <c r="O1" s="219" t="s">
        <v>230</v>
      </c>
      <c r="P1" s="223" t="s">
        <v>232</v>
      </c>
      <c r="Q1" s="225" t="s">
        <v>245</v>
      </c>
      <c r="R1" s="227" t="s">
        <v>251</v>
      </c>
      <c r="S1" s="229" t="s">
        <v>212</v>
      </c>
    </row>
    <row r="2" spans="1:19">
      <c r="A2" s="315" t="s">
        <v>205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O2" s="220" t="s">
        <v>214</v>
      </c>
      <c r="P2" s="224" t="s">
        <v>224</v>
      </c>
      <c r="Q2" s="226">
        <v>1</v>
      </c>
      <c r="R2" s="228" t="s">
        <v>246</v>
      </c>
      <c r="S2" s="230" t="s">
        <v>252</v>
      </c>
    </row>
    <row r="3" spans="1:19">
      <c r="A3" s="315" t="s">
        <v>211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O3" s="220" t="s">
        <v>207</v>
      </c>
      <c r="P3" s="224" t="s">
        <v>265</v>
      </c>
      <c r="Q3" s="226">
        <v>2</v>
      </c>
      <c r="R3" s="228" t="s">
        <v>247</v>
      </c>
      <c r="S3" s="230" t="s">
        <v>253</v>
      </c>
    </row>
    <row r="4" spans="1:19">
      <c r="A4" s="192"/>
      <c r="B4" s="288" t="s">
        <v>206</v>
      </c>
      <c r="C4" s="288"/>
      <c r="D4" s="288"/>
      <c r="E4" s="318" t="s">
        <v>207</v>
      </c>
      <c r="F4" s="318"/>
      <c r="G4" s="318"/>
      <c r="H4" s="318"/>
      <c r="I4" s="288" t="s">
        <v>213</v>
      </c>
      <c r="J4" s="288"/>
      <c r="K4" s="288"/>
      <c r="L4" s="288"/>
      <c r="O4" s="220" t="s">
        <v>217</v>
      </c>
      <c r="P4" s="224" t="s">
        <v>228</v>
      </c>
      <c r="Q4" s="226">
        <v>3</v>
      </c>
      <c r="R4" s="228" t="s">
        <v>248</v>
      </c>
      <c r="S4" s="230" t="s">
        <v>254</v>
      </c>
    </row>
    <row r="5" spans="1:19">
      <c r="A5" s="192"/>
      <c r="B5" s="288" t="s">
        <v>209</v>
      </c>
      <c r="C5" s="288"/>
      <c r="D5" s="288"/>
      <c r="E5" s="213">
        <v>6</v>
      </c>
      <c r="F5" s="176" t="s">
        <v>240</v>
      </c>
      <c r="G5" s="65" t="s">
        <v>243</v>
      </c>
      <c r="H5" s="209" t="s">
        <v>267</v>
      </c>
      <c r="I5" s="209"/>
      <c r="J5" s="209"/>
      <c r="K5" s="209"/>
      <c r="L5" s="209"/>
      <c r="O5" s="220" t="s">
        <v>244</v>
      </c>
      <c r="P5" s="224" t="s">
        <v>233</v>
      </c>
      <c r="Q5" s="226">
        <v>4</v>
      </c>
      <c r="R5" s="228" t="s">
        <v>249</v>
      </c>
      <c r="S5" s="230" t="s">
        <v>255</v>
      </c>
    </row>
    <row r="6" spans="1:19">
      <c r="D6" s="71" t="s">
        <v>284</v>
      </c>
      <c r="I6" s="71" t="s">
        <v>285</v>
      </c>
      <c r="O6" s="220" t="s">
        <v>231</v>
      </c>
      <c r="P6" s="224" t="s">
        <v>264</v>
      </c>
      <c r="Q6" s="226">
        <v>5</v>
      </c>
      <c r="R6" s="228" t="s">
        <v>250</v>
      </c>
      <c r="S6" s="230" t="s">
        <v>256</v>
      </c>
    </row>
    <row r="7" spans="1:19">
      <c r="A7" s="313" t="s">
        <v>215</v>
      </c>
      <c r="B7" s="313"/>
      <c r="C7" s="212">
        <v>2</v>
      </c>
      <c r="D7" s="192" t="s">
        <v>236</v>
      </c>
      <c r="E7" s="192"/>
      <c r="F7" s="212" t="s">
        <v>247</v>
      </c>
      <c r="G7" s="192" t="s">
        <v>216</v>
      </c>
      <c r="I7" s="192"/>
      <c r="J7" s="192" t="s">
        <v>237</v>
      </c>
      <c r="K7" s="212" t="s">
        <v>253</v>
      </c>
      <c r="L7" s="192" t="s">
        <v>212</v>
      </c>
      <c r="O7" s="220" t="s">
        <v>221</v>
      </c>
      <c r="P7" s="224" t="s">
        <v>234</v>
      </c>
    </row>
    <row r="8" spans="1:19" ht="25.8" customHeight="1">
      <c r="A8" s="311" t="s">
        <v>258</v>
      </c>
      <c r="B8" s="311"/>
      <c r="C8" s="311"/>
      <c r="D8" s="316" t="s">
        <v>233</v>
      </c>
      <c r="E8" s="317"/>
      <c r="F8" s="317"/>
      <c r="G8" s="317"/>
      <c r="L8" s="115"/>
      <c r="M8" s="115"/>
      <c r="O8" s="220" t="s">
        <v>223</v>
      </c>
      <c r="P8" s="224" t="s">
        <v>219</v>
      </c>
    </row>
    <row r="9" spans="1:19" s="1" customFormat="1" ht="30" customHeight="1">
      <c r="A9" s="312" t="s">
        <v>257</v>
      </c>
      <c r="B9" s="312"/>
      <c r="C9" s="214" t="s">
        <v>27</v>
      </c>
      <c r="D9" s="310" t="s">
        <v>218</v>
      </c>
      <c r="E9" s="310"/>
      <c r="F9" s="310"/>
      <c r="G9" s="310"/>
      <c r="H9" s="214" t="s">
        <v>32</v>
      </c>
      <c r="I9" s="310" t="s">
        <v>263</v>
      </c>
      <c r="J9" s="310"/>
      <c r="K9" s="310"/>
      <c r="L9" s="310"/>
      <c r="M9" s="71"/>
      <c r="O9" s="220" t="s">
        <v>225</v>
      </c>
      <c r="P9" s="224" t="s">
        <v>286</v>
      </c>
    </row>
    <row r="10" spans="1:19" ht="26.4" customHeight="1" thickBot="1">
      <c r="A10" s="314" t="s">
        <v>210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O10" s="221" t="s">
        <v>241</v>
      </c>
      <c r="P10" s="224" t="s">
        <v>218</v>
      </c>
    </row>
    <row r="11" spans="1:19" ht="27" customHeight="1" thickTop="1" thickBot="1">
      <c r="A11" s="302" t="s">
        <v>133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4"/>
      <c r="P11" s="224" t="s">
        <v>220</v>
      </c>
    </row>
    <row r="12" spans="1:19" ht="27" customHeight="1" thickTop="1" thickBot="1">
      <c r="A12" s="305" t="s">
        <v>183</v>
      </c>
      <c r="B12" s="307" t="s">
        <v>184</v>
      </c>
      <c r="C12" s="308"/>
      <c r="D12" s="308"/>
      <c r="E12" s="308"/>
      <c r="F12" s="308"/>
      <c r="G12" s="308"/>
      <c r="H12" s="308"/>
      <c r="I12" s="309"/>
      <c r="J12" s="307" t="s">
        <v>195</v>
      </c>
      <c r="K12" s="308"/>
      <c r="L12" s="308"/>
      <c r="M12" s="309"/>
      <c r="P12" s="224" t="s">
        <v>263</v>
      </c>
    </row>
    <row r="13" spans="1:19" ht="21.6" customHeight="1" thickBot="1">
      <c r="A13" s="306"/>
      <c r="B13" s="186">
        <v>4</v>
      </c>
      <c r="C13" s="186">
        <v>3.5</v>
      </c>
      <c r="D13" s="186">
        <v>3</v>
      </c>
      <c r="E13" s="186">
        <v>2.5</v>
      </c>
      <c r="F13" s="186">
        <v>2</v>
      </c>
      <c r="G13" s="186">
        <v>1.5</v>
      </c>
      <c r="H13" s="186">
        <v>1</v>
      </c>
      <c r="I13" s="187">
        <v>0</v>
      </c>
      <c r="J13" s="188" t="s">
        <v>182</v>
      </c>
      <c r="K13" s="188" t="s">
        <v>185</v>
      </c>
      <c r="L13" s="188" t="s">
        <v>186</v>
      </c>
      <c r="M13" s="189" t="s">
        <v>187</v>
      </c>
      <c r="O13" s="231" t="s">
        <v>208</v>
      </c>
      <c r="P13" s="224" t="s">
        <v>227</v>
      </c>
    </row>
    <row r="14" spans="1:19" ht="22.8" customHeight="1" thickBot="1">
      <c r="A14" s="180">
        <f>คะแนนหน่วยการเรียน!M7</f>
        <v>16</v>
      </c>
      <c r="B14" s="216">
        <f>คะแนนหน่วยการเรียน!N7</f>
        <v>0</v>
      </c>
      <c r="C14" s="216">
        <f>คะแนนหน่วยการเรียน!O7</f>
        <v>0</v>
      </c>
      <c r="D14" s="216">
        <f>คะแนนหน่วยการเรียน!P7</f>
        <v>0</v>
      </c>
      <c r="E14" s="216">
        <f>คะแนนหน่วยการเรียน!Q7</f>
        <v>0</v>
      </c>
      <c r="F14" s="216">
        <f>คะแนนหน่วยการเรียน!R7</f>
        <v>0</v>
      </c>
      <c r="G14" s="216">
        <f>คะแนนหน่วยการเรียน!S7</f>
        <v>0</v>
      </c>
      <c r="H14" s="216">
        <f>คะแนนหน่วยการเรียน!T7</f>
        <v>0</v>
      </c>
      <c r="I14" s="218">
        <f>คะแนนหน่วยการเรียน!U7</f>
        <v>16</v>
      </c>
      <c r="J14" s="216">
        <f>คะแนนหน่วยการเรียน!V7</f>
        <v>0</v>
      </c>
      <c r="K14" s="216">
        <f>คะแนนหน่วยการเรียน!W7</f>
        <v>0</v>
      </c>
      <c r="L14" s="216"/>
      <c r="M14" s="218"/>
      <c r="O14" s="231" t="s">
        <v>213</v>
      </c>
      <c r="P14" s="224" t="s">
        <v>226</v>
      </c>
    </row>
    <row r="15" spans="1:19" ht="25.2" customHeight="1" thickBot="1">
      <c r="A15" s="208" t="s">
        <v>196</v>
      </c>
      <c r="B15" s="254">
        <f>B14/$A$14*100</f>
        <v>0</v>
      </c>
      <c r="C15" s="255">
        <f>C14/$A$14*100</f>
        <v>0</v>
      </c>
      <c r="D15" s="255">
        <f t="shared" ref="D15:I15" si="0">D14/$A$14*100</f>
        <v>0</v>
      </c>
      <c r="E15" s="255">
        <f t="shared" si="0"/>
        <v>0</v>
      </c>
      <c r="F15" s="255">
        <f t="shared" si="0"/>
        <v>0</v>
      </c>
      <c r="G15" s="255">
        <f t="shared" si="0"/>
        <v>0</v>
      </c>
      <c r="H15" s="255">
        <f t="shared" si="0"/>
        <v>0</v>
      </c>
      <c r="I15" s="255">
        <f t="shared" si="0"/>
        <v>100</v>
      </c>
      <c r="J15" s="254">
        <f>J14/$A$14*100</f>
        <v>0</v>
      </c>
      <c r="K15" s="255">
        <f t="shared" ref="K15" si="1">K14/$A$14*100</f>
        <v>0</v>
      </c>
      <c r="L15" s="256"/>
      <c r="M15" s="257"/>
      <c r="P15" s="224" t="s">
        <v>222</v>
      </c>
    </row>
    <row r="16" spans="1:19" ht="15" customHeight="1" thickTop="1" thickBot="1">
      <c r="A16" s="181"/>
      <c r="P16" s="224" t="s">
        <v>235</v>
      </c>
    </row>
    <row r="17" spans="1:16" ht="20.399999999999999" customHeight="1" thickTop="1" thickBot="1">
      <c r="A17" s="289" t="s">
        <v>183</v>
      </c>
      <c r="B17" s="292" t="s">
        <v>133</v>
      </c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4"/>
      <c r="O17" s="233" t="s">
        <v>238</v>
      </c>
      <c r="P17" s="232" t="s">
        <v>240</v>
      </c>
    </row>
    <row r="18" spans="1:16" ht="27" customHeight="1" thickTop="1" thickBot="1">
      <c r="A18" s="290"/>
      <c r="B18" s="295" t="s">
        <v>59</v>
      </c>
      <c r="C18" s="296"/>
      <c r="D18" s="296"/>
      <c r="E18" s="297"/>
      <c r="F18" s="298" t="s">
        <v>189</v>
      </c>
      <c r="G18" s="299"/>
      <c r="H18" s="299"/>
      <c r="I18" s="300"/>
      <c r="J18" s="295" t="s">
        <v>117</v>
      </c>
      <c r="K18" s="296"/>
      <c r="L18" s="296"/>
      <c r="M18" s="297"/>
      <c r="O18" s="234">
        <v>1</v>
      </c>
      <c r="P18" s="228">
        <v>1</v>
      </c>
    </row>
    <row r="19" spans="1:16" ht="22.8" customHeight="1">
      <c r="A19" s="290"/>
      <c r="B19" s="190" t="s">
        <v>190</v>
      </c>
      <c r="C19" s="190" t="s">
        <v>126</v>
      </c>
      <c r="D19" s="190" t="s">
        <v>191</v>
      </c>
      <c r="E19" s="191" t="s">
        <v>192</v>
      </c>
      <c r="F19" s="190" t="s">
        <v>190</v>
      </c>
      <c r="G19" s="190" t="s">
        <v>126</v>
      </c>
      <c r="H19" s="190" t="s">
        <v>191</v>
      </c>
      <c r="I19" s="191" t="s">
        <v>192</v>
      </c>
      <c r="J19" s="190" t="s">
        <v>193</v>
      </c>
      <c r="K19" s="190" t="s">
        <v>126</v>
      </c>
      <c r="L19" s="190" t="s">
        <v>191</v>
      </c>
      <c r="M19" s="191" t="s">
        <v>192</v>
      </c>
      <c r="O19" s="234">
        <v>2</v>
      </c>
      <c r="P19" s="228">
        <v>2</v>
      </c>
    </row>
    <row r="20" spans="1:16" ht="21.6" customHeight="1" thickBot="1">
      <c r="A20" s="291"/>
      <c r="B20" s="184" t="s">
        <v>155</v>
      </c>
      <c r="C20" s="184" t="s">
        <v>156</v>
      </c>
      <c r="D20" s="184" t="s">
        <v>157</v>
      </c>
      <c r="E20" s="185" t="s">
        <v>158</v>
      </c>
      <c r="F20" s="184" t="s">
        <v>155</v>
      </c>
      <c r="G20" s="184" t="s">
        <v>156</v>
      </c>
      <c r="H20" s="184" t="s">
        <v>157</v>
      </c>
      <c r="I20" s="185" t="s">
        <v>158</v>
      </c>
      <c r="J20" s="184" t="s">
        <v>155</v>
      </c>
      <c r="K20" s="184" t="s">
        <v>156</v>
      </c>
      <c r="L20" s="184" t="s">
        <v>157</v>
      </c>
      <c r="M20" s="185" t="s">
        <v>158</v>
      </c>
      <c r="O20" s="234">
        <v>3</v>
      </c>
      <c r="P20" s="228" t="s">
        <v>243</v>
      </c>
    </row>
    <row r="21" spans="1:16" ht="24.6" customHeight="1" thickTop="1" thickBot="1">
      <c r="A21" s="182">
        <f>'คุณลักษณะอันพึงประสงค์ (P)'!P7</f>
        <v>16</v>
      </c>
      <c r="B21" s="217">
        <f>'คุณลักษณะอันพึงประสงค์ (P)'!Q7</f>
        <v>0</v>
      </c>
      <c r="C21" s="217">
        <f>'คุณลักษณะอันพึงประสงค์ (P)'!R7</f>
        <v>0</v>
      </c>
      <c r="D21" s="217">
        <f>'คุณลักษณะอันพึงประสงค์ (P)'!S7</f>
        <v>0</v>
      </c>
      <c r="E21" s="222">
        <f>'คุณลักษณะอันพึงประสงค์ (P)'!T7</f>
        <v>0</v>
      </c>
      <c r="F21" s="217">
        <f>'คิด วิเคราะห์ (A)'!N8</f>
        <v>0</v>
      </c>
      <c r="G21" s="217">
        <f>'คิด วิเคราะห์ (A)'!O8</f>
        <v>0</v>
      </c>
      <c r="H21" s="217">
        <f>'คิด วิเคราะห์ (A)'!P8</f>
        <v>0</v>
      </c>
      <c r="I21" s="222">
        <f>'คิด วิเคราะห์ (A)'!Q8</f>
        <v>0</v>
      </c>
      <c r="J21" s="217">
        <f>'สมรรถนะฯ (C)'!N8</f>
        <v>0</v>
      </c>
      <c r="K21" s="217">
        <f>'สมรรถนะฯ (C)'!O8</f>
        <v>0</v>
      </c>
      <c r="L21" s="217">
        <f>'สมรรถนะฯ (C)'!P8</f>
        <v>0</v>
      </c>
      <c r="M21" s="222">
        <f>'สมรรถนะฯ (C)'!Q8</f>
        <v>0</v>
      </c>
      <c r="O21" s="234">
        <v>4</v>
      </c>
      <c r="P21" s="211"/>
    </row>
    <row r="22" spans="1:16" ht="24" customHeight="1" thickBot="1">
      <c r="A22" s="183" t="s">
        <v>196</v>
      </c>
      <c r="B22" s="249">
        <f>B21/$A$14*100</f>
        <v>0</v>
      </c>
      <c r="C22" s="250">
        <f>C21/$A$14*100</f>
        <v>0</v>
      </c>
      <c r="D22" s="250">
        <f>D21/$A$14*100</f>
        <v>0</v>
      </c>
      <c r="E22" s="250">
        <f t="shared" ref="E22" si="2">E21/$A$14*100</f>
        <v>0</v>
      </c>
      <c r="F22" s="249">
        <f>F21/$A$14*100</f>
        <v>0</v>
      </c>
      <c r="G22" s="250">
        <f>G21/$A$14*100</f>
        <v>0</v>
      </c>
      <c r="H22" s="250">
        <f>H21/$A$14*100</f>
        <v>0</v>
      </c>
      <c r="I22" s="250">
        <f t="shared" ref="I22" si="3">I21/$A$14*100</f>
        <v>0</v>
      </c>
      <c r="J22" s="249">
        <f>J21/$A$14*100</f>
        <v>0</v>
      </c>
      <c r="K22" s="250">
        <f>K21/$A$14*100</f>
        <v>0</v>
      </c>
      <c r="L22" s="250">
        <f>L21/$A$14*100</f>
        <v>0</v>
      </c>
      <c r="M22" s="250">
        <f t="shared" ref="M22" si="4">M21/$A$14*100</f>
        <v>0</v>
      </c>
      <c r="O22" s="234">
        <v>5</v>
      </c>
    </row>
    <row r="23" spans="1:16" ht="23.4" customHeight="1" thickTop="1">
      <c r="A23" s="301" t="s">
        <v>194</v>
      </c>
      <c r="B23" s="301"/>
      <c r="C23" s="301"/>
      <c r="D23" s="301"/>
      <c r="E23" s="301"/>
      <c r="F23" s="301"/>
      <c r="G23" s="301"/>
      <c r="H23" s="301"/>
      <c r="I23" s="301"/>
      <c r="J23" s="301"/>
      <c r="O23" s="234">
        <v>6</v>
      </c>
    </row>
    <row r="24" spans="1:16" s="192" customFormat="1" ht="21" customHeight="1">
      <c r="B24" s="193"/>
      <c r="C24" s="192" t="s">
        <v>197</v>
      </c>
      <c r="I24" s="192" t="s">
        <v>198</v>
      </c>
      <c r="K24" s="193"/>
      <c r="L24" s="193"/>
      <c r="M24" s="194"/>
      <c r="O24" s="235" t="s">
        <v>242</v>
      </c>
    </row>
    <row r="25" spans="1:16" s="192" customFormat="1" ht="21" customHeight="1">
      <c r="B25" s="193"/>
      <c r="C25" s="192" t="s">
        <v>197</v>
      </c>
      <c r="I25" s="192" t="s">
        <v>229</v>
      </c>
      <c r="K25" s="193"/>
      <c r="L25" s="193"/>
      <c r="M25" s="194"/>
      <c r="O25" s="235" t="s">
        <v>239</v>
      </c>
    </row>
    <row r="26" spans="1:16" s="192" customFormat="1" ht="21" customHeight="1">
      <c r="B26" s="193"/>
      <c r="C26" s="192" t="s">
        <v>197</v>
      </c>
      <c r="I26" s="192" t="s">
        <v>199</v>
      </c>
      <c r="K26" s="193"/>
      <c r="L26" s="193"/>
      <c r="M26" s="194"/>
      <c r="N26" s="193"/>
      <c r="O26" s="210"/>
    </row>
    <row r="27" spans="1:16" s="192" customFormat="1" ht="21" customHeight="1">
      <c r="B27" s="193"/>
      <c r="C27" s="192" t="s">
        <v>197</v>
      </c>
      <c r="I27" s="195" t="s">
        <v>204</v>
      </c>
      <c r="K27" s="193"/>
      <c r="L27" s="193"/>
      <c r="M27" s="194"/>
      <c r="N27" s="193"/>
      <c r="O27" s="210"/>
    </row>
    <row r="28" spans="1:16" s="193" customFormat="1" ht="9.6" customHeight="1"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196"/>
      <c r="O28" s="210"/>
    </row>
    <row r="29" spans="1:16" s="197" customFormat="1" ht="21" customHeight="1">
      <c r="D29" s="202"/>
      <c r="E29" s="285" t="s">
        <v>200</v>
      </c>
      <c r="F29" s="285"/>
      <c r="G29" s="285"/>
      <c r="H29" s="285"/>
      <c r="I29" s="285"/>
      <c r="J29" s="203"/>
      <c r="K29" s="204"/>
      <c r="M29" s="205"/>
      <c r="O29" s="210"/>
    </row>
    <row r="30" spans="1:16" s="193" customFormat="1" ht="21" customHeight="1">
      <c r="D30" s="198" t="s">
        <v>201</v>
      </c>
      <c r="E30" s="199"/>
      <c r="F30" s="199"/>
      <c r="G30" s="199"/>
      <c r="H30" s="199"/>
      <c r="I30" s="199"/>
      <c r="J30" s="199"/>
      <c r="K30" s="206"/>
      <c r="M30" s="196"/>
      <c r="N30" s="192"/>
      <c r="O30" s="210"/>
    </row>
    <row r="31" spans="1:16" s="192" customFormat="1" ht="21" customHeight="1">
      <c r="B31" s="193"/>
      <c r="C31" s="193"/>
      <c r="D31" s="286" t="s">
        <v>202</v>
      </c>
      <c r="E31" s="287"/>
      <c r="F31" s="287"/>
      <c r="G31" s="287"/>
      <c r="H31" s="287"/>
      <c r="I31" s="199"/>
      <c r="J31" s="199"/>
      <c r="K31" s="206"/>
      <c r="L31" s="193"/>
      <c r="M31" s="194"/>
      <c r="O31" s="210"/>
    </row>
    <row r="32" spans="1:16" s="192" customFormat="1" ht="21" customHeight="1">
      <c r="B32" s="193"/>
      <c r="C32" s="193"/>
      <c r="D32" s="200" t="s">
        <v>203</v>
      </c>
      <c r="E32" s="201"/>
      <c r="F32" s="201"/>
      <c r="G32" s="201"/>
      <c r="H32" s="201"/>
      <c r="I32" s="201"/>
      <c r="J32" s="201"/>
      <c r="K32" s="207"/>
      <c r="L32" s="193"/>
      <c r="M32" s="194"/>
      <c r="O32" s="210"/>
    </row>
    <row r="33" spans="15:15" s="192" customFormat="1" ht="21" customHeight="1">
      <c r="O33" s="210"/>
    </row>
    <row r="34" spans="15:15">
      <c r="O34" s="210"/>
    </row>
    <row r="35" spans="15:15">
      <c r="O35" s="210"/>
    </row>
  </sheetData>
  <mergeCells count="26">
    <mergeCell ref="A3:M3"/>
    <mergeCell ref="A2:M2"/>
    <mergeCell ref="D8:G8"/>
    <mergeCell ref="B4:D4"/>
    <mergeCell ref="E4:H4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</mergeCells>
  <dataValidations count="9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 I9:L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topLeftCell="A13" zoomScaleNormal="100" workbookViewId="0">
      <selection activeCell="C19" sqref="C19:L21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70" t="s">
        <v>96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244"/>
      <c r="N1" s="244"/>
    </row>
    <row r="2" spans="1:21" s="20" customFormat="1" ht="18.899999999999999" customHeight="1">
      <c r="A2" s="323" t="s">
        <v>0</v>
      </c>
      <c r="B2" s="323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28" t="s">
        <v>24</v>
      </c>
      <c r="N2" s="373"/>
    </row>
    <row r="3" spans="1:21" s="20" customFormat="1" ht="18.899999999999999" customHeight="1" thickBot="1">
      <c r="A3" s="325"/>
      <c r="B3" s="325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30"/>
      <c r="N3" s="375"/>
    </row>
    <row r="4" spans="1:21" ht="18.899999999999999" customHeight="1" thickBot="1">
      <c r="A4" s="8">
        <v>1</v>
      </c>
      <c r="B4" s="282" t="s">
        <v>268</v>
      </c>
      <c r="C4" s="148"/>
      <c r="D4" s="149"/>
      <c r="E4" s="149"/>
      <c r="F4" s="149"/>
      <c r="G4" s="149"/>
      <c r="H4" s="149"/>
      <c r="I4" s="149"/>
      <c r="J4" s="151"/>
      <c r="K4" s="152" t="e">
        <f>MODE(C4:J4)</f>
        <v>#N/A</v>
      </c>
      <c r="L4" s="243" t="e">
        <f>IF(K4=3,"ดีเยี่ยม",IF(K4=2,"ดี",IF(K4=1,"ผ่าน",IF(K4=0,"ไม่ผ่าน"))))</f>
        <v>#N/A</v>
      </c>
      <c r="M4" s="376"/>
      <c r="N4" s="377"/>
      <c r="P4" s="389" t="s">
        <v>259</v>
      </c>
      <c r="Q4" s="378" t="s">
        <v>59</v>
      </c>
      <c r="R4" s="379"/>
      <c r="S4" s="379"/>
      <c r="T4" s="380"/>
    </row>
    <row r="5" spans="1:21" ht="18.899999999999999" customHeight="1">
      <c r="A5" s="9">
        <v>2</v>
      </c>
      <c r="B5" s="282" t="s">
        <v>269</v>
      </c>
      <c r="C5" s="150"/>
      <c r="D5" s="64"/>
      <c r="E5" s="64"/>
      <c r="F5" s="64"/>
      <c r="G5" s="64"/>
      <c r="H5" s="64"/>
      <c r="I5" s="64"/>
      <c r="J5" s="153"/>
      <c r="K5" s="154" t="e">
        <f>MODE(C5:J5)</f>
        <v>#N/A</v>
      </c>
      <c r="L5" s="243" t="e">
        <f>IF(K5=3,"ดีเยี่ยม",IF(K5=2,"ดี",IF(K5=1,"ผ่าน",IF(K5=0,"ไม่ผ่าน"))))</f>
        <v>#N/A</v>
      </c>
      <c r="M5" s="390" t="s">
        <v>59</v>
      </c>
      <c r="N5" s="391"/>
      <c r="P5" s="382"/>
      <c r="Q5" s="190" t="s">
        <v>190</v>
      </c>
      <c r="R5" s="190" t="s">
        <v>126</v>
      </c>
      <c r="S5" s="190" t="s">
        <v>191</v>
      </c>
      <c r="T5" s="238" t="s">
        <v>192</v>
      </c>
      <c r="U5" s="38" t="s">
        <v>4</v>
      </c>
    </row>
    <row r="6" spans="1:21" ht="18.899999999999999" customHeight="1" thickBot="1">
      <c r="A6" s="9">
        <v>3</v>
      </c>
      <c r="B6" s="282" t="s">
        <v>270</v>
      </c>
      <c r="C6" s="150"/>
      <c r="D6" s="64"/>
      <c r="E6" s="64"/>
      <c r="F6" s="64"/>
      <c r="G6" s="64"/>
      <c r="H6" s="64"/>
      <c r="I6" s="64"/>
      <c r="J6" s="153"/>
      <c r="K6" s="154" t="e">
        <f t="shared" ref="K6:K18" si="0">MODE(C6:J6)</f>
        <v>#N/A</v>
      </c>
      <c r="L6" s="243" t="e">
        <f t="shared" ref="L6:L18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82"/>
      <c r="Q6" s="237" t="s">
        <v>155</v>
      </c>
      <c r="R6" s="237" t="s">
        <v>156</v>
      </c>
      <c r="S6" s="237" t="s">
        <v>157</v>
      </c>
      <c r="T6" s="239" t="s">
        <v>158</v>
      </c>
    </row>
    <row r="7" spans="1:21" ht="18.899999999999999" customHeight="1" thickBot="1">
      <c r="A7" s="9">
        <v>4</v>
      </c>
      <c r="B7" s="282" t="s">
        <v>271</v>
      </c>
      <c r="C7" s="150"/>
      <c r="D7" s="64"/>
      <c r="E7" s="64"/>
      <c r="F7" s="64"/>
      <c r="G7" s="64"/>
      <c r="H7" s="64"/>
      <c r="I7" s="64"/>
      <c r="J7" s="153"/>
      <c r="K7" s="154" t="e">
        <f t="shared" si="0"/>
        <v>#N/A</v>
      </c>
      <c r="L7" s="243" t="e">
        <f t="shared" si="1"/>
        <v>#N/A</v>
      </c>
      <c r="M7" s="36"/>
      <c r="N7" s="26" t="s">
        <v>61</v>
      </c>
      <c r="P7" s="242">
        <f>COUNTA(B4:B38)</f>
        <v>16</v>
      </c>
      <c r="Q7" s="236">
        <f>COUNTIF(L4:L38,"ดีเยี่ยม")</f>
        <v>0</v>
      </c>
      <c r="R7" s="236">
        <f>COUNTIF(L4:L38,"ดี")</f>
        <v>0</v>
      </c>
      <c r="S7" s="236">
        <f>COUNTIF(L4:L38,"ผ่าน")</f>
        <v>0</v>
      </c>
      <c r="T7" s="236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82" t="s">
        <v>272</v>
      </c>
      <c r="C8" s="150"/>
      <c r="D8" s="64"/>
      <c r="E8" s="64"/>
      <c r="F8" s="64"/>
      <c r="G8" s="64"/>
      <c r="H8" s="64"/>
      <c r="I8" s="64"/>
      <c r="J8" s="153"/>
      <c r="K8" s="154" t="e">
        <f t="shared" si="0"/>
        <v>#N/A</v>
      </c>
      <c r="L8" s="243" t="e">
        <f t="shared" si="1"/>
        <v>#N/A</v>
      </c>
      <c r="M8" s="36" t="s">
        <v>17</v>
      </c>
      <c r="N8" s="26" t="s">
        <v>62</v>
      </c>
      <c r="P8" s="242" t="s">
        <v>188</v>
      </c>
      <c r="Q8" s="246">
        <f>Q7/$P$7*100</f>
        <v>0</v>
      </c>
      <c r="R8" s="247">
        <f>R7/$P$7*100</f>
        <v>0</v>
      </c>
      <c r="S8" s="247">
        <f>S7/$P$7*100</f>
        <v>0</v>
      </c>
      <c r="T8" s="247">
        <f>T7/$P$7*100</f>
        <v>0</v>
      </c>
      <c r="U8" s="248">
        <f>SUM(Q8:T8)</f>
        <v>0</v>
      </c>
    </row>
    <row r="9" spans="1:21" ht="18.899999999999999" customHeight="1">
      <c r="A9" s="9">
        <v>6</v>
      </c>
      <c r="B9" s="282" t="s">
        <v>273</v>
      </c>
      <c r="C9" s="150"/>
      <c r="D9" s="64"/>
      <c r="E9" s="64"/>
      <c r="F9" s="64"/>
      <c r="G9" s="64"/>
      <c r="H9" s="64"/>
      <c r="I9" s="64"/>
      <c r="J9" s="153"/>
      <c r="K9" s="154" t="e">
        <f t="shared" si="0"/>
        <v>#N/A</v>
      </c>
      <c r="L9" s="243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282" t="s">
        <v>274</v>
      </c>
      <c r="C10" s="150"/>
      <c r="D10" s="64"/>
      <c r="E10" s="64"/>
      <c r="F10" s="64"/>
      <c r="G10" s="64"/>
      <c r="H10" s="64"/>
      <c r="I10" s="64"/>
      <c r="J10" s="153"/>
      <c r="K10" s="154" t="e">
        <f t="shared" si="0"/>
        <v>#N/A</v>
      </c>
      <c r="L10" s="243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282" t="s">
        <v>275</v>
      </c>
      <c r="C11" s="150"/>
      <c r="D11" s="64"/>
      <c r="E11" s="64"/>
      <c r="F11" s="64"/>
      <c r="G11" s="64"/>
      <c r="H11" s="64"/>
      <c r="I11" s="64"/>
      <c r="J11" s="153"/>
      <c r="K11" s="154" t="e">
        <f t="shared" si="0"/>
        <v>#N/A</v>
      </c>
      <c r="L11" s="243" t="e">
        <f t="shared" si="1"/>
        <v>#N/A</v>
      </c>
      <c r="M11" s="36" t="s">
        <v>20</v>
      </c>
      <c r="N11" s="26" t="s">
        <v>69</v>
      </c>
    </row>
    <row r="12" spans="1:21" ht="18.899999999999999" customHeight="1">
      <c r="A12" s="9">
        <v>9</v>
      </c>
      <c r="B12" s="282" t="s">
        <v>276</v>
      </c>
      <c r="C12" s="150"/>
      <c r="D12" s="64"/>
      <c r="E12" s="64"/>
      <c r="F12" s="64"/>
      <c r="G12" s="64"/>
      <c r="H12" s="64"/>
      <c r="I12" s="64"/>
      <c r="J12" s="153"/>
      <c r="K12" s="154" t="e">
        <f t="shared" si="0"/>
        <v>#N/A</v>
      </c>
      <c r="L12" s="243" t="e">
        <f t="shared" si="1"/>
        <v>#N/A</v>
      </c>
      <c r="M12" s="36" t="s">
        <v>53</v>
      </c>
      <c r="N12" s="26" t="s">
        <v>70</v>
      </c>
    </row>
    <row r="13" spans="1:21" ht="18.899999999999999" customHeight="1">
      <c r="A13" s="9">
        <v>10</v>
      </c>
      <c r="B13" s="282" t="s">
        <v>277</v>
      </c>
      <c r="C13" s="150"/>
      <c r="D13" s="64"/>
      <c r="E13" s="64"/>
      <c r="F13" s="64"/>
      <c r="G13" s="64"/>
      <c r="H13" s="64"/>
      <c r="I13" s="64"/>
      <c r="J13" s="153"/>
      <c r="K13" s="154" t="e">
        <f t="shared" si="0"/>
        <v>#N/A</v>
      </c>
      <c r="L13" s="243" t="e">
        <f t="shared" si="1"/>
        <v>#N/A</v>
      </c>
      <c r="M13" s="36"/>
      <c r="N13" s="26" t="s">
        <v>71</v>
      </c>
    </row>
    <row r="14" spans="1:21" ht="18.899999999999999" customHeight="1">
      <c r="A14" s="9">
        <v>11</v>
      </c>
      <c r="B14" s="282" t="s">
        <v>278</v>
      </c>
      <c r="C14" s="150"/>
      <c r="D14" s="64"/>
      <c r="E14" s="64"/>
      <c r="F14" s="64"/>
      <c r="G14" s="64"/>
      <c r="H14" s="64"/>
      <c r="I14" s="64"/>
      <c r="J14" s="153"/>
      <c r="K14" s="154" t="e">
        <f t="shared" si="0"/>
        <v>#N/A</v>
      </c>
      <c r="L14" s="243" t="e">
        <f t="shared" si="1"/>
        <v>#N/A</v>
      </c>
      <c r="M14" s="36" t="s">
        <v>54</v>
      </c>
      <c r="N14" s="26" t="s">
        <v>72</v>
      </c>
    </row>
    <row r="15" spans="1:21" ht="18.899999999999999" customHeight="1">
      <c r="A15" s="9">
        <v>12</v>
      </c>
      <c r="B15" s="282" t="s">
        <v>279</v>
      </c>
      <c r="C15" s="150"/>
      <c r="D15" s="64"/>
      <c r="E15" s="64"/>
      <c r="F15" s="64"/>
      <c r="G15" s="64"/>
      <c r="H15" s="64"/>
      <c r="I15" s="64"/>
      <c r="J15" s="153"/>
      <c r="K15" s="154" t="e">
        <f t="shared" si="0"/>
        <v>#N/A</v>
      </c>
      <c r="L15" s="243" t="e">
        <f t="shared" si="1"/>
        <v>#N/A</v>
      </c>
      <c r="M15" s="36" t="s">
        <v>55</v>
      </c>
      <c r="N15" s="26" t="s">
        <v>73</v>
      </c>
    </row>
    <row r="16" spans="1:21" ht="18.899999999999999" customHeight="1">
      <c r="A16" s="9">
        <v>13</v>
      </c>
      <c r="B16" s="282" t="s">
        <v>280</v>
      </c>
      <c r="C16" s="150"/>
      <c r="D16" s="64"/>
      <c r="E16" s="64"/>
      <c r="F16" s="64"/>
      <c r="G16" s="64"/>
      <c r="H16" s="64"/>
      <c r="I16" s="64"/>
      <c r="J16" s="153"/>
      <c r="K16" s="154" t="e">
        <f t="shared" si="0"/>
        <v>#N/A</v>
      </c>
      <c r="L16" s="243" t="e">
        <f t="shared" si="1"/>
        <v>#N/A</v>
      </c>
      <c r="M16" s="36"/>
      <c r="N16" s="26"/>
    </row>
    <row r="17" spans="1:14" ht="18.899999999999999" customHeight="1">
      <c r="A17" s="9">
        <v>14</v>
      </c>
      <c r="B17" s="282" t="s">
        <v>281</v>
      </c>
      <c r="C17" s="150"/>
      <c r="D17" s="64"/>
      <c r="E17" s="64"/>
      <c r="F17" s="64"/>
      <c r="G17" s="64"/>
      <c r="H17" s="64"/>
      <c r="I17" s="64"/>
      <c r="J17" s="153"/>
      <c r="K17" s="154" t="e">
        <f t="shared" si="0"/>
        <v>#N/A</v>
      </c>
      <c r="L17" s="243" t="e">
        <f t="shared" si="1"/>
        <v>#N/A</v>
      </c>
      <c r="M17" s="36"/>
      <c r="N17" s="26"/>
    </row>
    <row r="18" spans="1:14" ht="18.899999999999999" customHeight="1">
      <c r="A18" s="9">
        <v>15</v>
      </c>
      <c r="B18" s="282" t="s">
        <v>282</v>
      </c>
      <c r="C18" s="150"/>
      <c r="D18" s="64"/>
      <c r="E18" s="64"/>
      <c r="F18" s="64"/>
      <c r="G18" s="64"/>
      <c r="H18" s="64"/>
      <c r="I18" s="64"/>
      <c r="J18" s="153"/>
      <c r="K18" s="154" t="e">
        <f t="shared" si="0"/>
        <v>#N/A</v>
      </c>
      <c r="L18" s="243" t="e">
        <f t="shared" si="1"/>
        <v>#N/A</v>
      </c>
      <c r="M18" s="390" t="s">
        <v>36</v>
      </c>
      <c r="N18" s="391"/>
    </row>
    <row r="19" spans="1:14" ht="18.899999999999999" customHeight="1" thickBot="1">
      <c r="A19" s="263">
        <v>16</v>
      </c>
      <c r="B19" s="284" t="s">
        <v>283</v>
      </c>
      <c r="C19" s="264"/>
      <c r="D19" s="265"/>
      <c r="E19" s="265"/>
      <c r="F19" s="265"/>
      <c r="G19" s="265"/>
      <c r="H19" s="265"/>
      <c r="I19" s="265"/>
      <c r="J19" s="259"/>
      <c r="K19" s="260" t="e">
        <f t="shared" ref="K19" si="2">MODE(C19:J19)</f>
        <v>#N/A</v>
      </c>
      <c r="L19" s="260" t="e">
        <f t="shared" ref="L19" si="3">IF(K19=3,"ดีเยี่ยม",IF(K19=2,"ดี",IF(K19=1,"ผ่าน",IF(K19=0,"ไม่ผ่าน"))))</f>
        <v>#N/A</v>
      </c>
      <c r="M19" s="28" t="s">
        <v>66</v>
      </c>
      <c r="N19" s="44"/>
    </row>
    <row r="20" spans="1:14" ht="18.899999999999999" customHeight="1" thickTop="1">
      <c r="A20" s="261">
        <v>17</v>
      </c>
      <c r="B20" s="283"/>
      <c r="C20" s="29"/>
      <c r="D20" s="30"/>
      <c r="E20" s="30"/>
      <c r="F20" s="30"/>
      <c r="G20" s="30"/>
      <c r="H20" s="30"/>
      <c r="I20" s="30"/>
      <c r="J20" s="31"/>
      <c r="K20" s="243"/>
      <c r="L20" s="243"/>
      <c r="M20" s="28" t="s">
        <v>65</v>
      </c>
      <c r="N20" s="44"/>
    </row>
    <row r="21" spans="1:14" ht="18.899999999999999" customHeight="1">
      <c r="A21" s="9">
        <v>18</v>
      </c>
      <c r="B21" s="282"/>
      <c r="C21" s="29"/>
      <c r="D21" s="30"/>
      <c r="E21" s="30"/>
      <c r="F21" s="30"/>
      <c r="G21" s="30"/>
      <c r="H21" s="30"/>
      <c r="I21" s="30"/>
      <c r="J21" s="31"/>
      <c r="K21" s="243"/>
      <c r="L21" s="243"/>
      <c r="M21" s="28" t="s">
        <v>64</v>
      </c>
      <c r="N21" s="44"/>
    </row>
    <row r="22" spans="1:14" ht="18.899999999999999" customHeight="1">
      <c r="A22" s="261">
        <v>19</v>
      </c>
      <c r="B22" s="262"/>
      <c r="C22" s="29"/>
      <c r="D22" s="30"/>
      <c r="E22" s="30"/>
      <c r="F22" s="30"/>
      <c r="G22" s="30"/>
      <c r="H22" s="30"/>
      <c r="I22" s="30"/>
      <c r="J22" s="31"/>
      <c r="K22" s="243"/>
      <c r="L22" s="243"/>
      <c r="M22" s="28" t="s">
        <v>63</v>
      </c>
      <c r="N22" s="44"/>
    </row>
    <row r="23" spans="1:14" ht="18.899999999999999" customHeight="1">
      <c r="A23" s="261">
        <v>20</v>
      </c>
      <c r="B23" s="138"/>
      <c r="C23" s="17"/>
      <c r="D23" s="13"/>
      <c r="E23" s="13"/>
      <c r="F23" s="13"/>
      <c r="G23" s="13"/>
      <c r="H23" s="13"/>
      <c r="I23" s="13"/>
      <c r="J23" s="14"/>
      <c r="K23" s="154"/>
      <c r="L23" s="243"/>
      <c r="M23" s="36"/>
      <c r="N23" s="26"/>
    </row>
    <row r="24" spans="1:14" ht="18.899999999999999" customHeight="1">
      <c r="A24" s="113">
        <v>21</v>
      </c>
      <c r="B24" s="167"/>
      <c r="C24" s="29"/>
      <c r="D24" s="30"/>
      <c r="E24" s="30"/>
      <c r="F24" s="30"/>
      <c r="G24" s="30"/>
      <c r="H24" s="30"/>
      <c r="I24" s="30"/>
      <c r="J24" s="31"/>
      <c r="K24" s="154"/>
      <c r="L24" s="243"/>
      <c r="M24" s="34"/>
      <c r="N24" s="26"/>
    </row>
    <row r="25" spans="1:14" ht="18.899999999999999" customHeight="1">
      <c r="A25" s="111">
        <v>22</v>
      </c>
      <c r="B25" s="258"/>
      <c r="C25" s="17"/>
      <c r="D25" s="13"/>
      <c r="E25" s="13"/>
      <c r="F25" s="13"/>
      <c r="G25" s="13"/>
      <c r="H25" s="13"/>
      <c r="I25" s="13"/>
      <c r="J25" s="14"/>
      <c r="K25" s="154"/>
      <c r="L25" s="243"/>
      <c r="M25" s="390" t="s">
        <v>41</v>
      </c>
      <c r="N25" s="391"/>
    </row>
    <row r="26" spans="1:14" ht="18.899999999999999" customHeight="1">
      <c r="A26" s="111">
        <v>23</v>
      </c>
      <c r="B26" s="258"/>
      <c r="C26" s="29"/>
      <c r="D26" s="30"/>
      <c r="E26" s="30"/>
      <c r="F26" s="30"/>
      <c r="G26" s="30"/>
      <c r="H26" s="30"/>
      <c r="I26" s="30"/>
      <c r="J26" s="31"/>
      <c r="K26" s="154"/>
      <c r="L26" s="243"/>
      <c r="M26" s="35" t="s">
        <v>27</v>
      </c>
      <c r="N26" s="26" t="s">
        <v>74</v>
      </c>
    </row>
    <row r="27" spans="1:14" ht="18.899999999999999" customHeight="1">
      <c r="A27" s="111">
        <v>24</v>
      </c>
      <c r="B27" s="258"/>
      <c r="C27" s="17"/>
      <c r="D27" s="13"/>
      <c r="E27" s="13"/>
      <c r="F27" s="13"/>
      <c r="G27" s="13"/>
      <c r="H27" s="13"/>
      <c r="I27" s="13"/>
      <c r="J27" s="14"/>
      <c r="K27" s="154"/>
      <c r="L27" s="243"/>
      <c r="M27" s="36"/>
      <c r="N27" s="26" t="s">
        <v>75</v>
      </c>
    </row>
    <row r="28" spans="1:14" ht="18.899999999999999" customHeight="1">
      <c r="A28" s="111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43"/>
      <c r="M28" s="36"/>
      <c r="N28" s="26" t="s">
        <v>76</v>
      </c>
    </row>
    <row r="29" spans="1:14" ht="18.899999999999999" customHeight="1">
      <c r="A29" s="111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11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11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11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11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11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11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11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11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12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topLeftCell="A16" workbookViewId="0">
      <selection activeCell="C20" sqref="C20:I22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70" t="s">
        <v>116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8" s="20" customFormat="1" ht="17.399999999999999" customHeight="1">
      <c r="A2" s="323" t="s">
        <v>0</v>
      </c>
      <c r="B2" s="104"/>
      <c r="C2" s="385" t="s">
        <v>16</v>
      </c>
      <c r="D2" s="387" t="s">
        <v>17</v>
      </c>
      <c r="E2" s="387" t="s">
        <v>18</v>
      </c>
      <c r="F2" s="387" t="s">
        <v>19</v>
      </c>
      <c r="G2" s="371" t="s">
        <v>20</v>
      </c>
      <c r="H2" s="39" t="s">
        <v>21</v>
      </c>
      <c r="I2" s="323" t="s">
        <v>9</v>
      </c>
      <c r="J2" s="328" t="s">
        <v>24</v>
      </c>
      <c r="K2" s="373"/>
    </row>
    <row r="3" spans="1:18" s="20" customFormat="1" ht="18" customHeight="1">
      <c r="A3" s="324"/>
      <c r="B3" s="105" t="s">
        <v>5</v>
      </c>
      <c r="C3" s="386"/>
      <c r="D3" s="388"/>
      <c r="E3" s="388"/>
      <c r="F3" s="388"/>
      <c r="G3" s="372"/>
      <c r="H3" s="40" t="s">
        <v>22</v>
      </c>
      <c r="I3" s="324"/>
      <c r="J3" s="329"/>
      <c r="K3" s="374"/>
    </row>
    <row r="4" spans="1:18" s="20" customFormat="1" ht="18.600000000000001" customHeight="1" thickBot="1">
      <c r="A4" s="325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5"/>
      <c r="J4" s="330"/>
      <c r="K4" s="375"/>
    </row>
    <row r="5" spans="1:18" ht="18.600000000000001" customHeight="1" thickBot="1">
      <c r="A5" s="8">
        <v>1</v>
      </c>
      <c r="B5" s="282" t="s">
        <v>268</v>
      </c>
      <c r="C5" s="156"/>
      <c r="D5" s="157"/>
      <c r="E5" s="157"/>
      <c r="F5" s="157"/>
      <c r="G5" s="158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76" t="s">
        <v>117</v>
      </c>
      <c r="K5" s="377"/>
      <c r="M5" s="389" t="s">
        <v>259</v>
      </c>
      <c r="N5" s="378" t="s">
        <v>260</v>
      </c>
      <c r="O5" s="379"/>
      <c r="P5" s="379"/>
      <c r="Q5" s="380"/>
    </row>
    <row r="6" spans="1:18" ht="18.600000000000001" customHeight="1">
      <c r="A6" s="9">
        <v>2</v>
      </c>
      <c r="B6" s="282" t="s">
        <v>269</v>
      </c>
      <c r="C6" s="159"/>
      <c r="D6" s="160"/>
      <c r="E6" s="160"/>
      <c r="F6" s="160"/>
      <c r="G6" s="161"/>
      <c r="H6" s="9" t="e">
        <f>MODE(C6:G6)</f>
        <v>#N/A</v>
      </c>
      <c r="I6" s="261" t="e">
        <f>IF(H6=3,"ดีเยี่ยม",IF(H6=2,"ดี",IF(H6=1,"ผ่าน",IF(H6=0,"ไม่ผ่าน"))))</f>
        <v>#N/A</v>
      </c>
      <c r="J6" s="109">
        <v>1</v>
      </c>
      <c r="K6" s="108" t="s">
        <v>118</v>
      </c>
      <c r="M6" s="382"/>
      <c r="N6" s="190" t="s">
        <v>190</v>
      </c>
      <c r="O6" s="190" t="s">
        <v>126</v>
      </c>
      <c r="P6" s="190" t="s">
        <v>191</v>
      </c>
      <c r="Q6" s="238" t="s">
        <v>192</v>
      </c>
    </row>
    <row r="7" spans="1:18" ht="18.600000000000001" customHeight="1" thickBot="1">
      <c r="A7" s="9">
        <v>3</v>
      </c>
      <c r="B7" s="282" t="s">
        <v>270</v>
      </c>
      <c r="C7" s="159"/>
      <c r="D7" s="160"/>
      <c r="E7" s="160"/>
      <c r="F7" s="160"/>
      <c r="G7" s="161"/>
      <c r="H7" s="9" t="e">
        <f t="shared" ref="H7:H19" si="0">MODE(C7:G7)</f>
        <v>#N/A</v>
      </c>
      <c r="I7" s="261" t="e">
        <f t="shared" ref="I7:I19" si="1">IF(H7=3,"ดีเยี่ยม",IF(H7=2,"ดี",IF(H7=1,"ผ่าน",IF(H7=0,"ไม่ผ่าน"))))</f>
        <v>#N/A</v>
      </c>
      <c r="J7" s="118">
        <v>2</v>
      </c>
      <c r="K7" s="117" t="s">
        <v>120</v>
      </c>
      <c r="M7" s="382"/>
      <c r="N7" s="237" t="s">
        <v>155</v>
      </c>
      <c r="O7" s="237" t="s">
        <v>156</v>
      </c>
      <c r="P7" s="237" t="s">
        <v>157</v>
      </c>
      <c r="Q7" s="239" t="s">
        <v>158</v>
      </c>
      <c r="R7" s="38" t="s">
        <v>4</v>
      </c>
    </row>
    <row r="8" spans="1:18" ht="18.600000000000001" customHeight="1" thickBot="1">
      <c r="A8" s="9">
        <v>4</v>
      </c>
      <c r="B8" s="282" t="s">
        <v>271</v>
      </c>
      <c r="C8" s="159"/>
      <c r="D8" s="160"/>
      <c r="E8" s="160"/>
      <c r="F8" s="160"/>
      <c r="G8" s="161"/>
      <c r="H8" s="9" t="e">
        <f t="shared" si="0"/>
        <v>#N/A</v>
      </c>
      <c r="I8" s="261" t="e">
        <f t="shared" si="1"/>
        <v>#N/A</v>
      </c>
      <c r="J8" s="107">
        <v>3</v>
      </c>
      <c r="K8" s="108" t="s">
        <v>119</v>
      </c>
      <c r="M8" s="242">
        <f>COUNTA(B5:B40)</f>
        <v>16</v>
      </c>
      <c r="N8" s="236">
        <f>COUNTIF(I5:I39,"ดีเยี่ยม")</f>
        <v>0</v>
      </c>
      <c r="O8" s="236">
        <f>COUNTIF(I5:I39,"ดี")</f>
        <v>0</v>
      </c>
      <c r="P8" s="236">
        <f>COUNTIF(I5:I39,"ผ่าน")</f>
        <v>0</v>
      </c>
      <c r="Q8" s="236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82" t="s">
        <v>272</v>
      </c>
      <c r="C9" s="159"/>
      <c r="D9" s="160"/>
      <c r="E9" s="160"/>
      <c r="F9" s="160"/>
      <c r="G9" s="161"/>
      <c r="H9" s="9" t="e">
        <f t="shared" si="0"/>
        <v>#N/A</v>
      </c>
      <c r="I9" s="261" t="e">
        <f t="shared" si="1"/>
        <v>#N/A</v>
      </c>
      <c r="J9" s="118">
        <v>4</v>
      </c>
      <c r="K9" s="117" t="s">
        <v>121</v>
      </c>
      <c r="M9" s="242" t="s">
        <v>188</v>
      </c>
      <c r="N9" s="245">
        <f>N8/$M$8*100</f>
        <v>0</v>
      </c>
      <c r="O9" s="245">
        <f t="shared" ref="O9:P9" si="2">O8/$M$8*100</f>
        <v>0</v>
      </c>
      <c r="P9" s="245">
        <f t="shared" si="2"/>
        <v>0</v>
      </c>
      <c r="Q9" s="245">
        <f>Q8/$M$8*100</f>
        <v>0</v>
      </c>
      <c r="R9" s="248">
        <f>SUM(N9:Q9)</f>
        <v>0</v>
      </c>
    </row>
    <row r="10" spans="1:18" ht="18.600000000000001" customHeight="1">
      <c r="A10" s="9">
        <v>6</v>
      </c>
      <c r="B10" s="282" t="s">
        <v>273</v>
      </c>
      <c r="C10" s="159"/>
      <c r="D10" s="160"/>
      <c r="E10" s="160"/>
      <c r="F10" s="160"/>
      <c r="G10" s="161"/>
      <c r="H10" s="9" t="e">
        <f t="shared" si="0"/>
        <v>#N/A</v>
      </c>
      <c r="I10" s="261" t="e">
        <f t="shared" si="1"/>
        <v>#N/A</v>
      </c>
      <c r="J10" s="118">
        <v>5</v>
      </c>
      <c r="K10" s="117" t="s">
        <v>122</v>
      </c>
      <c r="M10" s="115"/>
    </row>
    <row r="11" spans="1:18" ht="18.600000000000001" customHeight="1">
      <c r="A11" s="9">
        <v>7</v>
      </c>
      <c r="B11" s="282" t="s">
        <v>274</v>
      </c>
      <c r="C11" s="159"/>
      <c r="D11" s="160"/>
      <c r="E11" s="160"/>
      <c r="F11" s="160"/>
      <c r="G11" s="161"/>
      <c r="H11" s="9" t="e">
        <f t="shared" si="0"/>
        <v>#N/A</v>
      </c>
      <c r="I11" s="261" t="e">
        <f t="shared" si="1"/>
        <v>#N/A</v>
      </c>
      <c r="J11" s="109"/>
      <c r="K11" s="108"/>
      <c r="M11"/>
    </row>
    <row r="12" spans="1:18" ht="18.600000000000001" customHeight="1">
      <c r="A12" s="9">
        <v>8</v>
      </c>
      <c r="B12" s="282" t="s">
        <v>275</v>
      </c>
      <c r="C12" s="159"/>
      <c r="D12" s="160"/>
      <c r="E12" s="160"/>
      <c r="F12" s="160"/>
      <c r="G12" s="161"/>
      <c r="H12" s="9" t="e">
        <f t="shared" si="0"/>
        <v>#N/A</v>
      </c>
      <c r="I12" s="261" t="e">
        <f t="shared" si="1"/>
        <v>#N/A</v>
      </c>
      <c r="J12" s="392" t="s">
        <v>165</v>
      </c>
      <c r="K12" s="393"/>
    </row>
    <row r="13" spans="1:18" ht="18.600000000000001" customHeight="1">
      <c r="A13" s="9">
        <v>9</v>
      </c>
      <c r="B13" s="282" t="s">
        <v>276</v>
      </c>
      <c r="C13" s="159"/>
      <c r="D13" s="160"/>
      <c r="E13" s="160"/>
      <c r="F13" s="160"/>
      <c r="G13" s="161"/>
      <c r="H13" s="9" t="e">
        <f t="shared" si="0"/>
        <v>#N/A</v>
      </c>
      <c r="I13" s="261" t="e">
        <f t="shared" si="1"/>
        <v>#N/A</v>
      </c>
      <c r="J13" s="126" t="s">
        <v>173</v>
      </c>
      <c r="K13" s="117"/>
      <c r="M13"/>
    </row>
    <row r="14" spans="1:18" ht="18.600000000000001" customHeight="1">
      <c r="A14" s="9">
        <v>10</v>
      </c>
      <c r="B14" s="282" t="s">
        <v>277</v>
      </c>
      <c r="C14" s="159"/>
      <c r="D14" s="160"/>
      <c r="E14" s="160"/>
      <c r="F14" s="160"/>
      <c r="G14" s="161"/>
      <c r="H14" s="9" t="e">
        <f t="shared" si="0"/>
        <v>#N/A</v>
      </c>
      <c r="I14" s="261" t="e">
        <f t="shared" si="1"/>
        <v>#N/A</v>
      </c>
      <c r="J14" s="124" t="s">
        <v>166</v>
      </c>
      <c r="K14" s="117" t="s">
        <v>167</v>
      </c>
      <c r="M14" s="115"/>
    </row>
    <row r="15" spans="1:18" ht="18.600000000000001" customHeight="1">
      <c r="A15" s="9">
        <v>11</v>
      </c>
      <c r="B15" s="282" t="s">
        <v>278</v>
      </c>
      <c r="C15" s="159"/>
      <c r="D15" s="160"/>
      <c r="E15" s="160"/>
      <c r="F15" s="160"/>
      <c r="G15" s="161"/>
      <c r="H15" s="9" t="e">
        <f t="shared" si="0"/>
        <v>#N/A</v>
      </c>
      <c r="I15" s="261" t="e">
        <f t="shared" si="1"/>
        <v>#N/A</v>
      </c>
      <c r="J15" s="125" t="s">
        <v>126</v>
      </c>
      <c r="K15" s="127" t="s">
        <v>174</v>
      </c>
      <c r="M15"/>
    </row>
    <row r="16" spans="1:18" ht="18.600000000000001" customHeight="1">
      <c r="A16" s="9">
        <v>12</v>
      </c>
      <c r="B16" s="282" t="s">
        <v>279</v>
      </c>
      <c r="C16" s="159"/>
      <c r="D16" s="160"/>
      <c r="E16" s="160"/>
      <c r="F16" s="160"/>
      <c r="G16" s="161"/>
      <c r="H16" s="9" t="e">
        <f t="shared" si="0"/>
        <v>#N/A</v>
      </c>
      <c r="I16" s="261" t="e">
        <f t="shared" si="1"/>
        <v>#N/A</v>
      </c>
      <c r="J16" s="128"/>
      <c r="K16" s="117" t="s">
        <v>168</v>
      </c>
    </row>
    <row r="17" spans="1:13" ht="18.600000000000001" customHeight="1">
      <c r="A17" s="9">
        <v>13</v>
      </c>
      <c r="B17" s="282" t="s">
        <v>280</v>
      </c>
      <c r="C17" s="159"/>
      <c r="D17" s="160"/>
      <c r="E17" s="160"/>
      <c r="F17" s="160"/>
      <c r="G17" s="161"/>
      <c r="H17" s="9" t="e">
        <f t="shared" si="0"/>
        <v>#N/A</v>
      </c>
      <c r="I17" s="261" t="e">
        <f t="shared" si="1"/>
        <v>#N/A</v>
      </c>
      <c r="J17" s="126" t="s">
        <v>169</v>
      </c>
      <c r="K17" s="127"/>
      <c r="M17"/>
    </row>
    <row r="18" spans="1:13" ht="18.600000000000001" customHeight="1">
      <c r="A18" s="9">
        <v>14</v>
      </c>
      <c r="B18" s="282" t="s">
        <v>281</v>
      </c>
      <c r="C18" s="159"/>
      <c r="D18" s="160"/>
      <c r="E18" s="160"/>
      <c r="F18" s="160"/>
      <c r="G18" s="161"/>
      <c r="H18" s="9" t="e">
        <f t="shared" si="0"/>
        <v>#N/A</v>
      </c>
      <c r="I18" s="261" t="e">
        <f t="shared" si="1"/>
        <v>#N/A</v>
      </c>
      <c r="J18" s="118"/>
      <c r="K18" s="117" t="s">
        <v>170</v>
      </c>
      <c r="M18" s="115"/>
    </row>
    <row r="19" spans="1:13" ht="18.600000000000001" customHeight="1">
      <c r="A19" s="9">
        <v>15</v>
      </c>
      <c r="B19" s="282" t="s">
        <v>282</v>
      </c>
      <c r="C19" s="159"/>
      <c r="D19" s="160"/>
      <c r="E19" s="160"/>
      <c r="F19" s="160"/>
      <c r="G19" s="161"/>
      <c r="H19" s="9" t="e">
        <f t="shared" si="0"/>
        <v>#N/A</v>
      </c>
      <c r="I19" s="261" t="e">
        <f t="shared" si="1"/>
        <v>#N/A</v>
      </c>
      <c r="J19" s="126" t="s">
        <v>171</v>
      </c>
      <c r="K19" s="117"/>
      <c r="M19"/>
    </row>
    <row r="20" spans="1:13" ht="18.600000000000001" customHeight="1" thickBot="1">
      <c r="A20" s="263">
        <v>16</v>
      </c>
      <c r="B20" s="284" t="s">
        <v>283</v>
      </c>
      <c r="C20" s="278"/>
      <c r="D20" s="279"/>
      <c r="E20" s="279"/>
      <c r="F20" s="279"/>
      <c r="G20" s="280"/>
      <c r="H20" s="263" t="e">
        <f t="shared" ref="H20" si="3">MODE(C20:G20)</f>
        <v>#N/A</v>
      </c>
      <c r="I20" s="263" t="e">
        <f t="shared" ref="I20" si="4">IF(H20=3,"ดีเยี่ยม",IF(H20=2,"ดี",IF(H20=1,"ผ่าน",IF(H20=0,"ไม่ผ่าน"))))</f>
        <v>#N/A</v>
      </c>
      <c r="J20" s="128"/>
      <c r="K20" s="117" t="s">
        <v>172</v>
      </c>
    </row>
    <row r="21" spans="1:13" ht="18.600000000000001" customHeight="1" thickTop="1">
      <c r="A21" s="261">
        <v>17</v>
      </c>
      <c r="B21" s="283"/>
      <c r="C21" s="29"/>
      <c r="D21" s="30"/>
      <c r="E21" s="30"/>
      <c r="F21" s="30"/>
      <c r="G21" s="31"/>
      <c r="H21" s="169"/>
      <c r="I21" s="169"/>
      <c r="J21" s="36"/>
      <c r="K21" s="26"/>
      <c r="M21"/>
    </row>
    <row r="22" spans="1:13" ht="18.600000000000001" customHeight="1">
      <c r="A22" s="9">
        <v>18</v>
      </c>
      <c r="B22" s="282"/>
      <c r="C22" s="29"/>
      <c r="D22" s="30"/>
      <c r="E22" s="30"/>
      <c r="F22" s="30"/>
      <c r="G22" s="31"/>
      <c r="H22" s="169"/>
      <c r="I22" s="169"/>
      <c r="J22" s="383" t="s">
        <v>179</v>
      </c>
      <c r="K22" s="384"/>
      <c r="M22" s="115"/>
    </row>
    <row r="23" spans="1:13" ht="18.600000000000001" customHeight="1">
      <c r="A23" s="261">
        <v>19</v>
      </c>
      <c r="B23" s="262"/>
      <c r="C23" s="29"/>
      <c r="D23" s="30"/>
      <c r="E23" s="30"/>
      <c r="F23" s="30"/>
      <c r="G23" s="31"/>
      <c r="H23" s="169"/>
      <c r="I23" s="169"/>
      <c r="J23" s="129" t="s">
        <v>175</v>
      </c>
      <c r="K23" s="117"/>
    </row>
    <row r="24" spans="1:13" ht="18.600000000000001" customHeight="1">
      <c r="A24" s="261">
        <v>20</v>
      </c>
      <c r="B24" s="138"/>
      <c r="C24" s="159"/>
      <c r="D24" s="160"/>
      <c r="E24" s="160"/>
      <c r="F24" s="160"/>
      <c r="G24" s="161"/>
      <c r="H24" s="9"/>
      <c r="I24" s="171"/>
      <c r="J24" s="129" t="s">
        <v>176</v>
      </c>
      <c r="K24" s="117"/>
    </row>
    <row r="25" spans="1:13" ht="18.600000000000001" customHeight="1">
      <c r="A25" s="113">
        <v>21</v>
      </c>
      <c r="B25" s="167"/>
      <c r="C25" s="159"/>
      <c r="D25" s="160"/>
      <c r="E25" s="160"/>
      <c r="F25" s="160"/>
      <c r="G25" s="161"/>
      <c r="H25" s="9"/>
      <c r="I25" s="171"/>
      <c r="J25" s="129" t="s">
        <v>178</v>
      </c>
      <c r="K25" s="130"/>
    </row>
    <row r="26" spans="1:13" ht="18.600000000000001" customHeight="1">
      <c r="A26" s="111">
        <v>22</v>
      </c>
      <c r="B26" s="258"/>
      <c r="C26" s="159"/>
      <c r="D26" s="160"/>
      <c r="E26" s="160"/>
      <c r="F26" s="160"/>
      <c r="G26" s="161"/>
      <c r="H26" s="9"/>
      <c r="I26" s="171"/>
      <c r="J26" s="129" t="s">
        <v>177</v>
      </c>
      <c r="K26" s="130"/>
    </row>
    <row r="27" spans="1:13" ht="18.600000000000001" customHeight="1">
      <c r="A27" s="111">
        <v>23</v>
      </c>
      <c r="B27" s="258"/>
      <c r="C27" s="159"/>
      <c r="D27" s="160"/>
      <c r="E27" s="160"/>
      <c r="F27" s="160"/>
      <c r="G27" s="161"/>
      <c r="H27" s="9"/>
      <c r="I27" s="171"/>
      <c r="J27" s="383" t="s">
        <v>36</v>
      </c>
      <c r="K27" s="384"/>
    </row>
    <row r="28" spans="1:13" ht="18.600000000000001" customHeight="1">
      <c r="A28" s="113">
        <v>24</v>
      </c>
      <c r="B28" s="167"/>
      <c r="C28" s="29"/>
      <c r="D28" s="30"/>
      <c r="E28" s="30"/>
      <c r="F28" s="30"/>
      <c r="G28" s="31"/>
      <c r="H28" s="169"/>
      <c r="I28" s="169"/>
      <c r="J28" s="109"/>
      <c r="K28" s="108" t="s">
        <v>37</v>
      </c>
    </row>
    <row r="29" spans="1:13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38</v>
      </c>
    </row>
    <row r="30" spans="1:13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 t="s">
        <v>180</v>
      </c>
    </row>
    <row r="31" spans="1:13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08" t="s">
        <v>181</v>
      </c>
    </row>
    <row r="32" spans="1:13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9"/>
      <c r="K32" s="108"/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16" t="s">
        <v>41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7" t="s">
        <v>27</v>
      </c>
      <c r="K34" s="108" t="s">
        <v>42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43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9"/>
      <c r="K36" s="108" t="s">
        <v>44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45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107" t="s">
        <v>32</v>
      </c>
      <c r="K38" s="108" t="s">
        <v>46</v>
      </c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131"/>
      <c r="K39" s="132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C9" sqref="C9"/>
    </sheetView>
  </sheetViews>
  <sheetFormatPr defaultRowHeight="14.4"/>
  <cols>
    <col min="1" max="1" width="22.8984375" style="115" bestFit="1" customWidth="1"/>
    <col min="2" max="2" width="40.5" style="115" customWidth="1"/>
    <col min="3" max="5" width="5.19921875" style="115" customWidth="1"/>
    <col min="6" max="6" width="5.796875" style="115" bestFit="1" customWidth="1"/>
    <col min="7" max="16384" width="8.796875" style="115"/>
  </cols>
  <sheetData>
    <row r="1" spans="1:6" ht="23.4">
      <c r="A1" s="394" t="s">
        <v>164</v>
      </c>
      <c r="B1" s="394"/>
      <c r="C1" s="394"/>
      <c r="D1" s="394"/>
      <c r="E1" s="394"/>
      <c r="F1" s="394"/>
    </row>
    <row r="3" spans="1:6" ht="18">
      <c r="A3" s="396" t="s">
        <v>123</v>
      </c>
      <c r="B3" s="396" t="s">
        <v>124</v>
      </c>
      <c r="C3" s="397" t="s">
        <v>56</v>
      </c>
      <c r="D3" s="397"/>
      <c r="E3" s="397"/>
      <c r="F3" s="397"/>
    </row>
    <row r="4" spans="1:6" ht="18">
      <c r="A4" s="396"/>
      <c r="B4" s="396"/>
      <c r="C4" s="119" t="s">
        <v>125</v>
      </c>
      <c r="D4" s="119" t="s">
        <v>126</v>
      </c>
      <c r="E4" s="119" t="s">
        <v>127</v>
      </c>
      <c r="F4" s="119" t="s">
        <v>82</v>
      </c>
    </row>
    <row r="5" spans="1:6" ht="18">
      <c r="A5" s="396"/>
      <c r="B5" s="396"/>
      <c r="C5" s="120" t="s">
        <v>155</v>
      </c>
      <c r="D5" s="120" t="s">
        <v>156</v>
      </c>
      <c r="E5" s="120" t="s">
        <v>157</v>
      </c>
      <c r="F5" s="120" t="s">
        <v>158</v>
      </c>
    </row>
    <row r="6" spans="1:6" ht="18">
      <c r="A6" s="395" t="s">
        <v>128</v>
      </c>
      <c r="B6" s="121" t="s">
        <v>129</v>
      </c>
      <c r="C6" s="121"/>
      <c r="D6" s="121"/>
      <c r="E6" s="121"/>
      <c r="F6" s="121"/>
    </row>
    <row r="7" spans="1:6" ht="39" customHeight="1">
      <c r="A7" s="395"/>
      <c r="B7" s="121" t="s">
        <v>130</v>
      </c>
      <c r="C7" s="121"/>
      <c r="D7" s="121"/>
      <c r="E7" s="121"/>
      <c r="F7" s="121"/>
    </row>
    <row r="8" spans="1:6" ht="18">
      <c r="A8" s="395"/>
      <c r="B8" s="121" t="s">
        <v>131</v>
      </c>
      <c r="C8" s="121"/>
      <c r="D8" s="121"/>
      <c r="E8" s="121"/>
      <c r="F8" s="121"/>
    </row>
    <row r="9" spans="1:6" ht="18">
      <c r="A9" s="395"/>
      <c r="B9" s="121" t="s">
        <v>132</v>
      </c>
      <c r="C9" s="121"/>
      <c r="D9" s="121"/>
      <c r="E9" s="121"/>
      <c r="F9" s="121"/>
    </row>
    <row r="10" spans="1:6" ht="18">
      <c r="A10" s="395"/>
      <c r="B10" s="121" t="s">
        <v>161</v>
      </c>
      <c r="C10" s="121"/>
      <c r="D10" s="121"/>
      <c r="E10" s="121"/>
      <c r="F10" s="121"/>
    </row>
    <row r="11" spans="1:6" ht="18">
      <c r="A11" s="395"/>
      <c r="B11" s="136" t="s">
        <v>133</v>
      </c>
      <c r="C11" s="122"/>
      <c r="D11" s="122"/>
      <c r="E11" s="121"/>
      <c r="F11" s="121"/>
    </row>
    <row r="12" spans="1:6" ht="18">
      <c r="A12" s="395" t="s">
        <v>134</v>
      </c>
      <c r="B12" s="122" t="s">
        <v>135</v>
      </c>
      <c r="C12" s="122"/>
      <c r="D12" s="122"/>
      <c r="E12" s="121"/>
      <c r="F12" s="121"/>
    </row>
    <row r="13" spans="1:6" ht="18">
      <c r="A13" s="395"/>
      <c r="B13" s="122" t="s">
        <v>136</v>
      </c>
      <c r="C13" s="122"/>
      <c r="D13" s="122"/>
      <c r="E13" s="121"/>
      <c r="F13" s="121"/>
    </row>
    <row r="14" spans="1:6" ht="18">
      <c r="A14" s="395"/>
      <c r="B14" s="122" t="s">
        <v>137</v>
      </c>
      <c r="C14" s="122"/>
      <c r="D14" s="122"/>
      <c r="E14" s="121"/>
      <c r="F14" s="121"/>
    </row>
    <row r="15" spans="1:6" ht="18">
      <c r="A15" s="395"/>
      <c r="B15" s="122" t="s">
        <v>138</v>
      </c>
      <c r="C15" s="122"/>
      <c r="D15" s="122"/>
      <c r="E15" s="121"/>
      <c r="F15" s="121"/>
    </row>
    <row r="16" spans="1:6" ht="18.600000000000001" customHeight="1">
      <c r="A16" s="395"/>
      <c r="B16" s="133" t="s">
        <v>139</v>
      </c>
      <c r="C16" s="121"/>
      <c r="D16" s="121"/>
      <c r="E16" s="121"/>
      <c r="F16" s="121"/>
    </row>
    <row r="17" spans="1:6" ht="18">
      <c r="A17" s="395"/>
      <c r="B17" s="136" t="s">
        <v>133</v>
      </c>
      <c r="C17" s="121"/>
      <c r="D17" s="121"/>
      <c r="E17" s="121"/>
      <c r="F17" s="121"/>
    </row>
    <row r="18" spans="1:6" ht="23.4" customHeight="1">
      <c r="A18" s="395" t="s">
        <v>140</v>
      </c>
      <c r="B18" s="121" t="s">
        <v>141</v>
      </c>
      <c r="C18" s="121"/>
      <c r="D18" s="121"/>
      <c r="E18" s="121"/>
      <c r="F18" s="121"/>
    </row>
    <row r="19" spans="1:6" ht="18">
      <c r="A19" s="395"/>
      <c r="B19" s="121" t="s">
        <v>142</v>
      </c>
      <c r="C19" s="121"/>
      <c r="D19" s="121"/>
      <c r="E19" s="121"/>
      <c r="F19" s="121"/>
    </row>
    <row r="20" spans="1:6" ht="18">
      <c r="A20" s="395"/>
      <c r="B20" s="121" t="s">
        <v>159</v>
      </c>
      <c r="C20" s="121"/>
      <c r="D20" s="121"/>
      <c r="E20" s="121"/>
      <c r="F20" s="121"/>
    </row>
    <row r="21" spans="1:6" ht="18">
      <c r="A21" s="395"/>
      <c r="B21" s="134" t="s">
        <v>162</v>
      </c>
      <c r="C21" s="395"/>
      <c r="D21" s="395"/>
      <c r="E21" s="395"/>
      <c r="F21" s="395"/>
    </row>
    <row r="22" spans="1:6" ht="18">
      <c r="A22" s="395"/>
      <c r="B22" s="135" t="s">
        <v>163</v>
      </c>
      <c r="C22" s="395"/>
      <c r="D22" s="395"/>
      <c r="E22" s="395"/>
      <c r="F22" s="395"/>
    </row>
    <row r="23" spans="1:6" ht="18">
      <c r="A23" s="395"/>
      <c r="B23" s="121" t="s">
        <v>143</v>
      </c>
      <c r="C23" s="121"/>
      <c r="D23" s="121"/>
      <c r="E23" s="121"/>
      <c r="F23" s="121"/>
    </row>
    <row r="24" spans="1:6" ht="18">
      <c r="A24" s="395"/>
      <c r="B24" s="136" t="s">
        <v>133</v>
      </c>
      <c r="C24" s="121"/>
      <c r="D24" s="121"/>
      <c r="E24" s="121"/>
      <c r="F24" s="121"/>
    </row>
    <row r="25" spans="1:6" ht="18">
      <c r="A25" s="395" t="s">
        <v>144</v>
      </c>
      <c r="B25" s="121" t="s">
        <v>145</v>
      </c>
      <c r="C25" s="121"/>
      <c r="D25" s="121"/>
      <c r="E25" s="121"/>
      <c r="F25" s="121"/>
    </row>
    <row r="26" spans="1:6" ht="18">
      <c r="A26" s="395"/>
      <c r="B26" s="121" t="s">
        <v>146</v>
      </c>
      <c r="C26" s="121"/>
      <c r="D26" s="121"/>
      <c r="E26" s="121"/>
      <c r="F26" s="121"/>
    </row>
    <row r="27" spans="1:6" ht="18">
      <c r="A27" s="395"/>
      <c r="B27" s="121" t="s">
        <v>160</v>
      </c>
      <c r="C27" s="121"/>
      <c r="D27" s="121"/>
      <c r="E27" s="121"/>
      <c r="F27" s="121"/>
    </row>
    <row r="28" spans="1:6" ht="18">
      <c r="A28" s="395"/>
      <c r="B28" s="121" t="s">
        <v>147</v>
      </c>
      <c r="C28" s="121"/>
      <c r="D28" s="121"/>
      <c r="E28" s="121"/>
      <c r="F28" s="121"/>
    </row>
    <row r="29" spans="1:6" ht="23.4" customHeight="1">
      <c r="A29" s="395"/>
      <c r="B29" s="121" t="s">
        <v>148</v>
      </c>
      <c r="C29" s="121"/>
      <c r="D29" s="121"/>
      <c r="E29" s="121"/>
      <c r="F29" s="121"/>
    </row>
    <row r="30" spans="1:6" ht="18">
      <c r="A30" s="395"/>
      <c r="B30" s="136" t="s">
        <v>133</v>
      </c>
      <c r="C30" s="121"/>
      <c r="D30" s="121"/>
      <c r="E30" s="121"/>
      <c r="F30" s="121"/>
    </row>
    <row r="31" spans="1:6" ht="18">
      <c r="A31" s="395" t="s">
        <v>149</v>
      </c>
      <c r="B31" s="121" t="s">
        <v>150</v>
      </c>
      <c r="C31" s="121"/>
      <c r="D31" s="121"/>
      <c r="E31" s="121"/>
      <c r="F31" s="121"/>
    </row>
    <row r="32" spans="1:6" ht="18">
      <c r="A32" s="395"/>
      <c r="B32" s="121" t="s">
        <v>151</v>
      </c>
      <c r="C32" s="121"/>
      <c r="D32" s="121"/>
      <c r="E32" s="121"/>
      <c r="F32" s="121"/>
    </row>
    <row r="33" spans="1:6" ht="18">
      <c r="A33" s="395"/>
      <c r="B33" s="121" t="s">
        <v>152</v>
      </c>
      <c r="C33" s="121"/>
      <c r="D33" s="121"/>
      <c r="E33" s="121"/>
      <c r="F33" s="121"/>
    </row>
    <row r="34" spans="1:6" ht="18">
      <c r="A34" s="395"/>
      <c r="B34" s="121" t="s">
        <v>153</v>
      </c>
      <c r="C34" s="121"/>
      <c r="D34" s="121"/>
      <c r="E34" s="121"/>
      <c r="F34" s="121"/>
    </row>
    <row r="35" spans="1:6" ht="18">
      <c r="A35" s="395"/>
      <c r="B35" s="121" t="s">
        <v>154</v>
      </c>
      <c r="C35" s="121"/>
      <c r="D35" s="121"/>
      <c r="E35" s="121"/>
      <c r="F35" s="121"/>
    </row>
    <row r="36" spans="1:6" ht="18">
      <c r="A36" s="395"/>
      <c r="B36" s="136" t="s">
        <v>133</v>
      </c>
      <c r="C36" s="121"/>
      <c r="D36" s="121"/>
      <c r="E36" s="121"/>
      <c r="F36" s="121"/>
    </row>
    <row r="38" spans="1:6" ht="18">
      <c r="A38" s="123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25:A30"/>
    <mergeCell ref="A31:A36"/>
    <mergeCell ref="A12:A17"/>
    <mergeCell ref="A18:A24"/>
    <mergeCell ref="C21:C22"/>
    <mergeCell ref="A1:F1"/>
    <mergeCell ref="D21:D22"/>
    <mergeCell ref="E21:E22"/>
    <mergeCell ref="F21:F22"/>
    <mergeCell ref="A3:A5"/>
    <mergeCell ref="B3:B5"/>
    <mergeCell ref="C3:F3"/>
    <mergeCell ref="A6:A11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401" t="s">
        <v>97</v>
      </c>
      <c r="B1" s="401"/>
      <c r="C1" s="401"/>
      <c r="D1" s="401"/>
      <c r="E1" s="401"/>
      <c r="F1" s="401"/>
      <c r="G1" s="401"/>
      <c r="H1" s="401"/>
      <c r="I1" s="401"/>
      <c r="J1" s="401"/>
    </row>
    <row r="2" spans="1:10">
      <c r="A2" s="401" t="s">
        <v>266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0">
      <c r="A3" s="401" t="s">
        <v>98</v>
      </c>
      <c r="B3" s="401"/>
      <c r="C3" s="401"/>
      <c r="D3" s="401"/>
      <c r="E3" s="401"/>
      <c r="F3" s="401"/>
      <c r="G3" s="401"/>
      <c r="H3" s="401"/>
      <c r="I3" s="401"/>
      <c r="J3" s="401"/>
    </row>
    <row r="4" spans="1:10" ht="12" customHeight="1">
      <c r="A4" s="164"/>
      <c r="B4" s="164"/>
      <c r="C4" s="164"/>
      <c r="D4" s="164"/>
      <c r="E4" s="164"/>
      <c r="F4" s="164"/>
      <c r="G4" s="164"/>
      <c r="H4" s="164"/>
      <c r="I4" s="164"/>
      <c r="J4" s="164"/>
    </row>
    <row r="5" spans="1:10" ht="21" customHeight="1">
      <c r="A5" s="402" t="s">
        <v>100</v>
      </c>
      <c r="B5" s="404" t="s">
        <v>99</v>
      </c>
      <c r="C5" s="402" t="s">
        <v>105</v>
      </c>
      <c r="D5" s="405" t="s">
        <v>86</v>
      </c>
      <c r="E5" s="405"/>
      <c r="F5" s="405"/>
      <c r="G5" s="405"/>
      <c r="H5" s="405"/>
      <c r="I5" s="405"/>
      <c r="J5" s="405"/>
    </row>
    <row r="6" spans="1:10">
      <c r="A6" s="402"/>
      <c r="B6" s="404"/>
      <c r="C6" s="402"/>
      <c r="D6" s="404" t="s">
        <v>101</v>
      </c>
      <c r="E6" s="404"/>
      <c r="F6" s="404"/>
      <c r="G6" s="165"/>
      <c r="H6" s="165" t="s">
        <v>83</v>
      </c>
      <c r="I6" s="165" t="s">
        <v>85</v>
      </c>
      <c r="J6" s="404" t="s">
        <v>4</v>
      </c>
    </row>
    <row r="7" spans="1:10">
      <c r="A7" s="403"/>
      <c r="B7" s="405"/>
      <c r="C7" s="403"/>
      <c r="D7" s="165" t="s">
        <v>102</v>
      </c>
      <c r="E7" s="165" t="s">
        <v>103</v>
      </c>
      <c r="F7" s="165" t="s">
        <v>104</v>
      </c>
      <c r="G7" s="137"/>
      <c r="H7" s="137" t="s">
        <v>84</v>
      </c>
      <c r="I7" s="137" t="s">
        <v>84</v>
      </c>
      <c r="J7" s="405"/>
    </row>
    <row r="8" spans="1:10">
      <c r="A8" s="160"/>
      <c r="B8" s="114"/>
      <c r="C8" s="172"/>
      <c r="D8" s="173"/>
      <c r="E8" s="173"/>
      <c r="F8" s="173"/>
      <c r="G8" s="174"/>
      <c r="H8" s="173"/>
      <c r="I8" s="173"/>
      <c r="J8" s="173"/>
    </row>
    <row r="9" spans="1:10">
      <c r="A9" s="140"/>
      <c r="B9" s="139"/>
      <c r="C9" s="172"/>
      <c r="D9" s="173"/>
      <c r="E9" s="173"/>
      <c r="F9" s="173"/>
      <c r="G9" s="175"/>
      <c r="H9" s="173"/>
      <c r="I9" s="173"/>
      <c r="J9" s="173"/>
    </row>
    <row r="10" spans="1:10">
      <c r="A10" s="160"/>
      <c r="B10" s="139"/>
      <c r="C10" s="172"/>
      <c r="D10" s="173"/>
      <c r="E10" s="173"/>
      <c r="F10" s="173"/>
      <c r="G10" s="174"/>
      <c r="H10" s="173"/>
      <c r="I10" s="173"/>
      <c r="J10" s="173"/>
    </row>
    <row r="11" spans="1:10">
      <c r="A11" s="160"/>
      <c r="B11" s="139"/>
      <c r="C11" s="172"/>
      <c r="D11" s="173"/>
      <c r="E11" s="173"/>
      <c r="F11" s="173"/>
      <c r="G11" s="174"/>
      <c r="H11" s="173"/>
      <c r="I11" s="173"/>
      <c r="J11" s="173"/>
    </row>
    <row r="12" spans="1:10">
      <c r="A12" s="140"/>
      <c r="B12" s="114"/>
      <c r="C12" s="172"/>
      <c r="D12" s="173"/>
      <c r="E12" s="173"/>
      <c r="F12" s="173"/>
      <c r="G12" s="174"/>
      <c r="H12" s="173"/>
      <c r="I12" s="173"/>
      <c r="J12" s="173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398" t="s">
        <v>4</v>
      </c>
      <c r="B17" s="399"/>
      <c r="C17" s="102"/>
      <c r="D17" s="102"/>
      <c r="E17" s="102"/>
      <c r="F17" s="102">
        <v>10</v>
      </c>
      <c r="G17" s="102"/>
      <c r="H17" s="102">
        <v>10</v>
      </c>
      <c r="I17" s="102">
        <v>20</v>
      </c>
      <c r="J17" s="102">
        <v>100</v>
      </c>
    </row>
    <row r="19" spans="1:10">
      <c r="A19" s="400" t="s">
        <v>106</v>
      </c>
      <c r="B19" s="400"/>
      <c r="C19" s="400"/>
      <c r="D19" s="400"/>
      <c r="E19" s="400"/>
      <c r="F19" s="400"/>
      <c r="G19" s="400"/>
      <c r="H19" s="400"/>
      <c r="I19" s="400"/>
      <c r="J19" s="400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B10" sqref="B10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23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6" t="s">
        <v>4</v>
      </c>
    </row>
    <row r="2" spans="1:23" s="2" customFormat="1" ht="21" customHeight="1">
      <c r="A2" s="324"/>
      <c r="B2" s="5" t="s">
        <v>2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1"/>
    </row>
    <row r="3" spans="1:23" s="2" customFormat="1" ht="21.6" thickBot="1">
      <c r="A3" s="325"/>
      <c r="B3" s="6" t="s">
        <v>3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2"/>
    </row>
    <row r="4" spans="1:23" s="71" customFormat="1" ht="18.899999999999999" customHeight="1">
      <c r="A4" s="8">
        <v>1</v>
      </c>
      <c r="B4" s="282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71" customFormat="1" ht="18.899999999999999" customHeight="1">
      <c r="A5" s="9">
        <v>2</v>
      </c>
      <c r="B5" s="282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71" customFormat="1" ht="18.899999999999999" customHeight="1">
      <c r="A6" s="9">
        <v>3</v>
      </c>
      <c r="B6" s="282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71" customFormat="1" ht="18.899999999999999" customHeight="1">
      <c r="A7" s="9">
        <v>4</v>
      </c>
      <c r="B7" s="282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71" customFormat="1" ht="18.899999999999999" customHeight="1">
      <c r="A8" s="9">
        <v>5</v>
      </c>
      <c r="B8" s="282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71" customFormat="1" ht="18.899999999999999" customHeight="1">
      <c r="A9" s="9">
        <v>6</v>
      </c>
      <c r="B9" s="282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71" customFormat="1" ht="18.899999999999999" customHeight="1">
      <c r="A10" s="9">
        <v>7</v>
      </c>
      <c r="B10" s="282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71" customFormat="1" ht="18.899999999999999" customHeight="1">
      <c r="A11" s="9">
        <v>8</v>
      </c>
      <c r="B11" s="282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71" customFormat="1" ht="18.899999999999999" customHeight="1">
      <c r="A12" s="9">
        <v>9</v>
      </c>
      <c r="B12" s="282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71" customFormat="1" ht="18.899999999999999" customHeight="1">
      <c r="A13" s="9">
        <v>10</v>
      </c>
      <c r="B13" s="282" t="s">
        <v>277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71" customFormat="1" ht="18.899999999999999" customHeight="1">
      <c r="A14" s="9">
        <v>11</v>
      </c>
      <c r="B14" s="282" t="s">
        <v>278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71" customFormat="1" ht="18.899999999999999" customHeight="1">
      <c r="A15" s="9">
        <v>12</v>
      </c>
      <c r="B15" s="282" t="s">
        <v>279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71" customFormat="1" ht="18.899999999999999" customHeight="1">
      <c r="A16" s="9">
        <v>13</v>
      </c>
      <c r="B16" s="282" t="s">
        <v>280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71" customFormat="1" ht="18.899999999999999" customHeight="1">
      <c r="A17" s="9">
        <v>14</v>
      </c>
      <c r="B17" s="282" t="s">
        <v>281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89" customFormat="1" ht="18.899999999999999" customHeight="1">
      <c r="A18" s="9">
        <v>15</v>
      </c>
      <c r="B18" s="282" t="s">
        <v>282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71" customFormat="1" ht="18.899999999999999" customHeight="1" thickBot="1">
      <c r="A19" s="263">
        <v>16</v>
      </c>
      <c r="B19" s="284" t="s">
        <v>283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6"/>
      <c r="W19" s="277"/>
    </row>
    <row r="20" spans="1:23" s="71" customFormat="1" ht="18.899999999999999" customHeight="1" thickTop="1">
      <c r="A20" s="261">
        <v>17</v>
      </c>
      <c r="B20" s="283"/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3"/>
      <c r="W20" s="274"/>
    </row>
    <row r="21" spans="1:23" s="71" customFormat="1" ht="18.899999999999999" customHeight="1">
      <c r="A21" s="9">
        <v>18</v>
      </c>
      <c r="B21" s="282"/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3"/>
      <c r="W21" s="274"/>
    </row>
    <row r="22" spans="1:23" s="71" customFormat="1" ht="18.899999999999999" customHeight="1">
      <c r="A22" s="9">
        <v>19</v>
      </c>
      <c r="B22" s="28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3"/>
      <c r="W22" s="274"/>
    </row>
    <row r="23" spans="1:23" s="71" customFormat="1" ht="18.899999999999999" customHeight="1">
      <c r="A23" s="261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71" customFormat="1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71" customFormat="1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71" customFormat="1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71" customFormat="1" ht="18.899999999999999" customHeight="1">
      <c r="A27" s="9">
        <v>24</v>
      </c>
      <c r="B27" s="167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4"/>
      <c r="W31" s="98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4"/>
      <c r="W32" s="98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4"/>
      <c r="W33" s="98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4"/>
      <c r="W34" s="98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4"/>
      <c r="W35" s="98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  <c r="W36" s="98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/>
      <c r="W37" s="98"/>
    </row>
    <row r="38" spans="1:23" s="71" customFormat="1" ht="18.899999999999999" customHeight="1" thickBot="1">
      <c r="A38" s="11">
        <v>35</v>
      </c>
      <c r="B38" s="7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100"/>
    </row>
  </sheetData>
  <mergeCells count="22">
    <mergeCell ref="A1:A3"/>
    <mergeCell ref="C2:C3"/>
    <mergeCell ref="D2:D3"/>
    <mergeCell ref="E2:E3"/>
    <mergeCell ref="F2:F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S2:S3"/>
    <mergeCell ref="T2:T3"/>
    <mergeCell ref="U2:U3"/>
    <mergeCell ref="V2:V3"/>
    <mergeCell ref="W2:W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topLeftCell="A7" zoomScaleNormal="100" workbookViewId="0">
      <selection activeCell="B22" sqref="B22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23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6" t="s">
        <v>4</v>
      </c>
    </row>
    <row r="2" spans="1:23" s="2" customFormat="1" ht="21" customHeight="1">
      <c r="A2" s="324"/>
      <c r="B2" s="68" t="s">
        <v>2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1"/>
    </row>
    <row r="3" spans="1:23" s="2" customFormat="1" ht="21.6" thickBot="1">
      <c r="A3" s="325"/>
      <c r="B3" s="19" t="s">
        <v>3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2"/>
    </row>
    <row r="4" spans="1:23" ht="18.899999999999999" customHeight="1">
      <c r="A4" s="8">
        <v>1</v>
      </c>
      <c r="B4" s="282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ht="18.899999999999999" customHeight="1">
      <c r="A5" s="9">
        <v>2</v>
      </c>
      <c r="B5" s="282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ht="18.899999999999999" customHeight="1">
      <c r="A6" s="9">
        <v>3</v>
      </c>
      <c r="B6" s="282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ht="18.899999999999999" customHeight="1">
      <c r="A7" s="9">
        <v>4</v>
      </c>
      <c r="B7" s="282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ht="18.899999999999999" customHeight="1">
      <c r="A8" s="9">
        <v>5</v>
      </c>
      <c r="B8" s="282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ht="18.899999999999999" customHeight="1">
      <c r="A9" s="9">
        <v>6</v>
      </c>
      <c r="B9" s="282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ht="18.899999999999999" customHeight="1">
      <c r="A10" s="9">
        <v>7</v>
      </c>
      <c r="B10" s="282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ht="18.899999999999999" customHeight="1">
      <c r="A11" s="9">
        <v>8</v>
      </c>
      <c r="B11" s="282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ht="18.899999999999999" customHeight="1">
      <c r="A12" s="9">
        <v>9</v>
      </c>
      <c r="B12" s="282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ht="18.899999999999999" customHeight="1">
      <c r="A13" s="9">
        <v>10</v>
      </c>
      <c r="B13" s="282" t="s">
        <v>277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ht="18.899999999999999" customHeight="1">
      <c r="A14" s="9">
        <v>11</v>
      </c>
      <c r="B14" s="282" t="s">
        <v>278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ht="18.899999999999999" customHeight="1">
      <c r="A15" s="9">
        <v>12</v>
      </c>
      <c r="B15" s="282" t="s">
        <v>279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ht="18.899999999999999" customHeight="1">
      <c r="A16" s="9">
        <v>13</v>
      </c>
      <c r="B16" s="282" t="s">
        <v>280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ht="18.899999999999999" customHeight="1">
      <c r="A17" s="9">
        <v>14</v>
      </c>
      <c r="B17" s="282" t="s">
        <v>281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ht="18.899999999999999" customHeight="1">
      <c r="A18" s="9">
        <v>15</v>
      </c>
      <c r="B18" s="282" t="s">
        <v>282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ht="18.899999999999999" customHeight="1" thickBot="1">
      <c r="A19" s="263">
        <v>16</v>
      </c>
      <c r="B19" s="284" t="s">
        <v>283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6"/>
      <c r="W19" s="277"/>
    </row>
    <row r="20" spans="1:23" ht="18.899999999999999" customHeight="1" thickTop="1">
      <c r="A20" s="261">
        <v>17</v>
      </c>
      <c r="B20" s="283"/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3"/>
      <c r="W20" s="274"/>
    </row>
    <row r="21" spans="1:23" ht="18.899999999999999" customHeight="1">
      <c r="A21" s="9">
        <v>18</v>
      </c>
      <c r="B21" s="282"/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3"/>
      <c r="W21" s="274"/>
    </row>
    <row r="22" spans="1:23" ht="18.899999999999999" customHeight="1">
      <c r="A22" s="9">
        <v>19</v>
      </c>
      <c r="B22" s="28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3"/>
      <c r="W22" s="274"/>
    </row>
    <row r="23" spans="1:23" ht="18.899999999999999" customHeight="1">
      <c r="A23" s="261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ht="18.899999999999999" customHeight="1">
      <c r="A27" s="9">
        <v>24</v>
      </c>
      <c r="B27" s="167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ht="18.899999999999999" customHeight="1">
      <c r="A29" s="111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4"/>
    </row>
    <row r="30" spans="1:23" ht="18.899999999999999" customHeight="1">
      <c r="A30" s="111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4"/>
    </row>
    <row r="31" spans="1:23" ht="18.899999999999999" customHeight="1">
      <c r="A31" s="111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4"/>
    </row>
    <row r="32" spans="1:23" ht="18.899999999999999" customHeight="1">
      <c r="A32" s="111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4"/>
    </row>
    <row r="33" spans="1:23" ht="18.899999999999999" customHeight="1">
      <c r="A33" s="111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4"/>
    </row>
    <row r="34" spans="1:23" ht="18.899999999999999" customHeight="1">
      <c r="A34" s="111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4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topLeftCell="A10" zoomScale="110" zoomScaleNormal="110" workbookViewId="0">
      <selection activeCell="B9" sqref="B9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23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6" t="s">
        <v>4</v>
      </c>
    </row>
    <row r="2" spans="1:23" s="2" customFormat="1" ht="21" customHeight="1">
      <c r="A2" s="324"/>
      <c r="B2" s="73" t="s">
        <v>2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26"/>
    </row>
    <row r="3" spans="1:23" s="2" customFormat="1" ht="21.6" thickBot="1">
      <c r="A3" s="325"/>
      <c r="B3" s="74" t="s">
        <v>3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7"/>
    </row>
    <row r="4" spans="1:23" s="65" customFormat="1" ht="18.899999999999999" customHeight="1">
      <c r="A4" s="8">
        <v>1</v>
      </c>
      <c r="B4" s="282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65" customFormat="1" ht="18.899999999999999" customHeight="1">
      <c r="A5" s="9">
        <v>2</v>
      </c>
      <c r="B5" s="282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65" customFormat="1" ht="18.899999999999999" customHeight="1">
      <c r="A6" s="9">
        <v>3</v>
      </c>
      <c r="B6" s="282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65" customFormat="1" ht="18.899999999999999" customHeight="1">
      <c r="A7" s="9">
        <v>4</v>
      </c>
      <c r="B7" s="282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65" customFormat="1" ht="18.899999999999999" customHeight="1">
      <c r="A8" s="9">
        <v>5</v>
      </c>
      <c r="B8" s="282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65" customFormat="1" ht="18.899999999999999" customHeight="1">
      <c r="A9" s="9">
        <v>6</v>
      </c>
      <c r="B9" s="282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65" customFormat="1" ht="18.899999999999999" customHeight="1">
      <c r="A10" s="9">
        <v>7</v>
      </c>
      <c r="B10" s="282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65" customFormat="1" ht="18.899999999999999" customHeight="1">
      <c r="A11" s="9">
        <v>8</v>
      </c>
      <c r="B11" s="282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65" customFormat="1" ht="18.899999999999999" customHeight="1">
      <c r="A12" s="9">
        <v>9</v>
      </c>
      <c r="B12" s="282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65" customFormat="1" ht="18.899999999999999" customHeight="1">
      <c r="A13" s="9">
        <v>10</v>
      </c>
      <c r="B13" s="282" t="s">
        <v>277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65" customFormat="1" ht="18.899999999999999" customHeight="1">
      <c r="A14" s="9">
        <v>11</v>
      </c>
      <c r="B14" s="282" t="s">
        <v>278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65" customFormat="1" ht="18.899999999999999" customHeight="1">
      <c r="A15" s="9">
        <v>12</v>
      </c>
      <c r="B15" s="282" t="s">
        <v>279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65" customFormat="1" ht="18.899999999999999" customHeight="1">
      <c r="A16" s="9">
        <v>13</v>
      </c>
      <c r="B16" s="282" t="s">
        <v>280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65" customFormat="1" ht="18.899999999999999" customHeight="1">
      <c r="A17" s="9">
        <v>14</v>
      </c>
      <c r="B17" s="282" t="s">
        <v>281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65" customFormat="1" ht="18.899999999999999" customHeight="1">
      <c r="A18" s="9">
        <v>15</v>
      </c>
      <c r="B18" s="282" t="s">
        <v>282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65" customFormat="1" ht="18.899999999999999" customHeight="1" thickBot="1">
      <c r="A19" s="263">
        <v>16</v>
      </c>
      <c r="B19" s="284" t="s">
        <v>283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6"/>
      <c r="W19" s="277"/>
    </row>
    <row r="20" spans="1:23" s="65" customFormat="1" ht="18.899999999999999" customHeight="1" thickTop="1">
      <c r="A20" s="261">
        <v>17</v>
      </c>
      <c r="B20" s="283"/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3"/>
      <c r="W20" s="274"/>
    </row>
    <row r="21" spans="1:23" s="65" customFormat="1" ht="18.899999999999999" customHeight="1">
      <c r="A21" s="9">
        <v>18</v>
      </c>
      <c r="B21" s="282"/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3"/>
      <c r="W21" s="274"/>
    </row>
    <row r="22" spans="1:23" s="65" customFormat="1" ht="18.899999999999999" customHeight="1">
      <c r="A22" s="9">
        <v>19</v>
      </c>
      <c r="B22" s="28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3"/>
      <c r="W22" s="274"/>
    </row>
    <row r="23" spans="1:23" s="65" customFormat="1" ht="18.899999999999999" customHeight="1">
      <c r="A23" s="261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65" customFormat="1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65" customFormat="1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65" customFormat="1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65" customFormat="1" ht="18.899999999999999" customHeight="1">
      <c r="A27" s="9">
        <v>24</v>
      </c>
      <c r="B27" s="167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65" customFormat="1" ht="18.899999999999999" customHeight="1">
      <c r="A29" s="111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101"/>
    </row>
    <row r="30" spans="1:23" s="65" customFormat="1" ht="18.899999999999999" customHeight="1">
      <c r="A30" s="111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101"/>
    </row>
    <row r="31" spans="1:23" s="65" customFormat="1" ht="18.899999999999999" customHeight="1">
      <c r="A31" s="111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101"/>
    </row>
    <row r="32" spans="1:23" s="65" customFormat="1" ht="18.899999999999999" customHeight="1">
      <c r="A32" s="111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101"/>
    </row>
    <row r="33" spans="1:23" s="65" customFormat="1" ht="18.899999999999999" customHeight="1">
      <c r="A33" s="111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101"/>
    </row>
    <row r="34" spans="1:23" s="65" customFormat="1" ht="18.899999999999999" customHeight="1">
      <c r="A34" s="111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101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>
      <selection activeCell="A4" sqref="A4:N21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3" t="s">
        <v>0</v>
      </c>
      <c r="B1" s="328" t="s">
        <v>5</v>
      </c>
      <c r="C1" s="331" t="s">
        <v>90</v>
      </c>
      <c r="D1" s="332"/>
      <c r="E1" s="332"/>
      <c r="F1" s="333"/>
      <c r="G1" s="331" t="s">
        <v>91</v>
      </c>
      <c r="H1" s="332"/>
      <c r="I1" s="332"/>
      <c r="J1" s="333"/>
      <c r="K1" s="331" t="s">
        <v>92</v>
      </c>
      <c r="L1" s="332"/>
      <c r="M1" s="332"/>
      <c r="N1" s="333"/>
    </row>
    <row r="2" spans="1:14" s="2" customFormat="1" ht="21.6" thickBot="1">
      <c r="A2" s="324"/>
      <c r="B2" s="329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5"/>
      <c r="B3" s="330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82" t="s">
        <v>268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2" t="s">
        <v>269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2" t="s">
        <v>270</v>
      </c>
      <c r="C6" s="162"/>
      <c r="D6" s="163"/>
      <c r="E6" s="163"/>
      <c r="F6" s="142">
        <f>SUM(C6:E6)</f>
        <v>0</v>
      </c>
      <c r="G6" s="150"/>
      <c r="H6" s="64"/>
      <c r="I6" s="64"/>
      <c r="J6" s="142">
        <f t="shared" ref="J6:J19" si="0">SUM(G6:I6)</f>
        <v>0</v>
      </c>
      <c r="K6" s="150"/>
      <c r="L6" s="64"/>
      <c r="M6" s="64"/>
      <c r="N6" s="142">
        <f t="shared" ref="N6:N19" si="1">SUM(K6:M6)</f>
        <v>0</v>
      </c>
    </row>
    <row r="7" spans="1:14" ht="18.899999999999999" customHeight="1">
      <c r="A7" s="9">
        <v>4</v>
      </c>
      <c r="B7" s="282" t="s">
        <v>271</v>
      </c>
      <c r="C7" s="150"/>
      <c r="D7" s="64"/>
      <c r="E7" s="64"/>
      <c r="F7" s="142">
        <f t="shared" ref="F7:F19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2" t="s">
        <v>272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2" t="s">
        <v>273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2" t="s">
        <v>274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82" t="s">
        <v>275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2" t="s">
        <v>276</v>
      </c>
      <c r="C12" s="162"/>
      <c r="D12" s="163"/>
      <c r="E12" s="163"/>
      <c r="F12" s="142">
        <f t="shared" si="2"/>
        <v>0</v>
      </c>
      <c r="G12" s="155"/>
      <c r="H12" s="166"/>
      <c r="I12" s="163"/>
      <c r="J12" s="142">
        <f t="shared" si="0"/>
        <v>0</v>
      </c>
      <c r="K12" s="155"/>
      <c r="L12" s="166"/>
      <c r="M12" s="163"/>
      <c r="N12" s="142">
        <f t="shared" si="1"/>
        <v>0</v>
      </c>
    </row>
    <row r="13" spans="1:14" ht="18.899999999999999" customHeight="1">
      <c r="A13" s="9">
        <v>10</v>
      </c>
      <c r="B13" s="282" t="s">
        <v>277</v>
      </c>
      <c r="C13" s="162"/>
      <c r="D13" s="163"/>
      <c r="E13" s="163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2" t="s">
        <v>278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2" t="s">
        <v>279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2" t="s">
        <v>280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2" t="s">
        <v>281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2" t="s">
        <v>282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 thickBot="1">
      <c r="A19" s="263">
        <v>16</v>
      </c>
      <c r="B19" s="284" t="s">
        <v>283</v>
      </c>
      <c r="C19" s="264"/>
      <c r="D19" s="265"/>
      <c r="E19" s="265"/>
      <c r="F19" s="271">
        <f t="shared" si="2"/>
        <v>0</v>
      </c>
      <c r="G19" s="264"/>
      <c r="H19" s="265"/>
      <c r="I19" s="265"/>
      <c r="J19" s="271">
        <f t="shared" si="0"/>
        <v>0</v>
      </c>
      <c r="K19" s="264"/>
      <c r="L19" s="265"/>
      <c r="M19" s="265"/>
      <c r="N19" s="271">
        <f t="shared" si="1"/>
        <v>0</v>
      </c>
    </row>
    <row r="20" spans="1:14" ht="18.899999999999999" customHeight="1" thickTop="1">
      <c r="A20" s="261">
        <v>17</v>
      </c>
      <c r="B20" s="283"/>
      <c r="C20" s="29"/>
      <c r="D20" s="30"/>
      <c r="E20" s="30"/>
      <c r="F20" s="103"/>
      <c r="G20" s="29"/>
      <c r="H20" s="30"/>
      <c r="I20" s="30"/>
      <c r="J20" s="103"/>
      <c r="K20" s="29"/>
      <c r="L20" s="30"/>
      <c r="M20" s="30"/>
      <c r="N20" s="103"/>
    </row>
    <row r="21" spans="1:14" ht="18.899999999999999" customHeight="1">
      <c r="A21" s="9">
        <v>18</v>
      </c>
      <c r="B21" s="282"/>
      <c r="C21" s="29"/>
      <c r="D21" s="30"/>
      <c r="E21" s="30"/>
      <c r="F21" s="103"/>
      <c r="G21" s="29"/>
      <c r="H21" s="30"/>
      <c r="I21" s="30"/>
      <c r="J21" s="103"/>
      <c r="K21" s="29"/>
      <c r="L21" s="30"/>
      <c r="M21" s="30"/>
      <c r="N21" s="103"/>
    </row>
    <row r="22" spans="1:14" ht="18.899999999999999" customHeight="1">
      <c r="A22" s="9">
        <v>19</v>
      </c>
      <c r="B22" s="281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1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8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8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8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13" zoomScale="110" zoomScaleNormal="110" workbookViewId="0">
      <selection activeCell="A4" sqref="A4:N21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3" t="s">
        <v>0</v>
      </c>
      <c r="B1" s="334" t="s">
        <v>5</v>
      </c>
      <c r="C1" s="331" t="s">
        <v>87</v>
      </c>
      <c r="D1" s="332"/>
      <c r="E1" s="332"/>
      <c r="F1" s="333"/>
      <c r="G1" s="331" t="s">
        <v>88</v>
      </c>
      <c r="H1" s="332"/>
      <c r="I1" s="332"/>
      <c r="J1" s="333"/>
      <c r="K1" s="331" t="s">
        <v>89</v>
      </c>
      <c r="L1" s="332"/>
      <c r="M1" s="332"/>
      <c r="N1" s="333"/>
    </row>
    <row r="2" spans="1:14" s="2" customFormat="1" ht="21.6" thickBot="1">
      <c r="A2" s="324"/>
      <c r="B2" s="335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25"/>
      <c r="B3" s="336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82" t="s">
        <v>268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2" t="s">
        <v>269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2" t="s">
        <v>270</v>
      </c>
      <c r="C6" s="162"/>
      <c r="D6" s="163"/>
      <c r="E6" s="163"/>
      <c r="F6" s="142">
        <f>SUM(C6:E6)</f>
        <v>0</v>
      </c>
      <c r="G6" s="150"/>
      <c r="H6" s="64"/>
      <c r="I6" s="64"/>
      <c r="J6" s="142">
        <f t="shared" ref="J6:J19" si="0">SUM(G6:I6)</f>
        <v>0</v>
      </c>
      <c r="K6" s="150"/>
      <c r="L6" s="64"/>
      <c r="M6" s="64"/>
      <c r="N6" s="142">
        <f t="shared" ref="N6:N19" si="1">SUM(K6:M6)</f>
        <v>0</v>
      </c>
    </row>
    <row r="7" spans="1:14" ht="18.899999999999999" customHeight="1">
      <c r="A7" s="9">
        <v>4</v>
      </c>
      <c r="B7" s="282" t="s">
        <v>271</v>
      </c>
      <c r="C7" s="150"/>
      <c r="D7" s="64"/>
      <c r="E7" s="64"/>
      <c r="F7" s="142">
        <f t="shared" ref="F7:F19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2" t="s">
        <v>272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2" t="s">
        <v>273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2" t="s">
        <v>274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82" t="s">
        <v>275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2" t="s">
        <v>276</v>
      </c>
      <c r="C12" s="162"/>
      <c r="D12" s="163"/>
      <c r="E12" s="163"/>
      <c r="F12" s="142">
        <f t="shared" si="2"/>
        <v>0</v>
      </c>
      <c r="G12" s="155"/>
      <c r="H12" s="166"/>
      <c r="I12" s="163"/>
      <c r="J12" s="142">
        <f t="shared" si="0"/>
        <v>0</v>
      </c>
      <c r="K12" s="155"/>
      <c r="L12" s="166"/>
      <c r="M12" s="163"/>
      <c r="N12" s="142">
        <f t="shared" si="1"/>
        <v>0</v>
      </c>
    </row>
    <row r="13" spans="1:14" ht="18.899999999999999" customHeight="1">
      <c r="A13" s="9">
        <v>10</v>
      </c>
      <c r="B13" s="282" t="s">
        <v>277</v>
      </c>
      <c r="C13" s="162"/>
      <c r="D13" s="163"/>
      <c r="E13" s="163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2" t="s">
        <v>278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2" t="s">
        <v>279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2" t="s">
        <v>280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2" t="s">
        <v>281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2" t="s">
        <v>282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 thickBot="1">
      <c r="A19" s="263">
        <v>16</v>
      </c>
      <c r="B19" s="284" t="s">
        <v>283</v>
      </c>
      <c r="C19" s="264"/>
      <c r="D19" s="265"/>
      <c r="E19" s="265"/>
      <c r="F19" s="271">
        <f t="shared" si="2"/>
        <v>0</v>
      </c>
      <c r="G19" s="264"/>
      <c r="H19" s="265"/>
      <c r="I19" s="265"/>
      <c r="J19" s="271">
        <f t="shared" si="0"/>
        <v>0</v>
      </c>
      <c r="K19" s="264"/>
      <c r="L19" s="265"/>
      <c r="M19" s="265"/>
      <c r="N19" s="271">
        <f t="shared" si="1"/>
        <v>0</v>
      </c>
    </row>
    <row r="20" spans="1:14" ht="18.899999999999999" customHeight="1" thickTop="1">
      <c r="A20" s="261">
        <v>17</v>
      </c>
      <c r="B20" s="283"/>
      <c r="C20" s="29"/>
      <c r="D20" s="30"/>
      <c r="E20" s="30"/>
      <c r="F20" s="103"/>
      <c r="G20" s="29"/>
      <c r="H20" s="30"/>
      <c r="I20" s="30"/>
      <c r="J20" s="103"/>
      <c r="K20" s="29"/>
      <c r="L20" s="30"/>
      <c r="M20" s="30"/>
      <c r="N20" s="103"/>
    </row>
    <row r="21" spans="1:14" ht="18.899999999999999" customHeight="1">
      <c r="A21" s="9">
        <v>18</v>
      </c>
      <c r="B21" s="282"/>
      <c r="C21" s="29"/>
      <c r="D21" s="30"/>
      <c r="E21" s="30"/>
      <c r="F21" s="103"/>
      <c r="G21" s="29"/>
      <c r="H21" s="30"/>
      <c r="I21" s="30"/>
      <c r="J21" s="103"/>
      <c r="K21" s="29"/>
      <c r="L21" s="30"/>
      <c r="M21" s="30"/>
      <c r="N21" s="103"/>
    </row>
    <row r="22" spans="1:14" ht="18.899999999999999" customHeight="1">
      <c r="A22" s="9">
        <v>19</v>
      </c>
      <c r="B22" s="281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1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8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8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8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90" zoomScaleNormal="90" workbookViewId="0">
      <selection activeCell="A4" sqref="A4:B21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3" t="s">
        <v>0</v>
      </c>
      <c r="B1" s="328" t="s">
        <v>5</v>
      </c>
      <c r="C1" s="331" t="s">
        <v>95</v>
      </c>
      <c r="D1" s="332"/>
      <c r="E1" s="332"/>
      <c r="F1" s="333"/>
      <c r="G1" s="331" t="s">
        <v>94</v>
      </c>
      <c r="H1" s="332"/>
      <c r="I1" s="332"/>
      <c r="J1" s="333"/>
      <c r="K1" s="331" t="s">
        <v>93</v>
      </c>
      <c r="L1" s="332"/>
      <c r="M1" s="332"/>
      <c r="N1" s="333"/>
    </row>
    <row r="2" spans="1:14" s="2" customFormat="1" ht="21.6" thickBot="1">
      <c r="A2" s="324"/>
      <c r="B2" s="329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5"/>
      <c r="B3" s="330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282" t="s">
        <v>268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2" t="s">
        <v>269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2" t="s">
        <v>270</v>
      </c>
      <c r="C6" s="162"/>
      <c r="D6" s="163"/>
      <c r="E6" s="163"/>
      <c r="F6" s="142">
        <f>SUM(C6:E6)</f>
        <v>0</v>
      </c>
      <c r="G6" s="150"/>
      <c r="H6" s="64"/>
      <c r="I6" s="64"/>
      <c r="J6" s="142">
        <f t="shared" ref="J6:J19" si="0">SUM(G6:I6)</f>
        <v>0</v>
      </c>
      <c r="K6" s="150"/>
      <c r="L6" s="64"/>
      <c r="M6" s="64"/>
      <c r="N6" s="142">
        <f t="shared" ref="N6:N19" si="1">SUM(K6:M6)</f>
        <v>0</v>
      </c>
    </row>
    <row r="7" spans="1:14" ht="18.899999999999999" customHeight="1">
      <c r="A7" s="9">
        <v>4</v>
      </c>
      <c r="B7" s="282" t="s">
        <v>271</v>
      </c>
      <c r="C7" s="150"/>
      <c r="D7" s="64"/>
      <c r="E7" s="64"/>
      <c r="F7" s="142">
        <f t="shared" ref="F7:F19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2" t="s">
        <v>272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2" t="s">
        <v>273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2" t="s">
        <v>274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82" t="s">
        <v>275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2" t="s">
        <v>276</v>
      </c>
      <c r="C12" s="162"/>
      <c r="D12" s="163"/>
      <c r="E12" s="163"/>
      <c r="F12" s="142">
        <f t="shared" si="2"/>
        <v>0</v>
      </c>
      <c r="G12" s="155"/>
      <c r="H12" s="166"/>
      <c r="I12" s="163"/>
      <c r="J12" s="142">
        <f t="shared" si="0"/>
        <v>0</v>
      </c>
      <c r="K12" s="155"/>
      <c r="L12" s="166"/>
      <c r="M12" s="163"/>
      <c r="N12" s="142">
        <f t="shared" si="1"/>
        <v>0</v>
      </c>
    </row>
    <row r="13" spans="1:14" ht="18.899999999999999" customHeight="1">
      <c r="A13" s="9">
        <v>10</v>
      </c>
      <c r="B13" s="282" t="s">
        <v>277</v>
      </c>
      <c r="C13" s="162"/>
      <c r="D13" s="163"/>
      <c r="E13" s="163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2" t="s">
        <v>278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2" t="s">
        <v>279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2" t="s">
        <v>280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2" t="s">
        <v>281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2" t="s">
        <v>282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 thickBot="1">
      <c r="A19" s="263">
        <v>16</v>
      </c>
      <c r="B19" s="284" t="s">
        <v>283</v>
      </c>
      <c r="C19" s="264"/>
      <c r="D19" s="265"/>
      <c r="E19" s="265"/>
      <c r="F19" s="271">
        <f t="shared" si="2"/>
        <v>0</v>
      </c>
      <c r="G19" s="264"/>
      <c r="H19" s="265"/>
      <c r="I19" s="265"/>
      <c r="J19" s="271">
        <f t="shared" si="0"/>
        <v>0</v>
      </c>
      <c r="K19" s="264"/>
      <c r="L19" s="265"/>
      <c r="M19" s="265"/>
      <c r="N19" s="271">
        <f t="shared" si="1"/>
        <v>0</v>
      </c>
    </row>
    <row r="20" spans="1:14" ht="18.899999999999999" customHeight="1" thickTop="1">
      <c r="A20" s="261">
        <v>17</v>
      </c>
      <c r="B20" s="283"/>
      <c r="C20" s="29"/>
      <c r="D20" s="30"/>
      <c r="E20" s="30"/>
      <c r="F20" s="103"/>
      <c r="G20" s="29"/>
      <c r="H20" s="30"/>
      <c r="I20" s="30"/>
      <c r="J20" s="103"/>
      <c r="K20" s="29"/>
      <c r="L20" s="30"/>
      <c r="M20" s="30"/>
      <c r="N20" s="103"/>
    </row>
    <row r="21" spans="1:14" ht="18.899999999999999" customHeight="1">
      <c r="A21" s="9">
        <v>18</v>
      </c>
      <c r="B21" s="282"/>
      <c r="C21" s="29"/>
      <c r="D21" s="30"/>
      <c r="E21" s="30"/>
      <c r="F21" s="103"/>
      <c r="G21" s="29"/>
      <c r="H21" s="30"/>
      <c r="I21" s="30"/>
      <c r="J21" s="103"/>
      <c r="K21" s="29"/>
      <c r="L21" s="30"/>
      <c r="M21" s="30"/>
      <c r="N21" s="103"/>
    </row>
    <row r="22" spans="1:14" ht="18.899999999999999" customHeight="1">
      <c r="A22" s="261">
        <v>19</v>
      </c>
      <c r="B22" s="262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1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8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8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8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topLeftCell="A7" zoomScaleNormal="100" workbookViewId="0">
      <selection activeCell="D9" sqref="D9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42" t="s">
        <v>0</v>
      </c>
      <c r="B1" s="355" t="s">
        <v>5</v>
      </c>
      <c r="C1" s="358" t="s">
        <v>6</v>
      </c>
      <c r="D1" s="359"/>
      <c r="E1" s="360"/>
      <c r="F1" s="349" t="s">
        <v>7</v>
      </c>
      <c r="G1" s="352" t="s">
        <v>8</v>
      </c>
      <c r="H1" s="361" t="s">
        <v>4</v>
      </c>
      <c r="I1" s="364" t="s">
        <v>9</v>
      </c>
      <c r="J1" s="364"/>
      <c r="K1" s="365"/>
    </row>
    <row r="2" spans="1:24" s="20" customFormat="1" ht="15.75" customHeight="1">
      <c r="A2" s="343"/>
      <c r="B2" s="356"/>
      <c r="C2" s="21" t="s">
        <v>13</v>
      </c>
      <c r="D2" s="22" t="s">
        <v>15</v>
      </c>
      <c r="E2" s="366" t="s">
        <v>4</v>
      </c>
      <c r="F2" s="350"/>
      <c r="G2" s="353"/>
      <c r="H2" s="362"/>
      <c r="I2" s="345" t="s">
        <v>10</v>
      </c>
      <c r="J2" s="347" t="s">
        <v>11</v>
      </c>
      <c r="K2" s="368" t="s">
        <v>12</v>
      </c>
    </row>
    <row r="3" spans="1:24" s="20" customFormat="1" ht="23.4" customHeight="1">
      <c r="A3" s="343"/>
      <c r="B3" s="356"/>
      <c r="C3" s="23" t="s">
        <v>14</v>
      </c>
      <c r="D3" s="24" t="s">
        <v>14</v>
      </c>
      <c r="E3" s="367"/>
      <c r="F3" s="351"/>
      <c r="G3" s="354"/>
      <c r="H3" s="363"/>
      <c r="I3" s="345"/>
      <c r="J3" s="347"/>
      <c r="K3" s="368"/>
    </row>
    <row r="4" spans="1:24" s="20" customFormat="1" ht="22.2" customHeight="1" thickBot="1">
      <c r="A4" s="344"/>
      <c r="B4" s="357"/>
      <c r="C4" s="177">
        <f>'หน่วยที่ 1-3'!F3+'หน่วยที่ 1-3'!J3</f>
        <v>0</v>
      </c>
      <c r="D4" s="178">
        <f>'หน่วยที่ 1-3'!N3+'หน่วยที่ 4-6'!F3+'หน่วยที่ 4-6'!J3</f>
        <v>0</v>
      </c>
      <c r="E4" s="90">
        <v>70</v>
      </c>
      <c r="F4" s="170">
        <v>10</v>
      </c>
      <c r="G4" s="27">
        <v>20</v>
      </c>
      <c r="H4" s="93">
        <v>100</v>
      </c>
      <c r="I4" s="346"/>
      <c r="J4" s="348"/>
      <c r="K4" s="369"/>
    </row>
    <row r="5" spans="1:24" ht="18.899999999999999" customHeight="1" thickBot="1">
      <c r="A5" s="8">
        <v>1</v>
      </c>
      <c r="B5" s="282" t="s">
        <v>268</v>
      </c>
      <c r="C5" s="148">
        <f>'หน่วยที่ 1-3'!F4+'หน่วยที่ 1-3'!J4</f>
        <v>0</v>
      </c>
      <c r="D5" s="149">
        <f>'หน่วยที่ 1-3'!N4+'หน่วยที่ 4-6'!F4+'หน่วยที่ 4-6'!J4</f>
        <v>0</v>
      </c>
      <c r="E5" s="143">
        <f>SUM(C5:D5)</f>
        <v>0</v>
      </c>
      <c r="F5" s="62"/>
      <c r="G5" s="146"/>
      <c r="H5" s="144">
        <f>SUM(E5:G5)</f>
        <v>0</v>
      </c>
      <c r="I5" s="145" t="str">
        <f>IF(H5&gt;=80,"4",IF(H5&gt;=75,"3.5",IF(H5&gt;=70,"3",IF(H5&gt;=65,"2.5",IF(H5&gt;=60,"2",IF(H5&gt;=55,"1.5",IF(H5&gt;=50,"1",IF(H5&lt;50,"0"))))))))</f>
        <v>0</v>
      </c>
      <c r="J5" s="30"/>
      <c r="K5" s="31"/>
      <c r="M5" s="337" t="s">
        <v>183</v>
      </c>
      <c r="N5" s="339" t="s">
        <v>262</v>
      </c>
      <c r="O5" s="340"/>
      <c r="P5" s="340"/>
      <c r="Q5" s="340"/>
      <c r="R5" s="340"/>
      <c r="S5" s="340"/>
      <c r="T5" s="340"/>
      <c r="U5" s="340"/>
      <c r="V5" s="340"/>
      <c r="W5" s="341"/>
    </row>
    <row r="6" spans="1:24" ht="18.899999999999999" customHeight="1" thickBot="1">
      <c r="A6" s="9">
        <v>2</v>
      </c>
      <c r="B6" s="282" t="s">
        <v>269</v>
      </c>
      <c r="C6" s="150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43">
        <f t="shared" ref="E6:E19" si="0">SUM(C6:D6)</f>
        <v>0</v>
      </c>
      <c r="F6" s="64"/>
      <c r="G6" s="147"/>
      <c r="H6" s="144">
        <f t="shared" ref="H6:H19" si="1">SUM(E6:G6)</f>
        <v>0</v>
      </c>
      <c r="I6" s="145" t="str">
        <f>IF(H6&gt;=80,"4",IF(H6&gt;=75,"3.5",IF(H6&gt;=70,"3",IF(H6&gt;=65,"2.5",IF(H6&gt;=60,"2",IF(H6&gt;=55,"1.5",IF(H6&gt;=50,"1",IF(H6&lt;50,"0"))))))))</f>
        <v>0</v>
      </c>
      <c r="J6" s="13"/>
      <c r="K6" s="14"/>
      <c r="M6" s="338"/>
      <c r="N6" s="253">
        <v>4</v>
      </c>
      <c r="O6" s="188">
        <v>3.5</v>
      </c>
      <c r="P6" s="188">
        <v>3</v>
      </c>
      <c r="Q6" s="188">
        <v>2.5</v>
      </c>
      <c r="R6" s="188">
        <v>2</v>
      </c>
      <c r="S6" s="188">
        <v>1.5</v>
      </c>
      <c r="T6" s="188">
        <v>1</v>
      </c>
      <c r="U6" s="188">
        <v>0</v>
      </c>
      <c r="V6" s="188" t="s">
        <v>182</v>
      </c>
      <c r="W6" s="188" t="s">
        <v>185</v>
      </c>
      <c r="X6" s="38" t="s">
        <v>4</v>
      </c>
    </row>
    <row r="7" spans="1:24" ht="18.899999999999999" customHeight="1" thickBot="1">
      <c r="A7" s="9">
        <v>3</v>
      </c>
      <c r="B7" s="282" t="s">
        <v>270</v>
      </c>
      <c r="C7" s="150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43">
        <f t="shared" si="0"/>
        <v>0</v>
      </c>
      <c r="F7" s="64"/>
      <c r="G7" s="147"/>
      <c r="H7" s="144">
        <f t="shared" si="1"/>
        <v>0</v>
      </c>
      <c r="I7" s="145" t="str">
        <f>IF(H7&gt;=80,"4",IF(H7&gt;=75,"3.5",IF(H7&gt;=70,"3",IF(H7&gt;=65,"2.5",IF(H7&gt;=60,"2",IF(H7&gt;=55,"1.5",IF(H7&gt;=50,"1",IF(H7&lt;50,"0"))))))))</f>
        <v>0</v>
      </c>
      <c r="J7" s="13"/>
      <c r="K7" s="14"/>
      <c r="M7" s="251">
        <f>COUNTA(B5:B39)</f>
        <v>16</v>
      </c>
      <c r="N7" s="236">
        <f>COUNTIF(I4:I38,"4")</f>
        <v>0</v>
      </c>
      <c r="O7" s="236">
        <f>COUNTIF(I4:I38,"3.5")</f>
        <v>0</v>
      </c>
      <c r="P7" s="236">
        <f>COUNTIF(I4:I38,"3")</f>
        <v>0</v>
      </c>
      <c r="Q7" s="236">
        <f>COUNTIF(I4:I38,"2.5")</f>
        <v>0</v>
      </c>
      <c r="R7" s="236">
        <f>COUNTIF(I4:I38,"2")</f>
        <v>0</v>
      </c>
      <c r="S7" s="236">
        <f>COUNTIF(I4:I38,"1.5")</f>
        <v>0</v>
      </c>
      <c r="T7" s="236">
        <f>COUNTIF($I$4:$I$38,"1")</f>
        <v>0</v>
      </c>
      <c r="U7" s="236">
        <f>COUNTIF($I$4:$I$38,"0")</f>
        <v>16</v>
      </c>
      <c r="V7" s="236">
        <f>COUNTIF($I$4:$I$38,"ร")</f>
        <v>0</v>
      </c>
      <c r="W7" s="236">
        <f>COUNTIF($I$4:$I$38,"มส")</f>
        <v>0</v>
      </c>
      <c r="X7" s="1">
        <f>SUM(N7:W7)</f>
        <v>16</v>
      </c>
    </row>
    <row r="8" spans="1:24" ht="18.899999999999999" customHeight="1" thickBot="1">
      <c r="A8" s="9">
        <v>4</v>
      </c>
      <c r="B8" s="282" t="s">
        <v>271</v>
      </c>
      <c r="C8" s="150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43">
        <f t="shared" si="0"/>
        <v>0</v>
      </c>
      <c r="F8" s="64"/>
      <c r="G8" s="147"/>
      <c r="H8" s="144">
        <f t="shared" si="1"/>
        <v>0</v>
      </c>
      <c r="I8" s="145" t="str">
        <f t="shared" ref="I8:I19" si="2">IF(H8&gt;=80,"4",IF(H8&gt;=75,"3.5",IF(H8&gt;=70,"3",IF(H8&gt;=65,"2.5",IF(H8&gt;=60,"2",IF(H8&gt;=55,"1.5",IF(H8&gt;=50,"1",IF(H8&lt;50,"0"))))))))</f>
        <v>0</v>
      </c>
      <c r="J8" s="13"/>
      <c r="K8" s="14"/>
      <c r="M8" s="252" t="s">
        <v>196</v>
      </c>
      <c r="N8" s="246">
        <f>N7/$M$7*100</f>
        <v>0</v>
      </c>
      <c r="O8" s="246">
        <f>O7/$M$7*100</f>
        <v>0</v>
      </c>
      <c r="P8" s="246">
        <f t="shared" ref="P8:U8" si="3">P7/$M$7*100</f>
        <v>0</v>
      </c>
      <c r="Q8" s="246">
        <f t="shared" si="3"/>
        <v>0</v>
      </c>
      <c r="R8" s="246">
        <f t="shared" si="3"/>
        <v>0</v>
      </c>
      <c r="S8" s="246">
        <f t="shared" si="3"/>
        <v>0</v>
      </c>
      <c r="T8" s="246">
        <f t="shared" si="3"/>
        <v>0</v>
      </c>
      <c r="U8" s="246">
        <f t="shared" si="3"/>
        <v>100</v>
      </c>
      <c r="V8" s="246">
        <f t="shared" ref="V8" si="4">V7/$M$7*100</f>
        <v>0</v>
      </c>
      <c r="W8" s="246">
        <f t="shared" ref="W8" si="5">W7/$M$7*100</f>
        <v>0</v>
      </c>
      <c r="X8" s="248">
        <f>SUM(N8:W8)</f>
        <v>100</v>
      </c>
    </row>
    <row r="9" spans="1:24" ht="18.899999999999999" customHeight="1">
      <c r="A9" s="9">
        <v>5</v>
      </c>
      <c r="B9" s="282" t="s">
        <v>272</v>
      </c>
      <c r="C9" s="145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43">
        <f t="shared" si="0"/>
        <v>0</v>
      </c>
      <c r="F9" s="64"/>
      <c r="G9" s="147"/>
      <c r="H9" s="144">
        <f t="shared" si="1"/>
        <v>0</v>
      </c>
      <c r="I9" s="145" t="str">
        <f t="shared" si="2"/>
        <v>0</v>
      </c>
      <c r="J9" s="13"/>
      <c r="K9" s="14"/>
    </row>
    <row r="10" spans="1:24" ht="18.899999999999999" customHeight="1">
      <c r="A10" s="9">
        <v>6</v>
      </c>
      <c r="B10" s="282" t="s">
        <v>273</v>
      </c>
      <c r="C10" s="145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43">
        <f t="shared" si="0"/>
        <v>0</v>
      </c>
      <c r="F10" s="64"/>
      <c r="G10" s="147"/>
      <c r="H10" s="144">
        <f t="shared" si="1"/>
        <v>0</v>
      </c>
      <c r="I10" s="145" t="str">
        <f t="shared" si="2"/>
        <v>0</v>
      </c>
      <c r="J10" s="13"/>
      <c r="K10" s="14"/>
    </row>
    <row r="11" spans="1:24" ht="18.899999999999999" customHeight="1">
      <c r="A11" s="9">
        <v>7</v>
      </c>
      <c r="B11" s="282" t="s">
        <v>274</v>
      </c>
      <c r="C11" s="145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43">
        <f t="shared" si="0"/>
        <v>0</v>
      </c>
      <c r="F11" s="64"/>
      <c r="G11" s="147"/>
      <c r="H11" s="144">
        <f t="shared" si="1"/>
        <v>0</v>
      </c>
      <c r="I11" s="145" t="str">
        <f t="shared" si="2"/>
        <v>0</v>
      </c>
      <c r="J11" s="13"/>
      <c r="K11" s="14"/>
    </row>
    <row r="12" spans="1:24" ht="18.899999999999999" customHeight="1">
      <c r="A12" s="9">
        <v>8</v>
      </c>
      <c r="B12" s="282" t="s">
        <v>275</v>
      </c>
      <c r="C12" s="145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43">
        <f t="shared" si="0"/>
        <v>0</v>
      </c>
      <c r="F12" s="64"/>
      <c r="G12" s="147"/>
      <c r="H12" s="144">
        <f t="shared" si="1"/>
        <v>0</v>
      </c>
      <c r="I12" s="145" t="str">
        <f t="shared" si="2"/>
        <v>0</v>
      </c>
      <c r="J12" s="13"/>
      <c r="K12" s="14"/>
    </row>
    <row r="13" spans="1:24" ht="18.899999999999999" customHeight="1">
      <c r="A13" s="9">
        <v>9</v>
      </c>
      <c r="B13" s="282" t="s">
        <v>276</v>
      </c>
      <c r="C13" s="145">
        <f>'หน่วยที่ 1-3'!F12+'หน่วยที่ 1-3'!J12+'หน่วยที่ 1-3'!N12</f>
        <v>0</v>
      </c>
      <c r="D13" s="64">
        <f>'หน่วยที่ 1-3'!N12+'หน่วยที่ 4-6'!F12+'หน่วยที่ 4-6'!J12</f>
        <v>0</v>
      </c>
      <c r="E13" s="143">
        <f t="shared" si="0"/>
        <v>0</v>
      </c>
      <c r="F13" s="64"/>
      <c r="G13" s="168"/>
      <c r="H13" s="144">
        <f t="shared" si="1"/>
        <v>0</v>
      </c>
      <c r="I13" s="145" t="str">
        <f t="shared" si="2"/>
        <v>0</v>
      </c>
      <c r="J13" s="13"/>
      <c r="K13" s="14"/>
    </row>
    <row r="14" spans="1:24" ht="18.899999999999999" customHeight="1">
      <c r="A14" s="9">
        <v>10</v>
      </c>
      <c r="B14" s="282" t="s">
        <v>277</v>
      </c>
      <c r="C14" s="145">
        <f>'หน่วยที่ 1-3'!F13+'หน่วยที่ 1-3'!J13+'หน่วยที่ 1-3'!N13</f>
        <v>0</v>
      </c>
      <c r="D14" s="64">
        <f>'หน่วยที่ 1-3'!N13+'หน่วยที่ 4-6'!F13+'หน่วยที่ 4-6'!J13</f>
        <v>0</v>
      </c>
      <c r="E14" s="143">
        <f t="shared" si="0"/>
        <v>0</v>
      </c>
      <c r="F14" s="64"/>
      <c r="G14" s="147"/>
      <c r="H14" s="144">
        <f t="shared" si="1"/>
        <v>0</v>
      </c>
      <c r="I14" s="145" t="str">
        <f t="shared" si="2"/>
        <v>0</v>
      </c>
      <c r="J14" s="13"/>
      <c r="K14" s="14"/>
    </row>
    <row r="15" spans="1:24" ht="18.899999999999999" customHeight="1">
      <c r="A15" s="9">
        <v>11</v>
      </c>
      <c r="B15" s="282" t="s">
        <v>278</v>
      </c>
      <c r="C15" s="145">
        <f>'หน่วยที่ 1-3'!F14+'หน่วยที่ 1-3'!J14+'หน่วยที่ 1-3'!N14</f>
        <v>0</v>
      </c>
      <c r="D15" s="64">
        <f>'หน่วยที่ 1-3'!N14+'หน่วยที่ 4-6'!F14+'หน่วยที่ 4-6'!J14</f>
        <v>0</v>
      </c>
      <c r="E15" s="143">
        <f t="shared" si="0"/>
        <v>0</v>
      </c>
      <c r="F15" s="64"/>
      <c r="G15" s="147"/>
      <c r="H15" s="144">
        <f t="shared" si="1"/>
        <v>0</v>
      </c>
      <c r="I15" s="145" t="str">
        <f t="shared" si="2"/>
        <v>0</v>
      </c>
      <c r="J15" s="13"/>
      <c r="K15" s="14"/>
    </row>
    <row r="16" spans="1:24" ht="18.899999999999999" customHeight="1">
      <c r="A16" s="9">
        <v>12</v>
      </c>
      <c r="B16" s="282" t="s">
        <v>279</v>
      </c>
      <c r="C16" s="145">
        <f>'หน่วยที่ 1-3'!F15+'หน่วยที่ 1-3'!J15+'หน่วยที่ 1-3'!N15</f>
        <v>0</v>
      </c>
      <c r="D16" s="64">
        <f>'หน่วยที่ 1-3'!N15+'หน่วยที่ 4-6'!F15+'หน่วยที่ 4-6'!J15</f>
        <v>0</v>
      </c>
      <c r="E16" s="143">
        <f t="shared" si="0"/>
        <v>0</v>
      </c>
      <c r="F16" s="64"/>
      <c r="G16" s="147"/>
      <c r="H16" s="144">
        <f t="shared" si="1"/>
        <v>0</v>
      </c>
      <c r="I16" s="145" t="str">
        <f t="shared" si="2"/>
        <v>0</v>
      </c>
      <c r="J16" s="13"/>
      <c r="K16" s="14"/>
    </row>
    <row r="17" spans="1:11" ht="18.899999999999999" customHeight="1">
      <c r="A17" s="9">
        <v>13</v>
      </c>
      <c r="B17" s="282" t="s">
        <v>280</v>
      </c>
      <c r="C17" s="145">
        <f>'หน่วยที่ 1-3'!F16+'หน่วยที่ 1-3'!J16+'หน่วยที่ 1-3'!N16</f>
        <v>0</v>
      </c>
      <c r="D17" s="64">
        <f>'หน่วยที่ 1-3'!N16+'หน่วยที่ 4-6'!F16+'หน่วยที่ 4-6'!J16</f>
        <v>0</v>
      </c>
      <c r="E17" s="143">
        <f t="shared" si="0"/>
        <v>0</v>
      </c>
      <c r="F17" s="64"/>
      <c r="G17" s="147"/>
      <c r="H17" s="144">
        <f t="shared" si="1"/>
        <v>0</v>
      </c>
      <c r="I17" s="145" t="str">
        <f t="shared" si="2"/>
        <v>0</v>
      </c>
      <c r="J17" s="13"/>
      <c r="K17" s="14"/>
    </row>
    <row r="18" spans="1:11" ht="18.899999999999999" customHeight="1">
      <c r="A18" s="9">
        <v>14</v>
      </c>
      <c r="B18" s="282" t="s">
        <v>281</v>
      </c>
      <c r="C18" s="145">
        <f>'หน่วยที่ 1-3'!F17+'หน่วยที่ 1-3'!J17+'หน่วยที่ 1-3'!N17</f>
        <v>0</v>
      </c>
      <c r="D18" s="64">
        <f>'หน่วยที่ 1-3'!N17+'หน่วยที่ 4-6'!F17+'หน่วยที่ 4-6'!J17</f>
        <v>0</v>
      </c>
      <c r="E18" s="143">
        <f t="shared" si="0"/>
        <v>0</v>
      </c>
      <c r="F18" s="64"/>
      <c r="G18" s="147"/>
      <c r="H18" s="144">
        <f t="shared" si="1"/>
        <v>0</v>
      </c>
      <c r="I18" s="145" t="str">
        <f t="shared" si="2"/>
        <v>0</v>
      </c>
      <c r="J18" s="13"/>
      <c r="K18" s="14"/>
    </row>
    <row r="19" spans="1:11" ht="18.899999999999999" customHeight="1">
      <c r="A19" s="9">
        <v>15</v>
      </c>
      <c r="B19" s="282" t="s">
        <v>282</v>
      </c>
      <c r="C19" s="145">
        <f>'หน่วยที่ 1-3'!F18+'หน่วยที่ 1-3'!J18+'หน่วยที่ 1-3'!N18</f>
        <v>0</v>
      </c>
      <c r="D19" s="64">
        <f>'หน่วยที่ 1-3'!N18+'หน่วยที่ 4-6'!F18+'หน่วยที่ 4-6'!J18</f>
        <v>0</v>
      </c>
      <c r="E19" s="143">
        <f t="shared" si="0"/>
        <v>0</v>
      </c>
      <c r="F19" s="64"/>
      <c r="G19" s="147"/>
      <c r="H19" s="144">
        <f t="shared" si="1"/>
        <v>0</v>
      </c>
      <c r="I19" s="145" t="str">
        <f t="shared" si="2"/>
        <v>0</v>
      </c>
      <c r="J19" s="13"/>
      <c r="K19" s="14"/>
    </row>
    <row r="20" spans="1:11" ht="18.899999999999999" customHeight="1" thickBot="1">
      <c r="A20" s="263">
        <v>16</v>
      </c>
      <c r="B20" s="284" t="s">
        <v>283</v>
      </c>
      <c r="C20" s="264">
        <f>'หน่วยที่ 1-3'!F19+'หน่วยที่ 1-3'!J19+'หน่วยที่ 1-3'!N19</f>
        <v>0</v>
      </c>
      <c r="D20" s="265">
        <f>'หน่วยที่ 1-3'!N19+'หน่วยที่ 4-6'!F19+'หน่วยที่ 4-6'!J19</f>
        <v>0</v>
      </c>
      <c r="E20" s="266">
        <f t="shared" ref="E20" si="6">SUM(C20:D20)</f>
        <v>0</v>
      </c>
      <c r="F20" s="265"/>
      <c r="G20" s="267"/>
      <c r="H20" s="268">
        <f t="shared" ref="H20" si="7">SUM(E20:G20)</f>
        <v>0</v>
      </c>
      <c r="I20" s="264" t="str">
        <f t="shared" ref="I20" si="8">IF(H20&gt;=80,"4",IF(H20&gt;=75,"3.5",IF(H20&gt;=70,"3",IF(H20&gt;=65,"2.5",IF(H20&gt;=60,"2",IF(H20&gt;=55,"1.5",IF(H20&gt;=50,"1",IF(H20&lt;50,"0"))))))))</f>
        <v>0</v>
      </c>
      <c r="J20" s="269"/>
      <c r="K20" s="270"/>
    </row>
    <row r="21" spans="1:11" ht="18.899999999999999" customHeight="1" thickTop="1">
      <c r="A21" s="261">
        <v>17</v>
      </c>
      <c r="B21" s="283"/>
      <c r="C21" s="145"/>
      <c r="D21" s="62"/>
      <c r="E21" s="143"/>
      <c r="F21" s="62"/>
      <c r="G21" s="146"/>
      <c r="H21" s="144"/>
      <c r="I21" s="145"/>
      <c r="J21" s="30"/>
      <c r="K21" s="31"/>
    </row>
    <row r="22" spans="1:11" ht="18.899999999999999" customHeight="1">
      <c r="A22" s="9">
        <v>18</v>
      </c>
      <c r="B22" s="282"/>
      <c r="C22" s="145"/>
      <c r="D22" s="62"/>
      <c r="E22" s="143"/>
      <c r="F22" s="62"/>
      <c r="G22" s="146"/>
      <c r="H22" s="144"/>
      <c r="I22" s="145"/>
      <c r="J22" s="30"/>
      <c r="K22" s="31"/>
    </row>
    <row r="23" spans="1:11" ht="18.899999999999999" customHeight="1">
      <c r="A23" s="261">
        <v>19</v>
      </c>
      <c r="B23" s="262"/>
      <c r="C23" s="145"/>
      <c r="D23" s="62"/>
      <c r="E23" s="143"/>
      <c r="F23" s="62"/>
      <c r="G23" s="146"/>
      <c r="H23" s="144"/>
      <c r="I23" s="145"/>
      <c r="J23" s="30"/>
      <c r="K23" s="31"/>
    </row>
    <row r="24" spans="1:11" ht="18.899999999999999" customHeight="1">
      <c r="A24" s="261">
        <v>20</v>
      </c>
      <c r="B24" s="138"/>
      <c r="C24" s="17"/>
      <c r="D24" s="62"/>
      <c r="E24" s="143"/>
      <c r="F24" s="64"/>
      <c r="G24" s="147"/>
      <c r="H24" s="144"/>
      <c r="I24" s="145"/>
      <c r="J24" s="13"/>
      <c r="K24" s="14"/>
    </row>
    <row r="25" spans="1:11" ht="18.899999999999999" customHeight="1">
      <c r="A25" s="113">
        <v>21</v>
      </c>
      <c r="B25" s="167"/>
      <c r="C25" s="145"/>
      <c r="D25" s="62"/>
      <c r="E25" s="143"/>
      <c r="F25" s="64"/>
      <c r="G25" s="147"/>
      <c r="H25" s="144"/>
      <c r="I25" s="145"/>
      <c r="J25" s="13"/>
      <c r="K25" s="14"/>
    </row>
    <row r="26" spans="1:11" ht="18.899999999999999" customHeight="1">
      <c r="A26" s="111">
        <v>22</v>
      </c>
      <c r="B26" s="258"/>
      <c r="C26" s="17"/>
      <c r="D26" s="62"/>
      <c r="E26" s="143"/>
      <c r="F26" s="64"/>
      <c r="G26" s="147"/>
      <c r="H26" s="144"/>
      <c r="I26" s="145"/>
      <c r="J26" s="13"/>
      <c r="K26" s="14"/>
    </row>
    <row r="27" spans="1:11" ht="18.899999999999999" customHeight="1">
      <c r="A27" s="111">
        <v>23</v>
      </c>
      <c r="B27" s="258"/>
      <c r="C27" s="145"/>
      <c r="D27" s="62"/>
      <c r="E27" s="143"/>
      <c r="F27" s="64"/>
      <c r="G27" s="147"/>
      <c r="H27" s="144"/>
      <c r="I27" s="145"/>
      <c r="J27" s="13"/>
      <c r="K27" s="14"/>
    </row>
    <row r="28" spans="1:11" ht="18.899999999999999" customHeight="1">
      <c r="A28" s="111">
        <v>24</v>
      </c>
      <c r="B28" s="258"/>
      <c r="C28" s="145"/>
      <c r="D28" s="62"/>
      <c r="E28" s="143"/>
      <c r="F28" s="64"/>
      <c r="G28" s="147"/>
      <c r="H28" s="144"/>
      <c r="I28" s="145"/>
      <c r="J28" s="13"/>
      <c r="K28" s="14"/>
    </row>
    <row r="29" spans="1:11" ht="18.899999999999999" customHeight="1">
      <c r="A29" s="111">
        <v>25</v>
      </c>
      <c r="B29" s="52"/>
      <c r="C29" s="17"/>
      <c r="D29" s="13"/>
      <c r="E29" s="91"/>
      <c r="F29" s="13"/>
      <c r="G29" s="32"/>
      <c r="H29" s="94"/>
      <c r="I29" s="17"/>
      <c r="J29" s="13"/>
      <c r="K29" s="14"/>
    </row>
    <row r="30" spans="1:11" ht="18.899999999999999" customHeight="1">
      <c r="A30" s="111">
        <v>26</v>
      </c>
      <c r="B30" s="52"/>
      <c r="C30" s="17"/>
      <c r="D30" s="13"/>
      <c r="E30" s="91"/>
      <c r="F30" s="13"/>
      <c r="G30" s="32"/>
      <c r="H30" s="94"/>
      <c r="I30" s="17"/>
      <c r="J30" s="13"/>
      <c r="K30" s="14"/>
    </row>
    <row r="31" spans="1:11" ht="18.899999999999999" customHeight="1">
      <c r="A31" s="111">
        <v>27</v>
      </c>
      <c r="B31" s="52"/>
      <c r="C31" s="17"/>
      <c r="D31" s="13"/>
      <c r="E31" s="91"/>
      <c r="F31" s="13"/>
      <c r="G31" s="32"/>
      <c r="H31" s="94"/>
      <c r="I31" s="17"/>
      <c r="J31" s="13"/>
      <c r="K31" s="14"/>
    </row>
    <row r="32" spans="1:11" ht="18.899999999999999" customHeight="1">
      <c r="A32" s="111">
        <v>28</v>
      </c>
      <c r="B32" s="52"/>
      <c r="C32" s="17"/>
      <c r="D32" s="13"/>
      <c r="E32" s="91"/>
      <c r="F32" s="13"/>
      <c r="G32" s="32"/>
      <c r="H32" s="94"/>
      <c r="I32" s="17"/>
      <c r="J32" s="13"/>
      <c r="K32" s="14"/>
    </row>
    <row r="33" spans="1:11" ht="18.899999999999999" customHeight="1">
      <c r="A33" s="111">
        <v>29</v>
      </c>
      <c r="B33" s="53"/>
      <c r="C33" s="17"/>
      <c r="D33" s="13"/>
      <c r="E33" s="91"/>
      <c r="F33" s="13"/>
      <c r="G33" s="32"/>
      <c r="H33" s="94"/>
      <c r="I33" s="17"/>
      <c r="J33" s="13"/>
      <c r="K33" s="14"/>
    </row>
    <row r="34" spans="1:11" ht="18.899999999999999" customHeight="1">
      <c r="A34" s="111">
        <v>30</v>
      </c>
      <c r="B34" s="52"/>
      <c r="C34" s="17"/>
      <c r="D34" s="13"/>
      <c r="E34" s="91"/>
      <c r="F34" s="13"/>
      <c r="G34" s="32"/>
      <c r="H34" s="94"/>
      <c r="I34" s="17"/>
      <c r="J34" s="13"/>
      <c r="K34" s="14"/>
    </row>
    <row r="35" spans="1:11" ht="18.899999999999999" customHeight="1">
      <c r="A35" s="111">
        <v>31</v>
      </c>
      <c r="B35" s="69"/>
      <c r="C35" s="17"/>
      <c r="D35" s="13"/>
      <c r="E35" s="91"/>
      <c r="F35" s="13"/>
      <c r="G35" s="32"/>
      <c r="H35" s="94"/>
      <c r="I35" s="17"/>
      <c r="J35" s="13"/>
      <c r="K35" s="14"/>
    </row>
    <row r="36" spans="1:11" ht="18.899999999999999" customHeight="1">
      <c r="A36" s="111">
        <v>32</v>
      </c>
      <c r="B36" s="79"/>
      <c r="C36" s="17"/>
      <c r="D36" s="13"/>
      <c r="E36" s="91"/>
      <c r="F36" s="13"/>
      <c r="G36" s="32"/>
      <c r="H36" s="94"/>
      <c r="I36" s="17"/>
      <c r="J36" s="13"/>
      <c r="K36" s="14"/>
    </row>
    <row r="37" spans="1:11" ht="18.899999999999999" customHeight="1">
      <c r="A37" s="111">
        <v>33</v>
      </c>
      <c r="B37" s="79"/>
      <c r="C37" s="17"/>
      <c r="D37" s="13"/>
      <c r="E37" s="91"/>
      <c r="F37" s="13"/>
      <c r="G37" s="32"/>
      <c r="H37" s="94"/>
      <c r="I37" s="17"/>
      <c r="J37" s="13"/>
      <c r="K37" s="14"/>
    </row>
    <row r="38" spans="1:11" ht="18.899999999999999" customHeight="1">
      <c r="A38" s="111">
        <v>34</v>
      </c>
      <c r="B38" s="79"/>
      <c r="C38" s="17"/>
      <c r="D38" s="13"/>
      <c r="E38" s="91"/>
      <c r="F38" s="13"/>
      <c r="G38" s="32"/>
      <c r="H38" s="94"/>
      <c r="I38" s="17"/>
      <c r="J38" s="13"/>
      <c r="K38" s="14"/>
    </row>
    <row r="39" spans="1:11" ht="18.899999999999999" customHeight="1" thickBot="1">
      <c r="A39" s="112">
        <v>35</v>
      </c>
      <c r="B39" s="80"/>
      <c r="C39" s="18"/>
      <c r="D39" s="15"/>
      <c r="E39" s="92"/>
      <c r="F39" s="15"/>
      <c r="G39" s="33"/>
      <c r="H39" s="95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topLeftCell="A16" zoomScaleNormal="100" workbookViewId="0">
      <selection activeCell="E25" sqref="E25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70" t="s">
        <v>28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8" s="20" customFormat="1" ht="17.399999999999999" customHeight="1">
      <c r="A2" s="323" t="s">
        <v>0</v>
      </c>
      <c r="B2" s="104"/>
      <c r="C2" s="385" t="s">
        <v>16</v>
      </c>
      <c r="D2" s="387" t="s">
        <v>17</v>
      </c>
      <c r="E2" s="387" t="s">
        <v>18</v>
      </c>
      <c r="F2" s="387" t="s">
        <v>19</v>
      </c>
      <c r="G2" s="371" t="s">
        <v>20</v>
      </c>
      <c r="H2" s="39" t="s">
        <v>21</v>
      </c>
      <c r="I2" s="323" t="s">
        <v>9</v>
      </c>
      <c r="J2" s="328" t="s">
        <v>24</v>
      </c>
      <c r="K2" s="373"/>
    </row>
    <row r="3" spans="1:18" s="20" customFormat="1" ht="18" customHeight="1">
      <c r="A3" s="324"/>
      <c r="B3" s="105" t="s">
        <v>5</v>
      </c>
      <c r="C3" s="386"/>
      <c r="D3" s="388"/>
      <c r="E3" s="388"/>
      <c r="F3" s="388"/>
      <c r="G3" s="372"/>
      <c r="H3" s="40" t="s">
        <v>22</v>
      </c>
      <c r="I3" s="324"/>
      <c r="J3" s="329"/>
      <c r="K3" s="374"/>
    </row>
    <row r="4" spans="1:18" s="20" customFormat="1" ht="18.600000000000001" customHeight="1" thickBot="1">
      <c r="A4" s="325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5"/>
      <c r="J4" s="330"/>
      <c r="K4" s="375"/>
    </row>
    <row r="5" spans="1:18" ht="18.600000000000001" customHeight="1" thickBot="1">
      <c r="A5" s="8">
        <v>1</v>
      </c>
      <c r="B5" s="282" t="s">
        <v>268</v>
      </c>
      <c r="C5" s="148"/>
      <c r="D5" s="149"/>
      <c r="E5" s="149"/>
      <c r="F5" s="149"/>
      <c r="G5" s="151"/>
      <c r="H5" s="152" t="e">
        <f>MODE(C5:G5)</f>
        <v>#N/A</v>
      </c>
      <c r="I5" s="145" t="e">
        <f>IF(H5=3,"ดีเยี่ยม",IF(H5=2,"ดี",IF(H5=1,"ผ่าน",IF(H5=0,"ไม่ผ่าน"))))</f>
        <v>#N/A</v>
      </c>
      <c r="J5" s="376" t="s">
        <v>25</v>
      </c>
      <c r="K5" s="377"/>
      <c r="M5" s="381" t="s">
        <v>259</v>
      </c>
      <c r="N5" s="378" t="s">
        <v>261</v>
      </c>
      <c r="O5" s="379"/>
      <c r="P5" s="379"/>
      <c r="Q5" s="380"/>
    </row>
    <row r="6" spans="1:18" ht="18.600000000000001" customHeight="1">
      <c r="A6" s="9">
        <v>2</v>
      </c>
      <c r="B6" s="282" t="s">
        <v>269</v>
      </c>
      <c r="C6" s="150"/>
      <c r="D6" s="64"/>
      <c r="E6" s="64"/>
      <c r="F6" s="64"/>
      <c r="G6" s="153"/>
      <c r="H6" s="154" t="e">
        <f>MODE(C6:G6)</f>
        <v>#N/A</v>
      </c>
      <c r="I6" s="145" t="e">
        <f>IF(H6=3,"ดีเยี่ยม",IF(H6=2,"ดี",IF(H6=1,"ผ่าน",IF(H6=0,"ไม่ผ่าน"))))</f>
        <v>#N/A</v>
      </c>
      <c r="J6" s="107" t="s">
        <v>27</v>
      </c>
      <c r="K6" s="108" t="s">
        <v>26</v>
      </c>
      <c r="M6" s="382"/>
      <c r="N6" s="238" t="s">
        <v>190</v>
      </c>
      <c r="O6" s="190" t="s">
        <v>126</v>
      </c>
      <c r="P6" s="190" t="s">
        <v>191</v>
      </c>
      <c r="Q6" s="238" t="s">
        <v>192</v>
      </c>
    </row>
    <row r="7" spans="1:18" ht="18.600000000000001" customHeight="1" thickBot="1">
      <c r="A7" s="9">
        <v>3</v>
      </c>
      <c r="B7" s="282" t="s">
        <v>270</v>
      </c>
      <c r="C7" s="150"/>
      <c r="D7" s="64"/>
      <c r="E7" s="64"/>
      <c r="F7" s="64"/>
      <c r="G7" s="153"/>
      <c r="H7" s="154" t="e">
        <f t="shared" ref="H7:H19" si="0">MODE(C7:G7)</f>
        <v>#N/A</v>
      </c>
      <c r="I7" s="145" t="e">
        <f t="shared" ref="I7:I19" si="1">IF(H7=3,"ดีเยี่ยม",IF(H7=2,"ดี",IF(H7=1,"ผ่าน",IF(H7=0,"ไม่ผ่าน"))))</f>
        <v>#N/A</v>
      </c>
      <c r="J7" s="109"/>
      <c r="K7" s="108" t="s">
        <v>29</v>
      </c>
      <c r="M7" s="382"/>
      <c r="N7" s="240" t="s">
        <v>155</v>
      </c>
      <c r="O7" s="237" t="s">
        <v>156</v>
      </c>
      <c r="P7" s="237" t="s">
        <v>157</v>
      </c>
      <c r="Q7" s="239" t="s">
        <v>158</v>
      </c>
    </row>
    <row r="8" spans="1:18" ht="18.600000000000001" customHeight="1" thickBot="1">
      <c r="A8" s="9">
        <v>4</v>
      </c>
      <c r="B8" s="282" t="s">
        <v>271</v>
      </c>
      <c r="C8" s="150"/>
      <c r="D8" s="64"/>
      <c r="E8" s="64"/>
      <c r="F8" s="64"/>
      <c r="G8" s="153"/>
      <c r="H8" s="154" t="e">
        <f t="shared" si="0"/>
        <v>#N/A</v>
      </c>
      <c r="I8" s="145" t="e">
        <f t="shared" si="1"/>
        <v>#N/A</v>
      </c>
      <c r="J8" s="109"/>
      <c r="K8" s="108" t="s">
        <v>30</v>
      </c>
      <c r="M8" s="241">
        <f>COUNTA(B5:B39)</f>
        <v>16</v>
      </c>
      <c r="N8" s="236">
        <f>COUNTIF(I5:I39,"ดีเยี่ยม")</f>
        <v>0</v>
      </c>
      <c r="O8" s="236">
        <f>COUNTIF(I5:I39,"ดี")</f>
        <v>0</v>
      </c>
      <c r="P8" s="236">
        <f>COUNTIF(I5:I39,"ผ่าน")</f>
        <v>0</v>
      </c>
      <c r="Q8" s="236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82" t="s">
        <v>272</v>
      </c>
      <c r="C9" s="150"/>
      <c r="D9" s="64"/>
      <c r="E9" s="64"/>
      <c r="F9" s="64"/>
      <c r="G9" s="153"/>
      <c r="H9" s="154" t="e">
        <f t="shared" si="0"/>
        <v>#N/A</v>
      </c>
      <c r="I9" s="145" t="e">
        <f t="shared" si="1"/>
        <v>#N/A</v>
      </c>
      <c r="J9" s="107" t="s">
        <v>32</v>
      </c>
      <c r="K9" s="108" t="s">
        <v>107</v>
      </c>
      <c r="M9" s="241" t="s">
        <v>188</v>
      </c>
      <c r="N9" s="245">
        <f>N8/$M$8*100</f>
        <v>0</v>
      </c>
      <c r="O9" s="245">
        <f t="shared" ref="O9:P9" si="2">O8/$M$8*100</f>
        <v>0</v>
      </c>
      <c r="P9" s="245">
        <f t="shared" si="2"/>
        <v>0</v>
      </c>
      <c r="Q9" s="245">
        <f>Q8/$M$8*100</f>
        <v>0</v>
      </c>
      <c r="R9" s="248">
        <f>SUM(N9:Q9)</f>
        <v>0</v>
      </c>
    </row>
    <row r="10" spans="1:18" ht="18.600000000000001" customHeight="1">
      <c r="A10" s="9">
        <v>6</v>
      </c>
      <c r="B10" s="282" t="s">
        <v>273</v>
      </c>
      <c r="C10" s="150"/>
      <c r="D10" s="64"/>
      <c r="E10" s="64"/>
      <c r="F10" s="64"/>
      <c r="G10" s="153"/>
      <c r="H10" s="154" t="e">
        <f t="shared" si="0"/>
        <v>#N/A</v>
      </c>
      <c r="I10" s="145" t="e">
        <f t="shared" si="1"/>
        <v>#N/A</v>
      </c>
      <c r="J10" s="109"/>
      <c r="K10" s="108" t="s">
        <v>108</v>
      </c>
    </row>
    <row r="11" spans="1:18" ht="18.600000000000001" customHeight="1">
      <c r="A11" s="9">
        <v>7</v>
      </c>
      <c r="B11" s="282" t="s">
        <v>274</v>
      </c>
      <c r="C11" s="150"/>
      <c r="D11" s="64"/>
      <c r="E11" s="64"/>
      <c r="F11" s="64"/>
      <c r="G11" s="153"/>
      <c r="H11" s="154" t="e">
        <f t="shared" si="0"/>
        <v>#N/A</v>
      </c>
      <c r="I11" s="145" t="e">
        <f t="shared" si="1"/>
        <v>#N/A</v>
      </c>
      <c r="J11" s="109"/>
      <c r="K11" s="108" t="s">
        <v>31</v>
      </c>
    </row>
    <row r="12" spans="1:18" ht="18.600000000000001" customHeight="1">
      <c r="A12" s="9">
        <v>8</v>
      </c>
      <c r="B12" s="282" t="s">
        <v>275</v>
      </c>
      <c r="C12" s="150"/>
      <c r="D12" s="64"/>
      <c r="E12" s="64"/>
      <c r="F12" s="64"/>
      <c r="G12" s="153"/>
      <c r="H12" s="154" t="e">
        <f t="shared" si="0"/>
        <v>#N/A</v>
      </c>
      <c r="I12" s="145" t="e">
        <f t="shared" si="1"/>
        <v>#N/A</v>
      </c>
      <c r="J12" s="107" t="s">
        <v>33</v>
      </c>
      <c r="K12" s="108" t="s">
        <v>48</v>
      </c>
    </row>
    <row r="13" spans="1:18" ht="18.600000000000001" customHeight="1">
      <c r="A13" s="9">
        <v>9</v>
      </c>
      <c r="B13" s="282" t="s">
        <v>276</v>
      </c>
      <c r="C13" s="150"/>
      <c r="D13" s="64"/>
      <c r="E13" s="64"/>
      <c r="F13" s="64"/>
      <c r="G13" s="153"/>
      <c r="H13" s="154" t="e">
        <f t="shared" si="0"/>
        <v>#N/A</v>
      </c>
      <c r="I13" s="145" t="e">
        <f t="shared" si="1"/>
        <v>#N/A</v>
      </c>
      <c r="J13" s="109"/>
      <c r="K13" s="108" t="s">
        <v>49</v>
      </c>
    </row>
    <row r="14" spans="1:18" ht="18.600000000000001" customHeight="1">
      <c r="A14" s="9">
        <v>10</v>
      </c>
      <c r="B14" s="282" t="s">
        <v>277</v>
      </c>
      <c r="C14" s="150"/>
      <c r="D14" s="64"/>
      <c r="E14" s="64"/>
      <c r="F14" s="64"/>
      <c r="G14" s="153"/>
      <c r="H14" s="154" t="e">
        <f t="shared" si="0"/>
        <v>#N/A</v>
      </c>
      <c r="I14" s="145" t="e">
        <f t="shared" si="1"/>
        <v>#N/A</v>
      </c>
      <c r="J14" s="109"/>
      <c r="K14" s="108" t="s">
        <v>110</v>
      </c>
    </row>
    <row r="15" spans="1:18" ht="18.600000000000001" customHeight="1">
      <c r="A15" s="9">
        <v>11</v>
      </c>
      <c r="B15" s="282" t="s">
        <v>278</v>
      </c>
      <c r="C15" s="150"/>
      <c r="D15" s="64"/>
      <c r="E15" s="64"/>
      <c r="F15" s="64"/>
      <c r="G15" s="153"/>
      <c r="H15" s="154" t="e">
        <f t="shared" si="0"/>
        <v>#N/A</v>
      </c>
      <c r="I15" s="145" t="e">
        <f t="shared" si="1"/>
        <v>#N/A</v>
      </c>
      <c r="J15" s="109"/>
      <c r="K15" s="108" t="s">
        <v>109</v>
      </c>
    </row>
    <row r="16" spans="1:18" ht="18.600000000000001" customHeight="1">
      <c r="A16" s="9">
        <v>12</v>
      </c>
      <c r="B16" s="282" t="s">
        <v>279</v>
      </c>
      <c r="C16" s="150"/>
      <c r="D16" s="64"/>
      <c r="E16" s="64"/>
      <c r="F16" s="64"/>
      <c r="G16" s="153"/>
      <c r="H16" s="154" t="e">
        <f t="shared" si="0"/>
        <v>#N/A</v>
      </c>
      <c r="I16" s="145" t="e">
        <f t="shared" si="1"/>
        <v>#N/A</v>
      </c>
      <c r="J16" s="107" t="s">
        <v>34</v>
      </c>
      <c r="K16" s="108" t="s">
        <v>50</v>
      </c>
    </row>
    <row r="17" spans="1:11" ht="18.600000000000001" customHeight="1">
      <c r="A17" s="9">
        <v>13</v>
      </c>
      <c r="B17" s="282" t="s">
        <v>280</v>
      </c>
      <c r="C17" s="150"/>
      <c r="D17" s="64"/>
      <c r="E17" s="64"/>
      <c r="F17" s="64"/>
      <c r="G17" s="153"/>
      <c r="H17" s="154" t="e">
        <f t="shared" si="0"/>
        <v>#N/A</v>
      </c>
      <c r="I17" s="145" t="e">
        <f t="shared" si="1"/>
        <v>#N/A</v>
      </c>
      <c r="J17" s="109"/>
      <c r="K17" s="108" t="s">
        <v>111</v>
      </c>
    </row>
    <row r="18" spans="1:11" ht="18.600000000000001" customHeight="1">
      <c r="A18" s="9">
        <v>14</v>
      </c>
      <c r="B18" s="282" t="s">
        <v>281</v>
      </c>
      <c r="C18" s="150"/>
      <c r="D18" s="64"/>
      <c r="E18" s="64"/>
      <c r="F18" s="64"/>
      <c r="G18" s="153"/>
      <c r="H18" s="154" t="e">
        <f t="shared" si="0"/>
        <v>#N/A</v>
      </c>
      <c r="I18" s="145" t="e">
        <f t="shared" si="1"/>
        <v>#N/A</v>
      </c>
      <c r="J18" s="109"/>
      <c r="K18" s="108" t="s">
        <v>112</v>
      </c>
    </row>
    <row r="19" spans="1:11" ht="18.600000000000001" customHeight="1">
      <c r="A19" s="9">
        <v>15</v>
      </c>
      <c r="B19" s="282" t="s">
        <v>282</v>
      </c>
      <c r="C19" s="150"/>
      <c r="D19" s="64"/>
      <c r="E19" s="64"/>
      <c r="F19" s="64"/>
      <c r="G19" s="153"/>
      <c r="H19" s="154" t="e">
        <f t="shared" si="0"/>
        <v>#N/A</v>
      </c>
      <c r="I19" s="145" t="e">
        <f t="shared" si="1"/>
        <v>#N/A</v>
      </c>
      <c r="J19" s="107" t="s">
        <v>35</v>
      </c>
      <c r="K19" s="108" t="s">
        <v>113</v>
      </c>
    </row>
    <row r="20" spans="1:11" ht="18.600000000000001" customHeight="1" thickBot="1">
      <c r="A20" s="263">
        <v>16</v>
      </c>
      <c r="B20" s="284" t="s">
        <v>283</v>
      </c>
      <c r="C20" s="264"/>
      <c r="D20" s="265"/>
      <c r="E20" s="265"/>
      <c r="F20" s="265"/>
      <c r="G20" s="259"/>
      <c r="H20" s="263" t="e">
        <f t="shared" ref="H20" si="3">MODE(C20:G20)</f>
        <v>#N/A</v>
      </c>
      <c r="I20" s="263" t="e">
        <f t="shared" ref="I20" si="4">IF(H20=3,"ดีเยี่ยม",IF(H20=2,"ดี",IF(H20=1,"ผ่าน",IF(H20=0,"ไม่ผ่าน"))))</f>
        <v>#N/A</v>
      </c>
      <c r="J20" s="109"/>
      <c r="K20" s="108" t="s">
        <v>114</v>
      </c>
    </row>
    <row r="21" spans="1:11" ht="18.600000000000001" customHeight="1" thickTop="1">
      <c r="A21" s="261">
        <v>17</v>
      </c>
      <c r="B21" s="283"/>
      <c r="C21" s="29"/>
      <c r="D21" s="30"/>
      <c r="E21" s="30"/>
      <c r="F21" s="30"/>
      <c r="G21" s="31"/>
      <c r="H21" s="169"/>
      <c r="I21" s="169"/>
      <c r="J21" s="109"/>
      <c r="K21" s="108" t="s">
        <v>51</v>
      </c>
    </row>
    <row r="22" spans="1:11" ht="18.600000000000001" customHeight="1">
      <c r="A22" s="9">
        <v>18</v>
      </c>
      <c r="B22" s="282"/>
      <c r="C22" s="29"/>
      <c r="D22" s="30"/>
      <c r="E22" s="30"/>
      <c r="F22" s="30"/>
      <c r="G22" s="31"/>
      <c r="H22" s="169"/>
      <c r="I22" s="169"/>
      <c r="J22" s="109"/>
      <c r="K22" s="108" t="s">
        <v>52</v>
      </c>
    </row>
    <row r="23" spans="1:11" ht="18.600000000000001" customHeight="1">
      <c r="A23" s="261">
        <v>19</v>
      </c>
      <c r="B23" s="262"/>
      <c r="C23" s="17"/>
      <c r="D23" s="13"/>
      <c r="E23" s="13"/>
      <c r="F23" s="13"/>
      <c r="G23" s="14"/>
      <c r="H23" s="154"/>
      <c r="I23" s="145"/>
      <c r="J23" s="109"/>
      <c r="K23" s="108"/>
    </row>
    <row r="24" spans="1:11" ht="18.600000000000001" customHeight="1">
      <c r="A24" s="261">
        <v>20</v>
      </c>
      <c r="B24" s="138"/>
      <c r="C24" s="17"/>
      <c r="D24" s="13"/>
      <c r="E24" s="13"/>
      <c r="F24" s="13"/>
      <c r="G24" s="14"/>
      <c r="H24" s="154"/>
      <c r="I24" s="145"/>
      <c r="J24" s="109"/>
      <c r="K24" s="108"/>
    </row>
    <row r="25" spans="1:11" ht="18.600000000000001" customHeight="1">
      <c r="A25" s="113">
        <v>21</v>
      </c>
      <c r="B25" s="167"/>
      <c r="C25" s="17"/>
      <c r="D25" s="13"/>
      <c r="E25" s="13"/>
      <c r="F25" s="13"/>
      <c r="G25" s="14"/>
      <c r="H25" s="154"/>
      <c r="I25" s="145"/>
      <c r="J25" s="383" t="s">
        <v>36</v>
      </c>
      <c r="K25" s="384"/>
    </row>
    <row r="26" spans="1:11" ht="18.600000000000001" customHeight="1">
      <c r="A26" s="111">
        <v>22</v>
      </c>
      <c r="B26" s="258"/>
      <c r="C26" s="17"/>
      <c r="D26" s="13"/>
      <c r="E26" s="13"/>
      <c r="F26" s="13"/>
      <c r="G26" s="14"/>
      <c r="H26" s="154"/>
      <c r="I26" s="145"/>
      <c r="J26" s="109"/>
      <c r="K26" s="108" t="s">
        <v>37</v>
      </c>
    </row>
    <row r="27" spans="1:11" ht="18.600000000000001" customHeight="1">
      <c r="A27" s="111">
        <v>23</v>
      </c>
      <c r="B27" s="258"/>
      <c r="C27" s="17"/>
      <c r="D27" s="13"/>
      <c r="E27" s="13"/>
      <c r="F27" s="13"/>
      <c r="G27" s="14"/>
      <c r="H27" s="154"/>
      <c r="I27" s="145"/>
      <c r="J27" s="109"/>
      <c r="K27" s="108" t="s">
        <v>38</v>
      </c>
    </row>
    <row r="28" spans="1:11" ht="18.600000000000001" customHeight="1">
      <c r="A28" s="111">
        <v>24</v>
      </c>
      <c r="B28" s="258"/>
      <c r="C28" s="17"/>
      <c r="D28" s="13"/>
      <c r="E28" s="13"/>
      <c r="F28" s="13"/>
      <c r="G28" s="14"/>
      <c r="H28" s="154"/>
      <c r="I28" s="145"/>
      <c r="J28" s="109"/>
      <c r="K28" s="108" t="s">
        <v>39</v>
      </c>
    </row>
    <row r="29" spans="1:11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40</v>
      </c>
    </row>
    <row r="30" spans="1:11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/>
    </row>
    <row r="31" spans="1:11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10" t="s">
        <v>41</v>
      </c>
    </row>
    <row r="32" spans="1:11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7" t="s">
        <v>27</v>
      </c>
      <c r="K32" s="108" t="s">
        <v>42</v>
      </c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08" t="s">
        <v>43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9"/>
      <c r="K34" s="108" t="s">
        <v>44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45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7" t="s">
        <v>32</v>
      </c>
      <c r="K36" s="108" t="s">
        <v>46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47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N5:Q5"/>
    <mergeCell ref="M5:M7"/>
    <mergeCell ref="J25:K25"/>
    <mergeCell ref="A2:A4"/>
    <mergeCell ref="C2:C3"/>
    <mergeCell ref="D2:D3"/>
    <mergeCell ref="E2:E3"/>
    <mergeCell ref="F2:F3"/>
    <mergeCell ref="A1:K1"/>
    <mergeCell ref="G2:G3"/>
    <mergeCell ref="I2:I4"/>
    <mergeCell ref="J2:K4"/>
    <mergeCell ref="J5:K5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2022-06-07T12:48:25Z</dcterms:modified>
</cp:coreProperties>
</file>