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13" i="12"/>
  <c r="I13"/>
  <c r="H14"/>
  <c r="I14" s="1"/>
  <c r="H15"/>
  <c r="I15"/>
  <c r="H16"/>
  <c r="I16" s="1"/>
  <c r="H17"/>
  <c r="I17"/>
  <c r="H18"/>
  <c r="I18" s="1"/>
  <c r="H19"/>
  <c r="I19"/>
  <c r="H20"/>
  <c r="I20" s="1"/>
  <c r="H21"/>
  <c r="I21"/>
  <c r="H22"/>
  <c r="I22" s="1"/>
  <c r="H23"/>
  <c r="I23"/>
  <c r="I24"/>
  <c r="H24"/>
  <c r="K12" i="11"/>
  <c r="L12"/>
  <c r="K13"/>
  <c r="L13" s="1"/>
  <c r="K14"/>
  <c r="L14"/>
  <c r="K15"/>
  <c r="L15" s="1"/>
  <c r="K16"/>
  <c r="L16"/>
  <c r="K17"/>
  <c r="L17" s="1"/>
  <c r="K18"/>
  <c r="L18"/>
  <c r="K19"/>
  <c r="L19" s="1"/>
  <c r="K20"/>
  <c r="L20"/>
  <c r="K21"/>
  <c r="L21" s="1"/>
  <c r="K22"/>
  <c r="L22"/>
  <c r="L23"/>
  <c r="K23"/>
  <c r="H13" i="10"/>
  <c r="I13"/>
  <c r="H14"/>
  <c r="I14" s="1"/>
  <c r="H15"/>
  <c r="I15"/>
  <c r="H16"/>
  <c r="I16" s="1"/>
  <c r="H17"/>
  <c r="I17"/>
  <c r="H18"/>
  <c r="I18" s="1"/>
  <c r="H19"/>
  <c r="I19"/>
  <c r="H20"/>
  <c r="I20" s="1"/>
  <c r="H21"/>
  <c r="I21"/>
  <c r="H22"/>
  <c r="I22" s="1"/>
  <c r="H23"/>
  <c r="I23"/>
  <c r="H24"/>
  <c r="I24" s="1"/>
  <c r="C13" i="9"/>
  <c r="E13" s="1"/>
  <c r="H13" s="1"/>
  <c r="I13" s="1"/>
  <c r="D13"/>
  <c r="C14"/>
  <c r="D14"/>
  <c r="E14"/>
  <c r="H14" s="1"/>
  <c r="I14" s="1"/>
  <c r="C15"/>
  <c r="D15"/>
  <c r="E15" s="1"/>
  <c r="H15" s="1"/>
  <c r="I15" s="1"/>
  <c r="C16"/>
  <c r="E16" s="1"/>
  <c r="H16" s="1"/>
  <c r="I16" s="1"/>
  <c r="D16"/>
  <c r="C17"/>
  <c r="E17" s="1"/>
  <c r="H17" s="1"/>
  <c r="I17" s="1"/>
  <c r="D17"/>
  <c r="C18"/>
  <c r="D18"/>
  <c r="E18"/>
  <c r="H18" s="1"/>
  <c r="I18" s="1"/>
  <c r="C19"/>
  <c r="D19"/>
  <c r="E19" s="1"/>
  <c r="H19" s="1"/>
  <c r="I19" s="1"/>
  <c r="C20"/>
  <c r="E20" s="1"/>
  <c r="H20" s="1"/>
  <c r="I20" s="1"/>
  <c r="D20"/>
  <c r="C21"/>
  <c r="E21" s="1"/>
  <c r="H21" s="1"/>
  <c r="I21" s="1"/>
  <c r="D21"/>
  <c r="C22"/>
  <c r="D22"/>
  <c r="E22"/>
  <c r="H22" s="1"/>
  <c r="I22" s="1"/>
  <c r="C23"/>
  <c r="D23"/>
  <c r="E23" s="1"/>
  <c r="H23" s="1"/>
  <c r="I23" s="1"/>
  <c r="H24"/>
  <c r="I24" s="1"/>
  <c r="E24"/>
  <c r="D24"/>
  <c r="C24"/>
  <c r="N23" i="8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3" i="7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F12" i="6"/>
  <c r="J12"/>
  <c r="N12"/>
  <c r="F13"/>
  <c r="J13"/>
  <c r="N13"/>
  <c r="F14"/>
  <c r="J14"/>
  <c r="N14"/>
  <c r="F15"/>
  <c r="J15"/>
  <c r="N15"/>
  <c r="F16"/>
  <c r="J16"/>
  <c r="N16"/>
  <c r="F17"/>
  <c r="J17"/>
  <c r="N17"/>
  <c r="F18"/>
  <c r="J18"/>
  <c r="N18"/>
  <c r="F19"/>
  <c r="J19"/>
  <c r="N19"/>
  <c r="F20"/>
  <c r="J20"/>
  <c r="N20"/>
  <c r="F21"/>
  <c r="J21"/>
  <c r="N21"/>
  <c r="F22"/>
  <c r="J22"/>
  <c r="N22"/>
  <c r="N23"/>
  <c r="J23"/>
  <c r="F23"/>
  <c r="N3" i="8" l="1"/>
  <c r="J3"/>
  <c r="F3"/>
  <c r="N3" i="7"/>
  <c r="D7" i="9" l="1"/>
  <c r="D8"/>
  <c r="D9"/>
  <c r="D10"/>
  <c r="D11"/>
  <c r="D12"/>
  <c r="D6"/>
  <c r="D5"/>
  <c r="C6"/>
  <c r="C5"/>
  <c r="N11" i="6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6"/>
  <c r="I6" s="1"/>
  <c r="H5"/>
  <c r="I5" s="1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7"/>
  <c r="I7" s="1"/>
  <c r="H8"/>
  <c r="I8" s="1"/>
  <c r="H6"/>
  <c r="I6" s="1"/>
  <c r="H5"/>
  <c r="I5" s="1"/>
  <c r="P8" l="1"/>
  <c r="N8"/>
  <c r="O8"/>
  <c r="Q8"/>
  <c r="U8" i="11"/>
  <c r="R9" i="10"/>
  <c r="C9" i="9"/>
  <c r="C10"/>
  <c r="C11"/>
  <c r="C7"/>
  <c r="C12"/>
  <c r="E12" s="1"/>
  <c r="H12" s="1"/>
  <c r="I12" s="1"/>
  <c r="C8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0" i="9"/>
  <c r="H10" s="1"/>
  <c r="I10" s="1"/>
  <c r="E7"/>
  <c r="H7" s="1"/>
  <c r="I7" s="1"/>
  <c r="E9"/>
  <c r="H9" s="1"/>
  <c r="I9" s="1"/>
  <c r="E5"/>
  <c r="H5" s="1"/>
  <c r="I5" s="1"/>
  <c r="E11"/>
  <c r="H11" s="1"/>
  <c r="I11" s="1"/>
  <c r="E8"/>
  <c r="H8" s="1"/>
  <c r="I8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<sst xmlns="http://schemas.openxmlformats.org/spreadsheetml/2006/main" count="664" uniqueCount="291">
  <si>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</si>
  <si>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</si>
  <si>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</si>
  <si>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</si>
  <si>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</si>
  <si>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</si>
  <si>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</si>
  <si>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</si>
  <si>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</si>
  <si>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</si>
  <si>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</si>
  <si>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</si>
  <si>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</si>
  <si>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</si>
  <si>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</si>
  <si>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</si>
  <si>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</si>
  <si>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</si>
  <si>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</si>
  <si>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</si>
  <si>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</si>
  <si>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</si>
  <si>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</si>
  <si>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</si>
  <si>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</si>
  <si>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</si>
  <si>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</si>
  <si>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</si>
  <si>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</si>
  <si>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</si>
  <si>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</si>
  <si>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</si>
  <si>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</si>
  <si>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</si>
  <si>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</si>
  <si>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</si>
  <si>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</si>
  <si>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</si>
  <si>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</si>
  <si>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</si>
  <si>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</si>
  <si>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</si>
  <si>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</si>
  <si>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</si>
  <si>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</si>
  <si>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</si>
  <si>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</si>
  <si>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</si>
  <si>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</si>
  <si>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</si>
  <si>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</si>
  <si>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</si>
  <si>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</si>
  <si>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</si>
  <si>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</si>
  <si>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</si>
  <si>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</si>
  <si>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</si>
  <si>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</si>
  <si>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</si>
  <si>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</si>
  <si>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</si>
  <si>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</si>
  <si>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</si>
  <si>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</si>
  <si>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</si>
  <si>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</si>
  <si>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</si>
  <si>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</si>
  <si>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</si>
  <si>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</si>
  <si>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</si>
  <si>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</si>
  <si>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</si>
  <si>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</si>
  <si>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</si>
  <si>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</si>
  <si>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</si>
  <si>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</si>
  <si>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</si>
  <si>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</si>
  <si>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</si>
  <si>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</si>
  <si>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</si>
  <si>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</si>
  <si>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</si>
  <si>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</si>
  <si>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</si>
  <si>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</si>
  <si>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</si>
  <si>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</si>
  <si>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</si>
  <si>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</si>
  <si>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</si>
  <si>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</si>
  <si>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</si>
  <si>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</si>
  <si>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</si>
  <si>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</si>
  <si>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</si>
  <si>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</si>
  <si>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</si>
  <si>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</si>
  <si>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</si>
  <si>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</si>
  <si>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</si>
  <si>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</si>
  <si>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</si>
  <si>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</si>
  <si>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</si>
  <si>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</si>
  <si>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</si>
  <si>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</si>
  <si>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</si>
  <si>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</si>
  <si>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</si>
  <si>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</si>
  <si>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</si>
  <si>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</si>
  <si>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</si>
  <si>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</si>
  <si>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</si>
  <si>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</si>
  <si>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</si>
  <si>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</si>
  <si>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</si>
  <si>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</si>
  <si>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</si>
  <si>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</si>
  <si>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</si>
  <si>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</si>
  <si>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</si>
  <si>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</si>
  <si>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</si>
  <si>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</si>
  <si>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</si>
  <si>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</si>
  <si>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</si>
  <si>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</si>
  <si>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</si>
  <si>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</si>
  <si>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</si>
  <si>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</si>
  <si>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</si>
  <si>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</si>
  <si>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</si>
  <si>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</si>
  <si>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</si>
  <si>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</si>
  <si>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</si>
  <si>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</si>
  <si>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</si>
  <si>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</si>
  <si>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</si>
  <si>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</si>
  <si>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</si>
  <si>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</si>
  <si>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</si>
  <si>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</si>
  <si>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</si>
  <si>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</si>
  <si>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</si>
  <si>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</si>
  <si>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</si>
  <si>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</si>
  <si>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</si>
  <si>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</si>
  <si>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</si>
  <si>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</si>
  <si>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</si>
  <si>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</si>
  <si>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</si>
  <si>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</si>
  <si>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</si>
  <si>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</si>
  <si>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</si>
  <si>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</si>
  <si>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</si>
  <si>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</si>
  <si>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</si>
  <si>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</si>
  <si>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</si>
  <si>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</si>
  <si>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</si>
  <si>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</si>
  <si>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</si>
  <si>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</si>
  <si>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</si>
  <si>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</si>
  <si>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</si>
  <si>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</si>
  <si>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</si>
  <si>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</si>
  <si>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</si>
  <si>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</si>
  <si>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</si>
  <si>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</si>
  <si>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</si>
  <si>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</si>
  <si>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</si>
  <si>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</si>
  <si>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</si>
  <si>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</si>
  <si>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</si>
  <si>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</si>
  <si>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</si>
  <si>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</si>
  <si>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</si>
  <si>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</si>
  <si>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</si>
  <si>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</si>
  <si>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</si>
  <si>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</si>
  <si>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</si>
  <si>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</si>
  <si>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</si>
  <si>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</si>
  <si>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</si>
  <si>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</si>
  <si>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</si>
  <si>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</si>
  <si>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</si>
  <si>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</si>
  <si>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</si>
  <si>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</si>
  <si>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</si>
  <si>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</si>
  <si>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</si>
  <si>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</si>
  <si>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</si>
  <si>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</si>
  <si>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</si>
  <si>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</si>
  <si>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</si>
  <si>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</si>
  <si>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</si>
  <si>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</si>
  <si>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</si>
  <si>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</si>
  <si>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</si>
  <si>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</si>
  <si>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</si>
  <si>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</si>
  <si>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</si>
  <si>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</si>
  <si>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</si>
  <si>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</si>
  <si>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</si>
  <si>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</si>
  <si>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</si>
  <si>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</si>
  <si>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</si>
  <si>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</si>
  <si>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</si>
  <si>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</si>
  <si>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</si>
  <si>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</si>
  <si>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</si>
  <si>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</si>
  <si>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</si>
  <si>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</si>
  <si>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</si>
  <si>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</si>
  <si>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</si>
  <si>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</si>
  <si>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</si>
  <si>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</si>
  <si>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</si>
  <si>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นางสาวณัฐพร  ชูเรืองสุข</t>
  </si>
  <si>
    <t>นางสาวธนัชพร  กลางนอก</t>
  </si>
  <si>
    <t>นางสาวธันยพร  เรืองฤทธิ์</t>
  </si>
  <si>
    <t>นางสาวนวรัตน์  ศรีสุขแก้ว</t>
  </si>
  <si>
    <t>นางสาวปวันรัตน์  นุ่นนุ่ม</t>
  </si>
  <si>
    <t>นางสาวจิดาภา  สุวรรณคีรี</t>
  </si>
  <si>
    <t>นางสาวดารภา  ชูจันทร์</t>
  </si>
  <si>
    <t>นางสาวเบญจภา  อินทร์ทอง</t>
  </si>
  <si>
    <t>นางสาวไพรยา  ทองกลับ</t>
  </si>
  <si>
    <t>นายภาสกร  ถือทอง</t>
  </si>
  <si>
    <t>นายอภิสิทธิ์  แก้วทองศร</t>
  </si>
  <si>
    <t>นายคฑาวุธ แป้นแก้ว</t>
  </si>
  <si>
    <t>นางสาวเจษฎาพร  ดำใส</t>
  </si>
  <si>
    <t>นางสาวชนิกานต์  แซ่เลี้ยว</t>
  </si>
  <si>
    <t>นางสาวฐิติชญา  อินสังข์</t>
  </si>
  <si>
    <t>นางสาวดุษณี  คงแก้ว</t>
  </si>
  <si>
    <t>นางสาววรรณิษา  พลายด้วง</t>
  </si>
  <si>
    <t>นางสาววัลญา  เส็นหละ</t>
  </si>
  <si>
    <t>นายธนพัฒน์  ดำหนู</t>
  </si>
  <si>
    <t>นางสาวนันท์นภัส จองศักดิ์</t>
  </si>
  <si>
    <t>รหัสวิชา  ว32101</t>
  </si>
  <si>
    <t>รายวิชา  วิทยาศาสตร์กายภาพ</t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</si>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</sst>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6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/>
    </xf>
    <xf numFmtId="0" fontId="12" fillId="0" borderId="39" xfId="0" applyFont="1" applyBorder="1" applyAlignment="1">
      <alignment horizontal="left" vertical="top" wrapText="1" readingOrder="1"/>
    </xf>
    <xf numFmtId="0" fontId="26" fillId="0" borderId="39" xfId="0" applyFont="1" applyBorder="1" applyAlignment="1">
      <alignment horizontal="left" vertical="top" wrapText="1" readingOrder="1"/>
    </xf>
    <xf numFmtId="0" fontId="1" fillId="2" borderId="49" xfId="0" applyFont="1" applyFill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13" fillId="0" borderId="89" xfId="0" applyFont="1" applyBorder="1" applyAlignment="1">
      <alignment horizontal="center"/>
    </xf>
    <xf numFmtId="0" fontId="26" fillId="0" borderId="23" xfId="0" applyFont="1" applyBorder="1" applyAlignment="1">
      <alignment horizontal="left" vertical="top" wrapText="1" readingOrder="1"/>
    </xf>
    <xf numFmtId="0" fontId="26" fillId="0" borderId="18" xfId="0" applyFont="1" applyBorder="1" applyAlignment="1">
      <alignment horizontal="left" vertical="top" wrapText="1" readingOrder="1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workbookViewId="0">
      <selection activeCell="P2" sqref="P2:P16"/>
    </sheetView>
  </sheetViews>
  <sheetFormatPr defaultRowHeight="25.8"/>
  <cols>
    <col min="1" max="1" width="10.19921875" customWidth="1"/>
    <col min="2" max="13" width="5.69921875" customWidth="1"/>
    <col min="15" max="15" width="21.796875" style="122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6"/>
      <c r="M1" s="212"/>
      <c r="O1" s="216" t="s">
        <v>230</v>
      </c>
      <c r="P1" s="220" t="s">
        <v>232</v>
      </c>
      <c r="Q1" s="222" t="s">
        <v>245</v>
      </c>
      <c r="R1" s="224" t="s">
        <v>251</v>
      </c>
      <c r="S1" s="226" t="s">
        <v>212</v>
      </c>
    </row>
    <row r="2" spans="1:19">
      <c r="A2" s="317" t="s">
        <v>205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O2" s="217" t="s">
        <v>214</v>
      </c>
      <c r="P2" s="221" t="s">
        <v>224</v>
      </c>
      <c r="Q2" s="223">
        <v>1</v>
      </c>
      <c r="R2" s="225" t="s">
        <v>246</v>
      </c>
      <c r="S2" s="227" t="s">
        <v>252</v>
      </c>
    </row>
    <row r="3" spans="1:19">
      <c r="A3" s="317" t="s">
        <v>211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O3" s="217" t="s">
        <v>207</v>
      </c>
      <c r="P3" s="221" t="s">
        <v>265</v>
      </c>
      <c r="Q3" s="223">
        <v>2</v>
      </c>
      <c r="R3" s="225" t="s">
        <v>247</v>
      </c>
      <c r="S3" s="227" t="s">
        <v>253</v>
      </c>
    </row>
    <row r="4" spans="1:19">
      <c r="A4" s="189"/>
      <c r="B4" s="290" t="s">
        <v>206</v>
      </c>
      <c r="C4" s="290"/>
      <c r="D4" s="290"/>
      <c r="E4" s="320" t="s">
        <v>217</v>
      </c>
      <c r="F4" s="320"/>
      <c r="G4" s="320"/>
      <c r="H4" s="320"/>
      <c r="I4" s="290" t="s">
        <v>213</v>
      </c>
      <c r="J4" s="290"/>
      <c r="K4" s="290"/>
      <c r="L4" s="290"/>
      <c r="O4" s="217" t="s">
        <v>217</v>
      </c>
      <c r="P4" s="221" t="s">
        <v>228</v>
      </c>
      <c r="Q4" s="223">
        <v>3</v>
      </c>
      <c r="R4" s="225" t="s">
        <v>248</v>
      </c>
      <c r="S4" s="227" t="s">
        <v>254</v>
      </c>
    </row>
    <row r="5" spans="1:19">
      <c r="A5" s="189"/>
      <c r="B5" s="290" t="s">
        <v>209</v>
      </c>
      <c r="C5" s="290"/>
      <c r="D5" s="290"/>
      <c r="E5" s="210">
        <v>5</v>
      </c>
      <c r="F5" s="173" t="s">
        <v>240</v>
      </c>
      <c r="G5" s="65" t="s">
        <v>243</v>
      </c>
      <c r="H5" s="206" t="s">
        <v>267</v>
      </c>
      <c r="I5" s="206"/>
      <c r="J5" s="206"/>
      <c r="K5" s="206"/>
      <c r="L5" s="206"/>
      <c r="O5" s="217" t="s">
        <v>244</v>
      </c>
      <c r="P5" s="221" t="s">
        <v>233</v>
      </c>
      <c r="Q5" s="223">
        <v>4</v>
      </c>
      <c r="R5" s="225" t="s">
        <v>249</v>
      </c>
      <c r="S5" s="227" t="s">
        <v>255</v>
      </c>
    </row>
    <row r="6" spans="1:19">
      <c r="D6" s="71" t="s">
        <v>289</v>
      </c>
      <c r="I6" s="71" t="s">
        <v>288</v>
      </c>
      <c r="O6" s="217" t="s">
        <v>231</v>
      </c>
      <c r="P6" s="221" t="s">
        <v>264</v>
      </c>
      <c r="Q6" s="223">
        <v>5</v>
      </c>
      <c r="R6" s="225" t="s">
        <v>250</v>
      </c>
      <c r="S6" s="227" t="s">
        <v>256</v>
      </c>
    </row>
    <row r="7" spans="1:19">
      <c r="A7" s="315" t="s">
        <v>215</v>
      </c>
      <c r="B7" s="315"/>
      <c r="C7" s="209">
        <v>3</v>
      </c>
      <c r="D7" s="189" t="s">
        <v>236</v>
      </c>
      <c r="E7" s="189"/>
      <c r="F7" s="209" t="s">
        <v>248</v>
      </c>
      <c r="G7" s="189" t="s">
        <v>216</v>
      </c>
      <c r="I7" s="189"/>
      <c r="J7" s="189" t="s">
        <v>237</v>
      </c>
      <c r="K7" s="209" t="s">
        <v>254</v>
      </c>
      <c r="L7" s="189" t="s">
        <v>212</v>
      </c>
      <c r="O7" s="217" t="s">
        <v>221</v>
      </c>
      <c r="P7" s="221" t="s">
        <v>234</v>
      </c>
    </row>
    <row r="8" spans="1:19" ht="25.8" customHeight="1">
      <c r="A8" s="313" t="s">
        <v>258</v>
      </c>
      <c r="B8" s="313"/>
      <c r="C8" s="313"/>
      <c r="D8" s="318" t="s">
        <v>264</v>
      </c>
      <c r="E8" s="319"/>
      <c r="F8" s="319"/>
      <c r="G8" s="319"/>
      <c r="L8" s="114"/>
      <c r="M8" s="114"/>
      <c r="O8" s="217" t="s">
        <v>223</v>
      </c>
      <c r="P8" s="221" t="s">
        <v>219</v>
      </c>
    </row>
    <row r="9" spans="1:19" s="1" customFormat="1" ht="30" customHeight="1">
      <c r="A9" s="314" t="s">
        <v>257</v>
      </c>
      <c r="B9" s="314"/>
      <c r="C9" s="211" t="s">
        <v>27</v>
      </c>
      <c r="D9" s="312" t="s">
        <v>234</v>
      </c>
      <c r="E9" s="312"/>
      <c r="F9" s="312"/>
      <c r="G9" s="312"/>
      <c r="H9" s="211" t="s">
        <v>32</v>
      </c>
      <c r="I9" s="312" t="s">
        <v>224</v>
      </c>
      <c r="J9" s="312"/>
      <c r="K9" s="312"/>
      <c r="L9" s="312"/>
      <c r="M9" s="71"/>
      <c r="O9" s="217" t="s">
        <v>225</v>
      </c>
      <c r="P9" s="221" t="s">
        <v>290</v>
      </c>
    </row>
    <row r="10" spans="1:19" ht="26.4" customHeight="1" thickBot="1">
      <c r="A10" s="316" t="s">
        <v>210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O10" s="218" t="s">
        <v>241</v>
      </c>
      <c r="P10" s="221" t="s">
        <v>218</v>
      </c>
    </row>
    <row r="11" spans="1:19" ht="27" customHeight="1" thickTop="1" thickBot="1">
      <c r="A11" s="304" t="s">
        <v>133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6"/>
      <c r="P11" s="221" t="s">
        <v>220</v>
      </c>
    </row>
    <row r="12" spans="1:19" ht="27" customHeight="1" thickTop="1" thickBot="1">
      <c r="A12" s="307" t="s">
        <v>183</v>
      </c>
      <c r="B12" s="309" t="s">
        <v>184</v>
      </c>
      <c r="C12" s="310"/>
      <c r="D12" s="310"/>
      <c r="E12" s="310"/>
      <c r="F12" s="310"/>
      <c r="G12" s="310"/>
      <c r="H12" s="310"/>
      <c r="I12" s="311"/>
      <c r="J12" s="309" t="s">
        <v>195</v>
      </c>
      <c r="K12" s="310"/>
      <c r="L12" s="310"/>
      <c r="M12" s="311"/>
      <c r="P12" s="221" t="s">
        <v>263</v>
      </c>
    </row>
    <row r="13" spans="1:19" ht="21.6" customHeight="1" thickBot="1">
      <c r="A13" s="308"/>
      <c r="B13" s="183">
        <v>4</v>
      </c>
      <c r="C13" s="183">
        <v>3.5</v>
      </c>
      <c r="D13" s="183">
        <v>3</v>
      </c>
      <c r="E13" s="183">
        <v>2.5</v>
      </c>
      <c r="F13" s="183">
        <v>2</v>
      </c>
      <c r="G13" s="183">
        <v>1.5</v>
      </c>
      <c r="H13" s="183">
        <v>1</v>
      </c>
      <c r="I13" s="184">
        <v>0</v>
      </c>
      <c r="J13" s="185" t="s">
        <v>182</v>
      </c>
      <c r="K13" s="185" t="s">
        <v>185</v>
      </c>
      <c r="L13" s="185" t="s">
        <v>186</v>
      </c>
      <c r="M13" s="186" t="s">
        <v>187</v>
      </c>
      <c r="O13" s="228" t="s">
        <v>208</v>
      </c>
      <c r="P13" s="221" t="s">
        <v>227</v>
      </c>
    </row>
    <row r="14" spans="1:19" ht="22.8" customHeight="1" thickBot="1">
      <c r="A14" s="177">
        <f>คะแนนหน่วยการเรียน!M7</f>
        <v>20</v>
      </c>
      <c r="B14" s="213">
        <f>คะแนนหน่วยการเรียน!N7</f>
        <v>0</v>
      </c>
      <c r="C14" s="213">
        <f>คะแนนหน่วยการเรียน!O7</f>
        <v>0</v>
      </c>
      <c r="D14" s="213">
        <f>คะแนนหน่วยการเรียน!P7</f>
        <v>0</v>
      </c>
      <c r="E14" s="213">
        <f>คะแนนหน่วยการเรียน!Q7</f>
        <v>0</v>
      </c>
      <c r="F14" s="213">
        <f>คะแนนหน่วยการเรียน!R7</f>
        <v>0</v>
      </c>
      <c r="G14" s="213">
        <f>คะแนนหน่วยการเรียน!S7</f>
        <v>0</v>
      </c>
      <c r="H14" s="213">
        <f>คะแนนหน่วยการเรียน!T7</f>
        <v>0</v>
      </c>
      <c r="I14" s="215">
        <f>คะแนนหน่วยการเรียน!U7</f>
        <v>20</v>
      </c>
      <c r="J14" s="213">
        <f>คะแนนหน่วยการเรียน!V7</f>
        <v>0</v>
      </c>
      <c r="K14" s="213">
        <f>คะแนนหน่วยการเรียน!W7</f>
        <v>0</v>
      </c>
      <c r="L14" s="213"/>
      <c r="M14" s="215"/>
      <c r="O14" s="228" t="s">
        <v>213</v>
      </c>
      <c r="P14" s="221" t="s">
        <v>226</v>
      </c>
    </row>
    <row r="15" spans="1:19" ht="25.2" customHeight="1" thickBot="1">
      <c r="A15" s="205" t="s">
        <v>196</v>
      </c>
      <c r="B15" s="251">
        <f>B14/$A$14*100</f>
        <v>0</v>
      </c>
      <c r="C15" s="252">
        <f>C14/$A$14*100</f>
        <v>0</v>
      </c>
      <c r="D15" s="252">
        <f t="shared" ref="D15:I15" si="0">D14/$A$14*100</f>
        <v>0</v>
      </c>
      <c r="E15" s="252">
        <f t="shared" si="0"/>
        <v>0</v>
      </c>
      <c r="F15" s="252">
        <f t="shared" si="0"/>
        <v>0</v>
      </c>
      <c r="G15" s="252">
        <f t="shared" si="0"/>
        <v>0</v>
      </c>
      <c r="H15" s="252">
        <f t="shared" si="0"/>
        <v>0</v>
      </c>
      <c r="I15" s="252">
        <f t="shared" si="0"/>
        <v>100</v>
      </c>
      <c r="J15" s="251">
        <f>J14/$A$14*100</f>
        <v>0</v>
      </c>
      <c r="K15" s="252">
        <f t="shared" ref="K15" si="1">K14/$A$14*100</f>
        <v>0</v>
      </c>
      <c r="L15" s="253"/>
      <c r="M15" s="254"/>
      <c r="P15" s="221" t="s">
        <v>222</v>
      </c>
    </row>
    <row r="16" spans="1:19" ht="15" customHeight="1" thickTop="1" thickBot="1">
      <c r="A16" s="178"/>
      <c r="P16" s="221" t="s">
        <v>235</v>
      </c>
    </row>
    <row r="17" spans="1:16" ht="20.399999999999999" customHeight="1" thickTop="1" thickBot="1">
      <c r="A17" s="291" t="s">
        <v>183</v>
      </c>
      <c r="B17" s="294" t="s">
        <v>133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6"/>
      <c r="O17" s="230" t="s">
        <v>238</v>
      </c>
      <c r="P17" s="229" t="s">
        <v>240</v>
      </c>
    </row>
    <row r="18" spans="1:16" ht="27" customHeight="1" thickTop="1" thickBot="1">
      <c r="A18" s="292"/>
      <c r="B18" s="297" t="s">
        <v>59</v>
      </c>
      <c r="C18" s="298"/>
      <c r="D18" s="298"/>
      <c r="E18" s="299"/>
      <c r="F18" s="300" t="s">
        <v>189</v>
      </c>
      <c r="G18" s="301"/>
      <c r="H18" s="301"/>
      <c r="I18" s="302"/>
      <c r="J18" s="297" t="s">
        <v>117</v>
      </c>
      <c r="K18" s="298"/>
      <c r="L18" s="298"/>
      <c r="M18" s="299"/>
      <c r="O18" s="231">
        <v>1</v>
      </c>
      <c r="P18" s="225">
        <v>1</v>
      </c>
    </row>
    <row r="19" spans="1:16" ht="22.8" customHeight="1">
      <c r="A19" s="292"/>
      <c r="B19" s="187" t="s">
        <v>190</v>
      </c>
      <c r="C19" s="187" t="s">
        <v>126</v>
      </c>
      <c r="D19" s="187" t="s">
        <v>191</v>
      </c>
      <c r="E19" s="188" t="s">
        <v>192</v>
      </c>
      <c r="F19" s="187" t="s">
        <v>190</v>
      </c>
      <c r="G19" s="187" t="s">
        <v>126</v>
      </c>
      <c r="H19" s="187" t="s">
        <v>191</v>
      </c>
      <c r="I19" s="188" t="s">
        <v>192</v>
      </c>
      <c r="J19" s="187" t="s">
        <v>193</v>
      </c>
      <c r="K19" s="187" t="s">
        <v>126</v>
      </c>
      <c r="L19" s="187" t="s">
        <v>191</v>
      </c>
      <c r="M19" s="188" t="s">
        <v>192</v>
      </c>
      <c r="O19" s="231">
        <v>2</v>
      </c>
      <c r="P19" s="225">
        <v>2</v>
      </c>
    </row>
    <row r="20" spans="1:16" ht="21.6" customHeight="1" thickBot="1">
      <c r="A20" s="293"/>
      <c r="B20" s="181" t="s">
        <v>155</v>
      </c>
      <c r="C20" s="181" t="s">
        <v>156</v>
      </c>
      <c r="D20" s="181" t="s">
        <v>157</v>
      </c>
      <c r="E20" s="182" t="s">
        <v>158</v>
      </c>
      <c r="F20" s="181" t="s">
        <v>155</v>
      </c>
      <c r="G20" s="181" t="s">
        <v>156</v>
      </c>
      <c r="H20" s="181" t="s">
        <v>157</v>
      </c>
      <c r="I20" s="182" t="s">
        <v>158</v>
      </c>
      <c r="J20" s="181" t="s">
        <v>155</v>
      </c>
      <c r="K20" s="181" t="s">
        <v>156</v>
      </c>
      <c r="L20" s="181" t="s">
        <v>157</v>
      </c>
      <c r="M20" s="182" t="s">
        <v>158</v>
      </c>
      <c r="O20" s="231">
        <v>3</v>
      </c>
      <c r="P20" s="225" t="s">
        <v>243</v>
      </c>
    </row>
    <row r="21" spans="1:16" ht="24.6" customHeight="1" thickTop="1" thickBot="1">
      <c r="A21" s="179">
        <f>'คุณลักษณะอันพึงประสงค์ (P)'!P7</f>
        <v>20</v>
      </c>
      <c r="B21" s="214">
        <f>'คุณลักษณะอันพึงประสงค์ (P)'!Q7</f>
        <v>0</v>
      </c>
      <c r="C21" s="214">
        <f>'คุณลักษณะอันพึงประสงค์ (P)'!R7</f>
        <v>0</v>
      </c>
      <c r="D21" s="214">
        <f>'คุณลักษณะอันพึงประสงค์ (P)'!S7</f>
        <v>0</v>
      </c>
      <c r="E21" s="219">
        <f>'คุณลักษณะอันพึงประสงค์ (P)'!T7</f>
        <v>0</v>
      </c>
      <c r="F21" s="214">
        <f>'คิด วิเคราะห์ (A)'!N8</f>
        <v>0</v>
      </c>
      <c r="G21" s="214">
        <f>'คิด วิเคราะห์ (A)'!O8</f>
        <v>0</v>
      </c>
      <c r="H21" s="214">
        <f>'คิด วิเคราะห์ (A)'!P8</f>
        <v>0</v>
      </c>
      <c r="I21" s="219">
        <f>'คิด วิเคราะห์ (A)'!Q8</f>
        <v>0</v>
      </c>
      <c r="J21" s="214">
        <f>'สมรรถนะฯ (C)'!N8</f>
        <v>0</v>
      </c>
      <c r="K21" s="214">
        <f>'สมรรถนะฯ (C)'!O8</f>
        <v>0</v>
      </c>
      <c r="L21" s="214">
        <f>'สมรรถนะฯ (C)'!P8</f>
        <v>0</v>
      </c>
      <c r="M21" s="219">
        <f>'สมรรถนะฯ (C)'!Q8</f>
        <v>0</v>
      </c>
      <c r="O21" s="231">
        <v>4</v>
      </c>
      <c r="P21" s="208"/>
    </row>
    <row r="22" spans="1:16" ht="24" customHeight="1" thickBot="1">
      <c r="A22" s="180" t="s">
        <v>196</v>
      </c>
      <c r="B22" s="246">
        <f>B21/$A$14*100</f>
        <v>0</v>
      </c>
      <c r="C22" s="247">
        <f>C21/$A$14*100</f>
        <v>0</v>
      </c>
      <c r="D22" s="247">
        <f>D21/$A$14*100</f>
        <v>0</v>
      </c>
      <c r="E22" s="247">
        <f t="shared" ref="E22" si="2">E21/$A$14*100</f>
        <v>0</v>
      </c>
      <c r="F22" s="246">
        <f>F21/$A$14*100</f>
        <v>0</v>
      </c>
      <c r="G22" s="247">
        <f>G21/$A$14*100</f>
        <v>0</v>
      </c>
      <c r="H22" s="247">
        <f>H21/$A$14*100</f>
        <v>0</v>
      </c>
      <c r="I22" s="247">
        <f t="shared" ref="I22" si="3">I21/$A$14*100</f>
        <v>0</v>
      </c>
      <c r="J22" s="246">
        <f>J21/$A$14*100</f>
        <v>0</v>
      </c>
      <c r="K22" s="247">
        <f>K21/$A$14*100</f>
        <v>0</v>
      </c>
      <c r="L22" s="247">
        <f>L21/$A$14*100</f>
        <v>0</v>
      </c>
      <c r="M22" s="247">
        <f t="shared" ref="M22" si="4">M21/$A$14*100</f>
        <v>0</v>
      </c>
      <c r="O22" s="231">
        <v>5</v>
      </c>
    </row>
    <row r="23" spans="1:16" ht="23.4" customHeight="1" thickTop="1">
      <c r="A23" s="303" t="s">
        <v>194</v>
      </c>
      <c r="B23" s="303"/>
      <c r="C23" s="303"/>
      <c r="D23" s="303"/>
      <c r="E23" s="303"/>
      <c r="F23" s="303"/>
      <c r="G23" s="303"/>
      <c r="H23" s="303"/>
      <c r="I23" s="303"/>
      <c r="J23" s="303"/>
      <c r="O23" s="231">
        <v>6</v>
      </c>
    </row>
    <row r="24" spans="1:16" s="189" customFormat="1" ht="21" customHeight="1">
      <c r="B24" s="190"/>
      <c r="C24" s="189" t="s">
        <v>197</v>
      </c>
      <c r="I24" s="189" t="s">
        <v>198</v>
      </c>
      <c r="K24" s="190"/>
      <c r="L24" s="190"/>
      <c r="M24" s="191"/>
      <c r="O24" s="232" t="s">
        <v>242</v>
      </c>
    </row>
    <row r="25" spans="1:16" s="189" customFormat="1" ht="21" customHeight="1">
      <c r="B25" s="190"/>
      <c r="C25" s="189" t="s">
        <v>197</v>
      </c>
      <c r="I25" s="189" t="s">
        <v>229</v>
      </c>
      <c r="K25" s="190"/>
      <c r="L25" s="190"/>
      <c r="M25" s="191"/>
      <c r="O25" s="232" t="s">
        <v>239</v>
      </c>
    </row>
    <row r="26" spans="1:16" s="189" customFormat="1" ht="21" customHeight="1">
      <c r="B26" s="190"/>
      <c r="C26" s="189" t="s">
        <v>197</v>
      </c>
      <c r="I26" s="189" t="s">
        <v>199</v>
      </c>
      <c r="K26" s="190"/>
      <c r="L26" s="190"/>
      <c r="M26" s="191"/>
      <c r="N26" s="190"/>
      <c r="O26" s="207"/>
    </row>
    <row r="27" spans="1:16" s="189" customFormat="1" ht="21" customHeight="1">
      <c r="B27" s="190"/>
      <c r="C27" s="189" t="s">
        <v>197</v>
      </c>
      <c r="I27" s="192" t="s">
        <v>204</v>
      </c>
      <c r="K27" s="190"/>
      <c r="L27" s="190"/>
      <c r="M27" s="191"/>
      <c r="N27" s="190"/>
      <c r="O27" s="207"/>
    </row>
    <row r="28" spans="1:16" s="190" customFormat="1" ht="9.6" customHeight="1"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193"/>
      <c r="O28" s="207"/>
    </row>
    <row r="29" spans="1:16" s="194" customFormat="1" ht="21" customHeight="1">
      <c r="D29" s="199"/>
      <c r="E29" s="287" t="s">
        <v>200</v>
      </c>
      <c r="F29" s="287"/>
      <c r="G29" s="287"/>
      <c r="H29" s="287"/>
      <c r="I29" s="287"/>
      <c r="J29" s="200"/>
      <c r="K29" s="201"/>
      <c r="M29" s="202"/>
      <c r="O29" s="207"/>
    </row>
    <row r="30" spans="1:16" s="190" customFormat="1" ht="21" customHeight="1">
      <c r="D30" s="195" t="s">
        <v>201</v>
      </c>
      <c r="E30" s="196"/>
      <c r="F30" s="196"/>
      <c r="G30" s="196"/>
      <c r="H30" s="196"/>
      <c r="I30" s="196"/>
      <c r="J30" s="196"/>
      <c r="K30" s="203"/>
      <c r="M30" s="193"/>
      <c r="N30" s="189"/>
      <c r="O30" s="207"/>
    </row>
    <row r="31" spans="1:16" s="189" customFormat="1" ht="21" customHeight="1">
      <c r="B31" s="190"/>
      <c r="C31" s="190"/>
      <c r="D31" s="288" t="s">
        <v>202</v>
      </c>
      <c r="E31" s="289"/>
      <c r="F31" s="289"/>
      <c r="G31" s="289"/>
      <c r="H31" s="289"/>
      <c r="I31" s="196"/>
      <c r="J31" s="196"/>
      <c r="K31" s="203"/>
      <c r="L31" s="190"/>
      <c r="M31" s="191"/>
      <c r="O31" s="207"/>
    </row>
    <row r="32" spans="1:16" s="189" customFormat="1" ht="21" customHeight="1">
      <c r="B32" s="190"/>
      <c r="C32" s="190"/>
      <c r="D32" s="197" t="s">
        <v>203</v>
      </c>
      <c r="E32" s="198"/>
      <c r="F32" s="198"/>
      <c r="G32" s="198"/>
      <c r="H32" s="198"/>
      <c r="I32" s="198"/>
      <c r="J32" s="198"/>
      <c r="K32" s="204"/>
      <c r="L32" s="190"/>
      <c r="M32" s="191"/>
      <c r="O32" s="207"/>
    </row>
    <row r="33" spans="15:15" s="189" customFormat="1" ht="21" customHeight="1">
      <c r="O33" s="207"/>
    </row>
    <row r="34" spans="15:15">
      <c r="O34" s="207"/>
    </row>
    <row r="35" spans="15:15">
      <c r="O35" s="207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A4" sqref="A4:B24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2" t="s">
        <v>96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241"/>
      <c r="N1" s="241"/>
    </row>
    <row r="2" spans="1:21" s="20" customFormat="1" ht="18.899999999999999" customHeight="1">
      <c r="A2" s="325" t="s">
        <v>0</v>
      </c>
      <c r="B2" s="325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30" t="s">
        <v>24</v>
      </c>
      <c r="N2" s="375"/>
    </row>
    <row r="3" spans="1:21" s="20" customFormat="1" ht="18.899999999999999" customHeight="1" thickBot="1">
      <c r="A3" s="327"/>
      <c r="B3" s="327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2"/>
      <c r="N3" s="377"/>
    </row>
    <row r="4" spans="1:21" ht="18.899999999999999" customHeight="1" thickBot="1">
      <c r="A4" s="8">
        <v>1</v>
      </c>
      <c r="B4" s="278" t="s">
        <v>268</v>
      </c>
      <c r="C4" s="146"/>
      <c r="D4" s="147"/>
      <c r="E4" s="147"/>
      <c r="F4" s="147"/>
      <c r="G4" s="147"/>
      <c r="H4" s="147"/>
      <c r="I4" s="147"/>
      <c r="J4" s="149"/>
      <c r="K4" s="150" t="e">
        <f>MODE(C4:J4)</f>
        <v>#N/A</v>
      </c>
      <c r="L4" s="240" t="e">
        <f>IF(K4=3,"ดีเยี่ยม",IF(K4=2,"ดี",IF(K4=1,"ผ่าน",IF(K4=0,"ไม่ผ่าน"))))</f>
        <v>#N/A</v>
      </c>
      <c r="M4" s="378"/>
      <c r="N4" s="379"/>
      <c r="P4" s="391" t="s">
        <v>259</v>
      </c>
      <c r="Q4" s="380" t="s">
        <v>59</v>
      </c>
      <c r="R4" s="381"/>
      <c r="S4" s="381"/>
      <c r="T4" s="382"/>
    </row>
    <row r="5" spans="1:21" ht="18.899999999999999" customHeight="1">
      <c r="A5" s="9">
        <v>2</v>
      </c>
      <c r="B5" s="278" t="s">
        <v>269</v>
      </c>
      <c r="C5" s="148"/>
      <c r="D5" s="64"/>
      <c r="E5" s="64"/>
      <c r="F5" s="64"/>
      <c r="G5" s="64"/>
      <c r="H5" s="64"/>
      <c r="I5" s="64"/>
      <c r="J5" s="151"/>
      <c r="K5" s="152" t="e">
        <f>MODE(C5:J5)</f>
        <v>#N/A</v>
      </c>
      <c r="L5" s="240" t="e">
        <f>IF(K5=3,"ดีเยี่ยม",IF(K5=2,"ดี",IF(K5=1,"ผ่าน",IF(K5=0,"ไม่ผ่าน"))))</f>
        <v>#N/A</v>
      </c>
      <c r="M5" s="392" t="s">
        <v>59</v>
      </c>
      <c r="N5" s="393"/>
      <c r="P5" s="384"/>
      <c r="Q5" s="187" t="s">
        <v>190</v>
      </c>
      <c r="R5" s="187" t="s">
        <v>126</v>
      </c>
      <c r="S5" s="187" t="s">
        <v>191</v>
      </c>
      <c r="T5" s="235" t="s">
        <v>192</v>
      </c>
      <c r="U5" s="38" t="s">
        <v>4</v>
      </c>
    </row>
    <row r="6" spans="1:21" ht="18.899999999999999" customHeight="1" thickBot="1">
      <c r="A6" s="9">
        <v>3</v>
      </c>
      <c r="B6" s="278" t="s">
        <v>270</v>
      </c>
      <c r="C6" s="148"/>
      <c r="D6" s="64"/>
      <c r="E6" s="64"/>
      <c r="F6" s="64"/>
      <c r="G6" s="64"/>
      <c r="H6" s="64"/>
      <c r="I6" s="64"/>
      <c r="J6" s="151"/>
      <c r="K6" s="152" t="e">
        <f t="shared" ref="K6:K11" si="0">MODE(C6:J6)</f>
        <v>#N/A</v>
      </c>
      <c r="L6" s="240" t="e">
        <f t="shared" ref="L6:L11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84"/>
      <c r="Q6" s="234" t="s">
        <v>155</v>
      </c>
      <c r="R6" s="234" t="s">
        <v>156</v>
      </c>
      <c r="S6" s="234" t="s">
        <v>157</v>
      </c>
      <c r="T6" s="236" t="s">
        <v>158</v>
      </c>
    </row>
    <row r="7" spans="1:21" ht="18.899999999999999" customHeight="1" thickBot="1">
      <c r="A7" s="9">
        <v>4</v>
      </c>
      <c r="B7" s="278" t="s">
        <v>271</v>
      </c>
      <c r="C7" s="148"/>
      <c r="D7" s="64"/>
      <c r="E7" s="64"/>
      <c r="F7" s="64"/>
      <c r="G7" s="64"/>
      <c r="H7" s="64"/>
      <c r="I7" s="64"/>
      <c r="J7" s="151"/>
      <c r="K7" s="152" t="e">
        <f t="shared" si="0"/>
        <v>#N/A</v>
      </c>
      <c r="L7" s="240" t="e">
        <f t="shared" si="1"/>
        <v>#N/A</v>
      </c>
      <c r="M7" s="36"/>
      <c r="N7" s="26" t="s">
        <v>61</v>
      </c>
      <c r="P7" s="239">
        <f>COUNTA(B4:B38)</f>
        <v>20</v>
      </c>
      <c r="Q7" s="233">
        <f>COUNTIF(L4:L38,"ดีเยี่ยม")</f>
        <v>0</v>
      </c>
      <c r="R7" s="233">
        <f>COUNTIF(L4:L38,"ดี")</f>
        <v>0</v>
      </c>
      <c r="S7" s="233">
        <f>COUNTIF(L4:L38,"ผ่าน")</f>
        <v>0</v>
      </c>
      <c r="T7" s="233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78" t="s">
        <v>272</v>
      </c>
      <c r="C8" s="148"/>
      <c r="D8" s="64"/>
      <c r="E8" s="64"/>
      <c r="F8" s="64"/>
      <c r="G8" s="64"/>
      <c r="H8" s="64"/>
      <c r="I8" s="64"/>
      <c r="J8" s="151"/>
      <c r="K8" s="152" t="e">
        <f t="shared" si="0"/>
        <v>#N/A</v>
      </c>
      <c r="L8" s="240" t="e">
        <f t="shared" si="1"/>
        <v>#N/A</v>
      </c>
      <c r="M8" s="36" t="s">
        <v>17</v>
      </c>
      <c r="N8" s="26" t="s">
        <v>62</v>
      </c>
      <c r="P8" s="239" t="s">
        <v>188</v>
      </c>
      <c r="Q8" s="243">
        <f>Q7/$P$7*100</f>
        <v>0</v>
      </c>
      <c r="R8" s="244">
        <f>R7/$P$7*100</f>
        <v>0</v>
      </c>
      <c r="S8" s="244">
        <f>S7/$P$7*100</f>
        <v>0</v>
      </c>
      <c r="T8" s="244">
        <f>T7/$P$7*100</f>
        <v>0</v>
      </c>
      <c r="U8" s="245">
        <f>SUM(Q8:T8)</f>
        <v>0</v>
      </c>
    </row>
    <row r="9" spans="1:21" ht="18.899999999999999" customHeight="1">
      <c r="A9" s="9">
        <v>6</v>
      </c>
      <c r="B9" s="278" t="s">
        <v>273</v>
      </c>
      <c r="C9" s="148"/>
      <c r="D9" s="64"/>
      <c r="E9" s="64"/>
      <c r="F9" s="64"/>
      <c r="G9" s="64"/>
      <c r="H9" s="64"/>
      <c r="I9" s="64"/>
      <c r="J9" s="151"/>
      <c r="K9" s="152" t="e">
        <f t="shared" si="0"/>
        <v>#N/A</v>
      </c>
      <c r="L9" s="240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77" t="s">
        <v>274</v>
      </c>
      <c r="C10" s="148"/>
      <c r="D10" s="64"/>
      <c r="E10" s="64"/>
      <c r="F10" s="64"/>
      <c r="G10" s="64"/>
      <c r="H10" s="64"/>
      <c r="I10" s="64"/>
      <c r="J10" s="151"/>
      <c r="K10" s="152" t="e">
        <f t="shared" si="0"/>
        <v>#N/A</v>
      </c>
      <c r="L10" s="240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78" t="s">
        <v>275</v>
      </c>
      <c r="C11" s="148"/>
      <c r="D11" s="64"/>
      <c r="E11" s="64"/>
      <c r="F11" s="64"/>
      <c r="G11" s="64"/>
      <c r="H11" s="64"/>
      <c r="I11" s="64"/>
      <c r="J11" s="151"/>
      <c r="K11" s="152" t="e">
        <f t="shared" si="0"/>
        <v>#N/A</v>
      </c>
      <c r="L11" s="240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86" t="s">
        <v>276</v>
      </c>
      <c r="C12" s="148"/>
      <c r="D12" s="64"/>
      <c r="E12" s="64"/>
      <c r="F12" s="64"/>
      <c r="G12" s="64"/>
      <c r="H12" s="64"/>
      <c r="I12" s="64"/>
      <c r="J12" s="151"/>
      <c r="K12" s="152" t="e">
        <f t="shared" ref="K12:K22" si="2">MODE(C12:J12)</f>
        <v>#N/A</v>
      </c>
      <c r="L12" s="240" t="e">
        <f t="shared" ref="L12:L22" si="3">IF(K12=3,"ดีเยี่ยม",IF(K12=2,"ดี",IF(K12=1,"ผ่าน",IF(K12=0,"ไม่ผ่าน"))))</f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81" t="s">
        <v>277</v>
      </c>
      <c r="C13" s="148"/>
      <c r="D13" s="64"/>
      <c r="E13" s="64"/>
      <c r="F13" s="64"/>
      <c r="G13" s="64"/>
      <c r="H13" s="64"/>
      <c r="I13" s="64"/>
      <c r="J13" s="151"/>
      <c r="K13" s="152" t="e">
        <f t="shared" si="2"/>
        <v>#N/A</v>
      </c>
      <c r="L13" s="240" t="e">
        <f t="shared" si="3"/>
        <v>#N/A</v>
      </c>
      <c r="M13" s="36"/>
      <c r="N13" s="26" t="s">
        <v>71</v>
      </c>
    </row>
    <row r="14" spans="1:21" ht="18.899999999999999" customHeight="1">
      <c r="A14" s="9">
        <v>11</v>
      </c>
      <c r="B14" s="278" t="s">
        <v>278</v>
      </c>
      <c r="C14" s="148"/>
      <c r="D14" s="64"/>
      <c r="E14" s="64"/>
      <c r="F14" s="64"/>
      <c r="G14" s="64"/>
      <c r="H14" s="64"/>
      <c r="I14" s="64"/>
      <c r="J14" s="151"/>
      <c r="K14" s="152" t="e">
        <f t="shared" si="2"/>
        <v>#N/A</v>
      </c>
      <c r="L14" s="240" t="e">
        <f t="shared" si="3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79" t="s">
        <v>279</v>
      </c>
      <c r="C15" s="148"/>
      <c r="D15" s="64"/>
      <c r="E15" s="64"/>
      <c r="F15" s="64"/>
      <c r="G15" s="64"/>
      <c r="H15" s="64"/>
      <c r="I15" s="64"/>
      <c r="J15" s="151"/>
      <c r="K15" s="152" t="e">
        <f t="shared" si="2"/>
        <v>#N/A</v>
      </c>
      <c r="L15" s="240" t="e">
        <f t="shared" si="3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78" t="s">
        <v>280</v>
      </c>
      <c r="C16" s="148"/>
      <c r="D16" s="64"/>
      <c r="E16" s="64"/>
      <c r="F16" s="64"/>
      <c r="G16" s="64"/>
      <c r="H16" s="64"/>
      <c r="I16" s="64"/>
      <c r="J16" s="151"/>
      <c r="K16" s="152" t="e">
        <f t="shared" si="2"/>
        <v>#N/A</v>
      </c>
      <c r="L16" s="240" t="e">
        <f t="shared" si="3"/>
        <v>#N/A</v>
      </c>
      <c r="M16" s="36"/>
      <c r="N16" s="26"/>
    </row>
    <row r="17" spans="1:14" ht="18.899999999999999" customHeight="1">
      <c r="A17" s="9">
        <v>14</v>
      </c>
      <c r="B17" s="278" t="s">
        <v>281</v>
      </c>
      <c r="C17" s="148"/>
      <c r="D17" s="64"/>
      <c r="E17" s="64"/>
      <c r="F17" s="64"/>
      <c r="G17" s="64"/>
      <c r="H17" s="64"/>
      <c r="I17" s="64"/>
      <c r="J17" s="151"/>
      <c r="K17" s="152" t="e">
        <f t="shared" si="2"/>
        <v>#N/A</v>
      </c>
      <c r="L17" s="240" t="e">
        <f t="shared" si="3"/>
        <v>#N/A</v>
      </c>
      <c r="M17" s="36"/>
      <c r="N17" s="26"/>
    </row>
    <row r="18" spans="1:14" ht="18.899999999999999" customHeight="1">
      <c r="A18" s="9">
        <v>15</v>
      </c>
      <c r="B18" s="278" t="s">
        <v>282</v>
      </c>
      <c r="C18" s="148"/>
      <c r="D18" s="64"/>
      <c r="E18" s="64"/>
      <c r="F18" s="64"/>
      <c r="G18" s="64"/>
      <c r="H18" s="64"/>
      <c r="I18" s="64"/>
      <c r="J18" s="151"/>
      <c r="K18" s="152" t="e">
        <f t="shared" si="2"/>
        <v>#N/A</v>
      </c>
      <c r="L18" s="240" t="e">
        <f t="shared" si="3"/>
        <v>#N/A</v>
      </c>
      <c r="M18" s="392" t="s">
        <v>36</v>
      </c>
      <c r="N18" s="393"/>
    </row>
    <row r="19" spans="1:14" ht="18.899999999999999" customHeight="1">
      <c r="A19" s="9">
        <v>16</v>
      </c>
      <c r="B19" s="277" t="s">
        <v>283</v>
      </c>
      <c r="C19" s="148"/>
      <c r="D19" s="64"/>
      <c r="E19" s="64"/>
      <c r="F19" s="64"/>
      <c r="G19" s="64"/>
      <c r="H19" s="64"/>
      <c r="I19" s="64"/>
      <c r="J19" s="151"/>
      <c r="K19" s="152" t="e">
        <f t="shared" si="2"/>
        <v>#N/A</v>
      </c>
      <c r="L19" s="240" t="e">
        <f t="shared" si="3"/>
        <v>#N/A</v>
      </c>
      <c r="M19" s="28" t="s">
        <v>66</v>
      </c>
      <c r="N19" s="44"/>
    </row>
    <row r="20" spans="1:14" ht="18.899999999999999" customHeight="1">
      <c r="A20" s="9">
        <v>17</v>
      </c>
      <c r="B20" s="278" t="s">
        <v>284</v>
      </c>
      <c r="C20" s="148"/>
      <c r="D20" s="64"/>
      <c r="E20" s="64"/>
      <c r="F20" s="64"/>
      <c r="G20" s="64"/>
      <c r="H20" s="64"/>
      <c r="I20" s="64"/>
      <c r="J20" s="151"/>
      <c r="K20" s="152" t="e">
        <f t="shared" si="2"/>
        <v>#N/A</v>
      </c>
      <c r="L20" s="240" t="e">
        <f t="shared" si="3"/>
        <v>#N/A</v>
      </c>
      <c r="M20" s="28" t="s">
        <v>65</v>
      </c>
      <c r="N20" s="44"/>
    </row>
    <row r="21" spans="1:14" ht="18.899999999999999" customHeight="1">
      <c r="A21" s="9">
        <v>18</v>
      </c>
      <c r="B21" s="278" t="s">
        <v>285</v>
      </c>
      <c r="C21" s="148"/>
      <c r="D21" s="64"/>
      <c r="E21" s="64"/>
      <c r="F21" s="64"/>
      <c r="G21" s="64"/>
      <c r="H21" s="64"/>
      <c r="I21" s="64"/>
      <c r="J21" s="151"/>
      <c r="K21" s="152" t="e">
        <f t="shared" si="2"/>
        <v>#N/A</v>
      </c>
      <c r="L21" s="240" t="e">
        <f t="shared" si="3"/>
        <v>#N/A</v>
      </c>
      <c r="M21" s="28" t="s">
        <v>64</v>
      </c>
      <c r="N21" s="44"/>
    </row>
    <row r="22" spans="1:14" ht="18.899999999999999" customHeight="1">
      <c r="A22" s="9">
        <v>19</v>
      </c>
      <c r="B22" s="278" t="s">
        <v>286</v>
      </c>
      <c r="C22" s="148"/>
      <c r="D22" s="64"/>
      <c r="E22" s="64"/>
      <c r="F22" s="64"/>
      <c r="G22" s="64"/>
      <c r="H22" s="64"/>
      <c r="I22" s="64"/>
      <c r="J22" s="151"/>
      <c r="K22" s="152" t="e">
        <f t="shared" si="2"/>
        <v>#N/A</v>
      </c>
      <c r="L22" s="240" t="e">
        <f t="shared" si="3"/>
        <v>#N/A</v>
      </c>
      <c r="M22" s="28" t="s">
        <v>63</v>
      </c>
      <c r="N22" s="44"/>
    </row>
    <row r="23" spans="1:14" ht="18.899999999999999" customHeight="1" thickBot="1">
      <c r="A23" s="259">
        <v>20</v>
      </c>
      <c r="B23" s="271" t="s">
        <v>287</v>
      </c>
      <c r="C23" s="260"/>
      <c r="D23" s="261"/>
      <c r="E23" s="261"/>
      <c r="F23" s="261"/>
      <c r="G23" s="261"/>
      <c r="H23" s="261"/>
      <c r="I23" s="261"/>
      <c r="J23" s="256"/>
      <c r="K23" s="257" t="e">
        <f t="shared" ref="K23" si="4">MODE(C23:J23)</f>
        <v>#N/A</v>
      </c>
      <c r="L23" s="257" t="e">
        <f t="shared" ref="L23" si="5">IF(K23=3,"ดีเยี่ยม",IF(K23=2,"ดี",IF(K23=1,"ผ่าน",IF(K23=0,"ไม่ผ่าน"))))</f>
        <v>#N/A</v>
      </c>
      <c r="M23" s="36"/>
      <c r="N23" s="26"/>
    </row>
    <row r="24" spans="1:14" ht="18.899999999999999" customHeight="1" thickTop="1">
      <c r="A24" s="258">
        <v>21</v>
      </c>
      <c r="B24" s="280"/>
      <c r="C24" s="29"/>
      <c r="D24" s="30"/>
      <c r="E24" s="30"/>
      <c r="F24" s="30"/>
      <c r="G24" s="30"/>
      <c r="H24" s="30"/>
      <c r="I24" s="30"/>
      <c r="J24" s="31"/>
      <c r="K24" s="240"/>
      <c r="L24" s="240"/>
      <c r="M24" s="34"/>
      <c r="N24" s="26"/>
    </row>
    <row r="25" spans="1:14" ht="18.899999999999999" customHeight="1">
      <c r="A25" s="110">
        <v>22</v>
      </c>
      <c r="B25" s="255"/>
      <c r="C25" s="17"/>
      <c r="D25" s="13"/>
      <c r="E25" s="13"/>
      <c r="F25" s="13"/>
      <c r="G25" s="13"/>
      <c r="H25" s="13"/>
      <c r="I25" s="13"/>
      <c r="J25" s="14"/>
      <c r="K25" s="10"/>
      <c r="L25" s="10"/>
      <c r="M25" s="392" t="s">
        <v>41</v>
      </c>
      <c r="N25" s="393"/>
    </row>
    <row r="26" spans="1:14" ht="18.899999999999999" customHeight="1">
      <c r="A26" s="110">
        <v>23</v>
      </c>
      <c r="B26" s="255"/>
      <c r="C26" s="17"/>
      <c r="D26" s="13"/>
      <c r="E26" s="13"/>
      <c r="F26" s="13"/>
      <c r="G26" s="13"/>
      <c r="H26" s="13"/>
      <c r="I26" s="13"/>
      <c r="J26" s="14"/>
      <c r="K26" s="10"/>
      <c r="L26" s="10"/>
      <c r="M26" s="35" t="s">
        <v>27</v>
      </c>
      <c r="N26" s="26" t="s">
        <v>74</v>
      </c>
    </row>
    <row r="27" spans="1:14" ht="18.899999999999999" customHeight="1">
      <c r="A27" s="110">
        <v>24</v>
      </c>
      <c r="B27" s="255"/>
      <c r="C27" s="17"/>
      <c r="D27" s="13"/>
      <c r="E27" s="13"/>
      <c r="F27" s="13"/>
      <c r="G27" s="13"/>
      <c r="H27" s="13"/>
      <c r="I27" s="13"/>
      <c r="J27" s="14"/>
      <c r="K27" s="152"/>
      <c r="L27" s="240"/>
      <c r="M27" s="36"/>
      <c r="N27" s="26" t="s">
        <v>75</v>
      </c>
    </row>
    <row r="28" spans="1:14" ht="18.899999999999999" customHeight="1">
      <c r="A28" s="110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0"/>
      <c r="M28" s="36"/>
      <c r="N28" s="26" t="s">
        <v>76</v>
      </c>
    </row>
    <row r="29" spans="1:14" ht="18.899999999999999" customHeight="1">
      <c r="A29" s="110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0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0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0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0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0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0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0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0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1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G20" sqref="G20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8" s="20" customFormat="1" ht="17.399999999999999" customHeight="1">
      <c r="A2" s="325" t="s">
        <v>0</v>
      </c>
      <c r="B2" s="103"/>
      <c r="C2" s="387" t="s">
        <v>16</v>
      </c>
      <c r="D2" s="389" t="s">
        <v>17</v>
      </c>
      <c r="E2" s="389" t="s">
        <v>18</v>
      </c>
      <c r="F2" s="389" t="s">
        <v>19</v>
      </c>
      <c r="G2" s="373" t="s">
        <v>20</v>
      </c>
      <c r="H2" s="39" t="s">
        <v>21</v>
      </c>
      <c r="I2" s="325" t="s">
        <v>9</v>
      </c>
      <c r="J2" s="330" t="s">
        <v>24</v>
      </c>
      <c r="K2" s="375"/>
    </row>
    <row r="3" spans="1:18" s="20" customFormat="1" ht="18" customHeight="1">
      <c r="A3" s="326"/>
      <c r="B3" s="104" t="s">
        <v>5</v>
      </c>
      <c r="C3" s="388"/>
      <c r="D3" s="390"/>
      <c r="E3" s="390"/>
      <c r="F3" s="390"/>
      <c r="G3" s="374"/>
      <c r="H3" s="40" t="s">
        <v>22</v>
      </c>
      <c r="I3" s="326"/>
      <c r="J3" s="331"/>
      <c r="K3" s="376"/>
    </row>
    <row r="4" spans="1:18" s="20" customFormat="1" ht="18.600000000000001" customHeight="1" thickBot="1">
      <c r="A4" s="327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7"/>
      <c r="J4" s="332"/>
      <c r="K4" s="377"/>
    </row>
    <row r="5" spans="1:18" ht="18.600000000000001" customHeight="1" thickBot="1">
      <c r="A5" s="8">
        <v>1</v>
      </c>
      <c r="B5" s="278" t="s">
        <v>268</v>
      </c>
      <c r="C5" s="154"/>
      <c r="D5" s="155"/>
      <c r="E5" s="155"/>
      <c r="F5" s="155"/>
      <c r="G5" s="156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78" t="s">
        <v>117</v>
      </c>
      <c r="K5" s="379"/>
      <c r="M5" s="391" t="s">
        <v>259</v>
      </c>
      <c r="N5" s="380" t="s">
        <v>260</v>
      </c>
      <c r="O5" s="381"/>
      <c r="P5" s="381"/>
      <c r="Q5" s="382"/>
    </row>
    <row r="6" spans="1:18" ht="18.600000000000001" customHeight="1">
      <c r="A6" s="9">
        <v>2</v>
      </c>
      <c r="B6" s="278" t="s">
        <v>269</v>
      </c>
      <c r="C6" s="157"/>
      <c r="D6" s="158"/>
      <c r="E6" s="158"/>
      <c r="F6" s="158"/>
      <c r="G6" s="159"/>
      <c r="H6" s="9" t="e">
        <f>MODE(C6:G6)</f>
        <v>#N/A</v>
      </c>
      <c r="I6" s="258" t="e">
        <f>IF(H6=3,"ดีเยี่ยม",IF(H6=2,"ดี",IF(H6=1,"ผ่าน",IF(H6=0,"ไม่ผ่าน"))))</f>
        <v>#N/A</v>
      </c>
      <c r="J6" s="108">
        <v>1</v>
      </c>
      <c r="K6" s="107" t="s">
        <v>118</v>
      </c>
      <c r="M6" s="384"/>
      <c r="N6" s="187" t="s">
        <v>190</v>
      </c>
      <c r="O6" s="187" t="s">
        <v>126</v>
      </c>
      <c r="P6" s="187" t="s">
        <v>191</v>
      </c>
      <c r="Q6" s="235" t="s">
        <v>192</v>
      </c>
    </row>
    <row r="7" spans="1:18" ht="18.600000000000001" customHeight="1" thickBot="1">
      <c r="A7" s="9">
        <v>3</v>
      </c>
      <c r="B7" s="278" t="s">
        <v>270</v>
      </c>
      <c r="C7" s="157"/>
      <c r="D7" s="158"/>
      <c r="E7" s="158"/>
      <c r="F7" s="158"/>
      <c r="G7" s="159"/>
      <c r="H7" s="9" t="e">
        <f t="shared" ref="H7:H12" si="0">MODE(C7:G7)</f>
        <v>#N/A</v>
      </c>
      <c r="I7" s="258" t="e">
        <f t="shared" ref="I7:I12" si="1">IF(H7=3,"ดีเยี่ยม",IF(H7=2,"ดี",IF(H7=1,"ผ่าน",IF(H7=0,"ไม่ผ่าน"))))</f>
        <v>#N/A</v>
      </c>
      <c r="J7" s="117">
        <v>2</v>
      </c>
      <c r="K7" s="116" t="s">
        <v>120</v>
      </c>
      <c r="M7" s="384"/>
      <c r="N7" s="234" t="s">
        <v>155</v>
      </c>
      <c r="O7" s="234" t="s">
        <v>156</v>
      </c>
      <c r="P7" s="234" t="s">
        <v>157</v>
      </c>
      <c r="Q7" s="236" t="s">
        <v>158</v>
      </c>
      <c r="R7" s="38" t="s">
        <v>4</v>
      </c>
    </row>
    <row r="8" spans="1:18" ht="18.600000000000001" customHeight="1" thickBot="1">
      <c r="A8" s="9">
        <v>4</v>
      </c>
      <c r="B8" s="278" t="s">
        <v>271</v>
      </c>
      <c r="C8" s="157"/>
      <c r="D8" s="158"/>
      <c r="E8" s="158"/>
      <c r="F8" s="158"/>
      <c r="G8" s="159"/>
      <c r="H8" s="9" t="e">
        <f t="shared" si="0"/>
        <v>#N/A</v>
      </c>
      <c r="I8" s="258" t="e">
        <f t="shared" si="1"/>
        <v>#N/A</v>
      </c>
      <c r="J8" s="106">
        <v>3</v>
      </c>
      <c r="K8" s="107" t="s">
        <v>119</v>
      </c>
      <c r="M8" s="239">
        <f>COUNTA(B5:B40)</f>
        <v>20</v>
      </c>
      <c r="N8" s="233">
        <f>COUNTIF(I5:I39,"ดีเยี่ยม")</f>
        <v>0</v>
      </c>
      <c r="O8" s="233">
        <f>COUNTIF(I5:I39,"ดี")</f>
        <v>0</v>
      </c>
      <c r="P8" s="233">
        <f>COUNTIF(I5:I39,"ผ่าน")</f>
        <v>0</v>
      </c>
      <c r="Q8" s="233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8" t="s">
        <v>272</v>
      </c>
      <c r="C9" s="157"/>
      <c r="D9" s="158"/>
      <c r="E9" s="158"/>
      <c r="F9" s="158"/>
      <c r="G9" s="159"/>
      <c r="H9" s="9" t="e">
        <f t="shared" si="0"/>
        <v>#N/A</v>
      </c>
      <c r="I9" s="258" t="e">
        <f t="shared" si="1"/>
        <v>#N/A</v>
      </c>
      <c r="J9" s="117">
        <v>4</v>
      </c>
      <c r="K9" s="116" t="s">
        <v>121</v>
      </c>
      <c r="M9" s="239" t="s">
        <v>188</v>
      </c>
      <c r="N9" s="242">
        <f>N8/$M$8*100</f>
        <v>0</v>
      </c>
      <c r="O9" s="242">
        <f t="shared" ref="O9:P9" si="2">O8/$M$8*100</f>
        <v>0</v>
      </c>
      <c r="P9" s="242">
        <f t="shared" si="2"/>
        <v>0</v>
      </c>
      <c r="Q9" s="242">
        <f>Q8/$M$8*100</f>
        <v>0</v>
      </c>
      <c r="R9" s="245">
        <f>SUM(N9:Q9)</f>
        <v>0</v>
      </c>
    </row>
    <row r="10" spans="1:18" ht="18.600000000000001" customHeight="1">
      <c r="A10" s="9">
        <v>6</v>
      </c>
      <c r="B10" s="278" t="s">
        <v>273</v>
      </c>
      <c r="C10" s="157"/>
      <c r="D10" s="158"/>
      <c r="E10" s="158"/>
      <c r="F10" s="158"/>
      <c r="G10" s="159"/>
      <c r="H10" s="9" t="e">
        <f t="shared" si="0"/>
        <v>#N/A</v>
      </c>
      <c r="I10" s="258" t="e">
        <f t="shared" si="1"/>
        <v>#N/A</v>
      </c>
      <c r="J10" s="117">
        <v>5</v>
      </c>
      <c r="K10" s="116" t="s">
        <v>122</v>
      </c>
      <c r="M10" s="114"/>
    </row>
    <row r="11" spans="1:18" ht="18.600000000000001" customHeight="1">
      <c r="A11" s="9">
        <v>7</v>
      </c>
      <c r="B11" s="277" t="s">
        <v>274</v>
      </c>
      <c r="C11" s="157"/>
      <c r="D11" s="158"/>
      <c r="E11" s="158"/>
      <c r="F11" s="158"/>
      <c r="G11" s="159"/>
      <c r="H11" s="9" t="e">
        <f t="shared" si="0"/>
        <v>#N/A</v>
      </c>
      <c r="I11" s="258" t="e">
        <f t="shared" si="1"/>
        <v>#N/A</v>
      </c>
      <c r="J11" s="108"/>
      <c r="K11" s="107"/>
      <c r="M11"/>
    </row>
    <row r="12" spans="1:18" ht="18.600000000000001" customHeight="1">
      <c r="A12" s="9">
        <v>8</v>
      </c>
      <c r="B12" s="278" t="s">
        <v>275</v>
      </c>
      <c r="C12" s="157"/>
      <c r="D12" s="158"/>
      <c r="E12" s="158"/>
      <c r="F12" s="158"/>
      <c r="G12" s="159"/>
      <c r="H12" s="9" t="e">
        <f t="shared" si="0"/>
        <v>#N/A</v>
      </c>
      <c r="I12" s="258" t="e">
        <f t="shared" si="1"/>
        <v>#N/A</v>
      </c>
      <c r="J12" s="394" t="s">
        <v>165</v>
      </c>
      <c r="K12" s="395"/>
    </row>
    <row r="13" spans="1:18" ht="18.600000000000001" customHeight="1">
      <c r="A13" s="9">
        <v>9</v>
      </c>
      <c r="B13" s="286" t="s">
        <v>276</v>
      </c>
      <c r="C13" s="157"/>
      <c r="D13" s="158"/>
      <c r="E13" s="158"/>
      <c r="F13" s="158"/>
      <c r="G13" s="159"/>
      <c r="H13" s="9" t="e">
        <f t="shared" ref="H13:H23" si="3">MODE(C13:G13)</f>
        <v>#N/A</v>
      </c>
      <c r="I13" s="258" t="e">
        <f t="shared" ref="I13:I23" si="4">IF(H13=3,"ดีเยี่ยม",IF(H13=2,"ดี",IF(H13=1,"ผ่าน",IF(H13=0,"ไม่ผ่าน"))))</f>
        <v>#N/A</v>
      </c>
      <c r="J13" s="125" t="s">
        <v>173</v>
      </c>
      <c r="K13" s="116"/>
      <c r="M13"/>
    </row>
    <row r="14" spans="1:18" ht="18.600000000000001" customHeight="1">
      <c r="A14" s="9">
        <v>10</v>
      </c>
      <c r="B14" s="281" t="s">
        <v>277</v>
      </c>
      <c r="C14" s="157"/>
      <c r="D14" s="158"/>
      <c r="E14" s="158"/>
      <c r="F14" s="158"/>
      <c r="G14" s="159"/>
      <c r="H14" s="9" t="e">
        <f t="shared" si="3"/>
        <v>#N/A</v>
      </c>
      <c r="I14" s="258" t="e">
        <f t="shared" si="4"/>
        <v>#N/A</v>
      </c>
      <c r="J14" s="123" t="s">
        <v>166</v>
      </c>
      <c r="K14" s="116" t="s">
        <v>167</v>
      </c>
      <c r="M14" s="114"/>
    </row>
    <row r="15" spans="1:18" ht="18.600000000000001" customHeight="1">
      <c r="A15" s="9">
        <v>11</v>
      </c>
      <c r="B15" s="278" t="s">
        <v>278</v>
      </c>
      <c r="C15" s="157"/>
      <c r="D15" s="158"/>
      <c r="E15" s="158"/>
      <c r="F15" s="158"/>
      <c r="G15" s="159"/>
      <c r="H15" s="9" t="e">
        <f t="shared" si="3"/>
        <v>#N/A</v>
      </c>
      <c r="I15" s="258" t="e">
        <f t="shared" si="4"/>
        <v>#N/A</v>
      </c>
      <c r="J15" s="124" t="s">
        <v>126</v>
      </c>
      <c r="K15" s="126" t="s">
        <v>174</v>
      </c>
      <c r="M15"/>
    </row>
    <row r="16" spans="1:18" ht="18.600000000000001" customHeight="1">
      <c r="A16" s="9">
        <v>12</v>
      </c>
      <c r="B16" s="279" t="s">
        <v>279</v>
      </c>
      <c r="C16" s="157"/>
      <c r="D16" s="158"/>
      <c r="E16" s="158"/>
      <c r="F16" s="158"/>
      <c r="G16" s="159"/>
      <c r="H16" s="9" t="e">
        <f t="shared" si="3"/>
        <v>#N/A</v>
      </c>
      <c r="I16" s="258" t="e">
        <f t="shared" si="4"/>
        <v>#N/A</v>
      </c>
      <c r="J16" s="127"/>
      <c r="K16" s="116" t="s">
        <v>168</v>
      </c>
    </row>
    <row r="17" spans="1:13" ht="18.600000000000001" customHeight="1">
      <c r="A17" s="9">
        <v>13</v>
      </c>
      <c r="B17" s="278" t="s">
        <v>280</v>
      </c>
      <c r="C17" s="157"/>
      <c r="D17" s="158"/>
      <c r="E17" s="158"/>
      <c r="F17" s="158"/>
      <c r="G17" s="159"/>
      <c r="H17" s="9" t="e">
        <f t="shared" si="3"/>
        <v>#N/A</v>
      </c>
      <c r="I17" s="258" t="e">
        <f t="shared" si="4"/>
        <v>#N/A</v>
      </c>
      <c r="J17" s="125" t="s">
        <v>169</v>
      </c>
      <c r="K17" s="126"/>
      <c r="M17"/>
    </row>
    <row r="18" spans="1:13" ht="18.600000000000001" customHeight="1">
      <c r="A18" s="9">
        <v>14</v>
      </c>
      <c r="B18" s="278" t="s">
        <v>281</v>
      </c>
      <c r="C18" s="157"/>
      <c r="D18" s="158"/>
      <c r="E18" s="158"/>
      <c r="F18" s="158"/>
      <c r="G18" s="159"/>
      <c r="H18" s="9" t="e">
        <f t="shared" si="3"/>
        <v>#N/A</v>
      </c>
      <c r="I18" s="258" t="e">
        <f t="shared" si="4"/>
        <v>#N/A</v>
      </c>
      <c r="J18" s="117"/>
      <c r="K18" s="116" t="s">
        <v>170</v>
      </c>
      <c r="M18" s="114"/>
    </row>
    <row r="19" spans="1:13" ht="18.600000000000001" customHeight="1">
      <c r="A19" s="9">
        <v>15</v>
      </c>
      <c r="B19" s="278" t="s">
        <v>282</v>
      </c>
      <c r="C19" s="157"/>
      <c r="D19" s="158"/>
      <c r="E19" s="158"/>
      <c r="F19" s="158"/>
      <c r="G19" s="159"/>
      <c r="H19" s="9" t="e">
        <f t="shared" si="3"/>
        <v>#N/A</v>
      </c>
      <c r="I19" s="258" t="e">
        <f t="shared" si="4"/>
        <v>#N/A</v>
      </c>
      <c r="J19" s="125" t="s">
        <v>171</v>
      </c>
      <c r="K19" s="116"/>
      <c r="M19"/>
    </row>
    <row r="20" spans="1:13" ht="18.600000000000001" customHeight="1">
      <c r="A20" s="9">
        <v>16</v>
      </c>
      <c r="B20" s="277" t="s">
        <v>283</v>
      </c>
      <c r="C20" s="157"/>
      <c r="D20" s="158"/>
      <c r="E20" s="158"/>
      <c r="F20" s="158"/>
      <c r="G20" s="159"/>
      <c r="H20" s="9" t="e">
        <f t="shared" si="3"/>
        <v>#N/A</v>
      </c>
      <c r="I20" s="258" t="e">
        <f t="shared" si="4"/>
        <v>#N/A</v>
      </c>
      <c r="J20" s="127"/>
      <c r="K20" s="116" t="s">
        <v>172</v>
      </c>
    </row>
    <row r="21" spans="1:13" ht="18.600000000000001" customHeight="1">
      <c r="A21" s="9">
        <v>17</v>
      </c>
      <c r="B21" s="278" t="s">
        <v>284</v>
      </c>
      <c r="C21" s="157"/>
      <c r="D21" s="158"/>
      <c r="E21" s="158"/>
      <c r="F21" s="158"/>
      <c r="G21" s="159"/>
      <c r="H21" s="9" t="e">
        <f t="shared" si="3"/>
        <v>#N/A</v>
      </c>
      <c r="I21" s="258" t="e">
        <f t="shared" si="4"/>
        <v>#N/A</v>
      </c>
      <c r="J21" s="36"/>
      <c r="K21" s="26"/>
      <c r="M21"/>
    </row>
    <row r="22" spans="1:13" ht="18.600000000000001" customHeight="1">
      <c r="A22" s="9">
        <v>18</v>
      </c>
      <c r="B22" s="278" t="s">
        <v>285</v>
      </c>
      <c r="C22" s="157"/>
      <c r="D22" s="158"/>
      <c r="E22" s="158"/>
      <c r="F22" s="158"/>
      <c r="G22" s="159"/>
      <c r="H22" s="9" t="e">
        <f t="shared" si="3"/>
        <v>#N/A</v>
      </c>
      <c r="I22" s="258" t="e">
        <f t="shared" si="4"/>
        <v>#N/A</v>
      </c>
      <c r="J22" s="385" t="s">
        <v>179</v>
      </c>
      <c r="K22" s="386"/>
      <c r="M22" s="114"/>
    </row>
    <row r="23" spans="1:13" ht="18.600000000000001" customHeight="1">
      <c r="A23" s="9">
        <v>19</v>
      </c>
      <c r="B23" s="278" t="s">
        <v>286</v>
      </c>
      <c r="C23" s="157"/>
      <c r="D23" s="158"/>
      <c r="E23" s="158"/>
      <c r="F23" s="158"/>
      <c r="G23" s="159"/>
      <c r="H23" s="9" t="e">
        <f t="shared" si="3"/>
        <v>#N/A</v>
      </c>
      <c r="I23" s="258" t="e">
        <f t="shared" si="4"/>
        <v>#N/A</v>
      </c>
      <c r="J23" s="128" t="s">
        <v>175</v>
      </c>
      <c r="K23" s="116"/>
    </row>
    <row r="24" spans="1:13" ht="18.600000000000001" customHeight="1" thickBot="1">
      <c r="A24" s="259">
        <v>20</v>
      </c>
      <c r="B24" s="271" t="s">
        <v>287</v>
      </c>
      <c r="C24" s="274"/>
      <c r="D24" s="275"/>
      <c r="E24" s="275"/>
      <c r="F24" s="275"/>
      <c r="G24" s="276"/>
      <c r="H24" s="259" t="e">
        <f t="shared" ref="H24" si="5">MODE(C24:G24)</f>
        <v>#N/A</v>
      </c>
      <c r="I24" s="259" t="e">
        <f t="shared" ref="I24" si="6">IF(H24=3,"ดีเยี่ยม",IF(H24=2,"ดี",IF(H24=1,"ผ่าน",IF(H24=0,"ไม่ผ่าน"))))</f>
        <v>#N/A</v>
      </c>
      <c r="J24" s="128" t="s">
        <v>176</v>
      </c>
      <c r="K24" s="116"/>
    </row>
    <row r="25" spans="1:13" ht="18.600000000000001" customHeight="1" thickTop="1">
      <c r="A25" s="258">
        <v>21</v>
      </c>
      <c r="B25" s="280"/>
      <c r="C25" s="29"/>
      <c r="D25" s="30"/>
      <c r="E25" s="30"/>
      <c r="F25" s="30"/>
      <c r="G25" s="31"/>
      <c r="H25" s="166"/>
      <c r="I25" s="166"/>
      <c r="J25" s="128" t="s">
        <v>178</v>
      </c>
      <c r="K25" s="129"/>
    </row>
    <row r="26" spans="1:13" ht="18.600000000000001" customHeight="1">
      <c r="A26" s="110">
        <v>22</v>
      </c>
      <c r="B26" s="255"/>
      <c r="C26" s="17"/>
      <c r="D26" s="13"/>
      <c r="E26" s="13"/>
      <c r="F26" s="13"/>
      <c r="G26" s="14"/>
      <c r="H26" s="10"/>
      <c r="I26" s="10"/>
      <c r="J26" s="128" t="s">
        <v>177</v>
      </c>
      <c r="K26" s="129"/>
    </row>
    <row r="27" spans="1:13" ht="18.600000000000001" customHeight="1">
      <c r="A27" s="110">
        <v>23</v>
      </c>
      <c r="B27" s="255"/>
      <c r="C27" s="157"/>
      <c r="D27" s="158"/>
      <c r="E27" s="158"/>
      <c r="F27" s="158"/>
      <c r="G27" s="159"/>
      <c r="H27" s="9"/>
      <c r="I27" s="168"/>
      <c r="J27" s="385" t="s">
        <v>36</v>
      </c>
      <c r="K27" s="386"/>
    </row>
    <row r="28" spans="1:13" ht="18.600000000000001" customHeight="1">
      <c r="A28" s="112">
        <v>24</v>
      </c>
      <c r="B28" s="165"/>
      <c r="C28" s="29"/>
      <c r="D28" s="30"/>
      <c r="E28" s="30"/>
      <c r="F28" s="30"/>
      <c r="G28" s="31"/>
      <c r="H28" s="166"/>
      <c r="I28" s="166"/>
      <c r="J28" s="108"/>
      <c r="K28" s="107" t="s">
        <v>37</v>
      </c>
    </row>
    <row r="29" spans="1:13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38</v>
      </c>
    </row>
    <row r="30" spans="1:13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 t="s">
        <v>180</v>
      </c>
    </row>
    <row r="31" spans="1:13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7" t="s">
        <v>181</v>
      </c>
    </row>
    <row r="32" spans="1:13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8"/>
      <c r="K32" s="107"/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15" t="s">
        <v>41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6" t="s">
        <v>27</v>
      </c>
      <c r="K34" s="107" t="s">
        <v>42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43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8"/>
      <c r="K36" s="107" t="s">
        <v>44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45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106" t="s">
        <v>32</v>
      </c>
      <c r="K38" s="107" t="s">
        <v>46</v>
      </c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130"/>
      <c r="K39" s="131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B28" sqref="B28"/>
    </sheetView>
  </sheetViews>
  <sheetFormatPr defaultRowHeight="14.4"/>
  <cols>
    <col min="1" max="1" width="22.8984375" style="114" bestFit="1" customWidth="1"/>
    <col min="2" max="2" width="40.5" style="114" customWidth="1"/>
    <col min="3" max="5" width="5.19921875" style="114" customWidth="1"/>
    <col min="6" max="6" width="5.796875" style="114" bestFit="1" customWidth="1"/>
    <col min="7" max="16384" width="8.796875" style="114"/>
  </cols>
  <sheetData>
    <row r="1" spans="1:6" ht="23.4">
      <c r="A1" s="396" t="s">
        <v>164</v>
      </c>
      <c r="B1" s="396"/>
      <c r="C1" s="396"/>
      <c r="D1" s="396"/>
      <c r="E1" s="396"/>
      <c r="F1" s="396"/>
    </row>
    <row r="3" spans="1:6" ht="18">
      <c r="A3" s="398" t="s">
        <v>123</v>
      </c>
      <c r="B3" s="398" t="s">
        <v>124</v>
      </c>
      <c r="C3" s="399" t="s">
        <v>56</v>
      </c>
      <c r="D3" s="399"/>
      <c r="E3" s="399"/>
      <c r="F3" s="399"/>
    </row>
    <row r="4" spans="1:6" ht="18">
      <c r="A4" s="398"/>
      <c r="B4" s="398"/>
      <c r="C4" s="118" t="s">
        <v>125</v>
      </c>
      <c r="D4" s="118" t="s">
        <v>126</v>
      </c>
      <c r="E4" s="118" t="s">
        <v>127</v>
      </c>
      <c r="F4" s="118" t="s">
        <v>82</v>
      </c>
    </row>
    <row r="5" spans="1:6" ht="18">
      <c r="A5" s="398"/>
      <c r="B5" s="398"/>
      <c r="C5" s="119" t="s">
        <v>155</v>
      </c>
      <c r="D5" s="119" t="s">
        <v>156</v>
      </c>
      <c r="E5" s="119" t="s">
        <v>157</v>
      </c>
      <c r="F5" s="119" t="s">
        <v>158</v>
      </c>
    </row>
    <row r="6" spans="1:6" ht="18">
      <c r="A6" s="397" t="s">
        <v>128</v>
      </c>
      <c r="B6" s="120" t="s">
        <v>129</v>
      </c>
      <c r="C6" s="120"/>
      <c r="D6" s="120"/>
      <c r="E6" s="120"/>
      <c r="F6" s="120"/>
    </row>
    <row r="7" spans="1:6" ht="39" customHeight="1">
      <c r="A7" s="397"/>
      <c r="B7" s="120" t="s">
        <v>130</v>
      </c>
      <c r="C7" s="120"/>
      <c r="D7" s="120"/>
      <c r="E7" s="120"/>
      <c r="F7" s="120"/>
    </row>
    <row r="8" spans="1:6" ht="18">
      <c r="A8" s="397"/>
      <c r="B8" s="120" t="s">
        <v>131</v>
      </c>
      <c r="C8" s="120"/>
      <c r="D8" s="120"/>
      <c r="E8" s="120"/>
      <c r="F8" s="120"/>
    </row>
    <row r="9" spans="1:6" ht="18">
      <c r="A9" s="397"/>
      <c r="B9" s="120" t="s">
        <v>132</v>
      </c>
      <c r="C9" s="120"/>
      <c r="D9" s="120"/>
      <c r="E9" s="120"/>
      <c r="F9" s="120"/>
    </row>
    <row r="10" spans="1:6" ht="18">
      <c r="A10" s="397"/>
      <c r="B10" s="120" t="s">
        <v>161</v>
      </c>
      <c r="C10" s="120"/>
      <c r="D10" s="120"/>
      <c r="E10" s="120"/>
      <c r="F10" s="120"/>
    </row>
    <row r="11" spans="1:6" ht="18">
      <c r="A11" s="397"/>
      <c r="B11" s="135" t="s">
        <v>133</v>
      </c>
      <c r="C11" s="121"/>
      <c r="D11" s="121"/>
      <c r="E11" s="120"/>
      <c r="F11" s="120"/>
    </row>
    <row r="12" spans="1:6" ht="18">
      <c r="A12" s="397" t="s">
        <v>134</v>
      </c>
      <c r="B12" s="121" t="s">
        <v>135</v>
      </c>
      <c r="C12" s="121"/>
      <c r="D12" s="121"/>
      <c r="E12" s="120"/>
      <c r="F12" s="120"/>
    </row>
    <row r="13" spans="1:6" ht="18">
      <c r="A13" s="397"/>
      <c r="B13" s="121" t="s">
        <v>136</v>
      </c>
      <c r="C13" s="121"/>
      <c r="D13" s="121"/>
      <c r="E13" s="120"/>
      <c r="F13" s="120"/>
    </row>
    <row r="14" spans="1:6" ht="18">
      <c r="A14" s="397"/>
      <c r="B14" s="121" t="s">
        <v>137</v>
      </c>
      <c r="C14" s="121"/>
      <c r="D14" s="121"/>
      <c r="E14" s="120"/>
      <c r="F14" s="120"/>
    </row>
    <row r="15" spans="1:6" ht="18">
      <c r="A15" s="397"/>
      <c r="B15" s="121" t="s">
        <v>138</v>
      </c>
      <c r="C15" s="121"/>
      <c r="D15" s="121"/>
      <c r="E15" s="120"/>
      <c r="F15" s="120"/>
    </row>
    <row r="16" spans="1:6" ht="18.600000000000001" customHeight="1">
      <c r="A16" s="397"/>
      <c r="B16" s="132" t="s">
        <v>139</v>
      </c>
      <c r="C16" s="120"/>
      <c r="D16" s="120"/>
      <c r="E16" s="120"/>
      <c r="F16" s="120"/>
    </row>
    <row r="17" spans="1:6" ht="18">
      <c r="A17" s="397"/>
      <c r="B17" s="135" t="s">
        <v>133</v>
      </c>
      <c r="C17" s="120"/>
      <c r="D17" s="120"/>
      <c r="E17" s="120"/>
      <c r="F17" s="120"/>
    </row>
    <row r="18" spans="1:6" ht="23.4" customHeight="1">
      <c r="A18" s="397" t="s">
        <v>140</v>
      </c>
      <c r="B18" s="120" t="s">
        <v>141</v>
      </c>
      <c r="C18" s="120"/>
      <c r="D18" s="120"/>
      <c r="E18" s="120"/>
      <c r="F18" s="120"/>
    </row>
    <row r="19" spans="1:6" ht="18">
      <c r="A19" s="397"/>
      <c r="B19" s="120" t="s">
        <v>142</v>
      </c>
      <c r="C19" s="120"/>
      <c r="D19" s="120"/>
      <c r="E19" s="120"/>
      <c r="F19" s="120"/>
    </row>
    <row r="20" spans="1:6" ht="18">
      <c r="A20" s="397"/>
      <c r="B20" s="120" t="s">
        <v>159</v>
      </c>
      <c r="C20" s="120"/>
      <c r="D20" s="120"/>
      <c r="E20" s="120"/>
      <c r="F20" s="120"/>
    </row>
    <row r="21" spans="1:6" ht="18">
      <c r="A21" s="397"/>
      <c r="B21" s="133" t="s">
        <v>162</v>
      </c>
      <c r="C21" s="397"/>
      <c r="D21" s="397"/>
      <c r="E21" s="397"/>
      <c r="F21" s="397"/>
    </row>
    <row r="22" spans="1:6" ht="18">
      <c r="A22" s="397"/>
      <c r="B22" s="134" t="s">
        <v>163</v>
      </c>
      <c r="C22" s="397"/>
      <c r="D22" s="397"/>
      <c r="E22" s="397"/>
      <c r="F22" s="397"/>
    </row>
    <row r="23" spans="1:6" ht="18">
      <c r="A23" s="397"/>
      <c r="B23" s="120" t="s">
        <v>143</v>
      </c>
      <c r="C23" s="120"/>
      <c r="D23" s="120"/>
      <c r="E23" s="120"/>
      <c r="F23" s="120"/>
    </row>
    <row r="24" spans="1:6" ht="18">
      <c r="A24" s="397"/>
      <c r="B24" s="135" t="s">
        <v>133</v>
      </c>
      <c r="C24" s="120"/>
      <c r="D24" s="120"/>
      <c r="E24" s="120"/>
      <c r="F24" s="120"/>
    </row>
    <row r="25" spans="1:6" ht="18">
      <c r="A25" s="397" t="s">
        <v>144</v>
      </c>
      <c r="B25" s="120" t="s">
        <v>145</v>
      </c>
      <c r="C25" s="120"/>
      <c r="D25" s="120"/>
      <c r="E25" s="120"/>
      <c r="F25" s="120"/>
    </row>
    <row r="26" spans="1:6" ht="18">
      <c r="A26" s="397"/>
      <c r="B26" s="120" t="s">
        <v>146</v>
      </c>
      <c r="C26" s="120"/>
      <c r="D26" s="120"/>
      <c r="E26" s="120"/>
      <c r="F26" s="120"/>
    </row>
    <row r="27" spans="1:6" ht="18">
      <c r="A27" s="397"/>
      <c r="B27" s="120" t="s">
        <v>160</v>
      </c>
      <c r="C27" s="120"/>
      <c r="D27" s="120"/>
      <c r="E27" s="120"/>
      <c r="F27" s="120"/>
    </row>
    <row r="28" spans="1:6" ht="18">
      <c r="A28" s="397"/>
      <c r="B28" s="120" t="s">
        <v>147</v>
      </c>
      <c r="C28" s="120"/>
      <c r="D28" s="120"/>
      <c r="E28" s="120"/>
      <c r="F28" s="120"/>
    </row>
    <row r="29" spans="1:6" ht="23.4" customHeight="1">
      <c r="A29" s="397"/>
      <c r="B29" s="120" t="s">
        <v>148</v>
      </c>
      <c r="C29" s="120"/>
      <c r="D29" s="120"/>
      <c r="E29" s="120"/>
      <c r="F29" s="120"/>
    </row>
    <row r="30" spans="1:6" ht="18">
      <c r="A30" s="397"/>
      <c r="B30" s="135" t="s">
        <v>133</v>
      </c>
      <c r="C30" s="120"/>
      <c r="D30" s="120"/>
      <c r="E30" s="120"/>
      <c r="F30" s="120"/>
    </row>
    <row r="31" spans="1:6" ht="18">
      <c r="A31" s="397" t="s">
        <v>149</v>
      </c>
      <c r="B31" s="120" t="s">
        <v>150</v>
      </c>
      <c r="C31" s="120"/>
      <c r="D31" s="120"/>
      <c r="E31" s="120"/>
      <c r="F31" s="120"/>
    </row>
    <row r="32" spans="1:6" ht="18">
      <c r="A32" s="397"/>
      <c r="B32" s="120" t="s">
        <v>151</v>
      </c>
      <c r="C32" s="120"/>
      <c r="D32" s="120"/>
      <c r="E32" s="120"/>
      <c r="F32" s="120"/>
    </row>
    <row r="33" spans="1:6" ht="18">
      <c r="A33" s="397"/>
      <c r="B33" s="120" t="s">
        <v>152</v>
      </c>
      <c r="C33" s="120"/>
      <c r="D33" s="120"/>
      <c r="E33" s="120"/>
      <c r="F33" s="120"/>
    </row>
    <row r="34" spans="1:6" ht="18">
      <c r="A34" s="397"/>
      <c r="B34" s="120" t="s">
        <v>153</v>
      </c>
      <c r="C34" s="120"/>
      <c r="D34" s="120"/>
      <c r="E34" s="120"/>
      <c r="F34" s="120"/>
    </row>
    <row r="35" spans="1:6" ht="18">
      <c r="A35" s="397"/>
      <c r="B35" s="120" t="s">
        <v>154</v>
      </c>
      <c r="C35" s="120"/>
      <c r="D35" s="120"/>
      <c r="E35" s="120"/>
      <c r="F35" s="120"/>
    </row>
    <row r="36" spans="1:6" ht="18">
      <c r="A36" s="397"/>
      <c r="B36" s="135" t="s">
        <v>133</v>
      </c>
      <c r="C36" s="120"/>
      <c r="D36" s="120"/>
      <c r="E36" s="120"/>
      <c r="F36" s="120"/>
    </row>
    <row r="38" spans="1:6" ht="18">
      <c r="A38" s="122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3" t="s">
        <v>97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>
      <c r="A2" s="403" t="s">
        <v>266</v>
      </c>
      <c r="B2" s="403"/>
      <c r="C2" s="403"/>
      <c r="D2" s="403"/>
      <c r="E2" s="403"/>
      <c r="F2" s="403"/>
      <c r="G2" s="403"/>
      <c r="H2" s="403"/>
      <c r="I2" s="403"/>
      <c r="J2" s="403"/>
    </row>
    <row r="3" spans="1:10">
      <c r="A3" s="403" t="s">
        <v>98</v>
      </c>
      <c r="B3" s="403"/>
      <c r="C3" s="403"/>
      <c r="D3" s="403"/>
      <c r="E3" s="403"/>
      <c r="F3" s="403"/>
      <c r="G3" s="403"/>
      <c r="H3" s="403"/>
      <c r="I3" s="403"/>
      <c r="J3" s="403"/>
    </row>
    <row r="4" spans="1:10" ht="12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</row>
    <row r="5" spans="1:10" ht="21" customHeight="1">
      <c r="A5" s="404" t="s">
        <v>100</v>
      </c>
      <c r="B5" s="406" t="s">
        <v>99</v>
      </c>
      <c r="C5" s="404" t="s">
        <v>105</v>
      </c>
      <c r="D5" s="407" t="s">
        <v>86</v>
      </c>
      <c r="E5" s="407"/>
      <c r="F5" s="407"/>
      <c r="G5" s="407"/>
      <c r="H5" s="407"/>
      <c r="I5" s="407"/>
      <c r="J5" s="407"/>
    </row>
    <row r="6" spans="1:10">
      <c r="A6" s="404"/>
      <c r="B6" s="406"/>
      <c r="C6" s="404"/>
      <c r="D6" s="406" t="s">
        <v>101</v>
      </c>
      <c r="E6" s="406"/>
      <c r="F6" s="406"/>
      <c r="G6" s="163"/>
      <c r="H6" s="163" t="s">
        <v>83</v>
      </c>
      <c r="I6" s="163" t="s">
        <v>85</v>
      </c>
      <c r="J6" s="406" t="s">
        <v>4</v>
      </c>
    </row>
    <row r="7" spans="1:10">
      <c r="A7" s="405"/>
      <c r="B7" s="407"/>
      <c r="C7" s="405"/>
      <c r="D7" s="163" t="s">
        <v>102</v>
      </c>
      <c r="E7" s="163" t="s">
        <v>103</v>
      </c>
      <c r="F7" s="163" t="s">
        <v>104</v>
      </c>
      <c r="G7" s="136"/>
      <c r="H7" s="136" t="s">
        <v>84</v>
      </c>
      <c r="I7" s="136" t="s">
        <v>84</v>
      </c>
      <c r="J7" s="407"/>
    </row>
    <row r="8" spans="1:10">
      <c r="A8" s="158"/>
      <c r="B8" s="113"/>
      <c r="C8" s="169"/>
      <c r="D8" s="170"/>
      <c r="E8" s="170"/>
      <c r="F8" s="170"/>
      <c r="G8" s="171"/>
      <c r="H8" s="170"/>
      <c r="I8" s="170"/>
      <c r="J8" s="170"/>
    </row>
    <row r="9" spans="1:10">
      <c r="A9" s="138"/>
      <c r="B9" s="137"/>
      <c r="C9" s="169"/>
      <c r="D9" s="170"/>
      <c r="E9" s="170"/>
      <c r="F9" s="170"/>
      <c r="G9" s="172"/>
      <c r="H9" s="170"/>
      <c r="I9" s="170"/>
      <c r="J9" s="170"/>
    </row>
    <row r="10" spans="1:10">
      <c r="A10" s="158"/>
      <c r="B10" s="137"/>
      <c r="C10" s="169"/>
      <c r="D10" s="170"/>
      <c r="E10" s="170"/>
      <c r="F10" s="170"/>
      <c r="G10" s="171"/>
      <c r="H10" s="170"/>
      <c r="I10" s="170"/>
      <c r="J10" s="170"/>
    </row>
    <row r="11" spans="1:10">
      <c r="A11" s="158"/>
      <c r="B11" s="137"/>
      <c r="C11" s="169"/>
      <c r="D11" s="170"/>
      <c r="E11" s="170"/>
      <c r="F11" s="170"/>
      <c r="G11" s="171"/>
      <c r="H11" s="170"/>
      <c r="I11" s="170"/>
      <c r="J11" s="170"/>
    </row>
    <row r="12" spans="1:10">
      <c r="A12" s="138"/>
      <c r="B12" s="113"/>
      <c r="C12" s="169"/>
      <c r="D12" s="170"/>
      <c r="E12" s="170"/>
      <c r="F12" s="170"/>
      <c r="G12" s="171"/>
      <c r="H12" s="170"/>
      <c r="I12" s="170"/>
      <c r="J12" s="170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400" t="s">
        <v>4</v>
      </c>
      <c r="B17" s="401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2" t="s">
        <v>106</v>
      </c>
      <c r="B19" s="402"/>
      <c r="C19" s="402"/>
      <c r="D19" s="402"/>
      <c r="E19" s="402"/>
      <c r="F19" s="402"/>
      <c r="G19" s="402"/>
      <c r="H19" s="402"/>
      <c r="I19" s="402"/>
      <c r="J19" s="402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4" sqref="A4:W24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5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6"/>
      <c r="B2" s="5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3"/>
    </row>
    <row r="3" spans="1:23" s="2" customFormat="1" ht="21.6" thickBot="1">
      <c r="A3" s="327"/>
      <c r="B3" s="6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4"/>
    </row>
    <row r="4" spans="1:23" s="71" customFormat="1" ht="18.899999999999999" customHeight="1">
      <c r="A4" s="8">
        <v>1</v>
      </c>
      <c r="B4" s="27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7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7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7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7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7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27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 thickBot="1">
      <c r="A12" s="9">
        <v>9</v>
      </c>
      <c r="B12" s="28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1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7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79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7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7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7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77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278" t="s">
        <v>284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71" customFormat="1" ht="18.899999999999999" customHeight="1">
      <c r="A21" s="9">
        <v>18</v>
      </c>
      <c r="B21" s="27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71" customFormat="1" ht="18.899999999999999" customHeight="1">
      <c r="A22" s="9">
        <v>19</v>
      </c>
      <c r="B22" s="278" t="s">
        <v>286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9"/>
      <c r="W22" s="270"/>
    </row>
    <row r="23" spans="1:23" s="71" customFormat="1" ht="18.899999999999999" customHeight="1" thickBot="1">
      <c r="A23" s="259">
        <v>20</v>
      </c>
      <c r="B23" s="271" t="s">
        <v>287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2"/>
      <c r="W23" s="273"/>
    </row>
    <row r="24" spans="1:23" s="71" customFormat="1" ht="18.899999999999999" customHeight="1" thickTop="1">
      <c r="A24" s="258">
        <v>21</v>
      </c>
      <c r="B24" s="280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9"/>
      <c r="W24" s="270"/>
    </row>
    <row r="25" spans="1:23" s="71" customFormat="1" ht="18.899999999999999" customHeight="1">
      <c r="A25" s="110">
        <v>22</v>
      </c>
      <c r="B25" s="25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110">
        <v>23</v>
      </c>
      <c r="B26" s="25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19" zoomScaleNormal="100" workbookViewId="0">
      <selection activeCell="A4" sqref="A4:W24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5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6"/>
      <c r="B2" s="68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3"/>
    </row>
    <row r="3" spans="1:23" s="2" customFormat="1" ht="21.6" thickBot="1">
      <c r="A3" s="327"/>
      <c r="B3" s="19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4"/>
    </row>
    <row r="4" spans="1:23" ht="18.899999999999999" customHeight="1">
      <c r="A4" s="8">
        <v>1</v>
      </c>
      <c r="B4" s="27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7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7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7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7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7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27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 thickBot="1">
      <c r="A12" s="9">
        <v>9</v>
      </c>
      <c r="B12" s="28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1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7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79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7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7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7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77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278" t="s">
        <v>284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ht="18.899999999999999" customHeight="1">
      <c r="A21" s="9">
        <v>18</v>
      </c>
      <c r="B21" s="27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ht="18.899999999999999" customHeight="1">
      <c r="A22" s="9">
        <v>19</v>
      </c>
      <c r="B22" s="278" t="s">
        <v>286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9"/>
      <c r="W22" s="270"/>
    </row>
    <row r="23" spans="1:23" ht="18.899999999999999" customHeight="1" thickBot="1">
      <c r="A23" s="259">
        <v>20</v>
      </c>
      <c r="B23" s="271" t="s">
        <v>287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2"/>
      <c r="W23" s="273"/>
    </row>
    <row r="24" spans="1:23" ht="18.899999999999999" customHeight="1" thickTop="1">
      <c r="A24" s="258">
        <v>21</v>
      </c>
      <c r="B24" s="280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9"/>
      <c r="W24" s="270"/>
    </row>
    <row r="25" spans="1:23" ht="18.899999999999999" customHeight="1">
      <c r="A25" s="110">
        <v>22</v>
      </c>
      <c r="B25" s="25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110">
        <v>23</v>
      </c>
      <c r="B26" s="25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0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0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0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0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0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0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A4" sqref="A4:B24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5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6"/>
      <c r="B2" s="73" t="s">
        <v>2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8"/>
    </row>
    <row r="3" spans="1:23" s="2" customFormat="1" ht="21.6" thickBot="1">
      <c r="A3" s="327"/>
      <c r="B3" s="74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9"/>
    </row>
    <row r="4" spans="1:23" s="65" customFormat="1" ht="18.899999999999999" customHeight="1">
      <c r="A4" s="8">
        <v>1</v>
      </c>
      <c r="B4" s="27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7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7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7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7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7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7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27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 thickBot="1">
      <c r="A12" s="9">
        <v>9</v>
      </c>
      <c r="B12" s="285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1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7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79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7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7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7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77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278" t="s">
        <v>284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65" customFormat="1" ht="18.899999999999999" customHeight="1">
      <c r="A21" s="9">
        <v>18</v>
      </c>
      <c r="B21" s="27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65" customFormat="1" ht="18.899999999999999" customHeight="1">
      <c r="A22" s="9">
        <v>19</v>
      </c>
      <c r="B22" s="278" t="s">
        <v>286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9"/>
      <c r="W22" s="270"/>
    </row>
    <row r="23" spans="1:23" s="65" customFormat="1" ht="18.899999999999999" customHeight="1" thickBot="1">
      <c r="A23" s="259">
        <v>20</v>
      </c>
      <c r="B23" s="271" t="s">
        <v>287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2"/>
      <c r="W23" s="273"/>
    </row>
    <row r="24" spans="1:23" s="65" customFormat="1" ht="18.899999999999999" customHeight="1" thickTop="1">
      <c r="A24" s="258">
        <v>21</v>
      </c>
      <c r="B24" s="280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9"/>
      <c r="W24" s="270"/>
    </row>
    <row r="25" spans="1:23" s="65" customFormat="1" ht="18.899999999999999" customHeight="1">
      <c r="A25" s="110">
        <v>22</v>
      </c>
      <c r="B25" s="25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110">
        <v>23</v>
      </c>
      <c r="B26" s="25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0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0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0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0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0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0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4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0" t="s">
        <v>5</v>
      </c>
      <c r="C1" s="333" t="s">
        <v>90</v>
      </c>
      <c r="D1" s="334"/>
      <c r="E1" s="334"/>
      <c r="F1" s="335"/>
      <c r="G1" s="333" t="s">
        <v>91</v>
      </c>
      <c r="H1" s="334"/>
      <c r="I1" s="334"/>
      <c r="J1" s="335"/>
      <c r="K1" s="333" t="s">
        <v>92</v>
      </c>
      <c r="L1" s="334"/>
      <c r="M1" s="334"/>
      <c r="N1" s="335"/>
    </row>
    <row r="2" spans="1:14" s="2" customFormat="1" ht="21.6" thickBot="1">
      <c r="A2" s="326"/>
      <c r="B2" s="331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7"/>
      <c r="B3" s="332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8" t="s">
        <v>268</v>
      </c>
      <c r="C4" s="146"/>
      <c r="D4" s="147"/>
      <c r="E4" s="147"/>
      <c r="F4" s="139">
        <f>SUM(C4:E4)</f>
        <v>0</v>
      </c>
      <c r="G4" s="146"/>
      <c r="H4" s="147"/>
      <c r="I4" s="147"/>
      <c r="J4" s="139">
        <f>SUM(G4:I4)</f>
        <v>0</v>
      </c>
      <c r="K4" s="146"/>
      <c r="L4" s="147"/>
      <c r="M4" s="147"/>
      <c r="N4" s="139">
        <f>SUM(K4:M4)</f>
        <v>0</v>
      </c>
    </row>
    <row r="5" spans="1:14" ht="18.899999999999999" customHeight="1">
      <c r="A5" s="9">
        <v>2</v>
      </c>
      <c r="B5" s="278" t="s">
        <v>269</v>
      </c>
      <c r="C5" s="148"/>
      <c r="D5" s="64"/>
      <c r="E5" s="64"/>
      <c r="F5" s="140">
        <f>SUM(C5:E5)</f>
        <v>0</v>
      </c>
      <c r="G5" s="148"/>
      <c r="H5" s="64"/>
      <c r="I5" s="64"/>
      <c r="J5" s="140">
        <f>SUM(G5:I5)</f>
        <v>0</v>
      </c>
      <c r="K5" s="148"/>
      <c r="L5" s="64"/>
      <c r="M5" s="64"/>
      <c r="N5" s="140">
        <f>SUM(K5:M5)</f>
        <v>0</v>
      </c>
    </row>
    <row r="6" spans="1:14" ht="18.899999999999999" customHeight="1">
      <c r="A6" s="9">
        <v>3</v>
      </c>
      <c r="B6" s="278" t="s">
        <v>270</v>
      </c>
      <c r="C6" s="160"/>
      <c r="D6" s="161"/>
      <c r="E6" s="161"/>
      <c r="F6" s="140">
        <f>SUM(C6:E6)</f>
        <v>0</v>
      </c>
      <c r="G6" s="148"/>
      <c r="H6" s="64"/>
      <c r="I6" s="64"/>
      <c r="J6" s="140">
        <f t="shared" ref="J6:J11" si="0">SUM(G6:I6)</f>
        <v>0</v>
      </c>
      <c r="K6" s="148"/>
      <c r="L6" s="64"/>
      <c r="M6" s="64"/>
      <c r="N6" s="140">
        <f t="shared" ref="N6:N11" si="1">SUM(K6:M6)</f>
        <v>0</v>
      </c>
    </row>
    <row r="7" spans="1:14" ht="18.899999999999999" customHeight="1">
      <c r="A7" s="9">
        <v>4</v>
      </c>
      <c r="B7" s="278" t="s">
        <v>271</v>
      </c>
      <c r="C7" s="148"/>
      <c r="D7" s="64"/>
      <c r="E7" s="64"/>
      <c r="F7" s="140">
        <f t="shared" ref="F7:F11" si="2">SUM(C7:E7)</f>
        <v>0</v>
      </c>
      <c r="G7" s="148"/>
      <c r="H7" s="64"/>
      <c r="I7" s="64"/>
      <c r="J7" s="140">
        <f t="shared" si="0"/>
        <v>0</v>
      </c>
      <c r="K7" s="148"/>
      <c r="L7" s="64"/>
      <c r="M7" s="64"/>
      <c r="N7" s="140">
        <f t="shared" si="1"/>
        <v>0</v>
      </c>
    </row>
    <row r="8" spans="1:14" ht="18.899999999999999" customHeight="1">
      <c r="A8" s="9">
        <v>5</v>
      </c>
      <c r="B8" s="278" t="s">
        <v>272</v>
      </c>
      <c r="C8" s="148"/>
      <c r="D8" s="64"/>
      <c r="E8" s="64"/>
      <c r="F8" s="140">
        <f t="shared" si="2"/>
        <v>0</v>
      </c>
      <c r="G8" s="148"/>
      <c r="H8" s="64"/>
      <c r="I8" s="64"/>
      <c r="J8" s="140">
        <f t="shared" si="0"/>
        <v>0</v>
      </c>
      <c r="K8" s="148"/>
      <c r="L8" s="64"/>
      <c r="M8" s="64"/>
      <c r="N8" s="140">
        <f t="shared" si="1"/>
        <v>0</v>
      </c>
    </row>
    <row r="9" spans="1:14" ht="18.899999999999999" customHeight="1">
      <c r="A9" s="9">
        <v>6</v>
      </c>
      <c r="B9" s="278" t="s">
        <v>273</v>
      </c>
      <c r="C9" s="148"/>
      <c r="D9" s="64"/>
      <c r="E9" s="64"/>
      <c r="F9" s="140">
        <f t="shared" si="2"/>
        <v>0</v>
      </c>
      <c r="G9" s="148"/>
      <c r="H9" s="64"/>
      <c r="I9" s="64"/>
      <c r="J9" s="140">
        <f t="shared" si="0"/>
        <v>0</v>
      </c>
      <c r="K9" s="148"/>
      <c r="L9" s="64"/>
      <c r="M9" s="64"/>
      <c r="N9" s="140">
        <f t="shared" si="1"/>
        <v>0</v>
      </c>
    </row>
    <row r="10" spans="1:14" ht="18.899999999999999" customHeight="1">
      <c r="A10" s="9">
        <v>7</v>
      </c>
      <c r="B10" s="277" t="s">
        <v>274</v>
      </c>
      <c r="C10" s="148"/>
      <c r="D10" s="64"/>
      <c r="E10" s="64"/>
      <c r="F10" s="140">
        <f t="shared" si="2"/>
        <v>0</v>
      </c>
      <c r="G10" s="148"/>
      <c r="H10" s="64"/>
      <c r="I10" s="64"/>
      <c r="J10" s="140">
        <f t="shared" si="0"/>
        <v>0</v>
      </c>
      <c r="K10" s="148"/>
      <c r="L10" s="64"/>
      <c r="M10" s="64"/>
      <c r="N10" s="140">
        <f t="shared" si="1"/>
        <v>0</v>
      </c>
    </row>
    <row r="11" spans="1:14" ht="18.899999999999999" customHeight="1">
      <c r="A11" s="9">
        <v>8</v>
      </c>
      <c r="B11" s="278" t="s">
        <v>275</v>
      </c>
      <c r="C11" s="148"/>
      <c r="D11" s="64"/>
      <c r="E11" s="64"/>
      <c r="F11" s="140">
        <f t="shared" si="2"/>
        <v>0</v>
      </c>
      <c r="G11" s="148"/>
      <c r="H11" s="64"/>
      <c r="I11" s="64"/>
      <c r="J11" s="140">
        <f t="shared" si="0"/>
        <v>0</v>
      </c>
      <c r="K11" s="148"/>
      <c r="L11" s="64"/>
      <c r="M11" s="64"/>
      <c r="N11" s="140">
        <f t="shared" si="1"/>
        <v>0</v>
      </c>
    </row>
    <row r="12" spans="1:14" ht="18.899999999999999" customHeight="1">
      <c r="A12" s="9">
        <v>9</v>
      </c>
      <c r="B12" s="286" t="s">
        <v>276</v>
      </c>
      <c r="C12" s="148"/>
      <c r="D12" s="64"/>
      <c r="E12" s="64"/>
      <c r="F12" s="140">
        <f t="shared" ref="F12:F22" si="3">SUM(C12:E12)</f>
        <v>0</v>
      </c>
      <c r="G12" s="148"/>
      <c r="H12" s="64"/>
      <c r="I12" s="64"/>
      <c r="J12" s="140">
        <f t="shared" ref="J12:J22" si="4">SUM(G12:I12)</f>
        <v>0</v>
      </c>
      <c r="K12" s="148"/>
      <c r="L12" s="64"/>
      <c r="M12" s="64"/>
      <c r="N12" s="140">
        <f t="shared" ref="N12:N22" si="5">SUM(K12:M12)</f>
        <v>0</v>
      </c>
    </row>
    <row r="13" spans="1:14" ht="18.899999999999999" customHeight="1">
      <c r="A13" s="9">
        <v>10</v>
      </c>
      <c r="B13" s="281" t="s">
        <v>277</v>
      </c>
      <c r="C13" s="148"/>
      <c r="D13" s="64"/>
      <c r="E13" s="64"/>
      <c r="F13" s="140">
        <f t="shared" si="3"/>
        <v>0</v>
      </c>
      <c r="G13" s="148"/>
      <c r="H13" s="64"/>
      <c r="I13" s="64"/>
      <c r="J13" s="140">
        <f t="shared" si="4"/>
        <v>0</v>
      </c>
      <c r="K13" s="148"/>
      <c r="L13" s="64"/>
      <c r="M13" s="64"/>
      <c r="N13" s="140">
        <f t="shared" si="5"/>
        <v>0</v>
      </c>
    </row>
    <row r="14" spans="1:14" ht="18.899999999999999" customHeight="1">
      <c r="A14" s="9">
        <v>11</v>
      </c>
      <c r="B14" s="278" t="s">
        <v>278</v>
      </c>
      <c r="C14" s="148"/>
      <c r="D14" s="64"/>
      <c r="E14" s="64"/>
      <c r="F14" s="140">
        <f t="shared" si="3"/>
        <v>0</v>
      </c>
      <c r="G14" s="148"/>
      <c r="H14" s="64"/>
      <c r="I14" s="64"/>
      <c r="J14" s="140">
        <f t="shared" si="4"/>
        <v>0</v>
      </c>
      <c r="K14" s="148"/>
      <c r="L14" s="64"/>
      <c r="M14" s="64"/>
      <c r="N14" s="140">
        <f t="shared" si="5"/>
        <v>0</v>
      </c>
    </row>
    <row r="15" spans="1:14" ht="18.899999999999999" customHeight="1">
      <c r="A15" s="9">
        <v>12</v>
      </c>
      <c r="B15" s="279" t="s">
        <v>279</v>
      </c>
      <c r="C15" s="148"/>
      <c r="D15" s="64"/>
      <c r="E15" s="64"/>
      <c r="F15" s="140">
        <f t="shared" si="3"/>
        <v>0</v>
      </c>
      <c r="G15" s="148"/>
      <c r="H15" s="64"/>
      <c r="I15" s="64"/>
      <c r="J15" s="140">
        <f t="shared" si="4"/>
        <v>0</v>
      </c>
      <c r="K15" s="148"/>
      <c r="L15" s="64"/>
      <c r="M15" s="64"/>
      <c r="N15" s="140">
        <f t="shared" si="5"/>
        <v>0</v>
      </c>
    </row>
    <row r="16" spans="1:14" ht="18.899999999999999" customHeight="1">
      <c r="A16" s="9">
        <v>13</v>
      </c>
      <c r="B16" s="278" t="s">
        <v>280</v>
      </c>
      <c r="C16" s="148"/>
      <c r="D16" s="64"/>
      <c r="E16" s="64"/>
      <c r="F16" s="140">
        <f t="shared" si="3"/>
        <v>0</v>
      </c>
      <c r="G16" s="148"/>
      <c r="H16" s="64"/>
      <c r="I16" s="64"/>
      <c r="J16" s="140">
        <f t="shared" si="4"/>
        <v>0</v>
      </c>
      <c r="K16" s="148"/>
      <c r="L16" s="64"/>
      <c r="M16" s="64"/>
      <c r="N16" s="140">
        <f t="shared" si="5"/>
        <v>0</v>
      </c>
    </row>
    <row r="17" spans="1:14" ht="18.899999999999999" customHeight="1">
      <c r="A17" s="9">
        <v>14</v>
      </c>
      <c r="B17" s="278" t="s">
        <v>281</v>
      </c>
      <c r="C17" s="148"/>
      <c r="D17" s="64"/>
      <c r="E17" s="64"/>
      <c r="F17" s="140">
        <f t="shared" si="3"/>
        <v>0</v>
      </c>
      <c r="G17" s="148"/>
      <c r="H17" s="64"/>
      <c r="I17" s="64"/>
      <c r="J17" s="140">
        <f t="shared" si="4"/>
        <v>0</v>
      </c>
      <c r="K17" s="148"/>
      <c r="L17" s="64"/>
      <c r="M17" s="64"/>
      <c r="N17" s="140">
        <f t="shared" si="5"/>
        <v>0</v>
      </c>
    </row>
    <row r="18" spans="1:14" ht="18.899999999999999" customHeight="1">
      <c r="A18" s="9">
        <v>15</v>
      </c>
      <c r="B18" s="278" t="s">
        <v>282</v>
      </c>
      <c r="C18" s="148"/>
      <c r="D18" s="64"/>
      <c r="E18" s="64"/>
      <c r="F18" s="140">
        <f t="shared" si="3"/>
        <v>0</v>
      </c>
      <c r="G18" s="148"/>
      <c r="H18" s="64"/>
      <c r="I18" s="64"/>
      <c r="J18" s="140">
        <f t="shared" si="4"/>
        <v>0</v>
      </c>
      <c r="K18" s="148"/>
      <c r="L18" s="64"/>
      <c r="M18" s="64"/>
      <c r="N18" s="140">
        <f t="shared" si="5"/>
        <v>0</v>
      </c>
    </row>
    <row r="19" spans="1:14" ht="18.899999999999999" customHeight="1">
      <c r="A19" s="9">
        <v>16</v>
      </c>
      <c r="B19" s="277" t="s">
        <v>283</v>
      </c>
      <c r="C19" s="148"/>
      <c r="D19" s="64"/>
      <c r="E19" s="64"/>
      <c r="F19" s="140">
        <f t="shared" si="3"/>
        <v>0</v>
      </c>
      <c r="G19" s="148"/>
      <c r="H19" s="64"/>
      <c r="I19" s="64"/>
      <c r="J19" s="140">
        <f t="shared" si="4"/>
        <v>0</v>
      </c>
      <c r="K19" s="148"/>
      <c r="L19" s="64"/>
      <c r="M19" s="64"/>
      <c r="N19" s="140">
        <f t="shared" si="5"/>
        <v>0</v>
      </c>
    </row>
    <row r="20" spans="1:14" ht="18.899999999999999" customHeight="1">
      <c r="A20" s="9">
        <v>17</v>
      </c>
      <c r="B20" s="278" t="s">
        <v>284</v>
      </c>
      <c r="C20" s="148"/>
      <c r="D20" s="64"/>
      <c r="E20" s="64"/>
      <c r="F20" s="140">
        <f t="shared" si="3"/>
        <v>0</v>
      </c>
      <c r="G20" s="148"/>
      <c r="H20" s="64"/>
      <c r="I20" s="64"/>
      <c r="J20" s="140">
        <f t="shared" si="4"/>
        <v>0</v>
      </c>
      <c r="K20" s="148"/>
      <c r="L20" s="64"/>
      <c r="M20" s="64"/>
      <c r="N20" s="140">
        <f t="shared" si="5"/>
        <v>0</v>
      </c>
    </row>
    <row r="21" spans="1:14" ht="18.899999999999999" customHeight="1">
      <c r="A21" s="9">
        <v>18</v>
      </c>
      <c r="B21" s="278" t="s">
        <v>285</v>
      </c>
      <c r="C21" s="148"/>
      <c r="D21" s="64"/>
      <c r="E21" s="64"/>
      <c r="F21" s="140">
        <f t="shared" si="3"/>
        <v>0</v>
      </c>
      <c r="G21" s="148"/>
      <c r="H21" s="64"/>
      <c r="I21" s="64"/>
      <c r="J21" s="140">
        <f t="shared" si="4"/>
        <v>0</v>
      </c>
      <c r="K21" s="148"/>
      <c r="L21" s="64"/>
      <c r="M21" s="64"/>
      <c r="N21" s="140">
        <f t="shared" si="5"/>
        <v>0</v>
      </c>
    </row>
    <row r="22" spans="1:14" ht="18.899999999999999" customHeight="1">
      <c r="A22" s="9">
        <v>19</v>
      </c>
      <c r="B22" s="278" t="s">
        <v>286</v>
      </c>
      <c r="C22" s="148"/>
      <c r="D22" s="64"/>
      <c r="E22" s="64"/>
      <c r="F22" s="140">
        <f t="shared" si="3"/>
        <v>0</v>
      </c>
      <c r="G22" s="148"/>
      <c r="H22" s="64"/>
      <c r="I22" s="64"/>
      <c r="J22" s="140">
        <f t="shared" si="4"/>
        <v>0</v>
      </c>
      <c r="K22" s="148"/>
      <c r="L22" s="64"/>
      <c r="M22" s="64"/>
      <c r="N22" s="140">
        <f t="shared" si="5"/>
        <v>0</v>
      </c>
    </row>
    <row r="23" spans="1:14" ht="18.899999999999999" customHeight="1" thickBot="1">
      <c r="A23" s="259">
        <v>20</v>
      </c>
      <c r="B23" s="271" t="s">
        <v>287</v>
      </c>
      <c r="C23" s="283"/>
      <c r="D23" s="284"/>
      <c r="E23" s="284"/>
      <c r="F23" s="267">
        <f t="shared" ref="F23" si="6">SUM(C23:E23)</f>
        <v>0</v>
      </c>
      <c r="G23" s="283"/>
      <c r="H23" s="284"/>
      <c r="I23" s="284"/>
      <c r="J23" s="267">
        <f t="shared" ref="J23" si="7">SUM(G23:I23)</f>
        <v>0</v>
      </c>
      <c r="K23" s="283"/>
      <c r="L23" s="284"/>
      <c r="M23" s="284"/>
      <c r="N23" s="267">
        <f t="shared" ref="N23" si="8">SUM(K23:M23)</f>
        <v>0</v>
      </c>
    </row>
    <row r="24" spans="1:14" ht="18.899999999999999" customHeight="1" thickTop="1">
      <c r="A24" s="258">
        <v>21</v>
      </c>
      <c r="B24" s="280"/>
      <c r="C24" s="153"/>
      <c r="D24" s="164"/>
      <c r="E24" s="164"/>
      <c r="F24" s="282"/>
      <c r="G24" s="143"/>
      <c r="H24" s="62"/>
      <c r="I24" s="62"/>
      <c r="J24" s="282"/>
      <c r="K24" s="143"/>
      <c r="L24" s="62"/>
      <c r="M24" s="62"/>
      <c r="N24" s="282"/>
    </row>
    <row r="25" spans="1:14" ht="18.899999999999999" customHeight="1">
      <c r="A25" s="110">
        <v>22</v>
      </c>
      <c r="B25" s="255"/>
      <c r="C25" s="148"/>
      <c r="D25" s="64"/>
      <c r="E25" s="64"/>
      <c r="F25" s="140"/>
      <c r="G25" s="148"/>
      <c r="H25" s="64"/>
      <c r="I25" s="64"/>
      <c r="J25" s="140"/>
      <c r="K25" s="148"/>
      <c r="L25" s="64"/>
      <c r="M25" s="64"/>
      <c r="N25" s="140"/>
    </row>
    <row r="26" spans="1:14" ht="18.899999999999999" customHeight="1">
      <c r="A26" s="110">
        <v>23</v>
      </c>
      <c r="B26" s="255"/>
      <c r="C26" s="148"/>
      <c r="D26" s="64"/>
      <c r="E26" s="64"/>
      <c r="F26" s="140"/>
      <c r="G26" s="148"/>
      <c r="H26" s="64"/>
      <c r="I26" s="64"/>
      <c r="J26" s="140"/>
      <c r="K26" s="148"/>
      <c r="L26" s="64"/>
      <c r="M26" s="64"/>
      <c r="N26" s="140"/>
    </row>
    <row r="27" spans="1:14" ht="18.899999999999999" customHeight="1">
      <c r="A27" s="110">
        <v>24</v>
      </c>
      <c r="B27" s="255"/>
      <c r="C27" s="148"/>
      <c r="D27" s="64"/>
      <c r="E27" s="64"/>
      <c r="F27" s="140"/>
      <c r="G27" s="148"/>
      <c r="H27" s="64"/>
      <c r="I27" s="64"/>
      <c r="J27" s="140"/>
      <c r="K27" s="148"/>
      <c r="L27" s="64"/>
      <c r="M27" s="64"/>
      <c r="N27" s="140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9" zoomScale="110" zoomScaleNormal="110" workbookViewId="0">
      <selection activeCell="A4" sqref="A4:N24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6" t="s">
        <v>5</v>
      </c>
      <c r="C1" s="333" t="s">
        <v>87</v>
      </c>
      <c r="D1" s="334"/>
      <c r="E1" s="334"/>
      <c r="F1" s="335"/>
      <c r="G1" s="333" t="s">
        <v>88</v>
      </c>
      <c r="H1" s="334"/>
      <c r="I1" s="334"/>
      <c r="J1" s="335"/>
      <c r="K1" s="333" t="s">
        <v>89</v>
      </c>
      <c r="L1" s="334"/>
      <c r="M1" s="334"/>
      <c r="N1" s="335"/>
    </row>
    <row r="2" spans="1:14" s="2" customFormat="1" ht="21.6" thickBot="1">
      <c r="A2" s="326"/>
      <c r="B2" s="337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7"/>
      <c r="B3" s="338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78" t="s">
        <v>268</v>
      </c>
      <c r="C4" s="146"/>
      <c r="D4" s="147"/>
      <c r="E4" s="147"/>
      <c r="F4" s="139">
        <f>SUM(C4:E4)</f>
        <v>0</v>
      </c>
      <c r="G4" s="146"/>
      <c r="H4" s="147"/>
      <c r="I4" s="147"/>
      <c r="J4" s="139">
        <f>SUM(G4:I4)</f>
        <v>0</v>
      </c>
      <c r="K4" s="146"/>
      <c r="L4" s="147"/>
      <c r="M4" s="147"/>
      <c r="N4" s="139">
        <f>SUM(K4:M4)</f>
        <v>0</v>
      </c>
    </row>
    <row r="5" spans="1:14" ht="18.899999999999999" customHeight="1">
      <c r="A5" s="9">
        <v>2</v>
      </c>
      <c r="B5" s="278" t="s">
        <v>269</v>
      </c>
      <c r="C5" s="148"/>
      <c r="D5" s="64"/>
      <c r="E5" s="64"/>
      <c r="F5" s="140">
        <f>SUM(C5:E5)</f>
        <v>0</v>
      </c>
      <c r="G5" s="148"/>
      <c r="H5" s="64"/>
      <c r="I5" s="64"/>
      <c r="J5" s="140">
        <f>SUM(G5:I5)</f>
        <v>0</v>
      </c>
      <c r="K5" s="148"/>
      <c r="L5" s="64"/>
      <c r="M5" s="64"/>
      <c r="N5" s="140">
        <f>SUM(K5:M5)</f>
        <v>0</v>
      </c>
    </row>
    <row r="6" spans="1:14" ht="18.899999999999999" customHeight="1">
      <c r="A6" s="9">
        <v>3</v>
      </c>
      <c r="B6" s="278" t="s">
        <v>270</v>
      </c>
      <c r="C6" s="160"/>
      <c r="D6" s="161"/>
      <c r="E6" s="161"/>
      <c r="F6" s="140">
        <f>SUM(C6:E6)</f>
        <v>0</v>
      </c>
      <c r="G6" s="148"/>
      <c r="H6" s="64"/>
      <c r="I6" s="64"/>
      <c r="J6" s="140">
        <f t="shared" ref="J6:J23" si="0">SUM(G6:I6)</f>
        <v>0</v>
      </c>
      <c r="K6" s="148"/>
      <c r="L6" s="64"/>
      <c r="M6" s="64"/>
      <c r="N6" s="140">
        <f t="shared" ref="N6:N23" si="1">SUM(K6:M6)</f>
        <v>0</v>
      </c>
    </row>
    <row r="7" spans="1:14" ht="18.899999999999999" customHeight="1">
      <c r="A7" s="9">
        <v>4</v>
      </c>
      <c r="B7" s="278" t="s">
        <v>271</v>
      </c>
      <c r="C7" s="148"/>
      <c r="D7" s="64"/>
      <c r="E7" s="64"/>
      <c r="F7" s="140">
        <f t="shared" ref="F7:F23" si="2">SUM(C7:E7)</f>
        <v>0</v>
      </c>
      <c r="G7" s="148"/>
      <c r="H7" s="64"/>
      <c r="I7" s="64"/>
      <c r="J7" s="140">
        <f t="shared" si="0"/>
        <v>0</v>
      </c>
      <c r="K7" s="148"/>
      <c r="L7" s="64"/>
      <c r="M7" s="64"/>
      <c r="N7" s="140">
        <f t="shared" si="1"/>
        <v>0</v>
      </c>
    </row>
    <row r="8" spans="1:14" ht="18.899999999999999" customHeight="1">
      <c r="A8" s="9">
        <v>5</v>
      </c>
      <c r="B8" s="278" t="s">
        <v>272</v>
      </c>
      <c r="C8" s="148"/>
      <c r="D8" s="64"/>
      <c r="E8" s="64"/>
      <c r="F8" s="140">
        <f t="shared" si="2"/>
        <v>0</v>
      </c>
      <c r="G8" s="148"/>
      <c r="H8" s="64"/>
      <c r="I8" s="64"/>
      <c r="J8" s="140">
        <f t="shared" si="0"/>
        <v>0</v>
      </c>
      <c r="K8" s="148"/>
      <c r="L8" s="64"/>
      <c r="M8" s="64"/>
      <c r="N8" s="140">
        <f t="shared" si="1"/>
        <v>0</v>
      </c>
    </row>
    <row r="9" spans="1:14" ht="18.899999999999999" customHeight="1">
      <c r="A9" s="9">
        <v>6</v>
      </c>
      <c r="B9" s="278" t="s">
        <v>273</v>
      </c>
      <c r="C9" s="148"/>
      <c r="D9" s="64"/>
      <c r="E9" s="64"/>
      <c r="F9" s="140">
        <f t="shared" si="2"/>
        <v>0</v>
      </c>
      <c r="G9" s="148"/>
      <c r="H9" s="64"/>
      <c r="I9" s="64"/>
      <c r="J9" s="140">
        <f t="shared" si="0"/>
        <v>0</v>
      </c>
      <c r="K9" s="148"/>
      <c r="L9" s="64"/>
      <c r="M9" s="64"/>
      <c r="N9" s="140">
        <f t="shared" si="1"/>
        <v>0</v>
      </c>
    </row>
    <row r="10" spans="1:14" ht="18.899999999999999" customHeight="1">
      <c r="A10" s="9">
        <v>7</v>
      </c>
      <c r="B10" s="277" t="s">
        <v>274</v>
      </c>
      <c r="C10" s="148"/>
      <c r="D10" s="64"/>
      <c r="E10" s="64"/>
      <c r="F10" s="140">
        <f t="shared" si="2"/>
        <v>0</v>
      </c>
      <c r="G10" s="148"/>
      <c r="H10" s="64"/>
      <c r="I10" s="64"/>
      <c r="J10" s="140">
        <f t="shared" si="0"/>
        <v>0</v>
      </c>
      <c r="K10" s="148"/>
      <c r="L10" s="64"/>
      <c r="M10" s="64"/>
      <c r="N10" s="140">
        <f t="shared" si="1"/>
        <v>0</v>
      </c>
    </row>
    <row r="11" spans="1:14" ht="18.899999999999999" customHeight="1">
      <c r="A11" s="9">
        <v>8</v>
      </c>
      <c r="B11" s="278" t="s">
        <v>275</v>
      </c>
      <c r="C11" s="148"/>
      <c r="D11" s="64"/>
      <c r="E11" s="64"/>
      <c r="F11" s="140">
        <f t="shared" si="2"/>
        <v>0</v>
      </c>
      <c r="G11" s="148"/>
      <c r="H11" s="64"/>
      <c r="I11" s="64"/>
      <c r="J11" s="140">
        <f t="shared" si="0"/>
        <v>0</v>
      </c>
      <c r="K11" s="148"/>
      <c r="L11" s="64"/>
      <c r="M11" s="64"/>
      <c r="N11" s="140">
        <f t="shared" si="1"/>
        <v>0</v>
      </c>
    </row>
    <row r="12" spans="1:14" ht="18.899999999999999" customHeight="1">
      <c r="A12" s="9">
        <v>9</v>
      </c>
      <c r="B12" s="286" t="s">
        <v>276</v>
      </c>
      <c r="C12" s="148"/>
      <c r="D12" s="64"/>
      <c r="E12" s="64"/>
      <c r="F12" s="140">
        <f t="shared" si="2"/>
        <v>0</v>
      </c>
      <c r="G12" s="148"/>
      <c r="H12" s="64"/>
      <c r="I12" s="64"/>
      <c r="J12" s="140">
        <f t="shared" si="0"/>
        <v>0</v>
      </c>
      <c r="K12" s="148"/>
      <c r="L12" s="64"/>
      <c r="M12" s="64"/>
      <c r="N12" s="140">
        <f t="shared" si="1"/>
        <v>0</v>
      </c>
    </row>
    <row r="13" spans="1:14" ht="18.899999999999999" customHeight="1">
      <c r="A13" s="9">
        <v>10</v>
      </c>
      <c r="B13" s="281" t="s">
        <v>277</v>
      </c>
      <c r="C13" s="148"/>
      <c r="D13" s="64"/>
      <c r="E13" s="64"/>
      <c r="F13" s="140">
        <f t="shared" si="2"/>
        <v>0</v>
      </c>
      <c r="G13" s="148"/>
      <c r="H13" s="64"/>
      <c r="I13" s="64"/>
      <c r="J13" s="140">
        <f t="shared" si="0"/>
        <v>0</v>
      </c>
      <c r="K13" s="148"/>
      <c r="L13" s="64"/>
      <c r="M13" s="64"/>
      <c r="N13" s="140">
        <f t="shared" si="1"/>
        <v>0</v>
      </c>
    </row>
    <row r="14" spans="1:14" ht="18.899999999999999" customHeight="1">
      <c r="A14" s="9">
        <v>11</v>
      </c>
      <c r="B14" s="278" t="s">
        <v>278</v>
      </c>
      <c r="C14" s="148"/>
      <c r="D14" s="64"/>
      <c r="E14" s="64"/>
      <c r="F14" s="140">
        <f t="shared" si="2"/>
        <v>0</v>
      </c>
      <c r="G14" s="148"/>
      <c r="H14" s="64"/>
      <c r="I14" s="64"/>
      <c r="J14" s="140">
        <f t="shared" si="0"/>
        <v>0</v>
      </c>
      <c r="K14" s="148"/>
      <c r="L14" s="64"/>
      <c r="M14" s="64"/>
      <c r="N14" s="140">
        <f t="shared" si="1"/>
        <v>0</v>
      </c>
    </row>
    <row r="15" spans="1:14" ht="18.899999999999999" customHeight="1">
      <c r="A15" s="9">
        <v>12</v>
      </c>
      <c r="B15" s="279" t="s">
        <v>279</v>
      </c>
      <c r="C15" s="148"/>
      <c r="D15" s="64"/>
      <c r="E15" s="64"/>
      <c r="F15" s="140">
        <f t="shared" si="2"/>
        <v>0</v>
      </c>
      <c r="G15" s="148"/>
      <c r="H15" s="64"/>
      <c r="I15" s="64"/>
      <c r="J15" s="140">
        <f t="shared" si="0"/>
        <v>0</v>
      </c>
      <c r="K15" s="148"/>
      <c r="L15" s="64"/>
      <c r="M15" s="64"/>
      <c r="N15" s="140">
        <f t="shared" si="1"/>
        <v>0</v>
      </c>
    </row>
    <row r="16" spans="1:14" ht="18.899999999999999" customHeight="1">
      <c r="A16" s="9">
        <v>13</v>
      </c>
      <c r="B16" s="278" t="s">
        <v>280</v>
      </c>
      <c r="C16" s="148"/>
      <c r="D16" s="64"/>
      <c r="E16" s="64"/>
      <c r="F16" s="140">
        <f t="shared" si="2"/>
        <v>0</v>
      </c>
      <c r="G16" s="148"/>
      <c r="H16" s="64"/>
      <c r="I16" s="64"/>
      <c r="J16" s="140">
        <f t="shared" si="0"/>
        <v>0</v>
      </c>
      <c r="K16" s="148"/>
      <c r="L16" s="64"/>
      <c r="M16" s="64"/>
      <c r="N16" s="140">
        <f t="shared" si="1"/>
        <v>0</v>
      </c>
    </row>
    <row r="17" spans="1:14" ht="18.899999999999999" customHeight="1">
      <c r="A17" s="9">
        <v>14</v>
      </c>
      <c r="B17" s="278" t="s">
        <v>281</v>
      </c>
      <c r="C17" s="148"/>
      <c r="D17" s="64"/>
      <c r="E17" s="64"/>
      <c r="F17" s="140">
        <f t="shared" si="2"/>
        <v>0</v>
      </c>
      <c r="G17" s="148"/>
      <c r="H17" s="64"/>
      <c r="I17" s="64"/>
      <c r="J17" s="140">
        <f t="shared" si="0"/>
        <v>0</v>
      </c>
      <c r="K17" s="148"/>
      <c r="L17" s="64"/>
      <c r="M17" s="64"/>
      <c r="N17" s="140">
        <f t="shared" si="1"/>
        <v>0</v>
      </c>
    </row>
    <row r="18" spans="1:14" ht="18.899999999999999" customHeight="1">
      <c r="A18" s="9">
        <v>15</v>
      </c>
      <c r="B18" s="278" t="s">
        <v>282</v>
      </c>
      <c r="C18" s="148"/>
      <c r="D18" s="64"/>
      <c r="E18" s="64"/>
      <c r="F18" s="140">
        <f t="shared" si="2"/>
        <v>0</v>
      </c>
      <c r="G18" s="148"/>
      <c r="H18" s="64"/>
      <c r="I18" s="64"/>
      <c r="J18" s="140">
        <f t="shared" si="0"/>
        <v>0</v>
      </c>
      <c r="K18" s="148"/>
      <c r="L18" s="64"/>
      <c r="M18" s="64"/>
      <c r="N18" s="140">
        <f t="shared" si="1"/>
        <v>0</v>
      </c>
    </row>
    <row r="19" spans="1:14" ht="18.899999999999999" customHeight="1">
      <c r="A19" s="9">
        <v>16</v>
      </c>
      <c r="B19" s="277" t="s">
        <v>283</v>
      </c>
      <c r="C19" s="148"/>
      <c r="D19" s="64"/>
      <c r="E19" s="64"/>
      <c r="F19" s="140">
        <f t="shared" si="2"/>
        <v>0</v>
      </c>
      <c r="G19" s="148"/>
      <c r="H19" s="64"/>
      <c r="I19" s="64"/>
      <c r="J19" s="140">
        <f t="shared" si="0"/>
        <v>0</v>
      </c>
      <c r="K19" s="148"/>
      <c r="L19" s="64"/>
      <c r="M19" s="64"/>
      <c r="N19" s="140">
        <f t="shared" si="1"/>
        <v>0</v>
      </c>
    </row>
    <row r="20" spans="1:14" ht="18.899999999999999" customHeight="1">
      <c r="A20" s="9">
        <v>17</v>
      </c>
      <c r="B20" s="278" t="s">
        <v>284</v>
      </c>
      <c r="C20" s="148"/>
      <c r="D20" s="64"/>
      <c r="E20" s="64"/>
      <c r="F20" s="140">
        <f t="shared" si="2"/>
        <v>0</v>
      </c>
      <c r="G20" s="148"/>
      <c r="H20" s="64"/>
      <c r="I20" s="64"/>
      <c r="J20" s="140">
        <f t="shared" si="0"/>
        <v>0</v>
      </c>
      <c r="K20" s="148"/>
      <c r="L20" s="64"/>
      <c r="M20" s="64"/>
      <c r="N20" s="140">
        <f t="shared" si="1"/>
        <v>0</v>
      </c>
    </row>
    <row r="21" spans="1:14" ht="18.899999999999999" customHeight="1">
      <c r="A21" s="9">
        <v>18</v>
      </c>
      <c r="B21" s="278" t="s">
        <v>285</v>
      </c>
      <c r="C21" s="148"/>
      <c r="D21" s="64"/>
      <c r="E21" s="64"/>
      <c r="F21" s="140">
        <f t="shared" si="2"/>
        <v>0</v>
      </c>
      <c r="G21" s="148"/>
      <c r="H21" s="64"/>
      <c r="I21" s="64"/>
      <c r="J21" s="140">
        <f t="shared" si="0"/>
        <v>0</v>
      </c>
      <c r="K21" s="148"/>
      <c r="L21" s="64"/>
      <c r="M21" s="64"/>
      <c r="N21" s="140">
        <f t="shared" si="1"/>
        <v>0</v>
      </c>
    </row>
    <row r="22" spans="1:14" ht="18.899999999999999" customHeight="1">
      <c r="A22" s="9">
        <v>19</v>
      </c>
      <c r="B22" s="278" t="s">
        <v>286</v>
      </c>
      <c r="C22" s="148"/>
      <c r="D22" s="64"/>
      <c r="E22" s="64"/>
      <c r="F22" s="140">
        <f t="shared" si="2"/>
        <v>0</v>
      </c>
      <c r="G22" s="148"/>
      <c r="H22" s="64"/>
      <c r="I22" s="64"/>
      <c r="J22" s="140">
        <f t="shared" si="0"/>
        <v>0</v>
      </c>
      <c r="K22" s="148"/>
      <c r="L22" s="64"/>
      <c r="M22" s="64"/>
      <c r="N22" s="140">
        <f t="shared" si="1"/>
        <v>0</v>
      </c>
    </row>
    <row r="23" spans="1:14" ht="18.899999999999999" customHeight="1" thickBot="1">
      <c r="A23" s="259">
        <v>20</v>
      </c>
      <c r="B23" s="271" t="s">
        <v>287</v>
      </c>
      <c r="C23" s="283"/>
      <c r="D23" s="284"/>
      <c r="E23" s="284"/>
      <c r="F23" s="267">
        <f t="shared" si="2"/>
        <v>0</v>
      </c>
      <c r="G23" s="283"/>
      <c r="H23" s="284"/>
      <c r="I23" s="284"/>
      <c r="J23" s="267">
        <f t="shared" si="0"/>
        <v>0</v>
      </c>
      <c r="K23" s="283"/>
      <c r="L23" s="284"/>
      <c r="M23" s="284"/>
      <c r="N23" s="267">
        <f t="shared" si="1"/>
        <v>0</v>
      </c>
    </row>
    <row r="24" spans="1:14" ht="18.899999999999999" customHeight="1" thickTop="1">
      <c r="A24" s="258">
        <v>21</v>
      </c>
      <c r="B24" s="280"/>
      <c r="C24" s="153"/>
      <c r="D24" s="164"/>
      <c r="E24" s="164"/>
      <c r="F24" s="282"/>
      <c r="G24" s="143"/>
      <c r="H24" s="62"/>
      <c r="I24" s="62"/>
      <c r="J24" s="282"/>
      <c r="K24" s="143"/>
      <c r="L24" s="62"/>
      <c r="M24" s="62"/>
      <c r="N24" s="282"/>
    </row>
    <row r="25" spans="1:14" ht="18.899999999999999" customHeight="1">
      <c r="A25" s="110">
        <v>22</v>
      </c>
      <c r="B25" s="255"/>
      <c r="C25" s="148"/>
      <c r="D25" s="64"/>
      <c r="E25" s="64"/>
      <c r="F25" s="140"/>
      <c r="G25" s="148"/>
      <c r="H25" s="64"/>
      <c r="I25" s="64"/>
      <c r="J25" s="140"/>
      <c r="K25" s="148"/>
      <c r="L25" s="64"/>
      <c r="M25" s="64"/>
      <c r="N25" s="140"/>
    </row>
    <row r="26" spans="1:14" ht="18.899999999999999" customHeight="1">
      <c r="A26" s="110">
        <v>23</v>
      </c>
      <c r="B26" s="255"/>
      <c r="C26" s="148"/>
      <c r="D26" s="64"/>
      <c r="E26" s="64"/>
      <c r="F26" s="140"/>
      <c r="G26" s="148"/>
      <c r="H26" s="64"/>
      <c r="I26" s="64"/>
      <c r="J26" s="140"/>
      <c r="K26" s="148"/>
      <c r="L26" s="64"/>
      <c r="M26" s="64"/>
      <c r="N26" s="140"/>
    </row>
    <row r="27" spans="1:14" ht="18.899999999999999" customHeight="1">
      <c r="A27" s="110">
        <v>24</v>
      </c>
      <c r="B27" s="255"/>
      <c r="C27" s="148"/>
      <c r="D27" s="64"/>
      <c r="E27" s="64"/>
      <c r="F27" s="140"/>
      <c r="G27" s="148"/>
      <c r="H27" s="64"/>
      <c r="I27" s="64"/>
      <c r="J27" s="140"/>
      <c r="K27" s="148"/>
      <c r="L27" s="64"/>
      <c r="M27" s="64"/>
      <c r="N27" s="140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Q17" sqref="Q1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5" t="s">
        <v>0</v>
      </c>
      <c r="B1" s="330" t="s">
        <v>5</v>
      </c>
      <c r="C1" s="333" t="s">
        <v>95</v>
      </c>
      <c r="D1" s="334"/>
      <c r="E1" s="334"/>
      <c r="F1" s="335"/>
      <c r="G1" s="333" t="s">
        <v>94</v>
      </c>
      <c r="H1" s="334"/>
      <c r="I1" s="334"/>
      <c r="J1" s="335"/>
      <c r="K1" s="333" t="s">
        <v>93</v>
      </c>
      <c r="L1" s="334"/>
      <c r="M1" s="334"/>
      <c r="N1" s="335"/>
    </row>
    <row r="2" spans="1:14" s="2" customFormat="1" ht="21.6" thickBot="1">
      <c r="A2" s="326"/>
      <c r="B2" s="331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7"/>
      <c r="B3" s="332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78" t="s">
        <v>268</v>
      </c>
      <c r="C4" s="146"/>
      <c r="D4" s="147"/>
      <c r="E4" s="147"/>
      <c r="F4" s="139">
        <f>SUM(C4:E4)</f>
        <v>0</v>
      </c>
      <c r="G4" s="146"/>
      <c r="H4" s="147"/>
      <c r="I4" s="147"/>
      <c r="J4" s="139">
        <f>SUM(G4:I4)</f>
        <v>0</v>
      </c>
      <c r="K4" s="146"/>
      <c r="L4" s="147"/>
      <c r="M4" s="147"/>
      <c r="N4" s="139">
        <f>SUM(K4:M4)</f>
        <v>0</v>
      </c>
    </row>
    <row r="5" spans="1:14" ht="18.899999999999999" customHeight="1">
      <c r="A5" s="9">
        <v>2</v>
      </c>
      <c r="B5" s="278" t="s">
        <v>269</v>
      </c>
      <c r="C5" s="148"/>
      <c r="D5" s="64"/>
      <c r="E5" s="64"/>
      <c r="F5" s="140">
        <f>SUM(C5:E5)</f>
        <v>0</v>
      </c>
      <c r="G5" s="148"/>
      <c r="H5" s="64"/>
      <c r="I5" s="64"/>
      <c r="J5" s="140">
        <f>SUM(G5:I5)</f>
        <v>0</v>
      </c>
      <c r="K5" s="148"/>
      <c r="L5" s="64"/>
      <c r="M5" s="64"/>
      <c r="N5" s="140">
        <f>SUM(K5:M5)</f>
        <v>0</v>
      </c>
    </row>
    <row r="6" spans="1:14" ht="18.899999999999999" customHeight="1">
      <c r="A6" s="9">
        <v>3</v>
      </c>
      <c r="B6" s="278" t="s">
        <v>270</v>
      </c>
      <c r="C6" s="160"/>
      <c r="D6" s="161"/>
      <c r="E6" s="161"/>
      <c r="F6" s="140">
        <f>SUM(C6:E6)</f>
        <v>0</v>
      </c>
      <c r="G6" s="148"/>
      <c r="H6" s="64"/>
      <c r="I6" s="64"/>
      <c r="J6" s="140">
        <f t="shared" ref="J6:J23" si="0">SUM(G6:I6)</f>
        <v>0</v>
      </c>
      <c r="K6" s="148"/>
      <c r="L6" s="64"/>
      <c r="M6" s="64"/>
      <c r="N6" s="140">
        <f t="shared" ref="N6:N23" si="1">SUM(K6:M6)</f>
        <v>0</v>
      </c>
    </row>
    <row r="7" spans="1:14" ht="18.899999999999999" customHeight="1">
      <c r="A7" s="9">
        <v>4</v>
      </c>
      <c r="B7" s="278" t="s">
        <v>271</v>
      </c>
      <c r="C7" s="148"/>
      <c r="D7" s="64"/>
      <c r="E7" s="64"/>
      <c r="F7" s="140">
        <f t="shared" ref="F7:F23" si="2">SUM(C7:E7)</f>
        <v>0</v>
      </c>
      <c r="G7" s="148"/>
      <c r="H7" s="64"/>
      <c r="I7" s="64"/>
      <c r="J7" s="140">
        <f t="shared" si="0"/>
        <v>0</v>
      </c>
      <c r="K7" s="148"/>
      <c r="L7" s="64"/>
      <c r="M7" s="64"/>
      <c r="N7" s="140">
        <f t="shared" si="1"/>
        <v>0</v>
      </c>
    </row>
    <row r="8" spans="1:14" ht="18.899999999999999" customHeight="1">
      <c r="A8" s="9">
        <v>5</v>
      </c>
      <c r="B8" s="278" t="s">
        <v>272</v>
      </c>
      <c r="C8" s="148"/>
      <c r="D8" s="64"/>
      <c r="E8" s="64"/>
      <c r="F8" s="140">
        <f t="shared" si="2"/>
        <v>0</v>
      </c>
      <c r="G8" s="148"/>
      <c r="H8" s="64"/>
      <c r="I8" s="64"/>
      <c r="J8" s="140">
        <f t="shared" si="0"/>
        <v>0</v>
      </c>
      <c r="K8" s="148"/>
      <c r="L8" s="64"/>
      <c r="M8" s="64"/>
      <c r="N8" s="140">
        <f t="shared" si="1"/>
        <v>0</v>
      </c>
    </row>
    <row r="9" spans="1:14" ht="18.899999999999999" customHeight="1">
      <c r="A9" s="9">
        <v>6</v>
      </c>
      <c r="B9" s="278" t="s">
        <v>273</v>
      </c>
      <c r="C9" s="148"/>
      <c r="D9" s="64"/>
      <c r="E9" s="64"/>
      <c r="F9" s="140">
        <f t="shared" si="2"/>
        <v>0</v>
      </c>
      <c r="G9" s="148"/>
      <c r="H9" s="64"/>
      <c r="I9" s="64"/>
      <c r="J9" s="140">
        <f t="shared" si="0"/>
        <v>0</v>
      </c>
      <c r="K9" s="148"/>
      <c r="L9" s="64"/>
      <c r="M9" s="64"/>
      <c r="N9" s="140">
        <f t="shared" si="1"/>
        <v>0</v>
      </c>
    </row>
    <row r="10" spans="1:14" ht="18.899999999999999" customHeight="1">
      <c r="A10" s="9">
        <v>7</v>
      </c>
      <c r="B10" s="277" t="s">
        <v>274</v>
      </c>
      <c r="C10" s="148"/>
      <c r="D10" s="64"/>
      <c r="E10" s="64"/>
      <c r="F10" s="140">
        <f t="shared" si="2"/>
        <v>0</v>
      </c>
      <c r="G10" s="148"/>
      <c r="H10" s="64"/>
      <c r="I10" s="64"/>
      <c r="J10" s="140">
        <f t="shared" si="0"/>
        <v>0</v>
      </c>
      <c r="K10" s="148"/>
      <c r="L10" s="64"/>
      <c r="M10" s="64"/>
      <c r="N10" s="140">
        <f t="shared" si="1"/>
        <v>0</v>
      </c>
    </row>
    <row r="11" spans="1:14" ht="18.899999999999999" customHeight="1">
      <c r="A11" s="9">
        <v>8</v>
      </c>
      <c r="B11" s="278" t="s">
        <v>275</v>
      </c>
      <c r="C11" s="148"/>
      <c r="D11" s="64"/>
      <c r="E11" s="64"/>
      <c r="F11" s="140">
        <f t="shared" si="2"/>
        <v>0</v>
      </c>
      <c r="G11" s="148"/>
      <c r="H11" s="64"/>
      <c r="I11" s="64"/>
      <c r="J11" s="140">
        <f t="shared" si="0"/>
        <v>0</v>
      </c>
      <c r="K11" s="148"/>
      <c r="L11" s="64"/>
      <c r="M11" s="64"/>
      <c r="N11" s="140">
        <f t="shared" si="1"/>
        <v>0</v>
      </c>
    </row>
    <row r="12" spans="1:14" ht="18.899999999999999" customHeight="1">
      <c r="A12" s="9">
        <v>9</v>
      </c>
      <c r="B12" s="286" t="s">
        <v>276</v>
      </c>
      <c r="C12" s="148"/>
      <c r="D12" s="64"/>
      <c r="E12" s="64"/>
      <c r="F12" s="140">
        <f t="shared" si="2"/>
        <v>0</v>
      </c>
      <c r="G12" s="148"/>
      <c r="H12" s="64"/>
      <c r="I12" s="64"/>
      <c r="J12" s="140">
        <f t="shared" si="0"/>
        <v>0</v>
      </c>
      <c r="K12" s="148"/>
      <c r="L12" s="64"/>
      <c r="M12" s="64"/>
      <c r="N12" s="140">
        <f t="shared" si="1"/>
        <v>0</v>
      </c>
    </row>
    <row r="13" spans="1:14" ht="18.899999999999999" customHeight="1">
      <c r="A13" s="9">
        <v>10</v>
      </c>
      <c r="B13" s="281" t="s">
        <v>277</v>
      </c>
      <c r="C13" s="148"/>
      <c r="D13" s="64"/>
      <c r="E13" s="64"/>
      <c r="F13" s="140">
        <f t="shared" si="2"/>
        <v>0</v>
      </c>
      <c r="G13" s="148"/>
      <c r="H13" s="64"/>
      <c r="I13" s="64"/>
      <c r="J13" s="140">
        <f t="shared" si="0"/>
        <v>0</v>
      </c>
      <c r="K13" s="148"/>
      <c r="L13" s="64"/>
      <c r="M13" s="64"/>
      <c r="N13" s="140">
        <f t="shared" si="1"/>
        <v>0</v>
      </c>
    </row>
    <row r="14" spans="1:14" ht="18.899999999999999" customHeight="1">
      <c r="A14" s="9">
        <v>11</v>
      </c>
      <c r="B14" s="278" t="s">
        <v>278</v>
      </c>
      <c r="C14" s="148"/>
      <c r="D14" s="64"/>
      <c r="E14" s="64"/>
      <c r="F14" s="140">
        <f t="shared" si="2"/>
        <v>0</v>
      </c>
      <c r="G14" s="148"/>
      <c r="H14" s="64"/>
      <c r="I14" s="64"/>
      <c r="J14" s="140">
        <f t="shared" si="0"/>
        <v>0</v>
      </c>
      <c r="K14" s="148"/>
      <c r="L14" s="64"/>
      <c r="M14" s="64"/>
      <c r="N14" s="140">
        <f t="shared" si="1"/>
        <v>0</v>
      </c>
    </row>
    <row r="15" spans="1:14" ht="18.899999999999999" customHeight="1">
      <c r="A15" s="9">
        <v>12</v>
      </c>
      <c r="B15" s="279" t="s">
        <v>279</v>
      </c>
      <c r="C15" s="148"/>
      <c r="D15" s="64"/>
      <c r="E15" s="64"/>
      <c r="F15" s="140">
        <f t="shared" si="2"/>
        <v>0</v>
      </c>
      <c r="G15" s="148"/>
      <c r="H15" s="64"/>
      <c r="I15" s="64"/>
      <c r="J15" s="140">
        <f t="shared" si="0"/>
        <v>0</v>
      </c>
      <c r="K15" s="148"/>
      <c r="L15" s="64"/>
      <c r="M15" s="64"/>
      <c r="N15" s="140">
        <f t="shared" si="1"/>
        <v>0</v>
      </c>
    </row>
    <row r="16" spans="1:14" ht="18.899999999999999" customHeight="1">
      <c r="A16" s="9">
        <v>13</v>
      </c>
      <c r="B16" s="278" t="s">
        <v>280</v>
      </c>
      <c r="C16" s="148"/>
      <c r="D16" s="64"/>
      <c r="E16" s="64"/>
      <c r="F16" s="140">
        <f t="shared" si="2"/>
        <v>0</v>
      </c>
      <c r="G16" s="148"/>
      <c r="H16" s="64"/>
      <c r="I16" s="64"/>
      <c r="J16" s="140">
        <f t="shared" si="0"/>
        <v>0</v>
      </c>
      <c r="K16" s="148"/>
      <c r="L16" s="64"/>
      <c r="M16" s="64"/>
      <c r="N16" s="140">
        <f t="shared" si="1"/>
        <v>0</v>
      </c>
    </row>
    <row r="17" spans="1:14" ht="18.899999999999999" customHeight="1">
      <c r="A17" s="9">
        <v>14</v>
      </c>
      <c r="B17" s="278" t="s">
        <v>281</v>
      </c>
      <c r="C17" s="148"/>
      <c r="D17" s="64"/>
      <c r="E17" s="64"/>
      <c r="F17" s="140">
        <f t="shared" si="2"/>
        <v>0</v>
      </c>
      <c r="G17" s="148"/>
      <c r="H17" s="64"/>
      <c r="I17" s="64"/>
      <c r="J17" s="140">
        <f t="shared" si="0"/>
        <v>0</v>
      </c>
      <c r="K17" s="148"/>
      <c r="L17" s="64"/>
      <c r="M17" s="64"/>
      <c r="N17" s="140">
        <f t="shared" si="1"/>
        <v>0</v>
      </c>
    </row>
    <row r="18" spans="1:14" ht="18.899999999999999" customHeight="1">
      <c r="A18" s="9">
        <v>15</v>
      </c>
      <c r="B18" s="278" t="s">
        <v>282</v>
      </c>
      <c r="C18" s="148"/>
      <c r="D18" s="64"/>
      <c r="E18" s="64"/>
      <c r="F18" s="140">
        <f t="shared" si="2"/>
        <v>0</v>
      </c>
      <c r="G18" s="148"/>
      <c r="H18" s="64"/>
      <c r="I18" s="64"/>
      <c r="J18" s="140">
        <f t="shared" si="0"/>
        <v>0</v>
      </c>
      <c r="K18" s="148"/>
      <c r="L18" s="64"/>
      <c r="M18" s="64"/>
      <c r="N18" s="140">
        <f t="shared" si="1"/>
        <v>0</v>
      </c>
    </row>
    <row r="19" spans="1:14" ht="18.899999999999999" customHeight="1">
      <c r="A19" s="9">
        <v>16</v>
      </c>
      <c r="B19" s="277" t="s">
        <v>283</v>
      </c>
      <c r="C19" s="148"/>
      <c r="D19" s="64"/>
      <c r="E19" s="64"/>
      <c r="F19" s="140">
        <f t="shared" si="2"/>
        <v>0</v>
      </c>
      <c r="G19" s="148"/>
      <c r="H19" s="64"/>
      <c r="I19" s="64"/>
      <c r="J19" s="140">
        <f t="shared" si="0"/>
        <v>0</v>
      </c>
      <c r="K19" s="148"/>
      <c r="L19" s="64"/>
      <c r="M19" s="64"/>
      <c r="N19" s="140">
        <f t="shared" si="1"/>
        <v>0</v>
      </c>
    </row>
    <row r="20" spans="1:14" ht="18.899999999999999" customHeight="1">
      <c r="A20" s="9">
        <v>17</v>
      </c>
      <c r="B20" s="278" t="s">
        <v>284</v>
      </c>
      <c r="C20" s="148"/>
      <c r="D20" s="64"/>
      <c r="E20" s="64"/>
      <c r="F20" s="140">
        <f t="shared" si="2"/>
        <v>0</v>
      </c>
      <c r="G20" s="148"/>
      <c r="H20" s="64"/>
      <c r="I20" s="64"/>
      <c r="J20" s="140">
        <f t="shared" si="0"/>
        <v>0</v>
      </c>
      <c r="K20" s="148"/>
      <c r="L20" s="64"/>
      <c r="M20" s="64"/>
      <c r="N20" s="140">
        <f t="shared" si="1"/>
        <v>0</v>
      </c>
    </row>
    <row r="21" spans="1:14" ht="18.899999999999999" customHeight="1">
      <c r="A21" s="9">
        <v>18</v>
      </c>
      <c r="B21" s="278" t="s">
        <v>285</v>
      </c>
      <c r="C21" s="148"/>
      <c r="D21" s="64"/>
      <c r="E21" s="64"/>
      <c r="F21" s="140">
        <f t="shared" si="2"/>
        <v>0</v>
      </c>
      <c r="G21" s="148"/>
      <c r="H21" s="64"/>
      <c r="I21" s="64"/>
      <c r="J21" s="140">
        <f t="shared" si="0"/>
        <v>0</v>
      </c>
      <c r="K21" s="148"/>
      <c r="L21" s="64"/>
      <c r="M21" s="64"/>
      <c r="N21" s="140">
        <f t="shared" si="1"/>
        <v>0</v>
      </c>
    </row>
    <row r="22" spans="1:14" ht="18.899999999999999" customHeight="1">
      <c r="A22" s="9">
        <v>19</v>
      </c>
      <c r="B22" s="278" t="s">
        <v>286</v>
      </c>
      <c r="C22" s="148"/>
      <c r="D22" s="64"/>
      <c r="E22" s="64"/>
      <c r="F22" s="140">
        <f t="shared" si="2"/>
        <v>0</v>
      </c>
      <c r="G22" s="148"/>
      <c r="H22" s="64"/>
      <c r="I22" s="64"/>
      <c r="J22" s="140">
        <f t="shared" si="0"/>
        <v>0</v>
      </c>
      <c r="K22" s="148"/>
      <c r="L22" s="64"/>
      <c r="M22" s="64"/>
      <c r="N22" s="140">
        <f t="shared" si="1"/>
        <v>0</v>
      </c>
    </row>
    <row r="23" spans="1:14" ht="18.899999999999999" customHeight="1" thickBot="1">
      <c r="A23" s="259">
        <v>20</v>
      </c>
      <c r="B23" s="271" t="s">
        <v>287</v>
      </c>
      <c r="C23" s="283"/>
      <c r="D23" s="284"/>
      <c r="E23" s="284"/>
      <c r="F23" s="267">
        <f t="shared" si="2"/>
        <v>0</v>
      </c>
      <c r="G23" s="283"/>
      <c r="H23" s="284"/>
      <c r="I23" s="284"/>
      <c r="J23" s="267">
        <f t="shared" si="0"/>
        <v>0</v>
      </c>
      <c r="K23" s="283"/>
      <c r="L23" s="284"/>
      <c r="M23" s="284"/>
      <c r="N23" s="267">
        <f t="shared" si="1"/>
        <v>0</v>
      </c>
    </row>
    <row r="24" spans="1:14" ht="18.899999999999999" customHeight="1" thickTop="1">
      <c r="A24" s="258">
        <v>21</v>
      </c>
      <c r="B24" s="280"/>
      <c r="C24" s="153"/>
      <c r="D24" s="164"/>
      <c r="E24" s="164"/>
      <c r="F24" s="282"/>
      <c r="G24" s="143"/>
      <c r="H24" s="62"/>
      <c r="I24" s="62"/>
      <c r="J24" s="282"/>
      <c r="K24" s="143"/>
      <c r="L24" s="62"/>
      <c r="M24" s="62"/>
      <c r="N24" s="282"/>
    </row>
    <row r="25" spans="1:14" ht="18.899999999999999" customHeight="1">
      <c r="A25" s="110">
        <v>22</v>
      </c>
      <c r="B25" s="255"/>
      <c r="C25" s="148"/>
      <c r="D25" s="64"/>
      <c r="E25" s="64"/>
      <c r="F25" s="140"/>
      <c r="G25" s="148"/>
      <c r="H25" s="64"/>
      <c r="I25" s="64"/>
      <c r="J25" s="140"/>
      <c r="K25" s="148"/>
      <c r="L25" s="64"/>
      <c r="M25" s="64"/>
      <c r="N25" s="140"/>
    </row>
    <row r="26" spans="1:14" ht="18.899999999999999" customHeight="1">
      <c r="A26" s="110">
        <v>23</v>
      </c>
      <c r="B26" s="255"/>
      <c r="C26" s="148"/>
      <c r="D26" s="64"/>
      <c r="E26" s="64"/>
      <c r="F26" s="140"/>
      <c r="G26" s="148"/>
      <c r="H26" s="64"/>
      <c r="I26" s="64"/>
      <c r="J26" s="140"/>
      <c r="K26" s="148"/>
      <c r="L26" s="64"/>
      <c r="M26" s="64"/>
      <c r="N26" s="140"/>
    </row>
    <row r="27" spans="1:14" ht="18.899999999999999" customHeight="1">
      <c r="A27" s="110">
        <v>24</v>
      </c>
      <c r="B27" s="255"/>
      <c r="C27" s="148"/>
      <c r="D27" s="64"/>
      <c r="E27" s="64"/>
      <c r="F27" s="140"/>
      <c r="G27" s="148"/>
      <c r="H27" s="64"/>
      <c r="I27" s="64"/>
      <c r="J27" s="140"/>
      <c r="K27" s="148"/>
      <c r="L27" s="64"/>
      <c r="M27" s="64"/>
      <c r="N27" s="140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6" zoomScaleNormal="100" workbookViewId="0">
      <selection activeCell="E16" sqref="E16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4" t="s">
        <v>0</v>
      </c>
      <c r="B1" s="357" t="s">
        <v>5</v>
      </c>
      <c r="C1" s="360" t="s">
        <v>6</v>
      </c>
      <c r="D1" s="361"/>
      <c r="E1" s="362"/>
      <c r="F1" s="351" t="s">
        <v>7</v>
      </c>
      <c r="G1" s="354" t="s">
        <v>8</v>
      </c>
      <c r="H1" s="363" t="s">
        <v>4</v>
      </c>
      <c r="I1" s="366" t="s">
        <v>9</v>
      </c>
      <c r="J1" s="366"/>
      <c r="K1" s="367"/>
    </row>
    <row r="2" spans="1:24" s="20" customFormat="1" ht="15.75" customHeight="1">
      <c r="A2" s="345"/>
      <c r="B2" s="358"/>
      <c r="C2" s="21" t="s">
        <v>13</v>
      </c>
      <c r="D2" s="22" t="s">
        <v>15</v>
      </c>
      <c r="E2" s="368" t="s">
        <v>4</v>
      </c>
      <c r="F2" s="352"/>
      <c r="G2" s="355"/>
      <c r="H2" s="364"/>
      <c r="I2" s="347" t="s">
        <v>10</v>
      </c>
      <c r="J2" s="349" t="s">
        <v>11</v>
      </c>
      <c r="K2" s="370" t="s">
        <v>12</v>
      </c>
    </row>
    <row r="3" spans="1:24" s="20" customFormat="1" ht="23.4" customHeight="1">
      <c r="A3" s="345"/>
      <c r="B3" s="358"/>
      <c r="C3" s="23" t="s">
        <v>14</v>
      </c>
      <c r="D3" s="24" t="s">
        <v>14</v>
      </c>
      <c r="E3" s="369"/>
      <c r="F3" s="353"/>
      <c r="G3" s="356"/>
      <c r="H3" s="365"/>
      <c r="I3" s="347"/>
      <c r="J3" s="349"/>
      <c r="K3" s="370"/>
    </row>
    <row r="4" spans="1:24" s="20" customFormat="1" ht="22.2" customHeight="1" thickBot="1">
      <c r="A4" s="346"/>
      <c r="B4" s="359"/>
      <c r="C4" s="174">
        <f>'หน่วยที่ 1-3'!F3+'หน่วยที่ 1-3'!J3</f>
        <v>0</v>
      </c>
      <c r="D4" s="175">
        <f>'หน่วยที่ 1-3'!N3+'หน่วยที่ 4-6'!F3+'หน่วยที่ 4-6'!J3</f>
        <v>0</v>
      </c>
      <c r="E4" s="90">
        <v>70</v>
      </c>
      <c r="F4" s="167">
        <v>10</v>
      </c>
      <c r="G4" s="27">
        <v>20</v>
      </c>
      <c r="H4" s="93">
        <v>100</v>
      </c>
      <c r="I4" s="348"/>
      <c r="J4" s="350"/>
      <c r="K4" s="371"/>
    </row>
    <row r="5" spans="1:24" ht="18.899999999999999" customHeight="1" thickBot="1">
      <c r="A5" s="8">
        <v>1</v>
      </c>
      <c r="B5" s="278" t="s">
        <v>268</v>
      </c>
      <c r="C5" s="146">
        <f>'หน่วยที่ 1-3'!F4+'หน่วยที่ 1-3'!J4</f>
        <v>0</v>
      </c>
      <c r="D5" s="147">
        <f>'หน่วยที่ 1-3'!N4+'หน่วยที่ 4-6'!F4+'หน่วยที่ 4-6'!J4</f>
        <v>0</v>
      </c>
      <c r="E5" s="141">
        <f>SUM(C5:D5)</f>
        <v>0</v>
      </c>
      <c r="F5" s="62"/>
      <c r="G5" s="144"/>
      <c r="H5" s="142">
        <f>SUM(E5:G5)</f>
        <v>0</v>
      </c>
      <c r="I5" s="143" t="str">
        <f>IF(H5&gt;=80,"4",IF(H5&gt;=75,"3.5",IF(H5&gt;=70,"3",IF(H5&gt;=65,"2.5",IF(H5&gt;=60,"2",IF(H5&gt;=55,"1.5",IF(H5&gt;=50,"1",IF(H5&lt;50,"0"))))))))</f>
        <v>0</v>
      </c>
      <c r="J5" s="30"/>
      <c r="K5" s="31"/>
      <c r="M5" s="339" t="s">
        <v>183</v>
      </c>
      <c r="N5" s="341" t="s">
        <v>262</v>
      </c>
      <c r="O5" s="342"/>
      <c r="P5" s="342"/>
      <c r="Q5" s="342"/>
      <c r="R5" s="342"/>
      <c r="S5" s="342"/>
      <c r="T5" s="342"/>
      <c r="U5" s="342"/>
      <c r="V5" s="342"/>
      <c r="W5" s="343"/>
    </row>
    <row r="6" spans="1:24" ht="18.899999999999999" customHeight="1" thickBot="1">
      <c r="A6" s="9">
        <v>2</v>
      </c>
      <c r="B6" s="278" t="s">
        <v>269</v>
      </c>
      <c r="C6" s="148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1">
        <f t="shared" ref="E6:E12" si="0">SUM(C6:D6)</f>
        <v>0</v>
      </c>
      <c r="F6" s="64"/>
      <c r="G6" s="145"/>
      <c r="H6" s="142">
        <f t="shared" ref="H6:H12" si="1">SUM(E6:G6)</f>
        <v>0</v>
      </c>
      <c r="I6" s="143" t="str">
        <f>IF(H6&gt;=80,"4",IF(H6&gt;=75,"3.5",IF(H6&gt;=70,"3",IF(H6&gt;=65,"2.5",IF(H6&gt;=60,"2",IF(H6&gt;=55,"1.5",IF(H6&gt;=50,"1",IF(H6&lt;50,"0"))))))))</f>
        <v>0</v>
      </c>
      <c r="J6" s="13"/>
      <c r="K6" s="14"/>
      <c r="M6" s="340"/>
      <c r="N6" s="250">
        <v>4</v>
      </c>
      <c r="O6" s="185">
        <v>3.5</v>
      </c>
      <c r="P6" s="185">
        <v>3</v>
      </c>
      <c r="Q6" s="185">
        <v>2.5</v>
      </c>
      <c r="R6" s="185">
        <v>2</v>
      </c>
      <c r="S6" s="185">
        <v>1.5</v>
      </c>
      <c r="T6" s="185">
        <v>1</v>
      </c>
      <c r="U6" s="185">
        <v>0</v>
      </c>
      <c r="V6" s="185" t="s">
        <v>182</v>
      </c>
      <c r="W6" s="185" t="s">
        <v>185</v>
      </c>
      <c r="X6" s="38" t="s">
        <v>4</v>
      </c>
    </row>
    <row r="7" spans="1:24" ht="18.899999999999999" customHeight="1" thickBot="1">
      <c r="A7" s="9">
        <v>3</v>
      </c>
      <c r="B7" s="278" t="s">
        <v>270</v>
      </c>
      <c r="C7" s="148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1">
        <f t="shared" si="0"/>
        <v>0</v>
      </c>
      <c r="F7" s="64"/>
      <c r="G7" s="145"/>
      <c r="H7" s="142">
        <f t="shared" si="1"/>
        <v>0</v>
      </c>
      <c r="I7" s="143" t="str">
        <f>IF(H7&gt;=80,"4",IF(H7&gt;=75,"3.5",IF(H7&gt;=70,"3",IF(H7&gt;=65,"2.5",IF(H7&gt;=60,"2",IF(H7&gt;=55,"1.5",IF(H7&gt;=50,"1",IF(H7&lt;50,"0"))))))))</f>
        <v>0</v>
      </c>
      <c r="J7" s="13"/>
      <c r="K7" s="14"/>
      <c r="M7" s="248">
        <f>COUNTA(B5:B39)</f>
        <v>20</v>
      </c>
      <c r="N7" s="233">
        <f>COUNTIF(I4:I38,"4")</f>
        <v>0</v>
      </c>
      <c r="O7" s="233">
        <f>COUNTIF(I4:I38,"3.5")</f>
        <v>0</v>
      </c>
      <c r="P7" s="233">
        <f>COUNTIF(I4:I38,"3")</f>
        <v>0</v>
      </c>
      <c r="Q7" s="233">
        <f>COUNTIF(I4:I38,"2.5")</f>
        <v>0</v>
      </c>
      <c r="R7" s="233">
        <f>COUNTIF(I4:I38,"2")</f>
        <v>0</v>
      </c>
      <c r="S7" s="233">
        <f>COUNTIF(I4:I38,"1.5")</f>
        <v>0</v>
      </c>
      <c r="T7" s="233">
        <f>COUNTIF($I$4:$I$38,"1")</f>
        <v>0</v>
      </c>
      <c r="U7" s="233">
        <f>COUNTIF($I$4:$I$38,"0")</f>
        <v>20</v>
      </c>
      <c r="V7" s="233">
        <f>COUNTIF($I$4:$I$38,"ร")</f>
        <v>0</v>
      </c>
      <c r="W7" s="233">
        <f>COUNTIF($I$4:$I$38,"มส")</f>
        <v>0</v>
      </c>
      <c r="X7" s="1">
        <f>SUM(N7:W7)</f>
        <v>20</v>
      </c>
    </row>
    <row r="8" spans="1:24" ht="18.899999999999999" customHeight="1" thickBot="1">
      <c r="A8" s="9">
        <v>4</v>
      </c>
      <c r="B8" s="278" t="s">
        <v>271</v>
      </c>
      <c r="C8" s="148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1">
        <f t="shared" si="0"/>
        <v>0</v>
      </c>
      <c r="F8" s="64"/>
      <c r="G8" s="145"/>
      <c r="H8" s="142">
        <f t="shared" si="1"/>
        <v>0</v>
      </c>
      <c r="I8" s="143" t="str">
        <f t="shared" ref="I8:I12" si="2">IF(H8&gt;=80,"4",IF(H8&gt;=75,"3.5",IF(H8&gt;=70,"3",IF(H8&gt;=65,"2.5",IF(H8&gt;=60,"2",IF(H8&gt;=55,"1.5",IF(H8&gt;=50,"1",IF(H8&lt;50,"0"))))))))</f>
        <v>0</v>
      </c>
      <c r="J8" s="13"/>
      <c r="K8" s="14"/>
      <c r="M8" s="249" t="s">
        <v>196</v>
      </c>
      <c r="N8" s="243">
        <f>N7/$M$7*100</f>
        <v>0</v>
      </c>
      <c r="O8" s="243">
        <f>O7/$M$7*100</f>
        <v>0</v>
      </c>
      <c r="P8" s="243">
        <f t="shared" ref="P8:U8" si="3">P7/$M$7*100</f>
        <v>0</v>
      </c>
      <c r="Q8" s="243">
        <f t="shared" si="3"/>
        <v>0</v>
      </c>
      <c r="R8" s="243">
        <f t="shared" si="3"/>
        <v>0</v>
      </c>
      <c r="S8" s="243">
        <f t="shared" si="3"/>
        <v>0</v>
      </c>
      <c r="T8" s="243">
        <f t="shared" si="3"/>
        <v>0</v>
      </c>
      <c r="U8" s="243">
        <f t="shared" si="3"/>
        <v>100</v>
      </c>
      <c r="V8" s="243">
        <f t="shared" ref="V8" si="4">V7/$M$7*100</f>
        <v>0</v>
      </c>
      <c r="W8" s="243">
        <f t="shared" ref="W8" si="5">W7/$M$7*100</f>
        <v>0</v>
      </c>
      <c r="X8" s="245">
        <f>SUM(N8:W8)</f>
        <v>100</v>
      </c>
    </row>
    <row r="9" spans="1:24" ht="18.899999999999999" customHeight="1">
      <c r="A9" s="9">
        <v>5</v>
      </c>
      <c r="B9" s="278" t="s">
        <v>272</v>
      </c>
      <c r="C9" s="143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1">
        <f t="shared" si="0"/>
        <v>0</v>
      </c>
      <c r="F9" s="64"/>
      <c r="G9" s="145"/>
      <c r="H9" s="142">
        <f t="shared" si="1"/>
        <v>0</v>
      </c>
      <c r="I9" s="143" t="str">
        <f t="shared" si="2"/>
        <v>0</v>
      </c>
      <c r="J9" s="13"/>
      <c r="K9" s="14"/>
    </row>
    <row r="10" spans="1:24" ht="18.899999999999999" customHeight="1">
      <c r="A10" s="9">
        <v>6</v>
      </c>
      <c r="B10" s="278" t="s">
        <v>273</v>
      </c>
      <c r="C10" s="143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1">
        <f t="shared" si="0"/>
        <v>0</v>
      </c>
      <c r="F10" s="64"/>
      <c r="G10" s="145"/>
      <c r="H10" s="142">
        <f t="shared" si="1"/>
        <v>0</v>
      </c>
      <c r="I10" s="143" t="str">
        <f t="shared" si="2"/>
        <v>0</v>
      </c>
      <c r="J10" s="13"/>
      <c r="K10" s="14"/>
    </row>
    <row r="11" spans="1:24" ht="18.899999999999999" customHeight="1">
      <c r="A11" s="9">
        <v>7</v>
      </c>
      <c r="B11" s="277" t="s">
        <v>274</v>
      </c>
      <c r="C11" s="143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1">
        <f t="shared" si="0"/>
        <v>0</v>
      </c>
      <c r="F11" s="64"/>
      <c r="G11" s="145"/>
      <c r="H11" s="142">
        <f t="shared" si="1"/>
        <v>0</v>
      </c>
      <c r="I11" s="143" t="str">
        <f t="shared" si="2"/>
        <v>0</v>
      </c>
      <c r="J11" s="13"/>
      <c r="K11" s="14"/>
    </row>
    <row r="12" spans="1:24" ht="18.899999999999999" customHeight="1">
      <c r="A12" s="9">
        <v>8</v>
      </c>
      <c r="B12" s="278" t="s">
        <v>275</v>
      </c>
      <c r="C12" s="143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1">
        <f t="shared" si="0"/>
        <v>0</v>
      </c>
      <c r="F12" s="64"/>
      <c r="G12" s="145"/>
      <c r="H12" s="142">
        <f t="shared" si="1"/>
        <v>0</v>
      </c>
      <c r="I12" s="143" t="str">
        <f t="shared" si="2"/>
        <v>0</v>
      </c>
      <c r="J12" s="13"/>
      <c r="K12" s="14"/>
    </row>
    <row r="13" spans="1:24" ht="18.899999999999999" customHeight="1">
      <c r="A13" s="9">
        <v>9</v>
      </c>
      <c r="B13" s="286" t="s">
        <v>276</v>
      </c>
      <c r="C13" s="143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1">
        <f t="shared" ref="E13:E23" si="6">SUM(C13:D13)</f>
        <v>0</v>
      </c>
      <c r="F13" s="64"/>
      <c r="G13" s="145"/>
      <c r="H13" s="142">
        <f t="shared" ref="H13:H23" si="7">SUM(E13:G13)</f>
        <v>0</v>
      </c>
      <c r="I13" s="143" t="str">
        <f t="shared" ref="I13:I23" si="8">IF(H13&gt;=80,"4",IF(H13&gt;=75,"3.5",IF(H13&gt;=70,"3",IF(H13&gt;=65,"2.5",IF(H13&gt;=60,"2",IF(H13&gt;=55,"1.5",IF(H13&gt;=50,"1",IF(H13&lt;50,"0"))))))))</f>
        <v>0</v>
      </c>
      <c r="J13" s="13"/>
      <c r="K13" s="14"/>
    </row>
    <row r="14" spans="1:24" ht="18.899999999999999" customHeight="1">
      <c r="A14" s="9">
        <v>10</v>
      </c>
      <c r="B14" s="281" t="s">
        <v>277</v>
      </c>
      <c r="C14" s="143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1">
        <f t="shared" si="6"/>
        <v>0</v>
      </c>
      <c r="F14" s="64"/>
      <c r="G14" s="145"/>
      <c r="H14" s="142">
        <f t="shared" si="7"/>
        <v>0</v>
      </c>
      <c r="I14" s="143" t="str">
        <f t="shared" si="8"/>
        <v>0</v>
      </c>
      <c r="J14" s="13"/>
      <c r="K14" s="14"/>
    </row>
    <row r="15" spans="1:24" ht="18.899999999999999" customHeight="1">
      <c r="A15" s="9">
        <v>11</v>
      </c>
      <c r="B15" s="278" t="s">
        <v>278</v>
      </c>
      <c r="C15" s="143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1">
        <f t="shared" si="6"/>
        <v>0</v>
      </c>
      <c r="F15" s="64"/>
      <c r="G15" s="145"/>
      <c r="H15" s="142">
        <f t="shared" si="7"/>
        <v>0</v>
      </c>
      <c r="I15" s="143" t="str">
        <f t="shared" si="8"/>
        <v>0</v>
      </c>
      <c r="J15" s="13"/>
      <c r="K15" s="14"/>
    </row>
    <row r="16" spans="1:24" ht="18.899999999999999" customHeight="1">
      <c r="A16" s="9">
        <v>12</v>
      </c>
      <c r="B16" s="279" t="s">
        <v>279</v>
      </c>
      <c r="C16" s="143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1">
        <f t="shared" si="6"/>
        <v>0</v>
      </c>
      <c r="F16" s="64"/>
      <c r="G16" s="145"/>
      <c r="H16" s="142">
        <f t="shared" si="7"/>
        <v>0</v>
      </c>
      <c r="I16" s="143" t="str">
        <f t="shared" si="8"/>
        <v>0</v>
      </c>
      <c r="J16" s="13"/>
      <c r="K16" s="14"/>
    </row>
    <row r="17" spans="1:11" ht="18.899999999999999" customHeight="1">
      <c r="A17" s="9">
        <v>13</v>
      </c>
      <c r="B17" s="278" t="s">
        <v>280</v>
      </c>
      <c r="C17" s="143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1">
        <f t="shared" si="6"/>
        <v>0</v>
      </c>
      <c r="F17" s="64"/>
      <c r="G17" s="145"/>
      <c r="H17" s="142">
        <f t="shared" si="7"/>
        <v>0</v>
      </c>
      <c r="I17" s="143" t="str">
        <f t="shared" si="8"/>
        <v>0</v>
      </c>
      <c r="J17" s="13"/>
      <c r="K17" s="14"/>
    </row>
    <row r="18" spans="1:11" ht="18.899999999999999" customHeight="1">
      <c r="A18" s="9">
        <v>14</v>
      </c>
      <c r="B18" s="278" t="s">
        <v>281</v>
      </c>
      <c r="C18" s="143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1">
        <f t="shared" si="6"/>
        <v>0</v>
      </c>
      <c r="F18" s="64"/>
      <c r="G18" s="145"/>
      <c r="H18" s="142">
        <f t="shared" si="7"/>
        <v>0</v>
      </c>
      <c r="I18" s="143" t="str">
        <f t="shared" si="8"/>
        <v>0</v>
      </c>
      <c r="J18" s="13"/>
      <c r="K18" s="14"/>
    </row>
    <row r="19" spans="1:11" ht="18.899999999999999" customHeight="1">
      <c r="A19" s="9">
        <v>15</v>
      </c>
      <c r="B19" s="278" t="s">
        <v>282</v>
      </c>
      <c r="C19" s="143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1">
        <f t="shared" si="6"/>
        <v>0</v>
      </c>
      <c r="F19" s="64"/>
      <c r="G19" s="145"/>
      <c r="H19" s="142">
        <f t="shared" si="7"/>
        <v>0</v>
      </c>
      <c r="I19" s="143" t="str">
        <f t="shared" si="8"/>
        <v>0</v>
      </c>
      <c r="J19" s="13"/>
      <c r="K19" s="14"/>
    </row>
    <row r="20" spans="1:11" ht="18.899999999999999" customHeight="1">
      <c r="A20" s="9">
        <v>16</v>
      </c>
      <c r="B20" s="277" t="s">
        <v>283</v>
      </c>
      <c r="C20" s="143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1">
        <f t="shared" si="6"/>
        <v>0</v>
      </c>
      <c r="F20" s="64"/>
      <c r="G20" s="145"/>
      <c r="H20" s="142">
        <f t="shared" si="7"/>
        <v>0</v>
      </c>
      <c r="I20" s="143" t="str">
        <f t="shared" si="8"/>
        <v>0</v>
      </c>
      <c r="J20" s="13"/>
      <c r="K20" s="14"/>
    </row>
    <row r="21" spans="1:11" ht="18.899999999999999" customHeight="1">
      <c r="A21" s="9">
        <v>17</v>
      </c>
      <c r="B21" s="278" t="s">
        <v>284</v>
      </c>
      <c r="C21" s="143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1">
        <f t="shared" si="6"/>
        <v>0</v>
      </c>
      <c r="F21" s="64"/>
      <c r="G21" s="145"/>
      <c r="H21" s="142">
        <f t="shared" si="7"/>
        <v>0</v>
      </c>
      <c r="I21" s="143" t="str">
        <f t="shared" si="8"/>
        <v>0</v>
      </c>
      <c r="J21" s="13"/>
      <c r="K21" s="14"/>
    </row>
    <row r="22" spans="1:11" ht="18.899999999999999" customHeight="1">
      <c r="A22" s="9">
        <v>18</v>
      </c>
      <c r="B22" s="278" t="s">
        <v>285</v>
      </c>
      <c r="C22" s="143">
        <f>'หน่วยที่ 1-3'!F21+'หน่วยที่ 1-3'!J21+'หน่วยที่ 1-3'!N21</f>
        <v>0</v>
      </c>
      <c r="D22" s="64">
        <f>'หน่วยที่ 1-3'!N21+'หน่วยที่ 4-6'!F21+'หน่วยที่ 4-6'!J21</f>
        <v>0</v>
      </c>
      <c r="E22" s="141">
        <f t="shared" si="6"/>
        <v>0</v>
      </c>
      <c r="F22" s="64"/>
      <c r="G22" s="145"/>
      <c r="H22" s="142">
        <f t="shared" si="7"/>
        <v>0</v>
      </c>
      <c r="I22" s="143" t="str">
        <f t="shared" si="8"/>
        <v>0</v>
      </c>
      <c r="J22" s="13"/>
      <c r="K22" s="14"/>
    </row>
    <row r="23" spans="1:11" ht="18.899999999999999" customHeight="1">
      <c r="A23" s="9">
        <v>19</v>
      </c>
      <c r="B23" s="278" t="s">
        <v>286</v>
      </c>
      <c r="C23" s="143">
        <f>'หน่วยที่ 1-3'!F22+'หน่วยที่ 1-3'!J22+'หน่วยที่ 1-3'!N22</f>
        <v>0</v>
      </c>
      <c r="D23" s="64">
        <f>'หน่วยที่ 1-3'!N22+'หน่วยที่ 4-6'!F22+'หน่วยที่ 4-6'!J22</f>
        <v>0</v>
      </c>
      <c r="E23" s="141">
        <f t="shared" si="6"/>
        <v>0</v>
      </c>
      <c r="F23" s="64"/>
      <c r="G23" s="145"/>
      <c r="H23" s="142">
        <f t="shared" si="7"/>
        <v>0</v>
      </c>
      <c r="I23" s="143" t="str">
        <f t="shared" si="8"/>
        <v>0</v>
      </c>
      <c r="J23" s="13"/>
      <c r="K23" s="14"/>
    </row>
    <row r="24" spans="1:11" ht="18.899999999999999" customHeight="1" thickBot="1">
      <c r="A24" s="259">
        <v>20</v>
      </c>
      <c r="B24" s="271" t="s">
        <v>287</v>
      </c>
      <c r="C24" s="260">
        <f>'หน่วยที่ 1-3'!F23+'หน่วยที่ 1-3'!J23+'หน่วยที่ 1-3'!N23</f>
        <v>0</v>
      </c>
      <c r="D24" s="261">
        <f>'หน่วยที่ 1-3'!N23+'หน่วยที่ 4-6'!F23+'หน่วยที่ 4-6'!J23</f>
        <v>0</v>
      </c>
      <c r="E24" s="262">
        <f t="shared" ref="E24" si="9">SUM(C24:D24)</f>
        <v>0</v>
      </c>
      <c r="F24" s="261"/>
      <c r="G24" s="263"/>
      <c r="H24" s="264">
        <f t="shared" ref="H24" si="10">SUM(E24:G24)</f>
        <v>0</v>
      </c>
      <c r="I24" s="260" t="str">
        <f t="shared" ref="I24" si="11">IF(H24&gt;=80,"4",IF(H24&gt;=75,"3.5",IF(H24&gt;=70,"3",IF(H24&gt;=65,"2.5",IF(H24&gt;=60,"2",IF(H24&gt;=55,"1.5",IF(H24&gt;=50,"1",IF(H24&lt;50,"0"))))))))</f>
        <v>0</v>
      </c>
      <c r="J24" s="265"/>
      <c r="K24" s="266"/>
    </row>
    <row r="25" spans="1:11" ht="18.899999999999999" customHeight="1" thickTop="1">
      <c r="A25" s="258">
        <v>21</v>
      </c>
      <c r="B25" s="280"/>
      <c r="C25" s="143"/>
      <c r="D25" s="62"/>
      <c r="E25" s="141"/>
      <c r="F25" s="62"/>
      <c r="G25" s="144"/>
      <c r="H25" s="142"/>
      <c r="I25" s="143"/>
      <c r="J25" s="30"/>
      <c r="K25" s="31"/>
    </row>
    <row r="26" spans="1:11" ht="18.899999999999999" customHeight="1">
      <c r="A26" s="110">
        <v>22</v>
      </c>
      <c r="B26" s="255"/>
      <c r="C26" s="17"/>
      <c r="D26" s="62"/>
      <c r="E26" s="141"/>
      <c r="F26" s="64"/>
      <c r="G26" s="145"/>
      <c r="H26" s="142"/>
      <c r="I26" s="143"/>
      <c r="J26" s="13"/>
      <c r="K26" s="14"/>
    </row>
    <row r="27" spans="1:11" ht="18.899999999999999" customHeight="1">
      <c r="A27" s="110">
        <v>23</v>
      </c>
      <c r="B27" s="255"/>
      <c r="C27" s="143"/>
      <c r="D27" s="62"/>
      <c r="E27" s="141"/>
      <c r="F27" s="64"/>
      <c r="G27" s="145"/>
      <c r="H27" s="142"/>
      <c r="I27" s="143"/>
      <c r="J27" s="13"/>
      <c r="K27" s="14"/>
    </row>
    <row r="28" spans="1:11" ht="18.899999999999999" customHeight="1">
      <c r="A28" s="110">
        <v>24</v>
      </c>
      <c r="B28" s="255"/>
      <c r="C28" s="143"/>
      <c r="D28" s="62"/>
      <c r="E28" s="141"/>
      <c r="F28" s="64"/>
      <c r="G28" s="145"/>
      <c r="H28" s="142"/>
      <c r="I28" s="143"/>
      <c r="J28" s="13"/>
      <c r="K28" s="14"/>
    </row>
    <row r="29" spans="1:11" ht="18.899999999999999" customHeight="1">
      <c r="A29" s="110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0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0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0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0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0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0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0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0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0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1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7" zoomScaleNormal="100" workbookViewId="0">
      <selection activeCell="F18" sqref="F18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2" t="s">
        <v>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8" s="20" customFormat="1" ht="17.399999999999999" customHeight="1">
      <c r="A2" s="325" t="s">
        <v>0</v>
      </c>
      <c r="B2" s="103"/>
      <c r="C2" s="387" t="s">
        <v>16</v>
      </c>
      <c r="D2" s="389" t="s">
        <v>17</v>
      </c>
      <c r="E2" s="389" t="s">
        <v>18</v>
      </c>
      <c r="F2" s="389" t="s">
        <v>19</v>
      </c>
      <c r="G2" s="373" t="s">
        <v>20</v>
      </c>
      <c r="H2" s="39" t="s">
        <v>21</v>
      </c>
      <c r="I2" s="325" t="s">
        <v>9</v>
      </c>
      <c r="J2" s="330" t="s">
        <v>24</v>
      </c>
      <c r="K2" s="375"/>
    </row>
    <row r="3" spans="1:18" s="20" customFormat="1" ht="18" customHeight="1">
      <c r="A3" s="326"/>
      <c r="B3" s="104" t="s">
        <v>5</v>
      </c>
      <c r="C3" s="388"/>
      <c r="D3" s="390"/>
      <c r="E3" s="390"/>
      <c r="F3" s="390"/>
      <c r="G3" s="374"/>
      <c r="H3" s="40" t="s">
        <v>22</v>
      </c>
      <c r="I3" s="326"/>
      <c r="J3" s="331"/>
      <c r="K3" s="376"/>
    </row>
    <row r="4" spans="1:18" s="20" customFormat="1" ht="18.600000000000001" customHeight="1" thickBot="1">
      <c r="A4" s="327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7"/>
      <c r="J4" s="332"/>
      <c r="K4" s="377"/>
    </row>
    <row r="5" spans="1:18" ht="18.600000000000001" customHeight="1" thickBot="1">
      <c r="A5" s="8">
        <v>1</v>
      </c>
      <c r="B5" s="278" t="s">
        <v>268</v>
      </c>
      <c r="C5" s="146"/>
      <c r="D5" s="147"/>
      <c r="E5" s="147"/>
      <c r="F5" s="147"/>
      <c r="G5" s="149"/>
      <c r="H5" s="150" t="e">
        <f>MODE(C5:G5)</f>
        <v>#N/A</v>
      </c>
      <c r="I5" s="143" t="e">
        <f>IF(H5=3,"ดีเยี่ยม",IF(H5=2,"ดี",IF(H5=1,"ผ่าน",IF(H5=0,"ไม่ผ่าน"))))</f>
        <v>#N/A</v>
      </c>
      <c r="J5" s="378" t="s">
        <v>25</v>
      </c>
      <c r="K5" s="379"/>
      <c r="M5" s="383" t="s">
        <v>259</v>
      </c>
      <c r="N5" s="380" t="s">
        <v>261</v>
      </c>
      <c r="O5" s="381"/>
      <c r="P5" s="381"/>
      <c r="Q5" s="382"/>
    </row>
    <row r="6" spans="1:18" ht="18.600000000000001" customHeight="1">
      <c r="A6" s="9">
        <v>2</v>
      </c>
      <c r="B6" s="278" t="s">
        <v>269</v>
      </c>
      <c r="C6" s="148"/>
      <c r="D6" s="64"/>
      <c r="E6" s="64"/>
      <c r="F6" s="64"/>
      <c r="G6" s="151"/>
      <c r="H6" s="152" t="e">
        <f>MODE(C6:G6)</f>
        <v>#N/A</v>
      </c>
      <c r="I6" s="143" t="e">
        <f>IF(H6=3,"ดีเยี่ยม",IF(H6=2,"ดี",IF(H6=1,"ผ่าน",IF(H6=0,"ไม่ผ่าน"))))</f>
        <v>#N/A</v>
      </c>
      <c r="J6" s="106" t="s">
        <v>27</v>
      </c>
      <c r="K6" s="107" t="s">
        <v>26</v>
      </c>
      <c r="M6" s="384"/>
      <c r="N6" s="235" t="s">
        <v>190</v>
      </c>
      <c r="O6" s="187" t="s">
        <v>126</v>
      </c>
      <c r="P6" s="187" t="s">
        <v>191</v>
      </c>
      <c r="Q6" s="235" t="s">
        <v>192</v>
      </c>
    </row>
    <row r="7" spans="1:18" ht="18.600000000000001" customHeight="1" thickBot="1">
      <c r="A7" s="9">
        <v>3</v>
      </c>
      <c r="B7" s="278" t="s">
        <v>270</v>
      </c>
      <c r="C7" s="148"/>
      <c r="D7" s="64"/>
      <c r="E7" s="64"/>
      <c r="F7" s="64"/>
      <c r="G7" s="151"/>
      <c r="H7" s="152" t="e">
        <f t="shared" ref="H7:H12" si="0">MODE(C7:G7)</f>
        <v>#N/A</v>
      </c>
      <c r="I7" s="143" t="e">
        <f t="shared" ref="I7:I12" si="1">IF(H7=3,"ดีเยี่ยม",IF(H7=2,"ดี",IF(H7=1,"ผ่าน",IF(H7=0,"ไม่ผ่าน"))))</f>
        <v>#N/A</v>
      </c>
      <c r="J7" s="108"/>
      <c r="K7" s="107" t="s">
        <v>29</v>
      </c>
      <c r="M7" s="384"/>
      <c r="N7" s="237" t="s">
        <v>155</v>
      </c>
      <c r="O7" s="234" t="s">
        <v>156</v>
      </c>
      <c r="P7" s="234" t="s">
        <v>157</v>
      </c>
      <c r="Q7" s="236" t="s">
        <v>158</v>
      </c>
    </row>
    <row r="8" spans="1:18" ht="18.600000000000001" customHeight="1" thickBot="1">
      <c r="A8" s="9">
        <v>4</v>
      </c>
      <c r="B8" s="278" t="s">
        <v>271</v>
      </c>
      <c r="C8" s="148"/>
      <c r="D8" s="64"/>
      <c r="E8" s="64"/>
      <c r="F8" s="64"/>
      <c r="G8" s="151"/>
      <c r="H8" s="152" t="e">
        <f t="shared" si="0"/>
        <v>#N/A</v>
      </c>
      <c r="I8" s="143" t="e">
        <f t="shared" si="1"/>
        <v>#N/A</v>
      </c>
      <c r="J8" s="108"/>
      <c r="K8" s="107" t="s">
        <v>30</v>
      </c>
      <c r="M8" s="238">
        <f>COUNTA(B5:B39)</f>
        <v>20</v>
      </c>
      <c r="N8" s="233">
        <f>COUNTIF(I5:I39,"ดีเยี่ยม")</f>
        <v>0</v>
      </c>
      <c r="O8" s="233">
        <f>COUNTIF(I5:I39,"ดี")</f>
        <v>0</v>
      </c>
      <c r="P8" s="233">
        <f>COUNTIF(I5:I39,"ผ่าน")</f>
        <v>0</v>
      </c>
      <c r="Q8" s="233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78" t="s">
        <v>272</v>
      </c>
      <c r="C9" s="148"/>
      <c r="D9" s="64"/>
      <c r="E9" s="64"/>
      <c r="F9" s="64"/>
      <c r="G9" s="151"/>
      <c r="H9" s="152" t="e">
        <f t="shared" si="0"/>
        <v>#N/A</v>
      </c>
      <c r="I9" s="143" t="e">
        <f t="shared" si="1"/>
        <v>#N/A</v>
      </c>
      <c r="J9" s="106" t="s">
        <v>32</v>
      </c>
      <c r="K9" s="107" t="s">
        <v>107</v>
      </c>
      <c r="M9" s="238" t="s">
        <v>188</v>
      </c>
      <c r="N9" s="242">
        <f>N8/$M$8*100</f>
        <v>0</v>
      </c>
      <c r="O9" s="242">
        <f t="shared" ref="O9:P9" si="2">O8/$M$8*100</f>
        <v>0</v>
      </c>
      <c r="P9" s="242">
        <f t="shared" si="2"/>
        <v>0</v>
      </c>
      <c r="Q9" s="242">
        <f>Q8/$M$8*100</f>
        <v>0</v>
      </c>
      <c r="R9" s="245">
        <f>SUM(N9:Q9)</f>
        <v>0</v>
      </c>
    </row>
    <row r="10" spans="1:18" ht="18.600000000000001" customHeight="1">
      <c r="A10" s="9">
        <v>6</v>
      </c>
      <c r="B10" s="278" t="s">
        <v>273</v>
      </c>
      <c r="C10" s="148"/>
      <c r="D10" s="64"/>
      <c r="E10" s="64"/>
      <c r="F10" s="64"/>
      <c r="G10" s="151"/>
      <c r="H10" s="152" t="e">
        <f t="shared" si="0"/>
        <v>#N/A</v>
      </c>
      <c r="I10" s="143" t="e">
        <f t="shared" si="1"/>
        <v>#N/A</v>
      </c>
      <c r="J10" s="108"/>
      <c r="K10" s="107" t="s">
        <v>108</v>
      </c>
    </row>
    <row r="11" spans="1:18" ht="18.600000000000001" customHeight="1">
      <c r="A11" s="9">
        <v>7</v>
      </c>
      <c r="B11" s="277" t="s">
        <v>274</v>
      </c>
      <c r="C11" s="148"/>
      <c r="D11" s="64"/>
      <c r="E11" s="64"/>
      <c r="F11" s="64"/>
      <c r="G11" s="151"/>
      <c r="H11" s="152" t="e">
        <f t="shared" si="0"/>
        <v>#N/A</v>
      </c>
      <c r="I11" s="143" t="e">
        <f t="shared" si="1"/>
        <v>#N/A</v>
      </c>
      <c r="J11" s="108"/>
      <c r="K11" s="107" t="s">
        <v>31</v>
      </c>
    </row>
    <row r="12" spans="1:18" ht="18.600000000000001" customHeight="1">
      <c r="A12" s="9">
        <v>8</v>
      </c>
      <c r="B12" s="278" t="s">
        <v>275</v>
      </c>
      <c r="C12" s="148"/>
      <c r="D12" s="64"/>
      <c r="E12" s="64"/>
      <c r="F12" s="64"/>
      <c r="G12" s="151"/>
      <c r="H12" s="152" t="e">
        <f t="shared" si="0"/>
        <v>#N/A</v>
      </c>
      <c r="I12" s="143" t="e">
        <f t="shared" si="1"/>
        <v>#N/A</v>
      </c>
      <c r="J12" s="106" t="s">
        <v>33</v>
      </c>
      <c r="K12" s="107" t="s">
        <v>48</v>
      </c>
    </row>
    <row r="13" spans="1:18" ht="18.600000000000001" customHeight="1">
      <c r="A13" s="9">
        <v>9</v>
      </c>
      <c r="B13" s="286" t="s">
        <v>276</v>
      </c>
      <c r="C13" s="148"/>
      <c r="D13" s="64"/>
      <c r="E13" s="64"/>
      <c r="F13" s="64"/>
      <c r="G13" s="151"/>
      <c r="H13" s="152" t="e">
        <f t="shared" ref="H13:H23" si="3">MODE(C13:G13)</f>
        <v>#N/A</v>
      </c>
      <c r="I13" s="143" t="e">
        <f t="shared" ref="I13:I23" si="4">IF(H13=3,"ดีเยี่ยม",IF(H13=2,"ดี",IF(H13=1,"ผ่าน",IF(H13=0,"ไม่ผ่าน"))))</f>
        <v>#N/A</v>
      </c>
      <c r="J13" s="108"/>
      <c r="K13" s="107" t="s">
        <v>49</v>
      </c>
    </row>
    <row r="14" spans="1:18" ht="18.600000000000001" customHeight="1">
      <c r="A14" s="9">
        <v>10</v>
      </c>
      <c r="B14" s="281" t="s">
        <v>277</v>
      </c>
      <c r="C14" s="148"/>
      <c r="D14" s="64"/>
      <c r="E14" s="64"/>
      <c r="F14" s="64"/>
      <c r="G14" s="151"/>
      <c r="H14" s="152" t="e">
        <f t="shared" si="3"/>
        <v>#N/A</v>
      </c>
      <c r="I14" s="143" t="e">
        <f t="shared" si="4"/>
        <v>#N/A</v>
      </c>
      <c r="J14" s="108"/>
      <c r="K14" s="107" t="s">
        <v>110</v>
      </c>
    </row>
    <row r="15" spans="1:18" ht="18.600000000000001" customHeight="1">
      <c r="A15" s="9">
        <v>11</v>
      </c>
      <c r="B15" s="278" t="s">
        <v>278</v>
      </c>
      <c r="C15" s="148"/>
      <c r="D15" s="64"/>
      <c r="E15" s="64"/>
      <c r="F15" s="64"/>
      <c r="G15" s="151"/>
      <c r="H15" s="152" t="e">
        <f t="shared" si="3"/>
        <v>#N/A</v>
      </c>
      <c r="I15" s="143" t="e">
        <f t="shared" si="4"/>
        <v>#N/A</v>
      </c>
      <c r="J15" s="108"/>
      <c r="K15" s="107" t="s">
        <v>109</v>
      </c>
    </row>
    <row r="16" spans="1:18" ht="18.600000000000001" customHeight="1">
      <c r="A16" s="9">
        <v>12</v>
      </c>
      <c r="B16" s="279" t="s">
        <v>279</v>
      </c>
      <c r="C16" s="148"/>
      <c r="D16" s="64"/>
      <c r="E16" s="64"/>
      <c r="F16" s="64"/>
      <c r="G16" s="151"/>
      <c r="H16" s="152" t="e">
        <f t="shared" si="3"/>
        <v>#N/A</v>
      </c>
      <c r="I16" s="143" t="e">
        <f t="shared" si="4"/>
        <v>#N/A</v>
      </c>
      <c r="J16" s="106" t="s">
        <v>34</v>
      </c>
      <c r="K16" s="107" t="s">
        <v>50</v>
      </c>
    </row>
    <row r="17" spans="1:11" ht="18.600000000000001" customHeight="1">
      <c r="A17" s="9">
        <v>13</v>
      </c>
      <c r="B17" s="278" t="s">
        <v>280</v>
      </c>
      <c r="C17" s="148"/>
      <c r="D17" s="64"/>
      <c r="E17" s="64"/>
      <c r="F17" s="64"/>
      <c r="G17" s="151"/>
      <c r="H17" s="152" t="e">
        <f t="shared" si="3"/>
        <v>#N/A</v>
      </c>
      <c r="I17" s="143" t="e">
        <f t="shared" si="4"/>
        <v>#N/A</v>
      </c>
      <c r="J17" s="108"/>
      <c r="K17" s="107" t="s">
        <v>111</v>
      </c>
    </row>
    <row r="18" spans="1:11" ht="18.600000000000001" customHeight="1">
      <c r="A18" s="9">
        <v>14</v>
      </c>
      <c r="B18" s="278" t="s">
        <v>281</v>
      </c>
      <c r="C18" s="148"/>
      <c r="D18" s="64"/>
      <c r="E18" s="64"/>
      <c r="F18" s="64"/>
      <c r="G18" s="151"/>
      <c r="H18" s="152" t="e">
        <f t="shared" si="3"/>
        <v>#N/A</v>
      </c>
      <c r="I18" s="143" t="e">
        <f t="shared" si="4"/>
        <v>#N/A</v>
      </c>
      <c r="J18" s="108"/>
      <c r="K18" s="107" t="s">
        <v>112</v>
      </c>
    </row>
    <row r="19" spans="1:11" ht="18.600000000000001" customHeight="1">
      <c r="A19" s="9">
        <v>15</v>
      </c>
      <c r="B19" s="278" t="s">
        <v>282</v>
      </c>
      <c r="C19" s="148"/>
      <c r="D19" s="64"/>
      <c r="E19" s="64"/>
      <c r="F19" s="64"/>
      <c r="G19" s="151"/>
      <c r="H19" s="152" t="e">
        <f t="shared" si="3"/>
        <v>#N/A</v>
      </c>
      <c r="I19" s="143" t="e">
        <f t="shared" si="4"/>
        <v>#N/A</v>
      </c>
      <c r="J19" s="106" t="s">
        <v>35</v>
      </c>
      <c r="K19" s="107" t="s">
        <v>113</v>
      </c>
    </row>
    <row r="20" spans="1:11" ht="18.600000000000001" customHeight="1">
      <c r="A20" s="9">
        <v>16</v>
      </c>
      <c r="B20" s="277" t="s">
        <v>283</v>
      </c>
      <c r="C20" s="148"/>
      <c r="D20" s="64"/>
      <c r="E20" s="64"/>
      <c r="F20" s="64"/>
      <c r="G20" s="151"/>
      <c r="H20" s="152" t="e">
        <f t="shared" si="3"/>
        <v>#N/A</v>
      </c>
      <c r="I20" s="143" t="e">
        <f t="shared" si="4"/>
        <v>#N/A</v>
      </c>
      <c r="J20" s="108"/>
      <c r="K20" s="107" t="s">
        <v>114</v>
      </c>
    </row>
    <row r="21" spans="1:11" ht="18.600000000000001" customHeight="1">
      <c r="A21" s="9">
        <v>17</v>
      </c>
      <c r="B21" s="278" t="s">
        <v>284</v>
      </c>
      <c r="C21" s="148"/>
      <c r="D21" s="64"/>
      <c r="E21" s="64"/>
      <c r="F21" s="64"/>
      <c r="G21" s="151"/>
      <c r="H21" s="152" t="e">
        <f t="shared" si="3"/>
        <v>#N/A</v>
      </c>
      <c r="I21" s="143" t="e">
        <f t="shared" si="4"/>
        <v>#N/A</v>
      </c>
      <c r="J21" s="108"/>
      <c r="K21" s="107" t="s">
        <v>51</v>
      </c>
    </row>
    <row r="22" spans="1:11" ht="18.600000000000001" customHeight="1">
      <c r="A22" s="9">
        <v>18</v>
      </c>
      <c r="B22" s="278" t="s">
        <v>285</v>
      </c>
      <c r="C22" s="148"/>
      <c r="D22" s="64"/>
      <c r="E22" s="64"/>
      <c r="F22" s="64"/>
      <c r="G22" s="151"/>
      <c r="H22" s="152" t="e">
        <f t="shared" si="3"/>
        <v>#N/A</v>
      </c>
      <c r="I22" s="143" t="e">
        <f t="shared" si="4"/>
        <v>#N/A</v>
      </c>
      <c r="J22" s="108"/>
      <c r="K22" s="107" t="s">
        <v>52</v>
      </c>
    </row>
    <row r="23" spans="1:11" ht="18.600000000000001" customHeight="1">
      <c r="A23" s="9">
        <v>19</v>
      </c>
      <c r="B23" s="278" t="s">
        <v>286</v>
      </c>
      <c r="C23" s="148"/>
      <c r="D23" s="64"/>
      <c r="E23" s="64"/>
      <c r="F23" s="64"/>
      <c r="G23" s="151"/>
      <c r="H23" s="152" t="e">
        <f t="shared" si="3"/>
        <v>#N/A</v>
      </c>
      <c r="I23" s="143" t="e">
        <f t="shared" si="4"/>
        <v>#N/A</v>
      </c>
      <c r="J23" s="108"/>
      <c r="K23" s="107"/>
    </row>
    <row r="24" spans="1:11" ht="18.600000000000001" customHeight="1" thickBot="1">
      <c r="A24" s="259">
        <v>20</v>
      </c>
      <c r="B24" s="271" t="s">
        <v>287</v>
      </c>
      <c r="C24" s="260"/>
      <c r="D24" s="261"/>
      <c r="E24" s="261"/>
      <c r="F24" s="261"/>
      <c r="G24" s="256"/>
      <c r="H24" s="259" t="e">
        <f t="shared" ref="H24" si="5">MODE(C24:G24)</f>
        <v>#N/A</v>
      </c>
      <c r="I24" s="259" t="e">
        <f t="shared" ref="I24" si="6">IF(H24=3,"ดีเยี่ยม",IF(H24=2,"ดี",IF(H24=1,"ผ่าน",IF(H24=0,"ไม่ผ่าน"))))</f>
        <v>#N/A</v>
      </c>
      <c r="J24" s="108"/>
      <c r="K24" s="107"/>
    </row>
    <row r="25" spans="1:11" ht="18.600000000000001" customHeight="1" thickTop="1">
      <c r="A25" s="258">
        <v>21</v>
      </c>
      <c r="B25" s="280"/>
      <c r="C25" s="29"/>
      <c r="D25" s="30"/>
      <c r="E25" s="30"/>
      <c r="F25" s="30"/>
      <c r="G25" s="31"/>
      <c r="H25" s="166"/>
      <c r="I25" s="166"/>
      <c r="J25" s="385" t="s">
        <v>36</v>
      </c>
      <c r="K25" s="386"/>
    </row>
    <row r="26" spans="1:11" ht="18.600000000000001" customHeight="1">
      <c r="A26" s="110">
        <v>22</v>
      </c>
      <c r="B26" s="255"/>
      <c r="C26" s="17"/>
      <c r="D26" s="13"/>
      <c r="E26" s="13"/>
      <c r="F26" s="13"/>
      <c r="G26" s="14"/>
      <c r="H26" s="152"/>
      <c r="I26" s="143"/>
      <c r="J26" s="108"/>
      <c r="K26" s="107" t="s">
        <v>37</v>
      </c>
    </row>
    <row r="27" spans="1:11" ht="18.600000000000001" customHeight="1">
      <c r="A27" s="110">
        <v>23</v>
      </c>
      <c r="B27" s="255"/>
      <c r="C27" s="17"/>
      <c r="D27" s="13"/>
      <c r="E27" s="13"/>
      <c r="F27" s="13"/>
      <c r="G27" s="14"/>
      <c r="H27" s="152"/>
      <c r="I27" s="143"/>
      <c r="J27" s="108"/>
      <c r="K27" s="107" t="s">
        <v>38</v>
      </c>
    </row>
    <row r="28" spans="1:11" ht="18.600000000000001" customHeight="1">
      <c r="A28" s="110">
        <v>24</v>
      </c>
      <c r="B28" s="255"/>
      <c r="C28" s="17"/>
      <c r="D28" s="13"/>
      <c r="E28" s="13"/>
      <c r="F28" s="13"/>
      <c r="G28" s="14"/>
      <c r="H28" s="152"/>
      <c r="I28" s="143"/>
      <c r="J28" s="108"/>
      <c r="K28" s="107" t="s">
        <v>39</v>
      </c>
    </row>
    <row r="29" spans="1:11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40</v>
      </c>
    </row>
    <row r="30" spans="1:11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/>
    </row>
    <row r="31" spans="1:11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9" t="s">
        <v>41</v>
      </c>
    </row>
    <row r="32" spans="1:11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6" t="s">
        <v>27</v>
      </c>
      <c r="K32" s="107" t="s">
        <v>42</v>
      </c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07" t="s">
        <v>43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8"/>
      <c r="K34" s="107" t="s">
        <v>44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45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6" t="s">
        <v>32</v>
      </c>
      <c r="K36" s="107" t="s">
        <v>46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47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2022-06-07T13:00:11Z</dcterms:modified>
</cp:coreProperties>
</file>