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user-notebook\Downloads\"/>
    </mc:Choice>
  </mc:AlternateContent>
  <xr:revisionPtr revIDLastSave="0" documentId="13_ncr:1_{91562148-76D4-4723-9C25-9B266EDC51BE}" xr6:coauthVersionLast="47" xr6:coauthVersionMax="47" xr10:uidLastSave="{00000000-0000-0000-0000-000000000000}"/>
  <workbookProtection workbookAlgorithmName="SHA-512" workbookHashValue="/w0bvgpLRk08ipQV+L95cDMewxqc1baWwRcNuZPoNXqHZXVj9yU5G1NvvOq+IYbPkl8+UEBe+vOsvuOo8OLyeg==" workbookSaltValue="8nsTGjCutWZoHNCXX7I2lw==" workbookSpinCount="100000" lockStructure="1"/>
  <bookViews>
    <workbookView xWindow="-120" yWindow="-120" windowWidth="20730" windowHeight="11160" firstSheet="8" activeTab="12" xr2:uid="{14B53E5B-4357-4F1D-8AF6-E09D0F587574}"/>
  </bookViews>
  <sheets>
    <sheet name="ตั้งค่า" sheetId="1" r:id="rId1"/>
    <sheet name="1.บันทึกข้อมูลนักเรียน" sheetId="2" r:id="rId2"/>
    <sheet name="2.บันทึกเวลาเรียน" sheetId="3" r:id="rId3"/>
    <sheet name="3.บันทึกมาตราฐาน" sheetId="4" r:id="rId4"/>
    <sheet name="3.1 ตัวชี้วัด" sheetId="5" r:id="rId5"/>
    <sheet name="3. บันทึกผลการเรียนรู้" sheetId="6" r:id="rId6"/>
    <sheet name="4.บันทึกผลประเมินการเรียน" sheetId="7" r:id="rId7"/>
    <sheet name="5.บันทึกคุณลักษณะ" sheetId="8" r:id="rId8"/>
    <sheet name="6.บันทึกอ่าน คิด...." sheetId="9" r:id="rId9"/>
    <sheet name="สรุปเวลาเรียน" sheetId="11" r:id="rId10"/>
    <sheet name="รายงานคุณลักษณ์และอ่านคิด.." sheetId="12" r:id="rId11"/>
    <sheet name="รายงานปรเมิน" sheetId="13" r:id="rId12"/>
    <sheet name="ปก" sheetId="18" r:id="rId13"/>
  </sheets>
  <externalReferences>
    <externalReference r:id="rId14"/>
  </externalReferences>
  <definedNames>
    <definedName name="_xlnm.Print_Area" localSheetId="0">ตั้งค่า!$A$2:$G$28</definedName>
    <definedName name="_xlnm.Print_Area" localSheetId="12">ปก!$A$1:$L$37</definedName>
    <definedName name="_xlnm.Print_Area" localSheetId="9">สรุปเวลาเรียน!$A$1:$I$55</definedName>
    <definedName name="_xlnm.Print_Titles" localSheetId="10">รายงานคุณลักษณ์และอ่านคิด..!$1:$4</definedName>
    <definedName name="_xlnm.Print_Titles" localSheetId="9">สรุปเวลาเรียน!$1:$5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J8" i="3" l="1"/>
  <c r="A43" i="5"/>
  <c r="A44" i="5"/>
  <c r="A45" i="5"/>
  <c r="A46" i="5"/>
  <c r="A47" i="5"/>
  <c r="A48" i="5"/>
  <c r="A49" i="5"/>
  <c r="A50" i="5"/>
  <c r="L2" i="5"/>
  <c r="C17" i="1"/>
  <c r="FJ7" i="3" s="1"/>
  <c r="L20" i="18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" i="9"/>
  <c r="I5" i="9" s="1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7" i="8"/>
  <c r="FE57" i="3"/>
  <c r="FE9" i="3"/>
  <c r="FE10" i="3"/>
  <c r="FE11" i="3"/>
  <c r="FE12" i="3"/>
  <c r="FE13" i="3"/>
  <c r="FE14" i="3"/>
  <c r="FE15" i="3"/>
  <c r="FE16" i="3"/>
  <c r="FE17" i="3"/>
  <c r="FE18" i="3"/>
  <c r="FE19" i="3"/>
  <c r="FE20" i="3"/>
  <c r="FE21" i="3"/>
  <c r="FE22" i="3"/>
  <c r="FE23" i="3"/>
  <c r="FE24" i="3"/>
  <c r="FE25" i="3"/>
  <c r="FE26" i="3"/>
  <c r="FE27" i="3"/>
  <c r="FE28" i="3"/>
  <c r="FE29" i="3"/>
  <c r="FE30" i="3"/>
  <c r="FE31" i="3"/>
  <c r="FE32" i="3"/>
  <c r="FE33" i="3"/>
  <c r="FE34" i="3"/>
  <c r="FE35" i="3"/>
  <c r="FE36" i="3"/>
  <c r="FE37" i="3"/>
  <c r="FE38" i="3"/>
  <c r="FE39" i="3"/>
  <c r="FE40" i="3"/>
  <c r="FE41" i="3"/>
  <c r="FE42" i="3"/>
  <c r="FE43" i="3"/>
  <c r="FE44" i="3"/>
  <c r="FE45" i="3"/>
  <c r="FE46" i="3"/>
  <c r="FE47" i="3"/>
  <c r="FE48" i="3"/>
  <c r="FE49" i="3"/>
  <c r="FE50" i="3"/>
  <c r="FE51" i="3"/>
  <c r="FE52" i="3"/>
  <c r="FE53" i="3"/>
  <c r="FE54" i="3"/>
  <c r="FE55" i="3"/>
  <c r="FE56" i="3"/>
  <c r="FN9" i="3"/>
  <c r="FN10" i="3"/>
  <c r="FN11" i="3"/>
  <c r="FN12" i="3"/>
  <c r="FN13" i="3"/>
  <c r="FN14" i="3"/>
  <c r="FN15" i="3"/>
  <c r="FN16" i="3"/>
  <c r="FN17" i="3"/>
  <c r="FN18" i="3"/>
  <c r="FN19" i="3"/>
  <c r="FN20" i="3"/>
  <c r="FN21" i="3"/>
  <c r="FN22" i="3"/>
  <c r="FN23" i="3"/>
  <c r="FN24" i="3"/>
  <c r="FN25" i="3"/>
  <c r="FN26" i="3"/>
  <c r="FN27" i="3"/>
  <c r="FN28" i="3"/>
  <c r="FN29" i="3"/>
  <c r="FN30" i="3"/>
  <c r="FN31" i="3"/>
  <c r="FN32" i="3"/>
  <c r="FN33" i="3"/>
  <c r="FN34" i="3"/>
  <c r="FN35" i="3"/>
  <c r="FN36" i="3"/>
  <c r="FN37" i="3"/>
  <c r="FN38" i="3"/>
  <c r="FN39" i="3"/>
  <c r="FN40" i="3"/>
  <c r="FN41" i="3"/>
  <c r="FN42" i="3"/>
  <c r="FN43" i="3"/>
  <c r="FN44" i="3"/>
  <c r="FN45" i="3"/>
  <c r="FN46" i="3"/>
  <c r="FN47" i="3"/>
  <c r="FN48" i="3"/>
  <c r="FN49" i="3"/>
  <c r="FN50" i="3"/>
  <c r="FN51" i="3"/>
  <c r="FN52" i="3"/>
  <c r="FN53" i="3"/>
  <c r="FN54" i="3"/>
  <c r="FN55" i="3"/>
  <c r="FN56" i="3"/>
  <c r="FN57" i="3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7" i="7"/>
  <c r="G6" i="12" l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" i="12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6" i="11"/>
  <c r="A1" i="13"/>
  <c r="D10" i="18"/>
  <c r="J10" i="18"/>
  <c r="G12" i="18"/>
  <c r="D12" i="18"/>
  <c r="H29" i="18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B10" i="9"/>
  <c r="K1" i="3"/>
  <c r="AF3" i="7"/>
  <c r="AF5" i="7" s="1"/>
  <c r="AG8" i="7" s="1"/>
  <c r="AC3" i="7"/>
  <c r="AG47" i="7" l="1"/>
  <c r="AG46" i="7"/>
  <c r="AG14" i="7"/>
  <c r="AG15" i="7"/>
  <c r="AG31" i="7"/>
  <c r="AG30" i="7"/>
  <c r="AG55" i="7"/>
  <c r="AG39" i="7"/>
  <c r="AG23" i="7"/>
  <c r="AG54" i="7"/>
  <c r="AG38" i="7"/>
  <c r="AG22" i="7"/>
  <c r="AG51" i="7"/>
  <c r="AG43" i="7"/>
  <c r="AG35" i="7"/>
  <c r="AG27" i="7"/>
  <c r="AG19" i="7"/>
  <c r="AG11" i="7"/>
  <c r="AG50" i="7"/>
  <c r="AG42" i="7"/>
  <c r="AG34" i="7"/>
  <c r="AG26" i="7"/>
  <c r="AG18" i="7"/>
  <c r="AG10" i="7"/>
  <c r="AG7" i="7"/>
  <c r="AG53" i="7"/>
  <c r="AG49" i="7"/>
  <c r="AG45" i="7"/>
  <c r="AG41" i="7"/>
  <c r="AG37" i="7"/>
  <c r="AG33" i="7"/>
  <c r="AG29" i="7"/>
  <c r="AG25" i="7"/>
  <c r="AG21" i="7"/>
  <c r="AG17" i="7"/>
  <c r="AG13" i="7"/>
  <c r="AG9" i="7"/>
  <c r="AG52" i="7"/>
  <c r="AG48" i="7"/>
  <c r="AG44" i="7"/>
  <c r="AG40" i="7"/>
  <c r="AG36" i="7"/>
  <c r="AG32" i="7"/>
  <c r="AG28" i="7"/>
  <c r="AG24" i="7"/>
  <c r="AG20" i="7"/>
  <c r="AG16" i="7"/>
  <c r="AG12" i="7"/>
  <c r="C37" i="18" l="1"/>
  <c r="H28" i="18"/>
  <c r="I8" i="18"/>
  <c r="I7" i="18"/>
  <c r="D8" i="18"/>
  <c r="D7" i="18"/>
  <c r="D15" i="18"/>
  <c r="D14" i="18"/>
  <c r="I13" i="18"/>
  <c r="E11" i="18"/>
  <c r="F10" i="18"/>
  <c r="C36" i="18"/>
  <c r="E32" i="18"/>
  <c r="G2" i="13"/>
  <c r="G37" i="13" s="1"/>
  <c r="D2" i="13"/>
  <c r="D6" i="13"/>
  <c r="D41" i="13" s="1"/>
  <c r="A2" i="12"/>
  <c r="C2" i="11"/>
  <c r="A1" i="11"/>
  <c r="D37" i="13" l="1"/>
  <c r="C28" i="18"/>
  <c r="A9" i="18"/>
  <c r="A36" i="13"/>
  <c r="A1" i="8"/>
  <c r="A1" i="9"/>
  <c r="B6" i="9"/>
  <c r="B7" i="11" s="1"/>
  <c r="B6" i="12" s="1"/>
  <c r="B8" i="13" s="1"/>
  <c r="B7" i="9"/>
  <c r="B8" i="11" s="1"/>
  <c r="B7" i="12" s="1"/>
  <c r="B9" i="13" s="1"/>
  <c r="B8" i="9"/>
  <c r="B9" i="11" s="1"/>
  <c r="B8" i="12" s="1"/>
  <c r="B10" i="13" s="1"/>
  <c r="B9" i="9"/>
  <c r="B10" i="11" s="1"/>
  <c r="B9" i="12" s="1"/>
  <c r="B11" i="13" s="1"/>
  <c r="B11" i="11"/>
  <c r="B10" i="12" s="1"/>
  <c r="B12" i="13" s="1"/>
  <c r="B11" i="9"/>
  <c r="B12" i="11" s="1"/>
  <c r="B11" i="12" s="1"/>
  <c r="B13" i="13" s="1"/>
  <c r="B12" i="9"/>
  <c r="B13" i="11" s="1"/>
  <c r="B12" i="12" s="1"/>
  <c r="B14" i="13" s="1"/>
  <c r="B13" i="9"/>
  <c r="B14" i="11" s="1"/>
  <c r="B13" i="12" s="1"/>
  <c r="B15" i="13" s="1"/>
  <c r="B14" i="9"/>
  <c r="B15" i="11" s="1"/>
  <c r="B14" i="12" s="1"/>
  <c r="B16" i="13" s="1"/>
  <c r="B15" i="9"/>
  <c r="B16" i="11" s="1"/>
  <c r="B15" i="12" s="1"/>
  <c r="B17" i="13" s="1"/>
  <c r="B16" i="9"/>
  <c r="B17" i="11" s="1"/>
  <c r="B16" i="12" s="1"/>
  <c r="B18" i="13" s="1"/>
  <c r="B17" i="9"/>
  <c r="B18" i="11" s="1"/>
  <c r="B17" i="12" s="1"/>
  <c r="B19" i="13" s="1"/>
  <c r="B18" i="9"/>
  <c r="B19" i="11" s="1"/>
  <c r="B18" i="12" s="1"/>
  <c r="B20" i="13" s="1"/>
  <c r="B19" i="9"/>
  <c r="B20" i="11" s="1"/>
  <c r="B19" i="12" s="1"/>
  <c r="B21" i="13" s="1"/>
  <c r="B20" i="9"/>
  <c r="B21" i="11" s="1"/>
  <c r="B20" i="12" s="1"/>
  <c r="B22" i="13" s="1"/>
  <c r="B21" i="9"/>
  <c r="B22" i="11" s="1"/>
  <c r="B21" i="12" s="1"/>
  <c r="B23" i="13" s="1"/>
  <c r="B22" i="9"/>
  <c r="B23" i="11" s="1"/>
  <c r="B22" i="12" s="1"/>
  <c r="B24" i="13" s="1"/>
  <c r="B23" i="9"/>
  <c r="B24" i="11" s="1"/>
  <c r="B23" i="12" s="1"/>
  <c r="B25" i="13" s="1"/>
  <c r="B24" i="9"/>
  <c r="B25" i="11" s="1"/>
  <c r="B24" i="12" s="1"/>
  <c r="B26" i="13" s="1"/>
  <c r="B25" i="9"/>
  <c r="B26" i="11" s="1"/>
  <c r="B25" i="12" s="1"/>
  <c r="B27" i="13" s="1"/>
  <c r="B26" i="9"/>
  <c r="B27" i="11" s="1"/>
  <c r="B26" i="12" s="1"/>
  <c r="B28" i="13" s="1"/>
  <c r="B27" i="9"/>
  <c r="B28" i="11" s="1"/>
  <c r="B27" i="12" s="1"/>
  <c r="B29" i="13" s="1"/>
  <c r="B28" i="9"/>
  <c r="B29" i="11" s="1"/>
  <c r="B28" i="12" s="1"/>
  <c r="B30" i="13" s="1"/>
  <c r="B29" i="9"/>
  <c r="B30" i="11" s="1"/>
  <c r="B29" i="12" s="1"/>
  <c r="B31" i="13" s="1"/>
  <c r="B30" i="9"/>
  <c r="B31" i="11" s="1"/>
  <c r="B30" i="12" s="1"/>
  <c r="B32" i="13" s="1"/>
  <c r="B31" i="9"/>
  <c r="B32" i="11" s="1"/>
  <c r="B31" i="12" s="1"/>
  <c r="B33" i="13" s="1"/>
  <c r="B32" i="9"/>
  <c r="B33" i="11" s="1"/>
  <c r="B32" i="12" s="1"/>
  <c r="B34" i="13" s="1"/>
  <c r="B33" i="9"/>
  <c r="B34" i="11" s="1"/>
  <c r="B33" i="12" s="1"/>
  <c r="B42" i="13" s="1"/>
  <c r="B34" i="9"/>
  <c r="B35" i="11" s="1"/>
  <c r="B34" i="12" s="1"/>
  <c r="B43" i="13" s="1"/>
  <c r="B35" i="9"/>
  <c r="B36" i="11" s="1"/>
  <c r="B35" i="12" s="1"/>
  <c r="B44" i="13" s="1"/>
  <c r="B36" i="9"/>
  <c r="B37" i="11" s="1"/>
  <c r="B36" i="12" s="1"/>
  <c r="B45" i="13" s="1"/>
  <c r="B37" i="9"/>
  <c r="B38" i="11" s="1"/>
  <c r="B37" i="12" s="1"/>
  <c r="B46" i="13" s="1"/>
  <c r="B38" i="9"/>
  <c r="B39" i="11" s="1"/>
  <c r="B38" i="12" s="1"/>
  <c r="B47" i="13" s="1"/>
  <c r="B39" i="9"/>
  <c r="B40" i="11" s="1"/>
  <c r="B39" i="12" s="1"/>
  <c r="B48" i="13" s="1"/>
  <c r="B40" i="9"/>
  <c r="B41" i="11" s="1"/>
  <c r="B40" i="12" s="1"/>
  <c r="B49" i="13" s="1"/>
  <c r="B41" i="9"/>
  <c r="B42" i="11" s="1"/>
  <c r="B41" i="12" s="1"/>
  <c r="B50" i="13" s="1"/>
  <c r="B42" i="9"/>
  <c r="B43" i="11" s="1"/>
  <c r="B42" i="12" s="1"/>
  <c r="B51" i="13" s="1"/>
  <c r="B43" i="9"/>
  <c r="B44" i="11" s="1"/>
  <c r="B43" i="12" s="1"/>
  <c r="B52" i="13" s="1"/>
  <c r="B44" i="9"/>
  <c r="B45" i="11" s="1"/>
  <c r="B44" i="12" s="1"/>
  <c r="B53" i="13" s="1"/>
  <c r="B45" i="9"/>
  <c r="B46" i="11" s="1"/>
  <c r="B45" i="12" s="1"/>
  <c r="B54" i="13" s="1"/>
  <c r="B46" i="9"/>
  <c r="B47" i="11" s="1"/>
  <c r="B46" i="12" s="1"/>
  <c r="B55" i="13" s="1"/>
  <c r="B47" i="9"/>
  <c r="B48" i="11" s="1"/>
  <c r="B47" i="12" s="1"/>
  <c r="B56" i="13" s="1"/>
  <c r="B48" i="9"/>
  <c r="B49" i="11" s="1"/>
  <c r="B48" i="12" s="1"/>
  <c r="B57" i="13" s="1"/>
  <c r="B49" i="9"/>
  <c r="B50" i="11" s="1"/>
  <c r="B49" i="12" s="1"/>
  <c r="B58" i="13" s="1"/>
  <c r="B50" i="9"/>
  <c r="B51" i="11" s="1"/>
  <c r="B50" i="12" s="1"/>
  <c r="B59" i="13" s="1"/>
  <c r="B51" i="9"/>
  <c r="B52" i="11" s="1"/>
  <c r="B51" i="12" s="1"/>
  <c r="B60" i="13" s="1"/>
  <c r="B52" i="9"/>
  <c r="B53" i="11" s="1"/>
  <c r="B52" i="12" s="1"/>
  <c r="B61" i="13" s="1"/>
  <c r="B53" i="9"/>
  <c r="B54" i="11" s="1"/>
  <c r="B53" i="12" s="1"/>
  <c r="B62" i="13" s="1"/>
  <c r="B54" i="9"/>
  <c r="B55" i="11" s="1"/>
  <c r="B54" i="12" s="1"/>
  <c r="B63" i="13" s="1"/>
  <c r="B5" i="9"/>
  <c r="B6" i="11" s="1"/>
  <c r="B5" i="12" s="1"/>
  <c r="B7" i="13" s="1"/>
  <c r="G5" i="9"/>
  <c r="H5" i="9" s="1"/>
  <c r="G6" i="9"/>
  <c r="H6" i="9" s="1"/>
  <c r="G7" i="9"/>
  <c r="H7" i="9" s="1"/>
  <c r="G8" i="9"/>
  <c r="H8" i="9" s="1"/>
  <c r="G9" i="9"/>
  <c r="H9" i="9" s="1"/>
  <c r="G10" i="9"/>
  <c r="H10" i="9" s="1"/>
  <c r="G11" i="9"/>
  <c r="H11" i="9" s="1"/>
  <c r="G12" i="9"/>
  <c r="H12" i="9" s="1"/>
  <c r="G13" i="9"/>
  <c r="H13" i="9" s="1"/>
  <c r="G14" i="9"/>
  <c r="H14" i="9" s="1"/>
  <c r="G15" i="9"/>
  <c r="H15" i="9" s="1"/>
  <c r="G16" i="9"/>
  <c r="H16" i="9" s="1"/>
  <c r="G17" i="9"/>
  <c r="H17" i="9" s="1"/>
  <c r="G18" i="9"/>
  <c r="H18" i="9" s="1"/>
  <c r="G19" i="9"/>
  <c r="H19" i="9" s="1"/>
  <c r="G20" i="9"/>
  <c r="H20" i="9" s="1"/>
  <c r="G21" i="9"/>
  <c r="H21" i="9" s="1"/>
  <c r="G22" i="9"/>
  <c r="H22" i="9" s="1"/>
  <c r="G23" i="9"/>
  <c r="H23" i="9" s="1"/>
  <c r="G24" i="9"/>
  <c r="H24" i="9" s="1"/>
  <c r="G25" i="9"/>
  <c r="H25" i="9" s="1"/>
  <c r="G26" i="9"/>
  <c r="H26" i="9" s="1"/>
  <c r="G27" i="9"/>
  <c r="H27" i="9" s="1"/>
  <c r="G28" i="9"/>
  <c r="H28" i="9" s="1"/>
  <c r="G29" i="9"/>
  <c r="H29" i="9" s="1"/>
  <c r="G30" i="9"/>
  <c r="H30" i="9" s="1"/>
  <c r="G31" i="9"/>
  <c r="H31" i="9" s="1"/>
  <c r="G32" i="9"/>
  <c r="H32" i="9" s="1"/>
  <c r="G33" i="9"/>
  <c r="H33" i="9" s="1"/>
  <c r="G34" i="9"/>
  <c r="H34" i="9" s="1"/>
  <c r="G35" i="9"/>
  <c r="H35" i="9" s="1"/>
  <c r="G36" i="9"/>
  <c r="H36" i="9" s="1"/>
  <c r="G37" i="9"/>
  <c r="H37" i="9" s="1"/>
  <c r="G38" i="9"/>
  <c r="H38" i="9" s="1"/>
  <c r="G39" i="9"/>
  <c r="H39" i="9" s="1"/>
  <c r="G40" i="9"/>
  <c r="H40" i="9" s="1"/>
  <c r="G41" i="9"/>
  <c r="H41" i="9" s="1"/>
  <c r="G42" i="9"/>
  <c r="H42" i="9" s="1"/>
  <c r="G43" i="9"/>
  <c r="H43" i="9" s="1"/>
  <c r="G44" i="9"/>
  <c r="H44" i="9" s="1"/>
  <c r="G45" i="9"/>
  <c r="H45" i="9" s="1"/>
  <c r="G46" i="9"/>
  <c r="H46" i="9" s="1"/>
  <c r="G47" i="9"/>
  <c r="H47" i="9" s="1"/>
  <c r="G48" i="9"/>
  <c r="H48" i="9" s="1"/>
  <c r="G49" i="9"/>
  <c r="H49" i="9" s="1"/>
  <c r="G50" i="9"/>
  <c r="H50" i="9" s="1"/>
  <c r="G51" i="9"/>
  <c r="H51" i="9" s="1"/>
  <c r="G52" i="9"/>
  <c r="H52" i="9" s="1"/>
  <c r="G53" i="9"/>
  <c r="H53" i="9" s="1"/>
  <c r="G54" i="9"/>
  <c r="H54" i="9" s="1"/>
  <c r="N8" i="8"/>
  <c r="O8" i="8" s="1"/>
  <c r="N9" i="8"/>
  <c r="O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19" i="8"/>
  <c r="O19" i="8" s="1"/>
  <c r="N20" i="8"/>
  <c r="O20" i="8" s="1"/>
  <c r="N21" i="8"/>
  <c r="O21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0" i="8"/>
  <c r="O30" i="8" s="1"/>
  <c r="N31" i="8"/>
  <c r="O31" i="8" s="1"/>
  <c r="N32" i="8"/>
  <c r="O32" i="8" s="1"/>
  <c r="N33" i="8"/>
  <c r="O33" i="8" s="1"/>
  <c r="N34" i="8"/>
  <c r="O34" i="8" s="1"/>
  <c r="N35" i="8"/>
  <c r="O35" i="8" s="1"/>
  <c r="N36" i="8"/>
  <c r="O36" i="8" s="1"/>
  <c r="N37" i="8"/>
  <c r="O37" i="8" s="1"/>
  <c r="N38" i="8"/>
  <c r="O38" i="8" s="1"/>
  <c r="N39" i="8"/>
  <c r="O39" i="8" s="1"/>
  <c r="N40" i="8"/>
  <c r="O40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48" i="8"/>
  <c r="O48" i="8" s="1"/>
  <c r="N49" i="8"/>
  <c r="O49" i="8" s="1"/>
  <c r="N50" i="8"/>
  <c r="O50" i="8" s="1"/>
  <c r="N51" i="8"/>
  <c r="O51" i="8" s="1"/>
  <c r="N52" i="8"/>
  <c r="O52" i="8" s="1"/>
  <c r="N53" i="8"/>
  <c r="O53" i="8" s="1"/>
  <c r="N54" i="8"/>
  <c r="O54" i="8" s="1"/>
  <c r="N55" i="8"/>
  <c r="O55" i="8" s="1"/>
  <c r="N56" i="8"/>
  <c r="O56" i="8" s="1"/>
  <c r="N7" i="8"/>
  <c r="O7" i="8" s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7" i="8"/>
  <c r="A1" i="7"/>
  <c r="A1" i="6"/>
  <c r="A5" i="6"/>
  <c r="A6" i="6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" i="6"/>
  <c r="W7" i="7"/>
  <c r="B8" i="7"/>
  <c r="B9" i="7"/>
  <c r="B10" i="7"/>
  <c r="W5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7" i="7"/>
  <c r="D25" i="18" l="1"/>
  <c r="D54" i="12"/>
  <c r="H63" i="13" s="1"/>
  <c r="C54" i="12"/>
  <c r="C53" i="12"/>
  <c r="D53" i="12"/>
  <c r="H62" i="13" s="1"/>
  <c r="C52" i="12"/>
  <c r="D52" i="12"/>
  <c r="H61" i="13" s="1"/>
  <c r="C51" i="12"/>
  <c r="D51" i="12"/>
  <c r="H60" i="13" s="1"/>
  <c r="C49" i="12"/>
  <c r="D49" i="12"/>
  <c r="H58" i="13" s="1"/>
  <c r="C48" i="12"/>
  <c r="D48" i="12"/>
  <c r="H57" i="13" s="1"/>
  <c r="C47" i="12"/>
  <c r="C46" i="12"/>
  <c r="D46" i="12"/>
  <c r="H55" i="13" s="1"/>
  <c r="C43" i="12"/>
  <c r="C42" i="12"/>
  <c r="D42" i="12"/>
  <c r="H51" i="13" s="1"/>
  <c r="C40" i="12"/>
  <c r="D40" i="12"/>
  <c r="H49" i="13" s="1"/>
  <c r="C39" i="12"/>
  <c r="D39" i="12"/>
  <c r="H48" i="13" s="1"/>
  <c r="C36" i="12"/>
  <c r="C35" i="12"/>
  <c r="D35" i="12"/>
  <c r="H44" i="13" s="1"/>
  <c r="C34" i="12"/>
  <c r="D34" i="12"/>
  <c r="H43" i="13" s="1"/>
  <c r="C33" i="12"/>
  <c r="D33" i="12"/>
  <c r="H42" i="13" s="1"/>
  <c r="C32" i="12"/>
  <c r="D32" i="12"/>
  <c r="H34" i="13" s="1"/>
  <c r="C31" i="12"/>
  <c r="D31" i="12"/>
  <c r="H33" i="13" s="1"/>
  <c r="C30" i="12"/>
  <c r="C29" i="12"/>
  <c r="D29" i="12"/>
  <c r="H31" i="13" s="1"/>
  <c r="C27" i="12"/>
  <c r="D27" i="12"/>
  <c r="H29" i="13" s="1"/>
  <c r="C24" i="12"/>
  <c r="D24" i="12"/>
  <c r="H26" i="13" s="1"/>
  <c r="C23" i="12"/>
  <c r="D23" i="12"/>
  <c r="H25" i="13" s="1"/>
  <c r="C20" i="12"/>
  <c r="D20" i="12"/>
  <c r="H22" i="13" s="1"/>
  <c r="C19" i="12"/>
  <c r="D19" i="12"/>
  <c r="H21" i="13" s="1"/>
  <c r="C18" i="12"/>
  <c r="D18" i="12"/>
  <c r="H20" i="13" s="1"/>
  <c r="C16" i="12"/>
  <c r="D16" i="12"/>
  <c r="H18" i="13" s="1"/>
  <c r="C15" i="12"/>
  <c r="D15" i="12"/>
  <c r="H17" i="13" s="1"/>
  <c r="C13" i="12"/>
  <c r="D13" i="12"/>
  <c r="H15" i="13" s="1"/>
  <c r="C11" i="12"/>
  <c r="D11" i="12"/>
  <c r="H13" i="13" s="1"/>
  <c r="C10" i="12"/>
  <c r="D10" i="12"/>
  <c r="H12" i="13" s="1"/>
  <c r="C8" i="12"/>
  <c r="D8" i="12"/>
  <c r="H10" i="13" s="1"/>
  <c r="F54" i="12"/>
  <c r="I63" i="13" s="1"/>
  <c r="E54" i="12"/>
  <c r="C7" i="12"/>
  <c r="D7" i="12"/>
  <c r="H9" i="13" s="1"/>
  <c r="F51" i="12"/>
  <c r="I60" i="13" s="1"/>
  <c r="E51" i="12"/>
  <c r="F39" i="12"/>
  <c r="I48" i="13" s="1"/>
  <c r="E39" i="12"/>
  <c r="F27" i="12"/>
  <c r="I29" i="13" s="1"/>
  <c r="E27" i="12"/>
  <c r="F23" i="12"/>
  <c r="I25" i="13" s="1"/>
  <c r="E23" i="12"/>
  <c r="F11" i="12"/>
  <c r="I13" i="13" s="1"/>
  <c r="E11" i="12"/>
  <c r="F50" i="12"/>
  <c r="I59" i="13" s="1"/>
  <c r="E50" i="12"/>
  <c r="F46" i="12"/>
  <c r="I55" i="13" s="1"/>
  <c r="E46" i="12"/>
  <c r="F42" i="12"/>
  <c r="I51" i="13" s="1"/>
  <c r="E42" i="12"/>
  <c r="F38" i="12"/>
  <c r="I47" i="13" s="1"/>
  <c r="E38" i="12"/>
  <c r="F34" i="12"/>
  <c r="I43" i="13" s="1"/>
  <c r="E34" i="12"/>
  <c r="F30" i="12"/>
  <c r="I32" i="13" s="1"/>
  <c r="E30" i="12"/>
  <c r="F26" i="12"/>
  <c r="I28" i="13" s="1"/>
  <c r="E26" i="12"/>
  <c r="F22" i="12"/>
  <c r="I24" i="13" s="1"/>
  <c r="E22" i="12"/>
  <c r="F18" i="12"/>
  <c r="I20" i="13" s="1"/>
  <c r="E18" i="12"/>
  <c r="F14" i="12"/>
  <c r="I16" i="13" s="1"/>
  <c r="E14" i="12"/>
  <c r="F10" i="12"/>
  <c r="I12" i="13" s="1"/>
  <c r="E10" i="12"/>
  <c r="F43" i="12"/>
  <c r="I52" i="13" s="1"/>
  <c r="E43" i="12"/>
  <c r="F31" i="12"/>
  <c r="I33" i="13" s="1"/>
  <c r="E31" i="12"/>
  <c r="F19" i="12"/>
  <c r="I21" i="13" s="1"/>
  <c r="E19" i="12"/>
  <c r="F53" i="12"/>
  <c r="I62" i="13" s="1"/>
  <c r="E53" i="12"/>
  <c r="F49" i="12"/>
  <c r="I58" i="13" s="1"/>
  <c r="E49" i="12"/>
  <c r="F45" i="12"/>
  <c r="I54" i="13" s="1"/>
  <c r="E45" i="12"/>
  <c r="F41" i="12"/>
  <c r="I50" i="13" s="1"/>
  <c r="E41" i="12"/>
  <c r="F37" i="12"/>
  <c r="I46" i="13" s="1"/>
  <c r="E37" i="12"/>
  <c r="F33" i="12"/>
  <c r="I42" i="13" s="1"/>
  <c r="E33" i="12"/>
  <c r="F29" i="12"/>
  <c r="I31" i="13" s="1"/>
  <c r="E29" i="12"/>
  <c r="F25" i="12"/>
  <c r="I27" i="13" s="1"/>
  <c r="E25" i="12"/>
  <c r="F21" i="12"/>
  <c r="I23" i="13" s="1"/>
  <c r="E21" i="12"/>
  <c r="F17" i="12"/>
  <c r="I19" i="13" s="1"/>
  <c r="E17" i="12"/>
  <c r="F13" i="12"/>
  <c r="I15" i="13" s="1"/>
  <c r="E13" i="12"/>
  <c r="F9" i="12"/>
  <c r="I11" i="13" s="1"/>
  <c r="E9" i="12"/>
  <c r="F47" i="12"/>
  <c r="I56" i="13" s="1"/>
  <c r="E47" i="12"/>
  <c r="F35" i="12"/>
  <c r="I44" i="13" s="1"/>
  <c r="E35" i="12"/>
  <c r="F15" i="12"/>
  <c r="I17" i="13" s="1"/>
  <c r="E15" i="12"/>
  <c r="F52" i="12"/>
  <c r="I61" i="13" s="1"/>
  <c r="E52" i="12"/>
  <c r="F48" i="12"/>
  <c r="I57" i="13" s="1"/>
  <c r="E48" i="12"/>
  <c r="F44" i="12"/>
  <c r="I53" i="13" s="1"/>
  <c r="E44" i="12"/>
  <c r="F40" i="12"/>
  <c r="I49" i="13" s="1"/>
  <c r="E40" i="12"/>
  <c r="F36" i="12"/>
  <c r="I45" i="13" s="1"/>
  <c r="E36" i="12"/>
  <c r="F32" i="12"/>
  <c r="I34" i="13" s="1"/>
  <c r="E32" i="12"/>
  <c r="F28" i="12"/>
  <c r="I30" i="13" s="1"/>
  <c r="E28" i="12"/>
  <c r="F24" i="12"/>
  <c r="I26" i="13" s="1"/>
  <c r="E24" i="12"/>
  <c r="F20" i="12"/>
  <c r="I22" i="13" s="1"/>
  <c r="E20" i="12"/>
  <c r="F16" i="12"/>
  <c r="I18" i="13" s="1"/>
  <c r="E16" i="12"/>
  <c r="F12" i="12"/>
  <c r="I14" i="13" s="1"/>
  <c r="E12" i="12"/>
  <c r="F8" i="12"/>
  <c r="I10" i="13" s="1"/>
  <c r="E8" i="12"/>
  <c r="D43" i="12"/>
  <c r="H52" i="13" s="1"/>
  <c r="D47" i="12"/>
  <c r="H56" i="13" s="1"/>
  <c r="D38" i="12"/>
  <c r="H47" i="13" s="1"/>
  <c r="C38" i="12"/>
  <c r="D22" i="12"/>
  <c r="H24" i="13" s="1"/>
  <c r="C22" i="12"/>
  <c r="D45" i="12"/>
  <c r="H54" i="13" s="1"/>
  <c r="C45" i="12"/>
  <c r="D37" i="12"/>
  <c r="H46" i="13" s="1"/>
  <c r="C37" i="12"/>
  <c r="D21" i="12"/>
  <c r="H23" i="13" s="1"/>
  <c r="C21" i="12"/>
  <c r="D44" i="12"/>
  <c r="H53" i="13" s="1"/>
  <c r="C44" i="12"/>
  <c r="D50" i="12"/>
  <c r="H59" i="13" s="1"/>
  <c r="C50" i="12"/>
  <c r="D26" i="12"/>
  <c r="H28" i="13" s="1"/>
  <c r="C26" i="12"/>
  <c r="D14" i="12"/>
  <c r="H16" i="13" s="1"/>
  <c r="C14" i="12"/>
  <c r="D30" i="12"/>
  <c r="H32" i="13" s="1"/>
  <c r="D41" i="12"/>
  <c r="H50" i="13" s="1"/>
  <c r="C41" i="12"/>
  <c r="D25" i="12"/>
  <c r="H27" i="13" s="1"/>
  <c r="C25" i="12"/>
  <c r="D17" i="12"/>
  <c r="H19" i="13" s="1"/>
  <c r="C17" i="12"/>
  <c r="D9" i="12"/>
  <c r="H11" i="13" s="1"/>
  <c r="C9" i="12"/>
  <c r="D28" i="12"/>
  <c r="H30" i="13" s="1"/>
  <c r="C28" i="12"/>
  <c r="D12" i="12"/>
  <c r="H14" i="13" s="1"/>
  <c r="C12" i="12"/>
  <c r="D36" i="12"/>
  <c r="H45" i="13" s="1"/>
  <c r="Y7" i="7"/>
  <c r="AB7" i="7" s="1"/>
  <c r="Y5" i="7"/>
  <c r="E6" i="13" s="1"/>
  <c r="E41" i="13" s="1"/>
  <c r="C6" i="13"/>
  <c r="C41" i="13" s="1"/>
  <c r="F7" i="12"/>
  <c r="I9" i="13" s="1"/>
  <c r="E7" i="12"/>
  <c r="F6" i="12"/>
  <c r="I8" i="13" s="1"/>
  <c r="E6" i="12"/>
  <c r="E5" i="12"/>
  <c r="D6" i="12"/>
  <c r="H8" i="13" s="1"/>
  <c r="C6" i="12"/>
  <c r="C5" i="12"/>
  <c r="G3" i="13"/>
  <c r="G38" i="13" s="1"/>
  <c r="J2" i="6"/>
  <c r="E7" i="13" l="1"/>
  <c r="F5" i="12"/>
  <c r="I7" i="13" s="1"/>
  <c r="I25" i="18"/>
  <c r="H25" i="18"/>
  <c r="G25" i="18"/>
  <c r="F25" i="18"/>
  <c r="D5" i="12"/>
  <c r="H7" i="13" s="1"/>
  <c r="E25" i="18"/>
  <c r="C25" i="18"/>
  <c r="B25" i="18"/>
  <c r="A4" i="5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4"/>
  <c r="A1" i="5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" i="4"/>
  <c r="M2" i="2"/>
  <c r="A8" i="3"/>
  <c r="B9" i="3"/>
  <c r="FM9" i="3" s="1"/>
  <c r="B10" i="3"/>
  <c r="B11" i="3"/>
  <c r="B12" i="3"/>
  <c r="FM12" i="3" s="1"/>
  <c r="B13" i="3"/>
  <c r="FM13" i="3" s="1"/>
  <c r="B14" i="3"/>
  <c r="B15" i="3"/>
  <c r="FM15" i="3" s="1"/>
  <c r="B16" i="3"/>
  <c r="FM16" i="3" s="1"/>
  <c r="B17" i="3"/>
  <c r="FM17" i="3" s="1"/>
  <c r="B18" i="3"/>
  <c r="B19" i="3"/>
  <c r="FM19" i="3" s="1"/>
  <c r="B20" i="3"/>
  <c r="FM20" i="3" s="1"/>
  <c r="B21" i="3"/>
  <c r="FM21" i="3" s="1"/>
  <c r="B22" i="3"/>
  <c r="B23" i="3"/>
  <c r="FM23" i="3" s="1"/>
  <c r="B24" i="3"/>
  <c r="FM24" i="3" s="1"/>
  <c r="B25" i="3"/>
  <c r="FM25" i="3" s="1"/>
  <c r="B26" i="3"/>
  <c r="B27" i="3"/>
  <c r="FM27" i="3" s="1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FM8" i="3" s="1"/>
  <c r="FK56" i="3" l="1"/>
  <c r="FM56" i="3"/>
  <c r="FL48" i="3"/>
  <c r="FM48" i="3"/>
  <c r="FL40" i="3"/>
  <c r="FM40" i="3"/>
  <c r="FL32" i="3"/>
  <c r="FM32" i="3"/>
  <c r="FK55" i="3"/>
  <c r="FM55" i="3"/>
  <c r="FL51" i="3"/>
  <c r="FM51" i="3"/>
  <c r="FL47" i="3"/>
  <c r="FM47" i="3"/>
  <c r="FL43" i="3"/>
  <c r="FM43" i="3"/>
  <c r="FL39" i="3"/>
  <c r="FM39" i="3"/>
  <c r="FL35" i="3"/>
  <c r="FM35" i="3"/>
  <c r="FL31" i="3"/>
  <c r="FM31" i="3"/>
  <c r="FL11" i="3"/>
  <c r="FM11" i="3"/>
  <c r="FK54" i="3"/>
  <c r="FM54" i="3"/>
  <c r="FL50" i="3"/>
  <c r="FM50" i="3"/>
  <c r="FL46" i="3"/>
  <c r="FM46" i="3"/>
  <c r="FL42" i="3"/>
  <c r="FM42" i="3"/>
  <c r="FL38" i="3"/>
  <c r="FM38" i="3"/>
  <c r="FL34" i="3"/>
  <c r="FM34" i="3"/>
  <c r="FL30" i="3"/>
  <c r="FM30" i="3"/>
  <c r="FK26" i="3"/>
  <c r="FM26" i="3"/>
  <c r="FK22" i="3"/>
  <c r="FM22" i="3"/>
  <c r="FK18" i="3"/>
  <c r="FM18" i="3"/>
  <c r="FK14" i="3"/>
  <c r="FM14" i="3"/>
  <c r="FL10" i="3"/>
  <c r="FM10" i="3"/>
  <c r="FL52" i="3"/>
  <c r="FM52" i="3"/>
  <c r="FL44" i="3"/>
  <c r="FM44" i="3"/>
  <c r="FL36" i="3"/>
  <c r="FM36" i="3"/>
  <c r="FL28" i="3"/>
  <c r="FM28" i="3"/>
  <c r="FK57" i="3"/>
  <c r="FM57" i="3"/>
  <c r="FL53" i="3"/>
  <c r="FM53" i="3"/>
  <c r="FL49" i="3"/>
  <c r="FM49" i="3"/>
  <c r="FL45" i="3"/>
  <c r="FM45" i="3"/>
  <c r="FL41" i="3"/>
  <c r="FM41" i="3"/>
  <c r="FL37" i="3"/>
  <c r="FM37" i="3"/>
  <c r="FL33" i="3"/>
  <c r="FM33" i="3"/>
  <c r="FL29" i="3"/>
  <c r="FM29" i="3"/>
  <c r="A5" i="9"/>
  <c r="A6" i="11" s="1"/>
  <c r="A5" i="12" s="1"/>
  <c r="A7" i="13" s="1"/>
  <c r="A7" i="8"/>
  <c r="AC5" i="7"/>
  <c r="FK11" i="3"/>
  <c r="FJ11" i="3"/>
  <c r="FL25" i="3"/>
  <c r="FJ25" i="3"/>
  <c r="FL21" i="3"/>
  <c r="FJ21" i="3"/>
  <c r="FL17" i="3"/>
  <c r="FJ17" i="3"/>
  <c r="FL13" i="3"/>
  <c r="FJ13" i="3"/>
  <c r="FK10" i="3"/>
  <c r="FJ57" i="3"/>
  <c r="FJ56" i="3"/>
  <c r="FJ55" i="3"/>
  <c r="FJ54" i="3"/>
  <c r="FK53" i="3"/>
  <c r="FK52" i="3"/>
  <c r="FK51" i="3"/>
  <c r="FK50" i="3"/>
  <c r="FK49" i="3"/>
  <c r="FK48" i="3"/>
  <c r="FK47" i="3"/>
  <c r="FK46" i="3"/>
  <c r="FK45" i="3"/>
  <c r="FK44" i="3"/>
  <c r="FK43" i="3"/>
  <c r="FK42" i="3"/>
  <c r="FK41" i="3"/>
  <c r="FK40" i="3"/>
  <c r="FK39" i="3"/>
  <c r="FK38" i="3"/>
  <c r="FK37" i="3"/>
  <c r="FK36" i="3"/>
  <c r="FK35" i="3"/>
  <c r="FK34" i="3"/>
  <c r="FK33" i="3"/>
  <c r="FK32" i="3"/>
  <c r="FK31" i="3"/>
  <c r="FK30" i="3"/>
  <c r="FK29" i="3"/>
  <c r="FK28" i="3"/>
  <c r="FL24" i="3"/>
  <c r="FJ24" i="3"/>
  <c r="FL20" i="3"/>
  <c r="FJ20" i="3"/>
  <c r="FL16" i="3"/>
  <c r="FJ16" i="3"/>
  <c r="FL12" i="3"/>
  <c r="FJ12" i="3"/>
  <c r="FJ10" i="3"/>
  <c r="FJ53" i="3"/>
  <c r="FJ52" i="3"/>
  <c r="FJ51" i="3"/>
  <c r="FJ50" i="3"/>
  <c r="FJ49" i="3"/>
  <c r="FJ48" i="3"/>
  <c r="FJ47" i="3"/>
  <c r="FJ46" i="3"/>
  <c r="FJ45" i="3"/>
  <c r="FJ44" i="3"/>
  <c r="FJ43" i="3"/>
  <c r="FJ42" i="3"/>
  <c r="FJ41" i="3"/>
  <c r="FJ40" i="3"/>
  <c r="FJ39" i="3"/>
  <c r="FJ38" i="3"/>
  <c r="FJ37" i="3"/>
  <c r="FJ36" i="3"/>
  <c r="FJ35" i="3"/>
  <c r="FJ34" i="3"/>
  <c r="FJ33" i="3"/>
  <c r="FJ32" i="3"/>
  <c r="FJ31" i="3"/>
  <c r="FJ30" i="3"/>
  <c r="FJ29" i="3"/>
  <c r="FJ28" i="3"/>
  <c r="FK24" i="3"/>
  <c r="FK20" i="3"/>
  <c r="FK16" i="3"/>
  <c r="FK12" i="3"/>
  <c r="FL27" i="3"/>
  <c r="FJ27" i="3"/>
  <c r="FL23" i="3"/>
  <c r="FJ23" i="3"/>
  <c r="FL19" i="3"/>
  <c r="FJ19" i="3"/>
  <c r="FL15" i="3"/>
  <c r="FJ15" i="3"/>
  <c r="FL57" i="3"/>
  <c r="FL56" i="3"/>
  <c r="FL55" i="3"/>
  <c r="FL54" i="3"/>
  <c r="FL26" i="3"/>
  <c r="FJ26" i="3"/>
  <c r="FL22" i="3"/>
  <c r="FJ22" i="3"/>
  <c r="FL18" i="3"/>
  <c r="FJ18" i="3"/>
  <c r="FL14" i="3"/>
  <c r="FJ14" i="3"/>
  <c r="FK27" i="3"/>
  <c r="FK25" i="3"/>
  <c r="FK23" i="3"/>
  <c r="FK21" i="3"/>
  <c r="FK19" i="3"/>
  <c r="FK17" i="3"/>
  <c r="FK15" i="3"/>
  <c r="FK13" i="3"/>
  <c r="AE7" i="7" l="1"/>
  <c r="G7" i="13"/>
  <c r="D7" i="13"/>
  <c r="C7" i="13"/>
  <c r="AD17" i="7"/>
  <c r="AD25" i="7"/>
  <c r="AD55" i="7"/>
  <c r="AD39" i="7"/>
  <c r="AD23" i="7"/>
  <c r="AD44" i="7"/>
  <c r="AD28" i="7"/>
  <c r="AD12" i="7"/>
  <c r="AD46" i="7"/>
  <c r="AD30" i="7"/>
  <c r="AD14" i="7"/>
  <c r="AD8" i="7"/>
  <c r="AD26" i="7"/>
  <c r="AD10" i="7"/>
  <c r="AD32" i="7"/>
  <c r="AD37" i="7"/>
  <c r="AD45" i="7"/>
  <c r="AD9" i="7"/>
  <c r="AD51" i="7"/>
  <c r="AD35" i="7"/>
  <c r="AD19" i="7"/>
  <c r="AD40" i="7"/>
  <c r="AD24" i="7"/>
  <c r="AD42" i="7"/>
  <c r="AD53" i="7"/>
  <c r="AD33" i="7"/>
  <c r="AD13" i="7"/>
  <c r="AD41" i="7"/>
  <c r="AD43" i="7"/>
  <c r="AD11" i="7"/>
  <c r="AD48" i="7"/>
  <c r="AD50" i="7"/>
  <c r="AD18" i="7"/>
  <c r="AD21" i="7"/>
  <c r="AD49" i="7"/>
  <c r="AD29" i="7"/>
  <c r="AD7" i="7"/>
  <c r="AD47" i="7"/>
  <c r="AD31" i="7"/>
  <c r="AD15" i="7"/>
  <c r="AD52" i="7"/>
  <c r="AD36" i="7"/>
  <c r="AD20" i="7"/>
  <c r="AD54" i="7"/>
  <c r="AD38" i="7"/>
  <c r="AD22" i="7"/>
  <c r="AD27" i="7"/>
  <c r="AD16" i="7"/>
  <c r="AD34" i="7"/>
  <c r="G6" i="13"/>
  <c r="G41" i="13" s="1"/>
  <c r="FJ9" i="3"/>
  <c r="FK9" i="3"/>
  <c r="FL9" i="3"/>
  <c r="FL8" i="3"/>
  <c r="FK8" i="3"/>
  <c r="FB8" i="3"/>
  <c r="FN8" i="3"/>
  <c r="FD4" i="3"/>
  <c r="E3" i="11" s="1"/>
  <c r="M3" i="2"/>
  <c r="K3" i="2" s="1"/>
  <c r="A20" i="18" s="1"/>
  <c r="A1" i="2"/>
  <c r="A4" i="2"/>
  <c r="A9" i="3" s="1"/>
  <c r="C20" i="1"/>
  <c r="D13" i="18"/>
  <c r="FC8" i="3" l="1"/>
  <c r="D6" i="11" s="1"/>
  <c r="FD8" i="3"/>
  <c r="E6" i="11" s="1"/>
  <c r="FB9" i="3"/>
  <c r="C7" i="11" s="1"/>
  <c r="FC9" i="3"/>
  <c r="D7" i="11" s="1"/>
  <c r="FD9" i="3"/>
  <c r="E7" i="11" s="1"/>
  <c r="Z7" i="7"/>
  <c r="J7" i="13"/>
  <c r="A8" i="8"/>
  <c r="A8" i="7"/>
  <c r="A6" i="9"/>
  <c r="A7" i="11" s="1"/>
  <c r="A5" i="2"/>
  <c r="C6" i="11" l="1"/>
  <c r="FE8" i="3"/>
  <c r="AE8" i="7"/>
  <c r="Z8" i="7"/>
  <c r="F7" i="13"/>
  <c r="A10" i="3"/>
  <c r="A6" i="2"/>
  <c r="A6" i="12"/>
  <c r="A8" i="13" s="1"/>
  <c r="J8" i="13" s="1"/>
  <c r="W8" i="7"/>
  <c r="Y8" i="7" s="1"/>
  <c r="A7" i="9" l="1"/>
  <c r="A8" i="11" s="1"/>
  <c r="A7" i="12" s="1"/>
  <c r="A9" i="13" s="1"/>
  <c r="J9" i="13" s="1"/>
  <c r="FC10" i="3"/>
  <c r="D8" i="11" s="1"/>
  <c r="FB10" i="3"/>
  <c r="FD10" i="3"/>
  <c r="E8" i="11" s="1"/>
  <c r="A9" i="7"/>
  <c r="W9" i="7" s="1"/>
  <c r="C9" i="13" s="1"/>
  <c r="A9" i="8"/>
  <c r="F8" i="13"/>
  <c r="A11" i="3"/>
  <c r="A7" i="2"/>
  <c r="AB8" i="7"/>
  <c r="E8" i="13"/>
  <c r="D8" i="13"/>
  <c r="G8" i="13"/>
  <c r="C8" i="13"/>
  <c r="FF9" i="3"/>
  <c r="G7" i="11" s="1"/>
  <c r="H7" i="11" s="1"/>
  <c r="F7" i="11"/>
  <c r="FF8" i="3"/>
  <c r="G6" i="11" s="1"/>
  <c r="H6" i="11" s="1"/>
  <c r="F6" i="11"/>
  <c r="G9" i="13" l="1"/>
  <c r="D9" i="13"/>
  <c r="FD11" i="3"/>
  <c r="E9" i="11" s="1"/>
  <c r="FC11" i="3"/>
  <c r="D9" i="11" s="1"/>
  <c r="FB11" i="3"/>
  <c r="C9" i="11" s="1"/>
  <c r="AE9" i="7"/>
  <c r="Z9" i="7"/>
  <c r="A12" i="3"/>
  <c r="A8" i="2"/>
  <c r="C8" i="11"/>
  <c r="A8" i="9"/>
  <c r="A9" i="11" s="1"/>
  <c r="A8" i="12" s="1"/>
  <c r="A10" i="13" s="1"/>
  <c r="J10" i="13" s="1"/>
  <c r="A10" i="7"/>
  <c r="A10" i="8"/>
  <c r="Y9" i="7"/>
  <c r="F9" i="13" l="1"/>
  <c r="FB12" i="3"/>
  <c r="FC12" i="3"/>
  <c r="D10" i="11" s="1"/>
  <c r="FD12" i="3"/>
  <c r="E10" i="11" s="1"/>
  <c r="AE10" i="7"/>
  <c r="Z10" i="7"/>
  <c r="FF10" i="3"/>
  <c r="G8" i="11" s="1"/>
  <c r="H8" i="11" s="1"/>
  <c r="F8" i="11"/>
  <c r="W10" i="7"/>
  <c r="Y10" i="7" s="1"/>
  <c r="A13" i="3"/>
  <c r="A9" i="2"/>
  <c r="G10" i="13"/>
  <c r="D10" i="13"/>
  <c r="A9" i="9"/>
  <c r="A10" i="11" s="1"/>
  <c r="A9" i="12" s="1"/>
  <c r="A11" i="13" s="1"/>
  <c r="J11" i="13" s="1"/>
  <c r="A11" i="8"/>
  <c r="A11" i="7"/>
  <c r="AB9" i="7"/>
  <c r="E9" i="13"/>
  <c r="F10" i="13" l="1"/>
  <c r="FB13" i="3"/>
  <c r="FC13" i="3"/>
  <c r="D11" i="11" s="1"/>
  <c r="FD13" i="3"/>
  <c r="E11" i="11" s="1"/>
  <c r="AE11" i="7"/>
  <c r="Z11" i="7"/>
  <c r="D11" i="13"/>
  <c r="G11" i="13"/>
  <c r="AB10" i="7"/>
  <c r="E10" i="13"/>
  <c r="W11" i="7"/>
  <c r="C11" i="13" s="1"/>
  <c r="A14" i="3"/>
  <c r="A10" i="2"/>
  <c r="C10" i="11"/>
  <c r="A12" i="7"/>
  <c r="A10" i="9"/>
  <c r="A11" i="11" s="1"/>
  <c r="A10" i="12" s="1"/>
  <c r="A12" i="13" s="1"/>
  <c r="A12" i="8"/>
  <c r="F9" i="11"/>
  <c r="FF11" i="3"/>
  <c r="G9" i="11" s="1"/>
  <c r="H9" i="11" s="1"/>
  <c r="C10" i="13"/>
  <c r="FC14" i="3" l="1"/>
  <c r="D12" i="11" s="1"/>
  <c r="FB14" i="3"/>
  <c r="FD14" i="3"/>
  <c r="E12" i="11" s="1"/>
  <c r="AE12" i="7"/>
  <c r="Z12" i="7"/>
  <c r="D12" i="13"/>
  <c r="J12" i="13"/>
  <c r="F12" i="13" s="1"/>
  <c r="G12" i="13"/>
  <c r="A15" i="3"/>
  <c r="A11" i="2"/>
  <c r="FF12" i="3"/>
  <c r="G10" i="11" s="1"/>
  <c r="H10" i="11" s="1"/>
  <c r="F10" i="11"/>
  <c r="Y11" i="7"/>
  <c r="F11" i="13" s="1"/>
  <c r="C11" i="11"/>
  <c r="W12" i="7"/>
  <c r="A13" i="7"/>
  <c r="A13" i="8"/>
  <c r="A11" i="9"/>
  <c r="A12" i="11" s="1"/>
  <c r="AE13" i="7" l="1"/>
  <c r="Z13" i="7"/>
  <c r="FD15" i="3"/>
  <c r="E13" i="11" s="1"/>
  <c r="FB15" i="3"/>
  <c r="FC15" i="3"/>
  <c r="D13" i="11" s="1"/>
  <c r="C12" i="11"/>
  <c r="F11" i="11"/>
  <c r="FF13" i="3"/>
  <c r="G11" i="11" s="1"/>
  <c r="H11" i="11" s="1"/>
  <c r="A11" i="12"/>
  <c r="A13" i="13" s="1"/>
  <c r="J13" i="13" s="1"/>
  <c r="W13" i="7"/>
  <c r="Y13" i="7" s="1"/>
  <c r="AB13" i="7" s="1"/>
  <c r="A12" i="2"/>
  <c r="A16" i="3"/>
  <c r="C12" i="13"/>
  <c r="Y12" i="7"/>
  <c r="AB11" i="7"/>
  <c r="E11" i="13"/>
  <c r="A12" i="9"/>
  <c r="A13" i="11" s="1"/>
  <c r="A12" i="12" s="1"/>
  <c r="A14" i="13" s="1"/>
  <c r="J14" i="13" s="1"/>
  <c r="A14" i="7"/>
  <c r="A14" i="8"/>
  <c r="D14" i="13" l="1"/>
  <c r="AE14" i="7"/>
  <c r="Z14" i="7"/>
  <c r="FD16" i="3"/>
  <c r="E14" i="11" s="1"/>
  <c r="FB16" i="3"/>
  <c r="FC16" i="3"/>
  <c r="D14" i="11" s="1"/>
  <c r="F13" i="13"/>
  <c r="G14" i="13"/>
  <c r="AB12" i="7"/>
  <c r="E12" i="13"/>
  <c r="C13" i="11"/>
  <c r="E13" i="13"/>
  <c r="A15" i="8"/>
  <c r="A13" i="9"/>
  <c r="A14" i="11" s="1"/>
  <c r="A13" i="12" s="1"/>
  <c r="A15" i="13" s="1"/>
  <c r="J15" i="13" s="1"/>
  <c r="A15" i="7"/>
  <c r="G13" i="13"/>
  <c r="D13" i="13"/>
  <c r="C13" i="13"/>
  <c r="F12" i="11"/>
  <c r="FF14" i="3"/>
  <c r="G12" i="11" s="1"/>
  <c r="H12" i="11" s="1"/>
  <c r="W14" i="7"/>
  <c r="A13" i="2"/>
  <c r="A17" i="3"/>
  <c r="AE15" i="7" l="1"/>
  <c r="Z15" i="7"/>
  <c r="FB17" i="3"/>
  <c r="C15" i="11" s="1"/>
  <c r="FD17" i="3"/>
  <c r="E15" i="11" s="1"/>
  <c r="FC17" i="3"/>
  <c r="D15" i="11" s="1"/>
  <c r="G15" i="13"/>
  <c r="FF15" i="3"/>
  <c r="G13" i="11" s="1"/>
  <c r="H13" i="11" s="1"/>
  <c r="F13" i="11"/>
  <c r="A18" i="3"/>
  <c r="A14" i="2"/>
  <c r="W15" i="7"/>
  <c r="Y15" i="7" s="1"/>
  <c r="AB15" i="7" s="1"/>
  <c r="A16" i="7"/>
  <c r="A16" i="8"/>
  <c r="A14" i="9"/>
  <c r="A15" i="11" s="1"/>
  <c r="A14" i="12" s="1"/>
  <c r="A16" i="13" s="1"/>
  <c r="D15" i="13"/>
  <c r="C14" i="13"/>
  <c r="Y14" i="7"/>
  <c r="F14" i="13" s="1"/>
  <c r="C14" i="11"/>
  <c r="E15" i="13" l="1"/>
  <c r="AE16" i="7"/>
  <c r="Z16" i="7"/>
  <c r="FC18" i="3"/>
  <c r="D16" i="11" s="1"/>
  <c r="FD18" i="3"/>
  <c r="E16" i="11" s="1"/>
  <c r="FB18" i="3"/>
  <c r="G16" i="13"/>
  <c r="J16" i="13"/>
  <c r="F15" i="13"/>
  <c r="D16" i="13"/>
  <c r="A17" i="7"/>
  <c r="A17" i="8"/>
  <c r="A15" i="9"/>
  <c r="A16" i="11" s="1"/>
  <c r="A15" i="12" s="1"/>
  <c r="A17" i="13" s="1"/>
  <c r="F14" i="11"/>
  <c r="FF16" i="3"/>
  <c r="G14" i="11" s="1"/>
  <c r="H14" i="11" s="1"/>
  <c r="F15" i="11"/>
  <c r="FF17" i="3"/>
  <c r="G15" i="11" s="1"/>
  <c r="H15" i="11" s="1"/>
  <c r="C15" i="13"/>
  <c r="AB14" i="7"/>
  <c r="E14" i="13"/>
  <c r="W16" i="7"/>
  <c r="A15" i="2"/>
  <c r="A19" i="3"/>
  <c r="FD19" i="3" l="1"/>
  <c r="E17" i="11" s="1"/>
  <c r="FC19" i="3"/>
  <c r="D17" i="11" s="1"/>
  <c r="FB19" i="3"/>
  <c r="AE17" i="7"/>
  <c r="Z17" i="7"/>
  <c r="G17" i="13"/>
  <c r="J17" i="13"/>
  <c r="D17" i="13"/>
  <c r="A20" i="3"/>
  <c r="A16" i="2"/>
  <c r="Y16" i="7"/>
  <c r="F16" i="13" s="1"/>
  <c r="C16" i="13"/>
  <c r="C16" i="11"/>
  <c r="W17" i="7"/>
  <c r="A18" i="8"/>
  <c r="A18" i="7"/>
  <c r="A16" i="9"/>
  <c r="A17" i="11" s="1"/>
  <c r="A16" i="12" s="1"/>
  <c r="A18" i="13" s="1"/>
  <c r="AE18" i="7" l="1"/>
  <c r="Z18" i="7"/>
  <c r="FC20" i="3"/>
  <c r="D18" i="11" s="1"/>
  <c r="FB20" i="3"/>
  <c r="FD20" i="3"/>
  <c r="G18" i="13"/>
  <c r="J18" i="13"/>
  <c r="C17" i="11"/>
  <c r="Y17" i="7"/>
  <c r="F17" i="13" s="1"/>
  <c r="C17" i="13"/>
  <c r="AB16" i="7"/>
  <c r="E16" i="13"/>
  <c r="FF18" i="3"/>
  <c r="G16" i="11" s="1"/>
  <c r="H16" i="11" s="1"/>
  <c r="F16" i="11"/>
  <c r="A21" i="3"/>
  <c r="A17" i="2"/>
  <c r="W18" i="7"/>
  <c r="C18" i="13" s="1"/>
  <c r="D18" i="13"/>
  <c r="A17" i="9"/>
  <c r="A18" i="11" s="1"/>
  <c r="A17" i="12" s="1"/>
  <c r="A19" i="13" s="1"/>
  <c r="J19" i="13" s="1"/>
  <c r="A19" i="7"/>
  <c r="A19" i="8"/>
  <c r="E18" i="11"/>
  <c r="FB21" i="3" l="1"/>
  <c r="FD21" i="3"/>
  <c r="E19" i="11" s="1"/>
  <c r="FC21" i="3"/>
  <c r="D19" i="11" s="1"/>
  <c r="AE19" i="7"/>
  <c r="Z19" i="7"/>
  <c r="G19" i="13"/>
  <c r="C18" i="11"/>
  <c r="AB17" i="7"/>
  <c r="E17" i="13"/>
  <c r="A22" i="3"/>
  <c r="A18" i="2"/>
  <c r="FF19" i="3"/>
  <c r="G17" i="11" s="1"/>
  <c r="H17" i="11" s="1"/>
  <c r="F17" i="11"/>
  <c r="D19" i="13"/>
  <c r="W19" i="7"/>
  <c r="Y19" i="7" s="1"/>
  <c r="AB19" i="7" s="1"/>
  <c r="Y18" i="7"/>
  <c r="F18" i="13" s="1"/>
  <c r="A18" i="9"/>
  <c r="A19" i="11" s="1"/>
  <c r="A18" i="12" s="1"/>
  <c r="A20" i="13" s="1"/>
  <c r="J20" i="13" s="1"/>
  <c r="A20" i="8"/>
  <c r="A20" i="7"/>
  <c r="FC22" i="3" l="1"/>
  <c r="D20" i="11" s="1"/>
  <c r="FD22" i="3"/>
  <c r="E20" i="11" s="1"/>
  <c r="FB22" i="3"/>
  <c r="AE20" i="7"/>
  <c r="Z20" i="7"/>
  <c r="G20" i="13"/>
  <c r="D20" i="13"/>
  <c r="F19" i="13"/>
  <c r="C19" i="13"/>
  <c r="A23" i="3"/>
  <c r="A19" i="2"/>
  <c r="F18" i="11"/>
  <c r="FF20" i="3"/>
  <c r="G18" i="11" s="1"/>
  <c r="H18" i="11" s="1"/>
  <c r="W20" i="7"/>
  <c r="Y20" i="7" s="1"/>
  <c r="AB20" i="7" s="1"/>
  <c r="C20" i="13"/>
  <c r="E19" i="13"/>
  <c r="C19" i="11"/>
  <c r="AB18" i="7"/>
  <c r="E18" i="13"/>
  <c r="A19" i="9"/>
  <c r="A20" i="11" s="1"/>
  <c r="A19" i="12" s="1"/>
  <c r="A21" i="13" s="1"/>
  <c r="A21" i="7"/>
  <c r="A21" i="8"/>
  <c r="AE21" i="7" l="1"/>
  <c r="Z21" i="7"/>
  <c r="FD23" i="3"/>
  <c r="E21" i="11" s="1"/>
  <c r="FC23" i="3"/>
  <c r="D21" i="11" s="1"/>
  <c r="FB23" i="3"/>
  <c r="G21" i="13"/>
  <c r="J21" i="13"/>
  <c r="F21" i="13" s="1"/>
  <c r="F20" i="13"/>
  <c r="E20" i="13"/>
  <c r="D21" i="13"/>
  <c r="FF21" i="3"/>
  <c r="G19" i="11" s="1"/>
  <c r="H19" i="11" s="1"/>
  <c r="F19" i="11"/>
  <c r="A24" i="3"/>
  <c r="A20" i="2"/>
  <c r="A20" i="9"/>
  <c r="A21" i="11" s="1"/>
  <c r="A20" i="12" s="1"/>
  <c r="A22" i="13" s="1"/>
  <c r="J22" i="13" s="1"/>
  <c r="A22" i="8"/>
  <c r="A22" i="7"/>
  <c r="C20" i="11"/>
  <c r="W21" i="7"/>
  <c r="Y21" i="7" s="1"/>
  <c r="AB21" i="7" s="1"/>
  <c r="AE22" i="7" l="1"/>
  <c r="Z22" i="7"/>
  <c r="F22" i="13" s="1"/>
  <c r="FB24" i="3"/>
  <c r="C22" i="11" s="1"/>
  <c r="FD24" i="3"/>
  <c r="E22" i="11" s="1"/>
  <c r="FC24" i="3"/>
  <c r="D22" i="11" s="1"/>
  <c r="G22" i="13"/>
  <c r="E21" i="13"/>
  <c r="C21" i="13"/>
  <c r="A23" i="8"/>
  <c r="A23" i="7"/>
  <c r="A21" i="9"/>
  <c r="A22" i="11" s="1"/>
  <c r="A21" i="12" s="1"/>
  <c r="A23" i="13" s="1"/>
  <c r="J23" i="13" s="1"/>
  <c r="FF22" i="3"/>
  <c r="G20" i="11" s="1"/>
  <c r="H20" i="11" s="1"/>
  <c r="F20" i="11"/>
  <c r="A25" i="3"/>
  <c r="A21" i="2"/>
  <c r="W22" i="7"/>
  <c r="Y22" i="7" s="1"/>
  <c r="AB22" i="7" s="1"/>
  <c r="D22" i="13"/>
  <c r="C21" i="11"/>
  <c r="FB25" i="3" l="1"/>
  <c r="FD25" i="3"/>
  <c r="E23" i="11" s="1"/>
  <c r="FC25" i="3"/>
  <c r="D23" i="11" s="1"/>
  <c r="AE23" i="7"/>
  <c r="Z23" i="7"/>
  <c r="G23" i="13"/>
  <c r="D23" i="13"/>
  <c r="E22" i="13"/>
  <c r="C22" i="13"/>
  <c r="A26" i="3"/>
  <c r="A22" i="2"/>
  <c r="F21" i="11"/>
  <c r="FF23" i="3"/>
  <c r="G21" i="11" s="1"/>
  <c r="H21" i="11" s="1"/>
  <c r="A24" i="8"/>
  <c r="A22" i="9"/>
  <c r="A23" i="11" s="1"/>
  <c r="A22" i="12" s="1"/>
  <c r="A24" i="13" s="1"/>
  <c r="J24" i="13" s="1"/>
  <c r="A24" i="7"/>
  <c r="W23" i="7"/>
  <c r="AE24" i="7" l="1"/>
  <c r="Z24" i="7"/>
  <c r="FC26" i="3"/>
  <c r="D24" i="11" s="1"/>
  <c r="FB26" i="3"/>
  <c r="C24" i="11" s="1"/>
  <c r="FD26" i="3"/>
  <c r="E24" i="11" s="1"/>
  <c r="G24" i="13"/>
  <c r="D24" i="13"/>
  <c r="A23" i="9"/>
  <c r="A24" i="11" s="1"/>
  <c r="A23" i="12" s="1"/>
  <c r="A25" i="13" s="1"/>
  <c r="J25" i="13" s="1"/>
  <c r="A25" i="7"/>
  <c r="A25" i="8"/>
  <c r="Y23" i="7"/>
  <c r="F23" i="13" s="1"/>
  <c r="C23" i="13"/>
  <c r="F22" i="11"/>
  <c r="FF24" i="3"/>
  <c r="G22" i="11" s="1"/>
  <c r="H22" i="11" s="1"/>
  <c r="C23" i="11"/>
  <c r="W24" i="7"/>
  <c r="A23" i="2"/>
  <c r="A27" i="3"/>
  <c r="AE25" i="7" l="1"/>
  <c r="Z25" i="7"/>
  <c r="FD27" i="3"/>
  <c r="E25" i="11" s="1"/>
  <c r="FB27" i="3"/>
  <c r="FC27" i="3"/>
  <c r="D25" i="11" s="1"/>
  <c r="G25" i="13"/>
  <c r="D25" i="13"/>
  <c r="FF25" i="3"/>
  <c r="G23" i="11" s="1"/>
  <c r="H23" i="11" s="1"/>
  <c r="F23" i="11"/>
  <c r="Y24" i="7"/>
  <c r="F24" i="13" s="1"/>
  <c r="C24" i="13"/>
  <c r="A28" i="3"/>
  <c r="A24" i="2"/>
  <c r="AB23" i="7"/>
  <c r="E23" i="13"/>
  <c r="W25" i="7"/>
  <c r="C25" i="13" s="1"/>
  <c r="Y25" i="7"/>
  <c r="AB25" i="7" s="1"/>
  <c r="A24" i="9"/>
  <c r="A25" i="11" s="1"/>
  <c r="A24" i="12" s="1"/>
  <c r="A26" i="13" s="1"/>
  <c r="J26" i="13" s="1"/>
  <c r="A26" i="7"/>
  <c r="A26" i="8"/>
  <c r="FC28" i="3" l="1"/>
  <c r="D26" i="11" s="1"/>
  <c r="FB28" i="3"/>
  <c r="FD28" i="3"/>
  <c r="E26" i="11" s="1"/>
  <c r="AE26" i="7"/>
  <c r="Z26" i="7"/>
  <c r="G26" i="13"/>
  <c r="F25" i="13"/>
  <c r="E25" i="13"/>
  <c r="D26" i="13"/>
  <c r="C25" i="11"/>
  <c r="W26" i="7"/>
  <c r="C26" i="13" s="1"/>
  <c r="AB24" i="7"/>
  <c r="E24" i="13"/>
  <c r="Y26" i="7"/>
  <c r="AB26" i="7" s="1"/>
  <c r="F24" i="11"/>
  <c r="FF26" i="3"/>
  <c r="G24" i="11" s="1"/>
  <c r="H24" i="11" s="1"/>
  <c r="A25" i="2"/>
  <c r="A29" i="3"/>
  <c r="A25" i="9"/>
  <c r="A26" i="11" s="1"/>
  <c r="A25" i="12" s="1"/>
  <c r="A27" i="13" s="1"/>
  <c r="J27" i="13" s="1"/>
  <c r="A27" i="8"/>
  <c r="A27" i="7"/>
  <c r="AE27" i="7" l="1"/>
  <c r="Z27" i="7"/>
  <c r="FB29" i="3"/>
  <c r="FC29" i="3"/>
  <c r="D27" i="11" s="1"/>
  <c r="FD29" i="3"/>
  <c r="E27" i="11" s="1"/>
  <c r="D27" i="13"/>
  <c r="E26" i="13"/>
  <c r="G27" i="13"/>
  <c r="F26" i="13"/>
  <c r="C26" i="11"/>
  <c r="A28" i="8"/>
  <c r="A28" i="7"/>
  <c r="A26" i="9"/>
  <c r="A27" i="11" s="1"/>
  <c r="A26" i="12" s="1"/>
  <c r="A28" i="13" s="1"/>
  <c r="A26" i="2"/>
  <c r="A30" i="3"/>
  <c r="F25" i="11"/>
  <c r="FF27" i="3"/>
  <c r="G25" i="11" s="1"/>
  <c r="H25" i="11" s="1"/>
  <c r="W27" i="7"/>
  <c r="C27" i="13" s="1"/>
  <c r="Y27" i="7"/>
  <c r="AB27" i="7" s="1"/>
  <c r="FC30" i="3" l="1"/>
  <c r="D28" i="11" s="1"/>
  <c r="FB30" i="3"/>
  <c r="FD30" i="3"/>
  <c r="E28" i="11" s="1"/>
  <c r="AE28" i="7"/>
  <c r="Z28" i="7"/>
  <c r="G28" i="13"/>
  <c r="J28" i="13"/>
  <c r="F27" i="13"/>
  <c r="A29" i="7"/>
  <c r="A29" i="8"/>
  <c r="A27" i="9"/>
  <c r="A28" i="11" s="1"/>
  <c r="A27" i="12" s="1"/>
  <c r="A29" i="13" s="1"/>
  <c r="C27" i="11"/>
  <c r="A31" i="3"/>
  <c r="A27" i="2"/>
  <c r="W28" i="7"/>
  <c r="Y28" i="7" s="1"/>
  <c r="FF28" i="3"/>
  <c r="G26" i="11" s="1"/>
  <c r="H26" i="11" s="1"/>
  <c r="F26" i="11"/>
  <c r="E27" i="13"/>
  <c r="D28" i="13"/>
  <c r="FD31" i="3" l="1"/>
  <c r="E29" i="11" s="1"/>
  <c r="FB31" i="3"/>
  <c r="FC31" i="3"/>
  <c r="D29" i="11" s="1"/>
  <c r="AE29" i="7"/>
  <c r="Z29" i="7"/>
  <c r="F28" i="13"/>
  <c r="G29" i="13"/>
  <c r="J29" i="13"/>
  <c r="D29" i="13"/>
  <c r="AB28" i="7"/>
  <c r="E28" i="13"/>
  <c r="A32" i="3"/>
  <c r="A28" i="2"/>
  <c r="F27" i="11"/>
  <c r="FF29" i="3"/>
  <c r="G27" i="11" s="1"/>
  <c r="H27" i="11" s="1"/>
  <c r="C28" i="13"/>
  <c r="W29" i="7"/>
  <c r="C29" i="13" s="1"/>
  <c r="A28" i="9"/>
  <c r="A29" i="11" s="1"/>
  <c r="A28" i="12" s="1"/>
  <c r="A30" i="13" s="1"/>
  <c r="J30" i="13" s="1"/>
  <c r="A30" i="7"/>
  <c r="A30" i="8"/>
  <c r="C28" i="11"/>
  <c r="FB32" i="3" l="1"/>
  <c r="FC32" i="3"/>
  <c r="D30" i="11" s="1"/>
  <c r="FD32" i="3"/>
  <c r="E30" i="11" s="1"/>
  <c r="AE30" i="7"/>
  <c r="Z30" i="7"/>
  <c r="G30" i="13"/>
  <c r="F28" i="11"/>
  <c r="FF30" i="3"/>
  <c r="G28" i="11" s="1"/>
  <c r="H28" i="11" s="1"/>
  <c r="W30" i="7"/>
  <c r="Y29" i="7"/>
  <c r="F29" i="13" s="1"/>
  <c r="A33" i="3"/>
  <c r="A29" i="2"/>
  <c r="A29" i="9"/>
  <c r="A30" i="11" s="1"/>
  <c r="A29" i="12" s="1"/>
  <c r="A31" i="13" s="1"/>
  <c r="J31" i="13" s="1"/>
  <c r="C30" i="11"/>
  <c r="A31" i="7"/>
  <c r="A31" i="8"/>
  <c r="D30" i="13"/>
  <c r="C29" i="11"/>
  <c r="AE31" i="7" l="1"/>
  <c r="Z31" i="7"/>
  <c r="F31" i="13" s="1"/>
  <c r="FB33" i="3"/>
  <c r="FD33" i="3"/>
  <c r="E31" i="11" s="1"/>
  <c r="FC33" i="3"/>
  <c r="D31" i="11" s="1"/>
  <c r="G31" i="13"/>
  <c r="Y30" i="7"/>
  <c r="F30" i="13" s="1"/>
  <c r="C30" i="13"/>
  <c r="A30" i="2"/>
  <c r="A34" i="3"/>
  <c r="D31" i="13"/>
  <c r="W31" i="7"/>
  <c r="C31" i="13" s="1"/>
  <c r="A30" i="9"/>
  <c r="A31" i="11" s="1"/>
  <c r="A30" i="12" s="1"/>
  <c r="A32" i="13" s="1"/>
  <c r="J32" i="13" s="1"/>
  <c r="A32" i="7"/>
  <c r="Z32" i="7" s="1"/>
  <c r="A32" i="8"/>
  <c r="Y31" i="7"/>
  <c r="AB31" i="7" s="1"/>
  <c r="F29" i="11"/>
  <c r="FF31" i="3"/>
  <c r="G29" i="11" s="1"/>
  <c r="H29" i="11" s="1"/>
  <c r="AB29" i="7"/>
  <c r="E29" i="13"/>
  <c r="Y32" i="7" l="1"/>
  <c r="E32" i="13" s="1"/>
  <c r="FC34" i="3"/>
  <c r="D32" i="11" s="1"/>
  <c r="FB34" i="3"/>
  <c r="FD34" i="3"/>
  <c r="E32" i="11" s="1"/>
  <c r="G32" i="13"/>
  <c r="W32" i="7"/>
  <c r="AE32" i="7"/>
  <c r="A33" i="7"/>
  <c r="A31" i="9"/>
  <c r="A32" i="11" s="1"/>
  <c r="A31" i="12" s="1"/>
  <c r="A33" i="13" s="1"/>
  <c r="J33" i="13" s="1"/>
  <c r="A33" i="8"/>
  <c r="A31" i="2"/>
  <c r="A35" i="3"/>
  <c r="D32" i="13"/>
  <c r="C32" i="13"/>
  <c r="C31" i="11"/>
  <c r="E31" i="13"/>
  <c r="F30" i="11"/>
  <c r="FF32" i="3"/>
  <c r="G30" i="11" s="1"/>
  <c r="H30" i="11" s="1"/>
  <c r="AB30" i="7"/>
  <c r="E30" i="13"/>
  <c r="F32" i="13"/>
  <c r="AB32" i="7"/>
  <c r="AE33" i="7" l="1"/>
  <c r="Z33" i="7"/>
  <c r="D33" i="13"/>
  <c r="FD35" i="3"/>
  <c r="E33" i="11" s="1"/>
  <c r="FB35" i="3"/>
  <c r="FC35" i="3"/>
  <c r="D33" i="11" s="1"/>
  <c r="G33" i="13"/>
  <c r="FF33" i="3"/>
  <c r="G31" i="11" s="1"/>
  <c r="H31" i="11" s="1"/>
  <c r="F31" i="11"/>
  <c r="A32" i="9"/>
  <c r="A33" i="11" s="1"/>
  <c r="A32" i="12" s="1"/>
  <c r="A34" i="13" s="1"/>
  <c r="A34" i="7"/>
  <c r="A34" i="8"/>
  <c r="A36" i="3"/>
  <c r="A32" i="2"/>
  <c r="W33" i="7"/>
  <c r="C33" i="13" s="1"/>
  <c r="C32" i="11"/>
  <c r="FC36" i="3" l="1"/>
  <c r="FD36" i="3"/>
  <c r="E34" i="11" s="1"/>
  <c r="FB36" i="3"/>
  <c r="AE34" i="7"/>
  <c r="Z34" i="7"/>
  <c r="G34" i="13"/>
  <c r="J34" i="13"/>
  <c r="F32" i="11"/>
  <c r="FF34" i="3"/>
  <c r="G32" i="11" s="1"/>
  <c r="H32" i="11" s="1"/>
  <c r="D34" i="13"/>
  <c r="A37" i="3"/>
  <c r="A33" i="2"/>
  <c r="W34" i="7"/>
  <c r="Y34" i="7" s="1"/>
  <c r="AB34" i="7" s="1"/>
  <c r="Y33" i="7"/>
  <c r="F33" i="13" s="1"/>
  <c r="A33" i="9"/>
  <c r="A34" i="11" s="1"/>
  <c r="A33" i="12" s="1"/>
  <c r="A42" i="13" s="1"/>
  <c r="A35" i="7"/>
  <c r="D34" i="11"/>
  <c r="A35" i="8"/>
  <c r="C33" i="11"/>
  <c r="AE35" i="7" l="1"/>
  <c r="Z35" i="7"/>
  <c r="FB37" i="3"/>
  <c r="FC37" i="3"/>
  <c r="D35" i="11" s="1"/>
  <c r="FD37" i="3"/>
  <c r="E35" i="11" s="1"/>
  <c r="G42" i="13"/>
  <c r="J42" i="13"/>
  <c r="D42" i="13"/>
  <c r="F34" i="13"/>
  <c r="W35" i="7"/>
  <c r="A38" i="3"/>
  <c r="A34" i="2"/>
  <c r="C34" i="11"/>
  <c r="E34" i="13"/>
  <c r="FF35" i="3"/>
  <c r="G33" i="11" s="1"/>
  <c r="H33" i="11" s="1"/>
  <c r="F33" i="11"/>
  <c r="AB33" i="7"/>
  <c r="E33" i="13"/>
  <c r="A34" i="9"/>
  <c r="A35" i="11" s="1"/>
  <c r="A34" i="12" s="1"/>
  <c r="A43" i="13" s="1"/>
  <c r="J43" i="13" s="1"/>
  <c r="A36" i="7"/>
  <c r="A36" i="8"/>
  <c r="C34" i="13"/>
  <c r="FC38" i="3" l="1"/>
  <c r="FD38" i="3"/>
  <c r="E36" i="11" s="1"/>
  <c r="FB38" i="3"/>
  <c r="C36" i="11" s="1"/>
  <c r="AE36" i="7"/>
  <c r="Z36" i="7"/>
  <c r="G43" i="13"/>
  <c r="C35" i="11"/>
  <c r="W36" i="7"/>
  <c r="C43" i="13" s="1"/>
  <c r="D36" i="11"/>
  <c r="A37" i="7"/>
  <c r="A37" i="8"/>
  <c r="A35" i="9"/>
  <c r="A36" i="11" s="1"/>
  <c r="A35" i="12" s="1"/>
  <c r="A44" i="13" s="1"/>
  <c r="D43" i="13"/>
  <c r="F34" i="11"/>
  <c r="FF36" i="3"/>
  <c r="G34" i="11" s="1"/>
  <c r="H34" i="11" s="1"/>
  <c r="A35" i="2"/>
  <c r="A39" i="3"/>
  <c r="Y36" i="7"/>
  <c r="C42" i="13"/>
  <c r="Y35" i="7"/>
  <c r="F42" i="13" s="1"/>
  <c r="AE37" i="7" l="1"/>
  <c r="Z37" i="7"/>
  <c r="FD39" i="3"/>
  <c r="E37" i="11" s="1"/>
  <c r="FB39" i="3"/>
  <c r="C37" i="11" s="1"/>
  <c r="FC39" i="3"/>
  <c r="D37" i="11" s="1"/>
  <c r="G44" i="13"/>
  <c r="J44" i="13"/>
  <c r="F43" i="13"/>
  <c r="D44" i="13"/>
  <c r="A36" i="9"/>
  <c r="A37" i="11" s="1"/>
  <c r="A36" i="12" s="1"/>
  <c r="A45" i="13" s="1"/>
  <c r="D45" i="13" s="1"/>
  <c r="A38" i="8"/>
  <c r="A38" i="7"/>
  <c r="A40" i="3"/>
  <c r="A36" i="2"/>
  <c r="W37" i="7"/>
  <c r="FF37" i="3"/>
  <c r="G35" i="11" s="1"/>
  <c r="H35" i="11" s="1"/>
  <c r="F35" i="11"/>
  <c r="AB35" i="7"/>
  <c r="E42" i="13"/>
  <c r="F37" i="11"/>
  <c r="AB36" i="7"/>
  <c r="E43" i="13"/>
  <c r="FF39" i="3"/>
  <c r="G37" i="11" s="1"/>
  <c r="FB40" i="3" l="1"/>
  <c r="FC40" i="3"/>
  <c r="D38" i="11" s="1"/>
  <c r="FD40" i="3"/>
  <c r="E38" i="11" s="1"/>
  <c r="AE38" i="7"/>
  <c r="Z38" i="7"/>
  <c r="G45" i="13"/>
  <c r="J45" i="13"/>
  <c r="H37" i="11"/>
  <c r="A41" i="3"/>
  <c r="A37" i="2"/>
  <c r="FF38" i="3"/>
  <c r="G36" i="11" s="1"/>
  <c r="H36" i="11" s="1"/>
  <c r="F36" i="11"/>
  <c r="A39" i="7"/>
  <c r="A37" i="9"/>
  <c r="A38" i="11" s="1"/>
  <c r="A37" i="12" s="1"/>
  <c r="A46" i="13" s="1"/>
  <c r="J46" i="13" s="1"/>
  <c r="A39" i="8"/>
  <c r="C44" i="13"/>
  <c r="Y37" i="7"/>
  <c r="F44" i="13" s="1"/>
  <c r="W38" i="7"/>
  <c r="AE39" i="7" l="1"/>
  <c r="Z39" i="7"/>
  <c r="F46" i="13" s="1"/>
  <c r="FB41" i="3"/>
  <c r="FD41" i="3"/>
  <c r="E39" i="11" s="1"/>
  <c r="FC41" i="3"/>
  <c r="D39" i="11" s="1"/>
  <c r="D46" i="13"/>
  <c r="G46" i="13"/>
  <c r="AB37" i="7"/>
  <c r="E44" i="13"/>
  <c r="A38" i="2"/>
  <c r="A42" i="3"/>
  <c r="C45" i="13"/>
  <c r="Y38" i="7"/>
  <c r="F45" i="13" s="1"/>
  <c r="C38" i="11"/>
  <c r="W39" i="7"/>
  <c r="Y39" i="7" s="1"/>
  <c r="A38" i="9"/>
  <c r="A39" i="11" s="1"/>
  <c r="A38" i="12" s="1"/>
  <c r="A47" i="13" s="1"/>
  <c r="J47" i="13" s="1"/>
  <c r="A40" i="7"/>
  <c r="A40" i="8"/>
  <c r="AE40" i="7" l="1"/>
  <c r="Z40" i="7"/>
  <c r="FC42" i="3"/>
  <c r="D40" i="11" s="1"/>
  <c r="FD42" i="3"/>
  <c r="E40" i="11" s="1"/>
  <c r="FB42" i="3"/>
  <c r="D47" i="13"/>
  <c r="AB39" i="7"/>
  <c r="E46" i="13"/>
  <c r="A43" i="3"/>
  <c r="A39" i="2"/>
  <c r="G47" i="13"/>
  <c r="AB38" i="7"/>
  <c r="E45" i="13"/>
  <c r="F47" i="13"/>
  <c r="W40" i="7"/>
  <c r="C47" i="13" s="1"/>
  <c r="Y40" i="7"/>
  <c r="AB40" i="7" s="1"/>
  <c r="C39" i="11"/>
  <c r="F38" i="11"/>
  <c r="FF40" i="3"/>
  <c r="G38" i="11" s="1"/>
  <c r="H38" i="11" s="1"/>
  <c r="A41" i="8"/>
  <c r="A41" i="7"/>
  <c r="A39" i="9"/>
  <c r="A40" i="11" s="1"/>
  <c r="A39" i="12" s="1"/>
  <c r="A48" i="13" s="1"/>
  <c r="J48" i="13" s="1"/>
  <c r="C46" i="13"/>
  <c r="AE41" i="7" l="1"/>
  <c r="Z41" i="7"/>
  <c r="FD43" i="3"/>
  <c r="E41" i="11" s="1"/>
  <c r="FC43" i="3"/>
  <c r="D41" i="11" s="1"/>
  <c r="FB43" i="3"/>
  <c r="C41" i="11" s="1"/>
  <c r="D48" i="13"/>
  <c r="G48" i="13"/>
  <c r="A42" i="8"/>
  <c r="A40" i="9"/>
  <c r="A41" i="11" s="1"/>
  <c r="A40" i="12" s="1"/>
  <c r="A49" i="13" s="1"/>
  <c r="J49" i="13" s="1"/>
  <c r="A42" i="7"/>
  <c r="E47" i="13"/>
  <c r="C40" i="11"/>
  <c r="W41" i="7"/>
  <c r="FF41" i="3"/>
  <c r="G39" i="11" s="1"/>
  <c r="H39" i="11" s="1"/>
  <c r="F39" i="11"/>
  <c r="A40" i="2"/>
  <c r="A44" i="3"/>
  <c r="FC44" i="3" l="1"/>
  <c r="D42" i="11" s="1"/>
  <c r="FB44" i="3"/>
  <c r="C42" i="11" s="1"/>
  <c r="FD44" i="3"/>
  <c r="E42" i="11" s="1"/>
  <c r="AE42" i="7"/>
  <c r="Z42" i="7"/>
  <c r="D49" i="13"/>
  <c r="G49" i="13"/>
  <c r="Y41" i="7"/>
  <c r="F48" i="13" s="1"/>
  <c r="C48" i="13"/>
  <c r="W42" i="7"/>
  <c r="Y42" i="7" s="1"/>
  <c r="AB42" i="7" s="1"/>
  <c r="A43" i="8"/>
  <c r="A41" i="9"/>
  <c r="A42" i="11" s="1"/>
  <c r="A41" i="12" s="1"/>
  <c r="A50" i="13" s="1"/>
  <c r="A43" i="7"/>
  <c r="A41" i="2"/>
  <c r="A45" i="3"/>
  <c r="FF42" i="3"/>
  <c r="G40" i="11" s="1"/>
  <c r="H40" i="11" s="1"/>
  <c r="F40" i="11"/>
  <c r="AE43" i="7" l="1"/>
  <c r="Z43" i="7"/>
  <c r="FB45" i="3"/>
  <c r="FC45" i="3"/>
  <c r="D43" i="11" s="1"/>
  <c r="FD45" i="3"/>
  <c r="D50" i="13"/>
  <c r="J50" i="13"/>
  <c r="G50" i="13"/>
  <c r="C49" i="13"/>
  <c r="F49" i="13"/>
  <c r="W43" i="7"/>
  <c r="C50" i="13" s="1"/>
  <c r="E49" i="13"/>
  <c r="AB41" i="7"/>
  <c r="E48" i="13"/>
  <c r="A42" i="2"/>
  <c r="A46" i="3"/>
  <c r="F41" i="11"/>
  <c r="FF43" i="3"/>
  <c r="G41" i="11" s="1"/>
  <c r="H41" i="11" s="1"/>
  <c r="A42" i="9"/>
  <c r="A43" i="11" s="1"/>
  <c r="A42" i="12" s="1"/>
  <c r="A51" i="13" s="1"/>
  <c r="A44" i="7"/>
  <c r="E43" i="11"/>
  <c r="A44" i="8"/>
  <c r="FC46" i="3" l="1"/>
  <c r="D44" i="11" s="1"/>
  <c r="FB46" i="3"/>
  <c r="C44" i="11" s="1"/>
  <c r="FD46" i="3"/>
  <c r="E44" i="11" s="1"/>
  <c r="AE44" i="7"/>
  <c r="Z44" i="7"/>
  <c r="D51" i="13"/>
  <c r="J51" i="13"/>
  <c r="Y43" i="7"/>
  <c r="G51" i="13"/>
  <c r="C43" i="11"/>
  <c r="A43" i="2"/>
  <c r="A47" i="3"/>
  <c r="A45" i="8"/>
  <c r="A45" i="7"/>
  <c r="A43" i="9"/>
  <c r="A44" i="11" s="1"/>
  <c r="A43" i="12" s="1"/>
  <c r="A52" i="13" s="1"/>
  <c r="J52" i="13" s="1"/>
  <c r="F44" i="11"/>
  <c r="FF44" i="3"/>
  <c r="G42" i="11" s="1"/>
  <c r="H42" i="11" s="1"/>
  <c r="F42" i="11"/>
  <c r="W44" i="7"/>
  <c r="C51" i="13" s="1"/>
  <c r="AE45" i="7" l="1"/>
  <c r="Z45" i="7"/>
  <c r="FD47" i="3"/>
  <c r="E45" i="11" s="1"/>
  <c r="FC47" i="3"/>
  <c r="D45" i="11" s="1"/>
  <c r="FB47" i="3"/>
  <c r="G52" i="13"/>
  <c r="AB43" i="7"/>
  <c r="F50" i="13"/>
  <c r="E50" i="13"/>
  <c r="F52" i="13"/>
  <c r="W45" i="7"/>
  <c r="F43" i="11"/>
  <c r="FF45" i="3"/>
  <c r="G43" i="11" s="1"/>
  <c r="H43" i="11" s="1"/>
  <c r="A48" i="3"/>
  <c r="A44" i="2"/>
  <c r="FF46" i="3"/>
  <c r="G44" i="11" s="1"/>
  <c r="H44" i="11" s="1"/>
  <c r="C52" i="13"/>
  <c r="D52" i="13"/>
  <c r="Y45" i="7"/>
  <c r="AB45" i="7" s="1"/>
  <c r="A46" i="7"/>
  <c r="A44" i="9"/>
  <c r="A45" i="11" s="1"/>
  <c r="A44" i="12" s="1"/>
  <c r="A53" i="13" s="1"/>
  <c r="A46" i="8"/>
  <c r="Y44" i="7"/>
  <c r="F51" i="13" s="1"/>
  <c r="AE46" i="7" l="1"/>
  <c r="Z46" i="7"/>
  <c r="FC48" i="3"/>
  <c r="D46" i="11" s="1"/>
  <c r="FB48" i="3"/>
  <c r="FD48" i="3"/>
  <c r="E46" i="11" s="1"/>
  <c r="D53" i="13"/>
  <c r="J53" i="13"/>
  <c r="G53" i="13"/>
  <c r="E52" i="13"/>
  <c r="W46" i="7"/>
  <c r="C53" i="13" s="1"/>
  <c r="Y46" i="7"/>
  <c r="AB46" i="7" s="1"/>
  <c r="A49" i="3"/>
  <c r="A45" i="2"/>
  <c r="AB44" i="7"/>
  <c r="E51" i="13"/>
  <c r="C45" i="11"/>
  <c r="A47" i="8"/>
  <c r="A47" i="7"/>
  <c r="A45" i="9"/>
  <c r="A46" i="11" s="1"/>
  <c r="A45" i="12" s="1"/>
  <c r="A54" i="13" s="1"/>
  <c r="AE47" i="7" l="1"/>
  <c r="Z47" i="7"/>
  <c r="FB49" i="3"/>
  <c r="C47" i="11" s="1"/>
  <c r="FC49" i="3"/>
  <c r="D47" i="11" s="1"/>
  <c r="FD49" i="3"/>
  <c r="E47" i="11" s="1"/>
  <c r="G54" i="13"/>
  <c r="J54" i="13"/>
  <c r="D54" i="13"/>
  <c r="F53" i="13"/>
  <c r="E53" i="13"/>
  <c r="A48" i="7"/>
  <c r="A48" i="8"/>
  <c r="A46" i="9"/>
  <c r="A47" i="11" s="1"/>
  <c r="A46" i="12" s="1"/>
  <c r="A55" i="13" s="1"/>
  <c r="W47" i="7"/>
  <c r="Y47" i="7" s="1"/>
  <c r="AB47" i="7" s="1"/>
  <c r="C46" i="11"/>
  <c r="F45" i="11"/>
  <c r="FF47" i="3"/>
  <c r="G45" i="11" s="1"/>
  <c r="H45" i="11" s="1"/>
  <c r="A50" i="3"/>
  <c r="A46" i="2"/>
  <c r="K2" i="2"/>
  <c r="AE48" i="7" l="1"/>
  <c r="Z48" i="7"/>
  <c r="FC50" i="3"/>
  <c r="D48" i="11" s="1"/>
  <c r="FD50" i="3"/>
  <c r="E48" i="11" s="1"/>
  <c r="FB50" i="3"/>
  <c r="G55" i="13"/>
  <c r="J55" i="13"/>
  <c r="F54" i="13"/>
  <c r="E54" i="13"/>
  <c r="D55" i="13"/>
  <c r="A51" i="3"/>
  <c r="A47" i="2"/>
  <c r="FF48" i="3"/>
  <c r="G46" i="11" s="1"/>
  <c r="H46" i="11" s="1"/>
  <c r="F46" i="11"/>
  <c r="A49" i="8"/>
  <c r="A49" i="7"/>
  <c r="A47" i="9"/>
  <c r="A48" i="11" s="1"/>
  <c r="A47" i="12" s="1"/>
  <c r="A56" i="13" s="1"/>
  <c r="J56" i="13" s="1"/>
  <c r="C54" i="13"/>
  <c r="W48" i="7"/>
  <c r="FD51" i="3" l="1"/>
  <c r="E49" i="11" s="1"/>
  <c r="FB51" i="3"/>
  <c r="FC51" i="3"/>
  <c r="D49" i="11" s="1"/>
  <c r="AE49" i="7"/>
  <c r="Z49" i="7"/>
  <c r="F56" i="13" s="1"/>
  <c r="D56" i="13"/>
  <c r="G56" i="13"/>
  <c r="F47" i="11"/>
  <c r="FF49" i="3"/>
  <c r="G47" i="11" s="1"/>
  <c r="H47" i="11" s="1"/>
  <c r="W49" i="7"/>
  <c r="Y49" i="7" s="1"/>
  <c r="Y48" i="7"/>
  <c r="F55" i="13" s="1"/>
  <c r="C55" i="13"/>
  <c r="A52" i="3"/>
  <c r="A48" i="2"/>
  <c r="C48" i="11"/>
  <c r="A50" i="8"/>
  <c r="A50" i="7"/>
  <c r="A48" i="9"/>
  <c r="A49" i="11" s="1"/>
  <c r="A48" i="12" s="1"/>
  <c r="A57" i="13" s="1"/>
  <c r="J57" i="13" s="1"/>
  <c r="AE50" i="7" l="1"/>
  <c r="Z50" i="7"/>
  <c r="FB52" i="3"/>
  <c r="FC52" i="3"/>
  <c r="D50" i="11" s="1"/>
  <c r="FD52" i="3"/>
  <c r="E50" i="11" s="1"/>
  <c r="D57" i="13"/>
  <c r="G57" i="13"/>
  <c r="F48" i="11"/>
  <c r="FF50" i="3"/>
  <c r="G48" i="11" s="1"/>
  <c r="H48" i="11" s="1"/>
  <c r="W50" i="7"/>
  <c r="AB48" i="7"/>
  <c r="E55" i="13"/>
  <c r="C49" i="11"/>
  <c r="A53" i="3"/>
  <c r="A49" i="2"/>
  <c r="AB49" i="7"/>
  <c r="E56" i="13"/>
  <c r="A51" i="8"/>
  <c r="A49" i="9"/>
  <c r="A50" i="11" s="1"/>
  <c r="A49" i="12" s="1"/>
  <c r="A58" i="13" s="1"/>
  <c r="J58" i="13" s="1"/>
  <c r="A51" i="7"/>
  <c r="C56" i="13"/>
  <c r="FB53" i="3" l="1"/>
  <c r="FD53" i="3"/>
  <c r="E51" i="11" s="1"/>
  <c r="FC53" i="3"/>
  <c r="D51" i="11" s="1"/>
  <c r="AE51" i="7"/>
  <c r="Z51" i="7"/>
  <c r="F58" i="13" s="1"/>
  <c r="G58" i="13"/>
  <c r="D58" i="13"/>
  <c r="C50" i="11"/>
  <c r="FF51" i="3"/>
  <c r="G49" i="11" s="1"/>
  <c r="H49" i="11" s="1"/>
  <c r="F49" i="11"/>
  <c r="Y50" i="7"/>
  <c r="F57" i="13" s="1"/>
  <c r="C57" i="13"/>
  <c r="W51" i="7"/>
  <c r="Y51" i="7" s="1"/>
  <c r="AB51" i="7" s="1"/>
  <c r="A54" i="3"/>
  <c r="A50" i="2"/>
  <c r="C58" i="13"/>
  <c r="A52" i="7"/>
  <c r="A52" i="8"/>
  <c r="A50" i="9"/>
  <c r="A51" i="11" s="1"/>
  <c r="A50" i="12" s="1"/>
  <c r="A59" i="13" s="1"/>
  <c r="J59" i="13" s="1"/>
  <c r="A52" i="2"/>
  <c r="A57" i="3" s="1"/>
  <c r="FC54" i="3" l="1"/>
  <c r="D52" i="11" s="1"/>
  <c r="FB54" i="3"/>
  <c r="FD54" i="3"/>
  <c r="E52" i="11" s="1"/>
  <c r="FB57" i="3"/>
  <c r="C55" i="11" s="1"/>
  <c r="FC57" i="3"/>
  <c r="D55" i="11" s="1"/>
  <c r="FD57" i="3"/>
  <c r="E55" i="11" s="1"/>
  <c r="AE52" i="7"/>
  <c r="Z52" i="7"/>
  <c r="G59" i="13"/>
  <c r="E58" i="13"/>
  <c r="D59" i="13"/>
  <c r="A55" i="3"/>
  <c r="A51" i="2"/>
  <c r="A56" i="3" s="1"/>
  <c r="F50" i="11"/>
  <c r="FF52" i="3"/>
  <c r="G50" i="11" s="1"/>
  <c r="H50" i="11" s="1"/>
  <c r="C51" i="11"/>
  <c r="A53" i="7"/>
  <c r="A53" i="8"/>
  <c r="A51" i="9"/>
  <c r="A52" i="11" s="1"/>
  <c r="A51" i="12" s="1"/>
  <c r="A60" i="13" s="1"/>
  <c r="AB50" i="7"/>
  <c r="E57" i="13"/>
  <c r="W52" i="7"/>
  <c r="A54" i="9"/>
  <c r="A55" i="11" s="1"/>
  <c r="A56" i="7"/>
  <c r="A56" i="8"/>
  <c r="A55" i="8"/>
  <c r="A55" i="7"/>
  <c r="A53" i="9"/>
  <c r="A54" i="11" s="1"/>
  <c r="FD55" i="3" l="1"/>
  <c r="E53" i="11" s="1"/>
  <c r="FB55" i="3"/>
  <c r="FC55" i="3"/>
  <c r="D53" i="11" s="1"/>
  <c r="AE56" i="7"/>
  <c r="Z56" i="7"/>
  <c r="AE53" i="7"/>
  <c r="Z53" i="7"/>
  <c r="AE55" i="7"/>
  <c r="Z55" i="7"/>
  <c r="FC56" i="3"/>
  <c r="D54" i="11" s="1"/>
  <c r="FB56" i="3"/>
  <c r="C54" i="11" s="1"/>
  <c r="FD56" i="3"/>
  <c r="E54" i="11" s="1"/>
  <c r="G60" i="13"/>
  <c r="J60" i="13"/>
  <c r="D60" i="13"/>
  <c r="W53" i="7"/>
  <c r="C52" i="11"/>
  <c r="F51" i="11"/>
  <c r="FF53" i="3"/>
  <c r="G51" i="11" s="1"/>
  <c r="H51" i="11" s="1"/>
  <c r="A54" i="8"/>
  <c r="A54" i="7"/>
  <c r="A52" i="9"/>
  <c r="A53" i="11" s="1"/>
  <c r="A52" i="12" s="1"/>
  <c r="A61" i="13" s="1"/>
  <c r="C59" i="13"/>
  <c r="Y52" i="7"/>
  <c r="F59" i="13" s="1"/>
  <c r="AB56" i="7"/>
  <c r="W56" i="7"/>
  <c r="A53" i="12"/>
  <c r="A62" i="13" s="1"/>
  <c r="J62" i="13" s="1"/>
  <c r="A54" i="12"/>
  <c r="A63" i="13" s="1"/>
  <c r="J63" i="13" s="1"/>
  <c r="W55" i="7"/>
  <c r="AE54" i="7" l="1"/>
  <c r="Z54" i="7"/>
  <c r="G61" i="13"/>
  <c r="J61" i="13"/>
  <c r="D61" i="13"/>
  <c r="G63" i="13"/>
  <c r="F63" i="13"/>
  <c r="C53" i="11"/>
  <c r="F52" i="11"/>
  <c r="FF54" i="3"/>
  <c r="G52" i="11" s="1"/>
  <c r="H52" i="11" s="1"/>
  <c r="AB52" i="7"/>
  <c r="E59" i="13"/>
  <c r="C60" i="13"/>
  <c r="Y53" i="7"/>
  <c r="F60" i="13" s="1"/>
  <c r="W54" i="7"/>
  <c r="D62" i="13"/>
  <c r="G62" i="13"/>
  <c r="D63" i="13"/>
  <c r="C63" i="13"/>
  <c r="Y55" i="7"/>
  <c r="C62" i="13"/>
  <c r="Y56" i="7"/>
  <c r="E63" i="13" s="1"/>
  <c r="F55" i="11"/>
  <c r="FF57" i="3"/>
  <c r="G55" i="11" s="1"/>
  <c r="H55" i="11" s="1"/>
  <c r="F54" i="11"/>
  <c r="FF56" i="3"/>
  <c r="G54" i="11" s="1"/>
  <c r="H54" i="11" s="1"/>
  <c r="J20" i="18"/>
  <c r="K20" i="18"/>
  <c r="AB55" i="7" l="1"/>
  <c r="F62" i="13"/>
  <c r="AB53" i="7"/>
  <c r="E60" i="13"/>
  <c r="Y54" i="7"/>
  <c r="F61" i="13" s="1"/>
  <c r="C61" i="13"/>
  <c r="FF55" i="3"/>
  <c r="G53" i="11" s="1"/>
  <c r="H53" i="11" s="1"/>
  <c r="F53" i="11"/>
  <c r="E62" i="13"/>
  <c r="AO20" i="18"/>
  <c r="J21" i="18"/>
  <c r="AP20" i="18"/>
  <c r="K21" i="18"/>
  <c r="I20" i="18"/>
  <c r="G20" i="18"/>
  <c r="F20" i="18"/>
  <c r="E20" i="18" l="1"/>
  <c r="E21" i="18" s="1"/>
  <c r="H20" i="18"/>
  <c r="H21" i="18" s="1"/>
  <c r="C20" i="18"/>
  <c r="C21" i="18" s="1"/>
  <c r="AB54" i="7"/>
  <c r="E61" i="13"/>
  <c r="G21" i="18"/>
  <c r="AL20" i="18"/>
  <c r="F21" i="18"/>
  <c r="AK20" i="18"/>
  <c r="I21" i="18"/>
  <c r="AN20" i="18"/>
  <c r="D20" i="18"/>
  <c r="B20" i="18"/>
  <c r="AJ20" i="18" l="1"/>
  <c r="AH20" i="18"/>
  <c r="AM20" i="18"/>
  <c r="B21" i="18"/>
  <c r="AG20" i="18"/>
  <c r="D21" i="18"/>
  <c r="AI20" i="18"/>
  <c r="AQ20" i="18" l="1"/>
  <c r="AQ21" i="18" s="1"/>
  <c r="J35" i="13" s="1"/>
  <c r="J64" i="13" s="1"/>
</calcChain>
</file>

<file path=xl/sharedStrings.xml><?xml version="1.0" encoding="utf-8"?>
<sst xmlns="http://schemas.openxmlformats.org/spreadsheetml/2006/main" count="575" uniqueCount="218">
  <si>
    <t xml:space="preserve">โรงเรียน </t>
  </si>
  <si>
    <t>บ้านทับใต้</t>
  </si>
  <si>
    <t>ภาคเรียนที่</t>
  </si>
  <si>
    <t xml:space="preserve">ตำบล </t>
  </si>
  <si>
    <t>ทับใต้</t>
  </si>
  <si>
    <t xml:space="preserve">อำเภอ </t>
  </si>
  <si>
    <t>หัวหิน</t>
  </si>
  <si>
    <t xml:space="preserve">จังหวัด </t>
  </si>
  <si>
    <t>ประจวบคีรีขันธ์</t>
  </si>
  <si>
    <t>เขตพื้นที่</t>
  </si>
  <si>
    <t>สำนักงานเขตพื้นที่การศึกษาประถมศึกษาประจวบคีรีขันธ์ เขต 2</t>
  </si>
  <si>
    <t xml:space="preserve">ชั้น </t>
  </si>
  <si>
    <t xml:space="preserve">กลุ่มสาระ </t>
  </si>
  <si>
    <t>การเรียนรู้การงานอาชีพ</t>
  </si>
  <si>
    <t xml:space="preserve">รหัสวิชา </t>
  </si>
  <si>
    <t>มัธยมศึกษาปีที่ 1 ห้อง 1</t>
  </si>
  <si>
    <t>การเรียนรู้คณิตศาสตร์</t>
  </si>
  <si>
    <t xml:space="preserve">วิชา </t>
  </si>
  <si>
    <t>มัธยมศึกษาปีที่  1 ห้อง 2</t>
  </si>
  <si>
    <t>การเรียนรู้ภาษาไทย</t>
  </si>
  <si>
    <t xml:space="preserve"> ชั่วโมง/ปี</t>
  </si>
  <si>
    <t>มัธยมศึกษาปีที่  2 ห้อง 1</t>
  </si>
  <si>
    <t>การเรียนรู้วิทยาศาสตร์และเทคโนโลยี</t>
  </si>
  <si>
    <t>พื้นฐาน</t>
  </si>
  <si>
    <t xml:space="preserve">น้ำหนัก </t>
  </si>
  <si>
    <t xml:space="preserve"> หน่วยกิต</t>
  </si>
  <si>
    <t>มัธยมศึกษาปีที่  2 ห้อง 2</t>
  </si>
  <si>
    <t>การเรียนรู้ภาษาต่างประเทศ</t>
  </si>
  <si>
    <t>เพิ่มเติม</t>
  </si>
  <si>
    <t>ประเภทวิชา</t>
  </si>
  <si>
    <t>มัธยมศึกษาปีที่  3 ห้อง 1</t>
  </si>
  <si>
    <t>การเรียนรู้สังคมศึกษา ศาสนา และวัฒนธรรม</t>
  </si>
  <si>
    <t>คะแนนเก็บระหว่างภาคเรียน</t>
  </si>
  <si>
    <t>คะแนน</t>
  </si>
  <si>
    <t>มัธยมศึกษาปีที่  3 ห้อง 2</t>
  </si>
  <si>
    <t>คะแนนปลายภาค</t>
  </si>
  <si>
    <t>การเรียนรู้สุขศึกษาและพลศึกษา</t>
  </si>
  <si>
    <t xml:space="preserve">ครูผู้สอน </t>
  </si>
  <si>
    <t>การเรียนรู้ศิลปะ</t>
  </si>
  <si>
    <t xml:space="preserve">ครูประจำชั้นคนที่ 1 </t>
  </si>
  <si>
    <t>หัวหน้ากลุ่มสาระ</t>
  </si>
  <si>
    <t>หัวหน้าฝ่ายวิชาการ</t>
  </si>
  <si>
    <t>ผู้อำนวยการโรงเรียนบ้านทับใต้</t>
  </si>
  <si>
    <t>นางสาวรักชนก   เทียนสมบูรณ์</t>
  </si>
  <si>
    <t>ปีการศึกษา</t>
  </si>
  <si>
    <t>ครูประจำชั้นคนที่ 2</t>
  </si>
  <si>
    <t>ค่าหน่วยกิต/ภาคเรียน</t>
  </si>
  <si>
    <t>นางอำพร  วัฒนาพันธุ์</t>
  </si>
  <si>
    <t>นายคมกฤช  วัฒนาพันธุ์</t>
  </si>
  <si>
    <t>นางสาวไพลิน  สุภาเมศ</t>
  </si>
  <si>
    <t>นางธนวันต์  สินเธาว์</t>
  </si>
  <si>
    <t>นางสาวเบญจวรรณ  รุ่งสกุล</t>
  </si>
  <si>
    <t>นางบุปผวรรณ  หนูเทพ</t>
  </si>
  <si>
    <t>ว่าที่ ร.ต.หญิงสุอรรัตน์   พรายแก้ว</t>
  </si>
  <si>
    <t>นางสาวกฤษณพร  ศิริโชติ</t>
  </si>
  <si>
    <t>นางวรรนิสา  เฟื่องฟู</t>
  </si>
  <si>
    <t>นายปารมี  อยู่เหมาะ</t>
  </si>
  <si>
    <t>นายเทพรักษ์  ถาวรนันท์</t>
  </si>
  <si>
    <t>นางสาวศิรินญา  สุขสนาน</t>
  </si>
  <si>
    <t>นางสาวระพีพรรณ  พุ่มเจริญ</t>
  </si>
  <si>
    <t>นางอโนทัย  สุขตา</t>
  </si>
  <si>
    <t>นายกฤษดา  ผิวขำ</t>
  </si>
  <si>
    <t>นายปิยะ  ชูตระกูล</t>
  </si>
  <si>
    <t>นางสาวภาวดี  หมัดแมเราะ</t>
  </si>
  <si>
    <t>นางสาวศุภพิชชากานต์ ศรีประเสริฐ</t>
  </si>
  <si>
    <t>นางสาวรุ่งนภา  รื่นภิรมย์</t>
  </si>
  <si>
    <t>นายปราโมทย์  น้ำกลั่น</t>
  </si>
  <si>
    <t>นายทินกร  จันทรวงศ์</t>
  </si>
  <si>
    <t>กรุณาเลือกข้อมูล</t>
  </si>
  <si>
    <t>รายการเวลาเรียน</t>
  </si>
  <si>
    <t>ที่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</si>
  <si>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</si>
  <si>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</si>
  <si>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</si>
  <si>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</si>
  <si>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</si>
  <si>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สถานะ</t>
  </si>
  <si>
    <t>จำนวนนักเรียนทั้งหมด</t>
  </si>
  <si>
    <t>เด็กชาย</t>
  </si>
  <si>
    <t>ขาดเรียนตลอด</t>
  </si>
  <si>
    <t>จำนวนนักเรียนที่มีตัว</t>
  </si>
  <si>
    <t>เปลี่ยนข้อมูลในช่องสีขาวเท่านั้น</t>
  </si>
  <si>
    <t>เด็กหญิง</t>
  </si>
  <si>
    <t>ย้าย</t>
  </si>
  <si>
    <t>ยังเรียนอยู่</t>
  </si>
  <si>
    <t>ชื่อ-สกุล</t>
  </si>
  <si>
    <t>เดือน</t>
  </si>
  <si>
    <t>รวมเวลาเรียน</t>
  </si>
  <si>
    <t>ร้อยละเวลาเรียน</t>
  </si>
  <si>
    <t>วันหยุดพิเศษ</t>
  </si>
  <si>
    <t>สัปดาห์ที่</t>
  </si>
  <si>
    <t>เวลาเรียน</t>
  </si>
  <si>
    <t>ชั่วโมง/คาบ</t>
  </si>
  <si>
    <t>วัน</t>
  </si>
  <si>
    <t>จ</t>
  </si>
  <si>
    <t>อ</t>
  </si>
  <si>
    <t>พ</t>
  </si>
  <si>
    <t>พฤ</t>
  </si>
  <si>
    <t>ศ</t>
  </si>
  <si>
    <t>ส</t>
  </si>
  <si>
    <t>อา</t>
  </si>
  <si>
    <t>จำนวนครั้ง</t>
  </si>
  <si>
    <t>มาเรียน</t>
  </si>
  <si>
    <t>วันที่</t>
  </si>
  <si>
    <t>ป่วย</t>
  </si>
  <si>
    <t>ลา</t>
  </si>
  <si>
    <t>ขาด</t>
  </si>
  <si>
    <t>จำนวนชั่วโมง</t>
  </si>
  <si>
    <t>ข</t>
  </si>
  <si>
    <t>/</t>
  </si>
  <si>
    <t>ล</t>
  </si>
  <si>
    <t>ป</t>
  </si>
  <si>
    <t>มาตรฐานที่</t>
  </si>
  <si>
    <t>มาตรฐาน</t>
  </si>
  <si>
    <t>การงานอาชีพ</t>
  </si>
  <si>
    <t>ตัวชี้วัด</t>
  </si>
  <si>
    <t>ตัวชี้วัดที่</t>
  </si>
  <si>
    <t>สรุปตัวชี้วัด</t>
  </si>
  <si>
    <t>จำนวน</t>
  </si>
  <si>
    <t>คะแนนเก็บ</t>
  </si>
  <si>
    <t>ปลายภาค</t>
  </si>
  <si>
    <t>รวม</t>
  </si>
  <si>
    <t>สรุปผลการประเมิน</t>
  </si>
  <si>
    <t>ประเมินตัวชี้วัด</t>
  </si>
  <si>
    <t>ประเมินผลการเรียนรู้</t>
  </si>
  <si>
    <t>เต็ม</t>
  </si>
  <si>
    <t>จำนวนตัวชี้วัด</t>
  </si>
  <si>
    <t>จำนวนผลการเรียนรู้</t>
  </si>
  <si>
    <t>ตัว</t>
  </si>
  <si>
    <t>ข้อ</t>
  </si>
  <si>
    <t>ได้</t>
  </si>
  <si>
    <t>ผ่าน/ไม่ผ่าน</t>
  </si>
  <si>
    <t>ผ่าน</t>
  </si>
  <si>
    <t>ไม่ผ่าน</t>
  </si>
  <si>
    <t>รวมคะแนน</t>
  </si>
  <si>
    <t>คะแนนเฉลี่ย</t>
  </si>
  <si>
    <t>การเก็บคะแนนระหว่างเรียน</t>
  </si>
  <si>
    <t>ผลการเรียนรู้</t>
  </si>
  <si>
    <r>
      <t xml:space="preserve">ผลการเรียน </t>
    </r>
    <r>
      <rPr>
        <b/>
        <sz val="16"/>
        <color theme="1"/>
        <rFont val="AngsanaUPC"/>
        <family val="1"/>
      </rPr>
      <t>(</t>
    </r>
    <r>
      <rPr>
        <b/>
        <sz val="16"/>
        <color rgb="FFFF0000"/>
        <rFont val="AngsanaUPC"/>
        <family val="1"/>
      </rPr>
      <t>เกรด</t>
    </r>
    <r>
      <rPr>
        <b/>
        <sz val="16"/>
        <color theme="1"/>
        <rFont val="AngsanaUPC"/>
        <family val="1"/>
      </rPr>
      <t>)</t>
    </r>
  </si>
  <si>
    <t>คุณลักษณะอันพึงประสงค์ข้อที่</t>
  </si>
  <si>
    <t>ผลการประเมิน</t>
  </si>
  <si>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</si>
  <si>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</si>
  <si>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</si>
  <si>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</si>
  <si>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</si>
  <si>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</si>
  <si>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</si>
  <si>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</si>
  <si>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</si>
  <si>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อ่าน (3)</t>
  </si>
  <si>
    <t>คิด (3)</t>
  </si>
  <si>
    <t>เขียน (3)</t>
  </si>
  <si>
    <t>เฉลี่ย (3)</t>
  </si>
  <si>
    <t>หมายเหตุ</t>
  </si>
  <si>
    <t>ชม.</t>
  </si>
  <si>
    <t>เวลาที่นักเรียนมาเรียน</t>
  </si>
  <si>
    <t>ร้อยละ</t>
  </si>
  <si>
    <t>สรุปผลการประเมินคุณลักษณะและการอ่าน คิดวิเคราะห์ เขียนสื่อความ</t>
  </si>
  <si>
    <t>คุณลักษณะอันพึงประสงค์</t>
  </si>
  <si>
    <t>อ่าน คิดวิเคราะห์ เขียนสื่อความ</t>
  </si>
  <si>
    <t xml:space="preserve">ประเภท : </t>
  </si>
  <si>
    <t xml:space="preserve">น้ำหนัก : </t>
  </si>
  <si>
    <t>หน่วยกิต</t>
  </si>
  <si>
    <t>ประเมินผลรายปี</t>
  </si>
  <si>
    <t>ผลการประเมินคุณลักษณะ</t>
  </si>
  <si>
    <t>ผลประเมินอ่านคิดเขียน</t>
  </si>
  <si>
    <t>คะแนนเต็ม</t>
  </si>
  <si>
    <t>ผลการเรียน</t>
  </si>
  <si>
    <t>รวมคะแนนเฉลี่ย</t>
  </si>
  <si>
    <t>ปพ.5</t>
  </si>
  <si>
    <t xml:space="preserve"> สมุดบันทึกการพัฒนาคุณภาพผู้เรียน</t>
  </si>
  <si>
    <t>โรงเรียน</t>
  </si>
  <si>
    <t>ตำบล</t>
  </si>
  <si>
    <t>อำเภอ</t>
  </si>
  <si>
    <t>จังหวัด</t>
  </si>
  <si>
    <t>ชั้น</t>
  </si>
  <si>
    <t>กลุ่มสาระ</t>
  </si>
  <si>
    <t>รหัสวิชา</t>
  </si>
  <si>
    <t>วิชา</t>
  </si>
  <si>
    <t>ชั่วโมง</t>
  </si>
  <si>
    <t>ครูผู้สอน</t>
  </si>
  <si>
    <t>ครูที่ปรึกษา</t>
  </si>
  <si>
    <t>การอนุมัติผลการเรียน</t>
  </si>
  <si>
    <t>สรุปผลการเรียน</t>
  </si>
  <si>
    <t>คะแนนเฉลี่ยรายวิชา</t>
  </si>
  <si>
    <t>จำนวนนักเรียนที่ได้ระดับผลการเรียน</t>
  </si>
  <si>
    <t>ร</t>
  </si>
  <si>
    <t>มส</t>
  </si>
  <si>
    <t>สรุปผล</t>
  </si>
  <si>
    <t>สรุปผลการประเมินคุณลักษณะอันพึงประสงค์</t>
  </si>
  <si>
    <t>สรุปผลการประเมินการอ่าน คิดวิเคราะห์และเขียน</t>
  </si>
  <si>
    <t>ผลประเมิน</t>
  </si>
  <si>
    <t>3 : ดีเยี่ยม</t>
  </si>
  <si>
    <t>2 : ดี</t>
  </si>
  <si>
    <t>1 : ผ่าน</t>
  </si>
  <si>
    <t>0 : ไม่ผ่าน</t>
  </si>
  <si>
    <t>ลงชื่อ</t>
  </si>
  <si>
    <t>เรียนเสนอเพื่อพิจารณา</t>
  </si>
  <si>
    <t xml:space="preserve">อนุมัติ  </t>
  </si>
  <si>
    <t xml:space="preserve">          ไม่อนุมัติ</t>
  </si>
  <si>
    <r>
      <t xml:space="preserve">ผลการเรียน </t>
    </r>
    <r>
      <rPr>
        <b/>
        <sz val="16"/>
        <color rgb="FFFF0000"/>
        <rFont val="AngsanaUPC"/>
        <family val="1"/>
      </rPr>
      <t>ร , มส</t>
    </r>
  </si>
  <si>
    <r>
      <t xml:space="preserve">โปรแกรมบันทึกแบบแสดงผลการพัฒนาคุณภาพของผู้เรียน (ปพ.5 </t>
    </r>
    <r>
      <rPr>
        <u/>
        <sz val="28"/>
        <color rgb="FFFFFF00"/>
        <rFont val="ATK@Wongmanee"/>
      </rPr>
      <t>ระดับชั้นมัธยมศึกษา</t>
    </r>
    <r>
      <rPr>
        <sz val="24"/>
        <color theme="0"/>
        <rFont val="ATK@Wongmanee"/>
      </rPr>
      <t>)</t>
    </r>
  </si>
  <si>
    <t>รายชื่อครูผู้สอนและครูประจำชั้น</t>
  </si>
  <si>
    <t>ระดับชั้น</t>
  </si>
  <si>
    <t>ประถมศึกษาปีที่ 1/1</t>
  </si>
  <si>
    <t>ประถมศึกษาปีที่ 1/2</t>
  </si>
  <si>
    <t>ประถมศึกษาปีที่ 2</t>
  </si>
  <si>
    <t>ประถมศึกษาปีที่ 3/1</t>
  </si>
  <si>
    <t>ประถมศึกษาปีที่ 3/2</t>
  </si>
  <si>
    <t>ประถมศึกษาปีที่ 4/1</t>
  </si>
  <si>
    <t>ประถมศึกษาปีที่ 4/2</t>
  </si>
  <si>
    <t>ประถมศึกษาปีที่ 5/1</t>
  </si>
  <si>
    <t>ประถมศึกษาปีที่ 5/2</t>
  </si>
  <si>
    <t>ประถมศึกษาปีที่ 6</t>
  </si>
  <si>
    <t>กลุ่มสาระการเรียนรู้</t>
  </si>
  <si>
    <t>ย</t>
  </si>
  <si>
    <t>พัฒนาโดย : โรงเรียนบ้านทับใต้ สพป.ปข 2 V 10.02.67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</si>
</sst>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[$-1000000]00\-0000000\-0"/>
  </numFmts>
  <fonts count="97" x14ac:knownFonts="1"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AngsanaUPC"/>
      <family val="1"/>
    </font>
    <font>
      <b/>
      <sz val="16"/>
      <name val="AngsanaUPC"/>
      <family val="1"/>
    </font>
    <font>
      <sz val="16"/>
      <color theme="9" tint="0.59999389629810485"/>
      <name val="AngsanaUPC"/>
      <family val="1"/>
    </font>
    <font>
      <sz val="16"/>
      <color theme="4"/>
      <name val="AngsanaUPC"/>
      <family val="1"/>
    </font>
    <font>
      <sz val="16"/>
      <color rgb="FFFF0000"/>
      <name val="AngsanaUPC"/>
      <family val="1"/>
    </font>
    <font>
      <sz val="8"/>
      <name val="Tahoma"/>
      <family val="2"/>
      <charset val="222"/>
      <scheme val="minor"/>
    </font>
    <font>
      <b/>
      <sz val="18"/>
      <color rgb="FFFF0000"/>
      <name val="AngsanaUPC"/>
      <family val="1"/>
    </font>
    <font>
      <b/>
      <sz val="18"/>
      <name val="AngsanaUPC"/>
      <family val="1"/>
    </font>
    <font>
      <sz val="18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6"/>
      <color theme="0"/>
      <name val="TH SarabunPSK"/>
      <family val="2"/>
    </font>
    <font>
      <sz val="16"/>
      <color theme="0"/>
      <name val="TH SarabunPSK"/>
      <family val="2"/>
      <charset val="222"/>
    </font>
    <font>
      <sz val="16"/>
      <color theme="0"/>
      <name val="AngsanaUPC"/>
      <family val="1"/>
    </font>
    <font>
      <sz val="18"/>
      <color theme="0"/>
      <name val="AngsanaUPC"/>
      <family val="1"/>
    </font>
    <font>
      <sz val="18"/>
      <color theme="1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sz val="16"/>
      <color theme="1"/>
      <name val="Angsana New"/>
      <family val="1"/>
    </font>
    <font>
      <b/>
      <sz val="18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1"/>
      <color theme="1"/>
      <name val="Angsana New"/>
      <family val="1"/>
    </font>
    <font>
      <b/>
      <sz val="14"/>
      <color theme="1"/>
      <name val="Angsana New"/>
      <family val="1"/>
    </font>
    <font>
      <b/>
      <sz val="18"/>
      <color theme="0"/>
      <name val="Angsana New"/>
      <family val="1"/>
    </font>
    <font>
      <b/>
      <sz val="20"/>
      <color theme="1"/>
      <name val="AngsanaUPC"/>
      <family val="1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b/>
      <sz val="14"/>
      <name val="AngsanaUPC"/>
      <family val="1"/>
    </font>
    <font>
      <b/>
      <sz val="14"/>
      <color theme="4" tint="-0.249977111117893"/>
      <name val="AngsanaUPC"/>
      <family val="1"/>
    </font>
    <font>
      <sz val="11"/>
      <color theme="1"/>
      <name val="AngsanaUPC"/>
      <family val="1"/>
    </font>
    <font>
      <sz val="14"/>
      <color rgb="FFFF0000"/>
      <name val="AngsanaUPC"/>
      <family val="1"/>
    </font>
    <font>
      <sz val="11"/>
      <color rgb="FFFF0000"/>
      <name val="AngsanaUPC"/>
      <family val="1"/>
    </font>
    <font>
      <b/>
      <sz val="16"/>
      <color rgb="FFFF0000"/>
      <name val="AngsanaUPC"/>
      <family val="1"/>
    </font>
    <font>
      <b/>
      <sz val="18"/>
      <color theme="1"/>
      <name val="AngsanaUPC"/>
      <family val="1"/>
    </font>
    <font>
      <b/>
      <sz val="16"/>
      <color rgb="FFC00000"/>
      <name val="AngsanaUPC"/>
      <family val="1"/>
    </font>
    <font>
      <b/>
      <sz val="16"/>
      <color theme="0"/>
      <name val="AngsanaUPC"/>
      <family val="1"/>
    </font>
    <font>
      <b/>
      <sz val="16"/>
      <color rgb="FF7030A0"/>
      <name val="AngsanaUPC"/>
      <family val="1"/>
    </font>
    <font>
      <b/>
      <sz val="26"/>
      <name val="AngsanaUPC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TH SarabunPSK"/>
      <family val="2"/>
    </font>
    <font>
      <sz val="16"/>
      <color rgb="FFFF99FF"/>
      <name val="AngsanaUPC"/>
      <family val="1"/>
    </font>
    <font>
      <sz val="11"/>
      <color rgb="FFC00000"/>
      <name val="Angsana New"/>
      <family val="1"/>
    </font>
    <font>
      <sz val="14"/>
      <color theme="1"/>
      <name val="TH SarabunPSK"/>
      <family val="2"/>
    </font>
    <font>
      <sz val="16"/>
      <color theme="8" tint="0.79998168889431442"/>
      <name val="AngsanaUPC"/>
      <family val="1"/>
    </font>
    <font>
      <sz val="16"/>
      <color theme="5"/>
      <name val="AngsanaUPC"/>
      <family val="1"/>
    </font>
    <font>
      <sz val="16"/>
      <color theme="9" tint="0.79998168889431442"/>
      <name val="AngsanaUPC"/>
      <family val="1"/>
    </font>
    <font>
      <sz val="14"/>
      <color theme="1"/>
      <name val="Angsana New"/>
      <family val="1"/>
    </font>
    <font>
      <sz val="15"/>
      <name val="Angsana New"/>
      <family val="1"/>
    </font>
    <font>
      <sz val="12"/>
      <color theme="1"/>
      <name val="AngsanaUPC"/>
      <family val="1"/>
      <charset val="222"/>
    </font>
    <font>
      <sz val="12"/>
      <color theme="1"/>
      <name val="Angsana New"/>
      <family val="1"/>
      <charset val="222"/>
    </font>
    <font>
      <sz val="12"/>
      <color theme="1"/>
      <name val="TH SarabunPSK"/>
      <family val="2"/>
      <charset val="222"/>
    </font>
    <font>
      <b/>
      <sz val="16"/>
      <color theme="1" tint="4.9989318521683403E-2"/>
      <name val="AngsanaUPC"/>
      <family val="1"/>
    </font>
    <font>
      <b/>
      <sz val="12"/>
      <color theme="1"/>
      <name val="AngsanaUPC"/>
      <family val="1"/>
    </font>
    <font>
      <sz val="15"/>
      <color theme="1"/>
      <name val="AngsanaUPC"/>
      <family val="1"/>
    </font>
    <font>
      <sz val="15"/>
      <color rgb="FFFF0000"/>
      <name val="AngsanaUPC"/>
      <family val="1"/>
    </font>
    <font>
      <sz val="15"/>
      <color theme="0"/>
      <name val="AngsanaUPC"/>
      <family val="1"/>
    </font>
    <font>
      <b/>
      <sz val="15"/>
      <color theme="1"/>
      <name val="AngsanaUPC"/>
      <family val="1"/>
    </font>
    <font>
      <sz val="15"/>
      <color theme="1"/>
      <name val="TH SarabunPSK"/>
      <family val="2"/>
    </font>
    <font>
      <sz val="13"/>
      <color theme="1"/>
      <name val="AngsanaUPC"/>
      <family val="1"/>
    </font>
    <font>
      <b/>
      <sz val="11"/>
      <color theme="1"/>
      <name val="AngsanaUPC"/>
      <family val="1"/>
    </font>
    <font>
      <sz val="14"/>
      <color theme="1" tint="4.9989318521683403E-2"/>
      <name val="AngsanaUPC"/>
      <family val="1"/>
    </font>
    <font>
      <sz val="14"/>
      <name val="AngsanaUPC"/>
      <family val="1"/>
    </font>
    <font>
      <b/>
      <sz val="11"/>
      <color theme="1" tint="4.9989318521683403E-2"/>
      <name val="AngsanaUPC"/>
      <family val="1"/>
    </font>
    <font>
      <sz val="12"/>
      <color theme="1"/>
      <name val="AngsanaUPC"/>
      <family val="1"/>
    </font>
    <font>
      <b/>
      <sz val="14"/>
      <color theme="0"/>
      <name val="AngsanaUPC"/>
      <family val="1"/>
    </font>
    <font>
      <b/>
      <sz val="16"/>
      <color rgb="FFFF0000"/>
      <name val="Angsana New"/>
      <family val="1"/>
    </font>
    <font>
      <sz val="11"/>
      <color theme="0" tint="-0.34998626667073579"/>
      <name val="AngsanaUPC"/>
      <family val="1"/>
    </font>
    <font>
      <sz val="11"/>
      <color theme="0"/>
      <name val="Angsana New"/>
      <family val="1"/>
    </font>
    <font>
      <sz val="18"/>
      <color theme="0"/>
      <name val="Tahoma"/>
      <family val="2"/>
      <charset val="222"/>
      <scheme val="minor"/>
    </font>
    <font>
      <sz val="24"/>
      <color theme="0"/>
      <name val="ATK@Wongmanee"/>
    </font>
    <font>
      <u/>
      <sz val="28"/>
      <color rgb="FFFFFF00"/>
      <name val="ATK@Wongmanee"/>
    </font>
    <font>
      <b/>
      <sz val="12"/>
      <color rgb="FF00FFCC"/>
      <name val="Adirek Sans"/>
      <charset val="22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theme="1"/>
      <name val="AngsanaUPC"/>
      <family val="1"/>
      <charset val="22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1"/>
      <color theme="8" tint="-0.499984740745262"/>
      <name val="Tahoma"/>
      <family val="2"/>
      <charset val="222"/>
      <scheme val="minor"/>
    </font>
    <font>
      <sz val="18"/>
      <color theme="8" tint="-0.499984740745262"/>
      <name val="Tahoma"/>
      <family val="2"/>
      <charset val="222"/>
      <scheme val="minor"/>
    </font>
    <font>
      <sz val="16"/>
      <color theme="8" tint="-0.499984740745262"/>
      <name val="AngsanaUPC"/>
      <family val="1"/>
    </font>
    <font>
      <sz val="18"/>
      <color theme="8" tint="-0.499984740745262"/>
      <name val="AngsanaUPC"/>
      <family val="1"/>
    </font>
    <font>
      <b/>
      <sz val="16"/>
      <color theme="8" tint="-0.499984740745262"/>
      <name val="AngsanaUPC"/>
      <family val="1"/>
      <charset val="222"/>
    </font>
    <font>
      <sz val="16"/>
      <color theme="8" tint="-0.499984740745262"/>
      <name val="TH SarabunPSK"/>
      <family val="2"/>
    </font>
    <font>
      <sz val="16"/>
      <color theme="4" tint="0.79998168889431442"/>
      <name val="AngsanaUPC"/>
      <family val="1"/>
    </font>
    <font>
      <b/>
      <sz val="11"/>
      <color theme="0"/>
      <name val="Tahoma"/>
      <family val="2"/>
      <charset val="222"/>
      <scheme val="minor"/>
    </font>
    <font>
      <sz val="14"/>
      <color theme="2" tint="-0.249977111117893"/>
      <name val="AngsanaUPC"/>
      <family val="1"/>
    </font>
    <font>
      <sz val="16"/>
      <color rgb="FFFF9966"/>
      <name val="AngsanaUPC"/>
      <family val="1"/>
    </font>
    <font>
      <sz val="14"/>
      <color rgb="FFFF9966"/>
      <name val="AngsanaUPC"/>
      <family val="1"/>
    </font>
    <font>
      <sz val="14"/>
      <color theme="5" tint="0.79998168889431442"/>
      <name val="Angsana New"/>
      <family val="1"/>
    </font>
    <font>
      <sz val="16"/>
      <color rgb="FFCC0066"/>
      <name val="AngsanaUPC"/>
      <family val="1"/>
    </font>
    <font>
      <sz val="11"/>
      <color rgb="FFCC0066"/>
      <name val="Tahoma"/>
      <family val="2"/>
      <charset val="222"/>
      <scheme val="minor"/>
    </font>
    <font>
      <b/>
      <sz val="16"/>
      <color theme="0"/>
      <name val="AngsanaUPC"/>
      <family val="1"/>
      <charset val="222"/>
    </font>
    <font>
      <b/>
      <sz val="11"/>
      <color rgb="FFFF0000"/>
      <name val="Tahoma"/>
      <family val="2"/>
      <scheme val="minor"/>
    </font>
    <font>
      <sz val="14"/>
      <color theme="0"/>
      <name val="AngsanaUPC"/>
      <family val="1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rgb="FFFF0066"/>
        <bgColor indexed="64"/>
      </patternFill>
    </fill>
    <fill>
      <patternFill patternType="lightGray">
        <fgColor rgb="FFFF9999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theme="2" tint="-9.9948118533890809E-2"/>
        <bgColor theme="8" tint="0.39997558519241921"/>
      </patternFill>
    </fill>
    <fill>
      <patternFill patternType="solid">
        <fgColor rgb="FFFFC000"/>
        <bgColor indexed="64"/>
      </patternFill>
    </fill>
    <fill>
      <patternFill patternType="mediumGray">
        <fgColor rgb="FFFFC000"/>
      </patternFill>
    </fill>
    <fill>
      <patternFill patternType="solid">
        <fgColor rgb="FFFF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CC"/>
        <bgColor indexed="64"/>
      </patternFill>
    </fill>
    <fill>
      <patternFill patternType="gray0625">
        <fgColor theme="2" tint="-0.499984740745262"/>
        <bgColor rgb="FFFFCCFF"/>
      </patternFill>
    </fill>
    <fill>
      <patternFill patternType="solid">
        <fgColor theme="7" tint="0.79998168889431442"/>
        <bgColor indexed="64"/>
      </patternFill>
    </fill>
    <fill>
      <patternFill patternType="lightGray">
        <fgColor rgb="FFFF6699"/>
        <bgColor theme="0"/>
      </patternFill>
    </fill>
    <fill>
      <patternFill patternType="lightGray">
        <fgColor theme="0"/>
        <bgColor theme="0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lightGray">
        <fgColor rgb="FFFF6699"/>
        <bgColor rgb="FFFF99FF"/>
      </patternFill>
    </fill>
    <fill>
      <patternFill patternType="solid">
        <fgColor theme="8" tint="0.39997558519241921"/>
        <bgColor rgb="FF92D050"/>
      </patternFill>
    </fill>
    <fill>
      <patternFill patternType="solid">
        <fgColor rgb="FFFFFF00"/>
        <bgColor indexed="64"/>
      </patternFill>
    </fill>
    <fill>
      <patternFill patternType="lightGray">
        <fgColor rgb="FFFF0066"/>
        <bgColor rgb="FFFF99FF"/>
      </patternFill>
    </fill>
    <fill>
      <patternFill patternType="solid">
        <fgColor rgb="FFFFC000"/>
        <bgColor rgb="FFFF0066"/>
      </patternFill>
    </fill>
    <fill>
      <patternFill patternType="solid">
        <fgColor rgb="FF66FF99"/>
        <bgColor rgb="FF00FFCC"/>
      </patternFill>
    </fill>
    <fill>
      <patternFill patternType="solid">
        <fgColor rgb="FFFFC000"/>
        <bgColor rgb="FF00FFCC"/>
      </patternFill>
    </fill>
    <fill>
      <patternFill patternType="mediumGray">
        <fgColor rgb="FF92D050"/>
        <bgColor rgb="FF99FF99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CC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CC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CC00"/>
        <bgColor indexed="64"/>
      </patternFill>
    </fill>
    <fill>
      <patternFill patternType="darkGray">
        <fgColor theme="5" tint="0.3999450666829432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4.9989318521683403E-2"/>
        <bgColor theme="0" tint="-4.9989318521683403E-2"/>
      </patternFill>
    </fill>
    <fill>
      <patternFill patternType="gray0625">
        <fgColor theme="0" tint="-4.9989318521683403E-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8" tint="-0.499984740745262"/>
        <bgColor theme="5" tint="-0.24994659260841701"/>
      </patternFill>
    </fill>
    <fill>
      <patternFill patternType="solid">
        <fgColor theme="8" tint="-0.499984740745262"/>
        <bgColor theme="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9CC00"/>
        <bgColor theme="0"/>
      </patternFill>
    </fill>
    <fill>
      <patternFill patternType="solid">
        <fgColor rgb="FFFFCCCC"/>
        <bgColor theme="0"/>
      </patternFill>
    </fill>
  </fills>
  <borders count="6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39">
    <xf numFmtId="0" fontId="0" fillId="0" borderId="0" xfId="0"/>
    <xf numFmtId="0" fontId="6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1" fontId="8" fillId="2" borderId="26" xfId="0" applyNumberFormat="1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49" fontId="8" fillId="2" borderId="28" xfId="0" applyNumberFormat="1" applyFont="1" applyFill="1" applyBorder="1" applyAlignment="1" applyProtection="1">
      <alignment vertical="center"/>
      <protection hidden="1"/>
    </xf>
    <xf numFmtId="0" fontId="8" fillId="2" borderId="14" xfId="0" applyFont="1" applyFill="1" applyBorder="1" applyAlignment="1" applyProtection="1">
      <alignment vertical="center"/>
      <protection hidden="1"/>
    </xf>
    <xf numFmtId="0" fontId="9" fillId="6" borderId="20" xfId="0" applyFont="1" applyFill="1" applyBorder="1" applyAlignment="1" applyProtection="1">
      <alignment vertical="center"/>
      <protection hidden="1"/>
    </xf>
    <xf numFmtId="0" fontId="15" fillId="4" borderId="0" xfId="0" applyFont="1" applyFill="1" applyProtection="1"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2" fillId="8" borderId="0" xfId="0" applyFont="1" applyFill="1" applyProtection="1"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18" fillId="4" borderId="3" xfId="0" applyFont="1" applyFill="1" applyBorder="1" applyAlignment="1" applyProtection="1">
      <alignment horizontal="center" vertical="center"/>
      <protection hidden="1"/>
    </xf>
    <xf numFmtId="0" fontId="27" fillId="11" borderId="41" xfId="0" applyFont="1" applyFill="1" applyBorder="1" applyAlignment="1" applyProtection="1">
      <alignment horizontal="center" vertical="center"/>
      <protection hidden="1"/>
    </xf>
    <xf numFmtId="0" fontId="27" fillId="14" borderId="49" xfId="0" applyFont="1" applyFill="1" applyBorder="1" applyAlignment="1" applyProtection="1">
      <alignment horizontal="center" vertical="center"/>
      <protection hidden="1"/>
    </xf>
    <xf numFmtId="0" fontId="27" fillId="17" borderId="31" xfId="0" applyFont="1" applyFill="1" applyBorder="1" applyAlignment="1" applyProtection="1">
      <alignment horizontal="center" vertical="center"/>
      <protection hidden="1"/>
    </xf>
    <xf numFmtId="0" fontId="31" fillId="17" borderId="31" xfId="0" applyFont="1" applyFill="1" applyBorder="1" applyAlignment="1" applyProtection="1">
      <alignment horizontal="center" vertical="center"/>
      <protection hidden="1"/>
    </xf>
    <xf numFmtId="0" fontId="27" fillId="18" borderId="31" xfId="0" applyFont="1" applyFill="1" applyBorder="1" applyAlignment="1" applyProtection="1">
      <alignment horizontal="center" vertical="center"/>
      <protection hidden="1"/>
    </xf>
    <xf numFmtId="0" fontId="31" fillId="18" borderId="31" xfId="0" applyFont="1" applyFill="1" applyBorder="1" applyAlignment="1" applyProtection="1">
      <alignment horizontal="center" vertical="center"/>
      <protection hidden="1"/>
    </xf>
    <xf numFmtId="0" fontId="31" fillId="2" borderId="31" xfId="0" applyFont="1" applyFill="1" applyBorder="1" applyAlignment="1" applyProtection="1">
      <alignment horizontal="center" vertical="center"/>
      <protection hidden="1"/>
    </xf>
    <xf numFmtId="2" fontId="27" fillId="23" borderId="50" xfId="0" applyNumberFormat="1" applyFont="1" applyFill="1" applyBorder="1" applyAlignment="1" applyProtection="1">
      <alignment horizontal="center" vertical="center"/>
      <protection hidden="1"/>
    </xf>
    <xf numFmtId="0" fontId="27" fillId="24" borderId="41" xfId="0" applyFont="1" applyFill="1" applyBorder="1" applyAlignment="1" applyProtection="1">
      <alignment horizontal="center" vertical="center"/>
      <protection hidden="1"/>
    </xf>
    <xf numFmtId="0" fontId="27" fillId="19" borderId="41" xfId="0" applyFont="1" applyFill="1" applyBorder="1" applyAlignment="1" applyProtection="1">
      <alignment horizontal="center" vertical="center"/>
      <protection hidden="1"/>
    </xf>
    <xf numFmtId="0" fontId="30" fillId="18" borderId="31" xfId="0" applyFont="1" applyFill="1" applyBorder="1" applyAlignment="1" applyProtection="1">
      <alignment horizontal="center" vertical="center" shrinkToFit="1"/>
      <protection hidden="1"/>
    </xf>
    <xf numFmtId="0" fontId="37" fillId="27" borderId="31" xfId="0" applyFont="1" applyFill="1" applyBorder="1" applyAlignment="1" applyProtection="1">
      <alignment horizontal="center" vertical="center"/>
      <protection hidden="1"/>
    </xf>
    <xf numFmtId="0" fontId="40" fillId="28" borderId="0" xfId="0" applyFont="1" applyFill="1" applyAlignment="1" applyProtection="1">
      <alignment horizontal="center" vertical="center"/>
      <protection hidden="1"/>
    </xf>
    <xf numFmtId="0" fontId="40" fillId="29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Protection="1">
      <protection hidden="1"/>
    </xf>
    <xf numFmtId="0" fontId="40" fillId="32" borderId="0" xfId="0" applyFont="1" applyFill="1" applyAlignment="1" applyProtection="1">
      <alignment horizontal="center" vertical="center"/>
      <protection hidden="1"/>
    </xf>
    <xf numFmtId="0" fontId="18" fillId="30" borderId="50" xfId="0" applyFont="1" applyFill="1" applyBorder="1" applyAlignment="1" applyProtection="1">
      <alignment horizontal="center" vertical="center"/>
      <protection hidden="1"/>
    </xf>
    <xf numFmtId="0" fontId="19" fillId="11" borderId="17" xfId="0" applyFont="1" applyFill="1" applyBorder="1" applyAlignment="1" applyProtection="1">
      <alignment horizontal="center" vertical="center"/>
      <protection hidden="1"/>
    </xf>
    <xf numFmtId="0" fontId="19" fillId="11" borderId="18" xfId="0" applyFont="1" applyFill="1" applyBorder="1" applyAlignment="1" applyProtection="1">
      <alignment horizontal="center" vertical="center"/>
      <protection hidden="1"/>
    </xf>
    <xf numFmtId="0" fontId="16" fillId="11" borderId="1" xfId="0" applyFont="1" applyFill="1" applyBorder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16" fillId="2" borderId="3" xfId="0" applyFont="1" applyFill="1" applyBorder="1" applyAlignment="1" applyProtection="1">
      <alignment horizontal="center" vertical="center"/>
      <protection hidden="1"/>
    </xf>
    <xf numFmtId="0" fontId="40" fillId="34" borderId="15" xfId="0" applyFont="1" applyFill="1" applyBorder="1" applyAlignment="1" applyProtection="1">
      <alignment horizontal="center" vertical="center"/>
      <protection hidden="1"/>
    </xf>
    <xf numFmtId="0" fontId="40" fillId="38" borderId="0" xfId="0" applyFont="1" applyFill="1" applyAlignment="1" applyProtection="1">
      <alignment horizontal="center" vertical="center"/>
      <protection hidden="1"/>
    </xf>
    <xf numFmtId="0" fontId="46" fillId="38" borderId="0" xfId="0" applyFont="1" applyFill="1" applyAlignment="1" applyProtection="1">
      <alignment horizontal="center" vertical="center"/>
      <protection hidden="1"/>
    </xf>
    <xf numFmtId="0" fontId="47" fillId="38" borderId="0" xfId="0" applyFont="1" applyFill="1" applyAlignment="1" applyProtection="1">
      <alignment horizontal="center" vertical="center"/>
      <protection hidden="1"/>
    </xf>
    <xf numFmtId="0" fontId="6" fillId="38" borderId="0" xfId="0" applyFont="1" applyFill="1" applyAlignment="1" applyProtection="1">
      <alignment horizontal="center" vertical="center"/>
      <protection hidden="1"/>
    </xf>
    <xf numFmtId="0" fontId="48" fillId="38" borderId="0" xfId="0" applyFont="1" applyFill="1" applyAlignment="1" applyProtection="1">
      <alignment horizontal="center" vertical="center"/>
      <protection hidden="1"/>
    </xf>
    <xf numFmtId="1" fontId="40" fillId="2" borderId="31" xfId="0" applyNumberFormat="1" applyFont="1" applyFill="1" applyBorder="1" applyAlignment="1" applyProtection="1">
      <alignment horizontal="center" vertical="center"/>
      <protection hidden="1"/>
    </xf>
    <xf numFmtId="0" fontId="50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1" fontId="40" fillId="40" borderId="31" xfId="0" applyNumberFormat="1" applyFont="1" applyFill="1" applyBorder="1" applyAlignment="1" applyProtection="1">
      <alignment horizontal="center" vertical="center"/>
      <protection hidden="1"/>
    </xf>
    <xf numFmtId="0" fontId="52" fillId="2" borderId="37" xfId="0" applyFont="1" applyFill="1" applyBorder="1" applyAlignment="1" applyProtection="1">
      <alignment horizontal="center" vertical="center"/>
      <protection locked="0"/>
    </xf>
    <xf numFmtId="0" fontId="52" fillId="2" borderId="31" xfId="0" applyFont="1" applyFill="1" applyBorder="1" applyAlignment="1" applyProtection="1">
      <alignment horizontal="center" vertical="center"/>
      <protection locked="0"/>
    </xf>
    <xf numFmtId="1" fontId="52" fillId="2" borderId="31" xfId="0" applyNumberFormat="1" applyFont="1" applyFill="1" applyBorder="1" applyAlignment="1" applyProtection="1">
      <alignment horizontal="center" vertical="center"/>
      <protection locked="0"/>
    </xf>
    <xf numFmtId="1" fontId="53" fillId="2" borderId="31" xfId="0" applyNumberFormat="1" applyFont="1" applyFill="1" applyBorder="1" applyAlignment="1" applyProtection="1">
      <alignment horizontal="center" vertical="center"/>
      <protection locked="0"/>
    </xf>
    <xf numFmtId="0" fontId="51" fillId="2" borderId="31" xfId="0" applyFont="1" applyFill="1" applyBorder="1" applyAlignment="1" applyProtection="1">
      <alignment horizontal="center" vertical="center"/>
      <protection hidden="1"/>
    </xf>
    <xf numFmtId="0" fontId="27" fillId="40" borderId="31" xfId="0" applyFont="1" applyFill="1" applyBorder="1" applyAlignment="1" applyProtection="1">
      <alignment horizontal="center" vertical="center"/>
      <protection hidden="1"/>
    </xf>
    <xf numFmtId="1" fontId="27" fillId="2" borderId="31" xfId="0" applyNumberFormat="1" applyFont="1" applyFill="1" applyBorder="1" applyAlignment="1" applyProtection="1">
      <alignment horizontal="center" vertical="center"/>
      <protection hidden="1"/>
    </xf>
    <xf numFmtId="0" fontId="40" fillId="31" borderId="0" xfId="0" applyFont="1" applyFill="1" applyAlignment="1" applyProtection="1">
      <alignment horizontal="center" vertical="center"/>
      <protection hidden="1"/>
    </xf>
    <xf numFmtId="0" fontId="46" fillId="31" borderId="0" xfId="0" applyFont="1" applyFill="1" applyAlignment="1" applyProtection="1">
      <alignment horizontal="center" vertical="center"/>
      <protection hidden="1"/>
    </xf>
    <xf numFmtId="0" fontId="40" fillId="43" borderId="31" xfId="0" applyFont="1" applyFill="1" applyBorder="1" applyAlignment="1" applyProtection="1">
      <alignment horizontal="left" vertical="center"/>
      <protection hidden="1"/>
    </xf>
    <xf numFmtId="0" fontId="40" fillId="43" borderId="31" xfId="0" applyFont="1" applyFill="1" applyBorder="1" applyAlignment="1" applyProtection="1">
      <alignment horizontal="center" vertical="center"/>
      <protection hidden="1"/>
    </xf>
    <xf numFmtId="0" fontId="51" fillId="43" borderId="31" xfId="0" applyFont="1" applyFill="1" applyBorder="1" applyAlignment="1" applyProtection="1">
      <alignment horizontal="center" vertical="center"/>
      <protection hidden="1"/>
    </xf>
    <xf numFmtId="0" fontId="27" fillId="43" borderId="31" xfId="0" applyFont="1" applyFill="1" applyBorder="1" applyAlignment="1" applyProtection="1">
      <alignment horizontal="center" vertical="center"/>
      <protection hidden="1"/>
    </xf>
    <xf numFmtId="1" fontId="27" fillId="43" borderId="31" xfId="0" applyNumberFormat="1" applyFont="1" applyFill="1" applyBorder="1" applyAlignment="1" applyProtection="1">
      <alignment horizontal="center" vertical="center"/>
      <protection hidden="1"/>
    </xf>
    <xf numFmtId="0" fontId="19" fillId="43" borderId="49" xfId="0" applyFont="1" applyFill="1" applyBorder="1" applyAlignment="1" applyProtection="1">
      <alignment horizontal="center" vertical="center"/>
      <protection hidden="1"/>
    </xf>
    <xf numFmtId="1" fontId="40" fillId="18" borderId="31" xfId="0" applyNumberFormat="1" applyFont="1" applyFill="1" applyBorder="1" applyAlignment="1" applyProtection="1">
      <alignment horizontal="center" vertical="center"/>
      <protection hidden="1"/>
    </xf>
    <xf numFmtId="0" fontId="40" fillId="18" borderId="31" xfId="0" applyFont="1" applyFill="1" applyBorder="1" applyAlignment="1" applyProtection="1">
      <alignment horizontal="center" vertical="center"/>
      <protection hidden="1"/>
    </xf>
    <xf numFmtId="0" fontId="40" fillId="21" borderId="49" xfId="0" applyFont="1" applyFill="1" applyBorder="1" applyAlignment="1" applyProtection="1">
      <alignment horizontal="center" vertical="center"/>
      <protection hidden="1"/>
    </xf>
    <xf numFmtId="1" fontId="41" fillId="22" borderId="37" xfId="0" applyNumberFormat="1" applyFont="1" applyFill="1" applyBorder="1" applyAlignment="1" applyProtection="1">
      <alignment horizontal="center" vertical="center"/>
      <protection hidden="1"/>
    </xf>
    <xf numFmtId="0" fontId="41" fillId="22" borderId="33" xfId="0" applyFont="1" applyFill="1" applyBorder="1" applyAlignment="1" applyProtection="1">
      <alignment horizontal="center" vertical="center"/>
      <protection hidden="1"/>
    </xf>
    <xf numFmtId="1" fontId="40" fillId="22" borderId="49" xfId="0" applyNumberFormat="1" applyFont="1" applyFill="1" applyBorder="1" applyAlignment="1" applyProtection="1">
      <alignment horizontal="center" vertical="center"/>
      <protection hidden="1"/>
    </xf>
    <xf numFmtId="0" fontId="41" fillId="45" borderId="53" xfId="0" applyFont="1" applyFill="1" applyBorder="1" applyAlignment="1" applyProtection="1">
      <alignment horizontal="center" vertical="center"/>
      <protection hidden="1"/>
    </xf>
    <xf numFmtId="0" fontId="49" fillId="47" borderId="0" xfId="0" applyFont="1" applyFill="1" applyAlignment="1" applyProtection="1">
      <alignment horizontal="center" vertical="center"/>
      <protection hidden="1"/>
    </xf>
    <xf numFmtId="0" fontId="49" fillId="47" borderId="0" xfId="0" applyFont="1" applyFill="1" applyAlignment="1" applyProtection="1">
      <alignment horizontal="left" vertical="center"/>
      <protection hidden="1"/>
    </xf>
    <xf numFmtId="0" fontId="24" fillId="47" borderId="0" xfId="0" applyFont="1" applyFill="1" applyAlignment="1" applyProtection="1">
      <alignment horizontal="center"/>
      <protection hidden="1"/>
    </xf>
    <xf numFmtId="0" fontId="49" fillId="47" borderId="0" xfId="0" applyFont="1" applyFill="1" applyAlignment="1" applyProtection="1">
      <alignment horizontal="center"/>
      <protection hidden="1"/>
    </xf>
    <xf numFmtId="0" fontId="49" fillId="47" borderId="0" xfId="0" applyFont="1" applyFill="1" applyProtection="1">
      <protection hidden="1"/>
    </xf>
    <xf numFmtId="1" fontId="49" fillId="2" borderId="31" xfId="0" applyNumberFormat="1" applyFont="1" applyFill="1" applyBorder="1" applyAlignment="1" applyProtection="1">
      <alignment horizontal="center" vertical="center"/>
      <protection hidden="1"/>
    </xf>
    <xf numFmtId="0" fontId="24" fillId="48" borderId="31" xfId="0" applyFont="1" applyFill="1" applyBorder="1" applyAlignment="1" applyProtection="1">
      <alignment horizontal="center" vertical="center"/>
      <protection hidden="1"/>
    </xf>
    <xf numFmtId="0" fontId="49" fillId="48" borderId="11" xfId="0" applyFont="1" applyFill="1" applyBorder="1" applyAlignment="1" applyProtection="1">
      <alignment horizontal="center" vertical="center"/>
      <protection hidden="1"/>
    </xf>
    <xf numFmtId="2" fontId="49" fillId="49" borderId="31" xfId="0" applyNumberFormat="1" applyFont="1" applyFill="1" applyBorder="1" applyAlignment="1" applyProtection="1">
      <alignment horizontal="center" vertical="center"/>
      <protection hidden="1"/>
    </xf>
    <xf numFmtId="1" fontId="24" fillId="49" borderId="31" xfId="0" applyNumberFormat="1" applyFont="1" applyFill="1" applyBorder="1" applyAlignment="1" applyProtection="1">
      <alignment horizontal="center"/>
      <protection hidden="1"/>
    </xf>
    <xf numFmtId="0" fontId="49" fillId="39" borderId="2" xfId="0" applyFont="1" applyFill="1" applyBorder="1" applyAlignment="1" applyProtection="1">
      <alignment horizontal="center"/>
      <protection hidden="1"/>
    </xf>
    <xf numFmtId="0" fontId="24" fillId="20" borderId="31" xfId="0" applyFont="1" applyFill="1" applyBorder="1" applyAlignment="1" applyProtection="1">
      <alignment horizontal="center" vertical="center"/>
      <protection hidden="1"/>
    </xf>
    <xf numFmtId="0" fontId="28" fillId="21" borderId="31" xfId="0" applyFont="1" applyFill="1" applyBorder="1" applyAlignment="1" applyProtection="1">
      <alignment horizontal="center" vertical="center"/>
      <protection hidden="1"/>
    </xf>
    <xf numFmtId="0" fontId="56" fillId="0" borderId="0" xfId="0" applyFont="1" applyProtection="1">
      <protection hidden="1"/>
    </xf>
    <xf numFmtId="0" fontId="57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55" fillId="0" borderId="31" xfId="0" applyFont="1" applyBorder="1" applyAlignment="1" applyProtection="1">
      <alignment horizontal="center" vertical="center" shrinkToFit="1"/>
      <protection hidden="1"/>
    </xf>
    <xf numFmtId="0" fontId="28" fillId="0" borderId="31" xfId="0" applyFont="1" applyBorder="1" applyAlignment="1" applyProtection="1">
      <alignment horizontal="center" vertical="center" textRotation="90" shrinkToFit="1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56" fillId="0" borderId="31" xfId="0" applyFont="1" applyBorder="1" applyAlignment="1" applyProtection="1">
      <alignment horizontal="center" vertical="center"/>
      <protection hidden="1"/>
    </xf>
    <xf numFmtId="0" fontId="60" fillId="0" borderId="31" xfId="0" applyFont="1" applyBorder="1" applyAlignment="1" applyProtection="1">
      <alignment shrinkToFit="1"/>
      <protection hidden="1"/>
    </xf>
    <xf numFmtId="0" fontId="61" fillId="0" borderId="31" xfId="0" applyFont="1" applyBorder="1" applyAlignment="1" applyProtection="1">
      <alignment horizontal="center" vertical="center"/>
      <protection hidden="1"/>
    </xf>
    <xf numFmtId="0" fontId="57" fillId="0" borderId="31" xfId="0" applyFont="1" applyBorder="1" applyAlignment="1" applyProtection="1">
      <alignment horizontal="center" vertical="center" shrinkToFit="1"/>
      <protection hidden="1"/>
    </xf>
    <xf numFmtId="0" fontId="56" fillId="0" borderId="31" xfId="0" applyFont="1" applyBorder="1" applyAlignment="1" applyProtection="1">
      <alignment shrinkToFit="1"/>
      <protection hidden="1"/>
    </xf>
    <xf numFmtId="0" fontId="56" fillId="0" borderId="0" xfId="0" applyFont="1" applyAlignment="1" applyProtection="1">
      <alignment horizontal="center"/>
      <protection hidden="1"/>
    </xf>
    <xf numFmtId="2" fontId="56" fillId="0" borderId="0" xfId="0" applyNumberFormat="1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1" fontId="55" fillId="0" borderId="43" xfId="0" applyNumberFormat="1" applyFont="1" applyBorder="1" applyAlignment="1" applyProtection="1">
      <alignment horizontal="center" vertical="center" shrinkToFit="1"/>
      <protection hidden="1"/>
    </xf>
    <xf numFmtId="0" fontId="55" fillId="0" borderId="43" xfId="0" applyFont="1" applyBorder="1" applyAlignment="1" applyProtection="1">
      <alignment horizontal="center" vertical="center" shrinkToFit="1"/>
      <protection hidden="1"/>
    </xf>
    <xf numFmtId="1" fontId="56" fillId="0" borderId="31" xfId="0" applyNumberFormat="1" applyFont="1" applyBorder="1" applyAlignment="1" applyProtection="1">
      <alignment horizontal="center" vertical="center"/>
      <protection hidden="1"/>
    </xf>
    <xf numFmtId="1" fontId="56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59" fillId="0" borderId="0" xfId="0" applyFont="1" applyAlignment="1" applyProtection="1">
      <alignment horizontal="right" vertical="center"/>
      <protection hidden="1"/>
    </xf>
    <xf numFmtId="0" fontId="59" fillId="0" borderId="0" xfId="0" applyFont="1" applyAlignment="1" applyProtection="1">
      <alignment horizontal="center" vertical="center" shrinkToFit="1"/>
      <protection hidden="1"/>
    </xf>
    <xf numFmtId="0" fontId="59" fillId="0" borderId="31" xfId="0" applyFont="1" applyBorder="1" applyAlignment="1" applyProtection="1">
      <alignment horizontal="center" vertical="center"/>
      <protection hidden="1"/>
    </xf>
    <xf numFmtId="2" fontId="56" fillId="0" borderId="31" xfId="0" applyNumberFormat="1" applyFont="1" applyBorder="1" applyAlignment="1" applyProtection="1">
      <alignment horizontal="center" vertical="center" shrinkToFit="1"/>
      <protection hidden="1"/>
    </xf>
    <xf numFmtId="0" fontId="56" fillId="0" borderId="0" xfId="0" applyFont="1" applyAlignment="1" applyProtection="1">
      <alignment horizontal="center" vertical="center" shrinkToFit="1"/>
      <protection hidden="1"/>
    </xf>
    <xf numFmtId="0" fontId="28" fillId="51" borderId="31" xfId="0" applyFont="1" applyFill="1" applyBorder="1" applyAlignment="1" applyProtection="1">
      <alignment horizontal="center" vertical="center" textRotation="90" shrinkToFit="1"/>
      <protection hidden="1"/>
    </xf>
    <xf numFmtId="2" fontId="28" fillId="51" borderId="31" xfId="0" applyNumberFormat="1" applyFont="1" applyFill="1" applyBorder="1" applyAlignment="1" applyProtection="1">
      <alignment horizontal="center" vertical="center" textRotation="90" shrinkToFit="1"/>
      <protection hidden="1"/>
    </xf>
    <xf numFmtId="0" fontId="61" fillId="52" borderId="31" xfId="0" applyFont="1" applyFill="1" applyBorder="1" applyAlignment="1" applyProtection="1">
      <alignment horizontal="center" vertical="center"/>
      <protection hidden="1"/>
    </xf>
    <xf numFmtId="1" fontId="59" fillId="0" borderId="31" xfId="0" applyNumberFormat="1" applyFont="1" applyBorder="1" applyAlignment="1" applyProtection="1">
      <alignment horizontal="center" vertical="center"/>
      <protection hidden="1"/>
    </xf>
    <xf numFmtId="0" fontId="6" fillId="38" borderId="0" xfId="0" applyFont="1" applyFill="1" applyAlignment="1" applyProtection="1">
      <alignment vertical="center"/>
      <protection hidden="1"/>
    </xf>
    <xf numFmtId="2" fontId="6" fillId="38" borderId="0" xfId="0" applyNumberFormat="1" applyFont="1" applyFill="1" applyAlignment="1" applyProtection="1">
      <alignment vertical="center"/>
      <protection hidden="1"/>
    </xf>
    <xf numFmtId="1" fontId="6" fillId="38" borderId="0" xfId="0" applyNumberFormat="1" applyFont="1" applyFill="1" applyAlignment="1" applyProtection="1">
      <alignment horizontal="center" vertical="center"/>
      <protection hidden="1"/>
    </xf>
    <xf numFmtId="0" fontId="68" fillId="2" borderId="49" xfId="0" applyFont="1" applyFill="1" applyBorder="1" applyAlignment="1" applyProtection="1">
      <alignment horizontal="center" vertical="center"/>
      <protection hidden="1"/>
    </xf>
    <xf numFmtId="0" fontId="41" fillId="21" borderId="53" xfId="0" applyFont="1" applyFill="1" applyBorder="1" applyAlignment="1" applyProtection="1">
      <alignment horizontal="center" vertical="center"/>
      <protection hidden="1"/>
    </xf>
    <xf numFmtId="0" fontId="40" fillId="40" borderId="31" xfId="0" applyFont="1" applyFill="1" applyBorder="1" applyAlignment="1" applyProtection="1">
      <alignment horizontal="center" vertical="center"/>
      <protection hidden="1"/>
    </xf>
    <xf numFmtId="0" fontId="40" fillId="46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27" fillId="46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1" fontId="40" fillId="0" borderId="49" xfId="0" applyNumberFormat="1" applyFont="1" applyBorder="1" applyAlignment="1" applyProtection="1">
      <alignment horizontal="center" vertical="center"/>
      <protection hidden="1"/>
    </xf>
    <xf numFmtId="0" fontId="40" fillId="45" borderId="49" xfId="0" applyFont="1" applyFill="1" applyBorder="1" applyAlignment="1" applyProtection="1">
      <alignment horizontal="center" vertical="center"/>
      <protection hidden="1"/>
    </xf>
    <xf numFmtId="0" fontId="40" fillId="11" borderId="49" xfId="0" applyFont="1" applyFill="1" applyBorder="1" applyAlignment="1" applyProtection="1">
      <alignment horizontal="center" vertical="center"/>
      <protection hidden="1"/>
    </xf>
    <xf numFmtId="1" fontId="40" fillId="0" borderId="31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28" fillId="18" borderId="31" xfId="0" applyFont="1" applyFill="1" applyBorder="1" applyAlignment="1" applyProtection="1">
      <alignment horizontal="center" vertical="center"/>
      <protection hidden="1"/>
    </xf>
    <xf numFmtId="0" fontId="40" fillId="36" borderId="0" xfId="0" applyFont="1" applyFill="1" applyAlignment="1" applyProtection="1">
      <alignment horizontal="center" vertical="center"/>
      <protection hidden="1"/>
    </xf>
    <xf numFmtId="0" fontId="40" fillId="2" borderId="0" xfId="0" applyFont="1" applyFill="1" applyAlignment="1" applyProtection="1">
      <alignment horizontal="center" vertical="center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18" borderId="15" xfId="0" applyFont="1" applyFill="1" applyBorder="1" applyAlignment="1" applyProtection="1">
      <alignment horizontal="center" vertical="center"/>
      <protection hidden="1"/>
    </xf>
    <xf numFmtId="0" fontId="40" fillId="41" borderId="12" xfId="0" applyFont="1" applyFill="1" applyBorder="1" applyAlignment="1" applyProtection="1">
      <alignment horizontal="center" vertical="center"/>
      <protection hidden="1"/>
    </xf>
    <xf numFmtId="0" fontId="40" fillId="41" borderId="53" xfId="0" applyFont="1" applyFill="1" applyBorder="1" applyAlignment="1" applyProtection="1">
      <alignment horizontal="center" vertical="center"/>
      <protection hidden="1"/>
    </xf>
    <xf numFmtId="0" fontId="40" fillId="41" borderId="3" xfId="0" applyFont="1" applyFill="1" applyBorder="1" applyAlignment="1" applyProtection="1">
      <alignment horizontal="center" vertical="center"/>
      <protection hidden="1"/>
    </xf>
    <xf numFmtId="0" fontId="40" fillId="18" borderId="58" xfId="0" applyFont="1" applyFill="1" applyBorder="1" applyAlignment="1" applyProtection="1">
      <alignment horizontal="center" vertical="center"/>
      <protection hidden="1"/>
    </xf>
    <xf numFmtId="0" fontId="40" fillId="18" borderId="17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1" fillId="21" borderId="16" xfId="0" applyFont="1" applyFill="1" applyBorder="1" applyAlignment="1" applyProtection="1">
      <alignment horizontal="center" vertical="center"/>
      <protection hidden="1"/>
    </xf>
    <xf numFmtId="0" fontId="41" fillId="21" borderId="54" xfId="0" applyFont="1" applyFill="1" applyBorder="1" applyAlignment="1" applyProtection="1">
      <alignment horizontal="center" vertical="center"/>
      <protection hidden="1"/>
    </xf>
    <xf numFmtId="0" fontId="40" fillId="21" borderId="17" xfId="0" applyFont="1" applyFill="1" applyBorder="1" applyAlignment="1" applyProtection="1">
      <alignment horizontal="center" vertical="center"/>
      <protection hidden="1"/>
    </xf>
    <xf numFmtId="0" fontId="42" fillId="2" borderId="17" xfId="0" applyFont="1" applyFill="1" applyBorder="1" applyAlignment="1" applyProtection="1">
      <alignment horizontal="center" vertical="center"/>
      <protection hidden="1"/>
    </xf>
    <xf numFmtId="0" fontId="42" fillId="0" borderId="37" xfId="0" applyFont="1" applyBorder="1" applyAlignment="1" applyProtection="1">
      <alignment horizontal="center" vertical="center"/>
      <protection hidden="1"/>
    </xf>
    <xf numFmtId="0" fontId="45" fillId="0" borderId="37" xfId="0" applyFont="1" applyBorder="1" applyAlignment="1" applyProtection="1">
      <alignment horizont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41" fillId="21" borderId="51" xfId="0" applyFont="1" applyFill="1" applyBorder="1" applyAlignment="1" applyProtection="1">
      <alignment horizontal="center" vertical="center"/>
      <protection hidden="1"/>
    </xf>
    <xf numFmtId="0" fontId="41" fillId="21" borderId="52" xfId="0" applyFont="1" applyFill="1" applyBorder="1" applyAlignment="1" applyProtection="1">
      <alignment horizontal="center" vertical="center"/>
      <protection hidden="1"/>
    </xf>
    <xf numFmtId="0" fontId="42" fillId="0" borderId="41" xfId="0" applyFont="1" applyBorder="1" applyAlignment="1" applyProtection="1">
      <alignment horizontal="center" vertical="center"/>
      <protection hidden="1"/>
    </xf>
    <xf numFmtId="0" fontId="42" fillId="0" borderId="49" xfId="0" applyFont="1" applyBorder="1" applyProtection="1">
      <protection hidden="1"/>
    </xf>
    <xf numFmtId="0" fontId="42" fillId="0" borderId="31" xfId="0" applyFont="1" applyBorder="1" applyProtection="1">
      <protection hidden="1"/>
    </xf>
    <xf numFmtId="0" fontId="42" fillId="0" borderId="37" xfId="0" applyFont="1" applyBorder="1" applyAlignment="1" applyProtection="1">
      <alignment horizontal="center"/>
      <protection hidden="1"/>
    </xf>
    <xf numFmtId="0" fontId="40" fillId="0" borderId="31" xfId="0" applyFont="1" applyBorder="1" applyAlignment="1" applyProtection="1">
      <alignment horizontal="left" vertical="center" wrapText="1"/>
      <protection hidden="1"/>
    </xf>
    <xf numFmtId="0" fontId="40" fillId="0" borderId="31" xfId="0" applyFont="1" applyBorder="1" applyAlignment="1" applyProtection="1">
      <alignment horizontal="left" vertical="center"/>
      <protection hidden="1"/>
    </xf>
    <xf numFmtId="0" fontId="27" fillId="0" borderId="31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43" fillId="28" borderId="0" xfId="0" applyFont="1" applyFill="1" applyAlignment="1" applyProtection="1">
      <alignment horizontal="center" vertical="center"/>
      <protection hidden="1"/>
    </xf>
    <xf numFmtId="0" fontId="38" fillId="15" borderId="0" xfId="0" applyFont="1" applyFill="1" applyAlignment="1" applyProtection="1">
      <alignment vertical="center"/>
      <protection hidden="1"/>
    </xf>
    <xf numFmtId="0" fontId="27" fillId="16" borderId="0" xfId="0" applyFont="1" applyFill="1" applyAlignment="1" applyProtection="1">
      <alignment horizontal="center" vertical="center"/>
      <protection hidden="1"/>
    </xf>
    <xf numFmtId="0" fontId="28" fillId="2" borderId="31" xfId="0" applyFont="1" applyFill="1" applyBorder="1" applyAlignment="1" applyProtection="1">
      <alignment horizontal="center" vertical="center"/>
      <protection hidden="1"/>
    </xf>
    <xf numFmtId="0" fontId="27" fillId="2" borderId="31" xfId="0" applyFont="1" applyFill="1" applyBorder="1" applyAlignment="1" applyProtection="1">
      <alignment horizontal="center" vertical="center"/>
      <protection hidden="1"/>
    </xf>
    <xf numFmtId="0" fontId="27" fillId="13" borderId="31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Protection="1">
      <protection hidden="1"/>
    </xf>
    <xf numFmtId="0" fontId="32" fillId="0" borderId="0" xfId="0" applyFont="1" applyProtection="1">
      <protection hidden="1"/>
    </xf>
    <xf numFmtId="0" fontId="32" fillId="9" borderId="0" xfId="0" applyFont="1" applyFill="1" applyProtection="1">
      <protection hidden="1"/>
    </xf>
    <xf numFmtId="0" fontId="33" fillId="9" borderId="0" xfId="0" applyFont="1" applyFill="1" applyAlignment="1" applyProtection="1">
      <alignment horizontal="center" vertical="center"/>
      <protection hidden="1"/>
    </xf>
    <xf numFmtId="0" fontId="32" fillId="9" borderId="0" xfId="0" applyFont="1" applyFill="1" applyAlignment="1" applyProtection="1">
      <alignment horizontal="center" vertical="center"/>
      <protection hidden="1"/>
    </xf>
    <xf numFmtId="0" fontId="31" fillId="9" borderId="0" xfId="0" applyFont="1" applyFill="1" applyAlignment="1" applyProtection="1">
      <alignment horizontal="center" vertical="center"/>
      <protection hidden="1"/>
    </xf>
    <xf numFmtId="0" fontId="27" fillId="9" borderId="0" xfId="0" applyFont="1" applyFill="1" applyProtection="1">
      <protection hidden="1"/>
    </xf>
    <xf numFmtId="0" fontId="27" fillId="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44" fillId="4" borderId="0" xfId="0" applyFont="1" applyFill="1" applyAlignment="1" applyProtection="1">
      <alignment horizontal="center" vertical="center"/>
      <protection hidden="1"/>
    </xf>
    <xf numFmtId="0" fontId="70" fillId="2" borderId="0" xfId="0" applyFont="1" applyFill="1" applyAlignment="1" applyProtection="1">
      <alignment horizontal="center" vertical="center"/>
      <protection hidden="1"/>
    </xf>
    <xf numFmtId="0" fontId="23" fillId="2" borderId="0" xfId="0" applyFont="1" applyFill="1" applyProtection="1">
      <protection hidden="1"/>
    </xf>
    <xf numFmtId="0" fontId="24" fillId="11" borderId="16" xfId="0" applyFont="1" applyFill="1" applyBorder="1" applyAlignment="1" applyProtection="1">
      <alignment horizontal="center" vertical="center"/>
      <protection hidden="1"/>
    </xf>
    <xf numFmtId="0" fontId="24" fillId="11" borderId="10" xfId="0" applyFont="1" applyFill="1" applyBorder="1" applyAlignment="1" applyProtection="1">
      <alignment horizontal="center" vertical="center"/>
      <protection hidden="1"/>
    </xf>
    <xf numFmtId="0" fontId="24" fillId="11" borderId="32" xfId="0" applyFont="1" applyFill="1" applyBorder="1" applyAlignment="1" applyProtection="1">
      <alignment horizontal="center" vertical="center"/>
      <protection hidden="1"/>
    </xf>
    <xf numFmtId="0" fontId="44" fillId="25" borderId="0" xfId="0" applyFont="1" applyFill="1" applyProtection="1">
      <protection hidden="1"/>
    </xf>
    <xf numFmtId="0" fontId="19" fillId="2" borderId="11" xfId="0" applyFont="1" applyFill="1" applyBorder="1" applyAlignment="1" applyProtection="1">
      <alignment horizontal="center"/>
      <protection hidden="1"/>
    </xf>
    <xf numFmtId="188" fontId="19" fillId="2" borderId="31" xfId="0" applyNumberFormat="1" applyFont="1" applyFill="1" applyBorder="1" applyAlignment="1" applyProtection="1">
      <alignment horizontal="center"/>
      <protection hidden="1"/>
    </xf>
    <xf numFmtId="49" fontId="19" fillId="2" borderId="31" xfId="0" applyNumberFormat="1" applyFont="1" applyFill="1" applyBorder="1" applyAlignment="1" applyProtection="1">
      <alignment horizontal="center" vertical="center" shrinkToFit="1"/>
      <protection hidden="1"/>
    </xf>
    <xf numFmtId="0" fontId="23" fillId="2" borderId="31" xfId="0" applyFont="1" applyFill="1" applyBorder="1" applyAlignment="1" applyProtection="1">
      <alignment horizontal="left" vertical="center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49" fontId="21" fillId="2" borderId="31" xfId="0" applyNumberFormat="1" applyFont="1" applyFill="1" applyBorder="1" applyAlignment="1" applyProtection="1">
      <alignment horizontal="center" vertical="center"/>
      <protection hidden="1"/>
    </xf>
    <xf numFmtId="0" fontId="19" fillId="2" borderId="12" xfId="0" applyFont="1" applyFill="1" applyBorder="1" applyAlignment="1" applyProtection="1">
      <alignment horizontal="center"/>
      <protection hidden="1"/>
    </xf>
    <xf numFmtId="49" fontId="21" fillId="2" borderId="53" xfId="0" applyNumberFormat="1" applyFont="1" applyFill="1" applyBorder="1" applyAlignment="1" applyProtection="1">
      <alignment horizontal="center" vertical="center"/>
      <protection hidden="1"/>
    </xf>
    <xf numFmtId="49" fontId="19" fillId="2" borderId="53" xfId="0" applyNumberFormat="1" applyFont="1" applyFill="1" applyBorder="1" applyAlignment="1" applyProtection="1">
      <alignment horizontal="center" vertical="center" shrinkToFit="1"/>
      <protection hidden="1"/>
    </xf>
    <xf numFmtId="0" fontId="23" fillId="2" borderId="53" xfId="0" applyFont="1" applyFill="1" applyBorder="1" applyAlignment="1" applyProtection="1">
      <alignment horizontal="left" vertical="center"/>
      <protection hidden="1"/>
    </xf>
    <xf numFmtId="0" fontId="23" fillId="25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187" fontId="4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187" fontId="4" fillId="2" borderId="0" xfId="0" applyNumberFormat="1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4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54" borderId="0" xfId="0" applyFill="1" applyProtection="1">
      <protection hidden="1"/>
    </xf>
    <xf numFmtId="0" fontId="0" fillId="54" borderId="0" xfId="0" applyFill="1" applyAlignment="1" applyProtection="1">
      <alignment horizontal="center" vertical="center"/>
      <protection hidden="1"/>
    </xf>
    <xf numFmtId="0" fontId="10" fillId="54" borderId="0" xfId="0" applyFont="1" applyFill="1" applyProtection="1">
      <protection hidden="1"/>
    </xf>
    <xf numFmtId="0" fontId="1" fillId="54" borderId="0" xfId="0" applyFont="1" applyFill="1" applyAlignment="1" applyProtection="1">
      <alignment horizontal="center" vertical="center"/>
      <protection hidden="1"/>
    </xf>
    <xf numFmtId="0" fontId="71" fillId="54" borderId="0" xfId="0" applyFont="1" applyFill="1" applyProtection="1"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1" fillId="54" borderId="0" xfId="0" applyFont="1" applyFill="1" applyProtection="1">
      <protection hidden="1"/>
    </xf>
    <xf numFmtId="0" fontId="14" fillId="55" borderId="0" xfId="0" applyFont="1" applyFill="1" applyProtection="1">
      <protection hidden="1"/>
    </xf>
    <xf numFmtId="0" fontId="14" fillId="55" borderId="0" xfId="0" applyFont="1" applyFill="1" applyAlignment="1" applyProtection="1">
      <alignment horizontal="center" vertical="center"/>
      <protection hidden="1"/>
    </xf>
    <xf numFmtId="0" fontId="1" fillId="55" borderId="0" xfId="0" applyFont="1" applyFill="1" applyAlignment="1" applyProtection="1">
      <alignment horizontal="center" vertical="center"/>
      <protection hidden="1"/>
    </xf>
    <xf numFmtId="0" fontId="0" fillId="56" borderId="0" xfId="0" applyFill="1" applyProtection="1">
      <protection hidden="1"/>
    </xf>
    <xf numFmtId="0" fontId="0" fillId="56" borderId="0" xfId="0" applyFill="1" applyAlignment="1" applyProtection="1">
      <alignment horizontal="center" vertical="center"/>
      <protection hidden="1"/>
    </xf>
    <xf numFmtId="0" fontId="10" fillId="56" borderId="0" xfId="0" applyFont="1" applyFill="1" applyProtection="1">
      <protection hidden="1"/>
    </xf>
    <xf numFmtId="0" fontId="70" fillId="26" borderId="0" xfId="0" applyFont="1" applyFill="1" applyAlignment="1" applyProtection="1">
      <alignment horizontal="center" vertical="center"/>
      <protection hidden="1"/>
    </xf>
    <xf numFmtId="0" fontId="74" fillId="54" borderId="0" xfId="0" applyFont="1" applyFill="1" applyAlignment="1" applyProtection="1">
      <alignment horizontal="left" vertical="center"/>
      <protection hidden="1"/>
    </xf>
    <xf numFmtId="0" fontId="12" fillId="5" borderId="0" xfId="1" applyFont="1" applyFill="1" applyAlignment="1" applyProtection="1">
      <alignment horizontal="left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13" fillId="5" borderId="0" xfId="1" applyFon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71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57" borderId="51" xfId="0" applyFill="1" applyBorder="1" applyAlignment="1" applyProtection="1">
      <alignment horizontal="center" vertical="center"/>
      <protection hidden="1"/>
    </xf>
    <xf numFmtId="0" fontId="0" fillId="57" borderId="52" xfId="0" applyFill="1" applyBorder="1" applyAlignment="1" applyProtection="1">
      <alignment horizontal="center" vertical="center"/>
      <protection hidden="1"/>
    </xf>
    <xf numFmtId="0" fontId="41" fillId="45" borderId="31" xfId="0" applyFont="1" applyFill="1" applyBorder="1" applyAlignment="1" applyProtection="1">
      <alignment horizontal="center" vertical="center"/>
      <protection hidden="1"/>
    </xf>
    <xf numFmtId="0" fontId="0" fillId="58" borderId="27" xfId="0" applyFill="1" applyBorder="1" applyAlignment="1" applyProtection="1">
      <alignment horizontal="center" vertical="center"/>
      <protection hidden="1"/>
    </xf>
    <xf numFmtId="187" fontId="0" fillId="58" borderId="50" xfId="0" applyNumberFormat="1" applyFill="1" applyBorder="1" applyAlignment="1" applyProtection="1">
      <alignment horizontal="center" vertical="center"/>
      <protection hidden="1"/>
    </xf>
    <xf numFmtId="0" fontId="0" fillId="4" borderId="31" xfId="0" applyFill="1" applyBorder="1" applyProtection="1"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58" borderId="11" xfId="0" applyFill="1" applyBorder="1" applyAlignment="1" applyProtection="1">
      <alignment horizontal="center" vertical="center"/>
      <protection hidden="1"/>
    </xf>
    <xf numFmtId="187" fontId="0" fillId="58" borderId="2" xfId="0" applyNumberFormat="1" applyFill="1" applyBorder="1" applyAlignment="1" applyProtection="1">
      <alignment horizontal="center" vertical="center"/>
      <protection hidden="1"/>
    </xf>
    <xf numFmtId="49" fontId="42" fillId="5" borderId="31" xfId="1" applyNumberFormat="1" applyFont="1" applyFill="1" applyBorder="1" applyAlignment="1" applyProtection="1">
      <alignment horizontal="left"/>
      <protection hidden="1"/>
    </xf>
    <xf numFmtId="0" fontId="77" fillId="5" borderId="31" xfId="0" applyFont="1" applyFill="1" applyBorder="1" applyAlignment="1" applyProtection="1">
      <alignment horizontal="center" vertical="center"/>
      <protection hidden="1"/>
    </xf>
    <xf numFmtId="0" fontId="42" fillId="5" borderId="31" xfId="1" applyFont="1" applyFill="1" applyBorder="1" applyAlignment="1" applyProtection="1">
      <alignment horizontal="left"/>
      <protection hidden="1"/>
    </xf>
    <xf numFmtId="0" fontId="0" fillId="2" borderId="31" xfId="0" applyFill="1" applyBorder="1" applyProtection="1">
      <protection hidden="1"/>
    </xf>
    <xf numFmtId="0" fontId="78" fillId="5" borderId="31" xfId="1" applyFont="1" applyFill="1" applyBorder="1" applyProtection="1">
      <protection hidden="1"/>
    </xf>
    <xf numFmtId="0" fontId="40" fillId="4" borderId="31" xfId="0" applyFont="1" applyFill="1" applyBorder="1" applyProtection="1">
      <protection hidden="1"/>
    </xf>
    <xf numFmtId="0" fontId="40" fillId="2" borderId="31" xfId="0" applyFont="1" applyFill="1" applyBorder="1" applyAlignment="1" applyProtection="1">
      <alignment horizontal="center" vertical="center"/>
      <protection hidden="1"/>
    </xf>
    <xf numFmtId="0" fontId="6" fillId="56" borderId="0" xfId="0" applyFont="1" applyFill="1" applyProtection="1">
      <protection hidden="1"/>
    </xf>
    <xf numFmtId="0" fontId="2" fillId="56" borderId="0" xfId="0" applyFont="1" applyFill="1" applyProtection="1">
      <protection hidden="1"/>
    </xf>
    <xf numFmtId="0" fontId="0" fillId="56" borderId="0" xfId="0" applyFill="1" applyAlignment="1" applyProtection="1">
      <alignment horizontal="center"/>
      <protection hidden="1"/>
    </xf>
    <xf numFmtId="0" fontId="1" fillId="55" borderId="0" xfId="0" applyFont="1" applyFill="1" applyProtection="1">
      <protection hidden="1"/>
    </xf>
    <xf numFmtId="0" fontId="1" fillId="56" borderId="0" xfId="0" applyFont="1" applyFill="1" applyProtection="1">
      <protection hidden="1"/>
    </xf>
    <xf numFmtId="0" fontId="40" fillId="56" borderId="0" xfId="0" applyFont="1" applyFill="1" applyProtection="1">
      <protection hidden="1"/>
    </xf>
    <xf numFmtId="0" fontId="6" fillId="56" borderId="0" xfId="0" applyFont="1" applyFill="1" applyAlignment="1" applyProtection="1">
      <alignment horizontal="center" vertical="center"/>
      <protection hidden="1"/>
    </xf>
    <xf numFmtId="0" fontId="75" fillId="55" borderId="0" xfId="0" applyFont="1" applyFill="1" applyProtection="1">
      <protection hidden="1"/>
    </xf>
    <xf numFmtId="49" fontId="76" fillId="55" borderId="0" xfId="1" applyNumberFormat="1" applyFont="1" applyFill="1" applyAlignment="1" applyProtection="1">
      <alignment horizontal="left"/>
      <protection hidden="1"/>
    </xf>
    <xf numFmtId="0" fontId="76" fillId="55" borderId="0" xfId="1" applyFont="1" applyFill="1" applyAlignment="1" applyProtection="1">
      <alignment horizontal="left"/>
      <protection hidden="1"/>
    </xf>
    <xf numFmtId="0" fontId="79" fillId="55" borderId="0" xfId="1" applyFont="1" applyFill="1" applyProtection="1">
      <protection hidden="1"/>
    </xf>
    <xf numFmtId="0" fontId="80" fillId="54" borderId="0" xfId="0" applyFont="1" applyFill="1" applyProtection="1">
      <protection hidden="1"/>
    </xf>
    <xf numFmtId="0" fontId="81" fillId="54" borderId="0" xfId="0" applyFont="1" applyFill="1" applyProtection="1">
      <protection hidden="1"/>
    </xf>
    <xf numFmtId="0" fontId="80" fillId="54" borderId="0" xfId="0" applyFont="1" applyFill="1" applyAlignment="1" applyProtection="1">
      <alignment horizontal="center" vertical="center"/>
      <protection hidden="1"/>
    </xf>
    <xf numFmtId="0" fontId="82" fillId="55" borderId="0" xfId="0" applyFont="1" applyFill="1" applyProtection="1">
      <protection hidden="1"/>
    </xf>
    <xf numFmtId="0" fontId="82" fillId="55" borderId="0" xfId="0" applyFont="1" applyFill="1" applyAlignment="1" applyProtection="1">
      <alignment horizontal="center" vertical="center"/>
      <protection hidden="1"/>
    </xf>
    <xf numFmtId="0" fontId="83" fillId="55" borderId="0" xfId="0" applyFont="1" applyFill="1" applyProtection="1">
      <protection hidden="1"/>
    </xf>
    <xf numFmtId="0" fontId="83" fillId="55" borderId="0" xfId="0" applyFont="1" applyFill="1" applyAlignment="1" applyProtection="1">
      <alignment horizontal="center" vertical="center"/>
      <protection hidden="1"/>
    </xf>
    <xf numFmtId="0" fontId="80" fillId="55" borderId="0" xfId="0" applyFont="1" applyFill="1" applyAlignment="1" applyProtection="1">
      <alignment horizontal="center" vertical="center"/>
      <protection hidden="1"/>
    </xf>
    <xf numFmtId="0" fontId="80" fillId="55" borderId="0" xfId="0" applyFont="1" applyFill="1" applyProtection="1">
      <protection hidden="1"/>
    </xf>
    <xf numFmtId="0" fontId="84" fillId="55" borderId="0" xfId="0" applyFont="1" applyFill="1" applyAlignment="1" applyProtection="1">
      <alignment horizontal="center" vertical="center"/>
      <protection hidden="1"/>
    </xf>
    <xf numFmtId="49" fontId="85" fillId="55" borderId="0" xfId="1" applyNumberFormat="1" applyFont="1" applyFill="1" applyAlignment="1" applyProtection="1">
      <alignment horizontal="left"/>
      <protection hidden="1"/>
    </xf>
    <xf numFmtId="0" fontId="85" fillId="55" borderId="0" xfId="1" applyFont="1" applyFill="1" applyAlignment="1" applyProtection="1">
      <alignment horizontal="left"/>
      <protection hidden="1"/>
    </xf>
    <xf numFmtId="0" fontId="31" fillId="0" borderId="0" xfId="0" applyFont="1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64" xfId="0" applyFont="1" applyBorder="1" applyAlignment="1" applyProtection="1">
      <alignment vertical="center"/>
      <protection hidden="1"/>
    </xf>
    <xf numFmtId="0" fontId="31" fillId="0" borderId="64" xfId="0" applyFont="1" applyBorder="1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27" fillId="0" borderId="65" xfId="0" applyFont="1" applyBorder="1" applyAlignment="1" applyProtection="1">
      <alignment vertical="center"/>
      <protection hidden="1"/>
    </xf>
    <xf numFmtId="0" fontId="27" fillId="0" borderId="64" xfId="0" applyFont="1" applyBorder="1" applyAlignment="1" applyProtection="1">
      <alignment horizontal="left" vertical="center"/>
      <protection hidden="1"/>
    </xf>
    <xf numFmtId="1" fontId="27" fillId="0" borderId="64" xfId="0" applyNumberFormat="1" applyFont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vertical="center"/>
      <protection hidden="1"/>
    </xf>
    <xf numFmtId="0" fontId="27" fillId="0" borderId="64" xfId="0" applyFont="1" applyBorder="1" applyAlignment="1" applyProtection="1">
      <alignment horizontal="center" vertical="center"/>
      <protection hidden="1"/>
    </xf>
    <xf numFmtId="0" fontId="27" fillId="0" borderId="66" xfId="0" applyFont="1" applyBorder="1" applyAlignment="1" applyProtection="1">
      <alignment vertical="center"/>
      <protection hidden="1"/>
    </xf>
    <xf numFmtId="0" fontId="27" fillId="0" borderId="65" xfId="0" applyFont="1" applyBorder="1" applyAlignment="1" applyProtection="1">
      <alignment horizontal="left" vertical="center"/>
      <protection hidden="1"/>
    </xf>
    <xf numFmtId="1" fontId="27" fillId="0" borderId="65" xfId="0" applyNumberFormat="1" applyFont="1" applyBorder="1" applyAlignment="1" applyProtection="1">
      <alignment horizontal="center" vertical="center"/>
      <protection hidden="1"/>
    </xf>
    <xf numFmtId="0" fontId="27" fillId="0" borderId="65" xfId="0" applyFont="1" applyBorder="1" applyAlignment="1" applyProtection="1">
      <alignment horizontal="center" vertical="center"/>
      <protection hidden="1"/>
    </xf>
    <xf numFmtId="187" fontId="27" fillId="0" borderId="64" xfId="0" applyNumberFormat="1" applyFont="1" applyBorder="1" applyAlignment="1" applyProtection="1">
      <alignment horizontal="center" vertical="center"/>
      <protection hidden="1"/>
    </xf>
    <xf numFmtId="0" fontId="69" fillId="0" borderId="0" xfId="0" applyFont="1" applyProtection="1">
      <protection hidden="1"/>
    </xf>
    <xf numFmtId="0" fontId="28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 wrapText="1"/>
      <protection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63" fillId="0" borderId="31" xfId="0" applyFont="1" applyBorder="1" applyAlignment="1" applyProtection="1">
      <alignment horizontal="center" vertical="center"/>
      <protection hidden="1"/>
    </xf>
    <xf numFmtId="2" fontId="27" fillId="0" borderId="31" xfId="0" applyNumberFormat="1" applyFont="1" applyBorder="1" applyAlignment="1" applyProtection="1">
      <alignment horizontal="center" vertical="center"/>
      <protection hidden="1"/>
    </xf>
    <xf numFmtId="2" fontId="27" fillId="0" borderId="0" xfId="0" applyNumberFormat="1" applyFont="1" applyAlignment="1" applyProtection="1">
      <alignment horizontal="center" vertical="center"/>
      <protection hidden="1"/>
    </xf>
    <xf numFmtId="0" fontId="55" fillId="0" borderId="31" xfId="0" applyFont="1" applyBorder="1" applyAlignment="1" applyProtection="1">
      <alignment horizontal="center" vertical="center"/>
      <protection hidden="1"/>
    </xf>
    <xf numFmtId="2" fontId="64" fillId="0" borderId="31" xfId="0" applyNumberFormat="1" applyFont="1" applyBorder="1" applyAlignment="1" applyProtection="1">
      <alignment horizontal="center" vertical="center"/>
      <protection hidden="1"/>
    </xf>
    <xf numFmtId="2" fontId="69" fillId="0" borderId="0" xfId="0" applyNumberFormat="1" applyFont="1" applyProtection="1">
      <protection hidden="1"/>
    </xf>
    <xf numFmtId="0" fontId="55" fillId="0" borderId="4" xfId="0" applyFont="1" applyBorder="1" applyAlignment="1" applyProtection="1">
      <alignment horizontal="center" vertical="center" wrapText="1"/>
      <protection hidden="1"/>
    </xf>
    <xf numFmtId="0" fontId="65" fillId="0" borderId="31" xfId="0" applyFont="1" applyBorder="1" applyAlignment="1" applyProtection="1">
      <alignment horizontal="center" vertical="center"/>
      <protection hidden="1"/>
    </xf>
    <xf numFmtId="0" fontId="31" fillId="0" borderId="31" xfId="0" applyFont="1" applyBorder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horizontal="center" vertical="center"/>
      <protection hidden="1"/>
    </xf>
    <xf numFmtId="0" fontId="66" fillId="0" borderId="31" xfId="0" applyFont="1" applyBorder="1" applyAlignment="1" applyProtection="1">
      <alignment horizontal="center" vertical="center"/>
      <protection hidden="1"/>
    </xf>
    <xf numFmtId="0" fontId="86" fillId="38" borderId="0" xfId="0" applyFont="1" applyFill="1" applyAlignment="1" applyProtection="1">
      <alignment horizontal="center" vertical="center"/>
      <protection hidden="1"/>
    </xf>
    <xf numFmtId="0" fontId="32" fillId="16" borderId="0" xfId="0" applyFont="1" applyFill="1" applyAlignment="1" applyProtection="1">
      <alignment horizontal="center" vertical="center"/>
      <protection hidden="1"/>
    </xf>
    <xf numFmtId="49" fontId="28" fillId="2" borderId="6" xfId="0" applyNumberFormat="1" applyFont="1" applyFill="1" applyBorder="1" applyAlignment="1" applyProtection="1">
      <alignment vertical="center"/>
      <protection hidden="1"/>
    </xf>
    <xf numFmtId="49" fontId="28" fillId="2" borderId="37" xfId="0" applyNumberFormat="1" applyFont="1" applyFill="1" applyBorder="1" applyAlignment="1" applyProtection="1">
      <alignment vertical="center"/>
      <protection hidden="1"/>
    </xf>
    <xf numFmtId="0" fontId="27" fillId="18" borderId="37" xfId="0" applyFont="1" applyFill="1" applyBorder="1" applyAlignment="1" applyProtection="1">
      <alignment horizontal="center" vertical="center"/>
      <protection hidden="1"/>
    </xf>
    <xf numFmtId="0" fontId="88" fillId="9" borderId="0" xfId="0" applyFont="1" applyFill="1" applyAlignment="1" applyProtection="1">
      <alignment horizontal="center" vertical="center"/>
      <protection hidden="1"/>
    </xf>
    <xf numFmtId="0" fontId="87" fillId="55" borderId="0" xfId="0" applyFont="1" applyFill="1" applyAlignment="1" applyProtection="1">
      <alignment horizontal="center" vertical="center"/>
      <protection hidden="1"/>
    </xf>
    <xf numFmtId="0" fontId="89" fillId="46" borderId="0" xfId="0" applyFont="1" applyFill="1" applyProtection="1">
      <protection hidden="1"/>
    </xf>
    <xf numFmtId="0" fontId="90" fillId="46" borderId="0" xfId="0" applyFont="1" applyFill="1" applyProtection="1">
      <protection hidden="1"/>
    </xf>
    <xf numFmtId="0" fontId="89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14" fillId="5" borderId="0" xfId="0" applyFont="1" applyFill="1" applyAlignment="1" applyProtection="1">
      <alignment horizontal="center"/>
      <protection hidden="1"/>
    </xf>
    <xf numFmtId="0" fontId="91" fillId="47" borderId="0" xfId="0" applyFont="1" applyFill="1" applyProtection="1">
      <protection hidden="1"/>
    </xf>
    <xf numFmtId="0" fontId="92" fillId="32" borderId="0" xfId="0" applyFont="1" applyFill="1" applyAlignment="1" applyProtection="1">
      <alignment horizontal="center" vertical="center"/>
      <protection hidden="1"/>
    </xf>
    <xf numFmtId="0" fontId="93" fillId="0" borderId="0" xfId="0" applyFont="1" applyProtection="1">
      <protection hidden="1"/>
    </xf>
    <xf numFmtId="0" fontId="93" fillId="0" borderId="0" xfId="0" applyFont="1" applyAlignment="1" applyProtection="1">
      <alignment horizontal="center"/>
      <protection hidden="1"/>
    </xf>
    <xf numFmtId="0" fontId="15" fillId="55" borderId="0" xfId="0" applyFont="1" applyFill="1" applyProtection="1">
      <protection hidden="1"/>
    </xf>
    <xf numFmtId="0" fontId="15" fillId="55" borderId="0" xfId="0" applyFont="1" applyFill="1" applyAlignment="1" applyProtection="1">
      <alignment horizontal="center" vertical="center"/>
      <protection hidden="1"/>
    </xf>
    <xf numFmtId="0" fontId="94" fillId="55" borderId="0" xfId="0" applyFont="1" applyFill="1" applyAlignment="1" applyProtection="1">
      <alignment horizontal="center" vertical="center"/>
      <protection hidden="1"/>
    </xf>
    <xf numFmtId="0" fontId="0" fillId="58" borderId="29" xfId="0" applyFill="1" applyBorder="1" applyAlignment="1" applyProtection="1">
      <alignment horizontal="center" vertical="center"/>
      <protection hidden="1"/>
    </xf>
    <xf numFmtId="187" fontId="0" fillId="58" borderId="67" xfId="0" applyNumberFormat="1" applyFill="1" applyBorder="1" applyAlignment="1" applyProtection="1">
      <alignment horizontal="center" vertical="center"/>
      <protection hidden="1"/>
    </xf>
    <xf numFmtId="0" fontId="95" fillId="54" borderId="0" xfId="0" applyFont="1" applyFill="1" applyAlignment="1" applyProtection="1">
      <alignment horizontal="center" vertical="center"/>
      <protection hidden="1"/>
    </xf>
    <xf numFmtId="0" fontId="27" fillId="2" borderId="0" xfId="0" applyFont="1" applyFill="1" applyProtection="1">
      <protection hidden="1"/>
    </xf>
    <xf numFmtId="0" fontId="96" fillId="5" borderId="0" xfId="0" applyFont="1" applyFill="1" applyAlignment="1" applyProtection="1">
      <alignment horizontal="center" vertical="center"/>
      <protection hidden="1"/>
    </xf>
    <xf numFmtId="0" fontId="96" fillId="2" borderId="0" xfId="0" applyFont="1" applyFill="1" applyProtection="1">
      <protection hidden="1"/>
    </xf>
    <xf numFmtId="0" fontId="96" fillId="4" borderId="0" xfId="0" applyFont="1" applyFill="1" applyProtection="1"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187" fontId="8" fillId="2" borderId="24" xfId="0" applyNumberFormat="1" applyFont="1" applyFill="1" applyBorder="1" applyAlignment="1" applyProtection="1">
      <alignment horizontal="center" vertical="center"/>
      <protection hidden="1"/>
    </xf>
    <xf numFmtId="187" fontId="8" fillId="2" borderId="8" xfId="0" applyNumberFormat="1" applyFont="1" applyFill="1" applyBorder="1" applyAlignment="1" applyProtection="1">
      <alignment horizontal="center" vertical="center"/>
      <protection hidden="1"/>
    </xf>
    <xf numFmtId="0" fontId="72" fillId="54" borderId="0" xfId="0" applyFont="1" applyFill="1" applyAlignment="1" applyProtection="1">
      <alignment horizontal="left" vertical="center"/>
      <protection hidden="1"/>
    </xf>
    <xf numFmtId="49" fontId="8" fillId="2" borderId="21" xfId="0" applyNumberFormat="1" applyFont="1" applyFill="1" applyBorder="1" applyAlignment="1" applyProtection="1">
      <alignment horizontal="center" vertical="center"/>
      <protection hidden="1"/>
    </xf>
    <xf numFmtId="49" fontId="8" fillId="2" borderId="6" xfId="0" applyNumberFormat="1" applyFont="1" applyFill="1" applyBorder="1" applyAlignment="1" applyProtection="1">
      <alignment horizontal="center" vertical="center"/>
      <protection hidden="1"/>
    </xf>
    <xf numFmtId="0" fontId="9" fillId="6" borderId="13" xfId="0" applyFont="1" applyFill="1" applyBorder="1" applyAlignment="1" applyProtection="1">
      <alignment horizontal="center"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" fontId="8" fillId="2" borderId="11" xfId="0" applyNumberFormat="1" applyFont="1" applyFill="1" applyBorder="1" applyAlignment="1" applyProtection="1">
      <alignment horizontal="center" vertical="center"/>
      <protection hidden="1"/>
    </xf>
    <xf numFmtId="1" fontId="8" fillId="2" borderId="4" xfId="0" applyNumberFormat="1" applyFont="1" applyFill="1" applyBorder="1" applyAlignment="1" applyProtection="1">
      <alignment horizontal="center" vertical="center"/>
      <protection hidden="1"/>
    </xf>
    <xf numFmtId="1" fontId="8" fillId="2" borderId="29" xfId="0" applyNumberFormat="1" applyFont="1" applyFill="1" applyBorder="1" applyAlignment="1" applyProtection="1">
      <alignment horizontal="center" vertical="center"/>
      <protection hidden="1"/>
    </xf>
    <xf numFmtId="1" fontId="8" fillId="2" borderId="7" xfId="0" applyNumberFormat="1" applyFont="1" applyFill="1" applyBorder="1" applyAlignment="1" applyProtection="1">
      <alignment horizontal="center" vertical="center"/>
      <protection hidden="1"/>
    </xf>
    <xf numFmtId="187" fontId="8" fillId="2" borderId="21" xfId="0" applyNumberFormat="1" applyFont="1" applyFill="1" applyBorder="1" applyAlignment="1" applyProtection="1">
      <alignment horizontal="center" vertical="center"/>
      <protection hidden="1"/>
    </xf>
    <xf numFmtId="187" fontId="8" fillId="2" borderId="6" xfId="0" applyNumberFormat="1" applyFont="1" applyFill="1" applyBorder="1" applyAlignment="1" applyProtection="1">
      <alignment horizontal="center" vertical="center"/>
      <protection hidden="1"/>
    </xf>
    <xf numFmtId="1" fontId="8" fillId="2" borderId="27" xfId="0" applyNumberFormat="1" applyFont="1" applyFill="1" applyBorder="1" applyAlignment="1" applyProtection="1">
      <alignment horizontal="center" vertical="center"/>
      <protection hidden="1"/>
    </xf>
    <xf numFmtId="1" fontId="8" fillId="2" borderId="9" xfId="0" applyNumberFormat="1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3" fillId="6" borderId="14" xfId="0" applyFont="1" applyFill="1" applyBorder="1" applyAlignment="1" applyProtection="1">
      <alignment horizontal="left" vertical="center"/>
      <protection hidden="1"/>
    </xf>
    <xf numFmtId="0" fontId="3" fillId="6" borderId="6" xfId="0" applyFont="1" applyFill="1" applyBorder="1" applyAlignment="1" applyProtection="1">
      <alignment horizontal="left" vertical="center"/>
      <protection hidden="1"/>
    </xf>
    <xf numFmtId="0" fontId="17" fillId="30" borderId="27" xfId="0" applyFont="1" applyFill="1" applyBorder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center"/>
      <protection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0" fontId="17" fillId="4" borderId="33" xfId="0" applyFont="1" applyFill="1" applyBorder="1" applyAlignment="1" applyProtection="1">
      <alignment horizontal="center" vertical="center"/>
      <protection hidden="1"/>
    </xf>
    <xf numFmtId="0" fontId="20" fillId="8" borderId="34" xfId="0" applyFont="1" applyFill="1" applyBorder="1" applyAlignment="1" applyProtection="1">
      <alignment horizontal="center" vertical="center"/>
      <protection hidden="1"/>
    </xf>
    <xf numFmtId="0" fontId="20" fillId="8" borderId="35" xfId="0" applyFont="1" applyFill="1" applyBorder="1" applyAlignment="1" applyProtection="1">
      <alignment horizontal="center" vertical="center"/>
      <protection hidden="1"/>
    </xf>
    <xf numFmtId="0" fontId="20" fillId="8" borderId="36" xfId="0" applyFont="1" applyFill="1" applyBorder="1" applyAlignment="1" applyProtection="1">
      <alignment horizontal="center" vertical="center"/>
      <protection hidden="1"/>
    </xf>
    <xf numFmtId="0" fontId="25" fillId="7" borderId="34" xfId="0" applyFont="1" applyFill="1" applyBorder="1" applyAlignment="1" applyProtection="1">
      <alignment horizontal="center"/>
      <protection hidden="1"/>
    </xf>
    <xf numFmtId="0" fontId="25" fillId="7" borderId="35" xfId="0" applyFont="1" applyFill="1" applyBorder="1" applyAlignment="1" applyProtection="1">
      <alignment horizontal="center"/>
      <protection hidden="1"/>
    </xf>
    <xf numFmtId="0" fontId="25" fillId="7" borderId="36" xfId="0" applyFont="1" applyFill="1" applyBorder="1" applyAlignment="1" applyProtection="1">
      <alignment horizontal="center"/>
      <protection hidden="1"/>
    </xf>
    <xf numFmtId="0" fontId="38" fillId="15" borderId="0" xfId="0" applyFont="1" applyFill="1" applyAlignment="1" applyProtection="1">
      <alignment horizontal="center" vertical="center"/>
      <protection hidden="1"/>
    </xf>
    <xf numFmtId="0" fontId="28" fillId="18" borderId="31" xfId="0" applyFont="1" applyFill="1" applyBorder="1" applyAlignment="1" applyProtection="1">
      <alignment horizontal="center" vertical="center"/>
      <protection hidden="1"/>
    </xf>
    <xf numFmtId="0" fontId="29" fillId="18" borderId="31" xfId="0" applyFont="1" applyFill="1" applyBorder="1" applyAlignment="1" applyProtection="1">
      <alignment horizontal="center" vertical="center"/>
      <protection hidden="1"/>
    </xf>
    <xf numFmtId="0" fontId="28" fillId="18" borderId="4" xfId="0" applyFont="1" applyFill="1" applyBorder="1" applyAlignment="1" applyProtection="1">
      <alignment horizontal="center" vertical="center"/>
      <protection hidden="1"/>
    </xf>
    <xf numFmtId="0" fontId="28" fillId="18" borderId="6" xfId="0" applyFont="1" applyFill="1" applyBorder="1" applyAlignment="1" applyProtection="1">
      <alignment horizontal="center" vertical="center"/>
      <protection hidden="1"/>
    </xf>
    <xf numFmtId="0" fontId="28" fillId="18" borderId="37" xfId="0" applyFont="1" applyFill="1" applyBorder="1" applyAlignment="1" applyProtection="1">
      <alignment horizontal="center" vertical="center"/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/>
      <protection hidden="1"/>
    </xf>
    <xf numFmtId="0" fontId="28" fillId="2" borderId="37" xfId="0" applyFont="1" applyFill="1" applyBorder="1" applyAlignment="1" applyProtection="1">
      <alignment horizontal="center" vertical="center"/>
      <protection hidden="1"/>
    </xf>
    <xf numFmtId="0" fontId="28" fillId="22" borderId="40" xfId="0" applyFont="1" applyFill="1" applyBorder="1" applyAlignment="1" applyProtection="1">
      <alignment horizontal="center" vertical="center" wrapText="1"/>
      <protection hidden="1"/>
    </xf>
    <xf numFmtId="0" fontId="28" fillId="22" borderId="42" xfId="0" applyFont="1" applyFill="1" applyBorder="1" applyAlignment="1" applyProtection="1">
      <alignment horizontal="center" vertical="center" wrapText="1"/>
      <protection hidden="1"/>
    </xf>
    <xf numFmtId="0" fontId="28" fillId="22" borderId="48" xfId="0" applyFont="1" applyFill="1" applyBorder="1" applyAlignment="1" applyProtection="1">
      <alignment horizontal="center" vertical="center" wrapText="1"/>
      <protection hidden="1"/>
    </xf>
    <xf numFmtId="49" fontId="28" fillId="2" borderId="4" xfId="0" applyNumberFormat="1" applyFont="1" applyFill="1" applyBorder="1" applyAlignment="1" applyProtection="1">
      <alignment horizontal="center" vertical="center"/>
      <protection hidden="1"/>
    </xf>
    <xf numFmtId="49" fontId="28" fillId="2" borderId="6" xfId="0" applyNumberFormat="1" applyFont="1" applyFill="1" applyBorder="1" applyAlignment="1" applyProtection="1">
      <alignment horizontal="center" vertical="center"/>
      <protection hidden="1"/>
    </xf>
    <xf numFmtId="49" fontId="28" fillId="2" borderId="37" xfId="0" applyNumberFormat="1" applyFont="1" applyFill="1" applyBorder="1" applyAlignment="1" applyProtection="1">
      <alignment horizontal="center" vertical="center"/>
      <protection hidden="1"/>
    </xf>
    <xf numFmtId="0" fontId="29" fillId="12" borderId="43" xfId="0" applyFont="1" applyFill="1" applyBorder="1" applyAlignment="1" applyProtection="1">
      <alignment horizontal="center" vertical="center"/>
      <protection hidden="1"/>
    </xf>
    <xf numFmtId="0" fontId="29" fillId="12" borderId="45" xfId="0" applyFont="1" applyFill="1" applyBorder="1" applyAlignment="1" applyProtection="1">
      <alignment horizontal="center" vertical="center"/>
      <protection hidden="1"/>
    </xf>
    <xf numFmtId="0" fontId="29" fillId="12" borderId="47" xfId="0" applyFont="1" applyFill="1" applyBorder="1" applyAlignment="1" applyProtection="1">
      <alignment horizontal="center" vertical="center"/>
      <protection hidden="1"/>
    </xf>
    <xf numFmtId="0" fontId="39" fillId="18" borderId="38" xfId="0" applyFont="1" applyFill="1" applyBorder="1" applyAlignment="1" applyProtection="1">
      <alignment horizontal="center" vertical="center"/>
      <protection hidden="1"/>
    </xf>
    <xf numFmtId="0" fontId="39" fillId="18" borderId="39" xfId="0" applyFont="1" applyFill="1" applyBorder="1" applyAlignment="1" applyProtection="1">
      <alignment horizontal="center" vertical="center"/>
      <protection hidden="1"/>
    </xf>
    <xf numFmtId="0" fontId="39" fillId="18" borderId="5" xfId="0" applyFont="1" applyFill="1" applyBorder="1" applyAlignment="1" applyProtection="1">
      <alignment horizontal="center" vertical="center"/>
      <protection hidden="1"/>
    </xf>
    <xf numFmtId="0" fontId="39" fillId="18" borderId="41" xfId="0" applyFont="1" applyFill="1" applyBorder="1" applyAlignment="1" applyProtection="1">
      <alignment horizontal="center" vertical="center"/>
      <protection hidden="1"/>
    </xf>
    <xf numFmtId="16" fontId="28" fillId="2" borderId="4" xfId="0" applyNumberFormat="1" applyFont="1" applyFill="1" applyBorder="1" applyAlignment="1" applyProtection="1">
      <alignment horizontal="center" vertical="center"/>
      <protection hidden="1"/>
    </xf>
    <xf numFmtId="16" fontId="28" fillId="2" borderId="6" xfId="0" applyNumberFormat="1" applyFont="1" applyFill="1" applyBorder="1" applyAlignment="1" applyProtection="1">
      <alignment horizontal="center" vertical="center"/>
      <protection hidden="1"/>
    </xf>
    <xf numFmtId="16" fontId="28" fillId="2" borderId="37" xfId="0" applyNumberFormat="1" applyFont="1" applyFill="1" applyBorder="1" applyAlignment="1" applyProtection="1">
      <alignment horizontal="center" vertical="center"/>
      <protection hidden="1"/>
    </xf>
    <xf numFmtId="0" fontId="27" fillId="18" borderId="31" xfId="0" applyFont="1" applyFill="1" applyBorder="1" applyAlignment="1" applyProtection="1">
      <alignment horizontal="left"/>
      <protection hidden="1"/>
    </xf>
    <xf numFmtId="0" fontId="30" fillId="18" borderId="6" xfId="0" applyFont="1" applyFill="1" applyBorder="1" applyAlignment="1" applyProtection="1">
      <alignment horizontal="center" vertical="center"/>
      <protection hidden="1"/>
    </xf>
    <xf numFmtId="0" fontId="30" fillId="18" borderId="37" xfId="0" applyFont="1" applyFill="1" applyBorder="1" applyAlignment="1" applyProtection="1">
      <alignment horizontal="center" vertical="center"/>
      <protection hidden="1"/>
    </xf>
    <xf numFmtId="0" fontId="29" fillId="18" borderId="6" xfId="0" applyFont="1" applyFill="1" applyBorder="1" applyAlignment="1" applyProtection="1">
      <alignment horizontal="center" vertical="center"/>
      <protection hidden="1"/>
    </xf>
    <xf numFmtId="0" fontId="29" fillId="18" borderId="37" xfId="0" applyFont="1" applyFill="1" applyBorder="1" applyAlignment="1" applyProtection="1">
      <alignment horizontal="center" vertical="center"/>
      <protection hidden="1"/>
    </xf>
    <xf numFmtId="0" fontId="29" fillId="10" borderId="44" xfId="0" applyFont="1" applyFill="1" applyBorder="1" applyAlignment="1" applyProtection="1">
      <alignment horizontal="center" vertical="center"/>
      <protection hidden="1"/>
    </xf>
    <xf numFmtId="0" fontId="29" fillId="10" borderId="46" xfId="0" applyFont="1" applyFill="1" applyBorder="1" applyAlignment="1" applyProtection="1">
      <alignment horizontal="center" vertical="center"/>
      <protection hidden="1"/>
    </xf>
    <xf numFmtId="0" fontId="29" fillId="20" borderId="43" xfId="0" applyFont="1" applyFill="1" applyBorder="1" applyAlignment="1" applyProtection="1">
      <alignment horizontal="center" vertical="center"/>
      <protection hidden="1"/>
    </xf>
    <xf numFmtId="0" fontId="29" fillId="20" borderId="47" xfId="0" applyFont="1" applyFill="1" applyBorder="1" applyAlignment="1" applyProtection="1">
      <alignment horizontal="center" vertical="center"/>
      <protection hidden="1"/>
    </xf>
    <xf numFmtId="0" fontId="29" fillId="21" borderId="43" xfId="0" applyFont="1" applyFill="1" applyBorder="1" applyAlignment="1" applyProtection="1">
      <alignment horizontal="center" vertical="center"/>
      <protection hidden="1"/>
    </xf>
    <xf numFmtId="0" fontId="29" fillId="21" borderId="47" xfId="0" applyFont="1" applyFill="1" applyBorder="1" applyAlignment="1" applyProtection="1">
      <alignment horizontal="center" vertical="center"/>
      <protection hidden="1"/>
    </xf>
    <xf numFmtId="0" fontId="36" fillId="31" borderId="34" xfId="0" applyFont="1" applyFill="1" applyBorder="1" applyAlignment="1" applyProtection="1">
      <alignment horizontal="center" vertical="center"/>
      <protection hidden="1"/>
    </xf>
    <xf numFmtId="0" fontId="36" fillId="31" borderId="35" xfId="0" applyFont="1" applyFill="1" applyBorder="1" applyAlignment="1" applyProtection="1">
      <alignment horizontal="center" vertical="center"/>
      <protection hidden="1"/>
    </xf>
    <xf numFmtId="0" fontId="36" fillId="31" borderId="36" xfId="0" applyFont="1" applyFill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left" vertical="center" shrinkToFit="1"/>
      <protection hidden="1"/>
    </xf>
    <xf numFmtId="0" fontId="40" fillId="0" borderId="2" xfId="0" applyFont="1" applyBorder="1" applyAlignment="1" applyProtection="1">
      <alignment horizontal="left" vertical="center" shrinkToFit="1"/>
      <protection hidden="1"/>
    </xf>
    <xf numFmtId="0" fontId="42" fillId="0" borderId="31" xfId="0" applyFont="1" applyBorder="1" applyAlignment="1" applyProtection="1">
      <alignment horizontal="left" vertical="center" shrinkToFit="1"/>
      <protection hidden="1"/>
    </xf>
    <xf numFmtId="0" fontId="42" fillId="0" borderId="2" xfId="0" applyFont="1" applyBorder="1" applyAlignment="1" applyProtection="1">
      <alignment horizontal="left" vertical="center" shrinkToFit="1"/>
      <protection hidden="1"/>
    </xf>
    <xf numFmtId="0" fontId="40" fillId="35" borderId="55" xfId="0" applyFont="1" applyFill="1" applyBorder="1" applyAlignment="1" applyProtection="1">
      <alignment horizontal="center" vertical="center"/>
      <protection hidden="1"/>
    </xf>
    <xf numFmtId="0" fontId="40" fillId="35" borderId="40" xfId="0" applyFont="1" applyFill="1" applyBorder="1" applyAlignment="1" applyProtection="1">
      <alignment horizontal="center" vertical="center"/>
      <protection hidden="1"/>
    </xf>
    <xf numFmtId="0" fontId="40" fillId="33" borderId="34" xfId="0" applyFont="1" applyFill="1" applyBorder="1" applyAlignment="1" applyProtection="1">
      <alignment horizontal="center" vertical="center"/>
      <protection hidden="1"/>
    </xf>
    <xf numFmtId="0" fontId="40" fillId="33" borderId="35" xfId="0" applyFont="1" applyFill="1" applyBorder="1" applyAlignment="1" applyProtection="1">
      <alignment horizontal="center" vertical="center"/>
      <protection hidden="1"/>
    </xf>
    <xf numFmtId="0" fontId="40" fillId="33" borderId="36" xfId="0" applyFont="1" applyFill="1" applyBorder="1" applyAlignment="1" applyProtection="1">
      <alignment horizontal="center" vertical="center"/>
      <protection hidden="1"/>
    </xf>
    <xf numFmtId="0" fontId="41" fillId="21" borderId="32" xfId="0" applyFont="1" applyFill="1" applyBorder="1" applyAlignment="1" applyProtection="1">
      <alignment horizontal="center" vertical="center"/>
      <protection hidden="1"/>
    </xf>
    <xf numFmtId="0" fontId="41" fillId="21" borderId="1" xfId="0" applyFont="1" applyFill="1" applyBorder="1" applyAlignment="1" applyProtection="1">
      <alignment horizontal="center" vertical="center"/>
      <protection hidden="1"/>
    </xf>
    <xf numFmtId="0" fontId="40" fillId="42" borderId="26" xfId="0" applyFont="1" applyFill="1" applyBorder="1" applyAlignment="1" applyProtection="1">
      <alignment horizontal="center" vertical="center"/>
      <protection hidden="1"/>
    </xf>
    <xf numFmtId="0" fontId="40" fillId="42" borderId="59" xfId="0" applyFont="1" applyFill="1" applyBorder="1" applyAlignment="1" applyProtection="1">
      <alignment horizontal="center" vertical="center"/>
      <protection hidden="1"/>
    </xf>
    <xf numFmtId="0" fontId="40" fillId="42" borderId="25" xfId="0" applyFont="1" applyFill="1" applyBorder="1" applyAlignment="1" applyProtection="1">
      <alignment horizontal="center" vertical="center"/>
      <protection hidden="1"/>
    </xf>
    <xf numFmtId="0" fontId="40" fillId="2" borderId="21" xfId="0" applyFont="1" applyFill="1" applyBorder="1" applyAlignment="1" applyProtection="1">
      <alignment horizontal="left" vertical="center" wrapText="1"/>
      <protection hidden="1"/>
    </xf>
    <xf numFmtId="0" fontId="40" fillId="2" borderId="6" xfId="0" applyFont="1" applyFill="1" applyBorder="1" applyAlignment="1" applyProtection="1">
      <alignment horizontal="left" vertical="center" wrapText="1"/>
      <protection hidden="1"/>
    </xf>
    <xf numFmtId="0" fontId="40" fillId="2" borderId="14" xfId="0" applyFont="1" applyFill="1" applyBorder="1" applyAlignment="1" applyProtection="1">
      <alignment horizontal="left" vertical="center" wrapText="1"/>
      <protection hidden="1"/>
    </xf>
    <xf numFmtId="0" fontId="41" fillId="18" borderId="57" xfId="0" applyFont="1" applyFill="1" applyBorder="1" applyAlignment="1" applyProtection="1">
      <alignment horizontal="center" vertical="center"/>
      <protection hidden="1"/>
    </xf>
    <xf numFmtId="0" fontId="41" fillId="18" borderId="56" xfId="0" applyFont="1" applyFill="1" applyBorder="1" applyAlignment="1" applyProtection="1">
      <alignment horizontal="center" vertical="center"/>
      <protection hidden="1"/>
    </xf>
    <xf numFmtId="0" fontId="41" fillId="18" borderId="52" xfId="0" applyFont="1" applyFill="1" applyBorder="1" applyAlignment="1" applyProtection="1">
      <alignment horizontal="center" vertical="center"/>
      <protection hidden="1"/>
    </xf>
    <xf numFmtId="0" fontId="40" fillId="2" borderId="26" xfId="0" applyFont="1" applyFill="1" applyBorder="1" applyAlignment="1" applyProtection="1">
      <alignment horizontal="left" vertical="center" wrapText="1"/>
      <protection hidden="1"/>
    </xf>
    <xf numFmtId="0" fontId="40" fillId="2" borderId="59" xfId="0" applyFont="1" applyFill="1" applyBorder="1" applyAlignment="1" applyProtection="1">
      <alignment horizontal="left" vertical="center" wrapText="1"/>
      <protection hidden="1"/>
    </xf>
    <xf numFmtId="0" fontId="40" fillId="2" borderId="25" xfId="0" applyFont="1" applyFill="1" applyBorder="1" applyAlignment="1" applyProtection="1">
      <alignment horizontal="left" vertical="center" wrapText="1"/>
      <protection hidden="1"/>
    </xf>
    <xf numFmtId="0" fontId="40" fillId="37" borderId="34" xfId="0" applyFont="1" applyFill="1" applyBorder="1" applyAlignment="1" applyProtection="1">
      <alignment horizontal="center" vertical="center"/>
      <protection hidden="1"/>
    </xf>
    <xf numFmtId="0" fontId="40" fillId="37" borderId="35" xfId="0" applyFont="1" applyFill="1" applyBorder="1" applyAlignment="1" applyProtection="1">
      <alignment horizontal="center" vertical="center"/>
      <protection hidden="1"/>
    </xf>
    <xf numFmtId="0" fontId="40" fillId="37" borderId="36" xfId="0" applyFont="1" applyFill="1" applyBorder="1" applyAlignment="1" applyProtection="1">
      <alignment horizontal="center" vertical="center"/>
      <protection hidden="1"/>
    </xf>
    <xf numFmtId="0" fontId="40" fillId="2" borderId="13" xfId="0" applyFont="1" applyFill="1" applyBorder="1" applyAlignment="1" applyProtection="1">
      <alignment horizontal="left" vertical="center" wrapText="1"/>
      <protection hidden="1"/>
    </xf>
    <xf numFmtId="0" fontId="40" fillId="2" borderId="19" xfId="0" applyFont="1" applyFill="1" applyBorder="1" applyAlignment="1" applyProtection="1">
      <alignment horizontal="left" vertical="center" wrapText="1"/>
      <protection hidden="1"/>
    </xf>
    <xf numFmtId="0" fontId="40" fillId="2" borderId="20" xfId="0" applyFont="1" applyFill="1" applyBorder="1" applyAlignment="1" applyProtection="1">
      <alignment horizontal="left" vertical="center" wrapText="1"/>
      <protection hidden="1"/>
    </xf>
    <xf numFmtId="0" fontId="6" fillId="38" borderId="0" xfId="0" applyFont="1" applyFill="1" applyAlignment="1" applyProtection="1">
      <alignment horizontal="center" vertical="center"/>
      <protection hidden="1"/>
    </xf>
    <xf numFmtId="2" fontId="32" fillId="38" borderId="0" xfId="0" applyNumberFormat="1" applyFont="1" applyFill="1" applyAlignment="1" applyProtection="1">
      <alignment horizontal="center" vertical="center"/>
      <protection hidden="1"/>
    </xf>
    <xf numFmtId="2" fontId="6" fillId="38" borderId="0" xfId="0" applyNumberFormat="1" applyFont="1" applyFill="1" applyAlignment="1" applyProtection="1">
      <alignment horizontal="center" vertical="center"/>
      <protection hidden="1"/>
    </xf>
    <xf numFmtId="0" fontId="46" fillId="38" borderId="0" xfId="0" applyFont="1" applyFill="1" applyAlignment="1" applyProtection="1">
      <alignment horizontal="center" vertical="center"/>
      <protection hidden="1"/>
    </xf>
    <xf numFmtId="0" fontId="27" fillId="18" borderId="31" xfId="0" applyFont="1" applyFill="1" applyBorder="1" applyAlignment="1" applyProtection="1">
      <alignment horizontal="center" vertical="center"/>
      <protection hidden="1"/>
    </xf>
    <xf numFmtId="0" fontId="27" fillId="18" borderId="31" xfId="0" applyFont="1" applyFill="1" applyBorder="1" applyAlignment="1" applyProtection="1">
      <alignment horizontal="center" vertical="center" textRotation="90"/>
      <protection hidden="1"/>
    </xf>
    <xf numFmtId="0" fontId="27" fillId="40" borderId="31" xfId="0" applyFont="1" applyFill="1" applyBorder="1" applyAlignment="1" applyProtection="1">
      <alignment horizontal="center" vertical="center"/>
      <protection hidden="1"/>
    </xf>
    <xf numFmtId="0" fontId="27" fillId="40" borderId="31" xfId="0" applyFont="1" applyFill="1" applyBorder="1" applyAlignment="1" applyProtection="1">
      <alignment horizontal="center" vertical="center" textRotation="90"/>
      <protection hidden="1"/>
    </xf>
    <xf numFmtId="0" fontId="28" fillId="31" borderId="31" xfId="0" applyFont="1" applyFill="1" applyBorder="1" applyAlignment="1" applyProtection="1">
      <alignment horizontal="center" vertical="center"/>
      <protection hidden="1"/>
    </xf>
    <xf numFmtId="0" fontId="67" fillId="53" borderId="31" xfId="0" applyFont="1" applyFill="1" applyBorder="1" applyAlignment="1" applyProtection="1">
      <alignment horizontal="center" vertical="center"/>
      <protection hidden="1"/>
    </xf>
    <xf numFmtId="0" fontId="35" fillId="31" borderId="5" xfId="0" applyFont="1" applyFill="1" applyBorder="1" applyAlignment="1" applyProtection="1">
      <alignment horizontal="center" vertical="center"/>
      <protection hidden="1"/>
    </xf>
    <xf numFmtId="0" fontId="40" fillId="43" borderId="31" xfId="0" applyFont="1" applyFill="1" applyBorder="1" applyAlignment="1" applyProtection="1">
      <alignment horizontal="center" vertical="center"/>
      <protection hidden="1"/>
    </xf>
    <xf numFmtId="0" fontId="27" fillId="43" borderId="31" xfId="0" applyFont="1" applyFill="1" applyBorder="1" applyAlignment="1" applyProtection="1">
      <alignment horizontal="center" vertical="center" textRotation="90"/>
      <protection hidden="1"/>
    </xf>
    <xf numFmtId="0" fontId="27" fillId="43" borderId="43" xfId="0" applyFont="1" applyFill="1" applyBorder="1" applyAlignment="1" applyProtection="1">
      <alignment horizontal="center" vertical="center" textRotation="90"/>
      <protection hidden="1"/>
    </xf>
    <xf numFmtId="0" fontId="27" fillId="43" borderId="45" xfId="0" applyFont="1" applyFill="1" applyBorder="1" applyAlignment="1" applyProtection="1">
      <alignment horizontal="center" vertical="center" textRotation="90"/>
      <protection hidden="1"/>
    </xf>
    <xf numFmtId="0" fontId="27" fillId="43" borderId="49" xfId="0" applyFont="1" applyFill="1" applyBorder="1" applyAlignment="1" applyProtection="1">
      <alignment horizontal="center" vertical="center" textRotation="90"/>
      <protection hidden="1"/>
    </xf>
    <xf numFmtId="0" fontId="27" fillId="2" borderId="43" xfId="0" applyFont="1" applyFill="1" applyBorder="1" applyAlignment="1" applyProtection="1">
      <alignment horizontal="center" vertical="center" textRotation="90"/>
      <protection hidden="1"/>
    </xf>
    <xf numFmtId="0" fontId="27" fillId="2" borderId="45" xfId="0" applyFont="1" applyFill="1" applyBorder="1" applyAlignment="1" applyProtection="1">
      <alignment horizontal="center" vertical="center" textRotation="90"/>
      <protection hidden="1"/>
    </xf>
    <xf numFmtId="0" fontId="27" fillId="2" borderId="49" xfId="0" applyFont="1" applyFill="1" applyBorder="1" applyAlignment="1" applyProtection="1">
      <alignment horizontal="center" vertical="center" textRotation="90"/>
      <protection hidden="1"/>
    </xf>
    <xf numFmtId="0" fontId="40" fillId="3" borderId="49" xfId="0" applyFont="1" applyFill="1" applyBorder="1" applyAlignment="1" applyProtection="1">
      <alignment horizontal="left" vertical="center"/>
      <protection hidden="1"/>
    </xf>
    <xf numFmtId="0" fontId="54" fillId="44" borderId="34" xfId="0" applyFont="1" applyFill="1" applyBorder="1" applyAlignment="1" applyProtection="1">
      <alignment horizontal="center" vertical="center"/>
      <protection hidden="1"/>
    </xf>
    <xf numFmtId="0" fontId="54" fillId="44" borderId="35" xfId="0" applyFont="1" applyFill="1" applyBorder="1" applyAlignment="1" applyProtection="1">
      <alignment horizontal="center" vertical="center"/>
      <protection hidden="1"/>
    </xf>
    <xf numFmtId="0" fontId="54" fillId="44" borderId="36" xfId="0" applyFont="1" applyFill="1" applyBorder="1" applyAlignment="1" applyProtection="1">
      <alignment horizontal="center" vertical="center"/>
      <protection hidden="1"/>
    </xf>
    <xf numFmtId="0" fontId="41" fillId="21" borderId="55" xfId="0" applyFont="1" applyFill="1" applyBorder="1" applyAlignment="1" applyProtection="1">
      <alignment horizontal="center" vertical="center"/>
      <protection hidden="1"/>
    </xf>
    <xf numFmtId="0" fontId="41" fillId="21" borderId="61" xfId="0" applyFont="1" applyFill="1" applyBorder="1" applyAlignment="1" applyProtection="1">
      <alignment horizontal="center" vertical="center"/>
      <protection hidden="1"/>
    </xf>
    <xf numFmtId="0" fontId="41" fillId="21" borderId="63" xfId="0" applyFont="1" applyFill="1" applyBorder="1" applyAlignment="1" applyProtection="1">
      <alignment horizontal="center" vertical="center"/>
      <protection hidden="1"/>
    </xf>
    <xf numFmtId="0" fontId="41" fillId="21" borderId="31" xfId="0" applyFont="1" applyFill="1" applyBorder="1" applyAlignment="1" applyProtection="1">
      <alignment horizontal="center" vertical="center"/>
      <protection hidden="1"/>
    </xf>
    <xf numFmtId="0" fontId="41" fillId="21" borderId="53" xfId="0" applyFont="1" applyFill="1" applyBorder="1" applyAlignment="1" applyProtection="1">
      <alignment horizontal="center" vertical="center"/>
      <protection hidden="1"/>
    </xf>
    <xf numFmtId="0" fontId="41" fillId="50" borderId="32" xfId="0" applyFont="1" applyFill="1" applyBorder="1" applyAlignment="1" applyProtection="1">
      <alignment horizontal="center" vertical="center"/>
      <protection hidden="1"/>
    </xf>
    <xf numFmtId="0" fontId="41" fillId="22" borderId="39" xfId="0" applyFont="1" applyFill="1" applyBorder="1" applyAlignment="1" applyProtection="1">
      <alignment horizontal="center" vertical="center" textRotation="90"/>
      <protection hidden="1"/>
    </xf>
    <xf numFmtId="0" fontId="41" fillId="22" borderId="62" xfId="0" applyFont="1" applyFill="1" applyBorder="1" applyAlignment="1" applyProtection="1">
      <alignment horizontal="center" vertical="center" textRotation="90"/>
      <protection hidden="1"/>
    </xf>
    <xf numFmtId="0" fontId="41" fillId="22" borderId="41" xfId="0" applyFont="1" applyFill="1" applyBorder="1" applyAlignment="1" applyProtection="1">
      <alignment horizontal="center" vertical="center" textRotation="90"/>
      <protection hidden="1"/>
    </xf>
    <xf numFmtId="0" fontId="41" fillId="45" borderId="60" xfId="0" applyFont="1" applyFill="1" applyBorder="1" applyAlignment="1" applyProtection="1">
      <alignment horizontal="center" vertical="center" textRotation="90"/>
      <protection hidden="1"/>
    </xf>
    <xf numFmtId="0" fontId="41" fillId="45" borderId="45" xfId="0" applyFont="1" applyFill="1" applyBorder="1" applyAlignment="1" applyProtection="1">
      <alignment horizontal="center" vertical="center" textRotation="90"/>
      <protection hidden="1"/>
    </xf>
    <xf numFmtId="0" fontId="41" fillId="45" borderId="49" xfId="0" applyFont="1" applyFill="1" applyBorder="1" applyAlignment="1" applyProtection="1">
      <alignment horizontal="center" vertical="center" textRotation="90"/>
      <protection hidden="1"/>
    </xf>
    <xf numFmtId="0" fontId="41" fillId="21" borderId="40" xfId="0" applyFont="1" applyFill="1" applyBorder="1" applyAlignment="1" applyProtection="1">
      <alignment horizontal="center" vertical="center" textRotation="90"/>
      <protection hidden="1"/>
    </xf>
    <xf numFmtId="0" fontId="41" fillId="21" borderId="42" xfId="0" applyFont="1" applyFill="1" applyBorder="1" applyAlignment="1" applyProtection="1">
      <alignment horizontal="center" vertical="center" textRotation="90"/>
      <protection hidden="1"/>
    </xf>
    <xf numFmtId="0" fontId="41" fillId="21" borderId="48" xfId="0" applyFont="1" applyFill="1" applyBorder="1" applyAlignment="1" applyProtection="1">
      <alignment horizontal="center" vertical="center" textRotation="90"/>
      <protection hidden="1"/>
    </xf>
    <xf numFmtId="0" fontId="49" fillId="49" borderId="31" xfId="0" applyFont="1" applyFill="1" applyBorder="1" applyAlignment="1" applyProtection="1">
      <alignment horizontal="left" vertical="center"/>
      <protection hidden="1"/>
    </xf>
    <xf numFmtId="0" fontId="24" fillId="31" borderId="34" xfId="0" applyFont="1" applyFill="1" applyBorder="1" applyAlignment="1" applyProtection="1">
      <alignment horizontal="center" vertical="center"/>
      <protection hidden="1"/>
    </xf>
    <xf numFmtId="0" fontId="24" fillId="31" borderId="35" xfId="0" applyFont="1" applyFill="1" applyBorder="1" applyAlignment="1" applyProtection="1">
      <alignment horizontal="center" vertical="center"/>
      <protection hidden="1"/>
    </xf>
    <xf numFmtId="0" fontId="24" fillId="31" borderId="36" xfId="0" applyFont="1" applyFill="1" applyBorder="1" applyAlignment="1" applyProtection="1">
      <alignment horizontal="center" vertical="center"/>
      <protection hidden="1"/>
    </xf>
    <xf numFmtId="0" fontId="24" fillId="48" borderId="55" xfId="0" applyFont="1" applyFill="1" applyBorder="1" applyAlignment="1" applyProtection="1">
      <alignment horizontal="center" vertical="center"/>
      <protection hidden="1"/>
    </xf>
    <xf numFmtId="0" fontId="24" fillId="48" borderId="61" xfId="0" applyFont="1" applyFill="1" applyBorder="1" applyAlignment="1" applyProtection="1">
      <alignment horizontal="center" vertical="center"/>
      <protection hidden="1"/>
    </xf>
    <xf numFmtId="0" fontId="24" fillId="48" borderId="32" xfId="0" applyFont="1" applyFill="1" applyBorder="1" applyAlignment="1" applyProtection="1">
      <alignment horizontal="center" vertical="center"/>
      <protection hidden="1"/>
    </xf>
    <xf numFmtId="0" fontId="24" fillId="48" borderId="31" xfId="0" applyFont="1" applyFill="1" applyBorder="1" applyAlignment="1" applyProtection="1">
      <alignment horizontal="center" vertical="center"/>
      <protection hidden="1"/>
    </xf>
    <xf numFmtId="0" fontId="24" fillId="20" borderId="32" xfId="0" applyFont="1" applyFill="1" applyBorder="1" applyAlignment="1" applyProtection="1">
      <alignment horizontal="center" vertical="center"/>
      <protection hidden="1"/>
    </xf>
    <xf numFmtId="0" fontId="24" fillId="48" borderId="1" xfId="0" applyFont="1" applyFill="1" applyBorder="1" applyAlignment="1" applyProtection="1">
      <alignment horizontal="center" vertical="center"/>
      <protection hidden="1"/>
    </xf>
    <xf numFmtId="0" fontId="24" fillId="48" borderId="2" xfId="0" applyFont="1" applyFill="1" applyBorder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43" xfId="0" applyFont="1" applyBorder="1" applyAlignment="1" applyProtection="1">
      <alignment horizontal="center" vertical="center" shrinkToFit="1"/>
      <protection hidden="1"/>
    </xf>
    <xf numFmtId="0" fontId="59" fillId="0" borderId="45" xfId="0" applyFont="1" applyBorder="1" applyAlignment="1" applyProtection="1">
      <alignment horizontal="center" vertical="center" shrinkToFit="1"/>
      <protection hidden="1"/>
    </xf>
    <xf numFmtId="0" fontId="59" fillId="0" borderId="49" xfId="0" applyFont="1" applyBorder="1" applyAlignment="1" applyProtection="1">
      <alignment horizontal="center" vertical="center" shrinkToFit="1"/>
      <protection hidden="1"/>
    </xf>
    <xf numFmtId="0" fontId="59" fillId="0" borderId="4" xfId="0" applyFont="1" applyBorder="1" applyAlignment="1" applyProtection="1">
      <alignment horizontal="center" vertical="center" shrinkToFit="1"/>
      <protection hidden="1"/>
    </xf>
    <xf numFmtId="0" fontId="59" fillId="0" borderId="6" xfId="0" applyFont="1" applyBorder="1" applyAlignment="1" applyProtection="1">
      <alignment horizontal="center" vertical="center" shrinkToFit="1"/>
      <protection hidden="1"/>
    </xf>
    <xf numFmtId="0" fontId="59" fillId="0" borderId="37" xfId="0" applyFont="1" applyBorder="1" applyAlignment="1" applyProtection="1">
      <alignment horizontal="center" vertical="center" shrinkToFit="1"/>
      <protection hidden="1"/>
    </xf>
    <xf numFmtId="0" fontId="55" fillId="0" borderId="4" xfId="0" applyFont="1" applyBorder="1" applyAlignment="1" applyProtection="1">
      <alignment horizontal="center" vertical="center" shrinkToFit="1"/>
      <protection hidden="1"/>
    </xf>
    <xf numFmtId="0" fontId="55" fillId="0" borderId="37" xfId="0" applyFont="1" applyBorder="1" applyAlignment="1" applyProtection="1">
      <alignment horizontal="center" vertical="center" shrinkToFit="1"/>
      <protection hidden="1"/>
    </xf>
    <xf numFmtId="0" fontId="28" fillId="0" borderId="4" xfId="0" applyFont="1" applyBorder="1" applyAlignment="1" applyProtection="1">
      <alignment horizontal="center" vertical="center" shrinkToFit="1"/>
      <protection hidden="1"/>
    </xf>
    <xf numFmtId="0" fontId="28" fillId="0" borderId="6" xfId="0" applyFont="1" applyBorder="1" applyAlignment="1" applyProtection="1">
      <alignment horizontal="center" vertical="center" shrinkToFit="1"/>
      <protection hidden="1"/>
    </xf>
    <xf numFmtId="0" fontId="28" fillId="0" borderId="37" xfId="0" applyFont="1" applyBorder="1" applyAlignment="1" applyProtection="1">
      <alignment horizontal="center" vertical="center" shrinkToFit="1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59" fillId="0" borderId="5" xfId="0" applyFont="1" applyBorder="1" applyAlignment="1" applyProtection="1">
      <alignment horizontal="center" vertical="center"/>
      <protection hidden="1"/>
    </xf>
    <xf numFmtId="0" fontId="59" fillId="0" borderId="31" xfId="0" applyFont="1" applyBorder="1" applyAlignment="1" applyProtection="1">
      <alignment horizontal="center" vertical="center" shrinkToFit="1"/>
      <protection hidden="1"/>
    </xf>
    <xf numFmtId="0" fontId="56" fillId="0" borderId="31" xfId="0" applyFont="1" applyBorder="1" applyAlignment="1" applyProtection="1">
      <alignment horizontal="center" vertical="center" shrinkToFit="1"/>
      <protection hidden="1"/>
    </xf>
    <xf numFmtId="0" fontId="55" fillId="0" borderId="31" xfId="0" applyFont="1" applyBorder="1" applyAlignment="1" applyProtection="1">
      <alignment horizontal="center" vertical="center" textRotation="90"/>
      <protection hidden="1"/>
    </xf>
    <xf numFmtId="0" fontId="56" fillId="0" borderId="4" xfId="0" applyFont="1" applyBorder="1" applyAlignment="1" applyProtection="1">
      <alignment horizontal="center" vertical="center"/>
      <protection hidden="1"/>
    </xf>
    <xf numFmtId="0" fontId="56" fillId="0" borderId="6" xfId="0" applyFont="1" applyBorder="1" applyAlignment="1" applyProtection="1">
      <alignment horizontal="center" vertical="center"/>
      <protection hidden="1"/>
    </xf>
    <xf numFmtId="0" fontId="56" fillId="0" borderId="37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1" fillId="0" borderId="43" xfId="0" applyFont="1" applyBorder="1" applyAlignment="1" applyProtection="1">
      <alignment horizontal="center" vertical="center"/>
      <protection hidden="1"/>
    </xf>
    <xf numFmtId="0" fontId="41" fillId="0" borderId="45" xfId="0" applyFont="1" applyBorder="1" applyAlignment="1" applyProtection="1">
      <alignment horizontal="center" vertical="center"/>
      <protection hidden="1"/>
    </xf>
    <xf numFmtId="0" fontId="28" fillId="0" borderId="31" xfId="0" applyFont="1" applyBorder="1" applyAlignment="1" applyProtection="1">
      <alignment horizontal="center" vertical="center" textRotation="90"/>
      <protection hidden="1"/>
    </xf>
    <xf numFmtId="0" fontId="59" fillId="0" borderId="31" xfId="0" applyFont="1" applyBorder="1" applyAlignment="1" applyProtection="1">
      <alignment horizontal="center" vertical="center"/>
      <protection hidden="1"/>
    </xf>
    <xf numFmtId="0" fontId="28" fillId="0" borderId="31" xfId="0" applyFont="1" applyBorder="1" applyAlignment="1" applyProtection="1">
      <alignment horizontal="center" vertical="center" textRotation="90" shrinkToFit="1"/>
      <protection hidden="1"/>
    </xf>
    <xf numFmtId="0" fontId="62" fillId="0" borderId="31" xfId="0" applyFont="1" applyBorder="1" applyAlignment="1" applyProtection="1">
      <alignment horizontal="center" vertical="center" textRotation="90"/>
      <protection hidden="1"/>
    </xf>
    <xf numFmtId="0" fontId="28" fillId="0" borderId="31" xfId="0" applyFont="1" applyBorder="1" applyAlignment="1" applyProtection="1">
      <alignment horizontal="center" vertical="center" shrinkToFit="1"/>
      <protection hidden="1"/>
    </xf>
    <xf numFmtId="0" fontId="27" fillId="0" borderId="6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55" fillId="0" borderId="4" xfId="0" applyFont="1" applyBorder="1" applyAlignment="1" applyProtection="1">
      <alignment horizontal="center" vertical="center" wrapText="1"/>
      <protection hidden="1"/>
    </xf>
    <xf numFmtId="0" fontId="55" fillId="0" borderId="6" xfId="0" applyFont="1" applyBorder="1" applyAlignment="1" applyProtection="1">
      <alignment horizontal="center" vertical="center" wrapText="1"/>
      <protection hidden="1"/>
    </xf>
    <xf numFmtId="0" fontId="55" fillId="0" borderId="37" xfId="0" applyFont="1" applyBorder="1" applyAlignment="1" applyProtection="1">
      <alignment horizontal="center" vertical="center" wrapText="1"/>
      <protection hidden="1"/>
    </xf>
    <xf numFmtId="0" fontId="62" fillId="0" borderId="4" xfId="0" applyFont="1" applyBorder="1" applyAlignment="1" applyProtection="1">
      <alignment horizontal="center" vertical="center"/>
      <protection hidden="1"/>
    </xf>
    <xf numFmtId="0" fontId="62" fillId="0" borderId="6" xfId="0" applyFont="1" applyBorder="1" applyAlignment="1" applyProtection="1">
      <alignment horizontal="center" vertical="center"/>
      <protection hidden="1"/>
    </xf>
    <xf numFmtId="0" fontId="62" fillId="0" borderId="37" xfId="0" applyFont="1" applyBorder="1" applyAlignment="1" applyProtection="1">
      <alignment horizontal="center" vertical="center"/>
      <protection hidden="1"/>
    </xf>
    <xf numFmtId="0" fontId="66" fillId="0" borderId="7" xfId="0" applyFont="1" applyBorder="1" applyAlignment="1" applyProtection="1">
      <alignment horizontal="center" vertical="center"/>
      <protection hidden="1"/>
    </xf>
    <xf numFmtId="0" fontId="66" fillId="0" borderId="8" xfId="0" applyFont="1" applyBorder="1" applyAlignment="1" applyProtection="1">
      <alignment horizontal="center" vertical="center"/>
      <protection hidden="1"/>
    </xf>
    <xf numFmtId="0" fontId="66" fillId="0" borderId="44" xfId="0" applyFont="1" applyBorder="1" applyAlignment="1" applyProtection="1">
      <alignment horizontal="center" vertical="center"/>
      <protection hidden="1"/>
    </xf>
    <xf numFmtId="0" fontId="66" fillId="0" borderId="9" xfId="0" applyFont="1" applyBorder="1" applyAlignment="1" applyProtection="1">
      <alignment horizontal="center" vertical="center"/>
      <protection hidden="1"/>
    </xf>
    <xf numFmtId="0" fontId="66" fillId="0" borderId="5" xfId="0" applyFont="1" applyBorder="1" applyAlignment="1" applyProtection="1">
      <alignment horizontal="center" vertical="center"/>
      <protection hidden="1"/>
    </xf>
    <xf numFmtId="0" fontId="66" fillId="0" borderId="41" xfId="0" applyFont="1" applyBorder="1" applyAlignment="1" applyProtection="1">
      <alignment horizontal="center" vertical="center"/>
      <protection hidden="1"/>
    </xf>
    <xf numFmtId="0" fontId="27" fillId="0" borderId="66" xfId="0" applyFont="1" applyBorder="1" applyAlignment="1" applyProtection="1">
      <alignment horizontal="center" vertical="center"/>
      <protection hidden="1"/>
    </xf>
    <xf numFmtId="0" fontId="55" fillId="0" borderId="43" xfId="0" applyFont="1" applyBorder="1" applyAlignment="1" applyProtection="1">
      <alignment horizontal="center" vertical="center" wrapText="1"/>
      <protection hidden="1"/>
    </xf>
    <xf numFmtId="0" fontId="55" fillId="0" borderId="45" xfId="0" applyFont="1" applyBorder="1" applyAlignment="1" applyProtection="1">
      <alignment horizontal="center" vertical="center" wrapText="1"/>
      <protection hidden="1"/>
    </xf>
    <xf numFmtId="0" fontId="55" fillId="0" borderId="49" xfId="0" applyFont="1" applyBorder="1" applyAlignment="1" applyProtection="1">
      <alignment horizontal="center" vertical="center" wrapText="1"/>
      <protection hidden="1"/>
    </xf>
    <xf numFmtId="0" fontId="55" fillId="0" borderId="4" xfId="0" applyFont="1" applyBorder="1" applyAlignment="1" applyProtection="1">
      <alignment horizontal="center" vertical="center"/>
      <protection hidden="1"/>
    </xf>
    <xf numFmtId="0" fontId="55" fillId="0" borderId="6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64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49" fontId="27" fillId="0" borderId="64" xfId="0" applyNumberFormat="1" applyFont="1" applyBorder="1" applyAlignment="1" applyProtection="1">
      <alignment horizontal="left" vertical="center"/>
      <protection hidden="1"/>
    </xf>
    <xf numFmtId="0" fontId="27" fillId="0" borderId="65" xfId="0" applyFont="1" applyBorder="1" applyAlignment="1" applyProtection="1">
      <alignment horizontal="left" vertical="center"/>
      <protection hidden="1"/>
    </xf>
  </cellXfs>
  <cellStyles count="2">
    <cellStyle name="ปกติ" xfId="0" builtinId="0"/>
    <cellStyle name="ปกติ 2" xfId="1" xr:uid="{727474D0-382C-42A3-BFC5-61DE20C3A805}"/>
  </cellStyles>
  <dxfs count="1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CC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6CC"/>
      <color rgb="FFFF9966"/>
      <color rgb="FFFFCCCC"/>
      <color rgb="FF00FFCC"/>
      <color rgb="FF99CC00"/>
      <color rgb="FF33CCCC"/>
      <color rgb="FFCCCCFF"/>
      <color rgb="FF99FF99"/>
      <color rgb="FF66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95250</xdr:colOff>
      <xdr:row>0</xdr:row>
      <xdr:rowOff>142875</xdr:rowOff>
    </xdr:from>
    <xdr:to>
      <xdr:col>6</xdr:col>
      <xdr:colOff>485775</xdr:colOff>
      <xdr:row>4</xdr:row>
      <xdr:rowOff>200025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42875"/>
          <a:ext cx="952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87557</xdr:colOff>
      <xdr:row>33</xdr:row>
      <xdr:rowOff>19050</xdr:rowOff>
    </xdr:from>
    <xdr:to>
      <xdr:col>6</xdr:col>
      <xdr:colOff>333375</xdr:colOff>
      <xdr:row>33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535607" y="8429625"/>
          <a:ext cx="2458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285750</xdr:colOff>
      <xdr:row>33</xdr:row>
      <xdr:rowOff>19050</xdr:rowOff>
    </xdr:from>
    <xdr:to>
      <xdr:col>5</xdr:col>
      <xdr:colOff>55318</xdr:colOff>
      <xdr:row>33</xdr:row>
      <xdr:rowOff>219075</xdr:rowOff>
    </xdr:to>
    <xdr:sp macro="" textlink="">
      <xdr:nvSpPr>
        <xdr:cNvPr id="4" name="สี่เหลี่ยมผืนผ้า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733675" y="8429625"/>
          <a:ext cx="2077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.5%20&#3617;.3%20&#3588;&#3629;&#3617;&#3614;&#3636;&#3623;&#3648;&#3605;&#3629;&#3619;&#3660;&#3648;&#3614;&#3636;&#3656;&#3617;&#3648;&#3605;&#3636;&#3617;(&#3607;&#3635;&#3648;&#3621;&#3656;&#361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Box"/>
      <sheetName val="ตั้งค่าปพ5"/>
      <sheetName val="กรอกรายชื่อนักเรียน"/>
      <sheetName val="เวลาเรียน"/>
      <sheetName val="คุณลักษณะอันพึงประสงค์"/>
      <sheetName val="มาตรฐาน"/>
      <sheetName val="ผลการเรียนรู้"/>
      <sheetName val="ประเมินผลการเรียนรู้"/>
      <sheetName val="ประเมินผลการเรียน"/>
      <sheetName val="ประเมินคุณลักษณะ"/>
      <sheetName val="ประเมินอ่าน-คิด-เขียน"/>
      <sheetName val="01-ปกปพ.5"/>
      <sheetName val="02-รายชื่อนักเรียน"/>
      <sheetName val="03-เวลาเรียน"/>
      <sheetName val="04-สรุปเวลาเรียน"/>
      <sheetName val="05-มาตรฐาน"/>
      <sheetName val="06-ผลการเรียนรู้"/>
      <sheetName val="07-ผลประเมินตัวผลการเรียนรู้"/>
      <sheetName val="08-สรุปผลประเมินผลการเรียนรู้"/>
      <sheetName val="09-สรุปผลการเรียน"/>
      <sheetName val="10-คุณลักษณะอันพึงประสงค์"/>
      <sheetName val="11-ประเมินคุณลักษณะ"/>
      <sheetName val="12-สรุปอ่านคิดเขียน"/>
      <sheetName val="13-สรุปผลการพัฒนาคุณภาพผู้เรียน"/>
      <sheetName val="ปกหลัง"/>
    </sheetNames>
    <sheetDataSet>
      <sheetData sheetId="0"/>
      <sheetData sheetId="1">
        <row r="16">
          <cell r="C16" t="str">
            <v>สำนักงานเขตพื้นที่การศึกษาประถมศึกษาประจวบคีรีขันธ์ เขต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7856-6B0B-4190-A8A3-1DFF233A8839}">
  <sheetPr codeName="Sheet1"/>
  <dimension ref="A1:AK67"/>
  <sheetViews>
    <sheetView zoomScaleNormal="100" zoomScaleSheetLayoutView="100" workbookViewId="0">
      <selection activeCell="B6" sqref="B6"/>
    </sheetView>
  </sheetViews>
  <sheetFormatPr defaultColWidth="25.125" defaultRowHeight="22.5" customHeight="1" x14ac:dyDescent="0.3"/>
  <cols>
    <col min="1" max="1" width="9.625" style="17" customWidth="1"/>
    <col min="2" max="2" width="27.5" style="210" customWidth="1"/>
    <col min="3" max="3" width="25.125" style="16"/>
    <col min="4" max="5" width="13.5" style="16" customWidth="1"/>
    <col min="6" max="7" width="5.875" style="210" customWidth="1"/>
    <col min="8" max="8" width="13.625" style="17" customWidth="1"/>
    <col min="9" max="9" width="17.125" style="17" customWidth="1"/>
    <col min="10" max="10" width="3.25" style="17" customWidth="1"/>
    <col min="11" max="11" width="28.125" style="17" customWidth="1"/>
    <col min="12" max="12" width="2" style="17" customWidth="1"/>
    <col min="13" max="13" width="36.125" style="17" customWidth="1"/>
    <col min="14" max="14" width="3.25" style="17" customWidth="1"/>
    <col min="15" max="15" width="29.75" style="210" customWidth="1"/>
    <col min="16" max="24" width="25.125" style="223"/>
    <col min="25" max="16384" width="25.125" style="17"/>
  </cols>
  <sheetData>
    <row r="1" spans="1:37" s="223" customFormat="1" ht="22.5" customHeight="1" x14ac:dyDescent="0.3">
      <c r="B1" s="224"/>
      <c r="C1" s="225"/>
      <c r="D1" s="225"/>
      <c r="E1" s="225"/>
      <c r="F1" s="224"/>
      <c r="G1" s="224"/>
      <c r="O1" s="224"/>
    </row>
    <row r="2" spans="1:37" s="223" customFormat="1" ht="5.25" customHeight="1" x14ac:dyDescent="0.2">
      <c r="A2" s="219"/>
      <c r="B2" s="341" t="s">
        <v>202</v>
      </c>
      <c r="C2" s="341"/>
      <c r="D2" s="341"/>
      <c r="E2" s="341"/>
      <c r="F2" s="341"/>
      <c r="G2" s="341"/>
      <c r="O2" s="224"/>
    </row>
    <row r="3" spans="1:37" s="223" customFormat="1" ht="20.25" customHeight="1" x14ac:dyDescent="0.2">
      <c r="A3" s="219"/>
      <c r="B3" s="341"/>
      <c r="C3" s="341"/>
      <c r="D3" s="341"/>
      <c r="E3" s="341"/>
      <c r="F3" s="341"/>
      <c r="G3" s="341"/>
      <c r="O3" s="224"/>
    </row>
    <row r="4" spans="1:37" s="223" customFormat="1" ht="6.75" customHeight="1" x14ac:dyDescent="0.2">
      <c r="A4" s="219"/>
      <c r="B4" s="341"/>
      <c r="C4" s="341"/>
      <c r="D4" s="341"/>
      <c r="E4" s="341"/>
      <c r="F4" s="341"/>
      <c r="G4" s="341"/>
      <c r="O4" s="224"/>
    </row>
    <row r="5" spans="1:37" s="223" customFormat="1" ht="20.25" customHeight="1" thickBot="1" x14ac:dyDescent="0.35">
      <c r="A5" s="219"/>
      <c r="B5" s="227" t="s">
        <v>217</v>
      </c>
      <c r="C5" s="215"/>
      <c r="D5" s="215"/>
      <c r="E5" s="215"/>
      <c r="F5" s="214"/>
      <c r="G5" s="214"/>
      <c r="O5" s="224"/>
    </row>
    <row r="6" spans="1:37" ht="22.5" customHeight="1" thickBot="1" x14ac:dyDescent="0.55000000000000004">
      <c r="A6" s="211"/>
      <c r="B6" s="216" t="s">
        <v>44</v>
      </c>
      <c r="C6" s="4">
        <v>2565</v>
      </c>
      <c r="D6" s="6" t="s">
        <v>2</v>
      </c>
      <c r="E6" s="5">
        <v>1</v>
      </c>
      <c r="F6" s="212"/>
      <c r="G6" s="212"/>
      <c r="H6" s="234" t="s">
        <v>69</v>
      </c>
      <c r="I6" s="235" t="s">
        <v>46</v>
      </c>
      <c r="J6" s="212"/>
      <c r="K6" s="236" t="s">
        <v>203</v>
      </c>
      <c r="L6" s="256"/>
      <c r="M6" s="236" t="s">
        <v>215</v>
      </c>
      <c r="N6" s="250"/>
      <c r="O6" s="236" t="s">
        <v>204</v>
      </c>
      <c r="P6" s="250"/>
      <c r="Q6" s="250"/>
      <c r="R6" s="250"/>
      <c r="S6" s="250"/>
      <c r="T6" s="250"/>
      <c r="U6" s="250"/>
      <c r="V6" s="250"/>
      <c r="W6" s="250"/>
      <c r="X6" s="251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2.5" customHeight="1" x14ac:dyDescent="0.5">
      <c r="A7" s="211"/>
      <c r="B7" s="217" t="s">
        <v>0</v>
      </c>
      <c r="C7" s="354" t="s">
        <v>1</v>
      </c>
      <c r="D7" s="355"/>
      <c r="E7" s="356"/>
      <c r="F7" s="212"/>
      <c r="G7" s="212"/>
      <c r="H7" s="237">
        <v>20</v>
      </c>
      <c r="I7" s="238">
        <v>0.5</v>
      </c>
      <c r="J7" s="212"/>
      <c r="K7" s="239" t="s">
        <v>68</v>
      </c>
      <c r="L7" s="257"/>
      <c r="M7" s="240" t="s">
        <v>68</v>
      </c>
      <c r="N7" s="255"/>
      <c r="O7" s="240" t="s">
        <v>68</v>
      </c>
      <c r="P7" s="250"/>
      <c r="Q7" s="250"/>
      <c r="R7" s="250"/>
      <c r="S7" s="250"/>
      <c r="T7" s="250"/>
      <c r="U7" s="250"/>
      <c r="V7" s="250"/>
      <c r="W7" s="250"/>
      <c r="X7" s="25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2.5" customHeight="1" x14ac:dyDescent="0.55000000000000004">
      <c r="A8" s="211"/>
      <c r="B8" s="217" t="s">
        <v>3</v>
      </c>
      <c r="C8" s="354" t="s">
        <v>4</v>
      </c>
      <c r="D8" s="357"/>
      <c r="E8" s="356"/>
      <c r="F8" s="212"/>
      <c r="G8" s="212"/>
      <c r="H8" s="241">
        <v>40</v>
      </c>
      <c r="I8" s="242">
        <v>1</v>
      </c>
      <c r="J8" s="212"/>
      <c r="K8" s="243" t="s">
        <v>47</v>
      </c>
      <c r="L8" s="258"/>
      <c r="M8" s="244" t="s">
        <v>16</v>
      </c>
      <c r="N8" s="255"/>
      <c r="O8" s="249" t="s">
        <v>205</v>
      </c>
      <c r="P8" s="250"/>
      <c r="Q8" s="250"/>
      <c r="R8" s="250"/>
      <c r="S8" s="250"/>
      <c r="T8" s="250"/>
      <c r="U8" s="250"/>
      <c r="V8" s="250"/>
      <c r="W8" s="250"/>
      <c r="X8" s="251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2.5" customHeight="1" x14ac:dyDescent="0.55000000000000004">
      <c r="A9" s="211"/>
      <c r="B9" s="217" t="s">
        <v>5</v>
      </c>
      <c r="C9" s="354" t="s">
        <v>6</v>
      </c>
      <c r="D9" s="357"/>
      <c r="E9" s="356"/>
      <c r="F9" s="212"/>
      <c r="G9" s="212"/>
      <c r="H9" s="241">
        <v>60</v>
      </c>
      <c r="I9" s="242">
        <v>1.5</v>
      </c>
      <c r="J9" s="212"/>
      <c r="K9" s="245" t="s">
        <v>48</v>
      </c>
      <c r="L9" s="259"/>
      <c r="M9" s="244" t="s">
        <v>19</v>
      </c>
      <c r="N9" s="255"/>
      <c r="O9" s="249" t="s">
        <v>206</v>
      </c>
      <c r="P9" s="250"/>
      <c r="Q9" s="250"/>
      <c r="R9" s="250"/>
      <c r="S9" s="250"/>
      <c r="T9" s="250"/>
      <c r="U9" s="250"/>
      <c r="V9" s="250"/>
      <c r="W9" s="250"/>
      <c r="X9" s="251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22.5" customHeight="1" x14ac:dyDescent="0.55000000000000004">
      <c r="A10" s="211"/>
      <c r="B10" s="217" t="s">
        <v>7</v>
      </c>
      <c r="C10" s="354" t="s">
        <v>8</v>
      </c>
      <c r="D10" s="357"/>
      <c r="E10" s="356"/>
      <c r="F10" s="212"/>
      <c r="G10" s="212"/>
      <c r="H10" s="241">
        <v>80</v>
      </c>
      <c r="I10" s="242">
        <v>2</v>
      </c>
      <c r="J10" s="212"/>
      <c r="K10" s="245" t="s">
        <v>49</v>
      </c>
      <c r="L10" s="259"/>
      <c r="M10" s="244" t="s">
        <v>22</v>
      </c>
      <c r="N10" s="255"/>
      <c r="O10" s="249" t="s">
        <v>207</v>
      </c>
      <c r="P10" s="250"/>
      <c r="Q10" s="250"/>
      <c r="R10" s="250"/>
      <c r="S10" s="250"/>
      <c r="T10" s="250"/>
      <c r="U10" s="250"/>
      <c r="V10" s="250"/>
      <c r="W10" s="250"/>
      <c r="X10" s="251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22.5" customHeight="1" x14ac:dyDescent="0.55000000000000004">
      <c r="A11" s="211"/>
      <c r="B11" s="217" t="s">
        <v>9</v>
      </c>
      <c r="C11" s="354" t="s">
        <v>10</v>
      </c>
      <c r="D11" s="357"/>
      <c r="E11" s="356"/>
      <c r="F11" s="212"/>
      <c r="G11" s="212"/>
      <c r="H11" s="241">
        <v>100</v>
      </c>
      <c r="I11" s="242">
        <v>2.5</v>
      </c>
      <c r="J11" s="212"/>
      <c r="K11" s="245" t="s">
        <v>50</v>
      </c>
      <c r="L11" s="259"/>
      <c r="M11" s="244" t="s">
        <v>27</v>
      </c>
      <c r="N11" s="255"/>
      <c r="O11" s="249" t="s">
        <v>208</v>
      </c>
      <c r="P11" s="250"/>
      <c r="Q11" s="250"/>
      <c r="R11" s="250"/>
      <c r="S11" s="250"/>
      <c r="T11" s="250"/>
      <c r="U11" s="250"/>
      <c r="V11" s="250"/>
      <c r="W11" s="250"/>
      <c r="X11" s="25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22.5" customHeight="1" x14ac:dyDescent="0.55000000000000004">
      <c r="A12" s="211"/>
      <c r="B12" s="217" t="s">
        <v>11</v>
      </c>
      <c r="C12" s="333" t="s">
        <v>68</v>
      </c>
      <c r="D12" s="334"/>
      <c r="E12" s="335"/>
      <c r="F12" s="212"/>
      <c r="G12" s="212"/>
      <c r="H12" s="241">
        <v>120</v>
      </c>
      <c r="I12" s="242">
        <v>3</v>
      </c>
      <c r="J12" s="212"/>
      <c r="K12" s="245" t="s">
        <v>51</v>
      </c>
      <c r="L12" s="259"/>
      <c r="M12" s="244" t="s">
        <v>31</v>
      </c>
      <c r="N12" s="223"/>
      <c r="O12" s="249" t="s">
        <v>209</v>
      </c>
    </row>
    <row r="13" spans="1:37" ht="22.5" customHeight="1" x14ac:dyDescent="0.55000000000000004">
      <c r="A13" s="211"/>
      <c r="B13" s="217" t="s">
        <v>12</v>
      </c>
      <c r="C13" s="333" t="s">
        <v>16</v>
      </c>
      <c r="D13" s="334"/>
      <c r="E13" s="335"/>
      <c r="F13" s="212"/>
      <c r="G13" s="212"/>
      <c r="H13" s="241">
        <v>140</v>
      </c>
      <c r="I13" s="242">
        <v>3.5</v>
      </c>
      <c r="J13" s="212"/>
      <c r="K13" s="245" t="s">
        <v>52</v>
      </c>
      <c r="L13" s="259"/>
      <c r="M13" s="244" t="s">
        <v>13</v>
      </c>
      <c r="N13" s="223"/>
      <c r="O13" s="249" t="s">
        <v>210</v>
      </c>
    </row>
    <row r="14" spans="1:37" ht="22.5" customHeight="1" x14ac:dyDescent="0.55000000000000004">
      <c r="A14" s="211"/>
      <c r="B14" s="217" t="s">
        <v>14</v>
      </c>
      <c r="C14" s="333">
        <v>123</v>
      </c>
      <c r="D14" s="334"/>
      <c r="E14" s="335"/>
      <c r="F14" s="212"/>
      <c r="G14" s="212"/>
      <c r="H14" s="241">
        <v>160</v>
      </c>
      <c r="I14" s="242">
        <v>4</v>
      </c>
      <c r="J14" s="212"/>
      <c r="K14" s="245" t="s">
        <v>53</v>
      </c>
      <c r="L14" s="259"/>
      <c r="M14" s="244" t="s">
        <v>36</v>
      </c>
      <c r="N14" s="223"/>
      <c r="O14" s="249" t="s">
        <v>211</v>
      </c>
      <c r="AB14" s="3" t="s">
        <v>15</v>
      </c>
      <c r="AC14" s="3"/>
      <c r="AD14" s="3"/>
      <c r="AE14" s="3" t="s">
        <v>16</v>
      </c>
      <c r="AF14" s="3"/>
      <c r="AG14" s="3"/>
      <c r="AH14" s="3"/>
      <c r="AI14" s="3"/>
      <c r="AJ14" s="3"/>
      <c r="AK14" s="3"/>
    </row>
    <row r="15" spans="1:37" ht="22.5" customHeight="1" thickBot="1" x14ac:dyDescent="0.6">
      <c r="A15" s="211"/>
      <c r="B15" s="217" t="s">
        <v>17</v>
      </c>
      <c r="C15" s="336" t="s">
        <v>114</v>
      </c>
      <c r="D15" s="337"/>
      <c r="E15" s="338"/>
      <c r="F15" s="212"/>
      <c r="G15" s="212"/>
      <c r="H15" s="241">
        <v>180</v>
      </c>
      <c r="I15" s="242">
        <v>4.5</v>
      </c>
      <c r="J15" s="212"/>
      <c r="K15" s="245" t="s">
        <v>54</v>
      </c>
      <c r="L15" s="259"/>
      <c r="M15" s="244" t="s">
        <v>38</v>
      </c>
      <c r="N15" s="223"/>
      <c r="O15" s="249" t="s">
        <v>212</v>
      </c>
      <c r="AB15" s="3" t="s">
        <v>18</v>
      </c>
      <c r="AC15" s="3"/>
      <c r="AD15" s="3"/>
      <c r="AE15" s="3" t="s">
        <v>19</v>
      </c>
      <c r="AF15" s="3"/>
      <c r="AG15" s="3"/>
      <c r="AH15" s="3"/>
      <c r="AI15" s="3"/>
      <c r="AJ15" s="3"/>
      <c r="AK15" s="3"/>
    </row>
    <row r="16" spans="1:37" ht="22.5" customHeight="1" x14ac:dyDescent="0.55000000000000004">
      <c r="A16" s="211"/>
      <c r="B16" s="217" t="s">
        <v>91</v>
      </c>
      <c r="C16" s="346">
        <v>40</v>
      </c>
      <c r="D16" s="347"/>
      <c r="E16" s="7" t="s">
        <v>25</v>
      </c>
      <c r="F16" s="212"/>
      <c r="G16" s="212"/>
      <c r="H16" s="326">
        <v>200</v>
      </c>
      <c r="I16" s="327">
        <v>5</v>
      </c>
      <c r="J16" s="212"/>
      <c r="K16" s="245" t="s">
        <v>55</v>
      </c>
      <c r="L16" s="259"/>
      <c r="M16" s="246"/>
      <c r="N16" s="223"/>
      <c r="O16" s="249" t="s">
        <v>213</v>
      </c>
      <c r="AB16" s="3" t="s">
        <v>26</v>
      </c>
      <c r="AC16" s="3"/>
      <c r="AD16" s="3"/>
      <c r="AE16" s="3" t="s">
        <v>27</v>
      </c>
      <c r="AF16" s="3"/>
      <c r="AG16" s="3"/>
      <c r="AH16" s="3"/>
      <c r="AI16" s="3">
        <v>40</v>
      </c>
      <c r="AJ16" s="200">
        <v>1</v>
      </c>
      <c r="AK16" s="3" t="s">
        <v>28</v>
      </c>
    </row>
    <row r="17" spans="1:37" ht="22.5" customHeight="1" thickBot="1" x14ac:dyDescent="0.6">
      <c r="A17" s="211"/>
      <c r="B17" s="217" t="s">
        <v>24</v>
      </c>
      <c r="C17" s="339">
        <f>IF(C16=20,0.5,IF(C16=40,1,IF(C16=60,1.5,IF(C16=80,2,IF(C16=100,2.5)))))</f>
        <v>1</v>
      </c>
      <c r="D17" s="340"/>
      <c r="E17" s="8" t="s">
        <v>20</v>
      </c>
      <c r="F17" s="212"/>
      <c r="G17" s="212"/>
      <c r="H17" s="212"/>
      <c r="I17" s="212"/>
      <c r="J17" s="212"/>
      <c r="K17" s="245" t="s">
        <v>56</v>
      </c>
      <c r="L17" s="259"/>
      <c r="M17" s="246"/>
      <c r="N17" s="223"/>
      <c r="O17" s="249" t="s">
        <v>214</v>
      </c>
      <c r="AB17" s="3" t="s">
        <v>21</v>
      </c>
      <c r="AC17" s="3"/>
      <c r="AD17" s="3"/>
      <c r="AE17" s="3" t="s">
        <v>22</v>
      </c>
      <c r="AF17" s="3"/>
      <c r="AG17" s="3"/>
      <c r="AH17" s="3"/>
      <c r="AI17" s="3">
        <v>20</v>
      </c>
      <c r="AJ17" s="200">
        <v>0.5</v>
      </c>
      <c r="AK17" s="3" t="s">
        <v>23</v>
      </c>
    </row>
    <row r="18" spans="1:37" ht="22.5" customHeight="1" thickBot="1" x14ac:dyDescent="0.6">
      <c r="A18" s="211"/>
      <c r="B18" s="217" t="s">
        <v>29</v>
      </c>
      <c r="C18" s="350" t="s">
        <v>28</v>
      </c>
      <c r="D18" s="351"/>
      <c r="E18" s="9"/>
      <c r="F18" s="212"/>
      <c r="G18" s="212"/>
      <c r="H18" s="212"/>
      <c r="I18" s="212"/>
      <c r="J18" s="212"/>
      <c r="K18" s="245" t="s">
        <v>57</v>
      </c>
      <c r="L18" s="259"/>
      <c r="M18" s="246"/>
      <c r="N18" s="223"/>
      <c r="O18" s="249"/>
      <c r="AB18" s="3" t="s">
        <v>30</v>
      </c>
      <c r="AC18" s="3"/>
      <c r="AD18" s="3"/>
      <c r="AE18" s="3" t="s">
        <v>31</v>
      </c>
      <c r="AF18" s="3"/>
      <c r="AG18" s="3"/>
      <c r="AH18" s="3"/>
      <c r="AI18" s="3">
        <v>60</v>
      </c>
      <c r="AJ18" s="200">
        <v>1.5</v>
      </c>
      <c r="AK18" s="3"/>
    </row>
    <row r="19" spans="1:37" ht="22.5" customHeight="1" thickBot="1" x14ac:dyDescent="0.6">
      <c r="A19" s="211"/>
      <c r="B19" s="217" t="s">
        <v>32</v>
      </c>
      <c r="C19" s="352">
        <v>80</v>
      </c>
      <c r="D19" s="353"/>
      <c r="E19" s="10" t="s">
        <v>33</v>
      </c>
      <c r="F19" s="212"/>
      <c r="G19" s="212"/>
      <c r="H19" s="212"/>
      <c r="I19" s="328"/>
      <c r="J19" s="212"/>
      <c r="K19" s="245" t="s">
        <v>58</v>
      </c>
      <c r="L19" s="259"/>
      <c r="M19" s="246"/>
      <c r="N19" s="223"/>
      <c r="O19" s="249"/>
      <c r="AB19" s="3" t="s">
        <v>34</v>
      </c>
      <c r="AC19" s="3"/>
      <c r="AD19" s="3"/>
      <c r="AE19" s="3" t="s">
        <v>13</v>
      </c>
      <c r="AF19" s="3"/>
      <c r="AG19" s="3"/>
      <c r="AH19" s="3"/>
      <c r="AI19" s="3">
        <v>80</v>
      </c>
      <c r="AJ19" s="200">
        <v>2</v>
      </c>
      <c r="AK19" s="3"/>
    </row>
    <row r="20" spans="1:37" ht="22.5" customHeight="1" thickBot="1" x14ac:dyDescent="0.6">
      <c r="A20" s="211"/>
      <c r="B20" s="217" t="s">
        <v>35</v>
      </c>
      <c r="C20" s="348">
        <f>IF(C19=70,30,IF(C19=80,20))</f>
        <v>20</v>
      </c>
      <c r="D20" s="349"/>
      <c r="E20" s="6" t="s">
        <v>33</v>
      </c>
      <c r="F20" s="212"/>
      <c r="G20" s="212"/>
      <c r="H20" s="212"/>
      <c r="I20" s="328"/>
      <c r="J20" s="212"/>
      <c r="K20" s="245" t="s">
        <v>59</v>
      </c>
      <c r="L20" s="259"/>
      <c r="M20" s="223"/>
      <c r="N20" s="223"/>
      <c r="O20" s="224"/>
      <c r="AB20" s="3"/>
      <c r="AC20" s="3"/>
      <c r="AD20" s="3"/>
      <c r="AE20" s="3" t="s">
        <v>36</v>
      </c>
      <c r="AF20" s="3"/>
      <c r="AG20" s="3"/>
      <c r="AH20" s="3"/>
      <c r="AI20" s="3">
        <v>100</v>
      </c>
      <c r="AJ20" s="200">
        <v>2.5</v>
      </c>
      <c r="AK20" s="3"/>
    </row>
    <row r="21" spans="1:37" ht="22.5" customHeight="1" x14ac:dyDescent="0.55000000000000004">
      <c r="A21" s="211"/>
      <c r="B21" s="217" t="s">
        <v>37</v>
      </c>
      <c r="C21" s="342" t="s">
        <v>68</v>
      </c>
      <c r="D21" s="343"/>
      <c r="E21" s="11"/>
      <c r="F21" s="212"/>
      <c r="G21" s="212"/>
      <c r="H21" s="212"/>
      <c r="I21" s="328"/>
      <c r="J21" s="212"/>
      <c r="K21" s="245" t="s">
        <v>60</v>
      </c>
      <c r="L21" s="259"/>
      <c r="M21" s="223"/>
      <c r="N21" s="223"/>
      <c r="O21" s="224"/>
      <c r="AB21" s="3"/>
      <c r="AC21" s="3"/>
      <c r="AD21" s="3"/>
      <c r="AE21" s="3" t="s">
        <v>38</v>
      </c>
      <c r="AF21" s="3"/>
      <c r="AG21" s="3"/>
      <c r="AH21" s="3"/>
      <c r="AI21" s="3">
        <v>120</v>
      </c>
      <c r="AJ21" s="200">
        <v>3</v>
      </c>
      <c r="AK21" s="3"/>
    </row>
    <row r="22" spans="1:37" s="201" customFormat="1" ht="22.5" customHeight="1" x14ac:dyDescent="0.55000000000000004">
      <c r="A22" s="211"/>
      <c r="B22" s="217" t="s">
        <v>39</v>
      </c>
      <c r="C22" s="342" t="s">
        <v>68</v>
      </c>
      <c r="D22" s="343"/>
      <c r="E22" s="12"/>
      <c r="F22" s="212"/>
      <c r="G22" s="212"/>
      <c r="H22" s="212"/>
      <c r="I22" s="328"/>
      <c r="J22" s="212"/>
      <c r="K22" s="245" t="s">
        <v>61</v>
      </c>
      <c r="L22" s="259"/>
      <c r="M22" s="252"/>
      <c r="N22" s="252"/>
      <c r="O22" s="224"/>
      <c r="P22" s="252"/>
      <c r="Q22" s="252"/>
      <c r="R22" s="252"/>
      <c r="S22" s="252"/>
      <c r="T22" s="252"/>
      <c r="U22" s="252"/>
      <c r="V22" s="252"/>
      <c r="W22" s="252"/>
      <c r="X22" s="252"/>
      <c r="AB22" s="202"/>
      <c r="AC22" s="202"/>
      <c r="AD22" s="202"/>
      <c r="AE22" s="202"/>
      <c r="AF22" s="202"/>
      <c r="AG22" s="202"/>
      <c r="AH22" s="202"/>
      <c r="AI22" s="203">
        <v>140</v>
      </c>
      <c r="AJ22" s="204">
        <v>3.5</v>
      </c>
      <c r="AK22" s="202">
        <v>80</v>
      </c>
    </row>
    <row r="23" spans="1:37" s="201" customFormat="1" ht="22.5" customHeight="1" x14ac:dyDescent="0.55000000000000004">
      <c r="A23" s="211"/>
      <c r="B23" s="217" t="s">
        <v>45</v>
      </c>
      <c r="C23" s="342" t="s">
        <v>68</v>
      </c>
      <c r="D23" s="343"/>
      <c r="E23" s="12"/>
      <c r="F23" s="212"/>
      <c r="G23" s="212"/>
      <c r="H23" s="212"/>
      <c r="I23" s="328"/>
      <c r="J23" s="212"/>
      <c r="K23" s="245" t="s">
        <v>62</v>
      </c>
      <c r="L23" s="259"/>
      <c r="M23" s="252"/>
      <c r="N23" s="252"/>
      <c r="O23" s="224"/>
      <c r="P23" s="252"/>
      <c r="Q23" s="252"/>
      <c r="R23" s="252"/>
      <c r="S23" s="252"/>
      <c r="T23" s="252"/>
      <c r="U23" s="252"/>
      <c r="V23" s="252"/>
      <c r="W23" s="252"/>
      <c r="X23" s="252"/>
      <c r="AB23" s="202"/>
      <c r="AC23" s="202"/>
      <c r="AD23" s="202"/>
      <c r="AE23" s="202"/>
      <c r="AF23" s="202"/>
      <c r="AG23" s="202"/>
      <c r="AH23" s="202"/>
      <c r="AI23" s="203"/>
      <c r="AJ23" s="204"/>
      <c r="AK23" s="202"/>
    </row>
    <row r="24" spans="1:37" ht="22.5" customHeight="1" x14ac:dyDescent="0.55000000000000004">
      <c r="A24" s="211"/>
      <c r="B24" s="217" t="s">
        <v>40</v>
      </c>
      <c r="C24" s="342" t="s">
        <v>68</v>
      </c>
      <c r="D24" s="343"/>
      <c r="E24" s="12"/>
      <c r="F24" s="212"/>
      <c r="G24" s="212"/>
      <c r="H24" s="212"/>
      <c r="I24" s="328"/>
      <c r="J24" s="212"/>
      <c r="K24" s="245" t="s">
        <v>63</v>
      </c>
      <c r="L24" s="259"/>
      <c r="M24" s="223"/>
      <c r="N24" s="223"/>
      <c r="O24" s="224"/>
      <c r="AB24" s="3"/>
      <c r="AC24" s="3"/>
      <c r="AD24" s="3"/>
      <c r="AE24" s="3"/>
      <c r="AF24" s="3"/>
      <c r="AG24" s="3"/>
      <c r="AH24" s="3"/>
      <c r="AI24" s="3">
        <v>180</v>
      </c>
      <c r="AJ24" s="200">
        <v>4.5</v>
      </c>
      <c r="AK24" s="3"/>
    </row>
    <row r="25" spans="1:37" ht="22.5" customHeight="1" x14ac:dyDescent="0.55000000000000004">
      <c r="A25" s="211"/>
      <c r="B25" s="217" t="s">
        <v>41</v>
      </c>
      <c r="C25" s="342" t="s">
        <v>68</v>
      </c>
      <c r="D25" s="343"/>
      <c r="E25" s="12"/>
      <c r="F25" s="212"/>
      <c r="G25" s="212"/>
      <c r="H25" s="212"/>
      <c r="I25" s="328"/>
      <c r="J25" s="212"/>
      <c r="K25" s="245" t="s">
        <v>64</v>
      </c>
      <c r="L25" s="259"/>
      <c r="M25" s="223"/>
      <c r="N25" s="223"/>
      <c r="O25" s="224"/>
      <c r="AB25" s="3"/>
      <c r="AC25" s="3"/>
      <c r="AD25" s="3"/>
      <c r="AE25" s="3"/>
      <c r="AF25" s="3"/>
      <c r="AG25" s="3"/>
      <c r="AH25" s="3"/>
      <c r="AI25" s="3">
        <v>200</v>
      </c>
      <c r="AJ25" s="200">
        <v>5</v>
      </c>
      <c r="AK25" s="3"/>
    </row>
    <row r="26" spans="1:37" ht="22.5" customHeight="1" thickBot="1" x14ac:dyDescent="0.6">
      <c r="A26" s="211"/>
      <c r="B26" s="218" t="s">
        <v>42</v>
      </c>
      <c r="C26" s="344" t="s">
        <v>43</v>
      </c>
      <c r="D26" s="345"/>
      <c r="E26" s="13"/>
      <c r="F26" s="212"/>
      <c r="G26" s="212"/>
      <c r="H26" s="212"/>
      <c r="I26" s="212"/>
      <c r="J26" s="212"/>
      <c r="K26" s="245" t="s">
        <v>65</v>
      </c>
      <c r="L26" s="259"/>
      <c r="M26" s="223"/>
      <c r="N26" s="223"/>
      <c r="O26" s="224"/>
      <c r="AB26" s="205"/>
      <c r="AC26" s="205"/>
      <c r="AD26" s="205"/>
      <c r="AE26" s="205"/>
      <c r="AF26" s="205"/>
      <c r="AG26" s="205"/>
      <c r="AH26" s="205"/>
      <c r="AI26" s="205"/>
    </row>
    <row r="27" spans="1:37" ht="22.5" customHeight="1" x14ac:dyDescent="0.55000000000000004">
      <c r="A27" s="211"/>
      <c r="B27" s="211"/>
      <c r="C27" s="213"/>
      <c r="D27" s="213"/>
      <c r="E27" s="213"/>
      <c r="F27" s="212"/>
      <c r="G27" s="212"/>
      <c r="H27" s="212"/>
      <c r="I27" s="212"/>
      <c r="J27" s="212"/>
      <c r="K27" s="247" t="s">
        <v>66</v>
      </c>
      <c r="L27" s="260"/>
      <c r="M27" s="250"/>
      <c r="N27" s="250"/>
      <c r="O27" s="256"/>
      <c r="P27" s="250"/>
      <c r="Q27" s="250"/>
      <c r="R27" s="250"/>
      <c r="S27" s="250"/>
      <c r="T27" s="250"/>
      <c r="U27" s="250"/>
      <c r="V27" s="250"/>
      <c r="W27" s="250"/>
      <c r="X27" s="250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2.5" customHeight="1" x14ac:dyDescent="0.55000000000000004">
      <c r="A28" s="261"/>
      <c r="B28" s="261"/>
      <c r="C28" s="262"/>
      <c r="D28" s="262"/>
      <c r="E28" s="262"/>
      <c r="F28" s="263"/>
      <c r="G28" s="263"/>
      <c r="H28" s="212"/>
      <c r="I28" s="212"/>
      <c r="J28" s="212"/>
      <c r="K28" s="247" t="s">
        <v>67</v>
      </c>
      <c r="L28" s="260"/>
      <c r="M28" s="250"/>
      <c r="N28" s="250"/>
      <c r="O28" s="256"/>
      <c r="P28" s="250"/>
      <c r="Q28" s="250"/>
      <c r="R28" s="250"/>
      <c r="S28" s="250"/>
      <c r="T28" s="250"/>
      <c r="U28" s="250"/>
      <c r="V28" s="250"/>
      <c r="W28" s="250"/>
      <c r="X28" s="250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s="209" customFormat="1" ht="22.5" customHeight="1" x14ac:dyDescent="0.55000000000000004">
      <c r="A29" s="264"/>
      <c r="B29" s="265"/>
      <c r="C29" s="266"/>
      <c r="D29" s="267"/>
      <c r="E29" s="267"/>
      <c r="F29" s="265"/>
      <c r="G29" s="268"/>
      <c r="H29" s="222"/>
      <c r="I29" s="222"/>
      <c r="J29" s="222"/>
      <c r="K29" s="248"/>
      <c r="L29" s="220"/>
      <c r="M29" s="220"/>
      <c r="N29" s="220"/>
      <c r="O29" s="221"/>
      <c r="P29" s="220"/>
      <c r="Q29" s="220"/>
      <c r="R29" s="220"/>
      <c r="S29" s="220"/>
      <c r="T29" s="220"/>
      <c r="U29" s="220"/>
      <c r="V29" s="220"/>
      <c r="W29" s="220"/>
      <c r="X29" s="220"/>
      <c r="Y29" s="206"/>
      <c r="Z29" s="206"/>
      <c r="AA29" s="206"/>
      <c r="AB29" s="206"/>
      <c r="AC29" s="206">
        <v>70</v>
      </c>
      <c r="AD29" s="206"/>
      <c r="AE29" s="206"/>
      <c r="AF29" s="206"/>
      <c r="AG29" s="206"/>
      <c r="AH29" s="206"/>
      <c r="AI29" s="206"/>
      <c r="AJ29" s="206"/>
      <c r="AK29" s="206"/>
    </row>
    <row r="30" spans="1:37" s="209" customFormat="1" ht="22.5" customHeight="1" x14ac:dyDescent="0.55000000000000004">
      <c r="A30" s="264"/>
      <c r="B30" s="265"/>
      <c r="C30" s="266"/>
      <c r="D30" s="267"/>
      <c r="E30" s="267"/>
      <c r="F30" s="265"/>
      <c r="G30" s="268"/>
      <c r="H30" s="222"/>
      <c r="I30" s="222"/>
      <c r="J30" s="222"/>
      <c r="K30" s="248"/>
      <c r="L30" s="220"/>
      <c r="M30" s="220"/>
      <c r="N30" s="220"/>
      <c r="O30" s="221"/>
      <c r="P30" s="220"/>
      <c r="Q30" s="220"/>
      <c r="R30" s="220"/>
      <c r="S30" s="220"/>
      <c r="T30" s="220"/>
      <c r="U30" s="220"/>
      <c r="V30" s="220"/>
      <c r="W30" s="220"/>
      <c r="X30" s="220"/>
      <c r="Y30" s="206"/>
      <c r="Z30" s="206"/>
      <c r="AA30" s="206"/>
      <c r="AB30" s="206"/>
      <c r="AC30" s="206">
        <v>80</v>
      </c>
      <c r="AD30" s="206"/>
      <c r="AE30" s="206"/>
      <c r="AF30" s="206"/>
      <c r="AG30" s="206"/>
      <c r="AH30" s="206"/>
      <c r="AI30" s="206"/>
      <c r="AJ30" s="206"/>
      <c r="AK30" s="206"/>
    </row>
    <row r="31" spans="1:37" s="209" customFormat="1" ht="22.5" customHeight="1" x14ac:dyDescent="0.55000000000000004">
      <c r="A31" s="264"/>
      <c r="B31" s="265"/>
      <c r="C31" s="266"/>
      <c r="D31" s="267"/>
      <c r="E31" s="267"/>
      <c r="F31" s="265"/>
      <c r="G31" s="265"/>
      <c r="H31" s="221"/>
      <c r="I31" s="221"/>
      <c r="J31" s="221"/>
      <c r="K31" s="248"/>
      <c r="L31" s="220"/>
      <c r="M31" s="220"/>
      <c r="N31" s="220"/>
      <c r="O31" s="221"/>
      <c r="P31" s="220"/>
      <c r="Q31" s="220"/>
      <c r="R31" s="220"/>
      <c r="S31" s="220"/>
      <c r="T31" s="220"/>
      <c r="U31" s="220"/>
      <c r="V31" s="220"/>
      <c r="W31" s="220"/>
      <c r="X31" s="220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</row>
    <row r="32" spans="1:37" s="209" customFormat="1" ht="22.5" customHeight="1" x14ac:dyDescent="0.55000000000000004">
      <c r="A32" s="264"/>
      <c r="B32" s="265"/>
      <c r="C32" s="266"/>
      <c r="D32" s="267"/>
      <c r="E32" s="267"/>
      <c r="F32" s="265"/>
      <c r="G32" s="265"/>
      <c r="H32" s="221"/>
      <c r="I32" s="221"/>
      <c r="J32" s="221"/>
      <c r="K32" s="248"/>
      <c r="L32" s="220"/>
      <c r="M32" s="220"/>
      <c r="N32" s="220"/>
      <c r="O32" s="221"/>
      <c r="P32" s="220"/>
      <c r="Q32" s="220"/>
      <c r="R32" s="220"/>
      <c r="S32" s="220"/>
      <c r="T32" s="220"/>
      <c r="U32" s="220"/>
      <c r="V32" s="220"/>
      <c r="W32" s="220"/>
      <c r="X32" s="220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</row>
    <row r="33" spans="1:37" s="209" customFormat="1" ht="22.5" customHeight="1" x14ac:dyDescent="0.55000000000000004">
      <c r="A33" s="264"/>
      <c r="B33" s="265"/>
      <c r="C33" s="266"/>
      <c r="D33" s="267"/>
      <c r="E33" s="267"/>
      <c r="F33" s="268"/>
      <c r="G33" s="221"/>
      <c r="H33" s="220"/>
      <c r="I33" s="220"/>
      <c r="J33" s="220"/>
      <c r="K33" s="220"/>
      <c r="L33" s="220"/>
      <c r="M33" s="220"/>
      <c r="N33" s="220"/>
      <c r="O33" s="221"/>
      <c r="P33" s="220"/>
      <c r="Q33" s="220"/>
      <c r="R33" s="220"/>
      <c r="S33" s="220"/>
      <c r="T33" s="220"/>
      <c r="U33" s="220"/>
      <c r="V33" s="220"/>
      <c r="W33" s="220"/>
      <c r="X33" s="220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</row>
    <row r="34" spans="1:37" s="209" customFormat="1" ht="22.5" customHeight="1" x14ac:dyDescent="0.55000000000000004">
      <c r="A34" s="264"/>
      <c r="B34" s="265"/>
      <c r="C34" s="266"/>
      <c r="D34" s="267"/>
      <c r="E34" s="267"/>
      <c r="F34" s="265"/>
      <c r="G34" s="221"/>
      <c r="H34" s="220" t="s">
        <v>68</v>
      </c>
      <c r="I34" s="220"/>
      <c r="J34" s="220"/>
      <c r="K34" s="220"/>
      <c r="L34" s="220"/>
      <c r="M34" s="220"/>
      <c r="N34" s="220"/>
      <c r="O34" s="221"/>
      <c r="P34" s="220"/>
      <c r="Q34" s="220"/>
      <c r="R34" s="220"/>
      <c r="S34" s="220"/>
      <c r="T34" s="220"/>
      <c r="U34" s="220"/>
      <c r="V34" s="220"/>
      <c r="W34" s="220"/>
      <c r="X34" s="220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</row>
    <row r="35" spans="1:37" s="209" customFormat="1" ht="22.5" customHeight="1" x14ac:dyDescent="0.55000000000000004">
      <c r="A35" s="264"/>
      <c r="B35" s="265"/>
      <c r="C35" s="323"/>
      <c r="D35" s="324"/>
      <c r="E35" s="324"/>
      <c r="F35" s="221"/>
      <c r="G35" s="221"/>
      <c r="H35" s="220">
        <v>0</v>
      </c>
      <c r="I35" s="220"/>
      <c r="J35" s="220"/>
      <c r="K35" s="220"/>
      <c r="L35" s="220"/>
      <c r="M35" s="220"/>
      <c r="N35" s="220"/>
      <c r="O35" s="221"/>
      <c r="P35" s="220"/>
      <c r="Q35" s="220"/>
      <c r="R35" s="220"/>
      <c r="S35" s="220"/>
      <c r="T35" s="220"/>
      <c r="U35" s="220"/>
      <c r="V35" s="220"/>
      <c r="W35" s="220"/>
      <c r="X35" s="220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</row>
    <row r="36" spans="1:37" s="209" customFormat="1" ht="22.5" customHeight="1" x14ac:dyDescent="0.5">
      <c r="A36" s="264"/>
      <c r="B36" s="265"/>
      <c r="C36" s="313">
        <v>70</v>
      </c>
      <c r="D36" s="222">
        <v>1</v>
      </c>
      <c r="E36" s="324"/>
      <c r="F36" s="313" t="s">
        <v>28</v>
      </c>
      <c r="G36" s="221"/>
      <c r="H36" s="220">
        <v>1</v>
      </c>
      <c r="I36" s="220"/>
      <c r="J36" s="220"/>
      <c r="K36" s="220"/>
      <c r="L36" s="220"/>
      <c r="M36" s="220"/>
      <c r="N36" s="220"/>
      <c r="O36" s="221"/>
      <c r="P36" s="220"/>
      <c r="Q36" s="220"/>
      <c r="R36" s="220"/>
      <c r="S36" s="220"/>
      <c r="T36" s="220"/>
      <c r="U36" s="220"/>
      <c r="V36" s="220"/>
      <c r="W36" s="220"/>
      <c r="X36" s="220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</row>
    <row r="37" spans="1:37" s="209" customFormat="1" ht="22.5" customHeight="1" x14ac:dyDescent="0.2">
      <c r="A37" s="269"/>
      <c r="B37" s="265"/>
      <c r="C37" s="313">
        <v>80</v>
      </c>
      <c r="D37" s="222">
        <v>2</v>
      </c>
      <c r="E37" s="324"/>
      <c r="F37" s="313" t="s">
        <v>23</v>
      </c>
      <c r="G37" s="222"/>
      <c r="H37" s="253">
        <v>2</v>
      </c>
      <c r="I37" s="253"/>
      <c r="J37" s="253"/>
      <c r="K37" s="253"/>
      <c r="L37" s="253"/>
      <c r="M37" s="253"/>
      <c r="N37" s="253"/>
      <c r="O37" s="222"/>
      <c r="P37" s="253"/>
      <c r="Q37" s="253"/>
      <c r="R37" s="253"/>
      <c r="S37" s="253"/>
      <c r="T37" s="253"/>
      <c r="U37" s="253"/>
      <c r="V37" s="253"/>
      <c r="W37" s="253"/>
      <c r="X37" s="253"/>
    </row>
    <row r="38" spans="1:37" s="209" customFormat="1" ht="22.5" customHeight="1" x14ac:dyDescent="0.55000000000000004">
      <c r="A38" s="269"/>
      <c r="B38" s="265"/>
      <c r="C38" s="323"/>
      <c r="D38" s="324"/>
      <c r="E38" s="324"/>
      <c r="F38" s="313" t="s">
        <v>68</v>
      </c>
      <c r="G38" s="222"/>
      <c r="H38" s="253"/>
      <c r="I38" s="253"/>
      <c r="J38" s="253"/>
      <c r="K38" s="253"/>
      <c r="L38" s="253"/>
      <c r="M38" s="253"/>
      <c r="N38" s="253"/>
      <c r="O38" s="222"/>
      <c r="P38" s="253"/>
      <c r="Q38" s="253"/>
      <c r="R38" s="253"/>
      <c r="S38" s="253"/>
      <c r="T38" s="253"/>
      <c r="U38" s="253"/>
      <c r="V38" s="253"/>
      <c r="W38" s="253"/>
      <c r="X38" s="253"/>
    </row>
    <row r="39" spans="1:37" s="209" customFormat="1" ht="22.5" customHeight="1" x14ac:dyDescent="0.55000000000000004">
      <c r="A39" s="269"/>
      <c r="B39" s="265"/>
      <c r="C39" s="323"/>
      <c r="D39" s="324"/>
      <c r="E39" s="324"/>
      <c r="F39" s="325" t="s">
        <v>16</v>
      </c>
      <c r="G39" s="222"/>
      <c r="H39" s="253"/>
      <c r="I39" s="253"/>
      <c r="J39" s="253"/>
      <c r="K39" s="253"/>
      <c r="L39" s="253"/>
      <c r="M39" s="253"/>
      <c r="N39" s="253"/>
      <c r="O39" s="222"/>
      <c r="P39" s="253"/>
      <c r="Q39" s="253"/>
      <c r="R39" s="253"/>
      <c r="S39" s="253"/>
      <c r="T39" s="253"/>
      <c r="U39" s="253"/>
      <c r="V39" s="253"/>
      <c r="W39" s="253"/>
      <c r="X39" s="253"/>
    </row>
    <row r="40" spans="1:37" s="209" customFormat="1" ht="22.5" customHeight="1" x14ac:dyDescent="0.55000000000000004">
      <c r="A40" s="269"/>
      <c r="B40" s="265"/>
      <c r="C40" s="323"/>
      <c r="D40" s="324"/>
      <c r="E40" s="324"/>
      <c r="F40" s="325" t="s">
        <v>19</v>
      </c>
      <c r="G40" s="222"/>
      <c r="H40" s="253"/>
      <c r="I40" s="253"/>
      <c r="J40" s="253"/>
      <c r="K40" s="253"/>
      <c r="L40" s="253"/>
      <c r="M40" s="253"/>
      <c r="N40" s="253"/>
      <c r="O40" s="222"/>
      <c r="P40" s="253"/>
      <c r="Q40" s="253"/>
      <c r="R40" s="253"/>
      <c r="S40" s="253"/>
      <c r="T40" s="253"/>
      <c r="U40" s="253"/>
      <c r="V40" s="253"/>
      <c r="W40" s="253"/>
      <c r="X40" s="253"/>
    </row>
    <row r="41" spans="1:37" s="209" customFormat="1" ht="22.5" customHeight="1" x14ac:dyDescent="0.55000000000000004">
      <c r="A41" s="269"/>
      <c r="B41" s="265"/>
      <c r="C41" s="266"/>
      <c r="D41" s="267"/>
      <c r="E41" s="267"/>
      <c r="F41" s="270" t="s">
        <v>22</v>
      </c>
      <c r="G41" s="268"/>
      <c r="H41" s="253"/>
      <c r="I41" s="253"/>
      <c r="J41" s="253"/>
      <c r="K41" s="253"/>
      <c r="L41" s="253"/>
      <c r="M41" s="253"/>
      <c r="N41" s="253"/>
      <c r="O41" s="222"/>
      <c r="P41" s="253"/>
      <c r="Q41" s="253"/>
      <c r="R41" s="253"/>
      <c r="S41" s="253"/>
      <c r="T41" s="253"/>
      <c r="U41" s="253"/>
      <c r="V41" s="253"/>
      <c r="W41" s="253"/>
      <c r="X41" s="253"/>
    </row>
    <row r="42" spans="1:37" s="209" customFormat="1" ht="22.5" customHeight="1" x14ac:dyDescent="0.55000000000000004">
      <c r="A42" s="269"/>
      <c r="B42" s="269" t="s">
        <v>68</v>
      </c>
      <c r="C42" s="266"/>
      <c r="D42" s="267"/>
      <c r="E42" s="267"/>
      <c r="F42" s="270" t="s">
        <v>27</v>
      </c>
      <c r="G42" s="268"/>
      <c r="H42" s="253"/>
      <c r="I42" s="253"/>
      <c r="J42" s="253"/>
      <c r="K42" s="253"/>
      <c r="L42" s="253"/>
      <c r="M42" s="253"/>
      <c r="N42" s="253"/>
      <c r="O42" s="222"/>
      <c r="P42" s="253"/>
      <c r="Q42" s="253"/>
      <c r="R42" s="253"/>
      <c r="S42" s="253"/>
      <c r="T42" s="253"/>
      <c r="U42" s="253"/>
      <c r="V42" s="253"/>
      <c r="W42" s="253"/>
      <c r="X42" s="253"/>
    </row>
    <row r="43" spans="1:37" s="209" customFormat="1" ht="22.5" customHeight="1" x14ac:dyDescent="0.55000000000000004">
      <c r="A43" s="269"/>
      <c r="B43" s="271" t="s">
        <v>47</v>
      </c>
      <c r="C43" s="266"/>
      <c r="D43" s="267"/>
      <c r="E43" s="267"/>
      <c r="F43" s="270" t="s">
        <v>31</v>
      </c>
      <c r="G43" s="268"/>
      <c r="H43" s="253"/>
      <c r="I43" s="253"/>
      <c r="J43" s="253"/>
      <c r="K43" s="253"/>
      <c r="L43" s="253"/>
      <c r="M43" s="253"/>
      <c r="N43" s="253"/>
      <c r="O43" s="222"/>
      <c r="P43" s="253"/>
      <c r="Q43" s="253"/>
      <c r="R43" s="253"/>
      <c r="S43" s="253"/>
      <c r="T43" s="253"/>
      <c r="U43" s="253"/>
      <c r="V43" s="253"/>
      <c r="W43" s="253"/>
      <c r="X43" s="253"/>
    </row>
    <row r="44" spans="1:37" s="209" customFormat="1" ht="22.5" customHeight="1" x14ac:dyDescent="0.55000000000000004">
      <c r="A44" s="269"/>
      <c r="B44" s="272" t="s">
        <v>48</v>
      </c>
      <c r="C44" s="266"/>
      <c r="D44" s="267"/>
      <c r="E44" s="267"/>
      <c r="F44" s="270" t="s">
        <v>13</v>
      </c>
      <c r="G44" s="268"/>
      <c r="H44" s="253"/>
      <c r="I44" s="253"/>
      <c r="J44" s="253"/>
      <c r="K44" s="253"/>
      <c r="L44" s="253"/>
      <c r="M44" s="253"/>
      <c r="N44" s="253"/>
      <c r="O44" s="222"/>
      <c r="P44" s="253"/>
      <c r="Q44" s="253"/>
      <c r="R44" s="253"/>
      <c r="S44" s="253"/>
      <c r="T44" s="253"/>
      <c r="U44" s="253"/>
      <c r="V44" s="253"/>
      <c r="W44" s="253"/>
      <c r="X44" s="253"/>
    </row>
    <row r="45" spans="1:37" s="209" customFormat="1" ht="22.5" customHeight="1" x14ac:dyDescent="0.55000000000000004">
      <c r="A45" s="269"/>
      <c r="B45" s="272" t="s">
        <v>49</v>
      </c>
      <c r="C45" s="266"/>
      <c r="D45" s="267"/>
      <c r="E45" s="267"/>
      <c r="F45" s="270" t="s">
        <v>36</v>
      </c>
      <c r="G45" s="268"/>
      <c r="H45" s="253"/>
      <c r="I45" s="253"/>
      <c r="J45" s="253"/>
      <c r="K45" s="253"/>
      <c r="L45" s="253"/>
      <c r="M45" s="253"/>
      <c r="N45" s="253"/>
      <c r="O45" s="222"/>
      <c r="P45" s="253"/>
      <c r="Q45" s="253"/>
      <c r="R45" s="253"/>
      <c r="S45" s="253"/>
      <c r="T45" s="253"/>
      <c r="U45" s="253"/>
      <c r="V45" s="253"/>
      <c r="W45" s="253"/>
      <c r="X45" s="253"/>
    </row>
    <row r="46" spans="1:37" s="209" customFormat="1" ht="22.5" customHeight="1" x14ac:dyDescent="0.55000000000000004">
      <c r="A46" s="269"/>
      <c r="B46" s="272" t="s">
        <v>50</v>
      </c>
      <c r="C46" s="266"/>
      <c r="D46" s="267"/>
      <c r="E46" s="267"/>
      <c r="F46" s="270" t="s">
        <v>38</v>
      </c>
      <c r="G46" s="268"/>
      <c r="H46" s="253"/>
      <c r="I46" s="253"/>
      <c r="J46" s="253"/>
      <c r="K46" s="253"/>
      <c r="L46" s="253"/>
      <c r="M46" s="253"/>
      <c r="N46" s="253"/>
      <c r="O46" s="222"/>
      <c r="P46" s="253"/>
      <c r="Q46" s="253"/>
      <c r="R46" s="253"/>
      <c r="S46" s="253"/>
      <c r="T46" s="253"/>
      <c r="U46" s="253"/>
      <c r="V46" s="253"/>
      <c r="W46" s="253"/>
      <c r="X46" s="253"/>
    </row>
    <row r="47" spans="1:37" s="209" customFormat="1" ht="22.5" customHeight="1" x14ac:dyDescent="0.55000000000000004">
      <c r="A47" s="269"/>
      <c r="B47" s="272" t="s">
        <v>51</v>
      </c>
      <c r="C47" s="266"/>
      <c r="D47" s="267"/>
      <c r="E47" s="267"/>
      <c r="F47" s="268" t="s">
        <v>68</v>
      </c>
      <c r="G47" s="268"/>
      <c r="H47" s="253"/>
      <c r="I47" s="253"/>
      <c r="J47" s="253"/>
      <c r="K47" s="253"/>
      <c r="L47" s="253"/>
      <c r="M47" s="253"/>
      <c r="N47" s="253"/>
      <c r="O47" s="222"/>
      <c r="P47" s="253"/>
      <c r="Q47" s="253"/>
      <c r="R47" s="253"/>
      <c r="S47" s="253"/>
      <c r="T47" s="253"/>
      <c r="U47" s="253"/>
      <c r="V47" s="253"/>
      <c r="W47" s="253"/>
      <c r="X47" s="253"/>
    </row>
    <row r="48" spans="1:37" s="209" customFormat="1" ht="22.5" customHeight="1" x14ac:dyDescent="0.55000000000000004">
      <c r="A48" s="269"/>
      <c r="B48" s="272" t="s">
        <v>52</v>
      </c>
      <c r="C48" s="266"/>
      <c r="D48" s="267"/>
      <c r="E48" s="267"/>
      <c r="F48" s="265" t="s">
        <v>15</v>
      </c>
      <c r="G48" s="268"/>
      <c r="H48" s="253"/>
      <c r="I48" s="253"/>
      <c r="J48" s="253"/>
      <c r="K48" s="253"/>
      <c r="L48" s="253"/>
      <c r="M48" s="253"/>
      <c r="N48" s="253"/>
      <c r="O48" s="222"/>
      <c r="P48" s="253"/>
      <c r="Q48" s="253"/>
      <c r="R48" s="253"/>
      <c r="S48" s="253"/>
      <c r="T48" s="253"/>
      <c r="U48" s="253"/>
      <c r="V48" s="253"/>
      <c r="W48" s="253"/>
      <c r="X48" s="253"/>
    </row>
    <row r="49" spans="2:24" s="209" customFormat="1" ht="22.5" customHeight="1" x14ac:dyDescent="0.55000000000000004">
      <c r="B49" s="228" t="s">
        <v>53</v>
      </c>
      <c r="C49" s="14"/>
      <c r="D49" s="15"/>
      <c r="E49" s="15"/>
      <c r="F49" s="229" t="s">
        <v>18</v>
      </c>
      <c r="G49" s="208"/>
      <c r="O49" s="208"/>
      <c r="P49" s="253"/>
      <c r="Q49" s="253"/>
      <c r="R49" s="253"/>
      <c r="S49" s="253"/>
      <c r="T49" s="253"/>
      <c r="U49" s="253"/>
      <c r="V49" s="253"/>
      <c r="W49" s="253"/>
      <c r="X49" s="253"/>
    </row>
    <row r="50" spans="2:24" s="209" customFormat="1" ht="22.5" customHeight="1" x14ac:dyDescent="0.55000000000000004">
      <c r="B50" s="228" t="s">
        <v>54</v>
      </c>
      <c r="C50" s="14"/>
      <c r="D50" s="15"/>
      <c r="E50" s="15"/>
      <c r="F50" s="229" t="s">
        <v>21</v>
      </c>
      <c r="G50" s="208"/>
      <c r="O50" s="208"/>
      <c r="P50" s="253"/>
      <c r="Q50" s="253"/>
      <c r="R50" s="253"/>
      <c r="S50" s="253"/>
      <c r="T50" s="253"/>
      <c r="U50" s="253"/>
      <c r="V50" s="253"/>
      <c r="W50" s="253"/>
      <c r="X50" s="253"/>
    </row>
    <row r="51" spans="2:24" s="209" customFormat="1" ht="22.5" customHeight="1" x14ac:dyDescent="0.55000000000000004">
      <c r="B51" s="228" t="s">
        <v>55</v>
      </c>
      <c r="C51" s="14"/>
      <c r="D51" s="15"/>
      <c r="E51" s="15"/>
      <c r="F51" s="229" t="s">
        <v>26</v>
      </c>
      <c r="G51" s="208"/>
      <c r="O51" s="208"/>
      <c r="P51" s="253"/>
      <c r="Q51" s="253"/>
      <c r="R51" s="253"/>
      <c r="S51" s="253"/>
      <c r="T51" s="253"/>
      <c r="U51" s="253"/>
      <c r="V51" s="253"/>
      <c r="W51" s="253"/>
      <c r="X51" s="253"/>
    </row>
    <row r="52" spans="2:24" s="209" customFormat="1" ht="22.5" customHeight="1" x14ac:dyDescent="0.55000000000000004">
      <c r="B52" s="228" t="s">
        <v>56</v>
      </c>
      <c r="C52" s="14"/>
      <c r="D52" s="15"/>
      <c r="E52" s="15"/>
      <c r="F52" s="229" t="s">
        <v>30</v>
      </c>
      <c r="G52" s="208"/>
      <c r="O52" s="208"/>
      <c r="P52" s="253"/>
      <c r="Q52" s="253"/>
      <c r="R52" s="253"/>
      <c r="S52" s="253"/>
      <c r="T52" s="253"/>
      <c r="U52" s="253"/>
      <c r="V52" s="253"/>
      <c r="W52" s="253"/>
      <c r="X52" s="253"/>
    </row>
    <row r="53" spans="2:24" s="209" customFormat="1" ht="22.5" customHeight="1" x14ac:dyDescent="0.55000000000000004">
      <c r="B53" s="228" t="s">
        <v>57</v>
      </c>
      <c r="C53" s="14"/>
      <c r="D53" s="15"/>
      <c r="E53" s="15"/>
      <c r="F53" s="229" t="s">
        <v>34</v>
      </c>
      <c r="G53" s="208"/>
      <c r="O53" s="208"/>
      <c r="P53" s="253"/>
      <c r="Q53" s="253"/>
      <c r="R53" s="253"/>
      <c r="S53" s="253"/>
      <c r="T53" s="253"/>
      <c r="U53" s="253"/>
      <c r="V53" s="253"/>
      <c r="W53" s="253"/>
      <c r="X53" s="253"/>
    </row>
    <row r="54" spans="2:24" s="209" customFormat="1" ht="22.5" customHeight="1" x14ac:dyDescent="0.55000000000000004">
      <c r="B54" s="228" t="s">
        <v>58</v>
      </c>
      <c r="C54" s="14"/>
      <c r="D54" s="15"/>
      <c r="E54" s="15"/>
      <c r="F54" s="208"/>
      <c r="G54" s="208"/>
      <c r="O54" s="208"/>
      <c r="P54" s="253"/>
      <c r="Q54" s="253"/>
      <c r="R54" s="253"/>
      <c r="S54" s="253"/>
      <c r="T54" s="253"/>
      <c r="U54" s="253"/>
      <c r="V54" s="253"/>
      <c r="W54" s="253"/>
      <c r="X54" s="253"/>
    </row>
    <row r="55" spans="2:24" s="209" customFormat="1" ht="22.5" customHeight="1" x14ac:dyDescent="0.55000000000000004">
      <c r="B55" s="228" t="s">
        <v>59</v>
      </c>
      <c r="C55" s="14"/>
      <c r="D55" s="15"/>
      <c r="E55" s="15"/>
      <c r="F55" s="208"/>
      <c r="G55" s="208"/>
      <c r="O55" s="208"/>
      <c r="P55" s="253"/>
      <c r="Q55" s="253"/>
      <c r="R55" s="253"/>
      <c r="S55" s="253"/>
      <c r="T55" s="253"/>
      <c r="U55" s="253"/>
      <c r="V55" s="253"/>
      <c r="W55" s="253"/>
      <c r="X55" s="253"/>
    </row>
    <row r="56" spans="2:24" s="209" customFormat="1" ht="22.5" customHeight="1" x14ac:dyDescent="0.55000000000000004">
      <c r="B56" s="228" t="s">
        <v>60</v>
      </c>
      <c r="C56" s="14"/>
      <c r="D56" s="15"/>
      <c r="E56" s="15"/>
      <c r="F56" s="208"/>
      <c r="G56" s="208"/>
      <c r="O56" s="208"/>
      <c r="P56" s="253"/>
      <c r="Q56" s="253"/>
      <c r="R56" s="253"/>
      <c r="S56" s="253"/>
      <c r="T56" s="253"/>
      <c r="U56" s="253"/>
      <c r="V56" s="253"/>
      <c r="W56" s="253"/>
      <c r="X56" s="253"/>
    </row>
    <row r="57" spans="2:24" s="209" customFormat="1" ht="22.5" customHeight="1" x14ac:dyDescent="0.55000000000000004">
      <c r="B57" s="228" t="s">
        <v>61</v>
      </c>
      <c r="C57" s="14"/>
      <c r="D57" s="15"/>
      <c r="E57" s="15"/>
      <c r="F57" s="208"/>
      <c r="G57" s="208"/>
      <c r="O57" s="208"/>
      <c r="P57" s="253"/>
      <c r="Q57" s="253"/>
      <c r="R57" s="253"/>
      <c r="S57" s="253"/>
      <c r="T57" s="253"/>
      <c r="U57" s="253"/>
      <c r="V57" s="253"/>
      <c r="W57" s="253"/>
      <c r="X57" s="253"/>
    </row>
    <row r="58" spans="2:24" s="209" customFormat="1" ht="22.5" customHeight="1" x14ac:dyDescent="0.55000000000000004">
      <c r="B58" s="228" t="s">
        <v>62</v>
      </c>
      <c r="C58" s="14"/>
      <c r="D58" s="15"/>
      <c r="E58" s="15"/>
      <c r="F58" s="208"/>
      <c r="G58" s="208"/>
      <c r="O58" s="208"/>
      <c r="P58" s="253"/>
      <c r="Q58" s="253"/>
      <c r="R58" s="253"/>
      <c r="S58" s="253"/>
      <c r="T58" s="253"/>
      <c r="U58" s="253"/>
      <c r="V58" s="253"/>
      <c r="W58" s="253"/>
      <c r="X58" s="253"/>
    </row>
    <row r="59" spans="2:24" s="209" customFormat="1" ht="22.5" customHeight="1" x14ac:dyDescent="0.55000000000000004">
      <c r="B59" s="228" t="s">
        <v>63</v>
      </c>
      <c r="C59" s="14"/>
      <c r="D59" s="15"/>
      <c r="E59" s="15"/>
      <c r="F59" s="208"/>
      <c r="G59" s="208"/>
      <c r="O59" s="208"/>
      <c r="P59" s="253"/>
      <c r="Q59" s="253"/>
      <c r="R59" s="253"/>
      <c r="S59" s="253"/>
      <c r="T59" s="253"/>
      <c r="U59" s="253"/>
      <c r="V59" s="253"/>
      <c r="W59" s="253"/>
      <c r="X59" s="253"/>
    </row>
    <row r="60" spans="2:24" s="209" customFormat="1" ht="22.5" customHeight="1" x14ac:dyDescent="0.55000000000000004">
      <c r="B60" s="228" t="s">
        <v>64</v>
      </c>
      <c r="C60" s="14"/>
      <c r="D60" s="15"/>
      <c r="E60" s="15"/>
      <c r="F60" s="208"/>
      <c r="G60" s="208"/>
      <c r="O60" s="208"/>
      <c r="P60" s="253"/>
      <c r="Q60" s="253"/>
      <c r="R60" s="253"/>
      <c r="S60" s="253"/>
      <c r="T60" s="253"/>
      <c r="U60" s="253"/>
      <c r="V60" s="253"/>
      <c r="W60" s="253"/>
      <c r="X60" s="253"/>
    </row>
    <row r="61" spans="2:24" s="209" customFormat="1" ht="22.5" customHeight="1" x14ac:dyDescent="0.55000000000000004">
      <c r="B61" s="228" t="s">
        <v>65</v>
      </c>
      <c r="C61" s="14"/>
      <c r="D61" s="15"/>
      <c r="E61" s="15"/>
      <c r="F61" s="208"/>
      <c r="G61" s="208"/>
      <c r="O61" s="208"/>
      <c r="P61" s="253"/>
      <c r="Q61" s="253"/>
      <c r="R61" s="253"/>
      <c r="S61" s="253"/>
      <c r="T61" s="253"/>
      <c r="U61" s="253"/>
      <c r="V61" s="253"/>
      <c r="W61" s="253"/>
      <c r="X61" s="253"/>
    </row>
    <row r="62" spans="2:24" s="209" customFormat="1" ht="22.5" customHeight="1" x14ac:dyDescent="0.55000000000000004">
      <c r="B62" s="230" t="s">
        <v>66</v>
      </c>
      <c r="C62" s="14"/>
      <c r="D62" s="15"/>
      <c r="E62" s="15"/>
      <c r="F62" s="208"/>
      <c r="G62" s="208"/>
      <c r="O62" s="208"/>
      <c r="P62" s="253"/>
      <c r="Q62" s="253"/>
      <c r="R62" s="253"/>
      <c r="S62" s="253"/>
      <c r="T62" s="253"/>
      <c r="U62" s="253"/>
      <c r="V62" s="253"/>
      <c r="W62" s="253"/>
      <c r="X62" s="253"/>
    </row>
    <row r="63" spans="2:24" s="209" customFormat="1" ht="22.5" customHeight="1" x14ac:dyDescent="0.55000000000000004">
      <c r="B63" s="230" t="s">
        <v>67</v>
      </c>
      <c r="C63" s="14"/>
      <c r="D63" s="15"/>
      <c r="E63" s="15"/>
      <c r="F63" s="208"/>
      <c r="G63" s="208"/>
      <c r="O63" s="208"/>
      <c r="P63" s="253"/>
      <c r="Q63" s="253"/>
      <c r="R63" s="253"/>
      <c r="S63" s="253"/>
      <c r="T63" s="253"/>
      <c r="U63" s="253"/>
      <c r="V63" s="253"/>
      <c r="W63" s="253"/>
      <c r="X63" s="253"/>
    </row>
    <row r="64" spans="2:24" s="209" customFormat="1" ht="22.5" customHeight="1" x14ac:dyDescent="0.55000000000000004">
      <c r="B64" s="207"/>
      <c r="C64" s="14"/>
      <c r="D64" s="15"/>
      <c r="E64" s="15"/>
      <c r="F64" s="208"/>
      <c r="G64" s="208"/>
      <c r="O64" s="208"/>
      <c r="P64" s="253"/>
      <c r="Q64" s="253"/>
      <c r="R64" s="253"/>
      <c r="S64" s="253"/>
      <c r="T64" s="253"/>
      <c r="U64" s="253"/>
      <c r="V64" s="253"/>
      <c r="W64" s="253"/>
      <c r="X64" s="253"/>
    </row>
    <row r="65" spans="2:24" s="233" customFormat="1" ht="22.5" customHeight="1" x14ac:dyDescent="0.3">
      <c r="B65" s="231"/>
      <c r="C65" s="232"/>
      <c r="D65" s="232"/>
      <c r="E65" s="232"/>
      <c r="F65" s="231"/>
      <c r="G65" s="231"/>
      <c r="O65" s="231"/>
      <c r="P65" s="254"/>
      <c r="Q65" s="254"/>
      <c r="R65" s="254"/>
      <c r="S65" s="254"/>
      <c r="T65" s="254"/>
      <c r="U65" s="254"/>
      <c r="V65" s="254"/>
      <c r="W65" s="254"/>
      <c r="X65" s="254"/>
    </row>
    <row r="66" spans="2:24" s="233" customFormat="1" ht="22.5" customHeight="1" x14ac:dyDescent="0.3">
      <c r="B66" s="231"/>
      <c r="C66" s="232"/>
      <c r="D66" s="232"/>
      <c r="E66" s="232"/>
      <c r="F66" s="231"/>
      <c r="G66" s="231"/>
      <c r="O66" s="231"/>
      <c r="P66" s="254"/>
      <c r="Q66" s="254"/>
      <c r="R66" s="254"/>
      <c r="S66" s="254"/>
      <c r="T66" s="254"/>
      <c r="U66" s="254"/>
      <c r="V66" s="254"/>
      <c r="W66" s="254"/>
      <c r="X66" s="254"/>
    </row>
    <row r="67" spans="2:24" s="233" customFormat="1" ht="22.5" customHeight="1" x14ac:dyDescent="0.3">
      <c r="B67" s="231"/>
      <c r="C67" s="232"/>
      <c r="D67" s="232"/>
      <c r="E67" s="232"/>
      <c r="F67" s="231"/>
      <c r="G67" s="231"/>
      <c r="O67" s="231"/>
      <c r="P67" s="254"/>
      <c r="Q67" s="254"/>
      <c r="R67" s="254"/>
      <c r="S67" s="254"/>
      <c r="T67" s="254"/>
      <c r="U67" s="254"/>
      <c r="V67" s="254"/>
      <c r="W67" s="254"/>
      <c r="X67" s="254"/>
    </row>
  </sheetData>
  <sheetProtection algorithmName="SHA-512" hashValue="m/AGCOj1gVCtvpVSAKCgADg57bhLDGHJFu9ERIdSXnQulRydC/U6yHepN+BkntoKADaxCrCHsAqKFyrMuSKV+A==" saltValue="CnxJpqGwdm6NUP2vnplOXg==" spinCount="100000" sheet="1" formatCells="0" formatColumns="0" formatRows="0" insertColumns="0" insertRows="0" insertHyperlinks="0" deleteColumns="0" deleteRows="0" sort="0" autoFilter="0" pivotTables="0"/>
  <protectedRanges>
    <protectedRange sqref="C6" name="ช่วง1"/>
    <protectedRange sqref="E6" name="ช่วง2"/>
    <protectedRange sqref="C12:E15" name="ช่วง3"/>
    <protectedRange sqref="C16:D25" name="ช่วง4"/>
    <protectedRange sqref="O7:O19" name="ช่วง6"/>
    <protectedRange sqref="M7:M19" name="ช่วง5"/>
    <protectedRange sqref="K7:K32" name="ช่วง4_1"/>
  </protectedRanges>
  <mergeCells count="21">
    <mergeCell ref="B2:G4"/>
    <mergeCell ref="C25:D25"/>
    <mergeCell ref="C26:D26"/>
    <mergeCell ref="C16:D16"/>
    <mergeCell ref="C22:D22"/>
    <mergeCell ref="C23:D23"/>
    <mergeCell ref="C24:D24"/>
    <mergeCell ref="C20:D20"/>
    <mergeCell ref="C21:D21"/>
    <mergeCell ref="C18:D18"/>
    <mergeCell ref="C19:D19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7:D17"/>
  </mergeCells>
  <phoneticPr fontId="7" type="noConversion"/>
  <dataValidations disablePrompts="1" count="8">
    <dataValidation type="list" showInputMessage="1" showErrorMessage="1" promptTitle="กรุณาเลือกข้อมูล" sqref="C18:D18" xr:uid="{603FF3C9-06AA-4AB0-B6E5-0617A3755779}">
      <formula1>$F$36:$F$37</formula1>
    </dataValidation>
    <dataValidation type="list" allowBlank="1" showInputMessage="1" showErrorMessage="1" sqref="C13:E13" xr:uid="{906224E8-536C-417D-98D6-997F9515618B}">
      <formula1>$M$7:$M$19</formula1>
    </dataValidation>
    <dataValidation type="list" allowBlank="1" showInputMessage="1" showErrorMessage="1" sqref="C12:E12" xr:uid="{A6188ABF-3894-4DD6-BFC5-4F623E511672}">
      <formula1>$F$47:$F$53</formula1>
    </dataValidation>
    <dataValidation type="list" allowBlank="1" showInputMessage="1" showErrorMessage="1" sqref="C21:D25" xr:uid="{3E4CA606-60FE-4545-A5C0-5CCF8333D3D7}">
      <formula1>$K$7:$K$32</formula1>
    </dataValidation>
    <dataValidation type="list" allowBlank="1" showInputMessage="1" showErrorMessage="1" sqref="C19:D19" xr:uid="{303E5FA0-B587-4C49-977F-711CF0F90640}">
      <formula1>$C$36:$C$37</formula1>
    </dataValidation>
    <dataValidation type="list" allowBlank="1" showInputMessage="1" showErrorMessage="1" sqref="E6" xr:uid="{B4E43096-EBE2-4585-9234-4B498001554D}">
      <formula1>$D$36:$D$37</formula1>
    </dataValidation>
    <dataValidation type="list" allowBlank="1" showInputMessage="1" showErrorMessage="1" sqref="C16:D16" xr:uid="{EC86A3E0-BB9C-4EBB-B8AF-5FF0117B7DE2}">
      <formula1>$H$7:$H$16</formula1>
    </dataValidation>
    <dataValidation type="list" allowBlank="1" showInputMessage="1" showErrorMessage="1" sqref="I19:I25" xr:uid="{24C3A257-D50B-4A76-B60A-BCDC47F3BF2D}">
      <formula1>$H$34:$H$37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EA2C-CE09-4111-B92A-FF0B0C7D8DE7}">
  <sheetPr codeName="Sheet10"/>
  <dimension ref="A1:Q55"/>
  <sheetViews>
    <sheetView view="pageBreakPreview" zoomScale="98" zoomScaleNormal="100" zoomScaleSheetLayoutView="98" workbookViewId="0">
      <selection activeCell="I6" sqref="I6"/>
    </sheetView>
  </sheetViews>
  <sheetFormatPr defaultColWidth="9" defaultRowHeight="21.75" x14ac:dyDescent="0.45"/>
  <cols>
    <col min="1" max="1" width="4" style="93" customWidth="1"/>
    <col min="2" max="2" width="21.125" style="88" customWidth="1"/>
    <col min="3" max="5" width="6.375" style="93" customWidth="1"/>
    <col min="6" max="6" width="6.375" style="101" customWidth="1"/>
    <col min="7" max="7" width="6.375" style="102" customWidth="1"/>
    <col min="8" max="9" width="12.125" style="88" customWidth="1"/>
    <col min="10" max="12" width="9" style="88"/>
    <col min="13" max="15" width="9" style="89"/>
    <col min="16" max="16" width="9" style="90"/>
    <col min="17" max="17" width="9" style="89"/>
    <col min="18" max="16384" width="9" style="88"/>
  </cols>
  <sheetData>
    <row r="1" spans="1:17" ht="23.25" x14ac:dyDescent="0.5">
      <c r="A1" s="485" t="str">
        <f>"สรุปเวลาเรียนวิชา"&amp;ตั้งค่า!C15&amp;"  ชั้น"&amp;ตั้งค่า!C12</f>
        <v>สรุปเวลาเรียนวิชาการงานอาชีพ  ชั้นกรุณาเลือกข้อมูล</v>
      </c>
      <c r="B1" s="485"/>
      <c r="C1" s="485"/>
      <c r="D1" s="485"/>
      <c r="E1" s="485"/>
      <c r="F1" s="485"/>
      <c r="G1" s="485"/>
      <c r="H1" s="485"/>
      <c r="I1" s="485"/>
    </row>
    <row r="2" spans="1:17" x14ac:dyDescent="0.45">
      <c r="A2" s="486" t="s">
        <v>70</v>
      </c>
      <c r="B2" s="486" t="s">
        <v>85</v>
      </c>
      <c r="C2" s="489" t="str">
        <f>"ภาคเรียนที่ "&amp;ตั้งค่า!E6&amp;"/"&amp;ตั้งค่า!C6</f>
        <v>ภาคเรียนที่ 1/2565</v>
      </c>
      <c r="D2" s="490"/>
      <c r="E2" s="490"/>
      <c r="F2" s="490"/>
      <c r="G2" s="491"/>
      <c r="H2" s="486" t="s">
        <v>140</v>
      </c>
      <c r="I2" s="486" t="s">
        <v>154</v>
      </c>
    </row>
    <row r="3" spans="1:17" x14ac:dyDescent="0.45">
      <c r="A3" s="487"/>
      <c r="B3" s="487"/>
      <c r="C3" s="492" t="s">
        <v>91</v>
      </c>
      <c r="D3" s="493"/>
      <c r="E3" s="91">
        <f>'2.บันทึกเวลาเรียน'!FD4</f>
        <v>1</v>
      </c>
      <c r="F3" s="492" t="s">
        <v>155</v>
      </c>
      <c r="G3" s="493"/>
      <c r="H3" s="487"/>
      <c r="I3" s="487"/>
    </row>
    <row r="4" spans="1:17" x14ac:dyDescent="0.45">
      <c r="A4" s="487"/>
      <c r="B4" s="487"/>
      <c r="C4" s="494" t="s">
        <v>156</v>
      </c>
      <c r="D4" s="495"/>
      <c r="E4" s="495"/>
      <c r="F4" s="495"/>
      <c r="G4" s="496"/>
      <c r="H4" s="487"/>
      <c r="I4" s="487"/>
    </row>
    <row r="5" spans="1:17" s="93" customFormat="1" ht="34.5" customHeight="1" x14ac:dyDescent="0.2">
      <c r="A5" s="488"/>
      <c r="B5" s="488"/>
      <c r="C5" s="92" t="s">
        <v>104</v>
      </c>
      <c r="D5" s="92" t="s">
        <v>105</v>
      </c>
      <c r="E5" s="92" t="s">
        <v>106</v>
      </c>
      <c r="F5" s="115" t="s">
        <v>102</v>
      </c>
      <c r="G5" s="116" t="s">
        <v>157</v>
      </c>
      <c r="H5" s="488"/>
      <c r="I5" s="488"/>
      <c r="M5" s="94"/>
      <c r="N5" s="94"/>
      <c r="O5" s="94"/>
      <c r="P5" s="95"/>
      <c r="Q5" s="94"/>
    </row>
    <row r="6" spans="1:17" ht="23.25" x14ac:dyDescent="0.55000000000000004">
      <c r="A6" s="96">
        <f>'6.บันทึกอ่าน คิด....'!A5</f>
        <v>1</v>
      </c>
      <c r="B6" s="97" t="str">
        <f>'6.บันทึกอ่าน คิด....'!B5:C5</f>
        <v>เด็กชาย1111 22222</v>
      </c>
      <c r="C6" s="98">
        <f>'2.บันทึกเวลาเรียน'!FB8</f>
        <v>2</v>
      </c>
      <c r="D6" s="98">
        <f>'2.บันทึกเวลาเรียน'!FC8</f>
        <v>0</v>
      </c>
      <c r="E6" s="98">
        <f>'2.บันทึกเวลาเรียน'!FD8</f>
        <v>0</v>
      </c>
      <c r="F6" s="117">
        <f>'2.บันทึกเวลาเรียน'!FE8</f>
        <v>-1</v>
      </c>
      <c r="G6" s="117">
        <f>'2.บันทึกเวลาเรียน'!FF8</f>
        <v>-100</v>
      </c>
      <c r="H6" s="96" t="str">
        <f>IF(A6="","",IF(G6&gt;=80,"ผ่าน","ไม่ผ่าน"))</f>
        <v>ไม่ผ่าน</v>
      </c>
      <c r="I6" s="99" t="str">
        <f>IF('1.บันทึกข้อมูลนักเรียน'!G3="ย้าย","ย้าย",IF('1.บันทึกข้อมูลนักเรียน'!G3="ขาดเรียนตลอด","ขาดเรียนตลอด",""))</f>
        <v/>
      </c>
    </row>
    <row r="7" spans="1:17" ht="23.25" x14ac:dyDescent="0.55000000000000004">
      <c r="A7" s="96" t="str">
        <f>'6.บันทึกอ่าน คิด....'!A6</f>
        <v/>
      </c>
      <c r="B7" s="97" t="str">
        <f>'6.บันทึกอ่าน คิด....'!B6:C6</f>
        <v xml:space="preserve"> </v>
      </c>
      <c r="C7" s="98" t="str">
        <f>'2.บันทึกเวลาเรียน'!FB9</f>
        <v/>
      </c>
      <c r="D7" s="98" t="str">
        <f>'2.บันทึกเวลาเรียน'!FC9</f>
        <v/>
      </c>
      <c r="E7" s="98" t="str">
        <f>'2.บันทึกเวลาเรียน'!FD9</f>
        <v/>
      </c>
      <c r="F7" s="117" t="str">
        <f>'2.บันทึกเวลาเรียน'!FE9</f>
        <v/>
      </c>
      <c r="G7" s="117" t="str">
        <f>'2.บันทึกเวลาเรียน'!FF9</f>
        <v/>
      </c>
      <c r="H7" s="96" t="str">
        <f t="shared" ref="H7:H55" si="0">IF(A7="","",IF(G7&gt;=80,"ผ่าน","ไม่ผ่าน"))</f>
        <v/>
      </c>
      <c r="I7" s="99" t="str">
        <f>IF('1.บันทึกข้อมูลนักเรียน'!G4="ย้าย","ย้าย",IF('1.บันทึกข้อมูลนักเรียน'!G4="ขาดเรียนตลอด","ขาดเรียนตลอด",""))</f>
        <v/>
      </c>
    </row>
    <row r="8" spans="1:17" ht="23.25" x14ac:dyDescent="0.55000000000000004">
      <c r="A8" s="96" t="str">
        <f>'6.บันทึกอ่าน คิด....'!A7</f>
        <v/>
      </c>
      <c r="B8" s="97" t="str">
        <f>'6.บันทึกอ่าน คิด....'!B7:C7</f>
        <v xml:space="preserve"> </v>
      </c>
      <c r="C8" s="98" t="str">
        <f>'2.บันทึกเวลาเรียน'!FB10</f>
        <v/>
      </c>
      <c r="D8" s="98" t="str">
        <f>'2.บันทึกเวลาเรียน'!FC10</f>
        <v/>
      </c>
      <c r="E8" s="98" t="str">
        <f>'2.บันทึกเวลาเรียน'!FD10</f>
        <v/>
      </c>
      <c r="F8" s="117" t="str">
        <f>'2.บันทึกเวลาเรียน'!FE10</f>
        <v/>
      </c>
      <c r="G8" s="117" t="str">
        <f>'2.บันทึกเวลาเรียน'!FF10</f>
        <v/>
      </c>
      <c r="H8" s="96" t="str">
        <f t="shared" si="0"/>
        <v/>
      </c>
      <c r="I8" s="99" t="str">
        <f>IF('1.บันทึกข้อมูลนักเรียน'!G5="ย้าย","ย้าย",IF('1.บันทึกข้อมูลนักเรียน'!G5="ขาดเรียนตลอด","ขาดเรียนตลอด",""))</f>
        <v/>
      </c>
    </row>
    <row r="9" spans="1:17" ht="23.25" x14ac:dyDescent="0.55000000000000004">
      <c r="A9" s="96" t="str">
        <f>'6.บันทึกอ่าน คิด....'!A8</f>
        <v/>
      </c>
      <c r="B9" s="97" t="str">
        <f>'6.บันทึกอ่าน คิด....'!B8:C8</f>
        <v xml:space="preserve"> </v>
      </c>
      <c r="C9" s="98" t="str">
        <f>'2.บันทึกเวลาเรียน'!FB11</f>
        <v/>
      </c>
      <c r="D9" s="98" t="str">
        <f>'2.บันทึกเวลาเรียน'!FC11</f>
        <v/>
      </c>
      <c r="E9" s="98" t="str">
        <f>'2.บันทึกเวลาเรียน'!FD11</f>
        <v/>
      </c>
      <c r="F9" s="117" t="str">
        <f>'2.บันทึกเวลาเรียน'!FE11</f>
        <v/>
      </c>
      <c r="G9" s="117" t="str">
        <f>'2.บันทึกเวลาเรียน'!FF11</f>
        <v/>
      </c>
      <c r="H9" s="96" t="str">
        <f t="shared" si="0"/>
        <v/>
      </c>
      <c r="I9" s="99" t="str">
        <f>IF('1.บันทึกข้อมูลนักเรียน'!G6="ย้าย","ย้าย",IF('1.บันทึกข้อมูลนักเรียน'!G6="ขาดเรียนตลอด","ขาดเรียนตลอด",""))</f>
        <v/>
      </c>
    </row>
    <row r="10" spans="1:17" ht="23.25" x14ac:dyDescent="0.55000000000000004">
      <c r="A10" s="96" t="str">
        <f>'6.บันทึกอ่าน คิด....'!A9</f>
        <v/>
      </c>
      <c r="B10" s="97" t="str">
        <f>'6.บันทึกอ่าน คิด....'!B9:C9</f>
        <v xml:space="preserve"> </v>
      </c>
      <c r="C10" s="98" t="str">
        <f>'2.บันทึกเวลาเรียน'!FB12</f>
        <v/>
      </c>
      <c r="D10" s="98" t="str">
        <f>'2.บันทึกเวลาเรียน'!FC12</f>
        <v/>
      </c>
      <c r="E10" s="98" t="str">
        <f>'2.บันทึกเวลาเรียน'!FD12</f>
        <v/>
      </c>
      <c r="F10" s="117" t="str">
        <f>'2.บันทึกเวลาเรียน'!FE12</f>
        <v/>
      </c>
      <c r="G10" s="117" t="str">
        <f>'2.บันทึกเวลาเรียน'!FF12</f>
        <v/>
      </c>
      <c r="H10" s="96" t="str">
        <f t="shared" si="0"/>
        <v/>
      </c>
      <c r="I10" s="99" t="str">
        <f>IF('1.บันทึกข้อมูลนักเรียน'!G7="ย้าย","ย้าย",IF('1.บันทึกข้อมูลนักเรียน'!G7="ขาดเรียนตลอด","ขาดเรียนตลอด",""))</f>
        <v/>
      </c>
    </row>
    <row r="11" spans="1:17" ht="23.25" x14ac:dyDescent="0.55000000000000004">
      <c r="A11" s="96" t="str">
        <f>'6.บันทึกอ่าน คิด....'!A10</f>
        <v/>
      </c>
      <c r="B11" s="97" t="str">
        <f>'6.บันทึกอ่าน คิด....'!B10:C10</f>
        <v xml:space="preserve"> </v>
      </c>
      <c r="C11" s="98" t="str">
        <f>'2.บันทึกเวลาเรียน'!FB13</f>
        <v/>
      </c>
      <c r="D11" s="98" t="str">
        <f>'2.บันทึกเวลาเรียน'!FC13</f>
        <v/>
      </c>
      <c r="E11" s="98" t="str">
        <f>'2.บันทึกเวลาเรียน'!FD13</f>
        <v/>
      </c>
      <c r="F11" s="117" t="str">
        <f>'2.บันทึกเวลาเรียน'!FE13</f>
        <v/>
      </c>
      <c r="G11" s="117" t="str">
        <f>'2.บันทึกเวลาเรียน'!FF13</f>
        <v/>
      </c>
      <c r="H11" s="96" t="str">
        <f t="shared" si="0"/>
        <v/>
      </c>
      <c r="I11" s="99" t="str">
        <f>IF('1.บันทึกข้อมูลนักเรียน'!G8="ย้าย","ย้าย",IF('1.บันทึกข้อมูลนักเรียน'!G8="ขาดเรียนตลอด","ขาดเรียนตลอด",""))</f>
        <v/>
      </c>
    </row>
    <row r="12" spans="1:17" ht="23.25" x14ac:dyDescent="0.55000000000000004">
      <c r="A12" s="96" t="str">
        <f>'6.บันทึกอ่าน คิด....'!A11</f>
        <v/>
      </c>
      <c r="B12" s="97" t="str">
        <f>'6.บันทึกอ่าน คิด....'!B11:C11</f>
        <v xml:space="preserve"> </v>
      </c>
      <c r="C12" s="98" t="str">
        <f>'2.บันทึกเวลาเรียน'!FB14</f>
        <v/>
      </c>
      <c r="D12" s="98" t="str">
        <f>'2.บันทึกเวลาเรียน'!FC14</f>
        <v/>
      </c>
      <c r="E12" s="98" t="str">
        <f>'2.บันทึกเวลาเรียน'!FD14</f>
        <v/>
      </c>
      <c r="F12" s="117" t="str">
        <f>'2.บันทึกเวลาเรียน'!FE14</f>
        <v/>
      </c>
      <c r="G12" s="117" t="str">
        <f>'2.บันทึกเวลาเรียน'!FF14</f>
        <v/>
      </c>
      <c r="H12" s="96" t="str">
        <f t="shared" si="0"/>
        <v/>
      </c>
      <c r="I12" s="99" t="str">
        <f>IF('1.บันทึกข้อมูลนักเรียน'!G9="ย้าย","ย้าย",IF('1.บันทึกข้อมูลนักเรียน'!G9="ขาดเรียนตลอด","ขาดเรียนตลอด",""))</f>
        <v/>
      </c>
    </row>
    <row r="13" spans="1:17" ht="23.25" x14ac:dyDescent="0.55000000000000004">
      <c r="A13" s="96" t="str">
        <f>'6.บันทึกอ่าน คิด....'!A12</f>
        <v/>
      </c>
      <c r="B13" s="97" t="str">
        <f>'6.บันทึกอ่าน คิด....'!B12:C12</f>
        <v xml:space="preserve"> </v>
      </c>
      <c r="C13" s="98" t="str">
        <f>'2.บันทึกเวลาเรียน'!FB15</f>
        <v/>
      </c>
      <c r="D13" s="98" t="str">
        <f>'2.บันทึกเวลาเรียน'!FC15</f>
        <v/>
      </c>
      <c r="E13" s="98" t="str">
        <f>'2.บันทึกเวลาเรียน'!FD15</f>
        <v/>
      </c>
      <c r="F13" s="117" t="str">
        <f>'2.บันทึกเวลาเรียน'!FE15</f>
        <v/>
      </c>
      <c r="G13" s="117" t="str">
        <f>'2.บันทึกเวลาเรียน'!FF15</f>
        <v/>
      </c>
      <c r="H13" s="96" t="str">
        <f t="shared" si="0"/>
        <v/>
      </c>
      <c r="I13" s="99" t="str">
        <f>IF('1.บันทึกข้อมูลนักเรียน'!G10="ย้าย","ย้าย",IF('1.บันทึกข้อมูลนักเรียน'!G10="ขาดเรียนตลอด","ขาดเรียนตลอด",""))</f>
        <v/>
      </c>
    </row>
    <row r="14" spans="1:17" ht="23.25" x14ac:dyDescent="0.55000000000000004">
      <c r="A14" s="96" t="str">
        <f>'6.บันทึกอ่าน คิด....'!A13</f>
        <v/>
      </c>
      <c r="B14" s="97" t="str">
        <f>'6.บันทึกอ่าน คิด....'!B13:C13</f>
        <v xml:space="preserve"> </v>
      </c>
      <c r="C14" s="98" t="str">
        <f>'2.บันทึกเวลาเรียน'!FB16</f>
        <v/>
      </c>
      <c r="D14" s="98" t="str">
        <f>'2.บันทึกเวลาเรียน'!FC16</f>
        <v/>
      </c>
      <c r="E14" s="98" t="str">
        <f>'2.บันทึกเวลาเรียน'!FD16</f>
        <v/>
      </c>
      <c r="F14" s="117" t="str">
        <f>'2.บันทึกเวลาเรียน'!FE16</f>
        <v/>
      </c>
      <c r="G14" s="117" t="str">
        <f>'2.บันทึกเวลาเรียน'!FF16</f>
        <v/>
      </c>
      <c r="H14" s="96" t="str">
        <f t="shared" si="0"/>
        <v/>
      </c>
      <c r="I14" s="99" t="str">
        <f>IF('1.บันทึกข้อมูลนักเรียน'!G11="ย้าย","ย้าย",IF('1.บันทึกข้อมูลนักเรียน'!G11="ขาดเรียนตลอด","ขาดเรียนตลอด",""))</f>
        <v/>
      </c>
    </row>
    <row r="15" spans="1:17" ht="23.25" x14ac:dyDescent="0.55000000000000004">
      <c r="A15" s="96" t="str">
        <f>'6.บันทึกอ่าน คิด....'!A14</f>
        <v/>
      </c>
      <c r="B15" s="97" t="str">
        <f>'6.บันทึกอ่าน คิด....'!B14:C14</f>
        <v xml:space="preserve"> </v>
      </c>
      <c r="C15" s="98" t="str">
        <f>'2.บันทึกเวลาเรียน'!FB17</f>
        <v/>
      </c>
      <c r="D15" s="98" t="str">
        <f>'2.บันทึกเวลาเรียน'!FC17</f>
        <v/>
      </c>
      <c r="E15" s="98" t="str">
        <f>'2.บันทึกเวลาเรียน'!FD17</f>
        <v/>
      </c>
      <c r="F15" s="117" t="str">
        <f>'2.บันทึกเวลาเรียน'!FE17</f>
        <v/>
      </c>
      <c r="G15" s="117" t="str">
        <f>'2.บันทึกเวลาเรียน'!FF17</f>
        <v/>
      </c>
      <c r="H15" s="96" t="str">
        <f t="shared" si="0"/>
        <v/>
      </c>
      <c r="I15" s="99" t="str">
        <f>IF('1.บันทึกข้อมูลนักเรียน'!G12="ย้าย","ย้าย",IF('1.บันทึกข้อมูลนักเรียน'!G12="ขาดเรียนตลอด","ขาดเรียนตลอด",""))</f>
        <v/>
      </c>
    </row>
    <row r="16" spans="1:17" ht="23.25" x14ac:dyDescent="0.55000000000000004">
      <c r="A16" s="96" t="str">
        <f>'6.บันทึกอ่าน คิด....'!A15</f>
        <v/>
      </c>
      <c r="B16" s="97" t="str">
        <f>'6.บันทึกอ่าน คิด....'!B15:C15</f>
        <v xml:space="preserve"> </v>
      </c>
      <c r="C16" s="98" t="str">
        <f>'2.บันทึกเวลาเรียน'!FB18</f>
        <v/>
      </c>
      <c r="D16" s="98" t="str">
        <f>'2.บันทึกเวลาเรียน'!FC18</f>
        <v/>
      </c>
      <c r="E16" s="98" t="str">
        <f>'2.บันทึกเวลาเรียน'!FD18</f>
        <v/>
      </c>
      <c r="F16" s="117" t="str">
        <f>'2.บันทึกเวลาเรียน'!FE18</f>
        <v/>
      </c>
      <c r="G16" s="117" t="str">
        <f>'2.บันทึกเวลาเรียน'!FF18</f>
        <v/>
      </c>
      <c r="H16" s="96" t="str">
        <f t="shared" si="0"/>
        <v/>
      </c>
      <c r="I16" s="99" t="str">
        <f>IF('1.บันทึกข้อมูลนักเรียน'!G13="ย้าย","ย้าย",IF('1.บันทึกข้อมูลนักเรียน'!G13="ขาดเรียนตลอด","ขาดเรียนตลอด",""))</f>
        <v/>
      </c>
    </row>
    <row r="17" spans="1:9" ht="23.25" x14ac:dyDescent="0.55000000000000004">
      <c r="A17" s="96" t="str">
        <f>'6.บันทึกอ่าน คิด....'!A16</f>
        <v/>
      </c>
      <c r="B17" s="97" t="str">
        <f>'6.บันทึกอ่าน คิด....'!B16:C16</f>
        <v xml:space="preserve"> </v>
      </c>
      <c r="C17" s="98" t="str">
        <f>'2.บันทึกเวลาเรียน'!FB19</f>
        <v/>
      </c>
      <c r="D17" s="98" t="str">
        <f>'2.บันทึกเวลาเรียน'!FC19</f>
        <v/>
      </c>
      <c r="E17" s="98" t="str">
        <f>'2.บันทึกเวลาเรียน'!FD19</f>
        <v/>
      </c>
      <c r="F17" s="117" t="str">
        <f>'2.บันทึกเวลาเรียน'!FE19</f>
        <v/>
      </c>
      <c r="G17" s="117" t="str">
        <f>'2.บันทึกเวลาเรียน'!FF19</f>
        <v/>
      </c>
      <c r="H17" s="96" t="str">
        <f t="shared" si="0"/>
        <v/>
      </c>
      <c r="I17" s="99" t="str">
        <f>IF('1.บันทึกข้อมูลนักเรียน'!G14="ย้าย","ย้าย",IF('1.บันทึกข้อมูลนักเรียน'!G14="ขาดเรียนตลอด","ขาดเรียนตลอด",""))</f>
        <v/>
      </c>
    </row>
    <row r="18" spans="1:9" ht="23.25" x14ac:dyDescent="0.55000000000000004">
      <c r="A18" s="96" t="str">
        <f>'6.บันทึกอ่าน คิด....'!A17</f>
        <v/>
      </c>
      <c r="B18" s="97" t="str">
        <f>'6.บันทึกอ่าน คิด....'!B17:C17</f>
        <v xml:space="preserve"> </v>
      </c>
      <c r="C18" s="98" t="str">
        <f>'2.บันทึกเวลาเรียน'!FB20</f>
        <v/>
      </c>
      <c r="D18" s="98" t="str">
        <f>'2.บันทึกเวลาเรียน'!FC20</f>
        <v/>
      </c>
      <c r="E18" s="98" t="str">
        <f>'2.บันทึกเวลาเรียน'!FD20</f>
        <v/>
      </c>
      <c r="F18" s="117" t="str">
        <f>'2.บันทึกเวลาเรียน'!FE20</f>
        <v/>
      </c>
      <c r="G18" s="117" t="str">
        <f>'2.บันทึกเวลาเรียน'!FF20</f>
        <v/>
      </c>
      <c r="H18" s="96" t="str">
        <f t="shared" si="0"/>
        <v/>
      </c>
      <c r="I18" s="99" t="str">
        <f>IF('1.บันทึกข้อมูลนักเรียน'!G15="ย้าย","ย้าย",IF('1.บันทึกข้อมูลนักเรียน'!G15="ขาดเรียนตลอด","ขาดเรียนตลอด",""))</f>
        <v/>
      </c>
    </row>
    <row r="19" spans="1:9" ht="23.25" x14ac:dyDescent="0.55000000000000004">
      <c r="A19" s="96" t="str">
        <f>'6.บันทึกอ่าน คิด....'!A18</f>
        <v/>
      </c>
      <c r="B19" s="97" t="str">
        <f>'6.บันทึกอ่าน คิด....'!B18:C18</f>
        <v xml:space="preserve"> </v>
      </c>
      <c r="C19" s="98" t="str">
        <f>'2.บันทึกเวลาเรียน'!FB21</f>
        <v/>
      </c>
      <c r="D19" s="98" t="str">
        <f>'2.บันทึกเวลาเรียน'!FC21</f>
        <v/>
      </c>
      <c r="E19" s="98" t="str">
        <f>'2.บันทึกเวลาเรียน'!FD21</f>
        <v/>
      </c>
      <c r="F19" s="117" t="str">
        <f>'2.บันทึกเวลาเรียน'!FE21</f>
        <v/>
      </c>
      <c r="G19" s="117" t="str">
        <f>'2.บันทึกเวลาเรียน'!FF21</f>
        <v/>
      </c>
      <c r="H19" s="96" t="str">
        <f t="shared" si="0"/>
        <v/>
      </c>
      <c r="I19" s="99" t="str">
        <f>IF('1.บันทึกข้อมูลนักเรียน'!G16="ย้าย","ย้าย",IF('1.บันทึกข้อมูลนักเรียน'!G16="ขาดเรียนตลอด","ขาดเรียนตลอด",""))</f>
        <v/>
      </c>
    </row>
    <row r="20" spans="1:9" ht="23.25" x14ac:dyDescent="0.55000000000000004">
      <c r="A20" s="96" t="str">
        <f>'6.บันทึกอ่าน คิด....'!A19</f>
        <v/>
      </c>
      <c r="B20" s="97" t="str">
        <f>'6.บันทึกอ่าน คิด....'!B19:C19</f>
        <v xml:space="preserve"> </v>
      </c>
      <c r="C20" s="98" t="str">
        <f>'2.บันทึกเวลาเรียน'!FB22</f>
        <v/>
      </c>
      <c r="D20" s="98" t="str">
        <f>'2.บันทึกเวลาเรียน'!FC22</f>
        <v/>
      </c>
      <c r="E20" s="98" t="str">
        <f>'2.บันทึกเวลาเรียน'!FD22</f>
        <v/>
      </c>
      <c r="F20" s="117" t="str">
        <f>'2.บันทึกเวลาเรียน'!FE22</f>
        <v/>
      </c>
      <c r="G20" s="117" t="str">
        <f>'2.บันทึกเวลาเรียน'!FF22</f>
        <v/>
      </c>
      <c r="H20" s="96" t="str">
        <f t="shared" si="0"/>
        <v/>
      </c>
      <c r="I20" s="99" t="str">
        <f>IF('1.บันทึกข้อมูลนักเรียน'!G17="ย้าย","ย้าย",IF('1.บันทึกข้อมูลนักเรียน'!G17="ขาดเรียนตลอด","ขาดเรียนตลอด",""))</f>
        <v/>
      </c>
    </row>
    <row r="21" spans="1:9" ht="23.25" x14ac:dyDescent="0.55000000000000004">
      <c r="A21" s="96" t="str">
        <f>'6.บันทึกอ่าน คิด....'!A20</f>
        <v/>
      </c>
      <c r="B21" s="97" t="str">
        <f>'6.บันทึกอ่าน คิด....'!B20:C20</f>
        <v xml:space="preserve"> </v>
      </c>
      <c r="C21" s="98" t="str">
        <f>'2.บันทึกเวลาเรียน'!FB23</f>
        <v/>
      </c>
      <c r="D21" s="98" t="str">
        <f>'2.บันทึกเวลาเรียน'!FC23</f>
        <v/>
      </c>
      <c r="E21" s="98" t="str">
        <f>'2.บันทึกเวลาเรียน'!FD23</f>
        <v/>
      </c>
      <c r="F21" s="117" t="str">
        <f>'2.บันทึกเวลาเรียน'!FE23</f>
        <v/>
      </c>
      <c r="G21" s="117" t="str">
        <f>'2.บันทึกเวลาเรียน'!FF23</f>
        <v/>
      </c>
      <c r="H21" s="96" t="str">
        <f t="shared" si="0"/>
        <v/>
      </c>
      <c r="I21" s="99" t="str">
        <f>IF('1.บันทึกข้อมูลนักเรียน'!G18="ย้าย","ย้าย",IF('1.บันทึกข้อมูลนักเรียน'!G18="ขาดเรียนตลอด","ขาดเรียนตลอด",""))</f>
        <v/>
      </c>
    </row>
    <row r="22" spans="1:9" ht="23.25" x14ac:dyDescent="0.55000000000000004">
      <c r="A22" s="96" t="str">
        <f>'6.บันทึกอ่าน คิด....'!A21</f>
        <v/>
      </c>
      <c r="B22" s="97" t="str">
        <f>'6.บันทึกอ่าน คิด....'!B21:C21</f>
        <v xml:space="preserve"> </v>
      </c>
      <c r="C22" s="98" t="str">
        <f>'2.บันทึกเวลาเรียน'!FB24</f>
        <v/>
      </c>
      <c r="D22" s="98" t="str">
        <f>'2.บันทึกเวลาเรียน'!FC24</f>
        <v/>
      </c>
      <c r="E22" s="98" t="str">
        <f>'2.บันทึกเวลาเรียน'!FD24</f>
        <v/>
      </c>
      <c r="F22" s="117" t="str">
        <f>'2.บันทึกเวลาเรียน'!FE24</f>
        <v/>
      </c>
      <c r="G22" s="117" t="str">
        <f>'2.บันทึกเวลาเรียน'!FF24</f>
        <v/>
      </c>
      <c r="H22" s="96" t="str">
        <f t="shared" si="0"/>
        <v/>
      </c>
      <c r="I22" s="99" t="str">
        <f>IF('1.บันทึกข้อมูลนักเรียน'!G19="ย้าย","ย้าย",IF('1.บันทึกข้อมูลนักเรียน'!G19="ขาดเรียนตลอด","ขาดเรียนตลอด",""))</f>
        <v/>
      </c>
    </row>
    <row r="23" spans="1:9" ht="23.25" x14ac:dyDescent="0.55000000000000004">
      <c r="A23" s="96" t="str">
        <f>'6.บันทึกอ่าน คิด....'!A22</f>
        <v/>
      </c>
      <c r="B23" s="97" t="str">
        <f>'6.บันทึกอ่าน คิด....'!B22:C22</f>
        <v xml:space="preserve"> </v>
      </c>
      <c r="C23" s="98" t="str">
        <f>'2.บันทึกเวลาเรียน'!FB25</f>
        <v/>
      </c>
      <c r="D23" s="98" t="str">
        <f>'2.บันทึกเวลาเรียน'!FC25</f>
        <v/>
      </c>
      <c r="E23" s="98" t="str">
        <f>'2.บันทึกเวลาเรียน'!FD25</f>
        <v/>
      </c>
      <c r="F23" s="117" t="str">
        <f>'2.บันทึกเวลาเรียน'!FE25</f>
        <v/>
      </c>
      <c r="G23" s="117" t="str">
        <f>'2.บันทึกเวลาเรียน'!FF25</f>
        <v/>
      </c>
      <c r="H23" s="96" t="str">
        <f t="shared" si="0"/>
        <v/>
      </c>
      <c r="I23" s="99" t="str">
        <f>IF('1.บันทึกข้อมูลนักเรียน'!G20="ย้าย","ย้าย",IF('1.บันทึกข้อมูลนักเรียน'!G20="ขาดเรียนตลอด","ขาดเรียนตลอด",""))</f>
        <v/>
      </c>
    </row>
    <row r="24" spans="1:9" ht="23.25" x14ac:dyDescent="0.55000000000000004">
      <c r="A24" s="96" t="str">
        <f>'6.บันทึกอ่าน คิด....'!A23</f>
        <v/>
      </c>
      <c r="B24" s="97" t="str">
        <f>'6.บันทึกอ่าน คิด....'!B23:C23</f>
        <v xml:space="preserve"> </v>
      </c>
      <c r="C24" s="98" t="str">
        <f>'2.บันทึกเวลาเรียน'!FB26</f>
        <v/>
      </c>
      <c r="D24" s="98" t="str">
        <f>'2.บันทึกเวลาเรียน'!FC26</f>
        <v/>
      </c>
      <c r="E24" s="98" t="str">
        <f>'2.บันทึกเวลาเรียน'!FD26</f>
        <v/>
      </c>
      <c r="F24" s="117" t="str">
        <f>'2.บันทึกเวลาเรียน'!FE26</f>
        <v/>
      </c>
      <c r="G24" s="117" t="str">
        <f>'2.บันทึกเวลาเรียน'!FF26</f>
        <v/>
      </c>
      <c r="H24" s="96" t="str">
        <f t="shared" si="0"/>
        <v/>
      </c>
      <c r="I24" s="99" t="str">
        <f>IF('1.บันทึกข้อมูลนักเรียน'!G21="ย้าย","ย้าย",IF('1.บันทึกข้อมูลนักเรียน'!G21="ขาดเรียนตลอด","ขาดเรียนตลอด",""))</f>
        <v/>
      </c>
    </row>
    <row r="25" spans="1:9" ht="23.25" x14ac:dyDescent="0.55000000000000004">
      <c r="A25" s="96" t="str">
        <f>'6.บันทึกอ่าน คิด....'!A24</f>
        <v/>
      </c>
      <c r="B25" s="97" t="str">
        <f>'6.บันทึกอ่าน คิด....'!B24:C24</f>
        <v xml:space="preserve"> </v>
      </c>
      <c r="C25" s="98" t="str">
        <f>'2.บันทึกเวลาเรียน'!FB27</f>
        <v/>
      </c>
      <c r="D25" s="98" t="str">
        <f>'2.บันทึกเวลาเรียน'!FC27</f>
        <v/>
      </c>
      <c r="E25" s="98" t="str">
        <f>'2.บันทึกเวลาเรียน'!FD27</f>
        <v/>
      </c>
      <c r="F25" s="117" t="str">
        <f>'2.บันทึกเวลาเรียน'!FE27</f>
        <v/>
      </c>
      <c r="G25" s="117" t="str">
        <f>'2.บันทึกเวลาเรียน'!FF27</f>
        <v/>
      </c>
      <c r="H25" s="96" t="str">
        <f t="shared" si="0"/>
        <v/>
      </c>
      <c r="I25" s="99" t="str">
        <f>IF('1.บันทึกข้อมูลนักเรียน'!G22="ย้าย","ย้าย",IF('1.บันทึกข้อมูลนักเรียน'!G22="ขาดเรียนตลอด","ขาดเรียนตลอด",""))</f>
        <v/>
      </c>
    </row>
    <row r="26" spans="1:9" ht="23.25" x14ac:dyDescent="0.55000000000000004">
      <c r="A26" s="96" t="str">
        <f>'6.บันทึกอ่าน คิด....'!A25</f>
        <v/>
      </c>
      <c r="B26" s="97" t="str">
        <f>'6.บันทึกอ่าน คิด....'!B25:C25</f>
        <v xml:space="preserve"> </v>
      </c>
      <c r="C26" s="98" t="str">
        <f>'2.บันทึกเวลาเรียน'!FB28</f>
        <v/>
      </c>
      <c r="D26" s="98" t="str">
        <f>'2.บันทึกเวลาเรียน'!FC28</f>
        <v/>
      </c>
      <c r="E26" s="98" t="str">
        <f>'2.บันทึกเวลาเรียน'!FD28</f>
        <v/>
      </c>
      <c r="F26" s="117" t="str">
        <f>'2.บันทึกเวลาเรียน'!FE28</f>
        <v/>
      </c>
      <c r="G26" s="117" t="str">
        <f>'2.บันทึกเวลาเรียน'!FF28</f>
        <v/>
      </c>
      <c r="H26" s="96" t="str">
        <f t="shared" si="0"/>
        <v/>
      </c>
      <c r="I26" s="99" t="str">
        <f>IF('1.บันทึกข้อมูลนักเรียน'!G23="ย้าย","ย้าย",IF('1.บันทึกข้อมูลนักเรียน'!G23="ขาดเรียนตลอด","ขาดเรียนตลอด",""))</f>
        <v/>
      </c>
    </row>
    <row r="27" spans="1:9" ht="23.25" x14ac:dyDescent="0.55000000000000004">
      <c r="A27" s="96" t="str">
        <f>'6.บันทึกอ่าน คิด....'!A26</f>
        <v/>
      </c>
      <c r="B27" s="97" t="str">
        <f>'6.บันทึกอ่าน คิด....'!B26:C26</f>
        <v xml:space="preserve"> </v>
      </c>
      <c r="C27" s="98" t="str">
        <f>'2.บันทึกเวลาเรียน'!FB29</f>
        <v/>
      </c>
      <c r="D27" s="98" t="str">
        <f>'2.บันทึกเวลาเรียน'!FC29</f>
        <v/>
      </c>
      <c r="E27" s="98" t="str">
        <f>'2.บันทึกเวลาเรียน'!FD29</f>
        <v/>
      </c>
      <c r="F27" s="117" t="str">
        <f>'2.บันทึกเวลาเรียน'!FE29</f>
        <v/>
      </c>
      <c r="G27" s="117" t="str">
        <f>'2.บันทึกเวลาเรียน'!FF29</f>
        <v/>
      </c>
      <c r="H27" s="96" t="str">
        <f t="shared" si="0"/>
        <v/>
      </c>
      <c r="I27" s="99" t="str">
        <f>IF('1.บันทึกข้อมูลนักเรียน'!G24="ย้าย","ย้าย",IF('1.บันทึกข้อมูลนักเรียน'!G24="ขาดเรียนตลอด","ขาดเรียนตลอด",""))</f>
        <v/>
      </c>
    </row>
    <row r="28" spans="1:9" ht="23.25" x14ac:dyDescent="0.55000000000000004">
      <c r="A28" s="96" t="str">
        <f>'6.บันทึกอ่าน คิด....'!A27</f>
        <v/>
      </c>
      <c r="B28" s="97" t="str">
        <f>'6.บันทึกอ่าน คิด....'!B27:C27</f>
        <v xml:space="preserve"> </v>
      </c>
      <c r="C28" s="98" t="str">
        <f>'2.บันทึกเวลาเรียน'!FB30</f>
        <v/>
      </c>
      <c r="D28" s="98" t="str">
        <f>'2.บันทึกเวลาเรียน'!FC30</f>
        <v/>
      </c>
      <c r="E28" s="98" t="str">
        <f>'2.บันทึกเวลาเรียน'!FD30</f>
        <v/>
      </c>
      <c r="F28" s="117" t="str">
        <f>'2.บันทึกเวลาเรียน'!FE30</f>
        <v/>
      </c>
      <c r="G28" s="117" t="str">
        <f>'2.บันทึกเวลาเรียน'!FF30</f>
        <v/>
      </c>
      <c r="H28" s="96" t="str">
        <f t="shared" si="0"/>
        <v/>
      </c>
      <c r="I28" s="99" t="str">
        <f>IF('1.บันทึกข้อมูลนักเรียน'!G25="ย้าย","ย้าย",IF('1.บันทึกข้อมูลนักเรียน'!G25="ขาดเรียนตลอด","ขาดเรียนตลอด",""))</f>
        <v/>
      </c>
    </row>
    <row r="29" spans="1:9" ht="23.25" x14ac:dyDescent="0.55000000000000004">
      <c r="A29" s="96" t="str">
        <f>'6.บันทึกอ่าน คิด....'!A28</f>
        <v/>
      </c>
      <c r="B29" s="97" t="str">
        <f>'6.บันทึกอ่าน คิด....'!B28:C28</f>
        <v xml:space="preserve"> </v>
      </c>
      <c r="C29" s="98" t="str">
        <f>'2.บันทึกเวลาเรียน'!FB31</f>
        <v/>
      </c>
      <c r="D29" s="98" t="str">
        <f>'2.บันทึกเวลาเรียน'!FC31</f>
        <v/>
      </c>
      <c r="E29" s="98" t="str">
        <f>'2.บันทึกเวลาเรียน'!FD31</f>
        <v/>
      </c>
      <c r="F29" s="117" t="str">
        <f>'2.บันทึกเวลาเรียน'!FE31</f>
        <v/>
      </c>
      <c r="G29" s="117" t="str">
        <f>'2.บันทึกเวลาเรียน'!FF31</f>
        <v/>
      </c>
      <c r="H29" s="96" t="str">
        <f t="shared" si="0"/>
        <v/>
      </c>
      <c r="I29" s="99" t="str">
        <f>IF('1.บันทึกข้อมูลนักเรียน'!G26="ย้าย","ย้าย",IF('1.บันทึกข้อมูลนักเรียน'!G26="ขาดเรียนตลอด","ขาดเรียนตลอด",""))</f>
        <v/>
      </c>
    </row>
    <row r="30" spans="1:9" ht="23.25" x14ac:dyDescent="0.55000000000000004">
      <c r="A30" s="96" t="str">
        <f>'6.บันทึกอ่าน คิด....'!A29</f>
        <v/>
      </c>
      <c r="B30" s="97" t="str">
        <f>'6.บันทึกอ่าน คิด....'!B29:C29</f>
        <v xml:space="preserve"> </v>
      </c>
      <c r="C30" s="98" t="str">
        <f>'2.บันทึกเวลาเรียน'!FB32</f>
        <v/>
      </c>
      <c r="D30" s="98" t="str">
        <f>'2.บันทึกเวลาเรียน'!FC32</f>
        <v/>
      </c>
      <c r="E30" s="98" t="str">
        <f>'2.บันทึกเวลาเรียน'!FD32</f>
        <v/>
      </c>
      <c r="F30" s="117" t="str">
        <f>'2.บันทึกเวลาเรียน'!FE32</f>
        <v/>
      </c>
      <c r="G30" s="117" t="str">
        <f>'2.บันทึกเวลาเรียน'!FF32</f>
        <v/>
      </c>
      <c r="H30" s="96" t="str">
        <f t="shared" si="0"/>
        <v/>
      </c>
      <c r="I30" s="99" t="str">
        <f>IF('1.บันทึกข้อมูลนักเรียน'!G27="ย้าย","ย้าย",IF('1.บันทึกข้อมูลนักเรียน'!G27="ขาดเรียนตลอด","ขาดเรียนตลอด",""))</f>
        <v/>
      </c>
    </row>
    <row r="31" spans="1:9" ht="23.25" x14ac:dyDescent="0.55000000000000004">
      <c r="A31" s="96" t="str">
        <f>'6.บันทึกอ่าน คิด....'!A30</f>
        <v/>
      </c>
      <c r="B31" s="97" t="str">
        <f>'6.บันทึกอ่าน คิด....'!B30:C30</f>
        <v xml:space="preserve"> </v>
      </c>
      <c r="C31" s="98" t="str">
        <f>'2.บันทึกเวลาเรียน'!FB33</f>
        <v/>
      </c>
      <c r="D31" s="98" t="str">
        <f>'2.บันทึกเวลาเรียน'!FC33</f>
        <v/>
      </c>
      <c r="E31" s="98" t="str">
        <f>'2.บันทึกเวลาเรียน'!FD33</f>
        <v/>
      </c>
      <c r="F31" s="117" t="str">
        <f>'2.บันทึกเวลาเรียน'!FE33</f>
        <v/>
      </c>
      <c r="G31" s="117" t="str">
        <f>'2.บันทึกเวลาเรียน'!FF33</f>
        <v/>
      </c>
      <c r="H31" s="96" t="str">
        <f t="shared" si="0"/>
        <v/>
      </c>
      <c r="I31" s="99" t="str">
        <f>IF('1.บันทึกข้อมูลนักเรียน'!G28="ย้าย","ย้าย",IF('1.บันทึกข้อมูลนักเรียน'!G28="ขาดเรียนตลอด","ขาดเรียนตลอด",""))</f>
        <v/>
      </c>
    </row>
    <row r="32" spans="1:9" ht="23.25" x14ac:dyDescent="0.55000000000000004">
      <c r="A32" s="96" t="str">
        <f>'6.บันทึกอ่าน คิด....'!A31</f>
        <v/>
      </c>
      <c r="B32" s="97" t="str">
        <f>'6.บันทึกอ่าน คิด....'!B31:C31</f>
        <v xml:space="preserve"> </v>
      </c>
      <c r="C32" s="98" t="str">
        <f>'2.บันทึกเวลาเรียน'!FB34</f>
        <v/>
      </c>
      <c r="D32" s="98" t="str">
        <f>'2.บันทึกเวลาเรียน'!FC34</f>
        <v/>
      </c>
      <c r="E32" s="98" t="str">
        <f>'2.บันทึกเวลาเรียน'!FD34</f>
        <v/>
      </c>
      <c r="F32" s="117" t="str">
        <f>'2.บันทึกเวลาเรียน'!FE34</f>
        <v/>
      </c>
      <c r="G32" s="117" t="str">
        <f>'2.บันทึกเวลาเรียน'!FF34</f>
        <v/>
      </c>
      <c r="H32" s="96" t="str">
        <f t="shared" si="0"/>
        <v/>
      </c>
      <c r="I32" s="99" t="str">
        <f>IF('1.บันทึกข้อมูลนักเรียน'!G29="ย้าย","ย้าย",IF('1.บันทึกข้อมูลนักเรียน'!G29="ขาดเรียนตลอด","ขาดเรียนตลอด",""))</f>
        <v/>
      </c>
    </row>
    <row r="33" spans="1:9" ht="23.25" x14ac:dyDescent="0.55000000000000004">
      <c r="A33" s="96" t="str">
        <f>'6.บันทึกอ่าน คิด....'!A32</f>
        <v/>
      </c>
      <c r="B33" s="97" t="str">
        <f>'6.บันทึกอ่าน คิด....'!B32:C32</f>
        <v xml:space="preserve"> </v>
      </c>
      <c r="C33" s="98" t="str">
        <f>'2.บันทึกเวลาเรียน'!FB35</f>
        <v/>
      </c>
      <c r="D33" s="98" t="str">
        <f>'2.บันทึกเวลาเรียน'!FC35</f>
        <v/>
      </c>
      <c r="E33" s="98" t="str">
        <f>'2.บันทึกเวลาเรียน'!FD35</f>
        <v/>
      </c>
      <c r="F33" s="117" t="str">
        <f>'2.บันทึกเวลาเรียน'!FE35</f>
        <v/>
      </c>
      <c r="G33" s="117" t="str">
        <f>'2.บันทึกเวลาเรียน'!FF35</f>
        <v/>
      </c>
      <c r="H33" s="96" t="str">
        <f t="shared" si="0"/>
        <v/>
      </c>
      <c r="I33" s="99" t="str">
        <f>IF('1.บันทึกข้อมูลนักเรียน'!G30="ย้าย","ย้าย",IF('1.บันทึกข้อมูลนักเรียน'!G30="ขาดเรียนตลอด","ขาดเรียนตลอด",""))</f>
        <v/>
      </c>
    </row>
    <row r="34" spans="1:9" ht="23.25" x14ac:dyDescent="0.55000000000000004">
      <c r="A34" s="96" t="str">
        <f>'6.บันทึกอ่าน คิด....'!A33</f>
        <v/>
      </c>
      <c r="B34" s="97" t="str">
        <f>'6.บันทึกอ่าน คิด....'!B33:C33</f>
        <v xml:space="preserve"> </v>
      </c>
      <c r="C34" s="98" t="str">
        <f>'2.บันทึกเวลาเรียน'!FB36</f>
        <v/>
      </c>
      <c r="D34" s="98" t="str">
        <f>'2.บันทึกเวลาเรียน'!FC36</f>
        <v/>
      </c>
      <c r="E34" s="98" t="str">
        <f>'2.บันทึกเวลาเรียน'!FD36</f>
        <v/>
      </c>
      <c r="F34" s="117" t="str">
        <f>'2.บันทึกเวลาเรียน'!FE36</f>
        <v/>
      </c>
      <c r="G34" s="117" t="str">
        <f>'2.บันทึกเวลาเรียน'!FF36</f>
        <v/>
      </c>
      <c r="H34" s="96" t="str">
        <f t="shared" si="0"/>
        <v/>
      </c>
      <c r="I34" s="99" t="str">
        <f>IF('1.บันทึกข้อมูลนักเรียน'!G31="ย้าย","ย้าย",IF('1.บันทึกข้อมูลนักเรียน'!G31="ขาดเรียนตลอด","ขาดเรียนตลอด",""))</f>
        <v/>
      </c>
    </row>
    <row r="35" spans="1:9" ht="23.25" x14ac:dyDescent="0.55000000000000004">
      <c r="A35" s="96" t="str">
        <f>'6.บันทึกอ่าน คิด....'!A34</f>
        <v/>
      </c>
      <c r="B35" s="97" t="str">
        <f>'6.บันทึกอ่าน คิด....'!B34:C34</f>
        <v xml:space="preserve"> </v>
      </c>
      <c r="C35" s="98" t="str">
        <f>'2.บันทึกเวลาเรียน'!FB37</f>
        <v/>
      </c>
      <c r="D35" s="98" t="str">
        <f>'2.บันทึกเวลาเรียน'!FC37</f>
        <v/>
      </c>
      <c r="E35" s="98" t="str">
        <f>'2.บันทึกเวลาเรียน'!FD37</f>
        <v/>
      </c>
      <c r="F35" s="117" t="str">
        <f>'2.บันทึกเวลาเรียน'!FE37</f>
        <v/>
      </c>
      <c r="G35" s="117" t="str">
        <f>'2.บันทึกเวลาเรียน'!FF37</f>
        <v/>
      </c>
      <c r="H35" s="96" t="str">
        <f t="shared" si="0"/>
        <v/>
      </c>
      <c r="I35" s="99" t="str">
        <f>IF('1.บันทึกข้อมูลนักเรียน'!G32="ย้าย","ย้าย",IF('1.บันทึกข้อมูลนักเรียน'!G32="ขาดเรียนตลอด","ขาดเรียนตลอด",""))</f>
        <v/>
      </c>
    </row>
    <row r="36" spans="1:9" ht="23.25" x14ac:dyDescent="0.55000000000000004">
      <c r="A36" s="96" t="str">
        <f>'6.บันทึกอ่าน คิด....'!A35</f>
        <v/>
      </c>
      <c r="B36" s="97" t="str">
        <f>'6.บันทึกอ่าน คิด....'!B35:C35</f>
        <v xml:space="preserve"> </v>
      </c>
      <c r="C36" s="98" t="str">
        <f>'2.บันทึกเวลาเรียน'!FB38</f>
        <v/>
      </c>
      <c r="D36" s="98" t="str">
        <f>'2.บันทึกเวลาเรียน'!FC38</f>
        <v/>
      </c>
      <c r="E36" s="98" t="str">
        <f>'2.บันทึกเวลาเรียน'!FD38</f>
        <v/>
      </c>
      <c r="F36" s="117" t="str">
        <f>'2.บันทึกเวลาเรียน'!FE38</f>
        <v/>
      </c>
      <c r="G36" s="117" t="str">
        <f>'2.บันทึกเวลาเรียน'!FF38</f>
        <v/>
      </c>
      <c r="H36" s="96" t="str">
        <f t="shared" si="0"/>
        <v/>
      </c>
      <c r="I36" s="99" t="str">
        <f>IF('1.บันทึกข้อมูลนักเรียน'!G33="ย้าย","ย้าย",IF('1.บันทึกข้อมูลนักเรียน'!G33="ขาดเรียนตลอด","ขาดเรียนตลอด",""))</f>
        <v/>
      </c>
    </row>
    <row r="37" spans="1:9" ht="23.25" x14ac:dyDescent="0.55000000000000004">
      <c r="A37" s="96" t="str">
        <f>'6.บันทึกอ่าน คิด....'!A36</f>
        <v/>
      </c>
      <c r="B37" s="97" t="str">
        <f>'6.บันทึกอ่าน คิด....'!B36:C36</f>
        <v xml:space="preserve"> </v>
      </c>
      <c r="C37" s="98" t="str">
        <f>'2.บันทึกเวลาเรียน'!FB39</f>
        <v/>
      </c>
      <c r="D37" s="98" t="str">
        <f>'2.บันทึกเวลาเรียน'!FC39</f>
        <v/>
      </c>
      <c r="E37" s="98" t="str">
        <f>'2.บันทึกเวลาเรียน'!FD39</f>
        <v/>
      </c>
      <c r="F37" s="117" t="str">
        <f>'2.บันทึกเวลาเรียน'!FE39</f>
        <v/>
      </c>
      <c r="G37" s="117" t="str">
        <f>'2.บันทึกเวลาเรียน'!FF39</f>
        <v/>
      </c>
      <c r="H37" s="96" t="str">
        <f t="shared" si="0"/>
        <v/>
      </c>
      <c r="I37" s="99" t="str">
        <f>IF('1.บันทึกข้อมูลนักเรียน'!G34="ย้าย","ย้าย",IF('1.บันทึกข้อมูลนักเรียน'!G34="ขาดเรียนตลอด","ขาดเรียนตลอด",""))</f>
        <v/>
      </c>
    </row>
    <row r="38" spans="1:9" ht="23.25" x14ac:dyDescent="0.55000000000000004">
      <c r="A38" s="96" t="str">
        <f>'6.บันทึกอ่าน คิด....'!A37</f>
        <v/>
      </c>
      <c r="B38" s="97" t="str">
        <f>'6.บันทึกอ่าน คิด....'!B37:C37</f>
        <v xml:space="preserve"> </v>
      </c>
      <c r="C38" s="98" t="str">
        <f>'2.บันทึกเวลาเรียน'!FB40</f>
        <v/>
      </c>
      <c r="D38" s="98" t="str">
        <f>'2.บันทึกเวลาเรียน'!FC40</f>
        <v/>
      </c>
      <c r="E38" s="98" t="str">
        <f>'2.บันทึกเวลาเรียน'!FD40</f>
        <v/>
      </c>
      <c r="F38" s="117" t="str">
        <f>'2.บันทึกเวลาเรียน'!FE40</f>
        <v/>
      </c>
      <c r="G38" s="117" t="str">
        <f>'2.บันทึกเวลาเรียน'!FF40</f>
        <v/>
      </c>
      <c r="H38" s="96" t="str">
        <f t="shared" si="0"/>
        <v/>
      </c>
      <c r="I38" s="99" t="str">
        <f>IF('1.บันทึกข้อมูลนักเรียน'!G35="ย้าย","ย้าย",IF('1.บันทึกข้อมูลนักเรียน'!G35="ขาดเรียนตลอด","ขาดเรียนตลอด",""))</f>
        <v/>
      </c>
    </row>
    <row r="39" spans="1:9" ht="23.25" x14ac:dyDescent="0.55000000000000004">
      <c r="A39" s="96" t="str">
        <f>'6.บันทึกอ่าน คิด....'!A38</f>
        <v/>
      </c>
      <c r="B39" s="97" t="str">
        <f>'6.บันทึกอ่าน คิด....'!B38:C38</f>
        <v xml:space="preserve"> </v>
      </c>
      <c r="C39" s="98" t="str">
        <f>'2.บันทึกเวลาเรียน'!FB41</f>
        <v/>
      </c>
      <c r="D39" s="98" t="str">
        <f>'2.บันทึกเวลาเรียน'!FC41</f>
        <v/>
      </c>
      <c r="E39" s="98" t="str">
        <f>'2.บันทึกเวลาเรียน'!FD41</f>
        <v/>
      </c>
      <c r="F39" s="117" t="str">
        <f>'2.บันทึกเวลาเรียน'!FE41</f>
        <v/>
      </c>
      <c r="G39" s="117" t="str">
        <f>'2.บันทึกเวลาเรียน'!FF41</f>
        <v/>
      </c>
      <c r="H39" s="96" t="str">
        <f t="shared" si="0"/>
        <v/>
      </c>
      <c r="I39" s="99" t="str">
        <f>IF('1.บันทึกข้อมูลนักเรียน'!G36="ย้าย","ย้าย",IF('1.บันทึกข้อมูลนักเรียน'!G36="ขาดเรียนตลอด","ขาดเรียนตลอด",""))</f>
        <v/>
      </c>
    </row>
    <row r="40" spans="1:9" ht="23.25" x14ac:dyDescent="0.55000000000000004">
      <c r="A40" s="96" t="str">
        <f>'6.บันทึกอ่าน คิด....'!A39</f>
        <v/>
      </c>
      <c r="B40" s="97" t="str">
        <f>'6.บันทึกอ่าน คิด....'!B39:C39</f>
        <v xml:space="preserve"> </v>
      </c>
      <c r="C40" s="98" t="str">
        <f>'2.บันทึกเวลาเรียน'!FB42</f>
        <v/>
      </c>
      <c r="D40" s="98" t="str">
        <f>'2.บันทึกเวลาเรียน'!FC42</f>
        <v/>
      </c>
      <c r="E40" s="98" t="str">
        <f>'2.บันทึกเวลาเรียน'!FD42</f>
        <v/>
      </c>
      <c r="F40" s="117" t="str">
        <f>'2.บันทึกเวลาเรียน'!FE42</f>
        <v/>
      </c>
      <c r="G40" s="117" t="str">
        <f>'2.บันทึกเวลาเรียน'!FF42</f>
        <v/>
      </c>
      <c r="H40" s="96" t="str">
        <f t="shared" si="0"/>
        <v/>
      </c>
      <c r="I40" s="99" t="str">
        <f>IF('1.บันทึกข้อมูลนักเรียน'!G37="ย้าย","ย้าย",IF('1.บันทึกข้อมูลนักเรียน'!G37="ขาดเรียนตลอด","ขาดเรียนตลอด",""))</f>
        <v/>
      </c>
    </row>
    <row r="41" spans="1:9" ht="23.25" x14ac:dyDescent="0.55000000000000004">
      <c r="A41" s="96" t="str">
        <f>'6.บันทึกอ่าน คิด....'!A40</f>
        <v/>
      </c>
      <c r="B41" s="97" t="str">
        <f>'6.บันทึกอ่าน คิด....'!B40:C40</f>
        <v xml:space="preserve"> </v>
      </c>
      <c r="C41" s="98" t="str">
        <f>'2.บันทึกเวลาเรียน'!FB43</f>
        <v/>
      </c>
      <c r="D41" s="98" t="str">
        <f>'2.บันทึกเวลาเรียน'!FC43</f>
        <v/>
      </c>
      <c r="E41" s="98" t="str">
        <f>'2.บันทึกเวลาเรียน'!FD43</f>
        <v/>
      </c>
      <c r="F41" s="117" t="str">
        <f>'2.บันทึกเวลาเรียน'!FE43</f>
        <v/>
      </c>
      <c r="G41" s="117" t="str">
        <f>'2.บันทึกเวลาเรียน'!FF43</f>
        <v/>
      </c>
      <c r="H41" s="96" t="str">
        <f t="shared" si="0"/>
        <v/>
      </c>
      <c r="I41" s="99" t="str">
        <f>IF('1.บันทึกข้อมูลนักเรียน'!G38="ย้าย","ย้าย",IF('1.บันทึกข้อมูลนักเรียน'!G38="ขาดเรียนตลอด","ขาดเรียนตลอด",""))</f>
        <v/>
      </c>
    </row>
    <row r="42" spans="1:9" ht="23.25" x14ac:dyDescent="0.55000000000000004">
      <c r="A42" s="96" t="str">
        <f>'6.บันทึกอ่าน คิด....'!A41</f>
        <v/>
      </c>
      <c r="B42" s="97" t="str">
        <f>'6.บันทึกอ่าน คิด....'!B41:C41</f>
        <v xml:space="preserve"> </v>
      </c>
      <c r="C42" s="98" t="str">
        <f>'2.บันทึกเวลาเรียน'!FB44</f>
        <v/>
      </c>
      <c r="D42" s="98" t="str">
        <f>'2.บันทึกเวลาเรียน'!FC44</f>
        <v/>
      </c>
      <c r="E42" s="98" t="str">
        <f>'2.บันทึกเวลาเรียน'!FD44</f>
        <v/>
      </c>
      <c r="F42" s="117" t="str">
        <f>'2.บันทึกเวลาเรียน'!FE44</f>
        <v/>
      </c>
      <c r="G42" s="117" t="str">
        <f>'2.บันทึกเวลาเรียน'!FF44</f>
        <v/>
      </c>
      <c r="H42" s="96" t="str">
        <f t="shared" si="0"/>
        <v/>
      </c>
      <c r="I42" s="99" t="str">
        <f>IF('1.บันทึกข้อมูลนักเรียน'!G39="ย้าย","ย้าย",IF('1.บันทึกข้อมูลนักเรียน'!G39="ขาดเรียนตลอด","ขาดเรียนตลอด",""))</f>
        <v/>
      </c>
    </row>
    <row r="43" spans="1:9" ht="23.25" x14ac:dyDescent="0.55000000000000004">
      <c r="A43" s="96" t="str">
        <f>'6.บันทึกอ่าน คิด....'!A42</f>
        <v/>
      </c>
      <c r="B43" s="97" t="str">
        <f>'6.บันทึกอ่าน คิด....'!B42:C42</f>
        <v xml:space="preserve"> </v>
      </c>
      <c r="C43" s="98" t="str">
        <f>'2.บันทึกเวลาเรียน'!FB45</f>
        <v/>
      </c>
      <c r="D43" s="98" t="str">
        <f>'2.บันทึกเวลาเรียน'!FC45</f>
        <v/>
      </c>
      <c r="E43" s="98" t="str">
        <f>'2.บันทึกเวลาเรียน'!FD45</f>
        <v/>
      </c>
      <c r="F43" s="117" t="str">
        <f>'2.บันทึกเวลาเรียน'!FE45</f>
        <v/>
      </c>
      <c r="G43" s="117" t="str">
        <f>'2.บันทึกเวลาเรียน'!FF45</f>
        <v/>
      </c>
      <c r="H43" s="96" t="str">
        <f t="shared" si="0"/>
        <v/>
      </c>
      <c r="I43" s="99" t="str">
        <f>IF('1.บันทึกข้อมูลนักเรียน'!G40="ย้าย","ย้าย",IF('1.บันทึกข้อมูลนักเรียน'!G40="ขาดเรียนตลอด","ขาดเรียนตลอด",""))</f>
        <v/>
      </c>
    </row>
    <row r="44" spans="1:9" ht="23.25" x14ac:dyDescent="0.55000000000000004">
      <c r="A44" s="96" t="str">
        <f>'6.บันทึกอ่าน คิด....'!A43</f>
        <v/>
      </c>
      <c r="B44" s="97" t="str">
        <f>'6.บันทึกอ่าน คิด....'!B43:C43</f>
        <v xml:space="preserve"> </v>
      </c>
      <c r="C44" s="98" t="str">
        <f>'2.บันทึกเวลาเรียน'!FB46</f>
        <v/>
      </c>
      <c r="D44" s="98" t="str">
        <f>'2.บันทึกเวลาเรียน'!FC46</f>
        <v/>
      </c>
      <c r="E44" s="98" t="str">
        <f>'2.บันทึกเวลาเรียน'!FD46</f>
        <v/>
      </c>
      <c r="F44" s="117" t="str">
        <f>'2.บันทึกเวลาเรียน'!FE46</f>
        <v/>
      </c>
      <c r="G44" s="117" t="str">
        <f>'2.บันทึกเวลาเรียน'!FF46</f>
        <v/>
      </c>
      <c r="H44" s="96" t="str">
        <f t="shared" si="0"/>
        <v/>
      </c>
      <c r="I44" s="99" t="str">
        <f>IF('1.บันทึกข้อมูลนักเรียน'!G41="ย้าย","ย้าย",IF('1.บันทึกข้อมูลนักเรียน'!G41="ขาดเรียนตลอด","ขาดเรียนตลอด",""))</f>
        <v/>
      </c>
    </row>
    <row r="45" spans="1:9" ht="23.25" x14ac:dyDescent="0.55000000000000004">
      <c r="A45" s="96" t="str">
        <f>'6.บันทึกอ่าน คิด....'!A44</f>
        <v/>
      </c>
      <c r="B45" s="97" t="str">
        <f>'6.บันทึกอ่าน คิด....'!B44:C44</f>
        <v xml:space="preserve"> </v>
      </c>
      <c r="C45" s="98" t="str">
        <f>'2.บันทึกเวลาเรียน'!FB47</f>
        <v/>
      </c>
      <c r="D45" s="98" t="str">
        <f>'2.บันทึกเวลาเรียน'!FC47</f>
        <v/>
      </c>
      <c r="E45" s="98" t="str">
        <f>'2.บันทึกเวลาเรียน'!FD47</f>
        <v/>
      </c>
      <c r="F45" s="117" t="str">
        <f>'2.บันทึกเวลาเรียน'!FE47</f>
        <v/>
      </c>
      <c r="G45" s="117" t="str">
        <f>'2.บันทึกเวลาเรียน'!FF47</f>
        <v/>
      </c>
      <c r="H45" s="96" t="str">
        <f t="shared" si="0"/>
        <v/>
      </c>
      <c r="I45" s="99" t="str">
        <f>IF('1.บันทึกข้อมูลนักเรียน'!G42="ย้าย","ย้าย",IF('1.บันทึกข้อมูลนักเรียน'!G42="ขาดเรียนตลอด","ขาดเรียนตลอด",""))</f>
        <v/>
      </c>
    </row>
    <row r="46" spans="1:9" ht="23.25" x14ac:dyDescent="0.55000000000000004">
      <c r="A46" s="96" t="str">
        <f>'6.บันทึกอ่าน คิด....'!A45</f>
        <v/>
      </c>
      <c r="B46" s="97" t="str">
        <f>'6.บันทึกอ่าน คิด....'!B45:C45</f>
        <v xml:space="preserve"> </v>
      </c>
      <c r="C46" s="98" t="str">
        <f>'2.บันทึกเวลาเรียน'!FB48</f>
        <v/>
      </c>
      <c r="D46" s="98" t="str">
        <f>'2.บันทึกเวลาเรียน'!FC48</f>
        <v/>
      </c>
      <c r="E46" s="98" t="str">
        <f>'2.บันทึกเวลาเรียน'!FD48</f>
        <v/>
      </c>
      <c r="F46" s="117" t="str">
        <f>'2.บันทึกเวลาเรียน'!FE48</f>
        <v/>
      </c>
      <c r="G46" s="117" t="str">
        <f>'2.บันทึกเวลาเรียน'!FF48</f>
        <v/>
      </c>
      <c r="H46" s="96" t="str">
        <f t="shared" si="0"/>
        <v/>
      </c>
      <c r="I46" s="99" t="str">
        <f>IF('1.บันทึกข้อมูลนักเรียน'!G43="ย้าย","ย้าย",IF('1.บันทึกข้อมูลนักเรียน'!G43="ขาดเรียนตลอด","ขาดเรียนตลอด",""))</f>
        <v/>
      </c>
    </row>
    <row r="47" spans="1:9" ht="23.25" x14ac:dyDescent="0.55000000000000004">
      <c r="A47" s="96" t="str">
        <f>'6.บันทึกอ่าน คิด....'!A46</f>
        <v/>
      </c>
      <c r="B47" s="97" t="str">
        <f>'6.บันทึกอ่าน คิด....'!B46:C46</f>
        <v xml:space="preserve"> </v>
      </c>
      <c r="C47" s="98" t="str">
        <f>'2.บันทึกเวลาเรียน'!FB49</f>
        <v/>
      </c>
      <c r="D47" s="98" t="str">
        <f>'2.บันทึกเวลาเรียน'!FC49</f>
        <v/>
      </c>
      <c r="E47" s="98" t="str">
        <f>'2.บันทึกเวลาเรียน'!FD49</f>
        <v/>
      </c>
      <c r="F47" s="117" t="str">
        <f>'2.บันทึกเวลาเรียน'!FE49</f>
        <v/>
      </c>
      <c r="G47" s="117" t="str">
        <f>'2.บันทึกเวลาเรียน'!FF49</f>
        <v/>
      </c>
      <c r="H47" s="96" t="str">
        <f t="shared" si="0"/>
        <v/>
      </c>
      <c r="I47" s="99" t="str">
        <f>IF('1.บันทึกข้อมูลนักเรียน'!G44="ย้าย","ย้าย",IF('1.บันทึกข้อมูลนักเรียน'!G44="ขาดเรียนตลอด","ขาดเรียนตลอด",""))</f>
        <v/>
      </c>
    </row>
    <row r="48" spans="1:9" ht="23.25" x14ac:dyDescent="0.55000000000000004">
      <c r="A48" s="96" t="str">
        <f>'6.บันทึกอ่าน คิด....'!A47</f>
        <v/>
      </c>
      <c r="B48" s="97" t="str">
        <f>'6.บันทึกอ่าน คิด....'!B47:C47</f>
        <v xml:space="preserve"> </v>
      </c>
      <c r="C48" s="98" t="str">
        <f>'2.บันทึกเวลาเรียน'!FB50</f>
        <v/>
      </c>
      <c r="D48" s="98" t="str">
        <f>'2.บันทึกเวลาเรียน'!FC50</f>
        <v/>
      </c>
      <c r="E48" s="98" t="str">
        <f>'2.บันทึกเวลาเรียน'!FD50</f>
        <v/>
      </c>
      <c r="F48" s="117" t="str">
        <f>'2.บันทึกเวลาเรียน'!FE50</f>
        <v/>
      </c>
      <c r="G48" s="117" t="str">
        <f>'2.บันทึกเวลาเรียน'!FF50</f>
        <v/>
      </c>
      <c r="H48" s="96" t="str">
        <f t="shared" si="0"/>
        <v/>
      </c>
      <c r="I48" s="99" t="str">
        <f>IF('1.บันทึกข้อมูลนักเรียน'!G45="ย้าย","ย้าย",IF('1.บันทึกข้อมูลนักเรียน'!G45="ขาดเรียนตลอด","ขาดเรียนตลอด",""))</f>
        <v/>
      </c>
    </row>
    <row r="49" spans="1:9" ht="23.25" x14ac:dyDescent="0.55000000000000004">
      <c r="A49" s="96" t="str">
        <f>'6.บันทึกอ่าน คิด....'!A48</f>
        <v/>
      </c>
      <c r="B49" s="97" t="str">
        <f>'6.บันทึกอ่าน คิด....'!B48:C48</f>
        <v xml:space="preserve"> </v>
      </c>
      <c r="C49" s="98" t="str">
        <f>'2.บันทึกเวลาเรียน'!FB51</f>
        <v/>
      </c>
      <c r="D49" s="98" t="str">
        <f>'2.บันทึกเวลาเรียน'!FC51</f>
        <v/>
      </c>
      <c r="E49" s="98" t="str">
        <f>'2.บันทึกเวลาเรียน'!FD51</f>
        <v/>
      </c>
      <c r="F49" s="117" t="str">
        <f>'2.บันทึกเวลาเรียน'!FE51</f>
        <v/>
      </c>
      <c r="G49" s="117" t="str">
        <f>'2.บันทึกเวลาเรียน'!FF51</f>
        <v/>
      </c>
      <c r="H49" s="96" t="str">
        <f t="shared" si="0"/>
        <v/>
      </c>
      <c r="I49" s="99" t="str">
        <f>IF('1.บันทึกข้อมูลนักเรียน'!G46="ย้าย","ย้าย",IF('1.บันทึกข้อมูลนักเรียน'!G46="ขาดเรียนตลอด","ขาดเรียนตลอด",""))</f>
        <v/>
      </c>
    </row>
    <row r="50" spans="1:9" ht="23.25" x14ac:dyDescent="0.55000000000000004">
      <c r="A50" s="96" t="str">
        <f>'6.บันทึกอ่าน คิด....'!A49</f>
        <v/>
      </c>
      <c r="B50" s="97" t="str">
        <f>'6.บันทึกอ่าน คิด....'!B49:C49</f>
        <v xml:space="preserve"> </v>
      </c>
      <c r="C50" s="98" t="str">
        <f>'2.บันทึกเวลาเรียน'!FB52</f>
        <v/>
      </c>
      <c r="D50" s="98" t="str">
        <f>'2.บันทึกเวลาเรียน'!FC52</f>
        <v/>
      </c>
      <c r="E50" s="98" t="str">
        <f>'2.บันทึกเวลาเรียน'!FD52</f>
        <v/>
      </c>
      <c r="F50" s="117" t="str">
        <f>'2.บันทึกเวลาเรียน'!FE52</f>
        <v/>
      </c>
      <c r="G50" s="117" t="str">
        <f>'2.บันทึกเวลาเรียน'!FF52</f>
        <v/>
      </c>
      <c r="H50" s="96" t="str">
        <f t="shared" si="0"/>
        <v/>
      </c>
      <c r="I50" s="99" t="str">
        <f>IF('1.บันทึกข้อมูลนักเรียน'!G47="ย้าย","ย้าย",IF('1.บันทึกข้อมูลนักเรียน'!G47="ขาดเรียนตลอด","ขาดเรียนตลอด",""))</f>
        <v/>
      </c>
    </row>
    <row r="51" spans="1:9" ht="23.25" x14ac:dyDescent="0.55000000000000004">
      <c r="A51" s="96" t="str">
        <f>'6.บันทึกอ่าน คิด....'!A50</f>
        <v/>
      </c>
      <c r="B51" s="97" t="str">
        <f>'6.บันทึกอ่าน คิด....'!B50:C50</f>
        <v xml:space="preserve"> </v>
      </c>
      <c r="C51" s="98" t="str">
        <f>'2.บันทึกเวลาเรียน'!FB53</f>
        <v/>
      </c>
      <c r="D51" s="98" t="str">
        <f>'2.บันทึกเวลาเรียน'!FC53</f>
        <v/>
      </c>
      <c r="E51" s="98" t="str">
        <f>'2.บันทึกเวลาเรียน'!FD53</f>
        <v/>
      </c>
      <c r="F51" s="117" t="str">
        <f>'2.บันทึกเวลาเรียน'!FE53</f>
        <v/>
      </c>
      <c r="G51" s="117" t="str">
        <f>'2.บันทึกเวลาเรียน'!FF53</f>
        <v/>
      </c>
      <c r="H51" s="96" t="str">
        <f t="shared" si="0"/>
        <v/>
      </c>
      <c r="I51" s="99" t="str">
        <f>IF('1.บันทึกข้อมูลนักเรียน'!G48="ย้าย","ย้าย",IF('1.บันทึกข้อมูลนักเรียน'!G48="ขาดเรียนตลอด","ขาดเรียนตลอด",""))</f>
        <v/>
      </c>
    </row>
    <row r="52" spans="1:9" ht="23.25" x14ac:dyDescent="0.55000000000000004">
      <c r="A52" s="96" t="str">
        <f>'6.บันทึกอ่าน คิด....'!A51</f>
        <v/>
      </c>
      <c r="B52" s="97" t="str">
        <f>'6.บันทึกอ่าน คิด....'!B51:C51</f>
        <v xml:space="preserve"> </v>
      </c>
      <c r="C52" s="98" t="str">
        <f>'2.บันทึกเวลาเรียน'!FB54</f>
        <v/>
      </c>
      <c r="D52" s="98" t="str">
        <f>'2.บันทึกเวลาเรียน'!FC54</f>
        <v/>
      </c>
      <c r="E52" s="98" t="str">
        <f>'2.บันทึกเวลาเรียน'!FD54</f>
        <v/>
      </c>
      <c r="F52" s="117" t="str">
        <f>'2.บันทึกเวลาเรียน'!FE54</f>
        <v/>
      </c>
      <c r="G52" s="117" t="str">
        <f>'2.บันทึกเวลาเรียน'!FF54</f>
        <v/>
      </c>
      <c r="H52" s="96" t="str">
        <f t="shared" si="0"/>
        <v/>
      </c>
      <c r="I52" s="99" t="str">
        <f>IF('1.บันทึกข้อมูลนักเรียน'!G49="ย้าย","ย้าย",IF('1.บันทึกข้อมูลนักเรียน'!G49="ขาดเรียนตลอด","ขาดเรียนตลอด",""))</f>
        <v/>
      </c>
    </row>
    <row r="53" spans="1:9" ht="23.25" x14ac:dyDescent="0.55000000000000004">
      <c r="A53" s="96" t="str">
        <f>'6.บันทึกอ่าน คิด....'!A52</f>
        <v/>
      </c>
      <c r="B53" s="97" t="str">
        <f>'6.บันทึกอ่าน คิด....'!B52:C52</f>
        <v xml:space="preserve"> </v>
      </c>
      <c r="C53" s="98" t="str">
        <f>'2.บันทึกเวลาเรียน'!FB55</f>
        <v/>
      </c>
      <c r="D53" s="98" t="str">
        <f>'2.บันทึกเวลาเรียน'!FC55</f>
        <v/>
      </c>
      <c r="E53" s="98" t="str">
        <f>'2.บันทึกเวลาเรียน'!FD55</f>
        <v/>
      </c>
      <c r="F53" s="117" t="str">
        <f>'2.บันทึกเวลาเรียน'!FE55</f>
        <v/>
      </c>
      <c r="G53" s="117" t="str">
        <f>'2.บันทึกเวลาเรียน'!FF55</f>
        <v/>
      </c>
      <c r="H53" s="96" t="str">
        <f t="shared" si="0"/>
        <v/>
      </c>
      <c r="I53" s="99" t="str">
        <f>IF('1.บันทึกข้อมูลนักเรียน'!G50="ย้าย","ย้าย",IF('1.บันทึกข้อมูลนักเรียน'!G50="ขาดเรียนตลอด","ขาดเรียนตลอด",""))</f>
        <v/>
      </c>
    </row>
    <row r="54" spans="1:9" ht="23.25" x14ac:dyDescent="0.55000000000000004">
      <c r="A54" s="96" t="str">
        <f>'6.บันทึกอ่าน คิด....'!A53</f>
        <v/>
      </c>
      <c r="B54" s="97" t="str">
        <f>'6.บันทึกอ่าน คิด....'!B53:C53</f>
        <v xml:space="preserve"> </v>
      </c>
      <c r="C54" s="98" t="str">
        <f>'2.บันทึกเวลาเรียน'!FB56</f>
        <v/>
      </c>
      <c r="D54" s="98" t="str">
        <f>'2.บันทึกเวลาเรียน'!FC56</f>
        <v/>
      </c>
      <c r="E54" s="98" t="str">
        <f>'2.บันทึกเวลาเรียน'!FD56</f>
        <v/>
      </c>
      <c r="F54" s="117" t="str">
        <f>'2.บันทึกเวลาเรียน'!FE56</f>
        <v/>
      </c>
      <c r="G54" s="117" t="str">
        <f>'2.บันทึกเวลาเรียน'!FF56</f>
        <v/>
      </c>
      <c r="H54" s="96" t="str">
        <f t="shared" si="0"/>
        <v/>
      </c>
      <c r="I54" s="99" t="str">
        <f>IF('1.บันทึกข้อมูลนักเรียน'!G51="ย้าย","ย้าย",IF('1.บันทึกข้อมูลนักเรียน'!G51="ขาดเรียนตลอด","ขาดเรียนตลอด",""))</f>
        <v/>
      </c>
    </row>
    <row r="55" spans="1:9" ht="23.25" x14ac:dyDescent="0.55000000000000004">
      <c r="A55" s="96" t="str">
        <f>'6.บันทึกอ่าน คิด....'!A54</f>
        <v/>
      </c>
      <c r="B55" s="97" t="str">
        <f>'6.บันทึกอ่าน คิด....'!B54:C54</f>
        <v xml:space="preserve"> </v>
      </c>
      <c r="C55" s="98" t="str">
        <f>'2.บันทึกเวลาเรียน'!FB57</f>
        <v/>
      </c>
      <c r="D55" s="98" t="str">
        <f>'2.บันทึกเวลาเรียน'!FC57</f>
        <v/>
      </c>
      <c r="E55" s="98" t="str">
        <f>'2.บันทึกเวลาเรียน'!FD57</f>
        <v/>
      </c>
      <c r="F55" s="117" t="str">
        <f>'2.บันทึกเวลาเรียน'!FE57</f>
        <v/>
      </c>
      <c r="G55" s="117" t="str">
        <f>'2.บันทึกเวลาเรียน'!FF57</f>
        <v/>
      </c>
      <c r="H55" s="96" t="str">
        <f t="shared" si="0"/>
        <v/>
      </c>
      <c r="I55" s="99" t="str">
        <f>IF('1.บันทึกข้อมูลนักเรียน'!G52="ย้าย","ย้าย",IF('1.บันทึกข้อมูลนักเรียน'!G52="ขาดเรียนตลอด","ขาดเรียนตลอด",""))</f>
        <v/>
      </c>
    </row>
  </sheetData>
  <sheetProtection algorithmName="SHA-512" hashValue="drl5vXoZiH698S85qiGcRCIr5ItXK09i7Ay+tXw//7GRgdNrhCjiIP3B62P6NeQjoXAAfxY0XP/Yek1RHQq/3Q==" saltValue="V+U9zz8wT5mHTCVPxEg0MA==" spinCount="100000" sheet="1" objects="1" scenarios="1"/>
  <mergeCells count="9">
    <mergeCell ref="A1:I1"/>
    <mergeCell ref="A2:A5"/>
    <mergeCell ref="B2:B5"/>
    <mergeCell ref="C2:G2"/>
    <mergeCell ref="H2:H5"/>
    <mergeCell ref="I2:I5"/>
    <mergeCell ref="C3:D3"/>
    <mergeCell ref="F3:G3"/>
    <mergeCell ref="C4:G4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EE60-AF6A-44DA-AA81-AB22C9600584}">
  <sheetPr codeName="Sheet11"/>
  <dimension ref="A1:G54"/>
  <sheetViews>
    <sheetView view="pageBreakPreview" zoomScale="60" zoomScaleNormal="100" workbookViewId="0">
      <selection activeCell="M15" sqref="M15"/>
    </sheetView>
  </sheetViews>
  <sheetFormatPr defaultColWidth="9" defaultRowHeight="21.75" x14ac:dyDescent="0.2"/>
  <cols>
    <col min="1" max="1" width="4" style="93" customWidth="1"/>
    <col min="2" max="2" width="22.375" style="93" customWidth="1"/>
    <col min="3" max="3" width="11.375" style="107" customWidth="1"/>
    <col min="4" max="7" width="11.375" style="93" customWidth="1"/>
    <col min="8" max="16384" width="9" style="93"/>
  </cols>
  <sheetData>
    <row r="1" spans="1:7" x14ac:dyDescent="0.2">
      <c r="A1" s="497" t="s">
        <v>158</v>
      </c>
      <c r="B1" s="497"/>
      <c r="C1" s="497"/>
      <c r="D1" s="497"/>
      <c r="E1" s="497"/>
      <c r="F1" s="497"/>
      <c r="G1" s="497"/>
    </row>
    <row r="2" spans="1:7" x14ac:dyDescent="0.2">
      <c r="A2" s="498" t="str">
        <f>"วิชา"&amp;ตั้งค่า!C15 &amp;" รหัส "&amp;ตั้งค่า!C14&amp; " ชั้น"&amp;ตั้งค่า!C12&amp;" ปีการศึกษา "&amp; ตั้งค่า!E6&amp;"/"&amp;ตั้งค่า!C6</f>
        <v>วิชาการงานอาชีพ รหัส 123 ชั้นกรุณาเลือกข้อมูล ปีการศึกษา 1/2565</v>
      </c>
      <c r="B2" s="498"/>
      <c r="C2" s="498"/>
      <c r="D2" s="498"/>
      <c r="E2" s="498"/>
      <c r="F2" s="498"/>
      <c r="G2" s="498"/>
    </row>
    <row r="3" spans="1:7" x14ac:dyDescent="0.2">
      <c r="A3" s="499" t="s">
        <v>70</v>
      </c>
      <c r="B3" s="499" t="s">
        <v>85</v>
      </c>
      <c r="C3" s="499" t="s">
        <v>159</v>
      </c>
      <c r="D3" s="499"/>
      <c r="E3" s="499" t="s">
        <v>160</v>
      </c>
      <c r="F3" s="499"/>
      <c r="G3" s="500" t="s">
        <v>154</v>
      </c>
    </row>
    <row r="4" spans="1:7" ht="21.75" customHeight="1" x14ac:dyDescent="0.2">
      <c r="A4" s="499"/>
      <c r="B4" s="499"/>
      <c r="C4" s="104" t="s">
        <v>140</v>
      </c>
      <c r="D4" s="105" t="s">
        <v>122</v>
      </c>
      <c r="E4" s="105" t="s">
        <v>140</v>
      </c>
      <c r="F4" s="105" t="s">
        <v>122</v>
      </c>
      <c r="G4" s="500"/>
    </row>
    <row r="5" spans="1:7" x14ac:dyDescent="0.45">
      <c r="A5" s="96">
        <f>สรุปเวลาเรียน!A6</f>
        <v>1</v>
      </c>
      <c r="B5" s="100" t="str">
        <f>สรุปเวลาเรียน!B6</f>
        <v>เด็กชาย1111 22222</v>
      </c>
      <c r="C5" s="106">
        <f>'5.บันทึกคุณลักษณะ'!N7</f>
        <v>2</v>
      </c>
      <c r="D5" s="106" t="str">
        <f>'5.บันทึกคุณลักษณะ'!O7</f>
        <v>ดี</v>
      </c>
      <c r="E5" s="106" t="str">
        <f>'6.บันทึกอ่าน คิด....'!H5</f>
        <v/>
      </c>
      <c r="F5" s="106" t="str">
        <f>'6.บันทึกอ่าน คิด....'!I5</f>
        <v>ดีเยี่ยม</v>
      </c>
      <c r="G5" s="99" t="str">
        <f>IF('1.บันทึกข้อมูลนักเรียน'!G3="ย้าย","ย้าย",IF('1.บันทึกข้อมูลนักเรียน'!G3="ขาดเรียนตลอด","ขาดเรียนตลอด",""))</f>
        <v/>
      </c>
    </row>
    <row r="6" spans="1:7" x14ac:dyDescent="0.45">
      <c r="A6" s="96" t="str">
        <f>สรุปเวลาเรียน!A7</f>
        <v/>
      </c>
      <c r="B6" s="100" t="str">
        <f>สรุปเวลาเรียน!B7</f>
        <v xml:space="preserve"> </v>
      </c>
      <c r="C6" s="106" t="str">
        <f>'5.บันทึกคุณลักษณะ'!N8</f>
        <v/>
      </c>
      <c r="D6" s="106" t="str">
        <f>'5.บันทึกคุณลักษณะ'!O8</f>
        <v/>
      </c>
      <c r="E6" s="106" t="str">
        <f>'6.บันทึกอ่าน คิด....'!H6</f>
        <v/>
      </c>
      <c r="F6" s="106" t="str">
        <f>'6.บันทึกอ่าน คิด....'!I6</f>
        <v/>
      </c>
      <c r="G6" s="99" t="str">
        <f>IF('1.บันทึกข้อมูลนักเรียน'!G4="ย้าย","ย้าย",IF('1.บันทึกข้อมูลนักเรียน'!G4="ขาดเรียนตลอด","ขาดเรียนตลอด",""))</f>
        <v/>
      </c>
    </row>
    <row r="7" spans="1:7" x14ac:dyDescent="0.45">
      <c r="A7" s="96" t="str">
        <f>สรุปเวลาเรียน!A8</f>
        <v/>
      </c>
      <c r="B7" s="100" t="str">
        <f>สรุปเวลาเรียน!B8</f>
        <v xml:space="preserve"> </v>
      </c>
      <c r="C7" s="106" t="str">
        <f>'5.บันทึกคุณลักษณะ'!N9</f>
        <v/>
      </c>
      <c r="D7" s="106" t="str">
        <f>'5.บันทึกคุณลักษณะ'!O9</f>
        <v/>
      </c>
      <c r="E7" s="106" t="str">
        <f>'6.บันทึกอ่าน คิด....'!H7</f>
        <v/>
      </c>
      <c r="F7" s="106" t="str">
        <f>'6.บันทึกอ่าน คิด....'!I7</f>
        <v/>
      </c>
      <c r="G7" s="99" t="str">
        <f>IF('1.บันทึกข้อมูลนักเรียน'!G5="ย้าย","ย้าย",IF('1.บันทึกข้อมูลนักเรียน'!G5="ขาดเรียนตลอด","ขาดเรียนตลอด",""))</f>
        <v/>
      </c>
    </row>
    <row r="8" spans="1:7" x14ac:dyDescent="0.45">
      <c r="A8" s="96" t="str">
        <f>สรุปเวลาเรียน!A9</f>
        <v/>
      </c>
      <c r="B8" s="100" t="str">
        <f>สรุปเวลาเรียน!B9</f>
        <v xml:space="preserve"> </v>
      </c>
      <c r="C8" s="106" t="str">
        <f>'5.บันทึกคุณลักษณะ'!N10</f>
        <v/>
      </c>
      <c r="D8" s="106" t="str">
        <f>'5.บันทึกคุณลักษณะ'!O10</f>
        <v/>
      </c>
      <c r="E8" s="106" t="str">
        <f>'6.บันทึกอ่าน คิด....'!H8</f>
        <v/>
      </c>
      <c r="F8" s="106" t="str">
        <f>'6.บันทึกอ่าน คิด....'!I8</f>
        <v/>
      </c>
      <c r="G8" s="99" t="str">
        <f>IF('1.บันทึกข้อมูลนักเรียน'!G6="ย้าย","ย้าย",IF('1.บันทึกข้อมูลนักเรียน'!G6="ขาดเรียนตลอด","ขาดเรียนตลอด",""))</f>
        <v/>
      </c>
    </row>
    <row r="9" spans="1:7" x14ac:dyDescent="0.45">
      <c r="A9" s="96" t="str">
        <f>สรุปเวลาเรียน!A10</f>
        <v/>
      </c>
      <c r="B9" s="100" t="str">
        <f>สรุปเวลาเรียน!B10</f>
        <v xml:space="preserve"> </v>
      </c>
      <c r="C9" s="106" t="str">
        <f>'5.บันทึกคุณลักษณะ'!N11</f>
        <v/>
      </c>
      <c r="D9" s="106" t="str">
        <f>'5.บันทึกคุณลักษณะ'!O11</f>
        <v/>
      </c>
      <c r="E9" s="106" t="str">
        <f>'6.บันทึกอ่าน คิด....'!H9</f>
        <v/>
      </c>
      <c r="F9" s="106" t="str">
        <f>'6.บันทึกอ่าน คิด....'!I9</f>
        <v/>
      </c>
      <c r="G9" s="99" t="str">
        <f>IF('1.บันทึกข้อมูลนักเรียน'!G7="ย้าย","ย้าย",IF('1.บันทึกข้อมูลนักเรียน'!G7="ขาดเรียนตลอด","ขาดเรียนตลอด",""))</f>
        <v/>
      </c>
    </row>
    <row r="10" spans="1:7" x14ac:dyDescent="0.45">
      <c r="A10" s="96" t="str">
        <f>สรุปเวลาเรียน!A11</f>
        <v/>
      </c>
      <c r="B10" s="100" t="str">
        <f>สรุปเวลาเรียน!B11</f>
        <v xml:space="preserve"> </v>
      </c>
      <c r="C10" s="106" t="str">
        <f>'5.บันทึกคุณลักษณะ'!N12</f>
        <v/>
      </c>
      <c r="D10" s="106" t="str">
        <f>'5.บันทึกคุณลักษณะ'!O12</f>
        <v/>
      </c>
      <c r="E10" s="106" t="str">
        <f>'6.บันทึกอ่าน คิด....'!H10</f>
        <v/>
      </c>
      <c r="F10" s="106" t="str">
        <f>'6.บันทึกอ่าน คิด....'!I10</f>
        <v/>
      </c>
      <c r="G10" s="99" t="str">
        <f>IF('1.บันทึกข้อมูลนักเรียน'!G8="ย้าย","ย้าย",IF('1.บันทึกข้อมูลนักเรียน'!G8="ขาดเรียนตลอด","ขาดเรียนตลอด",""))</f>
        <v/>
      </c>
    </row>
    <row r="11" spans="1:7" x14ac:dyDescent="0.45">
      <c r="A11" s="96" t="str">
        <f>สรุปเวลาเรียน!A12</f>
        <v/>
      </c>
      <c r="B11" s="100" t="str">
        <f>สรุปเวลาเรียน!B12</f>
        <v xml:space="preserve"> </v>
      </c>
      <c r="C11" s="106" t="str">
        <f>'5.บันทึกคุณลักษณะ'!N13</f>
        <v/>
      </c>
      <c r="D11" s="106" t="str">
        <f>'5.บันทึกคุณลักษณะ'!O13</f>
        <v/>
      </c>
      <c r="E11" s="106" t="str">
        <f>'6.บันทึกอ่าน คิด....'!H11</f>
        <v/>
      </c>
      <c r="F11" s="106" t="str">
        <f>'6.บันทึกอ่าน คิด....'!I11</f>
        <v/>
      </c>
      <c r="G11" s="99" t="str">
        <f>IF('1.บันทึกข้อมูลนักเรียน'!G9="ย้าย","ย้าย",IF('1.บันทึกข้อมูลนักเรียน'!G9="ขาดเรียนตลอด","ขาดเรียนตลอด",""))</f>
        <v/>
      </c>
    </row>
    <row r="12" spans="1:7" x14ac:dyDescent="0.45">
      <c r="A12" s="96" t="str">
        <f>สรุปเวลาเรียน!A13</f>
        <v/>
      </c>
      <c r="B12" s="100" t="str">
        <f>สรุปเวลาเรียน!B13</f>
        <v xml:space="preserve"> </v>
      </c>
      <c r="C12" s="106" t="str">
        <f>'5.บันทึกคุณลักษณะ'!N14</f>
        <v/>
      </c>
      <c r="D12" s="106" t="str">
        <f>'5.บันทึกคุณลักษณะ'!O14</f>
        <v/>
      </c>
      <c r="E12" s="106" t="str">
        <f>'6.บันทึกอ่าน คิด....'!H12</f>
        <v/>
      </c>
      <c r="F12" s="106" t="str">
        <f>'6.บันทึกอ่าน คิด....'!I12</f>
        <v/>
      </c>
      <c r="G12" s="99" t="str">
        <f>IF('1.บันทึกข้อมูลนักเรียน'!G10="ย้าย","ย้าย",IF('1.บันทึกข้อมูลนักเรียน'!G10="ขาดเรียนตลอด","ขาดเรียนตลอด",""))</f>
        <v/>
      </c>
    </row>
    <row r="13" spans="1:7" x14ac:dyDescent="0.45">
      <c r="A13" s="96" t="str">
        <f>สรุปเวลาเรียน!A14</f>
        <v/>
      </c>
      <c r="B13" s="100" t="str">
        <f>สรุปเวลาเรียน!B14</f>
        <v xml:space="preserve"> </v>
      </c>
      <c r="C13" s="106" t="str">
        <f>'5.บันทึกคุณลักษณะ'!N15</f>
        <v/>
      </c>
      <c r="D13" s="106" t="str">
        <f>'5.บันทึกคุณลักษณะ'!O15</f>
        <v/>
      </c>
      <c r="E13" s="106" t="str">
        <f>'6.บันทึกอ่าน คิด....'!H13</f>
        <v/>
      </c>
      <c r="F13" s="106" t="str">
        <f>'6.บันทึกอ่าน คิด....'!I13</f>
        <v/>
      </c>
      <c r="G13" s="99" t="str">
        <f>IF('1.บันทึกข้อมูลนักเรียน'!G11="ย้าย","ย้าย",IF('1.บันทึกข้อมูลนักเรียน'!G11="ขาดเรียนตลอด","ขาดเรียนตลอด",""))</f>
        <v/>
      </c>
    </row>
    <row r="14" spans="1:7" x14ac:dyDescent="0.45">
      <c r="A14" s="96" t="str">
        <f>สรุปเวลาเรียน!A15</f>
        <v/>
      </c>
      <c r="B14" s="100" t="str">
        <f>สรุปเวลาเรียน!B15</f>
        <v xml:space="preserve"> </v>
      </c>
      <c r="C14" s="106" t="str">
        <f>'5.บันทึกคุณลักษณะ'!N16</f>
        <v/>
      </c>
      <c r="D14" s="106" t="str">
        <f>'5.บันทึกคุณลักษณะ'!O16</f>
        <v/>
      </c>
      <c r="E14" s="106" t="str">
        <f>'6.บันทึกอ่าน คิด....'!H14</f>
        <v/>
      </c>
      <c r="F14" s="106" t="str">
        <f>'6.บันทึกอ่าน คิด....'!I14</f>
        <v/>
      </c>
      <c r="G14" s="99" t="str">
        <f>IF('1.บันทึกข้อมูลนักเรียน'!G12="ย้าย","ย้าย",IF('1.บันทึกข้อมูลนักเรียน'!G12="ขาดเรียนตลอด","ขาดเรียนตลอด",""))</f>
        <v/>
      </c>
    </row>
    <row r="15" spans="1:7" x14ac:dyDescent="0.45">
      <c r="A15" s="96" t="str">
        <f>สรุปเวลาเรียน!A16</f>
        <v/>
      </c>
      <c r="B15" s="100" t="str">
        <f>สรุปเวลาเรียน!B16</f>
        <v xml:space="preserve"> </v>
      </c>
      <c r="C15" s="106" t="str">
        <f>'5.บันทึกคุณลักษณะ'!N17</f>
        <v/>
      </c>
      <c r="D15" s="106" t="str">
        <f>'5.บันทึกคุณลักษณะ'!O17</f>
        <v/>
      </c>
      <c r="E15" s="106" t="str">
        <f>'6.บันทึกอ่าน คิด....'!H15</f>
        <v/>
      </c>
      <c r="F15" s="106" t="str">
        <f>'6.บันทึกอ่าน คิด....'!I15</f>
        <v/>
      </c>
      <c r="G15" s="99" t="str">
        <f>IF('1.บันทึกข้อมูลนักเรียน'!G13="ย้าย","ย้าย",IF('1.บันทึกข้อมูลนักเรียน'!G13="ขาดเรียนตลอด","ขาดเรียนตลอด",""))</f>
        <v/>
      </c>
    </row>
    <row r="16" spans="1:7" x14ac:dyDescent="0.45">
      <c r="A16" s="96" t="str">
        <f>สรุปเวลาเรียน!A17</f>
        <v/>
      </c>
      <c r="B16" s="100" t="str">
        <f>สรุปเวลาเรียน!B17</f>
        <v xml:space="preserve"> </v>
      </c>
      <c r="C16" s="106" t="str">
        <f>'5.บันทึกคุณลักษณะ'!N18</f>
        <v/>
      </c>
      <c r="D16" s="106" t="str">
        <f>'5.บันทึกคุณลักษณะ'!O18</f>
        <v/>
      </c>
      <c r="E16" s="106" t="str">
        <f>'6.บันทึกอ่าน คิด....'!H16</f>
        <v/>
      </c>
      <c r="F16" s="106" t="str">
        <f>'6.บันทึกอ่าน คิด....'!I16</f>
        <v/>
      </c>
      <c r="G16" s="99" t="str">
        <f>IF('1.บันทึกข้อมูลนักเรียน'!G14="ย้าย","ย้าย",IF('1.บันทึกข้อมูลนักเรียน'!G14="ขาดเรียนตลอด","ขาดเรียนตลอด",""))</f>
        <v/>
      </c>
    </row>
    <row r="17" spans="1:7" x14ac:dyDescent="0.45">
      <c r="A17" s="96" t="str">
        <f>สรุปเวลาเรียน!A18</f>
        <v/>
      </c>
      <c r="B17" s="100" t="str">
        <f>สรุปเวลาเรียน!B18</f>
        <v xml:space="preserve"> </v>
      </c>
      <c r="C17" s="106" t="str">
        <f>'5.บันทึกคุณลักษณะ'!N19</f>
        <v/>
      </c>
      <c r="D17" s="106" t="str">
        <f>'5.บันทึกคุณลักษณะ'!O19</f>
        <v/>
      </c>
      <c r="E17" s="106" t="str">
        <f>'6.บันทึกอ่าน คิด....'!H17</f>
        <v/>
      </c>
      <c r="F17" s="106" t="str">
        <f>'6.บันทึกอ่าน คิด....'!I17</f>
        <v/>
      </c>
      <c r="G17" s="99" t="str">
        <f>IF('1.บันทึกข้อมูลนักเรียน'!G15="ย้าย","ย้าย",IF('1.บันทึกข้อมูลนักเรียน'!G15="ขาดเรียนตลอด","ขาดเรียนตลอด",""))</f>
        <v/>
      </c>
    </row>
    <row r="18" spans="1:7" x14ac:dyDescent="0.45">
      <c r="A18" s="96" t="str">
        <f>สรุปเวลาเรียน!A19</f>
        <v/>
      </c>
      <c r="B18" s="100" t="str">
        <f>สรุปเวลาเรียน!B19</f>
        <v xml:space="preserve"> </v>
      </c>
      <c r="C18" s="106" t="str">
        <f>'5.บันทึกคุณลักษณะ'!N20</f>
        <v/>
      </c>
      <c r="D18" s="106" t="str">
        <f>'5.บันทึกคุณลักษณะ'!O20</f>
        <v/>
      </c>
      <c r="E18" s="106" t="str">
        <f>'6.บันทึกอ่าน คิด....'!H18</f>
        <v/>
      </c>
      <c r="F18" s="106" t="str">
        <f>'6.บันทึกอ่าน คิด....'!I18</f>
        <v/>
      </c>
      <c r="G18" s="99" t="str">
        <f>IF('1.บันทึกข้อมูลนักเรียน'!G16="ย้าย","ย้าย",IF('1.บันทึกข้อมูลนักเรียน'!G16="ขาดเรียนตลอด","ขาดเรียนตลอด",""))</f>
        <v/>
      </c>
    </row>
    <row r="19" spans="1:7" x14ac:dyDescent="0.45">
      <c r="A19" s="96" t="str">
        <f>สรุปเวลาเรียน!A20</f>
        <v/>
      </c>
      <c r="B19" s="100" t="str">
        <f>สรุปเวลาเรียน!B20</f>
        <v xml:space="preserve"> </v>
      </c>
      <c r="C19" s="106" t="str">
        <f>'5.บันทึกคุณลักษณะ'!N21</f>
        <v/>
      </c>
      <c r="D19" s="106" t="str">
        <f>'5.บันทึกคุณลักษณะ'!O21</f>
        <v/>
      </c>
      <c r="E19" s="106" t="str">
        <f>'6.บันทึกอ่าน คิด....'!H19</f>
        <v/>
      </c>
      <c r="F19" s="106" t="str">
        <f>'6.บันทึกอ่าน คิด....'!I19</f>
        <v/>
      </c>
      <c r="G19" s="99" t="str">
        <f>IF('1.บันทึกข้อมูลนักเรียน'!G17="ย้าย","ย้าย",IF('1.บันทึกข้อมูลนักเรียน'!G17="ขาดเรียนตลอด","ขาดเรียนตลอด",""))</f>
        <v/>
      </c>
    </row>
    <row r="20" spans="1:7" x14ac:dyDescent="0.45">
      <c r="A20" s="96" t="str">
        <f>สรุปเวลาเรียน!A21</f>
        <v/>
      </c>
      <c r="B20" s="100" t="str">
        <f>สรุปเวลาเรียน!B21</f>
        <v xml:space="preserve"> </v>
      </c>
      <c r="C20" s="106" t="str">
        <f>'5.บันทึกคุณลักษณะ'!N22</f>
        <v/>
      </c>
      <c r="D20" s="106" t="str">
        <f>'5.บันทึกคุณลักษณะ'!O22</f>
        <v/>
      </c>
      <c r="E20" s="106" t="str">
        <f>'6.บันทึกอ่าน คิด....'!H20</f>
        <v/>
      </c>
      <c r="F20" s="106" t="str">
        <f>'6.บันทึกอ่าน คิด....'!I20</f>
        <v/>
      </c>
      <c r="G20" s="99" t="str">
        <f>IF('1.บันทึกข้อมูลนักเรียน'!G18="ย้าย","ย้าย",IF('1.บันทึกข้อมูลนักเรียน'!G18="ขาดเรียนตลอด","ขาดเรียนตลอด",""))</f>
        <v/>
      </c>
    </row>
    <row r="21" spans="1:7" x14ac:dyDescent="0.45">
      <c r="A21" s="96" t="str">
        <f>สรุปเวลาเรียน!A22</f>
        <v/>
      </c>
      <c r="B21" s="100" t="str">
        <f>สรุปเวลาเรียน!B22</f>
        <v xml:space="preserve"> </v>
      </c>
      <c r="C21" s="106" t="str">
        <f>'5.บันทึกคุณลักษณะ'!N23</f>
        <v/>
      </c>
      <c r="D21" s="106" t="str">
        <f>'5.บันทึกคุณลักษณะ'!O23</f>
        <v/>
      </c>
      <c r="E21" s="106" t="str">
        <f>'6.บันทึกอ่าน คิด....'!H21</f>
        <v/>
      </c>
      <c r="F21" s="106" t="str">
        <f>'6.บันทึกอ่าน คิด....'!I21</f>
        <v/>
      </c>
      <c r="G21" s="99" t="str">
        <f>IF('1.บันทึกข้อมูลนักเรียน'!G19="ย้าย","ย้าย",IF('1.บันทึกข้อมูลนักเรียน'!G19="ขาดเรียนตลอด","ขาดเรียนตลอด",""))</f>
        <v/>
      </c>
    </row>
    <row r="22" spans="1:7" x14ac:dyDescent="0.45">
      <c r="A22" s="96" t="str">
        <f>สรุปเวลาเรียน!A23</f>
        <v/>
      </c>
      <c r="B22" s="100" t="str">
        <f>สรุปเวลาเรียน!B23</f>
        <v xml:space="preserve"> </v>
      </c>
      <c r="C22" s="106" t="str">
        <f>'5.บันทึกคุณลักษณะ'!N24</f>
        <v/>
      </c>
      <c r="D22" s="106" t="str">
        <f>'5.บันทึกคุณลักษณะ'!O24</f>
        <v/>
      </c>
      <c r="E22" s="106" t="str">
        <f>'6.บันทึกอ่าน คิด....'!H22</f>
        <v/>
      </c>
      <c r="F22" s="106" t="str">
        <f>'6.บันทึกอ่าน คิด....'!I22</f>
        <v/>
      </c>
      <c r="G22" s="99" t="str">
        <f>IF('1.บันทึกข้อมูลนักเรียน'!G20="ย้าย","ย้าย",IF('1.บันทึกข้อมูลนักเรียน'!G20="ขาดเรียนตลอด","ขาดเรียนตลอด",""))</f>
        <v/>
      </c>
    </row>
    <row r="23" spans="1:7" x14ac:dyDescent="0.45">
      <c r="A23" s="96" t="str">
        <f>สรุปเวลาเรียน!A24</f>
        <v/>
      </c>
      <c r="B23" s="100" t="str">
        <f>สรุปเวลาเรียน!B24</f>
        <v xml:space="preserve"> </v>
      </c>
      <c r="C23" s="106" t="str">
        <f>'5.บันทึกคุณลักษณะ'!N25</f>
        <v/>
      </c>
      <c r="D23" s="106" t="str">
        <f>'5.บันทึกคุณลักษณะ'!O25</f>
        <v/>
      </c>
      <c r="E23" s="106" t="str">
        <f>'6.บันทึกอ่าน คิด....'!H23</f>
        <v/>
      </c>
      <c r="F23" s="106" t="str">
        <f>'6.บันทึกอ่าน คิด....'!I23</f>
        <v/>
      </c>
      <c r="G23" s="99" t="str">
        <f>IF('1.บันทึกข้อมูลนักเรียน'!G21="ย้าย","ย้าย",IF('1.บันทึกข้อมูลนักเรียน'!G21="ขาดเรียนตลอด","ขาดเรียนตลอด",""))</f>
        <v/>
      </c>
    </row>
    <row r="24" spans="1:7" x14ac:dyDescent="0.45">
      <c r="A24" s="96" t="str">
        <f>สรุปเวลาเรียน!A25</f>
        <v/>
      </c>
      <c r="B24" s="100" t="str">
        <f>สรุปเวลาเรียน!B25</f>
        <v xml:space="preserve"> </v>
      </c>
      <c r="C24" s="106" t="str">
        <f>'5.บันทึกคุณลักษณะ'!N26</f>
        <v/>
      </c>
      <c r="D24" s="106" t="str">
        <f>'5.บันทึกคุณลักษณะ'!O26</f>
        <v/>
      </c>
      <c r="E24" s="106" t="str">
        <f>'6.บันทึกอ่าน คิด....'!H24</f>
        <v/>
      </c>
      <c r="F24" s="106" t="str">
        <f>'6.บันทึกอ่าน คิด....'!I24</f>
        <v/>
      </c>
      <c r="G24" s="99" t="str">
        <f>IF('1.บันทึกข้อมูลนักเรียน'!G22="ย้าย","ย้าย",IF('1.บันทึกข้อมูลนักเรียน'!G22="ขาดเรียนตลอด","ขาดเรียนตลอด",""))</f>
        <v/>
      </c>
    </row>
    <row r="25" spans="1:7" x14ac:dyDescent="0.45">
      <c r="A25" s="96" t="str">
        <f>สรุปเวลาเรียน!A26</f>
        <v/>
      </c>
      <c r="B25" s="100" t="str">
        <f>สรุปเวลาเรียน!B26</f>
        <v xml:space="preserve"> </v>
      </c>
      <c r="C25" s="106" t="str">
        <f>'5.บันทึกคุณลักษณะ'!N27</f>
        <v/>
      </c>
      <c r="D25" s="106" t="str">
        <f>'5.บันทึกคุณลักษณะ'!O27</f>
        <v/>
      </c>
      <c r="E25" s="106" t="str">
        <f>'6.บันทึกอ่าน คิด....'!H25</f>
        <v/>
      </c>
      <c r="F25" s="106" t="str">
        <f>'6.บันทึกอ่าน คิด....'!I25</f>
        <v/>
      </c>
      <c r="G25" s="99" t="str">
        <f>IF('1.บันทึกข้อมูลนักเรียน'!G23="ย้าย","ย้าย",IF('1.บันทึกข้อมูลนักเรียน'!G23="ขาดเรียนตลอด","ขาดเรียนตลอด",""))</f>
        <v/>
      </c>
    </row>
    <row r="26" spans="1:7" x14ac:dyDescent="0.45">
      <c r="A26" s="96" t="str">
        <f>สรุปเวลาเรียน!A27</f>
        <v/>
      </c>
      <c r="B26" s="100" t="str">
        <f>สรุปเวลาเรียน!B27</f>
        <v xml:space="preserve"> </v>
      </c>
      <c r="C26" s="106" t="str">
        <f>'5.บันทึกคุณลักษณะ'!N28</f>
        <v/>
      </c>
      <c r="D26" s="106" t="str">
        <f>'5.บันทึกคุณลักษณะ'!O28</f>
        <v/>
      </c>
      <c r="E26" s="106" t="str">
        <f>'6.บันทึกอ่าน คิด....'!H26</f>
        <v/>
      </c>
      <c r="F26" s="106" t="str">
        <f>'6.บันทึกอ่าน คิด....'!I26</f>
        <v/>
      </c>
      <c r="G26" s="99" t="str">
        <f>IF('1.บันทึกข้อมูลนักเรียน'!G24="ย้าย","ย้าย",IF('1.บันทึกข้อมูลนักเรียน'!G24="ขาดเรียนตลอด","ขาดเรียนตลอด",""))</f>
        <v/>
      </c>
    </row>
    <row r="27" spans="1:7" x14ac:dyDescent="0.45">
      <c r="A27" s="96" t="str">
        <f>สรุปเวลาเรียน!A28</f>
        <v/>
      </c>
      <c r="B27" s="100" t="str">
        <f>สรุปเวลาเรียน!B28</f>
        <v xml:space="preserve"> </v>
      </c>
      <c r="C27" s="106" t="str">
        <f>'5.บันทึกคุณลักษณะ'!N29</f>
        <v/>
      </c>
      <c r="D27" s="106" t="str">
        <f>'5.บันทึกคุณลักษณะ'!O29</f>
        <v/>
      </c>
      <c r="E27" s="106" t="str">
        <f>'6.บันทึกอ่าน คิด....'!H27</f>
        <v/>
      </c>
      <c r="F27" s="106" t="str">
        <f>'6.บันทึกอ่าน คิด....'!I27</f>
        <v/>
      </c>
      <c r="G27" s="99" t="str">
        <f>IF('1.บันทึกข้อมูลนักเรียน'!G25="ย้าย","ย้าย",IF('1.บันทึกข้อมูลนักเรียน'!G25="ขาดเรียนตลอด","ขาดเรียนตลอด",""))</f>
        <v/>
      </c>
    </row>
    <row r="28" spans="1:7" x14ac:dyDescent="0.45">
      <c r="A28" s="96" t="str">
        <f>สรุปเวลาเรียน!A29</f>
        <v/>
      </c>
      <c r="B28" s="100" t="str">
        <f>สรุปเวลาเรียน!B29</f>
        <v xml:space="preserve"> </v>
      </c>
      <c r="C28" s="106" t="str">
        <f>'5.บันทึกคุณลักษณะ'!N30</f>
        <v/>
      </c>
      <c r="D28" s="106" t="str">
        <f>'5.บันทึกคุณลักษณะ'!O30</f>
        <v/>
      </c>
      <c r="E28" s="106" t="str">
        <f>'6.บันทึกอ่าน คิด....'!H28</f>
        <v/>
      </c>
      <c r="F28" s="106" t="str">
        <f>'6.บันทึกอ่าน คิด....'!I28</f>
        <v/>
      </c>
      <c r="G28" s="99" t="str">
        <f>IF('1.บันทึกข้อมูลนักเรียน'!G26="ย้าย","ย้าย",IF('1.บันทึกข้อมูลนักเรียน'!G26="ขาดเรียนตลอด","ขาดเรียนตลอด",""))</f>
        <v/>
      </c>
    </row>
    <row r="29" spans="1:7" x14ac:dyDescent="0.45">
      <c r="A29" s="96" t="str">
        <f>สรุปเวลาเรียน!A30</f>
        <v/>
      </c>
      <c r="B29" s="100" t="str">
        <f>สรุปเวลาเรียน!B30</f>
        <v xml:space="preserve"> </v>
      </c>
      <c r="C29" s="106" t="str">
        <f>'5.บันทึกคุณลักษณะ'!N31</f>
        <v/>
      </c>
      <c r="D29" s="106" t="str">
        <f>'5.บันทึกคุณลักษณะ'!O31</f>
        <v/>
      </c>
      <c r="E29" s="106" t="str">
        <f>'6.บันทึกอ่าน คิด....'!H29</f>
        <v/>
      </c>
      <c r="F29" s="106" t="str">
        <f>'6.บันทึกอ่าน คิด....'!I29</f>
        <v/>
      </c>
      <c r="G29" s="99" t="str">
        <f>IF('1.บันทึกข้อมูลนักเรียน'!G27="ย้าย","ย้าย",IF('1.บันทึกข้อมูลนักเรียน'!G27="ขาดเรียนตลอด","ขาดเรียนตลอด",""))</f>
        <v/>
      </c>
    </row>
    <row r="30" spans="1:7" x14ac:dyDescent="0.45">
      <c r="A30" s="96" t="str">
        <f>สรุปเวลาเรียน!A31</f>
        <v/>
      </c>
      <c r="B30" s="100" t="str">
        <f>สรุปเวลาเรียน!B31</f>
        <v xml:space="preserve"> </v>
      </c>
      <c r="C30" s="106" t="str">
        <f>'5.บันทึกคุณลักษณะ'!N32</f>
        <v/>
      </c>
      <c r="D30" s="106" t="str">
        <f>'5.บันทึกคุณลักษณะ'!O32</f>
        <v/>
      </c>
      <c r="E30" s="106" t="str">
        <f>'6.บันทึกอ่าน คิด....'!H30</f>
        <v/>
      </c>
      <c r="F30" s="106" t="str">
        <f>'6.บันทึกอ่าน คิด....'!I30</f>
        <v/>
      </c>
      <c r="G30" s="99" t="str">
        <f>IF('1.บันทึกข้อมูลนักเรียน'!G28="ย้าย","ย้าย",IF('1.บันทึกข้อมูลนักเรียน'!G28="ขาดเรียนตลอด","ขาดเรียนตลอด",""))</f>
        <v/>
      </c>
    </row>
    <row r="31" spans="1:7" x14ac:dyDescent="0.45">
      <c r="A31" s="96" t="str">
        <f>สรุปเวลาเรียน!A32</f>
        <v/>
      </c>
      <c r="B31" s="100" t="str">
        <f>สรุปเวลาเรียน!B32</f>
        <v xml:space="preserve"> </v>
      </c>
      <c r="C31" s="106" t="str">
        <f>'5.บันทึกคุณลักษณะ'!N33</f>
        <v/>
      </c>
      <c r="D31" s="106" t="str">
        <f>'5.บันทึกคุณลักษณะ'!O33</f>
        <v/>
      </c>
      <c r="E31" s="106" t="str">
        <f>'6.บันทึกอ่าน คิด....'!H31</f>
        <v/>
      </c>
      <c r="F31" s="106" t="str">
        <f>'6.บันทึกอ่าน คิด....'!I31</f>
        <v/>
      </c>
      <c r="G31" s="99" t="str">
        <f>IF('1.บันทึกข้อมูลนักเรียน'!G29="ย้าย","ย้าย",IF('1.บันทึกข้อมูลนักเรียน'!G29="ขาดเรียนตลอด","ขาดเรียนตลอด",""))</f>
        <v/>
      </c>
    </row>
    <row r="32" spans="1:7" x14ac:dyDescent="0.45">
      <c r="A32" s="96" t="str">
        <f>สรุปเวลาเรียน!A33</f>
        <v/>
      </c>
      <c r="B32" s="100" t="str">
        <f>สรุปเวลาเรียน!B33</f>
        <v xml:space="preserve"> </v>
      </c>
      <c r="C32" s="106" t="str">
        <f>'5.บันทึกคุณลักษณะ'!N34</f>
        <v/>
      </c>
      <c r="D32" s="106" t="str">
        <f>'5.บันทึกคุณลักษณะ'!O34</f>
        <v/>
      </c>
      <c r="E32" s="106" t="str">
        <f>'6.บันทึกอ่าน คิด....'!H32</f>
        <v/>
      </c>
      <c r="F32" s="106" t="str">
        <f>'6.บันทึกอ่าน คิด....'!I32</f>
        <v/>
      </c>
      <c r="G32" s="99" t="str">
        <f>IF('1.บันทึกข้อมูลนักเรียน'!G30="ย้าย","ย้าย",IF('1.บันทึกข้อมูลนักเรียน'!G30="ขาดเรียนตลอด","ขาดเรียนตลอด",""))</f>
        <v/>
      </c>
    </row>
    <row r="33" spans="1:7" x14ac:dyDescent="0.45">
      <c r="A33" s="96" t="str">
        <f>สรุปเวลาเรียน!A34</f>
        <v/>
      </c>
      <c r="B33" s="100" t="str">
        <f>สรุปเวลาเรียน!B34</f>
        <v xml:space="preserve"> </v>
      </c>
      <c r="C33" s="106" t="str">
        <f>'5.บันทึกคุณลักษณะ'!N35</f>
        <v/>
      </c>
      <c r="D33" s="106" t="str">
        <f>'5.บันทึกคุณลักษณะ'!O35</f>
        <v/>
      </c>
      <c r="E33" s="106" t="str">
        <f>'6.บันทึกอ่าน คิด....'!H33</f>
        <v/>
      </c>
      <c r="F33" s="106" t="str">
        <f>'6.บันทึกอ่าน คิด....'!I33</f>
        <v/>
      </c>
      <c r="G33" s="99" t="str">
        <f>IF('1.บันทึกข้อมูลนักเรียน'!G31="ย้าย","ย้าย",IF('1.บันทึกข้อมูลนักเรียน'!G31="ขาดเรียนตลอด","ขาดเรียนตลอด",""))</f>
        <v/>
      </c>
    </row>
    <row r="34" spans="1:7" x14ac:dyDescent="0.45">
      <c r="A34" s="96" t="str">
        <f>สรุปเวลาเรียน!A35</f>
        <v/>
      </c>
      <c r="B34" s="100" t="str">
        <f>สรุปเวลาเรียน!B35</f>
        <v xml:space="preserve"> </v>
      </c>
      <c r="C34" s="106" t="str">
        <f>'5.บันทึกคุณลักษณะ'!N36</f>
        <v/>
      </c>
      <c r="D34" s="106" t="str">
        <f>'5.บันทึกคุณลักษณะ'!O36</f>
        <v/>
      </c>
      <c r="E34" s="106" t="str">
        <f>'6.บันทึกอ่าน คิด....'!H34</f>
        <v/>
      </c>
      <c r="F34" s="106" t="str">
        <f>'6.บันทึกอ่าน คิด....'!I34</f>
        <v/>
      </c>
      <c r="G34" s="99" t="str">
        <f>IF('1.บันทึกข้อมูลนักเรียน'!G32="ย้าย","ย้าย",IF('1.บันทึกข้อมูลนักเรียน'!G32="ขาดเรียนตลอด","ขาดเรียนตลอด",""))</f>
        <v/>
      </c>
    </row>
    <row r="35" spans="1:7" x14ac:dyDescent="0.45">
      <c r="A35" s="96" t="str">
        <f>สรุปเวลาเรียน!A36</f>
        <v/>
      </c>
      <c r="B35" s="100" t="str">
        <f>สรุปเวลาเรียน!B36</f>
        <v xml:space="preserve"> </v>
      </c>
      <c r="C35" s="106" t="str">
        <f>'5.บันทึกคุณลักษณะ'!N37</f>
        <v/>
      </c>
      <c r="D35" s="106" t="str">
        <f>'5.บันทึกคุณลักษณะ'!O37</f>
        <v/>
      </c>
      <c r="E35" s="106" t="str">
        <f>'6.บันทึกอ่าน คิด....'!H35</f>
        <v/>
      </c>
      <c r="F35" s="106" t="str">
        <f>'6.บันทึกอ่าน คิด....'!I35</f>
        <v/>
      </c>
      <c r="G35" s="99" t="str">
        <f>IF('1.บันทึกข้อมูลนักเรียน'!G33="ย้าย","ย้าย",IF('1.บันทึกข้อมูลนักเรียน'!G33="ขาดเรียนตลอด","ขาดเรียนตลอด",""))</f>
        <v/>
      </c>
    </row>
    <row r="36" spans="1:7" x14ac:dyDescent="0.45">
      <c r="A36" s="96" t="str">
        <f>สรุปเวลาเรียน!A37</f>
        <v/>
      </c>
      <c r="B36" s="100" t="str">
        <f>สรุปเวลาเรียน!B37</f>
        <v xml:space="preserve"> </v>
      </c>
      <c r="C36" s="106" t="str">
        <f>'5.บันทึกคุณลักษณะ'!N38</f>
        <v/>
      </c>
      <c r="D36" s="106" t="str">
        <f>'5.บันทึกคุณลักษณะ'!O38</f>
        <v/>
      </c>
      <c r="E36" s="106" t="str">
        <f>'6.บันทึกอ่าน คิด....'!H36</f>
        <v/>
      </c>
      <c r="F36" s="106" t="str">
        <f>'6.บันทึกอ่าน คิด....'!I36</f>
        <v/>
      </c>
      <c r="G36" s="99" t="str">
        <f>IF('1.บันทึกข้อมูลนักเรียน'!G34="ย้าย","ย้าย",IF('1.บันทึกข้อมูลนักเรียน'!G34="ขาดเรียนตลอด","ขาดเรียนตลอด",""))</f>
        <v/>
      </c>
    </row>
    <row r="37" spans="1:7" x14ac:dyDescent="0.45">
      <c r="A37" s="96" t="str">
        <f>สรุปเวลาเรียน!A38</f>
        <v/>
      </c>
      <c r="B37" s="100" t="str">
        <f>สรุปเวลาเรียน!B38</f>
        <v xml:space="preserve"> </v>
      </c>
      <c r="C37" s="106" t="str">
        <f>'5.บันทึกคุณลักษณะ'!N39</f>
        <v/>
      </c>
      <c r="D37" s="106" t="str">
        <f>'5.บันทึกคุณลักษณะ'!O39</f>
        <v/>
      </c>
      <c r="E37" s="106" t="str">
        <f>'6.บันทึกอ่าน คิด....'!H37</f>
        <v/>
      </c>
      <c r="F37" s="106" t="str">
        <f>'6.บันทึกอ่าน คิด....'!I37</f>
        <v/>
      </c>
      <c r="G37" s="99" t="str">
        <f>IF('1.บันทึกข้อมูลนักเรียน'!G35="ย้าย","ย้าย",IF('1.บันทึกข้อมูลนักเรียน'!G35="ขาดเรียนตลอด","ขาดเรียนตลอด",""))</f>
        <v/>
      </c>
    </row>
    <row r="38" spans="1:7" x14ac:dyDescent="0.45">
      <c r="A38" s="96" t="str">
        <f>สรุปเวลาเรียน!A39</f>
        <v/>
      </c>
      <c r="B38" s="100" t="str">
        <f>สรุปเวลาเรียน!B39</f>
        <v xml:space="preserve"> </v>
      </c>
      <c r="C38" s="106" t="str">
        <f>'5.บันทึกคุณลักษณะ'!N40</f>
        <v/>
      </c>
      <c r="D38" s="106" t="str">
        <f>'5.บันทึกคุณลักษณะ'!O40</f>
        <v/>
      </c>
      <c r="E38" s="106" t="str">
        <f>'6.บันทึกอ่าน คิด....'!H38</f>
        <v/>
      </c>
      <c r="F38" s="106" t="str">
        <f>'6.บันทึกอ่าน คิด....'!I38</f>
        <v/>
      </c>
      <c r="G38" s="99" t="str">
        <f>IF('1.บันทึกข้อมูลนักเรียน'!G36="ย้าย","ย้าย",IF('1.บันทึกข้อมูลนักเรียน'!G36="ขาดเรียนตลอด","ขาดเรียนตลอด",""))</f>
        <v/>
      </c>
    </row>
    <row r="39" spans="1:7" x14ac:dyDescent="0.45">
      <c r="A39" s="96" t="str">
        <f>สรุปเวลาเรียน!A40</f>
        <v/>
      </c>
      <c r="B39" s="100" t="str">
        <f>สรุปเวลาเรียน!B40</f>
        <v xml:space="preserve"> </v>
      </c>
      <c r="C39" s="106" t="str">
        <f>'5.บันทึกคุณลักษณะ'!N41</f>
        <v/>
      </c>
      <c r="D39" s="106" t="str">
        <f>'5.บันทึกคุณลักษณะ'!O41</f>
        <v/>
      </c>
      <c r="E39" s="106" t="str">
        <f>'6.บันทึกอ่าน คิด....'!H39</f>
        <v/>
      </c>
      <c r="F39" s="106" t="str">
        <f>'6.บันทึกอ่าน คิด....'!I39</f>
        <v/>
      </c>
      <c r="G39" s="99" t="str">
        <f>IF('1.บันทึกข้อมูลนักเรียน'!G37="ย้าย","ย้าย",IF('1.บันทึกข้อมูลนักเรียน'!G37="ขาดเรียนตลอด","ขาดเรียนตลอด",""))</f>
        <v/>
      </c>
    </row>
    <row r="40" spans="1:7" x14ac:dyDescent="0.45">
      <c r="A40" s="96" t="str">
        <f>สรุปเวลาเรียน!A41</f>
        <v/>
      </c>
      <c r="B40" s="100" t="str">
        <f>สรุปเวลาเรียน!B41</f>
        <v xml:space="preserve"> </v>
      </c>
      <c r="C40" s="106" t="str">
        <f>'5.บันทึกคุณลักษณะ'!N42</f>
        <v/>
      </c>
      <c r="D40" s="106" t="str">
        <f>'5.บันทึกคุณลักษณะ'!O42</f>
        <v/>
      </c>
      <c r="E40" s="106" t="str">
        <f>'6.บันทึกอ่าน คิด....'!H40</f>
        <v/>
      </c>
      <c r="F40" s="106" t="str">
        <f>'6.บันทึกอ่าน คิด....'!I40</f>
        <v/>
      </c>
      <c r="G40" s="99" t="str">
        <f>IF('1.บันทึกข้อมูลนักเรียน'!G38="ย้าย","ย้าย",IF('1.บันทึกข้อมูลนักเรียน'!G38="ขาดเรียนตลอด","ขาดเรียนตลอด",""))</f>
        <v/>
      </c>
    </row>
    <row r="41" spans="1:7" x14ac:dyDescent="0.45">
      <c r="A41" s="96" t="str">
        <f>สรุปเวลาเรียน!A42</f>
        <v/>
      </c>
      <c r="B41" s="100" t="str">
        <f>สรุปเวลาเรียน!B42</f>
        <v xml:space="preserve"> </v>
      </c>
      <c r="C41" s="106" t="str">
        <f>'5.บันทึกคุณลักษณะ'!N43</f>
        <v/>
      </c>
      <c r="D41" s="106" t="str">
        <f>'5.บันทึกคุณลักษณะ'!O43</f>
        <v/>
      </c>
      <c r="E41" s="106" t="str">
        <f>'6.บันทึกอ่าน คิด....'!H41</f>
        <v/>
      </c>
      <c r="F41" s="106" t="str">
        <f>'6.บันทึกอ่าน คิด....'!I41</f>
        <v/>
      </c>
      <c r="G41" s="99" t="str">
        <f>IF('1.บันทึกข้อมูลนักเรียน'!G39="ย้าย","ย้าย",IF('1.บันทึกข้อมูลนักเรียน'!G39="ขาดเรียนตลอด","ขาดเรียนตลอด",""))</f>
        <v/>
      </c>
    </row>
    <row r="42" spans="1:7" x14ac:dyDescent="0.45">
      <c r="A42" s="96" t="str">
        <f>สรุปเวลาเรียน!A43</f>
        <v/>
      </c>
      <c r="B42" s="100" t="str">
        <f>สรุปเวลาเรียน!B43</f>
        <v xml:space="preserve"> </v>
      </c>
      <c r="C42" s="106" t="str">
        <f>'5.บันทึกคุณลักษณะ'!N44</f>
        <v/>
      </c>
      <c r="D42" s="106" t="str">
        <f>'5.บันทึกคุณลักษณะ'!O44</f>
        <v/>
      </c>
      <c r="E42" s="106" t="str">
        <f>'6.บันทึกอ่าน คิด....'!H42</f>
        <v/>
      </c>
      <c r="F42" s="106" t="str">
        <f>'6.บันทึกอ่าน คิด....'!I42</f>
        <v/>
      </c>
      <c r="G42" s="99" t="str">
        <f>IF('1.บันทึกข้อมูลนักเรียน'!G40="ย้าย","ย้าย",IF('1.บันทึกข้อมูลนักเรียน'!G40="ขาดเรียนตลอด","ขาดเรียนตลอด",""))</f>
        <v/>
      </c>
    </row>
    <row r="43" spans="1:7" x14ac:dyDescent="0.45">
      <c r="A43" s="96" t="str">
        <f>สรุปเวลาเรียน!A44</f>
        <v/>
      </c>
      <c r="B43" s="100" t="str">
        <f>สรุปเวลาเรียน!B44</f>
        <v xml:space="preserve"> </v>
      </c>
      <c r="C43" s="106" t="str">
        <f>'5.บันทึกคุณลักษณะ'!N45</f>
        <v/>
      </c>
      <c r="D43" s="106" t="str">
        <f>'5.บันทึกคุณลักษณะ'!O45</f>
        <v/>
      </c>
      <c r="E43" s="106" t="str">
        <f>'6.บันทึกอ่าน คิด....'!H43</f>
        <v/>
      </c>
      <c r="F43" s="106" t="str">
        <f>'6.บันทึกอ่าน คิด....'!I43</f>
        <v/>
      </c>
      <c r="G43" s="99" t="str">
        <f>IF('1.บันทึกข้อมูลนักเรียน'!G41="ย้าย","ย้าย",IF('1.บันทึกข้อมูลนักเรียน'!G41="ขาดเรียนตลอด","ขาดเรียนตลอด",""))</f>
        <v/>
      </c>
    </row>
    <row r="44" spans="1:7" x14ac:dyDescent="0.45">
      <c r="A44" s="96" t="str">
        <f>สรุปเวลาเรียน!A45</f>
        <v/>
      </c>
      <c r="B44" s="100" t="str">
        <f>สรุปเวลาเรียน!B45</f>
        <v xml:space="preserve"> </v>
      </c>
      <c r="C44" s="106" t="str">
        <f>'5.บันทึกคุณลักษณะ'!N46</f>
        <v/>
      </c>
      <c r="D44" s="106" t="str">
        <f>'5.บันทึกคุณลักษณะ'!O46</f>
        <v/>
      </c>
      <c r="E44" s="106" t="str">
        <f>'6.บันทึกอ่าน คิด....'!H44</f>
        <v/>
      </c>
      <c r="F44" s="106" t="str">
        <f>'6.บันทึกอ่าน คิด....'!I44</f>
        <v/>
      </c>
      <c r="G44" s="99" t="str">
        <f>IF('1.บันทึกข้อมูลนักเรียน'!G42="ย้าย","ย้าย",IF('1.บันทึกข้อมูลนักเรียน'!G42="ขาดเรียนตลอด","ขาดเรียนตลอด",""))</f>
        <v/>
      </c>
    </row>
    <row r="45" spans="1:7" x14ac:dyDescent="0.45">
      <c r="A45" s="96" t="str">
        <f>สรุปเวลาเรียน!A46</f>
        <v/>
      </c>
      <c r="B45" s="100" t="str">
        <f>สรุปเวลาเรียน!B46</f>
        <v xml:space="preserve"> </v>
      </c>
      <c r="C45" s="106" t="str">
        <f>'5.บันทึกคุณลักษณะ'!N47</f>
        <v/>
      </c>
      <c r="D45" s="106" t="str">
        <f>'5.บันทึกคุณลักษณะ'!O47</f>
        <v/>
      </c>
      <c r="E45" s="106" t="str">
        <f>'6.บันทึกอ่าน คิด....'!H45</f>
        <v/>
      </c>
      <c r="F45" s="106" t="str">
        <f>'6.บันทึกอ่าน คิด....'!I45</f>
        <v/>
      </c>
      <c r="G45" s="99" t="str">
        <f>IF('1.บันทึกข้อมูลนักเรียน'!G43="ย้าย","ย้าย",IF('1.บันทึกข้อมูลนักเรียน'!G43="ขาดเรียนตลอด","ขาดเรียนตลอด",""))</f>
        <v/>
      </c>
    </row>
    <row r="46" spans="1:7" x14ac:dyDescent="0.45">
      <c r="A46" s="96" t="str">
        <f>สรุปเวลาเรียน!A47</f>
        <v/>
      </c>
      <c r="B46" s="100" t="str">
        <f>สรุปเวลาเรียน!B47</f>
        <v xml:space="preserve"> </v>
      </c>
      <c r="C46" s="106" t="str">
        <f>'5.บันทึกคุณลักษณะ'!N48</f>
        <v/>
      </c>
      <c r="D46" s="106" t="str">
        <f>'5.บันทึกคุณลักษณะ'!O48</f>
        <v/>
      </c>
      <c r="E46" s="106" t="str">
        <f>'6.บันทึกอ่าน คิด....'!H46</f>
        <v/>
      </c>
      <c r="F46" s="106" t="str">
        <f>'6.บันทึกอ่าน คิด....'!I46</f>
        <v/>
      </c>
      <c r="G46" s="99" t="str">
        <f>IF('1.บันทึกข้อมูลนักเรียน'!G44="ย้าย","ย้าย",IF('1.บันทึกข้อมูลนักเรียน'!G44="ขาดเรียนตลอด","ขาดเรียนตลอด",""))</f>
        <v/>
      </c>
    </row>
    <row r="47" spans="1:7" x14ac:dyDescent="0.45">
      <c r="A47" s="96" t="str">
        <f>สรุปเวลาเรียน!A48</f>
        <v/>
      </c>
      <c r="B47" s="100" t="str">
        <f>สรุปเวลาเรียน!B48</f>
        <v xml:space="preserve"> </v>
      </c>
      <c r="C47" s="106" t="str">
        <f>'5.บันทึกคุณลักษณะ'!N49</f>
        <v/>
      </c>
      <c r="D47" s="106" t="str">
        <f>'5.บันทึกคุณลักษณะ'!O49</f>
        <v/>
      </c>
      <c r="E47" s="106" t="str">
        <f>'6.บันทึกอ่าน คิด....'!H47</f>
        <v/>
      </c>
      <c r="F47" s="106" t="str">
        <f>'6.บันทึกอ่าน คิด....'!I47</f>
        <v/>
      </c>
      <c r="G47" s="99" t="str">
        <f>IF('1.บันทึกข้อมูลนักเรียน'!G45="ย้าย","ย้าย",IF('1.บันทึกข้อมูลนักเรียน'!G45="ขาดเรียนตลอด","ขาดเรียนตลอด",""))</f>
        <v/>
      </c>
    </row>
    <row r="48" spans="1:7" x14ac:dyDescent="0.45">
      <c r="A48" s="96" t="str">
        <f>สรุปเวลาเรียน!A49</f>
        <v/>
      </c>
      <c r="B48" s="100" t="str">
        <f>สรุปเวลาเรียน!B49</f>
        <v xml:space="preserve"> </v>
      </c>
      <c r="C48" s="106" t="str">
        <f>'5.บันทึกคุณลักษณะ'!N50</f>
        <v/>
      </c>
      <c r="D48" s="106" t="str">
        <f>'5.บันทึกคุณลักษณะ'!O50</f>
        <v/>
      </c>
      <c r="E48" s="106" t="str">
        <f>'6.บันทึกอ่าน คิด....'!H48</f>
        <v/>
      </c>
      <c r="F48" s="106" t="str">
        <f>'6.บันทึกอ่าน คิด....'!I48</f>
        <v/>
      </c>
      <c r="G48" s="99" t="str">
        <f>IF('1.บันทึกข้อมูลนักเรียน'!G46="ย้าย","ย้าย",IF('1.บันทึกข้อมูลนักเรียน'!G46="ขาดเรียนตลอด","ขาดเรียนตลอด",""))</f>
        <v/>
      </c>
    </row>
    <row r="49" spans="1:7" x14ac:dyDescent="0.45">
      <c r="A49" s="96" t="str">
        <f>สรุปเวลาเรียน!A50</f>
        <v/>
      </c>
      <c r="B49" s="100" t="str">
        <f>สรุปเวลาเรียน!B50</f>
        <v xml:space="preserve"> </v>
      </c>
      <c r="C49" s="106" t="str">
        <f>'5.บันทึกคุณลักษณะ'!N51</f>
        <v/>
      </c>
      <c r="D49" s="106" t="str">
        <f>'5.บันทึกคุณลักษณะ'!O51</f>
        <v/>
      </c>
      <c r="E49" s="106" t="str">
        <f>'6.บันทึกอ่าน คิด....'!H49</f>
        <v/>
      </c>
      <c r="F49" s="106" t="str">
        <f>'6.บันทึกอ่าน คิด....'!I49</f>
        <v/>
      </c>
      <c r="G49" s="99" t="str">
        <f>IF('1.บันทึกข้อมูลนักเรียน'!G47="ย้าย","ย้าย",IF('1.บันทึกข้อมูลนักเรียน'!G47="ขาดเรียนตลอด","ขาดเรียนตลอด",""))</f>
        <v/>
      </c>
    </row>
    <row r="50" spans="1:7" x14ac:dyDescent="0.45">
      <c r="A50" s="96" t="str">
        <f>สรุปเวลาเรียน!A51</f>
        <v/>
      </c>
      <c r="B50" s="100" t="str">
        <f>สรุปเวลาเรียน!B51</f>
        <v xml:space="preserve"> </v>
      </c>
      <c r="C50" s="106" t="str">
        <f>'5.บันทึกคุณลักษณะ'!N52</f>
        <v/>
      </c>
      <c r="D50" s="106" t="str">
        <f>'5.บันทึกคุณลักษณะ'!O52</f>
        <v/>
      </c>
      <c r="E50" s="106" t="str">
        <f>'6.บันทึกอ่าน คิด....'!H50</f>
        <v/>
      </c>
      <c r="F50" s="106" t="str">
        <f>'6.บันทึกอ่าน คิด....'!I50</f>
        <v/>
      </c>
      <c r="G50" s="99" t="str">
        <f>IF('1.บันทึกข้อมูลนักเรียน'!G48="ย้าย","ย้าย",IF('1.บันทึกข้อมูลนักเรียน'!G48="ขาดเรียนตลอด","ขาดเรียนตลอด",""))</f>
        <v/>
      </c>
    </row>
    <row r="51" spans="1:7" x14ac:dyDescent="0.45">
      <c r="A51" s="96" t="str">
        <f>สรุปเวลาเรียน!A52</f>
        <v/>
      </c>
      <c r="B51" s="100" t="str">
        <f>สรุปเวลาเรียน!B52</f>
        <v xml:space="preserve"> </v>
      </c>
      <c r="C51" s="106" t="str">
        <f>'5.บันทึกคุณลักษณะ'!N53</f>
        <v/>
      </c>
      <c r="D51" s="106" t="str">
        <f>'5.บันทึกคุณลักษณะ'!O53</f>
        <v/>
      </c>
      <c r="E51" s="106" t="str">
        <f>'6.บันทึกอ่าน คิด....'!H51</f>
        <v/>
      </c>
      <c r="F51" s="106" t="str">
        <f>'6.บันทึกอ่าน คิด....'!I51</f>
        <v/>
      </c>
      <c r="G51" s="99" t="str">
        <f>IF('1.บันทึกข้อมูลนักเรียน'!G49="ย้าย","ย้าย",IF('1.บันทึกข้อมูลนักเรียน'!G49="ขาดเรียนตลอด","ขาดเรียนตลอด",""))</f>
        <v/>
      </c>
    </row>
    <row r="52" spans="1:7" x14ac:dyDescent="0.45">
      <c r="A52" s="96" t="str">
        <f>สรุปเวลาเรียน!A53</f>
        <v/>
      </c>
      <c r="B52" s="100" t="str">
        <f>สรุปเวลาเรียน!B53</f>
        <v xml:space="preserve"> </v>
      </c>
      <c r="C52" s="106" t="str">
        <f>'5.บันทึกคุณลักษณะ'!N54</f>
        <v/>
      </c>
      <c r="D52" s="106" t="str">
        <f>'5.บันทึกคุณลักษณะ'!O54</f>
        <v/>
      </c>
      <c r="E52" s="106" t="str">
        <f>'6.บันทึกอ่าน คิด....'!H52</f>
        <v/>
      </c>
      <c r="F52" s="106" t="str">
        <f>'6.บันทึกอ่าน คิด....'!I52</f>
        <v/>
      </c>
      <c r="G52" s="99" t="str">
        <f>IF('1.บันทึกข้อมูลนักเรียน'!G50="ย้าย","ย้าย",IF('1.บันทึกข้อมูลนักเรียน'!G50="ขาดเรียนตลอด","ขาดเรียนตลอด",""))</f>
        <v/>
      </c>
    </row>
    <row r="53" spans="1:7" x14ac:dyDescent="0.45">
      <c r="A53" s="96" t="str">
        <f>สรุปเวลาเรียน!A54</f>
        <v/>
      </c>
      <c r="B53" s="100" t="str">
        <f>สรุปเวลาเรียน!B54</f>
        <v xml:space="preserve"> </v>
      </c>
      <c r="C53" s="106" t="str">
        <f>'5.บันทึกคุณลักษณะ'!N55</f>
        <v/>
      </c>
      <c r="D53" s="106" t="str">
        <f>'5.บันทึกคุณลักษณะ'!O55</f>
        <v/>
      </c>
      <c r="E53" s="106" t="str">
        <f>'6.บันทึกอ่าน คิด....'!H53</f>
        <v/>
      </c>
      <c r="F53" s="106" t="str">
        <f>'6.บันทึกอ่าน คิด....'!I53</f>
        <v/>
      </c>
      <c r="G53" s="99" t="str">
        <f>IF('1.บันทึกข้อมูลนักเรียน'!G51="ย้าย","ย้าย",IF('1.บันทึกข้อมูลนักเรียน'!G51="ขาดเรียนตลอด","ขาดเรียนตลอด",""))</f>
        <v/>
      </c>
    </row>
    <row r="54" spans="1:7" x14ac:dyDescent="0.45">
      <c r="A54" s="96" t="str">
        <f>สรุปเวลาเรียน!A55</f>
        <v/>
      </c>
      <c r="B54" s="100" t="str">
        <f>สรุปเวลาเรียน!B55</f>
        <v xml:space="preserve"> </v>
      </c>
      <c r="C54" s="106" t="str">
        <f>'5.บันทึกคุณลักษณะ'!N56</f>
        <v/>
      </c>
      <c r="D54" s="106" t="str">
        <f>'5.บันทึกคุณลักษณะ'!O56</f>
        <v/>
      </c>
      <c r="E54" s="106" t="str">
        <f>'6.บันทึกอ่าน คิด....'!H54</f>
        <v/>
      </c>
      <c r="F54" s="106" t="str">
        <f>'6.บันทึกอ่าน คิด....'!I54</f>
        <v/>
      </c>
      <c r="G54" s="99" t="str">
        <f>IF('1.บันทึกข้อมูลนักเรียน'!G52="ย้าย","ย้าย",IF('1.บันทึกข้อมูลนักเรียน'!G52="ขาดเรียนตลอด","ขาดเรียนตลอด",""))</f>
        <v/>
      </c>
    </row>
  </sheetData>
  <sheetProtection algorithmName="SHA-512" hashValue="TIBN4GtkIUcavaeyEM7TEgFxd63Ep40R6LyhDXM2r16qFG3jdzrnZTv2hZprl3FWdMxCQkoAdJvr9/Xwc40bpw==" saltValue="6coFqtwjfwFSJXT0Zlp3qg==" spinCount="100000" sheet="1" objects="1" scenarios="1"/>
  <mergeCells count="7">
    <mergeCell ref="A1:G1"/>
    <mergeCell ref="A2:G2"/>
    <mergeCell ref="A3:A4"/>
    <mergeCell ref="B3:B4"/>
    <mergeCell ref="E3:F3"/>
    <mergeCell ref="G3:G4"/>
    <mergeCell ref="C3:D3"/>
  </mergeCells>
  <printOptions horizontalCentered="1"/>
  <pageMargins left="0.59055118110236227" right="0.19685039370078741" top="0.59055118110236227" bottom="0.39370078740157483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D506-34F4-4868-B041-9EB15584816D}">
  <sheetPr codeName="Sheet12"/>
  <dimension ref="A1:J64"/>
  <sheetViews>
    <sheetView view="pageBreakPreview" zoomScale="98" zoomScaleNormal="100" zoomScaleSheetLayoutView="98" workbookViewId="0">
      <selection activeCell="D2" sqref="D2"/>
    </sheetView>
  </sheetViews>
  <sheetFormatPr defaultColWidth="9" defaultRowHeight="21.75" x14ac:dyDescent="0.2"/>
  <cols>
    <col min="1" max="1" width="4" style="93" customWidth="1"/>
    <col min="2" max="2" width="21.375" style="93" customWidth="1"/>
    <col min="3" max="9" width="7.375" style="93" customWidth="1"/>
    <col min="10" max="10" width="11.375" style="114" customWidth="1"/>
    <col min="11" max="16384" width="9" style="93"/>
  </cols>
  <sheetData>
    <row r="1" spans="1:10" x14ac:dyDescent="0.2">
      <c r="A1" s="505" t="str">
        <f>"สรุปผลการประเมินผลการพัฒนาคุณภาพผู้เรียน วิชา"&amp;ตั้งค่า!C15&amp;" รหัส "&amp;ตั้งค่า!C14&amp;"ชั้น"&amp;ตั้งค่า!C12&amp;" ปีการศึกษา "&amp;ตั้งค่า!C6</f>
        <v>สรุปผลการประเมินผลการพัฒนาคุณภาพผู้เรียน วิชาการงานอาชีพ รหัส 123ชั้นกรุณาเลือกข้อมูล ปีการศึกษา 2565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 x14ac:dyDescent="0.2">
      <c r="A2" s="108"/>
      <c r="B2" s="103"/>
      <c r="C2" s="109" t="s">
        <v>161</v>
      </c>
      <c r="D2" s="103" t="str">
        <f>ตั้งค่า!C18</f>
        <v>เพิ่มเติม</v>
      </c>
      <c r="E2" s="103"/>
      <c r="F2" s="110" t="s">
        <v>162</v>
      </c>
      <c r="G2" s="103">
        <f>ตั้งค่า!C16</f>
        <v>40</v>
      </c>
      <c r="H2" s="103" t="s">
        <v>163</v>
      </c>
      <c r="I2" s="103"/>
      <c r="J2" s="111"/>
    </row>
    <row r="3" spans="1:10" ht="21.75" customHeight="1" x14ac:dyDescent="0.2">
      <c r="A3" s="506" t="s">
        <v>70</v>
      </c>
      <c r="B3" s="506" t="s">
        <v>85</v>
      </c>
      <c r="C3" s="508" t="s">
        <v>119</v>
      </c>
      <c r="D3" s="508" t="s">
        <v>120</v>
      </c>
      <c r="E3" s="509" t="s">
        <v>164</v>
      </c>
      <c r="F3" s="509"/>
      <c r="G3" s="510" t="str">
        <f>IF(D2="พื้นฐาน","ตัวชี้วัดทั้งหมด",IF(D2="เพิ่มเติม","ผลการเรียนรู้ทั้งหมด"))</f>
        <v>ผลการเรียนรู้ทั้งหมด</v>
      </c>
      <c r="H3" s="511" t="s">
        <v>165</v>
      </c>
      <c r="I3" s="511" t="s">
        <v>166</v>
      </c>
      <c r="J3" s="512" t="s">
        <v>154</v>
      </c>
    </row>
    <row r="4" spans="1:10" ht="21.75" customHeight="1" x14ac:dyDescent="0.2">
      <c r="A4" s="507"/>
      <c r="B4" s="507"/>
      <c r="C4" s="508"/>
      <c r="D4" s="508"/>
      <c r="E4" s="501" t="s">
        <v>167</v>
      </c>
      <c r="F4" s="501" t="s">
        <v>168</v>
      </c>
      <c r="G4" s="510"/>
      <c r="H4" s="511"/>
      <c r="I4" s="511"/>
      <c r="J4" s="512"/>
    </row>
    <row r="5" spans="1:10" x14ac:dyDescent="0.2">
      <c r="A5" s="507"/>
      <c r="B5" s="507"/>
      <c r="C5" s="508"/>
      <c r="D5" s="508"/>
      <c r="E5" s="501"/>
      <c r="F5" s="501"/>
      <c r="G5" s="510"/>
      <c r="H5" s="511"/>
      <c r="I5" s="511"/>
      <c r="J5" s="512"/>
    </row>
    <row r="6" spans="1:10" x14ac:dyDescent="0.2">
      <c r="A6" s="507"/>
      <c r="B6" s="507"/>
      <c r="C6" s="112">
        <f>'4.บันทึกผลประเมินการเรียน'!W5</f>
        <v>0</v>
      </c>
      <c r="D6" s="118">
        <f>'4.บันทึกผลประเมินการเรียน'!X5</f>
        <v>0</v>
      </c>
      <c r="E6" s="118">
        <f>'4.บันทึกผลประเมินการเรียน'!Y5</f>
        <v>0</v>
      </c>
      <c r="F6" s="501"/>
      <c r="G6" s="93">
        <f>IF(D2="พื้นฐาน",'4.บันทึกผลประเมินการเรียน'!AC5,IF(D2="เพิ่มเติม",'4.บันทึกผลประเมินการเรียน'!AF5))</f>
        <v>1</v>
      </c>
      <c r="H6" s="511"/>
      <c r="I6" s="511"/>
      <c r="J6" s="512"/>
    </row>
    <row r="7" spans="1:10" x14ac:dyDescent="0.45">
      <c r="A7" s="96">
        <f>รายงานคุณลักษณ์และอ่านคิด..!A5</f>
        <v>1</v>
      </c>
      <c r="B7" s="100" t="str">
        <f>รายงานคุณลักษณ์และอ่านคิด..!B5</f>
        <v>เด็กชาย1111 22222</v>
      </c>
      <c r="C7" s="96">
        <f>IF(A7="","",'4.บันทึกผลประเมินการเรียน'!W7)</f>
        <v>70</v>
      </c>
      <c r="D7" s="96">
        <f>IF(A7="","",'4.บันทึกผลประเมินการเรียน'!X7)</f>
        <v>20</v>
      </c>
      <c r="E7" s="106">
        <f>'4.บันทึกผลประเมินการเรียน'!Y7</f>
        <v>90</v>
      </c>
      <c r="F7" s="96" t="str">
        <f>IF(J7="ขาดเรียนตลอด","มส",IF('4.บันทึกผลประเมินการเรียน'!AA7="ร","ร",IF('4.บันทึกผลประเมินการเรียน'!AA7="มส","มส",'4.บันทึกผลประเมินการเรียน'!Z7)))</f>
        <v>4</v>
      </c>
      <c r="G7" s="112">
        <f>IF(A7="","",IF($D$2="พื้นฐาน",'4.บันทึกผลประเมินการเรียน'!AC7,IF($D$2="เพิ่มเติม",'4.บันทึกผลประเมินการเรียน'!AF7)))</f>
        <v>0</v>
      </c>
      <c r="H7" s="106" t="str">
        <f>รายงานคุณลักษณ์และอ่านคิด..!D5</f>
        <v>ดี</v>
      </c>
      <c r="I7" s="106" t="str">
        <f>รายงานคุณลักษณ์และอ่านคิด..!F5</f>
        <v>ดีเยี่ยม</v>
      </c>
      <c r="J7" s="99" t="str">
        <f>IF(A7="","",IF('1.บันทึกข้อมูลนักเรียน'!G3="ย้าย","ย้าย",IF('1.บันทึกข้อมูลนักเรียน'!G3="ขาดเรียนตลอด","ขาดเรียนตลอด",IF('4.บันทึกผลประเมินการเรียน'!AE7="ไม่ผ่าน","ตัวชี้วัดไม่ครบ",IF('4.บันทึกผลประเมินการเรียน'!AH7="ไม่ผ่าน","ผลการเรียนไม่ครบ","")))))</f>
        <v/>
      </c>
    </row>
    <row r="8" spans="1:10" x14ac:dyDescent="0.45">
      <c r="A8" s="96" t="str">
        <f>รายงานคุณลักษณ์และอ่านคิด..!A6</f>
        <v/>
      </c>
      <c r="B8" s="100" t="str">
        <f>รายงานคุณลักษณ์และอ่านคิด..!B6</f>
        <v xml:space="preserve"> </v>
      </c>
      <c r="C8" s="96" t="str">
        <f>IF(A8="","",'4.บันทึกผลประเมินการเรียน'!W8)</f>
        <v/>
      </c>
      <c r="D8" s="96" t="str">
        <f>IF(A8="","",'4.บันทึกผลประเมินการเรียน'!X8)</f>
        <v/>
      </c>
      <c r="E8" s="106" t="str">
        <f>'4.บันทึกผลประเมินการเรียน'!Y8</f>
        <v/>
      </c>
      <c r="F8" s="96" t="str">
        <f>IF(J8="ขาดเรียนตลอด","มส",IF('4.บันทึกผลประเมินการเรียน'!AA8="ร","ร",IF('4.บันทึกผลประเมินการเรียน'!AA8="มส","มส",'4.บันทึกผลประเมินการเรียน'!Z8)))</f>
        <v/>
      </c>
      <c r="G8" s="112" t="str">
        <f>IF(A8="","",IF($D$2="พื้นฐาน",'4.บันทึกผลประเมินการเรียน'!AC8,IF($D$2="เพิ่มเติม",'4.บันทึกผลประเมินการเรียน'!AF8)))</f>
        <v/>
      </c>
      <c r="H8" s="106" t="str">
        <f>รายงานคุณลักษณ์และอ่านคิด..!D6</f>
        <v/>
      </c>
      <c r="I8" s="106" t="str">
        <f>รายงานคุณลักษณ์และอ่านคิด..!F6</f>
        <v/>
      </c>
      <c r="J8" s="99" t="str">
        <f>IF(A8="","",IF('1.บันทึกข้อมูลนักเรียน'!G4="ย้าย","ย้าย",IF('1.บันทึกข้อมูลนักเรียน'!G4="ขาดเรียนตลอด","ขาดเรียนตลอด",IF('4.บันทึกผลประเมินการเรียน'!AE8="ไม่ผ่าน","ตัวชี้วัดไม่ครบ",IF('4.บันทึกผลประเมินการเรียน'!AH8="ไม่ผ่าน","ผลการเรียนไม่ครบ","")))))</f>
        <v/>
      </c>
    </row>
    <row r="9" spans="1:10" x14ac:dyDescent="0.45">
      <c r="A9" s="96" t="str">
        <f>รายงานคุณลักษณ์และอ่านคิด..!A7</f>
        <v/>
      </c>
      <c r="B9" s="100" t="str">
        <f>รายงานคุณลักษณ์และอ่านคิด..!B7</f>
        <v xml:space="preserve"> </v>
      </c>
      <c r="C9" s="96" t="str">
        <f>IF(A9="","",'4.บันทึกผลประเมินการเรียน'!W9)</f>
        <v/>
      </c>
      <c r="D9" s="96" t="str">
        <f>IF(A9="","",'4.บันทึกผลประเมินการเรียน'!X9)</f>
        <v/>
      </c>
      <c r="E9" s="106" t="str">
        <f>'4.บันทึกผลประเมินการเรียน'!Y9</f>
        <v/>
      </c>
      <c r="F9" s="96" t="str">
        <f>IF(J9="ขาดเรียนตลอด","มส",IF('4.บันทึกผลประเมินการเรียน'!AA9="ร","ร",IF('4.บันทึกผลประเมินการเรียน'!AA9="มส","มส",'4.บันทึกผลประเมินการเรียน'!Z9)))</f>
        <v/>
      </c>
      <c r="G9" s="112" t="str">
        <f>IF(A9="","",IF($D$2="พื้นฐาน",'4.บันทึกผลประเมินการเรียน'!AC9,IF($D$2="เพิ่มเติม",'4.บันทึกผลประเมินการเรียน'!AF9)))</f>
        <v/>
      </c>
      <c r="H9" s="106" t="str">
        <f>รายงานคุณลักษณ์และอ่านคิด..!D7</f>
        <v/>
      </c>
      <c r="I9" s="106" t="str">
        <f>รายงานคุณลักษณ์และอ่านคิด..!F7</f>
        <v/>
      </c>
      <c r="J9" s="99" t="str">
        <f>IF(A9="","",IF('1.บันทึกข้อมูลนักเรียน'!G5="ย้าย","ย้าย",IF('1.บันทึกข้อมูลนักเรียน'!G5="ขาดเรียนตลอด","ขาดเรียนตลอด",IF('4.บันทึกผลประเมินการเรียน'!AE9="ไม่ผ่าน","ตัวชี้วัดไม่ครบ",IF('4.บันทึกผลประเมินการเรียน'!AH9="ไม่ผ่าน","ผลการเรียนไม่ครบ","")))))</f>
        <v/>
      </c>
    </row>
    <row r="10" spans="1:10" x14ac:dyDescent="0.45">
      <c r="A10" s="96" t="str">
        <f>รายงานคุณลักษณ์และอ่านคิด..!A8</f>
        <v/>
      </c>
      <c r="B10" s="100" t="str">
        <f>รายงานคุณลักษณ์และอ่านคิด..!B8</f>
        <v xml:space="preserve"> </v>
      </c>
      <c r="C10" s="96" t="str">
        <f>IF(A10="","",'4.บันทึกผลประเมินการเรียน'!W10)</f>
        <v/>
      </c>
      <c r="D10" s="96" t="str">
        <f>IF(A10="","",'4.บันทึกผลประเมินการเรียน'!X10)</f>
        <v/>
      </c>
      <c r="E10" s="106" t="str">
        <f>'4.บันทึกผลประเมินการเรียน'!Y10</f>
        <v/>
      </c>
      <c r="F10" s="96" t="str">
        <f>IF(J10="ขาดเรียนตลอด","มส",IF('4.บันทึกผลประเมินการเรียน'!AA10="ร","ร",IF('4.บันทึกผลประเมินการเรียน'!AA10="มส","มส",'4.บันทึกผลประเมินการเรียน'!Z10)))</f>
        <v/>
      </c>
      <c r="G10" s="112" t="str">
        <f>IF(A10="","",IF($D$2="พื้นฐาน",'4.บันทึกผลประเมินการเรียน'!AC10,IF($D$2="เพิ่มเติม",'4.บันทึกผลประเมินการเรียน'!AF10)))</f>
        <v/>
      </c>
      <c r="H10" s="106" t="str">
        <f>รายงานคุณลักษณ์และอ่านคิด..!D8</f>
        <v/>
      </c>
      <c r="I10" s="106" t="str">
        <f>รายงานคุณลักษณ์และอ่านคิด..!F8</f>
        <v/>
      </c>
      <c r="J10" s="99" t="str">
        <f>IF(A10="","",IF('1.บันทึกข้อมูลนักเรียน'!G6="ย้าย","ย้าย",IF('1.บันทึกข้อมูลนักเรียน'!G6="ขาดเรียนตลอด","ขาดเรียนตลอด",IF('4.บันทึกผลประเมินการเรียน'!AE10="ไม่ผ่าน","ตัวชี้วัดไม่ครบ",IF('4.บันทึกผลประเมินการเรียน'!AH10="ไม่ผ่าน","ผลการเรียนไม่ครบ","")))))</f>
        <v/>
      </c>
    </row>
    <row r="11" spans="1:10" x14ac:dyDescent="0.45">
      <c r="A11" s="96" t="str">
        <f>รายงานคุณลักษณ์และอ่านคิด..!A9</f>
        <v/>
      </c>
      <c r="B11" s="100" t="str">
        <f>รายงานคุณลักษณ์และอ่านคิด..!B9</f>
        <v xml:space="preserve"> </v>
      </c>
      <c r="C11" s="96" t="str">
        <f>IF(A11="","",'4.บันทึกผลประเมินการเรียน'!W11)</f>
        <v/>
      </c>
      <c r="D11" s="96" t="str">
        <f>IF(A11="","",'4.บันทึกผลประเมินการเรียน'!X11)</f>
        <v/>
      </c>
      <c r="E11" s="106" t="str">
        <f>'4.บันทึกผลประเมินการเรียน'!Y11</f>
        <v/>
      </c>
      <c r="F11" s="96" t="str">
        <f>IF(J11="ขาดเรียนตลอด","มส",IF('4.บันทึกผลประเมินการเรียน'!AA11="ร","ร",IF('4.บันทึกผลประเมินการเรียน'!AA11="มส","มส",'4.บันทึกผลประเมินการเรียน'!Z11)))</f>
        <v/>
      </c>
      <c r="G11" s="112" t="str">
        <f>IF(A11="","",IF($D$2="พื้นฐาน",'4.บันทึกผลประเมินการเรียน'!AC11,IF($D$2="เพิ่มเติม",'4.บันทึกผลประเมินการเรียน'!AF11)))</f>
        <v/>
      </c>
      <c r="H11" s="106" t="str">
        <f>รายงานคุณลักษณ์และอ่านคิด..!D9</f>
        <v/>
      </c>
      <c r="I11" s="106" t="str">
        <f>รายงานคุณลักษณ์และอ่านคิด..!F9</f>
        <v/>
      </c>
      <c r="J11" s="99" t="str">
        <f>IF(A11="","",IF('1.บันทึกข้อมูลนักเรียน'!G7="ย้าย","ย้าย",IF('1.บันทึกข้อมูลนักเรียน'!G7="ขาดเรียนตลอด","ขาดเรียนตลอด",IF('4.บันทึกผลประเมินการเรียน'!AE11="ไม่ผ่าน","ตัวชี้วัดไม่ครบ",IF('4.บันทึกผลประเมินการเรียน'!AH11="ไม่ผ่าน","ผลการเรียนไม่ครบ","")))))</f>
        <v/>
      </c>
    </row>
    <row r="12" spans="1:10" x14ac:dyDescent="0.45">
      <c r="A12" s="96" t="str">
        <f>รายงานคุณลักษณ์และอ่านคิด..!A10</f>
        <v/>
      </c>
      <c r="B12" s="100" t="str">
        <f>รายงานคุณลักษณ์และอ่านคิด..!B10</f>
        <v xml:space="preserve"> </v>
      </c>
      <c r="C12" s="96" t="str">
        <f>IF(A12="","",'4.บันทึกผลประเมินการเรียน'!W12)</f>
        <v/>
      </c>
      <c r="D12" s="96" t="str">
        <f>IF(A12="","",'4.บันทึกผลประเมินการเรียน'!X12)</f>
        <v/>
      </c>
      <c r="E12" s="106" t="str">
        <f>'4.บันทึกผลประเมินการเรียน'!Y12</f>
        <v/>
      </c>
      <c r="F12" s="96" t="str">
        <f>IF(J12="ขาดเรียนตลอด","มส",IF('4.บันทึกผลประเมินการเรียน'!AA12="ร","ร",IF('4.บันทึกผลประเมินการเรียน'!AA12="มส","มส",'4.บันทึกผลประเมินการเรียน'!Z12)))</f>
        <v/>
      </c>
      <c r="G12" s="112" t="str">
        <f>IF(A12="","",IF($D$2="พื้นฐาน",'4.บันทึกผลประเมินการเรียน'!AC12,IF($D$2="เพิ่มเติม",'4.บันทึกผลประเมินการเรียน'!AF12)))</f>
        <v/>
      </c>
      <c r="H12" s="106" t="str">
        <f>รายงานคุณลักษณ์และอ่านคิด..!D10</f>
        <v/>
      </c>
      <c r="I12" s="106" t="str">
        <f>รายงานคุณลักษณ์และอ่านคิด..!F10</f>
        <v/>
      </c>
      <c r="J12" s="99" t="str">
        <f>IF(A12="","",IF('1.บันทึกข้อมูลนักเรียน'!G8="ย้าย","ย้าย",IF('1.บันทึกข้อมูลนักเรียน'!G8="ขาดเรียนตลอด","ขาดเรียนตลอด",IF('4.บันทึกผลประเมินการเรียน'!AE12="ไม่ผ่าน","ตัวชี้วัดไม่ครบ",IF('4.บันทึกผลประเมินการเรียน'!AH12="ไม่ผ่าน","ผลการเรียนไม่ครบ","")))))</f>
        <v/>
      </c>
    </row>
    <row r="13" spans="1:10" x14ac:dyDescent="0.45">
      <c r="A13" s="96" t="str">
        <f>รายงานคุณลักษณ์และอ่านคิด..!A11</f>
        <v/>
      </c>
      <c r="B13" s="100" t="str">
        <f>รายงานคุณลักษณ์และอ่านคิด..!B11</f>
        <v xml:space="preserve"> </v>
      </c>
      <c r="C13" s="96" t="str">
        <f>IF(A13="","",'4.บันทึกผลประเมินการเรียน'!W13)</f>
        <v/>
      </c>
      <c r="D13" s="96" t="str">
        <f>IF(A13="","",'4.บันทึกผลประเมินการเรียน'!X13)</f>
        <v/>
      </c>
      <c r="E13" s="106" t="str">
        <f>'4.บันทึกผลประเมินการเรียน'!Y13</f>
        <v/>
      </c>
      <c r="F13" s="96" t="str">
        <f>IF(J13="ขาดเรียนตลอด","มส",IF('4.บันทึกผลประเมินการเรียน'!AA13="ร","ร",IF('4.บันทึกผลประเมินการเรียน'!AA13="มส","มส",'4.บันทึกผลประเมินการเรียน'!Z13)))</f>
        <v/>
      </c>
      <c r="G13" s="112" t="str">
        <f>IF(A13="","",IF($D$2="พื้นฐาน",'4.บันทึกผลประเมินการเรียน'!AC13,IF($D$2="เพิ่มเติม",'4.บันทึกผลประเมินการเรียน'!AF13)))</f>
        <v/>
      </c>
      <c r="H13" s="106" t="str">
        <f>รายงานคุณลักษณ์และอ่านคิด..!D11</f>
        <v/>
      </c>
      <c r="I13" s="106" t="str">
        <f>รายงานคุณลักษณ์และอ่านคิด..!F11</f>
        <v/>
      </c>
      <c r="J13" s="99" t="str">
        <f>IF(A13="","",IF('1.บันทึกข้อมูลนักเรียน'!G9="ย้าย","ย้าย",IF('1.บันทึกข้อมูลนักเรียน'!G9="ขาดเรียนตลอด","ขาดเรียนตลอด",IF('4.บันทึกผลประเมินการเรียน'!AE13="ไม่ผ่าน","ตัวชี้วัดไม่ครบ",IF('4.บันทึกผลประเมินการเรียน'!AH13="ไม่ผ่าน","ผลการเรียนไม่ครบ","")))))</f>
        <v/>
      </c>
    </row>
    <row r="14" spans="1:10" x14ac:dyDescent="0.45">
      <c r="A14" s="96" t="str">
        <f>รายงานคุณลักษณ์และอ่านคิด..!A12</f>
        <v/>
      </c>
      <c r="B14" s="100" t="str">
        <f>รายงานคุณลักษณ์และอ่านคิด..!B12</f>
        <v xml:space="preserve"> </v>
      </c>
      <c r="C14" s="96" t="str">
        <f>IF(A14="","",'4.บันทึกผลประเมินการเรียน'!W14)</f>
        <v/>
      </c>
      <c r="D14" s="96" t="str">
        <f>IF(A14="","",'4.บันทึกผลประเมินการเรียน'!X14)</f>
        <v/>
      </c>
      <c r="E14" s="106" t="str">
        <f>'4.บันทึกผลประเมินการเรียน'!Y14</f>
        <v/>
      </c>
      <c r="F14" s="96" t="str">
        <f>IF(J14="ขาดเรียนตลอด","มส",IF('4.บันทึกผลประเมินการเรียน'!AA14="ร","ร",IF('4.บันทึกผลประเมินการเรียน'!AA14="มส","มส",'4.บันทึกผลประเมินการเรียน'!Z14)))</f>
        <v/>
      </c>
      <c r="G14" s="112" t="str">
        <f>IF(A14="","",IF($D$2="พื้นฐาน",'4.บันทึกผลประเมินการเรียน'!AC14,IF($D$2="เพิ่มเติม",'4.บันทึกผลประเมินการเรียน'!AF14)))</f>
        <v/>
      </c>
      <c r="H14" s="106" t="str">
        <f>รายงานคุณลักษณ์และอ่านคิด..!D12</f>
        <v/>
      </c>
      <c r="I14" s="106" t="str">
        <f>รายงานคุณลักษณ์และอ่านคิด..!F12</f>
        <v/>
      </c>
      <c r="J14" s="99" t="str">
        <f>IF(A14="","",IF('1.บันทึกข้อมูลนักเรียน'!G10="ย้าย","ย้าย",IF('1.บันทึกข้อมูลนักเรียน'!G10="ขาดเรียนตลอด","ขาดเรียนตลอด",IF('4.บันทึกผลประเมินการเรียน'!AE14="ไม่ผ่าน","ตัวชี้วัดไม่ครบ",IF('4.บันทึกผลประเมินการเรียน'!AH14="ไม่ผ่าน","ผลการเรียนไม่ครบ","")))))</f>
        <v/>
      </c>
    </row>
    <row r="15" spans="1:10" x14ac:dyDescent="0.45">
      <c r="A15" s="96" t="str">
        <f>รายงานคุณลักษณ์และอ่านคิด..!A13</f>
        <v/>
      </c>
      <c r="B15" s="100" t="str">
        <f>รายงานคุณลักษณ์และอ่านคิด..!B13</f>
        <v xml:space="preserve"> </v>
      </c>
      <c r="C15" s="96" t="str">
        <f>IF(A15="","",'4.บันทึกผลประเมินการเรียน'!W15)</f>
        <v/>
      </c>
      <c r="D15" s="96" t="str">
        <f>IF(A15="","",'4.บันทึกผลประเมินการเรียน'!X15)</f>
        <v/>
      </c>
      <c r="E15" s="106" t="str">
        <f>'4.บันทึกผลประเมินการเรียน'!Y15</f>
        <v/>
      </c>
      <c r="F15" s="96" t="str">
        <f>IF(J15="ขาดเรียนตลอด","มส",IF('4.บันทึกผลประเมินการเรียน'!AA15="ร","ร",IF('4.บันทึกผลประเมินการเรียน'!AA15="มส","มส",'4.บันทึกผลประเมินการเรียน'!Z15)))</f>
        <v/>
      </c>
      <c r="G15" s="112" t="str">
        <f>IF(A15="","",IF($D$2="พื้นฐาน",'4.บันทึกผลประเมินการเรียน'!AC15,IF($D$2="เพิ่มเติม",'4.บันทึกผลประเมินการเรียน'!AF15)))</f>
        <v/>
      </c>
      <c r="H15" s="106" t="str">
        <f>รายงานคุณลักษณ์และอ่านคิด..!D13</f>
        <v/>
      </c>
      <c r="I15" s="106" t="str">
        <f>รายงานคุณลักษณ์และอ่านคิด..!F13</f>
        <v/>
      </c>
      <c r="J15" s="99" t="str">
        <f>IF(A15="","",IF('1.บันทึกข้อมูลนักเรียน'!G11="ย้าย","ย้าย",IF('1.บันทึกข้อมูลนักเรียน'!G11="ขาดเรียนตลอด","ขาดเรียนตลอด",IF('4.บันทึกผลประเมินการเรียน'!AE15="ไม่ผ่าน","ตัวชี้วัดไม่ครบ",IF('4.บันทึกผลประเมินการเรียน'!AH15="ไม่ผ่าน","ผลการเรียนไม่ครบ","")))))</f>
        <v/>
      </c>
    </row>
    <row r="16" spans="1:10" x14ac:dyDescent="0.45">
      <c r="A16" s="96" t="str">
        <f>รายงานคุณลักษณ์และอ่านคิด..!A14</f>
        <v/>
      </c>
      <c r="B16" s="100" t="str">
        <f>รายงานคุณลักษณ์และอ่านคิด..!B14</f>
        <v xml:space="preserve"> </v>
      </c>
      <c r="C16" s="96" t="str">
        <f>IF(A16="","",'4.บันทึกผลประเมินการเรียน'!W16)</f>
        <v/>
      </c>
      <c r="D16" s="96" t="str">
        <f>IF(A16="","",'4.บันทึกผลประเมินการเรียน'!X16)</f>
        <v/>
      </c>
      <c r="E16" s="106" t="str">
        <f>'4.บันทึกผลประเมินการเรียน'!Y16</f>
        <v/>
      </c>
      <c r="F16" s="96" t="str">
        <f>IF(J16="ขาดเรียนตลอด","มส",IF('4.บันทึกผลประเมินการเรียน'!AA16="ร","ร",IF('4.บันทึกผลประเมินการเรียน'!AA16="มส","มส",'4.บันทึกผลประเมินการเรียน'!Z16)))</f>
        <v/>
      </c>
      <c r="G16" s="112" t="str">
        <f>IF(A16="","",IF($D$2="พื้นฐาน",'4.บันทึกผลประเมินการเรียน'!AC16,IF($D$2="เพิ่มเติม",'4.บันทึกผลประเมินการเรียน'!AF16)))</f>
        <v/>
      </c>
      <c r="H16" s="106" t="str">
        <f>รายงานคุณลักษณ์และอ่านคิด..!D14</f>
        <v/>
      </c>
      <c r="I16" s="106" t="str">
        <f>รายงานคุณลักษณ์และอ่านคิด..!F14</f>
        <v/>
      </c>
      <c r="J16" s="99" t="str">
        <f>IF(A16="","",IF('1.บันทึกข้อมูลนักเรียน'!G12="ย้าย","ย้าย",IF('1.บันทึกข้อมูลนักเรียน'!G12="ขาดเรียนตลอด","ขาดเรียนตลอด",IF('4.บันทึกผลประเมินการเรียน'!AE16="ไม่ผ่าน","ตัวชี้วัดไม่ครบ",IF('4.บันทึกผลประเมินการเรียน'!AH16="ไม่ผ่าน","ผลการเรียนไม่ครบ","")))))</f>
        <v/>
      </c>
    </row>
    <row r="17" spans="1:10" x14ac:dyDescent="0.45">
      <c r="A17" s="96" t="str">
        <f>รายงานคุณลักษณ์และอ่านคิด..!A15</f>
        <v/>
      </c>
      <c r="B17" s="100" t="str">
        <f>รายงานคุณลักษณ์และอ่านคิด..!B15</f>
        <v xml:space="preserve"> </v>
      </c>
      <c r="C17" s="96" t="str">
        <f>IF(A17="","",'4.บันทึกผลประเมินการเรียน'!W17)</f>
        <v/>
      </c>
      <c r="D17" s="96" t="str">
        <f>IF(A17="","",'4.บันทึกผลประเมินการเรียน'!X17)</f>
        <v/>
      </c>
      <c r="E17" s="106" t="str">
        <f>'4.บันทึกผลประเมินการเรียน'!Y17</f>
        <v/>
      </c>
      <c r="F17" s="96" t="str">
        <f>IF(J17="ขาดเรียนตลอด","มส",IF('4.บันทึกผลประเมินการเรียน'!AA17="ร","ร",IF('4.บันทึกผลประเมินการเรียน'!AA17="มส","มส",'4.บันทึกผลประเมินการเรียน'!Z17)))</f>
        <v/>
      </c>
      <c r="G17" s="112" t="str">
        <f>IF(A17="","",IF($D$2="พื้นฐาน",'4.บันทึกผลประเมินการเรียน'!AC17,IF($D$2="เพิ่มเติม",'4.บันทึกผลประเมินการเรียน'!AF17)))</f>
        <v/>
      </c>
      <c r="H17" s="106" t="str">
        <f>รายงานคุณลักษณ์และอ่านคิด..!D15</f>
        <v/>
      </c>
      <c r="I17" s="106" t="str">
        <f>รายงานคุณลักษณ์และอ่านคิด..!F15</f>
        <v/>
      </c>
      <c r="J17" s="99" t="str">
        <f>IF(A17="","",IF('1.บันทึกข้อมูลนักเรียน'!G13="ย้าย","ย้าย",IF('1.บันทึกข้อมูลนักเรียน'!G13="ขาดเรียนตลอด","ขาดเรียนตลอด",IF('4.บันทึกผลประเมินการเรียน'!AE17="ไม่ผ่าน","ตัวชี้วัดไม่ครบ",IF('4.บันทึกผลประเมินการเรียน'!AH17="ไม่ผ่าน","ผลการเรียนไม่ครบ","")))))</f>
        <v/>
      </c>
    </row>
    <row r="18" spans="1:10" x14ac:dyDescent="0.45">
      <c r="A18" s="96" t="str">
        <f>รายงานคุณลักษณ์และอ่านคิด..!A16</f>
        <v/>
      </c>
      <c r="B18" s="100" t="str">
        <f>รายงานคุณลักษณ์และอ่านคิด..!B16</f>
        <v xml:space="preserve"> </v>
      </c>
      <c r="C18" s="96" t="str">
        <f>IF(A18="","",'4.บันทึกผลประเมินการเรียน'!W18)</f>
        <v/>
      </c>
      <c r="D18" s="96" t="str">
        <f>IF(A18="","",'4.บันทึกผลประเมินการเรียน'!X18)</f>
        <v/>
      </c>
      <c r="E18" s="106" t="str">
        <f>'4.บันทึกผลประเมินการเรียน'!Y18</f>
        <v/>
      </c>
      <c r="F18" s="96" t="str">
        <f>IF(J18="ขาดเรียนตลอด","มส",IF('4.บันทึกผลประเมินการเรียน'!AA18="ร","ร",IF('4.บันทึกผลประเมินการเรียน'!AA18="มส","มส",'4.บันทึกผลประเมินการเรียน'!Z18)))</f>
        <v/>
      </c>
      <c r="G18" s="112" t="str">
        <f>IF(A18="","",IF($D$2="พื้นฐาน",'4.บันทึกผลประเมินการเรียน'!AC18,IF($D$2="เพิ่มเติม",'4.บันทึกผลประเมินการเรียน'!AF18)))</f>
        <v/>
      </c>
      <c r="H18" s="106" t="str">
        <f>รายงานคุณลักษณ์และอ่านคิด..!D16</f>
        <v/>
      </c>
      <c r="I18" s="106" t="str">
        <f>รายงานคุณลักษณ์และอ่านคิด..!F16</f>
        <v/>
      </c>
      <c r="J18" s="99" t="str">
        <f>IF(A18="","",IF('1.บันทึกข้อมูลนักเรียน'!G14="ย้าย","ย้าย",IF('1.บันทึกข้อมูลนักเรียน'!G14="ขาดเรียนตลอด","ขาดเรียนตลอด",IF('4.บันทึกผลประเมินการเรียน'!AE18="ไม่ผ่าน","ตัวชี้วัดไม่ครบ",IF('4.บันทึกผลประเมินการเรียน'!AH18="ไม่ผ่าน","ผลการเรียนไม่ครบ","")))))</f>
        <v/>
      </c>
    </row>
    <row r="19" spans="1:10" x14ac:dyDescent="0.45">
      <c r="A19" s="96" t="str">
        <f>รายงานคุณลักษณ์และอ่านคิด..!A17</f>
        <v/>
      </c>
      <c r="B19" s="100" t="str">
        <f>รายงานคุณลักษณ์และอ่านคิด..!B17</f>
        <v xml:space="preserve"> </v>
      </c>
      <c r="C19" s="96" t="str">
        <f>IF(A19="","",'4.บันทึกผลประเมินการเรียน'!W19)</f>
        <v/>
      </c>
      <c r="D19" s="96" t="str">
        <f>IF(A19="","",'4.บันทึกผลประเมินการเรียน'!X19)</f>
        <v/>
      </c>
      <c r="E19" s="106" t="str">
        <f>'4.บันทึกผลประเมินการเรียน'!Y19</f>
        <v/>
      </c>
      <c r="F19" s="96" t="str">
        <f>IF(J19="ขาดเรียนตลอด","มส",IF('4.บันทึกผลประเมินการเรียน'!AA19="ร","ร",IF('4.บันทึกผลประเมินการเรียน'!AA19="มส","มส",'4.บันทึกผลประเมินการเรียน'!Z19)))</f>
        <v/>
      </c>
      <c r="G19" s="112" t="str">
        <f>IF(A19="","",IF($D$2="พื้นฐาน",'4.บันทึกผลประเมินการเรียน'!AC19,IF($D$2="เพิ่มเติม",'4.บันทึกผลประเมินการเรียน'!AF19)))</f>
        <v/>
      </c>
      <c r="H19" s="106" t="str">
        <f>รายงานคุณลักษณ์และอ่านคิด..!D17</f>
        <v/>
      </c>
      <c r="I19" s="106" t="str">
        <f>รายงานคุณลักษณ์และอ่านคิด..!F17</f>
        <v/>
      </c>
      <c r="J19" s="99" t="str">
        <f>IF(A19="","",IF('1.บันทึกข้อมูลนักเรียน'!G15="ย้าย","ย้าย",IF('1.บันทึกข้อมูลนักเรียน'!G15="ขาดเรียนตลอด","ขาดเรียนตลอด",IF('4.บันทึกผลประเมินการเรียน'!AE19="ไม่ผ่าน","ตัวชี้วัดไม่ครบ",IF('4.บันทึกผลประเมินการเรียน'!AH19="ไม่ผ่าน","ผลการเรียนไม่ครบ","")))))</f>
        <v/>
      </c>
    </row>
    <row r="20" spans="1:10" x14ac:dyDescent="0.45">
      <c r="A20" s="96" t="str">
        <f>รายงานคุณลักษณ์และอ่านคิด..!A18</f>
        <v/>
      </c>
      <c r="B20" s="100" t="str">
        <f>รายงานคุณลักษณ์และอ่านคิด..!B18</f>
        <v xml:space="preserve"> </v>
      </c>
      <c r="C20" s="96" t="str">
        <f>IF(A20="","",'4.บันทึกผลประเมินการเรียน'!W20)</f>
        <v/>
      </c>
      <c r="D20" s="96" t="str">
        <f>IF(A20="","",'4.บันทึกผลประเมินการเรียน'!X20)</f>
        <v/>
      </c>
      <c r="E20" s="106" t="str">
        <f>'4.บันทึกผลประเมินการเรียน'!Y20</f>
        <v/>
      </c>
      <c r="F20" s="96" t="str">
        <f>IF(J20="ขาดเรียนตลอด","มส",IF('4.บันทึกผลประเมินการเรียน'!AA20="ร","ร",IF('4.บันทึกผลประเมินการเรียน'!AA20="มส","มส",'4.บันทึกผลประเมินการเรียน'!Z20)))</f>
        <v/>
      </c>
      <c r="G20" s="112" t="str">
        <f>IF(A20="","",IF($D$2="พื้นฐาน",'4.บันทึกผลประเมินการเรียน'!AC20,IF($D$2="เพิ่มเติม",'4.บันทึกผลประเมินการเรียน'!AF20)))</f>
        <v/>
      </c>
      <c r="H20" s="106" t="str">
        <f>รายงานคุณลักษณ์และอ่านคิด..!D18</f>
        <v/>
      </c>
      <c r="I20" s="106" t="str">
        <f>รายงานคุณลักษณ์และอ่านคิด..!F18</f>
        <v/>
      </c>
      <c r="J20" s="99" t="str">
        <f>IF(A20="","",IF('1.บันทึกข้อมูลนักเรียน'!G16="ย้าย","ย้าย",IF('1.บันทึกข้อมูลนักเรียน'!G16="ขาดเรียนตลอด","ขาดเรียนตลอด",IF('4.บันทึกผลประเมินการเรียน'!AE20="ไม่ผ่าน","ตัวชี้วัดไม่ครบ",IF('4.บันทึกผลประเมินการเรียน'!AH20="ไม่ผ่าน","ผลการเรียนไม่ครบ","")))))</f>
        <v/>
      </c>
    </row>
    <row r="21" spans="1:10" x14ac:dyDescent="0.45">
      <c r="A21" s="96" t="str">
        <f>รายงานคุณลักษณ์และอ่านคิด..!A19</f>
        <v/>
      </c>
      <c r="B21" s="100" t="str">
        <f>รายงานคุณลักษณ์และอ่านคิด..!B19</f>
        <v xml:space="preserve"> </v>
      </c>
      <c r="C21" s="96" t="str">
        <f>IF(A21="","",'4.บันทึกผลประเมินการเรียน'!W21)</f>
        <v/>
      </c>
      <c r="D21" s="96" t="str">
        <f>IF(A21="","",'4.บันทึกผลประเมินการเรียน'!X21)</f>
        <v/>
      </c>
      <c r="E21" s="106" t="str">
        <f>'4.บันทึกผลประเมินการเรียน'!Y21</f>
        <v/>
      </c>
      <c r="F21" s="96" t="str">
        <f>IF(J21="ขาดเรียนตลอด","มส",IF('4.บันทึกผลประเมินการเรียน'!AA21="ร","ร",IF('4.บันทึกผลประเมินการเรียน'!AA21="มส","มส",'4.บันทึกผลประเมินการเรียน'!Z21)))</f>
        <v/>
      </c>
      <c r="G21" s="112" t="str">
        <f>IF(A21="","",IF($D$2="พื้นฐาน",'4.บันทึกผลประเมินการเรียน'!AC21,IF($D$2="เพิ่มเติม",'4.บันทึกผลประเมินการเรียน'!AF21)))</f>
        <v/>
      </c>
      <c r="H21" s="106" t="str">
        <f>รายงานคุณลักษณ์และอ่านคิด..!D19</f>
        <v/>
      </c>
      <c r="I21" s="106" t="str">
        <f>รายงานคุณลักษณ์และอ่านคิด..!F19</f>
        <v/>
      </c>
      <c r="J21" s="99" t="str">
        <f>IF(A21="","",IF('1.บันทึกข้อมูลนักเรียน'!G17="ย้าย","ย้าย",IF('1.บันทึกข้อมูลนักเรียน'!G17="ขาดเรียนตลอด","ขาดเรียนตลอด",IF('4.บันทึกผลประเมินการเรียน'!AE21="ไม่ผ่าน","ตัวชี้วัดไม่ครบ",IF('4.บันทึกผลประเมินการเรียน'!AH21="ไม่ผ่าน","ผลการเรียนไม่ครบ","")))))</f>
        <v/>
      </c>
    </row>
    <row r="22" spans="1:10" x14ac:dyDescent="0.45">
      <c r="A22" s="96" t="str">
        <f>รายงานคุณลักษณ์และอ่านคิด..!A20</f>
        <v/>
      </c>
      <c r="B22" s="100" t="str">
        <f>รายงานคุณลักษณ์และอ่านคิด..!B20</f>
        <v xml:space="preserve"> </v>
      </c>
      <c r="C22" s="96" t="str">
        <f>IF(A22="","",'4.บันทึกผลประเมินการเรียน'!W22)</f>
        <v/>
      </c>
      <c r="D22" s="96" t="str">
        <f>IF(A22="","",'4.บันทึกผลประเมินการเรียน'!X22)</f>
        <v/>
      </c>
      <c r="E22" s="106" t="str">
        <f>'4.บันทึกผลประเมินการเรียน'!Y22</f>
        <v/>
      </c>
      <c r="F22" s="96" t="str">
        <f>IF(J22="ขาดเรียนตลอด","มส",IF('4.บันทึกผลประเมินการเรียน'!AA22="ร","ร",IF('4.บันทึกผลประเมินการเรียน'!AA22="มส","มส",'4.บันทึกผลประเมินการเรียน'!Z22)))</f>
        <v/>
      </c>
      <c r="G22" s="112" t="str">
        <f>IF(A22="","",IF($D$2="พื้นฐาน",'4.บันทึกผลประเมินการเรียน'!AC22,IF($D$2="เพิ่มเติม",'4.บันทึกผลประเมินการเรียน'!AF22)))</f>
        <v/>
      </c>
      <c r="H22" s="106" t="str">
        <f>รายงานคุณลักษณ์และอ่านคิด..!D20</f>
        <v/>
      </c>
      <c r="I22" s="106" t="str">
        <f>รายงานคุณลักษณ์และอ่านคิด..!F20</f>
        <v/>
      </c>
      <c r="J22" s="99" t="str">
        <f>IF(A22="","",IF('1.บันทึกข้อมูลนักเรียน'!G18="ย้าย","ย้าย",IF('1.บันทึกข้อมูลนักเรียน'!G18="ขาดเรียนตลอด","ขาดเรียนตลอด",IF('4.บันทึกผลประเมินการเรียน'!AE22="ไม่ผ่าน","ตัวชี้วัดไม่ครบ",IF('4.บันทึกผลประเมินการเรียน'!AH22="ไม่ผ่าน","ผลการเรียนไม่ครบ","")))))</f>
        <v/>
      </c>
    </row>
    <row r="23" spans="1:10" x14ac:dyDescent="0.45">
      <c r="A23" s="96" t="str">
        <f>รายงานคุณลักษณ์และอ่านคิด..!A21</f>
        <v/>
      </c>
      <c r="B23" s="100" t="str">
        <f>รายงานคุณลักษณ์และอ่านคิด..!B21</f>
        <v xml:space="preserve"> </v>
      </c>
      <c r="C23" s="96" t="str">
        <f>IF(A23="","",'4.บันทึกผลประเมินการเรียน'!W23)</f>
        <v/>
      </c>
      <c r="D23" s="96" t="str">
        <f>IF(A23="","",'4.บันทึกผลประเมินการเรียน'!X23)</f>
        <v/>
      </c>
      <c r="E23" s="106" t="str">
        <f>'4.บันทึกผลประเมินการเรียน'!Y23</f>
        <v/>
      </c>
      <c r="F23" s="96" t="str">
        <f>IF(J23="ขาดเรียนตลอด","มส",IF('4.บันทึกผลประเมินการเรียน'!AA23="ร","ร",IF('4.บันทึกผลประเมินการเรียน'!AA23="มส","มส",'4.บันทึกผลประเมินการเรียน'!Z23)))</f>
        <v/>
      </c>
      <c r="G23" s="112" t="str">
        <f>IF(A23="","",IF($D$2="พื้นฐาน",'4.บันทึกผลประเมินการเรียน'!AC23,IF($D$2="เพิ่มเติม",'4.บันทึกผลประเมินการเรียน'!AF23)))</f>
        <v/>
      </c>
      <c r="H23" s="106" t="str">
        <f>รายงานคุณลักษณ์และอ่านคิด..!D21</f>
        <v/>
      </c>
      <c r="I23" s="106" t="str">
        <f>รายงานคุณลักษณ์และอ่านคิด..!F21</f>
        <v/>
      </c>
      <c r="J23" s="99" t="str">
        <f>IF(A23="","",IF('1.บันทึกข้อมูลนักเรียน'!G19="ย้าย","ย้าย",IF('1.บันทึกข้อมูลนักเรียน'!G19="ขาดเรียนตลอด","ขาดเรียนตลอด",IF('4.บันทึกผลประเมินการเรียน'!AE23="ไม่ผ่าน","ตัวชี้วัดไม่ครบ",IF('4.บันทึกผลประเมินการเรียน'!AH23="ไม่ผ่าน","ผลการเรียนไม่ครบ","")))))</f>
        <v/>
      </c>
    </row>
    <row r="24" spans="1:10" x14ac:dyDescent="0.45">
      <c r="A24" s="96" t="str">
        <f>รายงานคุณลักษณ์และอ่านคิด..!A22</f>
        <v/>
      </c>
      <c r="B24" s="100" t="str">
        <f>รายงานคุณลักษณ์และอ่านคิด..!B22</f>
        <v xml:space="preserve"> </v>
      </c>
      <c r="C24" s="96" t="str">
        <f>IF(A24="","",'4.บันทึกผลประเมินการเรียน'!W24)</f>
        <v/>
      </c>
      <c r="D24" s="96" t="str">
        <f>IF(A24="","",'4.บันทึกผลประเมินการเรียน'!X24)</f>
        <v/>
      </c>
      <c r="E24" s="106" t="str">
        <f>'4.บันทึกผลประเมินการเรียน'!Y24</f>
        <v/>
      </c>
      <c r="F24" s="96" t="str">
        <f>IF(J24="ขาดเรียนตลอด","มส",IF('4.บันทึกผลประเมินการเรียน'!AA24="ร","ร",IF('4.บันทึกผลประเมินการเรียน'!AA24="มส","มส",'4.บันทึกผลประเมินการเรียน'!Z24)))</f>
        <v/>
      </c>
      <c r="G24" s="112" t="str">
        <f>IF(A24="","",IF($D$2="พื้นฐาน",'4.บันทึกผลประเมินการเรียน'!AC24,IF($D$2="เพิ่มเติม",'4.บันทึกผลประเมินการเรียน'!AF24)))</f>
        <v/>
      </c>
      <c r="H24" s="106" t="str">
        <f>รายงานคุณลักษณ์และอ่านคิด..!D22</f>
        <v/>
      </c>
      <c r="I24" s="106" t="str">
        <f>รายงานคุณลักษณ์และอ่านคิด..!F22</f>
        <v/>
      </c>
      <c r="J24" s="99" t="str">
        <f>IF(A24="","",IF('1.บันทึกข้อมูลนักเรียน'!G20="ย้าย","ย้าย",IF('1.บันทึกข้อมูลนักเรียน'!G20="ขาดเรียนตลอด","ขาดเรียนตลอด",IF('4.บันทึกผลประเมินการเรียน'!AE24="ไม่ผ่าน","ตัวชี้วัดไม่ครบ",IF('4.บันทึกผลประเมินการเรียน'!AH24="ไม่ผ่าน","ผลการเรียนไม่ครบ","")))))</f>
        <v/>
      </c>
    </row>
    <row r="25" spans="1:10" x14ac:dyDescent="0.45">
      <c r="A25" s="96" t="str">
        <f>รายงานคุณลักษณ์และอ่านคิด..!A23</f>
        <v/>
      </c>
      <c r="B25" s="100" t="str">
        <f>รายงานคุณลักษณ์และอ่านคิด..!B23</f>
        <v xml:space="preserve"> </v>
      </c>
      <c r="C25" s="96" t="str">
        <f>IF(A25="","",'4.บันทึกผลประเมินการเรียน'!W25)</f>
        <v/>
      </c>
      <c r="D25" s="96" t="str">
        <f>IF(A25="","",'4.บันทึกผลประเมินการเรียน'!X25)</f>
        <v/>
      </c>
      <c r="E25" s="106" t="str">
        <f>'4.บันทึกผลประเมินการเรียน'!Y25</f>
        <v/>
      </c>
      <c r="F25" s="96" t="str">
        <f>IF(J25="ขาดเรียนตลอด","มส",IF('4.บันทึกผลประเมินการเรียน'!AA25="ร","ร",IF('4.บันทึกผลประเมินการเรียน'!AA25="มส","มส",'4.บันทึกผลประเมินการเรียน'!Z25)))</f>
        <v/>
      </c>
      <c r="G25" s="112" t="str">
        <f>IF(A25="","",IF($D$2="พื้นฐาน",'4.บันทึกผลประเมินการเรียน'!AC25,IF($D$2="เพิ่มเติม",'4.บันทึกผลประเมินการเรียน'!AF25)))</f>
        <v/>
      </c>
      <c r="H25" s="106" t="str">
        <f>รายงานคุณลักษณ์และอ่านคิด..!D23</f>
        <v/>
      </c>
      <c r="I25" s="106" t="str">
        <f>รายงานคุณลักษณ์และอ่านคิด..!F23</f>
        <v/>
      </c>
      <c r="J25" s="99" t="str">
        <f>IF(A25="","",IF('1.บันทึกข้อมูลนักเรียน'!G21="ย้าย","ย้าย",IF('1.บันทึกข้อมูลนักเรียน'!G21="ขาดเรียนตลอด","ขาดเรียนตลอด",IF('4.บันทึกผลประเมินการเรียน'!AE25="ไม่ผ่าน","ตัวชี้วัดไม่ครบ",IF('4.บันทึกผลประเมินการเรียน'!AH25="ไม่ผ่าน","ผลการเรียนไม่ครบ","")))))</f>
        <v/>
      </c>
    </row>
    <row r="26" spans="1:10" x14ac:dyDescent="0.45">
      <c r="A26" s="96" t="str">
        <f>รายงานคุณลักษณ์และอ่านคิด..!A24</f>
        <v/>
      </c>
      <c r="B26" s="100" t="str">
        <f>รายงานคุณลักษณ์และอ่านคิด..!B24</f>
        <v xml:space="preserve"> </v>
      </c>
      <c r="C26" s="96" t="str">
        <f>IF(A26="","",'4.บันทึกผลประเมินการเรียน'!W26)</f>
        <v/>
      </c>
      <c r="D26" s="96" t="str">
        <f>IF(A26="","",'4.บันทึกผลประเมินการเรียน'!X26)</f>
        <v/>
      </c>
      <c r="E26" s="106" t="str">
        <f>'4.บันทึกผลประเมินการเรียน'!Y26</f>
        <v/>
      </c>
      <c r="F26" s="96" t="str">
        <f>IF(J26="ขาดเรียนตลอด","มส",IF('4.บันทึกผลประเมินการเรียน'!AA26="ร","ร",IF('4.บันทึกผลประเมินการเรียน'!AA26="มส","มส",'4.บันทึกผลประเมินการเรียน'!Z26)))</f>
        <v/>
      </c>
      <c r="G26" s="112" t="str">
        <f>IF(A26="","",IF($D$2="พื้นฐาน",'4.บันทึกผลประเมินการเรียน'!AC26,IF($D$2="เพิ่มเติม",'4.บันทึกผลประเมินการเรียน'!AF26)))</f>
        <v/>
      </c>
      <c r="H26" s="106" t="str">
        <f>รายงานคุณลักษณ์และอ่านคิด..!D24</f>
        <v/>
      </c>
      <c r="I26" s="106" t="str">
        <f>รายงานคุณลักษณ์และอ่านคิด..!F24</f>
        <v/>
      </c>
      <c r="J26" s="99" t="str">
        <f>IF(A26="","",IF('1.บันทึกข้อมูลนักเรียน'!G22="ย้าย","ย้าย",IF('1.บันทึกข้อมูลนักเรียน'!G22="ขาดเรียนตลอด","ขาดเรียนตลอด",IF('4.บันทึกผลประเมินการเรียน'!AE26="ไม่ผ่าน","ตัวชี้วัดไม่ครบ",IF('4.บันทึกผลประเมินการเรียน'!AH26="ไม่ผ่าน","ผลการเรียนไม่ครบ","")))))</f>
        <v/>
      </c>
    </row>
    <row r="27" spans="1:10" x14ac:dyDescent="0.45">
      <c r="A27" s="96" t="str">
        <f>รายงานคุณลักษณ์และอ่านคิด..!A25</f>
        <v/>
      </c>
      <c r="B27" s="100" t="str">
        <f>รายงานคุณลักษณ์และอ่านคิด..!B25</f>
        <v xml:space="preserve"> </v>
      </c>
      <c r="C27" s="96" t="str">
        <f>IF(A27="","",'4.บันทึกผลประเมินการเรียน'!W27)</f>
        <v/>
      </c>
      <c r="D27" s="96" t="str">
        <f>IF(A27="","",'4.บันทึกผลประเมินการเรียน'!X27)</f>
        <v/>
      </c>
      <c r="E27" s="106" t="str">
        <f>'4.บันทึกผลประเมินการเรียน'!Y27</f>
        <v/>
      </c>
      <c r="F27" s="96" t="str">
        <f>IF(J27="ขาดเรียนตลอด","มส",IF('4.บันทึกผลประเมินการเรียน'!AA27="ร","ร",IF('4.บันทึกผลประเมินการเรียน'!AA27="มส","มส",'4.บันทึกผลประเมินการเรียน'!Z27)))</f>
        <v/>
      </c>
      <c r="G27" s="112" t="str">
        <f>IF(A27="","",IF($D$2="พื้นฐาน",'4.บันทึกผลประเมินการเรียน'!AC27,IF($D$2="เพิ่มเติม",'4.บันทึกผลประเมินการเรียน'!AF27)))</f>
        <v/>
      </c>
      <c r="H27" s="106" t="str">
        <f>รายงานคุณลักษณ์และอ่านคิด..!D25</f>
        <v/>
      </c>
      <c r="I27" s="106" t="str">
        <f>รายงานคุณลักษณ์และอ่านคิด..!F25</f>
        <v/>
      </c>
      <c r="J27" s="99" t="str">
        <f>IF(A27="","",IF('1.บันทึกข้อมูลนักเรียน'!G23="ย้าย","ย้าย",IF('1.บันทึกข้อมูลนักเรียน'!G23="ขาดเรียนตลอด","ขาดเรียนตลอด",IF('4.บันทึกผลประเมินการเรียน'!AE27="ไม่ผ่าน","ตัวชี้วัดไม่ครบ",IF('4.บันทึกผลประเมินการเรียน'!AH27="ไม่ผ่าน","ผลการเรียนไม่ครบ","")))))</f>
        <v/>
      </c>
    </row>
    <row r="28" spans="1:10" x14ac:dyDescent="0.45">
      <c r="A28" s="96" t="str">
        <f>รายงานคุณลักษณ์และอ่านคิด..!A26</f>
        <v/>
      </c>
      <c r="B28" s="100" t="str">
        <f>รายงานคุณลักษณ์และอ่านคิด..!B26</f>
        <v xml:space="preserve"> </v>
      </c>
      <c r="C28" s="96" t="str">
        <f>IF(A28="","",'4.บันทึกผลประเมินการเรียน'!W28)</f>
        <v/>
      </c>
      <c r="D28" s="96" t="str">
        <f>IF(A28="","",'4.บันทึกผลประเมินการเรียน'!X28)</f>
        <v/>
      </c>
      <c r="E28" s="106" t="str">
        <f>'4.บันทึกผลประเมินการเรียน'!Y28</f>
        <v/>
      </c>
      <c r="F28" s="96" t="str">
        <f>IF(J28="ขาดเรียนตลอด","มส",IF('4.บันทึกผลประเมินการเรียน'!AA28="ร","ร",IF('4.บันทึกผลประเมินการเรียน'!AA28="มส","มส",'4.บันทึกผลประเมินการเรียน'!Z28)))</f>
        <v/>
      </c>
      <c r="G28" s="112" t="str">
        <f>IF(A28="","",IF($D$2="พื้นฐาน",'4.บันทึกผลประเมินการเรียน'!AC28,IF($D$2="เพิ่มเติม",'4.บันทึกผลประเมินการเรียน'!AF28)))</f>
        <v/>
      </c>
      <c r="H28" s="106" t="str">
        <f>รายงานคุณลักษณ์และอ่านคิด..!D26</f>
        <v/>
      </c>
      <c r="I28" s="106" t="str">
        <f>รายงานคุณลักษณ์และอ่านคิด..!F26</f>
        <v/>
      </c>
      <c r="J28" s="99" t="str">
        <f>IF(A28="","",IF('1.บันทึกข้อมูลนักเรียน'!G24="ย้าย","ย้าย",IF('1.บันทึกข้อมูลนักเรียน'!G24="ขาดเรียนตลอด","ขาดเรียนตลอด",IF('4.บันทึกผลประเมินการเรียน'!AE28="ไม่ผ่าน","ตัวชี้วัดไม่ครบ",IF('4.บันทึกผลประเมินการเรียน'!AH28="ไม่ผ่าน","ผลการเรียนไม่ครบ","")))))</f>
        <v/>
      </c>
    </row>
    <row r="29" spans="1:10" x14ac:dyDescent="0.45">
      <c r="A29" s="96" t="str">
        <f>รายงานคุณลักษณ์และอ่านคิด..!A27</f>
        <v/>
      </c>
      <c r="B29" s="100" t="str">
        <f>รายงานคุณลักษณ์และอ่านคิด..!B27</f>
        <v xml:space="preserve"> </v>
      </c>
      <c r="C29" s="96" t="str">
        <f>IF(A29="","",'4.บันทึกผลประเมินการเรียน'!W29)</f>
        <v/>
      </c>
      <c r="D29" s="96" t="str">
        <f>IF(A29="","",'4.บันทึกผลประเมินการเรียน'!X29)</f>
        <v/>
      </c>
      <c r="E29" s="106" t="str">
        <f>'4.บันทึกผลประเมินการเรียน'!Y29</f>
        <v/>
      </c>
      <c r="F29" s="96" t="str">
        <f>IF(J29="ขาดเรียนตลอด","มส",IF('4.บันทึกผลประเมินการเรียน'!AA29="ร","ร",IF('4.บันทึกผลประเมินการเรียน'!AA29="มส","มส",'4.บันทึกผลประเมินการเรียน'!Z29)))</f>
        <v/>
      </c>
      <c r="G29" s="112" t="str">
        <f>IF(A29="","",IF($D$2="พื้นฐาน",'4.บันทึกผลประเมินการเรียน'!AC29,IF($D$2="เพิ่มเติม",'4.บันทึกผลประเมินการเรียน'!AF29)))</f>
        <v/>
      </c>
      <c r="H29" s="106" t="str">
        <f>รายงานคุณลักษณ์และอ่านคิด..!D27</f>
        <v/>
      </c>
      <c r="I29" s="106" t="str">
        <f>รายงานคุณลักษณ์และอ่านคิด..!F27</f>
        <v/>
      </c>
      <c r="J29" s="99" t="str">
        <f>IF(A29="","",IF('1.บันทึกข้อมูลนักเรียน'!G25="ย้าย","ย้าย",IF('1.บันทึกข้อมูลนักเรียน'!G25="ขาดเรียนตลอด","ขาดเรียนตลอด",IF('4.บันทึกผลประเมินการเรียน'!AE29="ไม่ผ่าน","ตัวชี้วัดไม่ครบ",IF('4.บันทึกผลประเมินการเรียน'!AH29="ไม่ผ่าน","ผลการเรียนไม่ครบ","")))))</f>
        <v/>
      </c>
    </row>
    <row r="30" spans="1:10" x14ac:dyDescent="0.45">
      <c r="A30" s="96" t="str">
        <f>รายงานคุณลักษณ์และอ่านคิด..!A28</f>
        <v/>
      </c>
      <c r="B30" s="100" t="str">
        <f>รายงานคุณลักษณ์และอ่านคิด..!B28</f>
        <v xml:space="preserve"> </v>
      </c>
      <c r="C30" s="96" t="str">
        <f>IF(A30="","",'4.บันทึกผลประเมินการเรียน'!W30)</f>
        <v/>
      </c>
      <c r="D30" s="96" t="str">
        <f>IF(A30="","",'4.บันทึกผลประเมินการเรียน'!X30)</f>
        <v/>
      </c>
      <c r="E30" s="106" t="str">
        <f>'4.บันทึกผลประเมินการเรียน'!Y30</f>
        <v/>
      </c>
      <c r="F30" s="96" t="str">
        <f>IF(J30="ขาดเรียนตลอด","มส",IF('4.บันทึกผลประเมินการเรียน'!AA30="ร","ร",IF('4.บันทึกผลประเมินการเรียน'!AA30="มส","มส",'4.บันทึกผลประเมินการเรียน'!Z30)))</f>
        <v/>
      </c>
      <c r="G30" s="112" t="str">
        <f>IF(A30="","",IF($D$2="พื้นฐาน",'4.บันทึกผลประเมินการเรียน'!AC30,IF($D$2="เพิ่มเติม",'4.บันทึกผลประเมินการเรียน'!AF30)))</f>
        <v/>
      </c>
      <c r="H30" s="106" t="str">
        <f>รายงานคุณลักษณ์และอ่านคิด..!D28</f>
        <v/>
      </c>
      <c r="I30" s="106" t="str">
        <f>รายงานคุณลักษณ์และอ่านคิด..!F28</f>
        <v/>
      </c>
      <c r="J30" s="99" t="str">
        <f>IF(A30="","",IF('1.บันทึกข้อมูลนักเรียน'!G26="ย้าย","ย้าย",IF('1.บันทึกข้อมูลนักเรียน'!G26="ขาดเรียนตลอด","ขาดเรียนตลอด",IF('4.บันทึกผลประเมินการเรียน'!AE30="ไม่ผ่าน","ตัวชี้วัดไม่ครบ",IF('4.บันทึกผลประเมินการเรียน'!AH30="ไม่ผ่าน","ผลการเรียนไม่ครบ","")))))</f>
        <v/>
      </c>
    </row>
    <row r="31" spans="1:10" x14ac:dyDescent="0.45">
      <c r="A31" s="96" t="str">
        <f>รายงานคุณลักษณ์และอ่านคิด..!A29</f>
        <v/>
      </c>
      <c r="B31" s="100" t="str">
        <f>รายงานคุณลักษณ์และอ่านคิด..!B29</f>
        <v xml:space="preserve"> </v>
      </c>
      <c r="C31" s="96" t="str">
        <f>IF(A31="","",'4.บันทึกผลประเมินการเรียน'!W31)</f>
        <v/>
      </c>
      <c r="D31" s="96" t="str">
        <f>IF(A31="","",'4.บันทึกผลประเมินการเรียน'!X31)</f>
        <v/>
      </c>
      <c r="E31" s="106" t="str">
        <f>'4.บันทึกผลประเมินการเรียน'!Y31</f>
        <v/>
      </c>
      <c r="F31" s="96" t="str">
        <f>IF(J31="ขาดเรียนตลอด","มส",IF('4.บันทึกผลประเมินการเรียน'!AA31="ร","ร",IF('4.บันทึกผลประเมินการเรียน'!AA31="มส","มส",'4.บันทึกผลประเมินการเรียน'!Z31)))</f>
        <v/>
      </c>
      <c r="G31" s="112" t="str">
        <f>IF(A31="","",IF($D$2="พื้นฐาน",'4.บันทึกผลประเมินการเรียน'!AC31,IF($D$2="เพิ่มเติม",'4.บันทึกผลประเมินการเรียน'!AF31)))</f>
        <v/>
      </c>
      <c r="H31" s="106" t="str">
        <f>รายงานคุณลักษณ์และอ่านคิด..!D29</f>
        <v/>
      </c>
      <c r="I31" s="106" t="str">
        <f>รายงานคุณลักษณ์และอ่านคิด..!F29</f>
        <v/>
      </c>
      <c r="J31" s="99" t="str">
        <f>IF(A31="","",IF('1.บันทึกข้อมูลนักเรียน'!G27="ย้าย","ย้าย",IF('1.บันทึกข้อมูลนักเรียน'!G27="ขาดเรียนตลอด","ขาดเรียนตลอด",IF('4.บันทึกผลประเมินการเรียน'!AE31="ไม่ผ่าน","ตัวชี้วัดไม่ครบ",IF('4.บันทึกผลประเมินการเรียน'!AH31="ไม่ผ่าน","ผลการเรียนไม่ครบ","")))))</f>
        <v/>
      </c>
    </row>
    <row r="32" spans="1:10" x14ac:dyDescent="0.45">
      <c r="A32" s="96" t="str">
        <f>รายงานคุณลักษณ์และอ่านคิด..!A30</f>
        <v/>
      </c>
      <c r="B32" s="100" t="str">
        <f>รายงานคุณลักษณ์และอ่านคิด..!B30</f>
        <v xml:space="preserve"> </v>
      </c>
      <c r="C32" s="96" t="str">
        <f>IF(A32="","",'4.บันทึกผลประเมินการเรียน'!W32)</f>
        <v/>
      </c>
      <c r="D32" s="96" t="str">
        <f>IF(A32="","",'4.บันทึกผลประเมินการเรียน'!X32)</f>
        <v/>
      </c>
      <c r="E32" s="106" t="str">
        <f>'4.บันทึกผลประเมินการเรียน'!Y32</f>
        <v/>
      </c>
      <c r="F32" s="96" t="str">
        <f>IF(J32="ขาดเรียนตลอด","มส",IF('4.บันทึกผลประเมินการเรียน'!AA32="ร","ร",IF('4.บันทึกผลประเมินการเรียน'!AA32="มส","มส",'4.บันทึกผลประเมินการเรียน'!Z32)))</f>
        <v/>
      </c>
      <c r="G32" s="112" t="str">
        <f>IF(A32="","",IF($D$2="พื้นฐาน",'4.บันทึกผลประเมินการเรียน'!AC32,IF($D$2="เพิ่มเติม",'4.บันทึกผลประเมินการเรียน'!AF32)))</f>
        <v/>
      </c>
      <c r="H32" s="106" t="str">
        <f>รายงานคุณลักษณ์และอ่านคิด..!D30</f>
        <v/>
      </c>
      <c r="I32" s="106" t="str">
        <f>รายงานคุณลักษณ์และอ่านคิด..!F30</f>
        <v/>
      </c>
      <c r="J32" s="99" t="str">
        <f>IF(A32="","",IF('1.บันทึกข้อมูลนักเรียน'!G28="ย้าย","ย้าย",IF('1.บันทึกข้อมูลนักเรียน'!G28="ขาดเรียนตลอด","ขาดเรียนตลอด",IF('4.บันทึกผลประเมินการเรียน'!AE32="ไม่ผ่าน","ตัวชี้วัดไม่ครบ",IF('4.บันทึกผลประเมินการเรียน'!AH32="ไม่ผ่าน","ผลการเรียนไม่ครบ","")))))</f>
        <v/>
      </c>
    </row>
    <row r="33" spans="1:10" x14ac:dyDescent="0.45">
      <c r="A33" s="96" t="str">
        <f>รายงานคุณลักษณ์และอ่านคิด..!A31</f>
        <v/>
      </c>
      <c r="B33" s="100" t="str">
        <f>รายงานคุณลักษณ์และอ่านคิด..!B31</f>
        <v xml:space="preserve"> </v>
      </c>
      <c r="C33" s="96" t="str">
        <f>IF(A33="","",'4.บันทึกผลประเมินการเรียน'!W33)</f>
        <v/>
      </c>
      <c r="D33" s="96" t="str">
        <f>IF(A33="","",'4.บันทึกผลประเมินการเรียน'!X33)</f>
        <v/>
      </c>
      <c r="E33" s="106" t="str">
        <f>'4.บันทึกผลประเมินการเรียน'!Y33</f>
        <v/>
      </c>
      <c r="F33" s="96" t="str">
        <f>IF(J33="ขาดเรียนตลอด","มส",IF('4.บันทึกผลประเมินการเรียน'!AA33="ร","ร",IF('4.บันทึกผลประเมินการเรียน'!AA33="มส","มส",'4.บันทึกผลประเมินการเรียน'!Z33)))</f>
        <v/>
      </c>
      <c r="G33" s="112" t="str">
        <f>IF(A33="","",IF($D$2="พื้นฐาน",'4.บันทึกผลประเมินการเรียน'!AC33,IF($D$2="เพิ่มเติม",'4.บันทึกผลประเมินการเรียน'!AF33)))</f>
        <v/>
      </c>
      <c r="H33" s="106" t="str">
        <f>รายงานคุณลักษณ์และอ่านคิด..!D31</f>
        <v/>
      </c>
      <c r="I33" s="106" t="str">
        <f>รายงานคุณลักษณ์และอ่านคิด..!F31</f>
        <v/>
      </c>
      <c r="J33" s="99" t="str">
        <f>IF(A33="","",IF('1.บันทึกข้อมูลนักเรียน'!G29="ย้าย","ย้าย",IF('1.บันทึกข้อมูลนักเรียน'!G29="ขาดเรียนตลอด","ขาดเรียนตลอด",IF('4.บันทึกผลประเมินการเรียน'!AE33="ไม่ผ่าน","ตัวชี้วัดไม่ครบ",IF('4.บันทึกผลประเมินการเรียน'!AH33="ไม่ผ่าน","ผลการเรียนไม่ครบ","")))))</f>
        <v/>
      </c>
    </row>
    <row r="34" spans="1:10" x14ac:dyDescent="0.45">
      <c r="A34" s="96" t="str">
        <f>รายงานคุณลักษณ์และอ่านคิด..!A32</f>
        <v/>
      </c>
      <c r="B34" s="100" t="str">
        <f>รายงานคุณลักษณ์และอ่านคิด..!B32</f>
        <v xml:space="preserve"> </v>
      </c>
      <c r="C34" s="96" t="str">
        <f>IF(A34="","",'4.บันทึกผลประเมินการเรียน'!W34)</f>
        <v/>
      </c>
      <c r="D34" s="96" t="str">
        <f>IF(A34="","",'4.บันทึกผลประเมินการเรียน'!X34)</f>
        <v/>
      </c>
      <c r="E34" s="106" t="str">
        <f>'4.บันทึกผลประเมินการเรียน'!Y34</f>
        <v/>
      </c>
      <c r="F34" s="96" t="str">
        <f>IF(J34="ขาดเรียนตลอด","มส",IF('4.บันทึกผลประเมินการเรียน'!AA34="ร","ร",IF('4.บันทึกผลประเมินการเรียน'!AA34="มส","มส",'4.บันทึกผลประเมินการเรียน'!Z34)))</f>
        <v/>
      </c>
      <c r="G34" s="112" t="str">
        <f>IF(A34="","",IF($D$2="พื้นฐาน",'4.บันทึกผลประเมินการเรียน'!AC34,IF($D$2="เพิ่มเติม",'4.บันทึกผลประเมินการเรียน'!AF34)))</f>
        <v/>
      </c>
      <c r="H34" s="106" t="str">
        <f>รายงานคุณลักษณ์และอ่านคิด..!D32</f>
        <v/>
      </c>
      <c r="I34" s="106" t="str">
        <f>รายงานคุณลักษณ์และอ่านคิด..!F32</f>
        <v/>
      </c>
      <c r="J34" s="99" t="str">
        <f>IF(A34="","",IF('1.บันทึกข้อมูลนักเรียน'!G30="ย้าย","ย้าย",IF('1.บันทึกข้อมูลนักเรียน'!G30="ขาดเรียนตลอด","ขาดเรียนตลอด",IF('4.บันทึกผลประเมินการเรียน'!AE34="ไม่ผ่าน","ตัวชี้วัดไม่ครบ",IF('4.บันทึกผลประเมินการเรียน'!AH34="ไม่ผ่าน","ผลการเรียนไม่ครบ","")))))</f>
        <v/>
      </c>
    </row>
    <row r="35" spans="1:10" x14ac:dyDescent="0.2">
      <c r="A35" s="502" t="s">
        <v>169</v>
      </c>
      <c r="B35" s="503"/>
      <c r="C35" s="503"/>
      <c r="D35" s="503"/>
      <c r="E35" s="503"/>
      <c r="F35" s="503"/>
      <c r="G35" s="503"/>
      <c r="H35" s="503"/>
      <c r="I35" s="504"/>
      <c r="J35" s="113">
        <f>ปก!L20</f>
        <v>90</v>
      </c>
    </row>
    <row r="36" spans="1:10" x14ac:dyDescent="0.2">
      <c r="A36" s="505" t="str">
        <f>A1</f>
        <v>สรุปผลการประเมินผลการพัฒนาคุณภาพผู้เรียน วิชาการงานอาชีพ รหัส 123ชั้นกรุณาเลือกข้อมูล ปีการศึกษา 2565</v>
      </c>
      <c r="B36" s="505"/>
      <c r="C36" s="505"/>
      <c r="D36" s="505"/>
      <c r="E36" s="505"/>
      <c r="F36" s="505"/>
      <c r="G36" s="505"/>
      <c r="H36" s="505"/>
      <c r="I36" s="505"/>
      <c r="J36" s="505"/>
    </row>
    <row r="37" spans="1:10" x14ac:dyDescent="0.2">
      <c r="A37" s="108"/>
      <c r="B37" s="103"/>
      <c r="C37" s="109" t="s">
        <v>161</v>
      </c>
      <c r="D37" s="103" t="str">
        <f>D2</f>
        <v>เพิ่มเติม</v>
      </c>
      <c r="E37" s="103"/>
      <c r="F37" s="110" t="s">
        <v>162</v>
      </c>
      <c r="G37" s="103">
        <f>G2</f>
        <v>40</v>
      </c>
      <c r="H37" s="103" t="s">
        <v>163</v>
      </c>
      <c r="I37" s="103"/>
      <c r="J37" s="111"/>
    </row>
    <row r="38" spans="1:10" x14ac:dyDescent="0.2">
      <c r="A38" s="506" t="s">
        <v>70</v>
      </c>
      <c r="B38" s="506" t="s">
        <v>85</v>
      </c>
      <c r="C38" s="508" t="s">
        <v>119</v>
      </c>
      <c r="D38" s="508" t="s">
        <v>120</v>
      </c>
      <c r="E38" s="509" t="s">
        <v>164</v>
      </c>
      <c r="F38" s="509"/>
      <c r="G38" s="510" t="str">
        <f>G3</f>
        <v>ผลการเรียนรู้ทั้งหมด</v>
      </c>
      <c r="H38" s="511" t="s">
        <v>165</v>
      </c>
      <c r="I38" s="511" t="s">
        <v>166</v>
      </c>
      <c r="J38" s="512" t="s">
        <v>154</v>
      </c>
    </row>
    <row r="39" spans="1:10" x14ac:dyDescent="0.2">
      <c r="A39" s="507"/>
      <c r="B39" s="507"/>
      <c r="C39" s="508"/>
      <c r="D39" s="508"/>
      <c r="E39" s="501" t="s">
        <v>167</v>
      </c>
      <c r="F39" s="501" t="s">
        <v>168</v>
      </c>
      <c r="G39" s="510"/>
      <c r="H39" s="511"/>
      <c r="I39" s="511"/>
      <c r="J39" s="512"/>
    </row>
    <row r="40" spans="1:10" x14ac:dyDescent="0.2">
      <c r="A40" s="507"/>
      <c r="B40" s="507"/>
      <c r="C40" s="508"/>
      <c r="D40" s="508"/>
      <c r="E40" s="501"/>
      <c r="F40" s="501"/>
      <c r="G40" s="510"/>
      <c r="H40" s="511"/>
      <c r="I40" s="511"/>
      <c r="J40" s="512"/>
    </row>
    <row r="41" spans="1:10" x14ac:dyDescent="0.2">
      <c r="A41" s="507"/>
      <c r="B41" s="507"/>
      <c r="C41" s="112">
        <f>C6</f>
        <v>0</v>
      </c>
      <c r="D41" s="118">
        <f>D6</f>
        <v>0</v>
      </c>
      <c r="E41" s="118">
        <f>E6</f>
        <v>0</v>
      </c>
      <c r="F41" s="501"/>
      <c r="G41" s="93">
        <f>G6</f>
        <v>1</v>
      </c>
      <c r="H41" s="511"/>
      <c r="I41" s="511"/>
      <c r="J41" s="512"/>
    </row>
    <row r="42" spans="1:10" x14ac:dyDescent="0.45">
      <c r="A42" s="96" t="str">
        <f>รายงานคุณลักษณ์และอ่านคิด..!A33</f>
        <v/>
      </c>
      <c r="B42" s="100" t="str">
        <f>รายงานคุณลักษณ์และอ่านคิด..!B33</f>
        <v xml:space="preserve"> </v>
      </c>
      <c r="C42" s="96" t="str">
        <f>IF(A42="","",'4.บันทึกผลประเมินการเรียน'!W35)</f>
        <v/>
      </c>
      <c r="D42" s="106" t="str">
        <f>IF(A42="","",'4.บันทึกผลประเมินการเรียน'!X35)</f>
        <v/>
      </c>
      <c r="E42" s="106" t="str">
        <f>'4.บันทึกผลประเมินการเรียน'!Y35</f>
        <v/>
      </c>
      <c r="F42" s="96" t="str">
        <f>IF(J42="ขาดเรียนตลอด","มส",IF('4.บันทึกผลประเมินการเรียน'!AA35="ร","ร",IF('4.บันทึกผลประเมินการเรียน'!AA35="มส","มส",'4.บันทึกผลประเมินการเรียน'!Z35)))</f>
        <v/>
      </c>
      <c r="G42" s="112" t="str">
        <f>IF(A42="","",IF($D$2="พื้นฐาน",'4.บันทึกผลประเมินการเรียน'!AC35,IF($D$2="เพิ่มเติม",'4.บันทึกผลประเมินการเรียน'!AF35)))</f>
        <v/>
      </c>
      <c r="H42" s="106" t="str">
        <f>รายงานคุณลักษณ์และอ่านคิด..!D33</f>
        <v/>
      </c>
      <c r="I42" s="106" t="str">
        <f>รายงานคุณลักษณ์และอ่านคิด..!F33</f>
        <v/>
      </c>
      <c r="J42" s="99" t="str">
        <f>IF(A42="","",IF('1.บันทึกข้อมูลนักเรียน'!G31="ย้าย","ย้าย",IF('1.บันทึกข้อมูลนักเรียน'!G31="ขาดเรียนตลอด","ขาดเรียนตลอด",IF('4.บันทึกผลประเมินการเรียน'!AE35="ไม่ผ่าน","ตัวชี้วัดไม่ครบ",IF('4.บันทึกผลประเมินการเรียน'!AH35="ไม่ผ่าน","ผลการเรียนไม่ครบ","")))))</f>
        <v/>
      </c>
    </row>
    <row r="43" spans="1:10" x14ac:dyDescent="0.45">
      <c r="A43" s="96" t="str">
        <f>รายงานคุณลักษณ์และอ่านคิด..!A34</f>
        <v/>
      </c>
      <c r="B43" s="100" t="str">
        <f>รายงานคุณลักษณ์และอ่านคิด..!B34</f>
        <v xml:space="preserve"> </v>
      </c>
      <c r="C43" s="96" t="str">
        <f>IF(A43="","",'4.บันทึกผลประเมินการเรียน'!W36)</f>
        <v/>
      </c>
      <c r="D43" s="106" t="str">
        <f>IF(A43="","",'4.บันทึกผลประเมินการเรียน'!X36)</f>
        <v/>
      </c>
      <c r="E43" s="106" t="str">
        <f>'4.บันทึกผลประเมินการเรียน'!Y36</f>
        <v/>
      </c>
      <c r="F43" s="96" t="str">
        <f>IF(J43="ขาดเรียนตลอด","มส",IF('4.บันทึกผลประเมินการเรียน'!AA36="ร","ร",IF('4.บันทึกผลประเมินการเรียน'!AA36="มส","มส",'4.บันทึกผลประเมินการเรียน'!Z36)))</f>
        <v/>
      </c>
      <c r="G43" s="112" t="str">
        <f>IF(A43="","",IF($D$2="พื้นฐาน",'4.บันทึกผลประเมินการเรียน'!AC36,IF($D$2="เพิ่มเติม",'4.บันทึกผลประเมินการเรียน'!AF36)))</f>
        <v/>
      </c>
      <c r="H43" s="106" t="str">
        <f>รายงานคุณลักษณ์และอ่านคิด..!D34</f>
        <v/>
      </c>
      <c r="I43" s="106" t="str">
        <f>รายงานคุณลักษณ์และอ่านคิด..!F34</f>
        <v/>
      </c>
      <c r="J43" s="99" t="str">
        <f>IF(A43="","",IF('1.บันทึกข้อมูลนักเรียน'!G32="ย้าย","ย้าย",IF('1.บันทึกข้อมูลนักเรียน'!G32="ขาดเรียนตลอด","ขาดเรียนตลอด",IF('4.บันทึกผลประเมินการเรียน'!AE36="ไม่ผ่าน","ตัวชี้วัดไม่ครบ",IF('4.บันทึกผลประเมินการเรียน'!AH36="ไม่ผ่าน","ผลการเรียนไม่ครบ","")))))</f>
        <v/>
      </c>
    </row>
    <row r="44" spans="1:10" x14ac:dyDescent="0.45">
      <c r="A44" s="96" t="str">
        <f>รายงานคุณลักษณ์และอ่านคิด..!A35</f>
        <v/>
      </c>
      <c r="B44" s="100" t="str">
        <f>รายงานคุณลักษณ์และอ่านคิด..!B35</f>
        <v xml:space="preserve"> </v>
      </c>
      <c r="C44" s="96" t="str">
        <f>IF(A44="","",'4.บันทึกผลประเมินการเรียน'!W37)</f>
        <v/>
      </c>
      <c r="D44" s="106" t="str">
        <f>IF(A44="","",'4.บันทึกผลประเมินการเรียน'!X37)</f>
        <v/>
      </c>
      <c r="E44" s="106" t="str">
        <f>'4.บันทึกผลประเมินการเรียน'!Y37</f>
        <v/>
      </c>
      <c r="F44" s="96" t="str">
        <f>IF(J44="ขาดเรียนตลอด","มส",IF('4.บันทึกผลประเมินการเรียน'!AA37="ร","ร",IF('4.บันทึกผลประเมินการเรียน'!AA37="มส","มส",'4.บันทึกผลประเมินการเรียน'!Z37)))</f>
        <v/>
      </c>
      <c r="G44" s="112" t="str">
        <f>IF(A44="","",IF($D$2="พื้นฐาน",'4.บันทึกผลประเมินการเรียน'!AC37,IF($D$2="เพิ่มเติม",'4.บันทึกผลประเมินการเรียน'!AF37)))</f>
        <v/>
      </c>
      <c r="H44" s="106" t="str">
        <f>รายงานคุณลักษณ์และอ่านคิด..!D35</f>
        <v/>
      </c>
      <c r="I44" s="106" t="str">
        <f>รายงานคุณลักษณ์และอ่านคิด..!F35</f>
        <v/>
      </c>
      <c r="J44" s="99" t="str">
        <f>IF(A44="","",IF('1.บันทึกข้อมูลนักเรียน'!G33="ย้าย","ย้าย",IF('1.บันทึกข้อมูลนักเรียน'!G33="ขาดเรียนตลอด","ขาดเรียนตลอด",IF('4.บันทึกผลประเมินการเรียน'!AE37="ไม่ผ่าน","ตัวชี้วัดไม่ครบ",IF('4.บันทึกผลประเมินการเรียน'!AH37="ไม่ผ่าน","ผลการเรียนไม่ครบ","")))))</f>
        <v/>
      </c>
    </row>
    <row r="45" spans="1:10" x14ac:dyDescent="0.45">
      <c r="A45" s="96" t="str">
        <f>รายงานคุณลักษณ์และอ่านคิด..!A36</f>
        <v/>
      </c>
      <c r="B45" s="100" t="str">
        <f>รายงานคุณลักษณ์และอ่านคิด..!B36</f>
        <v xml:space="preserve"> </v>
      </c>
      <c r="C45" s="96" t="str">
        <f>IF(A45="","",'4.บันทึกผลประเมินการเรียน'!W38)</f>
        <v/>
      </c>
      <c r="D45" s="106" t="str">
        <f>IF(A45="","",'4.บันทึกผลประเมินการเรียน'!X38)</f>
        <v/>
      </c>
      <c r="E45" s="106" t="str">
        <f>'4.บันทึกผลประเมินการเรียน'!Y38</f>
        <v/>
      </c>
      <c r="F45" s="96" t="str">
        <f>IF(J45="ขาดเรียนตลอด","มส",IF('4.บันทึกผลประเมินการเรียน'!AA38="ร","ร",IF('4.บันทึกผลประเมินการเรียน'!AA38="มส","มส",'4.บันทึกผลประเมินการเรียน'!Z38)))</f>
        <v/>
      </c>
      <c r="G45" s="112" t="str">
        <f>IF(A45="","",IF($D$2="พื้นฐาน",'4.บันทึกผลประเมินการเรียน'!AC38,IF($D$2="เพิ่มเติม",'4.บันทึกผลประเมินการเรียน'!AF38)))</f>
        <v/>
      </c>
      <c r="H45" s="106" t="str">
        <f>รายงานคุณลักษณ์และอ่านคิด..!D36</f>
        <v/>
      </c>
      <c r="I45" s="106" t="str">
        <f>รายงานคุณลักษณ์และอ่านคิด..!F36</f>
        <v/>
      </c>
      <c r="J45" s="99" t="str">
        <f>IF(A45="","",IF('1.บันทึกข้อมูลนักเรียน'!G34="ย้าย","ย้าย",IF('1.บันทึกข้อมูลนักเรียน'!G34="ขาดเรียนตลอด","ขาดเรียนตลอด",IF('4.บันทึกผลประเมินการเรียน'!AE38="ไม่ผ่าน","ตัวชี้วัดไม่ครบ",IF('4.บันทึกผลประเมินการเรียน'!AH38="ไม่ผ่าน","ผลการเรียนไม่ครบ","")))))</f>
        <v/>
      </c>
    </row>
    <row r="46" spans="1:10" x14ac:dyDescent="0.45">
      <c r="A46" s="96" t="str">
        <f>รายงานคุณลักษณ์และอ่านคิด..!A37</f>
        <v/>
      </c>
      <c r="B46" s="100" t="str">
        <f>รายงานคุณลักษณ์และอ่านคิด..!B37</f>
        <v xml:space="preserve"> </v>
      </c>
      <c r="C46" s="96" t="str">
        <f>IF(A46="","",'4.บันทึกผลประเมินการเรียน'!W39)</f>
        <v/>
      </c>
      <c r="D46" s="106" t="str">
        <f>IF(A46="","",'4.บันทึกผลประเมินการเรียน'!X39)</f>
        <v/>
      </c>
      <c r="E46" s="106" t="str">
        <f>'4.บันทึกผลประเมินการเรียน'!Y39</f>
        <v/>
      </c>
      <c r="F46" s="96" t="str">
        <f>IF(J46="ขาดเรียนตลอด","มส",IF('4.บันทึกผลประเมินการเรียน'!AA39="ร","ร",IF('4.บันทึกผลประเมินการเรียน'!AA39="มส","มส",'4.บันทึกผลประเมินการเรียน'!Z39)))</f>
        <v/>
      </c>
      <c r="G46" s="112" t="str">
        <f>IF(A46="","",IF($D$2="พื้นฐาน",'4.บันทึกผลประเมินการเรียน'!AC39,IF($D$2="เพิ่มเติม",'4.บันทึกผลประเมินการเรียน'!AF39)))</f>
        <v/>
      </c>
      <c r="H46" s="106" t="str">
        <f>รายงานคุณลักษณ์และอ่านคิด..!D37</f>
        <v/>
      </c>
      <c r="I46" s="106" t="str">
        <f>รายงานคุณลักษณ์และอ่านคิด..!F37</f>
        <v/>
      </c>
      <c r="J46" s="99" t="str">
        <f>IF(A46="","",IF('1.บันทึกข้อมูลนักเรียน'!G35="ย้าย","ย้าย",IF('1.บันทึกข้อมูลนักเรียน'!G35="ขาดเรียนตลอด","ขาดเรียนตลอด",IF('4.บันทึกผลประเมินการเรียน'!AE39="ไม่ผ่าน","ตัวชี้วัดไม่ครบ",IF('4.บันทึกผลประเมินการเรียน'!AH39="ไม่ผ่าน","ผลการเรียนไม่ครบ","")))))</f>
        <v/>
      </c>
    </row>
    <row r="47" spans="1:10" x14ac:dyDescent="0.45">
      <c r="A47" s="96" t="str">
        <f>รายงานคุณลักษณ์และอ่านคิด..!A38</f>
        <v/>
      </c>
      <c r="B47" s="100" t="str">
        <f>รายงานคุณลักษณ์และอ่านคิด..!B38</f>
        <v xml:space="preserve"> </v>
      </c>
      <c r="C47" s="96" t="str">
        <f>IF(A47="","",'4.บันทึกผลประเมินการเรียน'!W40)</f>
        <v/>
      </c>
      <c r="D47" s="106" t="str">
        <f>IF(A47="","",'4.บันทึกผลประเมินการเรียน'!X40)</f>
        <v/>
      </c>
      <c r="E47" s="106" t="str">
        <f>'4.บันทึกผลประเมินการเรียน'!Y40</f>
        <v/>
      </c>
      <c r="F47" s="96" t="str">
        <f>IF(J47="ขาดเรียนตลอด","มส",IF('4.บันทึกผลประเมินการเรียน'!AA40="ร","ร",IF('4.บันทึกผลประเมินการเรียน'!AA40="มส","มส",'4.บันทึกผลประเมินการเรียน'!Z40)))</f>
        <v/>
      </c>
      <c r="G47" s="112" t="str">
        <f>IF(A47="","",IF($D$2="พื้นฐาน",'4.บันทึกผลประเมินการเรียน'!AC40,IF($D$2="เพิ่มเติม",'4.บันทึกผลประเมินการเรียน'!AF40)))</f>
        <v/>
      </c>
      <c r="H47" s="106" t="str">
        <f>รายงานคุณลักษณ์และอ่านคิด..!D38</f>
        <v/>
      </c>
      <c r="I47" s="106" t="str">
        <f>รายงานคุณลักษณ์และอ่านคิด..!F38</f>
        <v/>
      </c>
      <c r="J47" s="99" t="str">
        <f>IF(A47="","",IF('1.บันทึกข้อมูลนักเรียน'!G36="ย้าย","ย้าย",IF('1.บันทึกข้อมูลนักเรียน'!G36="ขาดเรียนตลอด","ขาดเรียนตลอด",IF('4.บันทึกผลประเมินการเรียน'!AE40="ไม่ผ่าน","ตัวชี้วัดไม่ครบ",IF('4.บันทึกผลประเมินการเรียน'!AH40="ไม่ผ่าน","ผลการเรียนไม่ครบ","")))))</f>
        <v/>
      </c>
    </row>
    <row r="48" spans="1:10" x14ac:dyDescent="0.45">
      <c r="A48" s="96" t="str">
        <f>รายงานคุณลักษณ์และอ่านคิด..!A39</f>
        <v/>
      </c>
      <c r="B48" s="100" t="str">
        <f>รายงานคุณลักษณ์และอ่านคิด..!B39</f>
        <v xml:space="preserve"> </v>
      </c>
      <c r="C48" s="96" t="str">
        <f>IF(A48="","",'4.บันทึกผลประเมินการเรียน'!W41)</f>
        <v/>
      </c>
      <c r="D48" s="106" t="str">
        <f>IF(A48="","",'4.บันทึกผลประเมินการเรียน'!X41)</f>
        <v/>
      </c>
      <c r="E48" s="106" t="str">
        <f>'4.บันทึกผลประเมินการเรียน'!Y41</f>
        <v/>
      </c>
      <c r="F48" s="96" t="str">
        <f>IF(J48="ขาดเรียนตลอด","มส",IF('4.บันทึกผลประเมินการเรียน'!AA41="ร","ร",IF('4.บันทึกผลประเมินการเรียน'!AA41="มส","มส",'4.บันทึกผลประเมินการเรียน'!Z41)))</f>
        <v/>
      </c>
      <c r="G48" s="112" t="str">
        <f>IF(A48="","",IF($D$2="พื้นฐาน",'4.บันทึกผลประเมินการเรียน'!AC41,IF($D$2="เพิ่มเติม",'4.บันทึกผลประเมินการเรียน'!AF41)))</f>
        <v/>
      </c>
      <c r="H48" s="106" t="str">
        <f>รายงานคุณลักษณ์และอ่านคิด..!D39</f>
        <v/>
      </c>
      <c r="I48" s="106" t="str">
        <f>รายงานคุณลักษณ์และอ่านคิด..!F39</f>
        <v/>
      </c>
      <c r="J48" s="99" t="str">
        <f>IF(A48="","",IF('1.บันทึกข้อมูลนักเรียน'!G37="ย้าย","ย้าย",IF('1.บันทึกข้อมูลนักเรียน'!G37="ขาดเรียนตลอด","ขาดเรียนตลอด",IF('4.บันทึกผลประเมินการเรียน'!AE41="ไม่ผ่าน","ตัวชี้วัดไม่ครบ",IF('4.บันทึกผลประเมินการเรียน'!AH41="ไม่ผ่าน","ผลการเรียนไม่ครบ","")))))</f>
        <v/>
      </c>
    </row>
    <row r="49" spans="1:10" x14ac:dyDescent="0.45">
      <c r="A49" s="96" t="str">
        <f>รายงานคุณลักษณ์และอ่านคิด..!A40</f>
        <v/>
      </c>
      <c r="B49" s="100" t="str">
        <f>รายงานคุณลักษณ์และอ่านคิด..!B40</f>
        <v xml:space="preserve"> </v>
      </c>
      <c r="C49" s="96" t="str">
        <f>IF(A49="","",'4.บันทึกผลประเมินการเรียน'!W42)</f>
        <v/>
      </c>
      <c r="D49" s="106" t="str">
        <f>IF(A49="","",'4.บันทึกผลประเมินการเรียน'!X42)</f>
        <v/>
      </c>
      <c r="E49" s="106" t="str">
        <f>'4.บันทึกผลประเมินการเรียน'!Y42</f>
        <v/>
      </c>
      <c r="F49" s="96" t="str">
        <f>IF(J49="ขาดเรียนตลอด","มส",IF('4.บันทึกผลประเมินการเรียน'!AA42="ร","ร",IF('4.บันทึกผลประเมินการเรียน'!AA42="มส","มส",'4.บันทึกผลประเมินการเรียน'!Z42)))</f>
        <v/>
      </c>
      <c r="G49" s="112" t="str">
        <f>IF(A49="","",IF($D$2="พื้นฐาน",'4.บันทึกผลประเมินการเรียน'!AC42,IF($D$2="เพิ่มเติม",'4.บันทึกผลประเมินการเรียน'!AF42)))</f>
        <v/>
      </c>
      <c r="H49" s="106" t="str">
        <f>รายงานคุณลักษณ์และอ่านคิด..!D40</f>
        <v/>
      </c>
      <c r="I49" s="106" t="str">
        <f>รายงานคุณลักษณ์และอ่านคิด..!F40</f>
        <v/>
      </c>
      <c r="J49" s="99" t="str">
        <f>IF(A49="","",IF('1.บันทึกข้อมูลนักเรียน'!G38="ย้าย","ย้าย",IF('1.บันทึกข้อมูลนักเรียน'!G38="ขาดเรียนตลอด","ขาดเรียนตลอด",IF('4.บันทึกผลประเมินการเรียน'!AE42="ไม่ผ่าน","ตัวชี้วัดไม่ครบ",IF('4.บันทึกผลประเมินการเรียน'!AH42="ไม่ผ่าน","ผลการเรียนไม่ครบ","")))))</f>
        <v/>
      </c>
    </row>
    <row r="50" spans="1:10" x14ac:dyDescent="0.45">
      <c r="A50" s="96" t="str">
        <f>รายงานคุณลักษณ์และอ่านคิด..!A41</f>
        <v/>
      </c>
      <c r="B50" s="100" t="str">
        <f>รายงานคุณลักษณ์และอ่านคิด..!B41</f>
        <v xml:space="preserve"> </v>
      </c>
      <c r="C50" s="96" t="str">
        <f>IF(A50="","",'4.บันทึกผลประเมินการเรียน'!W43)</f>
        <v/>
      </c>
      <c r="D50" s="106" t="str">
        <f>IF(A50="","",'4.บันทึกผลประเมินการเรียน'!X43)</f>
        <v/>
      </c>
      <c r="E50" s="106" t="str">
        <f>'4.บันทึกผลประเมินการเรียน'!Y43</f>
        <v/>
      </c>
      <c r="F50" s="96" t="str">
        <f>IF(J50="ขาดเรียนตลอด","มส",IF('4.บันทึกผลประเมินการเรียน'!AA43="ร","ร",IF('4.บันทึกผลประเมินการเรียน'!AA43="มส","มส",'4.บันทึกผลประเมินการเรียน'!Z43)))</f>
        <v/>
      </c>
      <c r="G50" s="112" t="str">
        <f>IF(A50="","",IF($D$2="พื้นฐาน",'4.บันทึกผลประเมินการเรียน'!AC43,IF($D$2="เพิ่มเติม",'4.บันทึกผลประเมินการเรียน'!AF43)))</f>
        <v/>
      </c>
      <c r="H50" s="106" t="str">
        <f>รายงานคุณลักษณ์และอ่านคิด..!D41</f>
        <v/>
      </c>
      <c r="I50" s="106" t="str">
        <f>รายงานคุณลักษณ์และอ่านคิด..!F41</f>
        <v/>
      </c>
      <c r="J50" s="99" t="str">
        <f>IF(A50="","",IF('1.บันทึกข้อมูลนักเรียน'!G39="ย้าย","ย้าย",IF('1.บันทึกข้อมูลนักเรียน'!G39="ขาดเรียนตลอด","ขาดเรียนตลอด",IF('4.บันทึกผลประเมินการเรียน'!AE43="ไม่ผ่าน","ตัวชี้วัดไม่ครบ",IF('4.บันทึกผลประเมินการเรียน'!AH43="ไม่ผ่าน","ผลการเรียนไม่ครบ","")))))</f>
        <v/>
      </c>
    </row>
    <row r="51" spans="1:10" x14ac:dyDescent="0.45">
      <c r="A51" s="96" t="str">
        <f>รายงานคุณลักษณ์และอ่านคิด..!A42</f>
        <v/>
      </c>
      <c r="B51" s="100" t="str">
        <f>รายงานคุณลักษณ์และอ่านคิด..!B42</f>
        <v xml:space="preserve"> </v>
      </c>
      <c r="C51" s="96" t="str">
        <f>IF(A51="","",'4.บันทึกผลประเมินการเรียน'!W44)</f>
        <v/>
      </c>
      <c r="D51" s="106" t="str">
        <f>IF(A51="","",'4.บันทึกผลประเมินการเรียน'!X44)</f>
        <v/>
      </c>
      <c r="E51" s="106" t="str">
        <f>'4.บันทึกผลประเมินการเรียน'!Y44</f>
        <v/>
      </c>
      <c r="F51" s="96" t="str">
        <f>IF(J51="ขาดเรียนตลอด","มส",IF('4.บันทึกผลประเมินการเรียน'!AA44="ร","ร",IF('4.บันทึกผลประเมินการเรียน'!AA44="มส","มส",'4.บันทึกผลประเมินการเรียน'!Z44)))</f>
        <v/>
      </c>
      <c r="G51" s="112" t="str">
        <f>IF(A51="","",IF($D$2="พื้นฐาน",'4.บันทึกผลประเมินการเรียน'!AC44,IF($D$2="เพิ่มเติม",'4.บันทึกผลประเมินการเรียน'!AF44)))</f>
        <v/>
      </c>
      <c r="H51" s="106" t="str">
        <f>รายงานคุณลักษณ์และอ่านคิด..!D42</f>
        <v/>
      </c>
      <c r="I51" s="106" t="str">
        <f>รายงานคุณลักษณ์และอ่านคิด..!F42</f>
        <v/>
      </c>
      <c r="J51" s="99" t="str">
        <f>IF(A51="","",IF('1.บันทึกข้อมูลนักเรียน'!G40="ย้าย","ย้าย",IF('1.บันทึกข้อมูลนักเรียน'!G40="ขาดเรียนตลอด","ขาดเรียนตลอด",IF('4.บันทึกผลประเมินการเรียน'!AE44="ไม่ผ่าน","ตัวชี้วัดไม่ครบ",IF('4.บันทึกผลประเมินการเรียน'!AH44="ไม่ผ่าน","ผลการเรียนไม่ครบ","")))))</f>
        <v/>
      </c>
    </row>
    <row r="52" spans="1:10" x14ac:dyDescent="0.45">
      <c r="A52" s="96" t="str">
        <f>รายงานคุณลักษณ์และอ่านคิด..!A43</f>
        <v/>
      </c>
      <c r="B52" s="100" t="str">
        <f>รายงานคุณลักษณ์และอ่านคิด..!B43</f>
        <v xml:space="preserve"> </v>
      </c>
      <c r="C52" s="96" t="str">
        <f>IF(A52="","",'4.บันทึกผลประเมินการเรียน'!W45)</f>
        <v/>
      </c>
      <c r="D52" s="106" t="str">
        <f>IF(A52="","",'4.บันทึกผลประเมินการเรียน'!X45)</f>
        <v/>
      </c>
      <c r="E52" s="106" t="str">
        <f>'4.บันทึกผลประเมินการเรียน'!Y45</f>
        <v/>
      </c>
      <c r="F52" s="96" t="str">
        <f>IF(J52="ขาดเรียนตลอด","มส",IF('4.บันทึกผลประเมินการเรียน'!AA45="ร","ร",IF('4.บันทึกผลประเมินการเรียน'!AA45="มส","มส",'4.บันทึกผลประเมินการเรียน'!Z45)))</f>
        <v/>
      </c>
      <c r="G52" s="112" t="str">
        <f>IF(A52="","",IF($D$2="พื้นฐาน",'4.บันทึกผลประเมินการเรียน'!AC45,IF($D$2="เพิ่มเติม",'4.บันทึกผลประเมินการเรียน'!AF45)))</f>
        <v/>
      </c>
      <c r="H52" s="106" t="str">
        <f>รายงานคุณลักษณ์และอ่านคิด..!D43</f>
        <v/>
      </c>
      <c r="I52" s="106" t="str">
        <f>รายงานคุณลักษณ์และอ่านคิด..!F43</f>
        <v/>
      </c>
      <c r="J52" s="99" t="str">
        <f>IF(A52="","",IF('1.บันทึกข้อมูลนักเรียน'!G41="ย้าย","ย้าย",IF('1.บันทึกข้อมูลนักเรียน'!G41="ขาดเรียนตลอด","ขาดเรียนตลอด",IF('4.บันทึกผลประเมินการเรียน'!AE45="ไม่ผ่าน","ตัวชี้วัดไม่ครบ",IF('4.บันทึกผลประเมินการเรียน'!AH45="ไม่ผ่าน","ผลการเรียนไม่ครบ","")))))</f>
        <v/>
      </c>
    </row>
    <row r="53" spans="1:10" x14ac:dyDescent="0.45">
      <c r="A53" s="96" t="str">
        <f>รายงานคุณลักษณ์และอ่านคิด..!A44</f>
        <v/>
      </c>
      <c r="B53" s="100" t="str">
        <f>รายงานคุณลักษณ์และอ่านคิด..!B44</f>
        <v xml:space="preserve"> </v>
      </c>
      <c r="C53" s="96" t="str">
        <f>IF(A53="","",'4.บันทึกผลประเมินการเรียน'!W46)</f>
        <v/>
      </c>
      <c r="D53" s="106" t="str">
        <f>IF(A53="","",'4.บันทึกผลประเมินการเรียน'!X46)</f>
        <v/>
      </c>
      <c r="E53" s="106" t="str">
        <f>'4.บันทึกผลประเมินการเรียน'!Y46</f>
        <v/>
      </c>
      <c r="F53" s="96" t="str">
        <f>IF(J53="ขาดเรียนตลอด","มส",IF('4.บันทึกผลประเมินการเรียน'!AA46="ร","ร",IF('4.บันทึกผลประเมินการเรียน'!AA46="มส","มส",'4.บันทึกผลประเมินการเรียน'!Z46)))</f>
        <v/>
      </c>
      <c r="G53" s="112" t="str">
        <f>IF(A53="","",IF($D$2="พื้นฐาน",'4.บันทึกผลประเมินการเรียน'!AC46,IF($D$2="เพิ่มเติม",'4.บันทึกผลประเมินการเรียน'!AF46)))</f>
        <v/>
      </c>
      <c r="H53" s="106" t="str">
        <f>รายงานคุณลักษณ์และอ่านคิด..!D44</f>
        <v/>
      </c>
      <c r="I53" s="106" t="str">
        <f>รายงานคุณลักษณ์และอ่านคิด..!F44</f>
        <v/>
      </c>
      <c r="J53" s="99" t="str">
        <f>IF(A53="","",IF('1.บันทึกข้อมูลนักเรียน'!G42="ย้าย","ย้าย",IF('1.บันทึกข้อมูลนักเรียน'!G42="ขาดเรียนตลอด","ขาดเรียนตลอด",IF('4.บันทึกผลประเมินการเรียน'!AE46="ไม่ผ่าน","ตัวชี้วัดไม่ครบ",IF('4.บันทึกผลประเมินการเรียน'!AH46="ไม่ผ่าน","ผลการเรียนไม่ครบ","")))))</f>
        <v/>
      </c>
    </row>
    <row r="54" spans="1:10" x14ac:dyDescent="0.45">
      <c r="A54" s="96" t="str">
        <f>รายงานคุณลักษณ์และอ่านคิด..!A45</f>
        <v/>
      </c>
      <c r="B54" s="100" t="str">
        <f>รายงานคุณลักษณ์และอ่านคิด..!B45</f>
        <v xml:space="preserve"> </v>
      </c>
      <c r="C54" s="96" t="str">
        <f>IF(A54="","",'4.บันทึกผลประเมินการเรียน'!W47)</f>
        <v/>
      </c>
      <c r="D54" s="106" t="str">
        <f>IF(A54="","",'4.บันทึกผลประเมินการเรียน'!X47)</f>
        <v/>
      </c>
      <c r="E54" s="106" t="str">
        <f>'4.บันทึกผลประเมินการเรียน'!Y47</f>
        <v/>
      </c>
      <c r="F54" s="96" t="str">
        <f>IF(J54="ขาดเรียนตลอด","มส",IF('4.บันทึกผลประเมินการเรียน'!AA47="ร","ร",IF('4.บันทึกผลประเมินการเรียน'!AA47="มส","มส",'4.บันทึกผลประเมินการเรียน'!Z47)))</f>
        <v/>
      </c>
      <c r="G54" s="112" t="str">
        <f>IF(A54="","",IF($D$2="พื้นฐาน",'4.บันทึกผลประเมินการเรียน'!AC47,IF($D$2="เพิ่มเติม",'4.บันทึกผลประเมินการเรียน'!AF47)))</f>
        <v/>
      </c>
      <c r="H54" s="106" t="str">
        <f>รายงานคุณลักษณ์และอ่านคิด..!D45</f>
        <v/>
      </c>
      <c r="I54" s="106" t="str">
        <f>รายงานคุณลักษณ์และอ่านคิด..!F45</f>
        <v/>
      </c>
      <c r="J54" s="99" t="str">
        <f>IF(A54="","",IF('1.บันทึกข้อมูลนักเรียน'!G43="ย้าย","ย้าย",IF('1.บันทึกข้อมูลนักเรียน'!G43="ขาดเรียนตลอด","ขาดเรียนตลอด",IF('4.บันทึกผลประเมินการเรียน'!AE47="ไม่ผ่าน","ตัวชี้วัดไม่ครบ",IF('4.บันทึกผลประเมินการเรียน'!AH47="ไม่ผ่าน","ผลการเรียนไม่ครบ","")))))</f>
        <v/>
      </c>
    </row>
    <row r="55" spans="1:10" x14ac:dyDescent="0.45">
      <c r="A55" s="96" t="str">
        <f>รายงานคุณลักษณ์และอ่านคิด..!A46</f>
        <v/>
      </c>
      <c r="B55" s="100" t="str">
        <f>รายงานคุณลักษณ์และอ่านคิด..!B46</f>
        <v xml:space="preserve"> </v>
      </c>
      <c r="C55" s="96" t="str">
        <f>IF(A55="","",'4.บันทึกผลประเมินการเรียน'!W48)</f>
        <v/>
      </c>
      <c r="D55" s="106" t="str">
        <f>IF(A55="","",'4.บันทึกผลประเมินการเรียน'!X48)</f>
        <v/>
      </c>
      <c r="E55" s="106" t="str">
        <f>'4.บันทึกผลประเมินการเรียน'!Y48</f>
        <v/>
      </c>
      <c r="F55" s="96" t="str">
        <f>IF(J55="ขาดเรียนตลอด","มส",IF('4.บันทึกผลประเมินการเรียน'!AA48="ร","ร",IF('4.บันทึกผลประเมินการเรียน'!AA48="มส","มส",'4.บันทึกผลประเมินการเรียน'!Z48)))</f>
        <v/>
      </c>
      <c r="G55" s="112" t="str">
        <f>IF(A55="","",IF($D$2="พื้นฐาน",'4.บันทึกผลประเมินการเรียน'!AC48,IF($D$2="เพิ่มเติม",'4.บันทึกผลประเมินการเรียน'!AF48)))</f>
        <v/>
      </c>
      <c r="H55" s="106" t="str">
        <f>รายงานคุณลักษณ์และอ่านคิด..!D46</f>
        <v/>
      </c>
      <c r="I55" s="106" t="str">
        <f>รายงานคุณลักษณ์และอ่านคิด..!F46</f>
        <v/>
      </c>
      <c r="J55" s="99" t="str">
        <f>IF(A55="","",IF('1.บันทึกข้อมูลนักเรียน'!G44="ย้าย","ย้าย",IF('1.บันทึกข้อมูลนักเรียน'!G44="ขาดเรียนตลอด","ขาดเรียนตลอด",IF('4.บันทึกผลประเมินการเรียน'!AE48="ไม่ผ่าน","ตัวชี้วัดไม่ครบ",IF('4.บันทึกผลประเมินการเรียน'!AH48="ไม่ผ่าน","ผลการเรียนไม่ครบ","")))))</f>
        <v/>
      </c>
    </row>
    <row r="56" spans="1:10" x14ac:dyDescent="0.45">
      <c r="A56" s="96" t="str">
        <f>รายงานคุณลักษณ์และอ่านคิด..!A47</f>
        <v/>
      </c>
      <c r="B56" s="100" t="str">
        <f>รายงานคุณลักษณ์และอ่านคิด..!B47</f>
        <v xml:space="preserve"> </v>
      </c>
      <c r="C56" s="96" t="str">
        <f>IF(A56="","",'4.บันทึกผลประเมินการเรียน'!W49)</f>
        <v/>
      </c>
      <c r="D56" s="106" t="str">
        <f>IF(A56="","",'4.บันทึกผลประเมินการเรียน'!X49)</f>
        <v/>
      </c>
      <c r="E56" s="106" t="str">
        <f>'4.บันทึกผลประเมินการเรียน'!Y49</f>
        <v/>
      </c>
      <c r="F56" s="96" t="str">
        <f>IF(J56="ขาดเรียนตลอด","มส",IF('4.บันทึกผลประเมินการเรียน'!AA49="ร","ร",IF('4.บันทึกผลประเมินการเรียน'!AA49="มส","มส",'4.บันทึกผลประเมินการเรียน'!Z49)))</f>
        <v/>
      </c>
      <c r="G56" s="112" t="str">
        <f>IF(A56="","",IF($D$2="พื้นฐาน",'4.บันทึกผลประเมินการเรียน'!AC49,IF($D$2="เพิ่มเติม",'4.บันทึกผลประเมินการเรียน'!AF49)))</f>
        <v/>
      </c>
      <c r="H56" s="106" t="str">
        <f>รายงานคุณลักษณ์และอ่านคิด..!D47</f>
        <v/>
      </c>
      <c r="I56" s="106" t="str">
        <f>รายงานคุณลักษณ์และอ่านคิด..!F47</f>
        <v/>
      </c>
      <c r="J56" s="99" t="str">
        <f>IF(A56="","",IF('1.บันทึกข้อมูลนักเรียน'!G45="ย้าย","ย้าย",IF('1.บันทึกข้อมูลนักเรียน'!G45="ขาดเรียนตลอด","ขาดเรียนตลอด",IF('4.บันทึกผลประเมินการเรียน'!AE49="ไม่ผ่าน","ตัวชี้วัดไม่ครบ",IF('4.บันทึกผลประเมินการเรียน'!AH49="ไม่ผ่าน","ผลการเรียนไม่ครบ","")))))</f>
        <v/>
      </c>
    </row>
    <row r="57" spans="1:10" x14ac:dyDescent="0.45">
      <c r="A57" s="96" t="str">
        <f>รายงานคุณลักษณ์และอ่านคิด..!A48</f>
        <v/>
      </c>
      <c r="B57" s="100" t="str">
        <f>รายงานคุณลักษณ์และอ่านคิด..!B48</f>
        <v xml:space="preserve"> </v>
      </c>
      <c r="C57" s="96" t="str">
        <f>IF(A57="","",'4.บันทึกผลประเมินการเรียน'!W50)</f>
        <v/>
      </c>
      <c r="D57" s="106" t="str">
        <f>IF(A57="","",'4.บันทึกผลประเมินการเรียน'!X50)</f>
        <v/>
      </c>
      <c r="E57" s="106" t="str">
        <f>'4.บันทึกผลประเมินการเรียน'!Y50</f>
        <v/>
      </c>
      <c r="F57" s="96" t="str">
        <f>IF(J57="ขาดเรียนตลอด","มส",IF('4.บันทึกผลประเมินการเรียน'!AA50="ร","ร",IF('4.บันทึกผลประเมินการเรียน'!AA50="มส","มส",'4.บันทึกผลประเมินการเรียน'!Z50)))</f>
        <v/>
      </c>
      <c r="G57" s="112" t="str">
        <f>IF(A57="","",IF($D$2="พื้นฐาน",'4.บันทึกผลประเมินการเรียน'!AC50,IF($D$2="เพิ่มเติม",'4.บันทึกผลประเมินการเรียน'!AF50)))</f>
        <v/>
      </c>
      <c r="H57" s="106" t="str">
        <f>รายงานคุณลักษณ์และอ่านคิด..!D48</f>
        <v/>
      </c>
      <c r="I57" s="106" t="str">
        <f>รายงานคุณลักษณ์และอ่านคิด..!F48</f>
        <v/>
      </c>
      <c r="J57" s="99" t="str">
        <f>IF(A57="","",IF('1.บันทึกข้อมูลนักเรียน'!G46="ย้าย","ย้าย",IF('1.บันทึกข้อมูลนักเรียน'!G46="ขาดเรียนตลอด","ขาดเรียนตลอด",IF('4.บันทึกผลประเมินการเรียน'!AE50="ไม่ผ่าน","ตัวชี้วัดไม่ครบ",IF('4.บันทึกผลประเมินการเรียน'!AH50="ไม่ผ่าน","ผลการเรียนไม่ครบ","")))))</f>
        <v/>
      </c>
    </row>
    <row r="58" spans="1:10" x14ac:dyDescent="0.45">
      <c r="A58" s="96" t="str">
        <f>รายงานคุณลักษณ์และอ่านคิด..!A49</f>
        <v/>
      </c>
      <c r="B58" s="100" t="str">
        <f>รายงานคุณลักษณ์และอ่านคิด..!B49</f>
        <v xml:space="preserve"> </v>
      </c>
      <c r="C58" s="96" t="str">
        <f>IF(A58="","",'4.บันทึกผลประเมินการเรียน'!W51)</f>
        <v/>
      </c>
      <c r="D58" s="106" t="str">
        <f>IF(A58="","",'4.บันทึกผลประเมินการเรียน'!X51)</f>
        <v/>
      </c>
      <c r="E58" s="106" t="str">
        <f>'4.บันทึกผลประเมินการเรียน'!Y51</f>
        <v/>
      </c>
      <c r="F58" s="96" t="str">
        <f>IF(J58="ขาดเรียนตลอด","มส",IF('4.บันทึกผลประเมินการเรียน'!AA51="ร","ร",IF('4.บันทึกผลประเมินการเรียน'!AA51="มส","มส",'4.บันทึกผลประเมินการเรียน'!Z51)))</f>
        <v/>
      </c>
      <c r="G58" s="112" t="str">
        <f>IF(A58="","",IF($D$2="พื้นฐาน",'4.บันทึกผลประเมินการเรียน'!AC51,IF($D$2="เพิ่มเติม",'4.บันทึกผลประเมินการเรียน'!AF51)))</f>
        <v/>
      </c>
      <c r="H58" s="106" t="str">
        <f>รายงานคุณลักษณ์และอ่านคิด..!D49</f>
        <v/>
      </c>
      <c r="I58" s="106" t="str">
        <f>รายงานคุณลักษณ์และอ่านคิด..!F49</f>
        <v/>
      </c>
      <c r="J58" s="99" t="str">
        <f>IF(A58="","",IF('1.บันทึกข้อมูลนักเรียน'!G47="ย้าย","ย้าย",IF('1.บันทึกข้อมูลนักเรียน'!G47="ขาดเรียนตลอด","ขาดเรียนตลอด",IF('4.บันทึกผลประเมินการเรียน'!AE51="ไม่ผ่าน","ตัวชี้วัดไม่ครบ",IF('4.บันทึกผลประเมินการเรียน'!AH51="ไม่ผ่าน","ผลการเรียนไม่ครบ","")))))</f>
        <v/>
      </c>
    </row>
    <row r="59" spans="1:10" x14ac:dyDescent="0.45">
      <c r="A59" s="96" t="str">
        <f>รายงานคุณลักษณ์และอ่านคิด..!A50</f>
        <v/>
      </c>
      <c r="B59" s="100" t="str">
        <f>รายงานคุณลักษณ์และอ่านคิด..!B50</f>
        <v xml:space="preserve"> </v>
      </c>
      <c r="C59" s="96" t="str">
        <f>IF(A59="","",'4.บันทึกผลประเมินการเรียน'!W52)</f>
        <v/>
      </c>
      <c r="D59" s="106" t="str">
        <f>IF(A59="","",'4.บันทึกผลประเมินการเรียน'!X52)</f>
        <v/>
      </c>
      <c r="E59" s="106" t="str">
        <f>'4.บันทึกผลประเมินการเรียน'!Y52</f>
        <v/>
      </c>
      <c r="F59" s="96" t="str">
        <f>IF(J59="ขาดเรียนตลอด","มส",IF('4.บันทึกผลประเมินการเรียน'!AA52="ร","ร",IF('4.บันทึกผลประเมินการเรียน'!AA52="มส","มส",'4.บันทึกผลประเมินการเรียน'!Z52)))</f>
        <v/>
      </c>
      <c r="G59" s="112" t="str">
        <f>IF(A59="","",IF($D$2="พื้นฐาน",'4.บันทึกผลประเมินการเรียน'!AC52,IF($D$2="เพิ่มเติม",'4.บันทึกผลประเมินการเรียน'!AF52)))</f>
        <v/>
      </c>
      <c r="H59" s="106" t="str">
        <f>รายงานคุณลักษณ์และอ่านคิด..!D50</f>
        <v/>
      </c>
      <c r="I59" s="106" t="str">
        <f>รายงานคุณลักษณ์และอ่านคิด..!F50</f>
        <v/>
      </c>
      <c r="J59" s="99" t="str">
        <f>IF(A59="","",IF('1.บันทึกข้อมูลนักเรียน'!G48="ย้าย","ย้าย",IF('1.บันทึกข้อมูลนักเรียน'!G48="ขาดเรียนตลอด","ขาดเรียนตลอด",IF('4.บันทึกผลประเมินการเรียน'!AE52="ไม่ผ่าน","ตัวชี้วัดไม่ครบ",IF('4.บันทึกผลประเมินการเรียน'!AH52="ไม่ผ่าน","ผลการเรียนไม่ครบ","")))))</f>
        <v/>
      </c>
    </row>
    <row r="60" spans="1:10" x14ac:dyDescent="0.45">
      <c r="A60" s="96" t="str">
        <f>รายงานคุณลักษณ์และอ่านคิด..!A51</f>
        <v/>
      </c>
      <c r="B60" s="100" t="str">
        <f>รายงานคุณลักษณ์และอ่านคิด..!B51</f>
        <v xml:space="preserve"> </v>
      </c>
      <c r="C60" s="96" t="str">
        <f>IF(A60="","",'4.บันทึกผลประเมินการเรียน'!W53)</f>
        <v/>
      </c>
      <c r="D60" s="106" t="str">
        <f>IF(A60="","",'4.บันทึกผลประเมินการเรียน'!X53)</f>
        <v/>
      </c>
      <c r="E60" s="106" t="str">
        <f>'4.บันทึกผลประเมินการเรียน'!Y53</f>
        <v/>
      </c>
      <c r="F60" s="96" t="str">
        <f>IF(J60="ขาดเรียนตลอด","มส",IF('4.บันทึกผลประเมินการเรียน'!AA53="ร","ร",IF('4.บันทึกผลประเมินการเรียน'!AA53="มส","มส",'4.บันทึกผลประเมินการเรียน'!Z53)))</f>
        <v/>
      </c>
      <c r="G60" s="112" t="str">
        <f>IF(A60="","",IF($D$2="พื้นฐาน",'4.บันทึกผลประเมินการเรียน'!AC53,IF($D$2="เพิ่มเติม",'4.บันทึกผลประเมินการเรียน'!AF53)))</f>
        <v/>
      </c>
      <c r="H60" s="106" t="str">
        <f>รายงานคุณลักษณ์และอ่านคิด..!D51</f>
        <v/>
      </c>
      <c r="I60" s="106" t="str">
        <f>รายงานคุณลักษณ์และอ่านคิด..!F51</f>
        <v/>
      </c>
      <c r="J60" s="99" t="str">
        <f>IF(A60="","",IF('1.บันทึกข้อมูลนักเรียน'!G49="ย้าย","ย้าย",IF('1.บันทึกข้อมูลนักเรียน'!G49="ขาดเรียนตลอด","ขาดเรียนตลอด",IF('4.บันทึกผลประเมินการเรียน'!AE53="ไม่ผ่าน","ตัวชี้วัดไม่ครบ",IF('4.บันทึกผลประเมินการเรียน'!AH53="ไม่ผ่าน","ผลการเรียนไม่ครบ","")))))</f>
        <v/>
      </c>
    </row>
    <row r="61" spans="1:10" x14ac:dyDescent="0.45">
      <c r="A61" s="96" t="str">
        <f>รายงานคุณลักษณ์และอ่านคิด..!A52</f>
        <v/>
      </c>
      <c r="B61" s="100" t="str">
        <f>รายงานคุณลักษณ์และอ่านคิด..!B52</f>
        <v xml:space="preserve"> </v>
      </c>
      <c r="C61" s="96" t="str">
        <f>IF(A61="","",'4.บันทึกผลประเมินการเรียน'!W54)</f>
        <v/>
      </c>
      <c r="D61" s="106" t="str">
        <f>IF(A61="","",'4.บันทึกผลประเมินการเรียน'!X54)</f>
        <v/>
      </c>
      <c r="E61" s="106" t="str">
        <f>'4.บันทึกผลประเมินการเรียน'!Y54</f>
        <v/>
      </c>
      <c r="F61" s="96" t="str">
        <f>IF(J61="ขาดเรียนตลอด","มส",IF('4.บันทึกผลประเมินการเรียน'!AA54="ร","ร",IF('4.บันทึกผลประเมินการเรียน'!AA54="มส","มส",'4.บันทึกผลประเมินการเรียน'!Z54)))</f>
        <v/>
      </c>
      <c r="G61" s="112" t="str">
        <f>IF(A61="","",IF($D$2="พื้นฐาน",'4.บันทึกผลประเมินการเรียน'!AC54,IF($D$2="เพิ่มเติม",'4.บันทึกผลประเมินการเรียน'!AF54)))</f>
        <v/>
      </c>
      <c r="H61" s="106" t="str">
        <f>รายงานคุณลักษณ์และอ่านคิด..!D52</f>
        <v/>
      </c>
      <c r="I61" s="106" t="str">
        <f>รายงานคุณลักษณ์และอ่านคิด..!F52</f>
        <v/>
      </c>
      <c r="J61" s="99" t="str">
        <f>IF(A61="","",IF('1.บันทึกข้อมูลนักเรียน'!G50="ย้าย","ย้าย",IF('1.บันทึกข้อมูลนักเรียน'!G50="ขาดเรียนตลอด","ขาดเรียนตลอด",IF('4.บันทึกผลประเมินการเรียน'!AE54="ไม่ผ่าน","ตัวชี้วัดไม่ครบ",IF('4.บันทึกผลประเมินการเรียน'!AH54="ไม่ผ่าน","ผลการเรียนไม่ครบ","")))))</f>
        <v/>
      </c>
    </row>
    <row r="62" spans="1:10" x14ac:dyDescent="0.45">
      <c r="A62" s="96" t="str">
        <f>รายงานคุณลักษณ์และอ่านคิด..!A53</f>
        <v/>
      </c>
      <c r="B62" s="100" t="str">
        <f>รายงานคุณลักษณ์และอ่านคิด..!B53</f>
        <v xml:space="preserve"> </v>
      </c>
      <c r="C62" s="96" t="str">
        <f>IF(A62="","",'4.บันทึกผลประเมินการเรียน'!W55)</f>
        <v/>
      </c>
      <c r="D62" s="106" t="str">
        <f>IF(A62="","",'4.บันทึกผลประเมินการเรียน'!X55)</f>
        <v/>
      </c>
      <c r="E62" s="106" t="str">
        <f>'4.บันทึกผลประเมินการเรียน'!Y55</f>
        <v/>
      </c>
      <c r="F62" s="96" t="str">
        <f>IF(J62="ขาดเรียนตลอด","มส",IF('4.บันทึกผลประเมินการเรียน'!AA55="ร","ร",IF('4.บันทึกผลประเมินการเรียน'!AA55="มส","มส",'4.บันทึกผลประเมินการเรียน'!Z55)))</f>
        <v/>
      </c>
      <c r="G62" s="112" t="str">
        <f>IF(A62="","",IF($D$2="พื้นฐาน",'4.บันทึกผลประเมินการเรียน'!AC55,IF($D$2="เพิ่มเติม",'4.บันทึกผลประเมินการเรียน'!AF55)))</f>
        <v/>
      </c>
      <c r="H62" s="106" t="str">
        <f>รายงานคุณลักษณ์และอ่านคิด..!D53</f>
        <v/>
      </c>
      <c r="I62" s="106" t="str">
        <f>รายงานคุณลักษณ์และอ่านคิด..!F53</f>
        <v/>
      </c>
      <c r="J62" s="99" t="str">
        <f>IF(A62="","",IF('1.บันทึกข้อมูลนักเรียน'!G51="ย้าย","ย้าย",IF('1.บันทึกข้อมูลนักเรียน'!G51="ขาดเรียนตลอด","ขาดเรียนตลอด",IF('4.บันทึกผลประเมินการเรียน'!AE55="ไม่ผ่าน","ตัวชี้วัดไม่ครบ",IF('4.บันทึกผลประเมินการเรียน'!AH55="ไม่ผ่าน","ผลการเรียนไม่ครบ","")))))</f>
        <v/>
      </c>
    </row>
    <row r="63" spans="1:10" x14ac:dyDescent="0.45">
      <c r="A63" s="96" t="str">
        <f>รายงานคุณลักษณ์และอ่านคิด..!A54</f>
        <v/>
      </c>
      <c r="B63" s="100" t="str">
        <f>รายงานคุณลักษณ์และอ่านคิด..!B54</f>
        <v xml:space="preserve"> </v>
      </c>
      <c r="C63" s="96" t="str">
        <f>IF(A63="","",'4.บันทึกผลประเมินการเรียน'!W56)</f>
        <v/>
      </c>
      <c r="D63" s="106" t="str">
        <f>IF(A63="","",'4.บันทึกผลประเมินการเรียน'!X56)</f>
        <v/>
      </c>
      <c r="E63" s="106" t="str">
        <f>'4.บันทึกผลประเมินการเรียน'!Y56</f>
        <v/>
      </c>
      <c r="F63" s="96" t="str">
        <f>IF(J63="ขาดเรียนตลอด","มส",'4.บันทึกผลประเมินการเรียน'!Z56)</f>
        <v/>
      </c>
      <c r="G63" s="112" t="str">
        <f>IF(A63="","",IF($D$2="พื้นฐาน",'4.บันทึกผลประเมินการเรียน'!AC56,IF($D$2="เพิ่มเติม",'4.บันทึกผลประเมินการเรียน'!AF56)))</f>
        <v/>
      </c>
      <c r="H63" s="106" t="str">
        <f>รายงานคุณลักษณ์และอ่านคิด..!D54</f>
        <v/>
      </c>
      <c r="I63" s="106" t="str">
        <f>รายงานคุณลักษณ์และอ่านคิด..!F54</f>
        <v/>
      </c>
      <c r="J63" s="99" t="str">
        <f>IF(A63="","",IF('1.บันทึกข้อมูลนักเรียน'!G52="ย้าย","ย้าย",IF('1.บันทึกข้อมูลนักเรียน'!G52="ขาดเรียนตลอด","ขาดเรียนตลอด",IF('4.บันทึกผลประเมินการเรียน'!AE56="ไม่ผ่าน","ตัวชี้วัดไม่ครบ",IF('4.บันทึกผลประเมินการเรียน'!AH56="ไม่ผ่าน","ผลการเรียนไม่ครบ","")))))</f>
        <v/>
      </c>
    </row>
    <row r="64" spans="1:10" x14ac:dyDescent="0.2">
      <c r="A64" s="502" t="s">
        <v>169</v>
      </c>
      <c r="B64" s="503"/>
      <c r="C64" s="503"/>
      <c r="D64" s="503"/>
      <c r="E64" s="503"/>
      <c r="F64" s="503"/>
      <c r="G64" s="503"/>
      <c r="H64" s="503"/>
      <c r="I64" s="504"/>
      <c r="J64" s="113">
        <f>J35</f>
        <v>90</v>
      </c>
    </row>
  </sheetData>
  <sheetProtection algorithmName="SHA-512" hashValue="pfem8qlqKnoAFx4FAjMNnwu/+P1PwPW+f7j2r+qEGlxvhpOVEeAS9kyjnvU3eFWMEG3Vip4+e4CN6SeO9oTnDQ==" saltValue="C+QQaDeiRw9wFRS6qckwfA==" spinCount="100000" sheet="1" objects="1" scenarios="1"/>
  <mergeCells count="26">
    <mergeCell ref="H38:H41"/>
    <mergeCell ref="I38:I41"/>
    <mergeCell ref="J38:J41"/>
    <mergeCell ref="E39:E40"/>
    <mergeCell ref="F39:F41"/>
    <mergeCell ref="B38:B41"/>
    <mergeCell ref="C38:C40"/>
    <mergeCell ref="D38:D40"/>
    <mergeCell ref="E38:F38"/>
    <mergeCell ref="G38:G40"/>
    <mergeCell ref="E4:E5"/>
    <mergeCell ref="F4:F6"/>
    <mergeCell ref="A35:I35"/>
    <mergeCell ref="A64:I64"/>
    <mergeCell ref="A1:J1"/>
    <mergeCell ref="A3:A6"/>
    <mergeCell ref="B3:B6"/>
    <mergeCell ref="C3:C5"/>
    <mergeCell ref="D3:D5"/>
    <mergeCell ref="E3:F3"/>
    <mergeCell ref="G3:G5"/>
    <mergeCell ref="H3:H6"/>
    <mergeCell ref="I3:I6"/>
    <mergeCell ref="J3:J6"/>
    <mergeCell ref="A36:J36"/>
    <mergeCell ref="A38:A41"/>
  </mergeCells>
  <conditionalFormatting sqref="F7:F34">
    <cfRule type="containsText" dxfId="5" priority="2" operator="containsText" text="0">
      <formula>NOT(ISERROR(SEARCH("0",F7)))</formula>
    </cfRule>
    <cfRule type="containsText" dxfId="4" priority="5" operator="containsText" text="มส">
      <formula>NOT(ISERROR(SEARCH("มส",F7)))</formula>
    </cfRule>
    <cfRule type="containsText" dxfId="3" priority="6" operator="containsText" text="ร">
      <formula>NOT(ISERROR(SEARCH("ร",F7)))</formula>
    </cfRule>
  </conditionalFormatting>
  <conditionalFormatting sqref="F42:F63">
    <cfRule type="containsText" dxfId="2" priority="1" operator="containsText" text="0">
      <formula>NOT(ISERROR(SEARCH("0",F42)))</formula>
    </cfRule>
    <cfRule type="containsText" dxfId="1" priority="3" operator="containsText" text="มส">
      <formula>NOT(ISERROR(SEARCH("มส",F42)))</formula>
    </cfRule>
    <cfRule type="containsText" dxfId="0" priority="4" operator="containsText" text="ร">
      <formula>NOT(ISERROR(SEARCH("ร",F42)))</formula>
    </cfRule>
  </conditionalFormatting>
  <printOptions horizontalCentered="1"/>
  <pageMargins left="0.59055118110236227" right="0.19685039370078741" top="0.59055118110236227" bottom="0.39370078740157483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EB0A-6A7D-4A22-81F5-C3BA9BCDD7FE}">
  <sheetPr codeName="Sheet13"/>
  <dimension ref="A1:AR37"/>
  <sheetViews>
    <sheetView tabSelected="1" view="pageBreakPreview" topLeftCell="A10" zoomScaleNormal="100" zoomScaleSheetLayoutView="100" workbookViewId="0">
      <selection activeCell="O20" sqref="O20"/>
    </sheetView>
  </sheetViews>
  <sheetFormatPr defaultColWidth="9" defaultRowHeight="16.5" x14ac:dyDescent="0.35"/>
  <cols>
    <col min="1" max="2" width="7.375" style="273" customWidth="1"/>
    <col min="3" max="3" width="10" style="273" customWidth="1"/>
    <col min="4" max="4" width="7.375" style="273" customWidth="1"/>
    <col min="5" max="5" width="5.75" style="273" customWidth="1"/>
    <col min="6" max="28" width="7.375" style="273" customWidth="1"/>
    <col min="29" max="32" width="9" style="273"/>
    <col min="33" max="43" width="3.875" style="273" customWidth="1"/>
    <col min="44" max="16384" width="9" style="273"/>
  </cols>
  <sheetData>
    <row r="1" spans="1:44" ht="21" x14ac:dyDescent="0.35"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 t="s">
        <v>170</v>
      </c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44" ht="21" x14ac:dyDescent="0.35"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</row>
    <row r="3" spans="1:44" ht="21" x14ac:dyDescent="0.35"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</row>
    <row r="4" spans="1:44" ht="21" x14ac:dyDescent="0.35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</row>
    <row r="5" spans="1:44" ht="21" x14ac:dyDescent="0.35"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</row>
    <row r="6" spans="1:44" ht="29.25" x14ac:dyDescent="0.35">
      <c r="A6" s="534" t="s">
        <v>171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</row>
    <row r="7" spans="1:44" ht="21" x14ac:dyDescent="0.35">
      <c r="C7" s="108" t="s">
        <v>172</v>
      </c>
      <c r="D7" s="277" t="str">
        <f>ตั้งค่า!C7</f>
        <v>บ้านทับใต้</v>
      </c>
      <c r="E7" s="277"/>
      <c r="F7" s="277"/>
      <c r="H7" s="108" t="s">
        <v>173</v>
      </c>
      <c r="I7" s="277" t="str">
        <f>ตั้งค่า!C8</f>
        <v>ทับใต้</v>
      </c>
      <c r="J7" s="278"/>
      <c r="K7" s="274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80"/>
    </row>
    <row r="8" spans="1:44" ht="21" x14ac:dyDescent="0.35">
      <c r="C8" s="108" t="s">
        <v>174</v>
      </c>
      <c r="D8" s="281" t="str">
        <f>ตั้งค่า!C9</f>
        <v>หัวหิน</v>
      </c>
      <c r="E8" s="281"/>
      <c r="F8" s="281"/>
      <c r="H8" s="108" t="s">
        <v>175</v>
      </c>
      <c r="I8" s="282" t="str">
        <f>ตั้งค่า!C10</f>
        <v>ประจวบคีรีขันธ์</v>
      </c>
      <c r="J8" s="282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</row>
    <row r="9" spans="1:44" ht="21" x14ac:dyDescent="0.35">
      <c r="A9" s="505" t="str">
        <f>[1]ตั้งค่าปพ5!C16</f>
        <v>สำนักงานเขตพื้นที่การศึกษาประถมศึกษาประจวบคีรีขันธ์ เขต 2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44" ht="21" x14ac:dyDescent="0.35">
      <c r="C10" s="109" t="s">
        <v>44</v>
      </c>
      <c r="D10" s="283">
        <f>ตั้งค่า!C6</f>
        <v>2565</v>
      </c>
      <c r="E10" s="108" t="s">
        <v>176</v>
      </c>
      <c r="F10" s="535" t="str">
        <f>ตั้งค่า!C12</f>
        <v>กรุณาเลือกข้อมูล</v>
      </c>
      <c r="G10" s="535"/>
      <c r="H10" s="535"/>
      <c r="I10" s="284" t="s">
        <v>2</v>
      </c>
      <c r="J10" s="285">
        <f>ตั้งค่า!E6</f>
        <v>1</v>
      </c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</row>
    <row r="11" spans="1:44" ht="21" x14ac:dyDescent="0.35">
      <c r="B11" s="274"/>
      <c r="D11" s="109" t="s">
        <v>177</v>
      </c>
      <c r="E11" s="535" t="str">
        <f>ตั้งค่า!C13</f>
        <v>การเรียนรู้คณิตศาสตร์</v>
      </c>
      <c r="F11" s="535"/>
      <c r="G11" s="535"/>
      <c r="H11" s="535"/>
      <c r="I11" s="277"/>
      <c r="J11" s="286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</row>
    <row r="12" spans="1:44" ht="21" x14ac:dyDescent="0.35">
      <c r="C12" s="109" t="s">
        <v>178</v>
      </c>
      <c r="D12" s="285">
        <f>ตั้งค่า!C14</f>
        <v>123</v>
      </c>
      <c r="E12" s="285"/>
      <c r="F12" s="109" t="s">
        <v>179</v>
      </c>
      <c r="G12" s="282" t="str">
        <f>ตั้งค่า!C15</f>
        <v>การงานอาชีพ</v>
      </c>
      <c r="H12" s="282"/>
      <c r="I12" s="282"/>
      <c r="J12" s="287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</row>
    <row r="13" spans="1:44" ht="21" x14ac:dyDescent="0.35">
      <c r="C13" s="109" t="s">
        <v>91</v>
      </c>
      <c r="D13" s="288">
        <f>ตั้งค่า!C17</f>
        <v>1</v>
      </c>
      <c r="E13" s="289"/>
      <c r="F13" s="108" t="s">
        <v>180</v>
      </c>
      <c r="H13" s="108" t="s">
        <v>163</v>
      </c>
      <c r="I13" s="290">
        <f>ตั้งค่า!C16</f>
        <v>40</v>
      </c>
      <c r="J13" s="289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</row>
    <row r="14" spans="1:44" ht="21" x14ac:dyDescent="0.35">
      <c r="C14" s="109" t="s">
        <v>181</v>
      </c>
      <c r="D14" s="537" t="str">
        <f>ตั้งค่า!C21</f>
        <v>กรุณาเลือกข้อมูล</v>
      </c>
      <c r="E14" s="535"/>
      <c r="F14" s="535"/>
      <c r="G14" s="535"/>
      <c r="H14" s="535"/>
      <c r="I14" s="535"/>
      <c r="J14" s="282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</row>
    <row r="15" spans="1:44" ht="21" x14ac:dyDescent="0.35">
      <c r="C15" s="292" t="s">
        <v>182</v>
      </c>
      <c r="D15" s="538" t="str">
        <f>ตั้งค่า!C22 &amp;"   "&amp;ตั้งค่า!C23</f>
        <v>กรุณาเลือกข้อมูล   กรุณาเลือกข้อมูล</v>
      </c>
      <c r="E15" s="538"/>
      <c r="F15" s="538"/>
      <c r="G15" s="538"/>
      <c r="H15" s="538"/>
      <c r="I15" s="538"/>
      <c r="J15" s="538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</row>
    <row r="16" spans="1:44" ht="26.25" x14ac:dyDescent="0.35">
      <c r="A16" s="536" t="s">
        <v>183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</row>
    <row r="17" spans="1:44" ht="21.75" customHeight="1" x14ac:dyDescent="0.35">
      <c r="A17" s="529" t="s">
        <v>77</v>
      </c>
      <c r="B17" s="532" t="s">
        <v>184</v>
      </c>
      <c r="C17" s="533"/>
      <c r="D17" s="533"/>
      <c r="E17" s="533"/>
      <c r="F17" s="533"/>
      <c r="G17" s="533"/>
      <c r="H17" s="533"/>
      <c r="I17" s="533"/>
      <c r="J17" s="533"/>
      <c r="K17" s="533"/>
      <c r="L17" s="529" t="s">
        <v>185</v>
      </c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</row>
    <row r="18" spans="1:44" ht="18" x14ac:dyDescent="0.35">
      <c r="A18" s="530"/>
      <c r="B18" s="532" t="s">
        <v>186</v>
      </c>
      <c r="C18" s="533"/>
      <c r="D18" s="533"/>
      <c r="E18" s="533"/>
      <c r="F18" s="533"/>
      <c r="G18" s="533"/>
      <c r="H18" s="533"/>
      <c r="I18" s="533"/>
      <c r="J18" s="533"/>
      <c r="K18" s="533"/>
      <c r="L18" s="530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</row>
    <row r="19" spans="1:44" ht="18" x14ac:dyDescent="0.35">
      <c r="A19" s="531"/>
      <c r="B19" s="295">
        <v>4</v>
      </c>
      <c r="C19" s="295">
        <v>3.5</v>
      </c>
      <c r="D19" s="295">
        <v>3</v>
      </c>
      <c r="E19" s="295">
        <v>2.5</v>
      </c>
      <c r="F19" s="295">
        <v>2</v>
      </c>
      <c r="G19" s="295">
        <v>1.5</v>
      </c>
      <c r="H19" s="295">
        <v>1</v>
      </c>
      <c r="I19" s="295">
        <v>0</v>
      </c>
      <c r="J19" s="295" t="s">
        <v>187</v>
      </c>
      <c r="K19" s="295" t="s">
        <v>188</v>
      </c>
      <c r="L19" s="531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</row>
    <row r="20" spans="1:44" ht="21" x14ac:dyDescent="0.35">
      <c r="A20" s="296">
        <f>'1.บันทึกข้อมูลนักเรียน'!K3</f>
        <v>1</v>
      </c>
      <c r="B20" s="163">
        <f>COUNTIF('4.บันทึกผลประเมินการเรียน'!$Z$7:$Z$56,"4")</f>
        <v>1</v>
      </c>
      <c r="C20" s="163">
        <f>COUNTIF('4.บันทึกผลประเมินการเรียน'!$Z$7:$Z$56,"3.5")</f>
        <v>0</v>
      </c>
      <c r="D20" s="163">
        <f>COUNTIF('4.บันทึกผลประเมินการเรียน'!$Z$7:$Z$56,"3")</f>
        <v>0</v>
      </c>
      <c r="E20" s="163">
        <f>COUNTIF('4.บันทึกผลประเมินการเรียน'!$Z$7:$Z$56,"2.5")</f>
        <v>0</v>
      </c>
      <c r="F20" s="163">
        <f>COUNTIF('4.บันทึกผลประเมินการเรียน'!$Z$7:$Z$56,"2")</f>
        <v>0</v>
      </c>
      <c r="G20" s="163">
        <f>COUNTIF('4.บันทึกผลประเมินการเรียน'!$Z$7:$Z$56,"1.5")</f>
        <v>0</v>
      </c>
      <c r="H20" s="163">
        <f>COUNTIF('4.บันทึกผลประเมินการเรียน'!$Z$7:$Z$56,"1")</f>
        <v>0</v>
      </c>
      <c r="I20" s="163">
        <f>COUNTIF('4.บันทึกผลประเมินการเรียน'!$Z$7:$Z$56,"0")</f>
        <v>0</v>
      </c>
      <c r="J20" s="163">
        <f>COUNTIF('4.บันทึกผลประเมินการเรียน'!$AA$7:$AA$56,"ร")</f>
        <v>0</v>
      </c>
      <c r="K20" s="163">
        <f>COUNTIF('4.บันทึกผลประเมินการเรียน'!$AA$7:$AA$56,"มส")</f>
        <v>0</v>
      </c>
      <c r="L20" s="297">
        <f>SUM('4.บันทึกผลประเมินการเรียน'!Y7:Y56)/A20</f>
        <v>90</v>
      </c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F20" s="291"/>
      <c r="AG20" s="291">
        <f>B19*B20</f>
        <v>4</v>
      </c>
      <c r="AH20" s="291">
        <f t="shared" ref="AH20:AN20" si="0">C19*C20</f>
        <v>0</v>
      </c>
      <c r="AI20" s="291">
        <f t="shared" si="0"/>
        <v>0</v>
      </c>
      <c r="AJ20" s="291">
        <f t="shared" si="0"/>
        <v>0</v>
      </c>
      <c r="AK20" s="291">
        <f t="shared" si="0"/>
        <v>0</v>
      </c>
      <c r="AL20" s="291">
        <f t="shared" si="0"/>
        <v>0</v>
      </c>
      <c r="AM20" s="291">
        <f t="shared" si="0"/>
        <v>0</v>
      </c>
      <c r="AN20" s="291">
        <f t="shared" si="0"/>
        <v>0</v>
      </c>
      <c r="AO20" s="291">
        <f>J20</f>
        <v>0</v>
      </c>
      <c r="AP20" s="291">
        <f>K20</f>
        <v>0</v>
      </c>
      <c r="AQ20" s="291">
        <f>SUM(AG20:AP20)</f>
        <v>4</v>
      </c>
      <c r="AR20" s="291"/>
    </row>
    <row r="21" spans="1:44" ht="21" x14ac:dyDescent="0.35">
      <c r="A21" s="299" t="s">
        <v>157</v>
      </c>
      <c r="B21" s="300">
        <f>IF($A$20="","",(B20*100)/$A$20)</f>
        <v>100</v>
      </c>
      <c r="C21" s="300">
        <f t="shared" ref="C21:K21" si="1">IF($A$20="","",(C20*100)/$A$20)</f>
        <v>0</v>
      </c>
      <c r="D21" s="300">
        <f t="shared" si="1"/>
        <v>0</v>
      </c>
      <c r="E21" s="300">
        <f t="shared" si="1"/>
        <v>0</v>
      </c>
      <c r="F21" s="300">
        <f t="shared" si="1"/>
        <v>0</v>
      </c>
      <c r="G21" s="300">
        <f t="shared" si="1"/>
        <v>0</v>
      </c>
      <c r="H21" s="300">
        <f t="shared" si="1"/>
        <v>0</v>
      </c>
      <c r="I21" s="300">
        <f t="shared" si="1"/>
        <v>0</v>
      </c>
      <c r="J21" s="300">
        <f t="shared" si="1"/>
        <v>0</v>
      </c>
      <c r="K21" s="300">
        <f t="shared" si="1"/>
        <v>0</v>
      </c>
      <c r="L21" s="297" t="s">
        <v>33</v>
      </c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F21" s="29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>
        <f>AQ20/A20</f>
        <v>4</v>
      </c>
      <c r="AR21" s="291"/>
    </row>
    <row r="22" spans="1:44" ht="12.75" customHeight="1" x14ac:dyDescent="0.35"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</row>
    <row r="23" spans="1:44" ht="21.75" customHeight="1" x14ac:dyDescent="0.35">
      <c r="A23" s="302" t="s">
        <v>189</v>
      </c>
      <c r="B23" s="516" t="s">
        <v>190</v>
      </c>
      <c r="C23" s="517"/>
      <c r="D23" s="517"/>
      <c r="E23" s="518"/>
      <c r="F23" s="519" t="s">
        <v>191</v>
      </c>
      <c r="G23" s="520"/>
      <c r="H23" s="520"/>
      <c r="I23" s="521"/>
      <c r="J23" s="516" t="s">
        <v>154</v>
      </c>
      <c r="K23" s="517"/>
      <c r="L23" s="518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</row>
    <row r="24" spans="1:44" ht="18" x14ac:dyDescent="0.35">
      <c r="A24" s="303" t="s">
        <v>192</v>
      </c>
      <c r="B24" s="304" t="s">
        <v>193</v>
      </c>
      <c r="C24" s="304" t="s">
        <v>194</v>
      </c>
      <c r="D24" s="304" t="s">
        <v>195</v>
      </c>
      <c r="E24" s="304" t="s">
        <v>196</v>
      </c>
      <c r="F24" s="304" t="s">
        <v>193</v>
      </c>
      <c r="G24" s="304" t="s">
        <v>194</v>
      </c>
      <c r="H24" s="304" t="s">
        <v>195</v>
      </c>
      <c r="I24" s="304" t="s">
        <v>196</v>
      </c>
      <c r="J24" s="522"/>
      <c r="K24" s="523"/>
      <c r="L24" s="524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</row>
    <row r="25" spans="1:44" ht="18" x14ac:dyDescent="0.35">
      <c r="A25" s="299" t="s">
        <v>118</v>
      </c>
      <c r="B25" s="306">
        <f>COUNTIF('5.บันทึกคุณลักษณะ'!O7:O56,"ดีเยี่ยม")</f>
        <v>0</v>
      </c>
      <c r="C25" s="306">
        <f>COUNTIF('5.บันทึกคุณลักษณะ'!O7:O56,"ดี")</f>
        <v>1</v>
      </c>
      <c r="D25" s="306">
        <f>COUNTIF('5.บันทึกคุณลักษณะ'!O7:O56,"ผ่าน")</f>
        <v>0</v>
      </c>
      <c r="E25" s="306">
        <f>COUNTIF('5.บันทึกคุณลักษณะ'!O7:O56,"ไม่ผ่าน")</f>
        <v>0</v>
      </c>
      <c r="F25" s="306">
        <f>COUNTIF('6.บันทึกอ่าน คิด....'!I5:I54,"ดีเยี่ยม")</f>
        <v>1</v>
      </c>
      <c r="G25" s="306">
        <f>COUNTIF('6.บันทึกอ่าน คิด....'!I5:I54,"ดี")</f>
        <v>0</v>
      </c>
      <c r="H25" s="306">
        <f>COUNTIF('6.บันทึกอ่าน คิด....'!I5:I54,"ผ่าน")</f>
        <v>0</v>
      </c>
      <c r="I25" s="306">
        <f>COUNTIF('6.บันทึกอ่าน คิด....'!I5:I54,"ไม่ผ่าน")</f>
        <v>0</v>
      </c>
      <c r="J25" s="525"/>
      <c r="K25" s="526"/>
      <c r="L25" s="527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</row>
    <row r="26" spans="1:44" ht="22.5" customHeight="1" x14ac:dyDescent="0.35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</row>
    <row r="27" spans="1:44" ht="18" customHeight="1" x14ac:dyDescent="0.35">
      <c r="B27" s="275" t="s">
        <v>197</v>
      </c>
      <c r="C27" s="277"/>
      <c r="D27" s="277"/>
      <c r="E27" s="277"/>
      <c r="F27" s="277"/>
      <c r="G27" s="275" t="s">
        <v>197</v>
      </c>
      <c r="H27" s="277"/>
      <c r="I27" s="277"/>
      <c r="J27" s="277"/>
      <c r="K27" s="277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</row>
    <row r="28" spans="1:44" ht="18" customHeight="1" x14ac:dyDescent="0.35">
      <c r="C28" s="528" t="str">
        <f>"( "&amp;D14&amp;" )"</f>
        <v>( กรุณาเลือกข้อมูล )</v>
      </c>
      <c r="D28" s="528"/>
      <c r="E28" s="528"/>
      <c r="F28" s="528"/>
      <c r="H28" s="528" t="str">
        <f>"( " &amp; ตั้งค่า!C24 &amp; " )"</f>
        <v>( กรุณาเลือกข้อมูล )</v>
      </c>
      <c r="I28" s="528"/>
      <c r="J28" s="528"/>
      <c r="K28" s="528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</row>
    <row r="29" spans="1:44" ht="18" customHeight="1" x14ac:dyDescent="0.35">
      <c r="C29" s="514" t="s">
        <v>181</v>
      </c>
      <c r="D29" s="514"/>
      <c r="E29" s="514"/>
      <c r="F29" s="514"/>
      <c r="H29" s="514" t="str">
        <f>"หัวหน้ากลุ่มสาระ"&amp;ตั้งค่า!C13</f>
        <v>หัวหน้ากลุ่มสาระการเรียนรู้คณิตศาสตร์</v>
      </c>
      <c r="I29" s="514"/>
      <c r="J29" s="514"/>
      <c r="K29" s="51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</row>
    <row r="30" spans="1:44" ht="18" customHeight="1" x14ac:dyDescent="0.35">
      <c r="B30" s="274"/>
      <c r="C30" s="108" t="s">
        <v>198</v>
      </c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</row>
    <row r="31" spans="1:44" ht="18" customHeight="1" x14ac:dyDescent="0.35">
      <c r="B31" s="274"/>
      <c r="C31" s="274"/>
      <c r="D31" s="275" t="s">
        <v>197</v>
      </c>
      <c r="E31" s="513"/>
      <c r="F31" s="513"/>
      <c r="G31" s="513"/>
      <c r="H31" s="513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</row>
    <row r="32" spans="1:44" ht="18" customHeight="1" x14ac:dyDescent="0.35">
      <c r="B32" s="274"/>
      <c r="C32" s="274"/>
      <c r="D32" s="274"/>
      <c r="E32" s="514" t="str">
        <f>"( " &amp; ตั้งค่า!C25 &amp; " )"</f>
        <v>( กรุณาเลือกข้อมูล )</v>
      </c>
      <c r="F32" s="514"/>
      <c r="G32" s="514"/>
      <c r="H32" s="51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</row>
    <row r="33" spans="2:28" ht="18" customHeight="1" x14ac:dyDescent="0.35">
      <c r="B33" s="274"/>
      <c r="C33" s="274"/>
      <c r="D33" s="274"/>
      <c r="E33" s="514" t="s">
        <v>41</v>
      </c>
      <c r="F33" s="514"/>
      <c r="G33" s="514"/>
      <c r="H33" s="51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</row>
    <row r="34" spans="2:28" ht="18" customHeight="1" x14ac:dyDescent="0.35">
      <c r="B34" s="274"/>
      <c r="C34" s="274"/>
      <c r="D34" s="274"/>
      <c r="E34" s="515" t="s">
        <v>199</v>
      </c>
      <c r="F34" s="515"/>
      <c r="G34" s="514" t="s">
        <v>200</v>
      </c>
      <c r="H34" s="51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</row>
    <row r="35" spans="2:28" ht="21.75" customHeight="1" x14ac:dyDescent="0.35">
      <c r="B35" s="274"/>
      <c r="C35" s="274"/>
      <c r="D35" s="275" t="s">
        <v>197</v>
      </c>
      <c r="E35" s="513"/>
      <c r="F35" s="513"/>
      <c r="G35" s="513"/>
      <c r="H35" s="51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</row>
    <row r="36" spans="2:28" ht="18" customHeight="1" x14ac:dyDescent="0.35">
      <c r="B36" s="274"/>
      <c r="C36" s="514" t="str">
        <f>"( "&amp; ตั้งค่า!C26&amp; " )"</f>
        <v>( นางสาวรักชนก   เทียนสมบูรณ์ )</v>
      </c>
      <c r="D36" s="514"/>
      <c r="E36" s="514"/>
      <c r="F36" s="514"/>
      <c r="G36" s="514"/>
      <c r="H36" s="514"/>
      <c r="I36" s="514"/>
      <c r="J36" s="51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</row>
    <row r="37" spans="2:28" ht="18" customHeight="1" x14ac:dyDescent="0.35">
      <c r="B37" s="274"/>
      <c r="C37" s="514" t="str">
        <f>ตั้งค่า!B26</f>
        <v>ผู้อำนวยการโรงเรียนบ้านทับใต้</v>
      </c>
      <c r="D37" s="514"/>
      <c r="E37" s="514"/>
      <c r="F37" s="514"/>
      <c r="G37" s="514"/>
      <c r="H37" s="514"/>
      <c r="I37" s="514"/>
      <c r="J37" s="514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</row>
  </sheetData>
  <sheetProtection algorithmName="SHA-512" hashValue="QjfpbuaG9Bdr/If3LvWSYmlHkOfD7VMiFnz07etGcXSk4fvn/2XJiQEDia6c8KxiqXwKWpymUna/jw/grK4O/Q==" saltValue="+dhYrmMDa5pHK8dSlReZyQ==" spinCount="100000" sheet="1" objects="1" scenarios="1" formatCells="0"/>
  <mergeCells count="27">
    <mergeCell ref="A17:A19"/>
    <mergeCell ref="B17:K17"/>
    <mergeCell ref="L17:L19"/>
    <mergeCell ref="B18:K18"/>
    <mergeCell ref="A6:L6"/>
    <mergeCell ref="A9:L9"/>
    <mergeCell ref="F10:H10"/>
    <mergeCell ref="E11:H11"/>
    <mergeCell ref="A16:L16"/>
    <mergeCell ref="D14:I14"/>
    <mergeCell ref="D15:J15"/>
    <mergeCell ref="B23:E23"/>
    <mergeCell ref="F23:I23"/>
    <mergeCell ref="J23:L23"/>
    <mergeCell ref="J24:L25"/>
    <mergeCell ref="C28:F28"/>
    <mergeCell ref="H28:K28"/>
    <mergeCell ref="E35:H35"/>
    <mergeCell ref="C37:J37"/>
    <mergeCell ref="C29:F29"/>
    <mergeCell ref="H29:K29"/>
    <mergeCell ref="E31:H31"/>
    <mergeCell ref="E32:H32"/>
    <mergeCell ref="E33:H33"/>
    <mergeCell ref="E34:F34"/>
    <mergeCell ref="G34:H34"/>
    <mergeCell ref="C36:J36"/>
  </mergeCells>
  <printOptions horizontalCentered="1"/>
  <pageMargins left="0.59055118110236227" right="0.19685039370078741" top="0.59055118110236227" bottom="0.59055118110236227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7766-BA97-4221-9BDB-443E4E29834E}">
  <sheetPr codeName="Sheet2">
    <tabColor rgb="FFFF0066"/>
  </sheetPr>
  <dimension ref="A1:S55"/>
  <sheetViews>
    <sheetView zoomScale="96" zoomScaleNormal="96" workbookViewId="0">
      <pane ySplit="3" topLeftCell="A4" activePane="bottomLeft" state="frozen"/>
      <selection pane="bottomLeft" activeCell="G3" sqref="G3"/>
    </sheetView>
  </sheetViews>
  <sheetFormatPr defaultColWidth="9.125" defaultRowHeight="26.25" customHeight="1" x14ac:dyDescent="0.35"/>
  <cols>
    <col min="1" max="1" width="5.25" style="183" customWidth="1"/>
    <col min="2" max="2" width="17.875" style="183" customWidth="1"/>
    <col min="3" max="3" width="18.125" style="183" customWidth="1"/>
    <col min="4" max="4" width="9.125" style="183"/>
    <col min="5" max="5" width="13.125" style="183" customWidth="1"/>
    <col min="6" max="6" width="13.625" style="183" customWidth="1"/>
    <col min="7" max="7" width="14.875" style="183" customWidth="1"/>
    <col min="8" max="8" width="3.875" style="199" customWidth="1"/>
    <col min="9" max="9" width="9.125" style="199"/>
    <col min="10" max="10" width="10.875" style="199" customWidth="1"/>
    <col min="11" max="11" width="15.75" style="199" customWidth="1"/>
    <col min="12" max="12" width="9.125" style="35"/>
    <col min="13" max="13" width="9.125" style="181"/>
    <col min="14" max="14" width="9.125" style="182"/>
    <col min="15" max="18" width="9.125" style="35"/>
    <col min="19" max="16384" width="9.125" style="183"/>
  </cols>
  <sheetData>
    <row r="1" spans="1:19" ht="28.5" customHeight="1" thickBot="1" x14ac:dyDescent="0.6">
      <c r="A1" s="365" t="str">
        <f>"บันทึกข้อมูลนักเรียนระดับชั้น"&amp;ตั้งค่า!C12 &amp;"  ปีการศึกษา "&amp;ตั้งค่า!E6&amp;"/"&amp;ตั้งค่า!C6</f>
        <v>บันทึกข้อมูลนักเรียนระดับชั้นกรุณาเลือกข้อมูล  ปีการศึกษา 1/2565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7"/>
    </row>
    <row r="2" spans="1:19" ht="26.25" customHeight="1" x14ac:dyDescent="0.5">
      <c r="A2" s="184" t="s">
        <v>70</v>
      </c>
      <c r="B2" s="185" t="s">
        <v>71</v>
      </c>
      <c r="C2" s="186" t="s">
        <v>72</v>
      </c>
      <c r="D2" s="186" t="s">
        <v>73</v>
      </c>
      <c r="E2" s="186" t="s">
        <v>74</v>
      </c>
      <c r="F2" s="186" t="s">
        <v>75</v>
      </c>
      <c r="G2" s="40" t="s">
        <v>76</v>
      </c>
      <c r="H2" s="18"/>
      <c r="I2" s="358" t="s">
        <v>77</v>
      </c>
      <c r="J2" s="359"/>
      <c r="K2" s="37">
        <f>COUNT(A3:A45)</f>
        <v>1</v>
      </c>
      <c r="L2" s="187"/>
      <c r="M2" s="226">
        <f>IF(B3="","",COUNTIF(G3:G52,"ยังเรียนอยู่"))</f>
        <v>1</v>
      </c>
      <c r="N2" s="182" t="s">
        <v>84</v>
      </c>
    </row>
    <row r="3" spans="1:19" ht="26.25" customHeight="1" thickBot="1" x14ac:dyDescent="0.55000000000000004">
      <c r="A3" s="38">
        <v>1</v>
      </c>
      <c r="B3" s="188">
        <v>123</v>
      </c>
      <c r="C3" s="189">
        <v>1709000145668</v>
      </c>
      <c r="D3" s="190" t="s">
        <v>78</v>
      </c>
      <c r="E3" s="191">
        <v>1111</v>
      </c>
      <c r="F3" s="191">
        <v>22222</v>
      </c>
      <c r="G3" s="41" t="s">
        <v>84</v>
      </c>
      <c r="H3" s="18"/>
      <c r="I3" s="360" t="s">
        <v>80</v>
      </c>
      <c r="J3" s="361"/>
      <c r="K3" s="20">
        <f>M2+M3</f>
        <v>1</v>
      </c>
      <c r="L3" s="187"/>
      <c r="M3" s="226">
        <f>IF(B3="","",COUNTIF(G3:G52,"ขาดเรียนตลอด"))</f>
        <v>0</v>
      </c>
      <c r="N3" s="182" t="s">
        <v>79</v>
      </c>
    </row>
    <row r="4" spans="1:19" ht="26.25" customHeight="1" thickBot="1" x14ac:dyDescent="0.55000000000000004">
      <c r="A4" s="38" t="str">
        <f>IF(B4="","",A3+1)</f>
        <v/>
      </c>
      <c r="B4" s="188"/>
      <c r="C4" s="189"/>
      <c r="D4" s="190"/>
      <c r="E4" s="191"/>
      <c r="F4" s="191"/>
      <c r="G4" s="41"/>
      <c r="H4" s="18"/>
      <c r="I4" s="18"/>
      <c r="J4" s="18"/>
      <c r="K4" s="18"/>
      <c r="L4" s="187"/>
    </row>
    <row r="5" spans="1:19" ht="26.25" customHeight="1" thickBot="1" x14ac:dyDescent="0.55000000000000004">
      <c r="A5" s="38" t="str">
        <f t="shared" ref="A5:A52" si="0">IF(B5="","",A4+1)</f>
        <v/>
      </c>
      <c r="B5" s="188"/>
      <c r="C5" s="189"/>
      <c r="D5" s="190"/>
      <c r="E5" s="191"/>
      <c r="F5" s="191"/>
      <c r="G5" s="41"/>
      <c r="H5" s="18"/>
      <c r="I5" s="362" t="s">
        <v>81</v>
      </c>
      <c r="J5" s="363"/>
      <c r="K5" s="364"/>
      <c r="L5" s="187"/>
      <c r="Q5" s="35" t="s">
        <v>78</v>
      </c>
    </row>
    <row r="6" spans="1:19" ht="26.25" customHeight="1" x14ac:dyDescent="0.5">
      <c r="A6" s="38" t="str">
        <f t="shared" si="0"/>
        <v/>
      </c>
      <c r="B6" s="188"/>
      <c r="C6" s="189"/>
      <c r="D6" s="190"/>
      <c r="E6" s="191"/>
      <c r="F6" s="191"/>
      <c r="G6" s="41"/>
      <c r="H6" s="18"/>
      <c r="I6" s="18"/>
      <c r="J6" s="18"/>
      <c r="K6" s="18"/>
      <c r="L6" s="187"/>
      <c r="Q6" s="35" t="s">
        <v>82</v>
      </c>
    </row>
    <row r="7" spans="1:19" ht="26.25" customHeight="1" x14ac:dyDescent="0.5">
      <c r="A7" s="38" t="str">
        <f t="shared" si="0"/>
        <v/>
      </c>
      <c r="B7" s="188"/>
      <c r="C7" s="189"/>
      <c r="D7" s="190"/>
      <c r="E7" s="191"/>
      <c r="F7" s="191"/>
      <c r="G7" s="41"/>
      <c r="H7" s="18"/>
      <c r="I7" s="18"/>
      <c r="J7" s="18"/>
      <c r="K7" s="18"/>
      <c r="L7" s="187"/>
      <c r="S7" s="192"/>
    </row>
    <row r="8" spans="1:19" ht="26.25" customHeight="1" x14ac:dyDescent="0.5">
      <c r="A8" s="38" t="str">
        <f t="shared" si="0"/>
        <v/>
      </c>
      <c r="B8" s="188"/>
      <c r="C8" s="189"/>
      <c r="D8" s="190"/>
      <c r="E8" s="191"/>
      <c r="F8" s="191"/>
      <c r="G8" s="41"/>
      <c r="H8" s="18"/>
      <c r="I8" s="18"/>
      <c r="J8" s="18"/>
      <c r="K8" s="18"/>
      <c r="L8" s="187"/>
      <c r="S8" s="192" t="s">
        <v>83</v>
      </c>
    </row>
    <row r="9" spans="1:19" ht="26.25" customHeight="1" x14ac:dyDescent="0.5">
      <c r="A9" s="38" t="str">
        <f t="shared" si="0"/>
        <v/>
      </c>
      <c r="B9" s="188"/>
      <c r="C9" s="189"/>
      <c r="D9" s="190"/>
      <c r="E9" s="191"/>
      <c r="F9" s="191"/>
      <c r="G9" s="41"/>
      <c r="H9" s="18"/>
      <c r="I9" s="18"/>
      <c r="J9" s="18"/>
      <c r="K9" s="18"/>
      <c r="L9" s="187"/>
      <c r="S9" s="192" t="s">
        <v>84</v>
      </c>
    </row>
    <row r="10" spans="1:19" ht="26.25" customHeight="1" x14ac:dyDescent="0.5">
      <c r="A10" s="38" t="str">
        <f t="shared" si="0"/>
        <v/>
      </c>
      <c r="B10" s="188"/>
      <c r="C10" s="189"/>
      <c r="D10" s="190"/>
      <c r="E10" s="191"/>
      <c r="F10" s="191"/>
      <c r="G10" s="41"/>
      <c r="H10" s="18"/>
      <c r="I10" s="18"/>
      <c r="J10" s="18"/>
      <c r="K10" s="18"/>
      <c r="L10" s="187"/>
      <c r="S10" s="192" t="s">
        <v>79</v>
      </c>
    </row>
    <row r="11" spans="1:19" ht="26.25" customHeight="1" x14ac:dyDescent="0.5">
      <c r="A11" s="38" t="str">
        <f t="shared" si="0"/>
        <v/>
      </c>
      <c r="B11" s="188"/>
      <c r="C11" s="189"/>
      <c r="D11" s="190"/>
      <c r="E11" s="191"/>
      <c r="F11" s="191"/>
      <c r="G11" s="41"/>
      <c r="H11" s="18"/>
      <c r="I11" s="18"/>
      <c r="J11" s="18"/>
      <c r="K11" s="18"/>
      <c r="L11" s="187"/>
      <c r="S11" s="192"/>
    </row>
    <row r="12" spans="1:19" ht="26.25" customHeight="1" x14ac:dyDescent="0.5">
      <c r="A12" s="38" t="str">
        <f t="shared" si="0"/>
        <v/>
      </c>
      <c r="B12" s="188"/>
      <c r="C12" s="189"/>
      <c r="D12" s="190"/>
      <c r="E12" s="191"/>
      <c r="F12" s="191"/>
      <c r="G12" s="41"/>
      <c r="H12" s="19"/>
      <c r="I12" s="18"/>
      <c r="J12" s="18"/>
      <c r="K12" s="18"/>
      <c r="L12" s="187"/>
    </row>
    <row r="13" spans="1:19" ht="26.25" customHeight="1" x14ac:dyDescent="0.5">
      <c r="A13" s="38" t="str">
        <f t="shared" si="0"/>
        <v/>
      </c>
      <c r="B13" s="188"/>
      <c r="C13" s="189"/>
      <c r="D13" s="190"/>
      <c r="E13" s="191"/>
      <c r="F13" s="191"/>
      <c r="G13" s="41"/>
      <c r="H13" s="19"/>
      <c r="I13" s="18"/>
      <c r="J13" s="18"/>
      <c r="K13" s="18"/>
      <c r="L13" s="187"/>
    </row>
    <row r="14" spans="1:19" ht="26.25" customHeight="1" x14ac:dyDescent="0.5">
      <c r="A14" s="38" t="str">
        <f t="shared" si="0"/>
        <v/>
      </c>
      <c r="B14" s="188"/>
      <c r="C14" s="189"/>
      <c r="D14" s="190"/>
      <c r="E14" s="191"/>
      <c r="F14" s="191"/>
      <c r="G14" s="41"/>
      <c r="H14" s="18"/>
      <c r="I14" s="18"/>
      <c r="J14" s="18"/>
      <c r="K14" s="18"/>
      <c r="L14" s="187"/>
    </row>
    <row r="15" spans="1:19" ht="26.25" customHeight="1" x14ac:dyDescent="0.5">
      <c r="A15" s="38" t="str">
        <f t="shared" si="0"/>
        <v/>
      </c>
      <c r="B15" s="188"/>
      <c r="C15" s="189"/>
      <c r="D15" s="190"/>
      <c r="E15" s="191"/>
      <c r="F15" s="191"/>
      <c r="G15" s="41"/>
      <c r="H15" s="18"/>
      <c r="I15" s="18"/>
      <c r="J15" s="18"/>
      <c r="K15" s="18"/>
      <c r="L15" s="187"/>
    </row>
    <row r="16" spans="1:19" ht="26.25" customHeight="1" x14ac:dyDescent="0.5">
      <c r="A16" s="38" t="str">
        <f t="shared" si="0"/>
        <v/>
      </c>
      <c r="B16" s="188"/>
      <c r="C16" s="189"/>
      <c r="D16" s="190"/>
      <c r="E16" s="191"/>
      <c r="F16" s="191"/>
      <c r="G16" s="41"/>
      <c r="H16" s="18"/>
      <c r="I16" s="18"/>
      <c r="J16" s="18"/>
      <c r="K16" s="18"/>
      <c r="L16" s="187"/>
    </row>
    <row r="17" spans="1:12" ht="26.25" customHeight="1" x14ac:dyDescent="0.5">
      <c r="A17" s="38" t="str">
        <f t="shared" si="0"/>
        <v/>
      </c>
      <c r="B17" s="188"/>
      <c r="C17" s="189"/>
      <c r="D17" s="190"/>
      <c r="E17" s="191"/>
      <c r="F17" s="191"/>
      <c r="G17" s="41"/>
      <c r="H17" s="18"/>
      <c r="I17" s="18"/>
      <c r="J17" s="18"/>
      <c r="K17" s="18"/>
      <c r="L17" s="187"/>
    </row>
    <row r="18" spans="1:12" ht="26.25" customHeight="1" x14ac:dyDescent="0.5">
      <c r="A18" s="38" t="str">
        <f t="shared" si="0"/>
        <v/>
      </c>
      <c r="B18" s="188"/>
      <c r="C18" s="189"/>
      <c r="D18" s="190"/>
      <c r="E18" s="191"/>
      <c r="F18" s="191"/>
      <c r="G18" s="41"/>
      <c r="H18" s="18"/>
      <c r="I18" s="18"/>
      <c r="J18" s="18"/>
      <c r="K18" s="18"/>
      <c r="L18" s="187"/>
    </row>
    <row r="19" spans="1:12" ht="26.25" customHeight="1" x14ac:dyDescent="0.5">
      <c r="A19" s="38" t="str">
        <f t="shared" si="0"/>
        <v/>
      </c>
      <c r="B19" s="188"/>
      <c r="C19" s="189"/>
      <c r="D19" s="190"/>
      <c r="E19" s="191"/>
      <c r="F19" s="191"/>
      <c r="G19" s="41"/>
      <c r="H19" s="18"/>
      <c r="I19" s="18"/>
      <c r="J19" s="18"/>
      <c r="K19" s="18"/>
      <c r="L19" s="187"/>
    </row>
    <row r="20" spans="1:12" ht="26.25" customHeight="1" x14ac:dyDescent="0.5">
      <c r="A20" s="38" t="str">
        <f t="shared" si="0"/>
        <v/>
      </c>
      <c r="B20" s="188"/>
      <c r="C20" s="189"/>
      <c r="D20" s="190"/>
      <c r="E20" s="191"/>
      <c r="F20" s="191"/>
      <c r="G20" s="41"/>
      <c r="H20" s="18"/>
      <c r="I20" s="18"/>
      <c r="J20" s="18"/>
      <c r="K20" s="18"/>
      <c r="L20" s="187"/>
    </row>
    <row r="21" spans="1:12" ht="26.25" customHeight="1" x14ac:dyDescent="0.5">
      <c r="A21" s="38" t="str">
        <f t="shared" si="0"/>
        <v/>
      </c>
      <c r="B21" s="188"/>
      <c r="C21" s="189"/>
      <c r="D21" s="190"/>
      <c r="E21" s="191"/>
      <c r="F21" s="191"/>
      <c r="G21" s="41"/>
      <c r="H21" s="18"/>
      <c r="I21" s="18"/>
      <c r="J21" s="18"/>
      <c r="K21" s="18"/>
      <c r="L21" s="187"/>
    </row>
    <row r="22" spans="1:12" ht="26.25" customHeight="1" x14ac:dyDescent="0.5">
      <c r="A22" s="38" t="str">
        <f t="shared" si="0"/>
        <v/>
      </c>
      <c r="B22" s="188"/>
      <c r="C22" s="189"/>
      <c r="D22" s="190"/>
      <c r="E22" s="191"/>
      <c r="F22" s="191"/>
      <c r="G22" s="41"/>
      <c r="H22" s="18"/>
      <c r="I22" s="18"/>
      <c r="J22" s="18"/>
      <c r="K22" s="18"/>
      <c r="L22" s="187"/>
    </row>
    <row r="23" spans="1:12" ht="26.25" customHeight="1" x14ac:dyDescent="0.5">
      <c r="A23" s="38" t="str">
        <f t="shared" si="0"/>
        <v/>
      </c>
      <c r="B23" s="188"/>
      <c r="C23" s="189"/>
      <c r="D23" s="190"/>
      <c r="E23" s="191"/>
      <c r="F23" s="191"/>
      <c r="G23" s="41"/>
      <c r="H23" s="18"/>
      <c r="I23" s="18"/>
      <c r="J23" s="18"/>
      <c r="K23" s="18"/>
      <c r="L23" s="187"/>
    </row>
    <row r="24" spans="1:12" ht="26.25" customHeight="1" x14ac:dyDescent="0.5">
      <c r="A24" s="38" t="str">
        <f t="shared" si="0"/>
        <v/>
      </c>
      <c r="B24" s="188"/>
      <c r="C24" s="189"/>
      <c r="D24" s="190"/>
      <c r="E24" s="191"/>
      <c r="F24" s="191"/>
      <c r="G24" s="41"/>
      <c r="H24" s="18"/>
      <c r="I24" s="18"/>
      <c r="J24" s="18"/>
      <c r="K24" s="18"/>
      <c r="L24" s="187"/>
    </row>
    <row r="25" spans="1:12" ht="26.25" customHeight="1" x14ac:dyDescent="0.5">
      <c r="A25" s="38" t="str">
        <f t="shared" si="0"/>
        <v/>
      </c>
      <c r="B25" s="188"/>
      <c r="C25" s="189"/>
      <c r="D25" s="190"/>
      <c r="E25" s="191"/>
      <c r="F25" s="191"/>
      <c r="G25" s="41"/>
      <c r="H25" s="18"/>
      <c r="I25" s="18"/>
      <c r="J25" s="18"/>
      <c r="K25" s="18"/>
      <c r="L25" s="187"/>
    </row>
    <row r="26" spans="1:12" ht="26.25" customHeight="1" x14ac:dyDescent="0.5">
      <c r="A26" s="38" t="str">
        <f t="shared" si="0"/>
        <v/>
      </c>
      <c r="B26" s="188"/>
      <c r="C26" s="189"/>
      <c r="D26" s="190"/>
      <c r="E26" s="191"/>
      <c r="F26" s="191"/>
      <c r="G26" s="41"/>
      <c r="H26" s="18"/>
      <c r="I26" s="18"/>
      <c r="J26" s="18"/>
      <c r="K26" s="18"/>
      <c r="L26" s="187"/>
    </row>
    <row r="27" spans="1:12" ht="26.25" customHeight="1" x14ac:dyDescent="0.5">
      <c r="A27" s="38" t="str">
        <f t="shared" si="0"/>
        <v/>
      </c>
      <c r="B27" s="188"/>
      <c r="C27" s="193"/>
      <c r="D27" s="190"/>
      <c r="E27" s="191"/>
      <c r="F27" s="191"/>
      <c r="G27" s="41"/>
      <c r="H27" s="18"/>
      <c r="I27" s="18"/>
      <c r="J27" s="18"/>
      <c r="K27" s="18"/>
      <c r="L27" s="187"/>
    </row>
    <row r="28" spans="1:12" ht="26.25" customHeight="1" x14ac:dyDescent="0.5">
      <c r="A28" s="38" t="str">
        <f t="shared" si="0"/>
        <v/>
      </c>
      <c r="B28" s="188"/>
      <c r="C28" s="193"/>
      <c r="D28" s="190"/>
      <c r="E28" s="191"/>
      <c r="F28" s="191"/>
      <c r="G28" s="41"/>
      <c r="H28" s="18"/>
      <c r="I28" s="18"/>
      <c r="J28" s="18"/>
      <c r="K28" s="18"/>
      <c r="L28" s="187"/>
    </row>
    <row r="29" spans="1:12" ht="26.25" customHeight="1" x14ac:dyDescent="0.5">
      <c r="A29" s="38" t="str">
        <f t="shared" si="0"/>
        <v/>
      </c>
      <c r="B29" s="188"/>
      <c r="C29" s="193"/>
      <c r="D29" s="190"/>
      <c r="E29" s="191"/>
      <c r="F29" s="191"/>
      <c r="G29" s="41"/>
      <c r="H29" s="18"/>
      <c r="I29" s="18"/>
      <c r="J29" s="18"/>
      <c r="K29" s="18"/>
      <c r="L29" s="187"/>
    </row>
    <row r="30" spans="1:12" ht="26.25" customHeight="1" x14ac:dyDescent="0.5">
      <c r="A30" s="38" t="str">
        <f t="shared" si="0"/>
        <v/>
      </c>
      <c r="B30" s="188"/>
      <c r="C30" s="193"/>
      <c r="D30" s="190"/>
      <c r="E30" s="191"/>
      <c r="F30" s="191"/>
      <c r="G30" s="41"/>
      <c r="H30" s="18"/>
      <c r="I30" s="18"/>
      <c r="J30" s="18"/>
      <c r="K30" s="18"/>
      <c r="L30" s="187"/>
    </row>
    <row r="31" spans="1:12" ht="26.25" customHeight="1" x14ac:dyDescent="0.5">
      <c r="A31" s="38" t="str">
        <f t="shared" si="0"/>
        <v/>
      </c>
      <c r="B31" s="188"/>
      <c r="C31" s="193"/>
      <c r="D31" s="190"/>
      <c r="E31" s="191"/>
      <c r="F31" s="191"/>
      <c r="G31" s="41"/>
      <c r="H31" s="18"/>
      <c r="I31" s="18"/>
      <c r="J31" s="18"/>
      <c r="K31" s="18"/>
      <c r="L31" s="187"/>
    </row>
    <row r="32" spans="1:12" ht="26.25" customHeight="1" x14ac:dyDescent="0.5">
      <c r="A32" s="38" t="str">
        <f t="shared" si="0"/>
        <v/>
      </c>
      <c r="B32" s="188"/>
      <c r="C32" s="193"/>
      <c r="D32" s="190"/>
      <c r="E32" s="191"/>
      <c r="F32" s="191"/>
      <c r="G32" s="41"/>
      <c r="H32" s="18"/>
      <c r="I32" s="18"/>
      <c r="J32" s="18"/>
      <c r="K32" s="18"/>
      <c r="L32" s="187"/>
    </row>
    <row r="33" spans="1:12" ht="26.25" customHeight="1" x14ac:dyDescent="0.5">
      <c r="A33" s="38" t="str">
        <f t="shared" si="0"/>
        <v/>
      </c>
      <c r="B33" s="188"/>
      <c r="C33" s="193"/>
      <c r="D33" s="190"/>
      <c r="E33" s="191"/>
      <c r="F33" s="191"/>
      <c r="G33" s="41"/>
      <c r="H33" s="18"/>
      <c r="I33" s="18"/>
      <c r="J33" s="18"/>
      <c r="K33" s="18"/>
      <c r="L33" s="187"/>
    </row>
    <row r="34" spans="1:12" ht="26.25" customHeight="1" x14ac:dyDescent="0.5">
      <c r="A34" s="38" t="str">
        <f t="shared" si="0"/>
        <v/>
      </c>
      <c r="B34" s="188"/>
      <c r="C34" s="193"/>
      <c r="D34" s="190"/>
      <c r="E34" s="191"/>
      <c r="F34" s="191"/>
      <c r="G34" s="41"/>
      <c r="H34" s="18"/>
      <c r="I34" s="18"/>
      <c r="J34" s="18"/>
      <c r="K34" s="18"/>
      <c r="L34" s="187"/>
    </row>
    <row r="35" spans="1:12" ht="26.25" customHeight="1" x14ac:dyDescent="0.5">
      <c r="A35" s="38" t="str">
        <f t="shared" si="0"/>
        <v/>
      </c>
      <c r="B35" s="188"/>
      <c r="C35" s="193"/>
      <c r="D35" s="190"/>
      <c r="E35" s="191"/>
      <c r="F35" s="191"/>
      <c r="G35" s="41"/>
      <c r="H35" s="18"/>
      <c r="I35" s="18"/>
      <c r="J35" s="18"/>
      <c r="K35" s="18"/>
      <c r="L35" s="187"/>
    </row>
    <row r="36" spans="1:12" ht="26.25" customHeight="1" x14ac:dyDescent="0.5">
      <c r="A36" s="38" t="str">
        <f t="shared" si="0"/>
        <v/>
      </c>
      <c r="B36" s="188"/>
      <c r="C36" s="193"/>
      <c r="D36" s="190"/>
      <c r="E36" s="191"/>
      <c r="F36" s="191"/>
      <c r="G36" s="41"/>
      <c r="H36" s="18"/>
      <c r="I36" s="18"/>
      <c r="J36" s="18"/>
      <c r="K36" s="18"/>
      <c r="L36" s="187"/>
    </row>
    <row r="37" spans="1:12" ht="26.25" customHeight="1" x14ac:dyDescent="0.5">
      <c r="A37" s="38" t="str">
        <f t="shared" si="0"/>
        <v/>
      </c>
      <c r="B37" s="188"/>
      <c r="C37" s="193"/>
      <c r="D37" s="190"/>
      <c r="E37" s="191"/>
      <c r="F37" s="191"/>
      <c r="G37" s="41"/>
      <c r="H37" s="18"/>
      <c r="I37" s="18"/>
      <c r="J37" s="18"/>
      <c r="K37" s="18"/>
      <c r="L37" s="187"/>
    </row>
    <row r="38" spans="1:12" ht="26.25" customHeight="1" x14ac:dyDescent="0.5">
      <c r="A38" s="38" t="str">
        <f t="shared" si="0"/>
        <v/>
      </c>
      <c r="B38" s="188"/>
      <c r="C38" s="193"/>
      <c r="D38" s="190"/>
      <c r="E38" s="191"/>
      <c r="F38" s="191"/>
      <c r="G38" s="41"/>
      <c r="H38" s="18"/>
      <c r="I38" s="18"/>
      <c r="J38" s="18"/>
      <c r="K38" s="18"/>
      <c r="L38" s="187"/>
    </row>
    <row r="39" spans="1:12" ht="26.25" customHeight="1" x14ac:dyDescent="0.5">
      <c r="A39" s="38" t="str">
        <f t="shared" si="0"/>
        <v/>
      </c>
      <c r="B39" s="188"/>
      <c r="C39" s="193"/>
      <c r="D39" s="190"/>
      <c r="E39" s="191"/>
      <c r="F39" s="191"/>
      <c r="G39" s="41"/>
      <c r="H39" s="18"/>
      <c r="I39" s="18"/>
      <c r="J39" s="18"/>
      <c r="K39" s="18"/>
      <c r="L39" s="187"/>
    </row>
    <row r="40" spans="1:12" ht="26.25" customHeight="1" x14ac:dyDescent="0.5">
      <c r="A40" s="38" t="str">
        <f t="shared" si="0"/>
        <v/>
      </c>
      <c r="B40" s="188"/>
      <c r="C40" s="193"/>
      <c r="D40" s="190"/>
      <c r="E40" s="191"/>
      <c r="F40" s="191"/>
      <c r="G40" s="41"/>
      <c r="H40" s="18"/>
      <c r="I40" s="18"/>
      <c r="J40" s="18"/>
      <c r="K40" s="18"/>
      <c r="L40" s="187"/>
    </row>
    <row r="41" spans="1:12" ht="26.25" customHeight="1" x14ac:dyDescent="0.5">
      <c r="A41" s="38" t="str">
        <f t="shared" si="0"/>
        <v/>
      </c>
      <c r="B41" s="188"/>
      <c r="C41" s="193"/>
      <c r="D41" s="190"/>
      <c r="E41" s="191"/>
      <c r="F41" s="191"/>
      <c r="G41" s="41"/>
      <c r="H41" s="18"/>
      <c r="I41" s="18"/>
      <c r="J41" s="18"/>
      <c r="K41" s="18"/>
      <c r="L41" s="187"/>
    </row>
    <row r="42" spans="1:12" ht="26.25" customHeight="1" x14ac:dyDescent="0.5">
      <c r="A42" s="38" t="str">
        <f t="shared" si="0"/>
        <v/>
      </c>
      <c r="B42" s="188"/>
      <c r="C42" s="193"/>
      <c r="D42" s="190"/>
      <c r="E42" s="191"/>
      <c r="F42" s="191"/>
      <c r="G42" s="41"/>
      <c r="H42" s="18"/>
      <c r="I42" s="18"/>
      <c r="J42" s="18"/>
      <c r="K42" s="18"/>
      <c r="L42" s="187"/>
    </row>
    <row r="43" spans="1:12" ht="26.25" customHeight="1" x14ac:dyDescent="0.5">
      <c r="A43" s="38" t="str">
        <f t="shared" si="0"/>
        <v/>
      </c>
      <c r="B43" s="188"/>
      <c r="C43" s="193"/>
      <c r="D43" s="190"/>
      <c r="E43" s="191"/>
      <c r="F43" s="191"/>
      <c r="G43" s="41"/>
      <c r="H43" s="18"/>
      <c r="I43" s="18"/>
      <c r="J43" s="18"/>
      <c r="K43" s="18"/>
      <c r="L43" s="187"/>
    </row>
    <row r="44" spans="1:12" ht="26.25" customHeight="1" x14ac:dyDescent="0.5">
      <c r="A44" s="38" t="str">
        <f t="shared" si="0"/>
        <v/>
      </c>
      <c r="B44" s="188"/>
      <c r="C44" s="193"/>
      <c r="D44" s="190"/>
      <c r="E44" s="191"/>
      <c r="F44" s="191"/>
      <c r="G44" s="41"/>
      <c r="H44" s="18"/>
      <c r="I44" s="18"/>
      <c r="J44" s="18"/>
      <c r="K44" s="18"/>
      <c r="L44" s="187"/>
    </row>
    <row r="45" spans="1:12" ht="26.25" customHeight="1" x14ac:dyDescent="0.5">
      <c r="A45" s="38" t="str">
        <f t="shared" si="0"/>
        <v/>
      </c>
      <c r="B45" s="188"/>
      <c r="C45" s="193"/>
      <c r="D45" s="190"/>
      <c r="E45" s="191"/>
      <c r="F45" s="191"/>
      <c r="G45" s="41"/>
      <c r="H45" s="18"/>
      <c r="I45" s="18"/>
      <c r="J45" s="18"/>
      <c r="K45" s="18"/>
      <c r="L45" s="187"/>
    </row>
    <row r="46" spans="1:12" ht="26.25" customHeight="1" x14ac:dyDescent="0.5">
      <c r="A46" s="38" t="str">
        <f t="shared" si="0"/>
        <v/>
      </c>
      <c r="B46" s="188"/>
      <c r="C46" s="193"/>
      <c r="D46" s="190"/>
      <c r="E46" s="191"/>
      <c r="F46" s="191"/>
      <c r="G46" s="41"/>
      <c r="H46" s="18"/>
      <c r="I46" s="18"/>
      <c r="J46" s="18"/>
      <c r="K46" s="18"/>
      <c r="L46" s="187"/>
    </row>
    <row r="47" spans="1:12" ht="26.25" customHeight="1" x14ac:dyDescent="0.5">
      <c r="A47" s="38" t="str">
        <f t="shared" si="0"/>
        <v/>
      </c>
      <c r="B47" s="188"/>
      <c r="C47" s="193"/>
      <c r="D47" s="190"/>
      <c r="E47" s="191"/>
      <c r="F47" s="191"/>
      <c r="G47" s="41"/>
      <c r="H47" s="18"/>
      <c r="I47" s="18"/>
      <c r="J47" s="18"/>
      <c r="K47" s="18"/>
      <c r="L47" s="187"/>
    </row>
    <row r="48" spans="1:12" ht="26.25" customHeight="1" x14ac:dyDescent="0.5">
      <c r="A48" s="38" t="str">
        <f t="shared" si="0"/>
        <v/>
      </c>
      <c r="B48" s="188"/>
      <c r="C48" s="193"/>
      <c r="D48" s="190"/>
      <c r="E48" s="191"/>
      <c r="F48" s="191"/>
      <c r="G48" s="41"/>
      <c r="H48" s="18"/>
      <c r="I48" s="18"/>
      <c r="J48" s="18"/>
      <c r="K48" s="18"/>
      <c r="L48" s="187"/>
    </row>
    <row r="49" spans="1:12" ht="26.25" customHeight="1" x14ac:dyDescent="0.5">
      <c r="A49" s="38" t="str">
        <f t="shared" si="0"/>
        <v/>
      </c>
      <c r="B49" s="188"/>
      <c r="C49" s="193"/>
      <c r="D49" s="190"/>
      <c r="E49" s="191"/>
      <c r="F49" s="191"/>
      <c r="G49" s="41"/>
      <c r="H49" s="18"/>
      <c r="I49" s="18"/>
      <c r="J49" s="18"/>
      <c r="K49" s="18"/>
      <c r="L49" s="187"/>
    </row>
    <row r="50" spans="1:12" ht="26.25" customHeight="1" x14ac:dyDescent="0.5">
      <c r="A50" s="38" t="str">
        <f t="shared" si="0"/>
        <v/>
      </c>
      <c r="B50" s="188"/>
      <c r="C50" s="193"/>
      <c r="D50" s="190"/>
      <c r="E50" s="191"/>
      <c r="F50" s="191"/>
      <c r="G50" s="41"/>
      <c r="H50" s="18"/>
      <c r="I50" s="18"/>
      <c r="J50" s="18"/>
      <c r="K50" s="18"/>
      <c r="L50" s="187"/>
    </row>
    <row r="51" spans="1:12" ht="26.25" customHeight="1" x14ac:dyDescent="0.5">
      <c r="A51" s="38" t="str">
        <f t="shared" si="0"/>
        <v/>
      </c>
      <c r="B51" s="188"/>
      <c r="C51" s="193"/>
      <c r="D51" s="190"/>
      <c r="E51" s="191"/>
      <c r="F51" s="191"/>
      <c r="G51" s="41"/>
      <c r="H51" s="18"/>
      <c r="I51" s="18"/>
      <c r="J51" s="18"/>
      <c r="K51" s="18"/>
      <c r="L51" s="187"/>
    </row>
    <row r="52" spans="1:12" ht="26.25" customHeight="1" thickBot="1" x14ac:dyDescent="0.55000000000000004">
      <c r="A52" s="39" t="str">
        <f t="shared" si="0"/>
        <v/>
      </c>
      <c r="B52" s="194"/>
      <c r="C52" s="195"/>
      <c r="D52" s="196"/>
      <c r="E52" s="197"/>
      <c r="F52" s="197"/>
      <c r="G52" s="42"/>
      <c r="H52" s="18"/>
      <c r="I52" s="18"/>
      <c r="J52" s="18"/>
      <c r="K52" s="18"/>
      <c r="L52" s="187"/>
    </row>
    <row r="53" spans="1:12" ht="26.25" customHeight="1" x14ac:dyDescent="0.35">
      <c r="A53" s="198"/>
      <c r="B53" s="198"/>
      <c r="C53" s="198"/>
      <c r="D53" s="198"/>
      <c r="E53" s="198"/>
      <c r="F53" s="198"/>
      <c r="G53" s="198"/>
      <c r="H53" s="18"/>
      <c r="I53" s="18"/>
      <c r="J53" s="18"/>
      <c r="K53" s="18"/>
      <c r="L53" s="187"/>
    </row>
    <row r="54" spans="1:12" ht="26.25" customHeight="1" x14ac:dyDescent="0.35">
      <c r="A54" s="198"/>
      <c r="B54" s="198"/>
      <c r="C54" s="198"/>
      <c r="D54" s="198"/>
      <c r="E54" s="198"/>
      <c r="F54" s="198"/>
      <c r="G54" s="198"/>
      <c r="H54" s="18"/>
      <c r="I54" s="18"/>
      <c r="J54" s="18"/>
      <c r="K54" s="18"/>
      <c r="L54" s="187"/>
    </row>
    <row r="55" spans="1:12" ht="26.25" customHeight="1" x14ac:dyDescent="0.35">
      <c r="A55" s="198"/>
      <c r="B55" s="198"/>
      <c r="C55" s="198"/>
      <c r="D55" s="198"/>
      <c r="E55" s="198"/>
      <c r="F55" s="198"/>
      <c r="G55" s="198"/>
      <c r="H55" s="18"/>
      <c r="I55" s="18"/>
      <c r="J55" s="18"/>
      <c r="K55" s="18"/>
      <c r="L55" s="187"/>
    </row>
  </sheetData>
  <sheetProtection algorithmName="SHA-512" hashValue="pHMuK+hVMTzRKVosXgho23iTbnUeWpoEJKriLKQW7ZgI/HrbMXUyGyMjv0PBbbXULxY7gQaUJhPEe8awiK/vLQ==" saltValue="CbMu8FoTcGW6kVTQpx061A==" spinCount="100000" sheet="1" objects="1" scenarios="1"/>
  <protectedRanges>
    <protectedRange sqref="B3:G52" name="ช่วง1"/>
  </protectedRanges>
  <mergeCells count="4">
    <mergeCell ref="I2:J2"/>
    <mergeCell ref="I3:J3"/>
    <mergeCell ref="I5:K5"/>
    <mergeCell ref="A1:L1"/>
  </mergeCells>
  <dataValidations count="3">
    <dataValidation type="list" allowBlank="1" showInputMessage="1" showErrorMessage="1" sqref="D3:D52" xr:uid="{D0E9A66E-EC1F-428D-ABE2-B545CB741498}">
      <formula1>$Q$5:$Q$6</formula1>
    </dataValidation>
    <dataValidation type="textLength" allowBlank="1" showInputMessage="1" showErrorMessage="1" sqref="C3:C52" xr:uid="{56DF7F1E-A268-4BAE-92A4-6E2554ADBDEB}">
      <formula1>13</formula1>
      <formula2>13</formula2>
    </dataValidation>
    <dataValidation type="list" allowBlank="1" showInputMessage="1" showErrorMessage="1" sqref="G3:G52" xr:uid="{79B74FA7-DFF0-4252-AE01-698D0E1EE93F}">
      <formula1>$S$8:$S$10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C042-A6BD-4278-B7C2-23EF3EF287FF}">
  <sheetPr codeName="Sheet3">
    <tabColor rgb="FFFFC000"/>
  </sheetPr>
  <dimension ref="A1:GN157"/>
  <sheetViews>
    <sheetView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FQ10" sqref="FQ10"/>
    </sheetView>
  </sheetViews>
  <sheetFormatPr defaultColWidth="9.125" defaultRowHeight="21" x14ac:dyDescent="0.45"/>
  <cols>
    <col min="1" max="1" width="4.25" style="179" customWidth="1"/>
    <col min="2" max="3" width="12.25" style="128" customWidth="1"/>
    <col min="4" max="157" width="2.125" style="128" customWidth="1"/>
    <col min="158" max="160" width="8.375" style="128" customWidth="1"/>
    <col min="161" max="162" width="8.375" style="180" customWidth="1"/>
    <col min="163" max="165" width="6.875" style="171" customWidth="1"/>
    <col min="166" max="169" width="6.875" style="332" customWidth="1"/>
    <col min="170" max="171" width="9.125" style="331"/>
    <col min="172" max="174" width="9.125" style="171"/>
    <col min="175" max="181" width="3.375" style="171" customWidth="1"/>
    <col min="182" max="196" width="3.375" style="329" customWidth="1"/>
    <col min="197" max="200" width="3.375" style="128" customWidth="1"/>
    <col min="201" max="16384" width="9.125" style="128"/>
  </cols>
  <sheetData>
    <row r="1" spans="1:170" ht="26.25" customHeight="1" thickBot="1" x14ac:dyDescent="0.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368" t="str">
        <f>"บันทึกข้อมูลเวลาเรียน นักเรียนระดับชั้น"&amp;ตั้งค่า!C12 &amp;"  ปีการศึกษา "&amp;ตั้งค่า!E6&amp;"/"&amp;ตั้งค่า!C6</f>
        <v>บันทึกข้อมูลเวลาเรียน นักเรียนระดับชั้นกรุณาเลือกข้อมูล  ปีการศึกษา 1/2565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  <c r="BQ1" s="368"/>
      <c r="BR1" s="368"/>
      <c r="BS1" s="368"/>
      <c r="BT1" s="368"/>
      <c r="BU1" s="368"/>
      <c r="BV1" s="368"/>
      <c r="BW1" s="368"/>
      <c r="BX1" s="368"/>
      <c r="BY1" s="368"/>
      <c r="BZ1" s="368"/>
      <c r="CA1" s="368"/>
      <c r="CB1" s="368"/>
      <c r="CC1" s="368"/>
      <c r="CD1" s="368"/>
      <c r="CE1" s="368"/>
      <c r="CF1" s="368"/>
      <c r="CG1" s="368"/>
      <c r="CH1" s="368"/>
      <c r="CI1" s="368"/>
      <c r="CJ1" s="368"/>
      <c r="CK1" s="368"/>
      <c r="CL1" s="368"/>
      <c r="CM1" s="368"/>
      <c r="CN1" s="368"/>
      <c r="CO1" s="368"/>
      <c r="CP1" s="368"/>
      <c r="CQ1" s="368"/>
      <c r="CR1" s="368"/>
      <c r="CS1" s="368"/>
      <c r="CT1" s="368"/>
      <c r="CU1" s="368"/>
      <c r="CV1" s="368"/>
      <c r="CW1" s="368"/>
      <c r="CX1" s="368"/>
      <c r="CY1" s="368"/>
      <c r="CZ1" s="368"/>
      <c r="DA1" s="368"/>
      <c r="DB1" s="368"/>
      <c r="DC1" s="368"/>
      <c r="DD1" s="368"/>
      <c r="DE1" s="368"/>
      <c r="DF1" s="368"/>
      <c r="DG1" s="368"/>
      <c r="DH1" s="368"/>
      <c r="DI1" s="368"/>
      <c r="DJ1" s="368"/>
      <c r="DK1" s="368"/>
      <c r="DL1" s="368"/>
      <c r="DM1" s="368"/>
      <c r="DN1" s="368"/>
      <c r="DO1" s="368"/>
      <c r="DP1" s="368"/>
      <c r="DQ1" s="368"/>
      <c r="DR1" s="368"/>
      <c r="DS1" s="368"/>
      <c r="DT1" s="368"/>
      <c r="DU1" s="368"/>
      <c r="DV1" s="368"/>
      <c r="DW1" s="368"/>
      <c r="DX1" s="368"/>
      <c r="DY1" s="368"/>
      <c r="DZ1" s="368"/>
      <c r="EA1" s="368"/>
      <c r="EB1" s="368"/>
      <c r="EC1" s="368"/>
      <c r="ED1" s="368"/>
      <c r="EE1" s="368"/>
      <c r="EF1" s="368"/>
      <c r="EG1" s="368"/>
      <c r="EH1" s="368"/>
      <c r="EI1" s="368"/>
      <c r="EJ1" s="368"/>
      <c r="EK1" s="368"/>
      <c r="EL1" s="368"/>
      <c r="EM1" s="368"/>
      <c r="EN1" s="368"/>
      <c r="EO1" s="368"/>
      <c r="EP1" s="368"/>
      <c r="EQ1" s="368"/>
      <c r="ER1" s="368"/>
      <c r="ES1" s="368"/>
      <c r="ET1" s="368"/>
      <c r="EU1" s="368"/>
      <c r="EV1" s="368"/>
      <c r="EW1" s="368"/>
      <c r="EX1" s="368"/>
      <c r="EY1" s="368"/>
      <c r="EZ1" s="368"/>
      <c r="FA1" s="368"/>
      <c r="FB1" s="368"/>
      <c r="FC1" s="368"/>
      <c r="FD1" s="368"/>
      <c r="FE1" s="368"/>
      <c r="FF1" s="368"/>
      <c r="FG1" s="308"/>
      <c r="FH1" s="308"/>
      <c r="FI1" s="308"/>
      <c r="FJ1" s="330"/>
      <c r="FK1" s="330"/>
      <c r="FL1" s="330"/>
      <c r="FM1" s="330"/>
    </row>
    <row r="2" spans="1:170" x14ac:dyDescent="0.45">
      <c r="A2" s="369" t="s">
        <v>70</v>
      </c>
      <c r="B2" s="369" t="s">
        <v>85</v>
      </c>
      <c r="C2" s="168" t="s">
        <v>86</v>
      </c>
      <c r="D2" s="380"/>
      <c r="E2" s="381"/>
      <c r="F2" s="381"/>
      <c r="G2" s="381"/>
      <c r="H2" s="381"/>
      <c r="I2" s="381"/>
      <c r="J2" s="382"/>
      <c r="K2" s="380"/>
      <c r="L2" s="381"/>
      <c r="M2" s="381"/>
      <c r="N2" s="381"/>
      <c r="O2" s="381"/>
      <c r="P2" s="381"/>
      <c r="Q2" s="382"/>
      <c r="R2" s="380"/>
      <c r="S2" s="381"/>
      <c r="T2" s="381"/>
      <c r="U2" s="381"/>
      <c r="V2" s="381"/>
      <c r="W2" s="381"/>
      <c r="X2" s="382"/>
      <c r="Y2" s="380"/>
      <c r="Z2" s="381"/>
      <c r="AA2" s="381"/>
      <c r="AB2" s="381"/>
      <c r="AC2" s="381"/>
      <c r="AD2" s="381"/>
      <c r="AE2" s="382"/>
      <c r="AF2" s="380"/>
      <c r="AG2" s="381"/>
      <c r="AH2" s="381"/>
      <c r="AI2" s="381"/>
      <c r="AJ2" s="381"/>
      <c r="AK2" s="381"/>
      <c r="AL2" s="382"/>
      <c r="AM2" s="380"/>
      <c r="AN2" s="381"/>
      <c r="AO2" s="381"/>
      <c r="AP2" s="381"/>
      <c r="AQ2" s="381"/>
      <c r="AR2" s="381"/>
      <c r="AS2" s="382"/>
      <c r="AT2" s="380"/>
      <c r="AU2" s="381"/>
      <c r="AV2" s="381"/>
      <c r="AW2" s="381"/>
      <c r="AX2" s="381"/>
      <c r="AY2" s="381"/>
      <c r="AZ2" s="382"/>
      <c r="BA2" s="380"/>
      <c r="BB2" s="381"/>
      <c r="BC2" s="381"/>
      <c r="BD2" s="381"/>
      <c r="BE2" s="381"/>
      <c r="BF2" s="381"/>
      <c r="BG2" s="382"/>
      <c r="BH2" s="380"/>
      <c r="BI2" s="381"/>
      <c r="BJ2" s="381"/>
      <c r="BK2" s="381"/>
      <c r="BL2" s="381"/>
      <c r="BM2" s="381"/>
      <c r="BN2" s="382"/>
      <c r="BO2" s="380"/>
      <c r="BP2" s="381"/>
      <c r="BQ2" s="381"/>
      <c r="BR2" s="381"/>
      <c r="BS2" s="381"/>
      <c r="BT2" s="381"/>
      <c r="BU2" s="382"/>
      <c r="BV2" s="380"/>
      <c r="BW2" s="381"/>
      <c r="BX2" s="381"/>
      <c r="BY2" s="381"/>
      <c r="BZ2" s="381"/>
      <c r="CA2" s="381"/>
      <c r="CB2" s="382"/>
      <c r="CC2" s="380"/>
      <c r="CD2" s="381"/>
      <c r="CE2" s="381"/>
      <c r="CF2" s="381"/>
      <c r="CG2" s="381"/>
      <c r="CH2" s="381"/>
      <c r="CI2" s="382"/>
      <c r="CJ2" s="380"/>
      <c r="CK2" s="381"/>
      <c r="CL2" s="381"/>
      <c r="CM2" s="381"/>
      <c r="CN2" s="381"/>
      <c r="CO2" s="381"/>
      <c r="CP2" s="382"/>
      <c r="CQ2" s="380"/>
      <c r="CR2" s="381"/>
      <c r="CS2" s="381"/>
      <c r="CT2" s="381"/>
      <c r="CU2" s="381"/>
      <c r="CV2" s="381"/>
      <c r="CW2" s="382"/>
      <c r="CX2" s="380"/>
      <c r="CY2" s="381"/>
      <c r="CZ2" s="381"/>
      <c r="DA2" s="381"/>
      <c r="DB2" s="381"/>
      <c r="DC2" s="381"/>
      <c r="DD2" s="382"/>
      <c r="DE2" s="380"/>
      <c r="DF2" s="381"/>
      <c r="DG2" s="381"/>
      <c r="DH2" s="381"/>
      <c r="DI2" s="381"/>
      <c r="DJ2" s="381"/>
      <c r="DK2" s="382"/>
      <c r="DL2" s="380"/>
      <c r="DM2" s="381"/>
      <c r="DN2" s="381"/>
      <c r="DO2" s="381"/>
      <c r="DP2" s="381"/>
      <c r="DQ2" s="381"/>
      <c r="DR2" s="382"/>
      <c r="DS2" s="390"/>
      <c r="DT2" s="391"/>
      <c r="DU2" s="391"/>
      <c r="DV2" s="391"/>
      <c r="DW2" s="391"/>
      <c r="DX2" s="391"/>
      <c r="DY2" s="392"/>
      <c r="DZ2" s="380"/>
      <c r="EA2" s="381"/>
      <c r="EB2" s="381"/>
      <c r="EC2" s="381"/>
      <c r="ED2" s="381"/>
      <c r="EE2" s="381"/>
      <c r="EF2" s="382"/>
      <c r="EG2" s="390"/>
      <c r="EH2" s="391"/>
      <c r="EI2" s="391"/>
      <c r="EJ2" s="391"/>
      <c r="EK2" s="391"/>
      <c r="EL2" s="391"/>
      <c r="EM2" s="392"/>
      <c r="EN2" s="390"/>
      <c r="EO2" s="391"/>
      <c r="EP2" s="391"/>
      <c r="EQ2" s="391"/>
      <c r="ER2" s="391"/>
      <c r="ES2" s="391"/>
      <c r="ET2" s="392"/>
      <c r="EU2" s="309"/>
      <c r="EV2" s="309"/>
      <c r="EW2" s="309"/>
      <c r="EX2" s="309"/>
      <c r="EY2" s="309"/>
      <c r="EZ2" s="309"/>
      <c r="FA2" s="310"/>
      <c r="FB2" s="386" t="s">
        <v>87</v>
      </c>
      <c r="FC2" s="386"/>
      <c r="FD2" s="386"/>
      <c r="FE2" s="387"/>
      <c r="FF2" s="377" t="s">
        <v>88</v>
      </c>
      <c r="FG2" s="308"/>
      <c r="FH2" s="308"/>
      <c r="FI2" s="308"/>
      <c r="FJ2" s="330"/>
      <c r="FK2" s="330"/>
      <c r="FL2" s="330"/>
      <c r="FM2" s="330"/>
    </row>
    <row r="3" spans="1:170" x14ac:dyDescent="0.45">
      <c r="A3" s="369"/>
      <c r="B3" s="369"/>
      <c r="C3" s="168" t="s">
        <v>89</v>
      </c>
      <c r="D3" s="380"/>
      <c r="E3" s="381"/>
      <c r="F3" s="381"/>
      <c r="G3" s="381"/>
      <c r="H3" s="381"/>
      <c r="I3" s="381"/>
      <c r="J3" s="382"/>
      <c r="K3" s="374"/>
      <c r="L3" s="375"/>
      <c r="M3" s="375"/>
      <c r="N3" s="375"/>
      <c r="O3" s="375"/>
      <c r="P3" s="375"/>
      <c r="Q3" s="376"/>
      <c r="R3" s="374"/>
      <c r="S3" s="375"/>
      <c r="T3" s="375"/>
      <c r="U3" s="375"/>
      <c r="V3" s="375"/>
      <c r="W3" s="375"/>
      <c r="X3" s="376"/>
      <c r="Y3" s="374"/>
      <c r="Z3" s="375"/>
      <c r="AA3" s="375"/>
      <c r="AB3" s="375"/>
      <c r="AC3" s="375"/>
      <c r="AD3" s="375"/>
      <c r="AE3" s="376"/>
      <c r="AF3" s="374"/>
      <c r="AG3" s="375"/>
      <c r="AH3" s="375"/>
      <c r="AI3" s="375"/>
      <c r="AJ3" s="375"/>
      <c r="AK3" s="375"/>
      <c r="AL3" s="376"/>
      <c r="AM3" s="374"/>
      <c r="AN3" s="375"/>
      <c r="AO3" s="375"/>
      <c r="AP3" s="375"/>
      <c r="AQ3" s="375"/>
      <c r="AR3" s="375"/>
      <c r="AS3" s="376"/>
      <c r="AT3" s="374"/>
      <c r="AU3" s="375"/>
      <c r="AV3" s="375"/>
      <c r="AW3" s="375"/>
      <c r="AX3" s="375"/>
      <c r="AY3" s="375"/>
      <c r="AZ3" s="376"/>
      <c r="BA3" s="374"/>
      <c r="BB3" s="375"/>
      <c r="BC3" s="375"/>
      <c r="BD3" s="375"/>
      <c r="BE3" s="375"/>
      <c r="BF3" s="375"/>
      <c r="BG3" s="376"/>
      <c r="BH3" s="374"/>
      <c r="BI3" s="375"/>
      <c r="BJ3" s="375"/>
      <c r="BK3" s="375"/>
      <c r="BL3" s="375"/>
      <c r="BM3" s="375"/>
      <c r="BN3" s="376"/>
      <c r="BO3" s="374"/>
      <c r="BP3" s="375"/>
      <c r="BQ3" s="375"/>
      <c r="BR3" s="375"/>
      <c r="BS3" s="375"/>
      <c r="BT3" s="375"/>
      <c r="BU3" s="376"/>
      <c r="BV3" s="374"/>
      <c r="BW3" s="375"/>
      <c r="BX3" s="375"/>
      <c r="BY3" s="375"/>
      <c r="BZ3" s="375"/>
      <c r="CA3" s="375"/>
      <c r="CB3" s="376"/>
      <c r="CC3" s="374"/>
      <c r="CD3" s="375"/>
      <c r="CE3" s="375"/>
      <c r="CF3" s="375"/>
      <c r="CG3" s="375"/>
      <c r="CH3" s="375"/>
      <c r="CI3" s="376"/>
      <c r="CJ3" s="374"/>
      <c r="CK3" s="375"/>
      <c r="CL3" s="375"/>
      <c r="CM3" s="375"/>
      <c r="CN3" s="375"/>
      <c r="CO3" s="375"/>
      <c r="CP3" s="376"/>
      <c r="CQ3" s="374"/>
      <c r="CR3" s="375"/>
      <c r="CS3" s="375"/>
      <c r="CT3" s="375"/>
      <c r="CU3" s="375"/>
      <c r="CV3" s="375"/>
      <c r="CW3" s="376"/>
      <c r="CX3" s="374"/>
      <c r="CY3" s="375"/>
      <c r="CZ3" s="375"/>
      <c r="DA3" s="375"/>
      <c r="DB3" s="375"/>
      <c r="DC3" s="375"/>
      <c r="DD3" s="376"/>
      <c r="DE3" s="374"/>
      <c r="DF3" s="375"/>
      <c r="DG3" s="375"/>
      <c r="DH3" s="375"/>
      <c r="DI3" s="375"/>
      <c r="DJ3" s="375"/>
      <c r="DK3" s="376"/>
      <c r="DL3" s="390"/>
      <c r="DM3" s="391"/>
      <c r="DN3" s="391"/>
      <c r="DO3" s="391"/>
      <c r="DP3" s="391"/>
      <c r="DQ3" s="391"/>
      <c r="DR3" s="392"/>
      <c r="DS3" s="390"/>
      <c r="DT3" s="391"/>
      <c r="DU3" s="391"/>
      <c r="DV3" s="391"/>
      <c r="DW3" s="391"/>
      <c r="DX3" s="391"/>
      <c r="DY3" s="392"/>
      <c r="DZ3" s="390"/>
      <c r="EA3" s="391"/>
      <c r="EB3" s="391"/>
      <c r="EC3" s="391"/>
      <c r="ED3" s="391"/>
      <c r="EE3" s="391"/>
      <c r="EF3" s="392"/>
      <c r="EG3" s="390"/>
      <c r="EH3" s="391"/>
      <c r="EI3" s="391"/>
      <c r="EJ3" s="391"/>
      <c r="EK3" s="391"/>
      <c r="EL3" s="391"/>
      <c r="EM3" s="392"/>
      <c r="EN3" s="390"/>
      <c r="EO3" s="391"/>
      <c r="EP3" s="391"/>
      <c r="EQ3" s="391"/>
      <c r="ER3" s="391"/>
      <c r="ES3" s="391"/>
      <c r="ET3" s="392"/>
      <c r="EU3" s="391"/>
      <c r="EV3" s="391"/>
      <c r="EW3" s="391"/>
      <c r="EX3" s="391"/>
      <c r="EY3" s="391"/>
      <c r="EZ3" s="391"/>
      <c r="FA3" s="392"/>
      <c r="FB3" s="388"/>
      <c r="FC3" s="388"/>
      <c r="FD3" s="388"/>
      <c r="FE3" s="389"/>
      <c r="FF3" s="378"/>
      <c r="FG3" s="308"/>
      <c r="FH3" s="308"/>
      <c r="FI3" s="308"/>
      <c r="FJ3" s="330"/>
      <c r="FK3" s="330"/>
      <c r="FL3" s="330"/>
      <c r="FM3" s="330"/>
    </row>
    <row r="4" spans="1:170" ht="23.25" x14ac:dyDescent="0.45">
      <c r="A4" s="369"/>
      <c r="B4" s="369"/>
      <c r="C4" s="136" t="s">
        <v>90</v>
      </c>
      <c r="D4" s="369">
        <v>1</v>
      </c>
      <c r="E4" s="369"/>
      <c r="F4" s="369"/>
      <c r="G4" s="369"/>
      <c r="H4" s="369"/>
      <c r="I4" s="369"/>
      <c r="J4" s="369"/>
      <c r="K4" s="370">
        <v>2</v>
      </c>
      <c r="L4" s="370"/>
      <c r="M4" s="370"/>
      <c r="N4" s="370"/>
      <c r="O4" s="370"/>
      <c r="P4" s="370"/>
      <c r="Q4" s="370"/>
      <c r="R4" s="371">
        <v>3</v>
      </c>
      <c r="S4" s="372"/>
      <c r="T4" s="372"/>
      <c r="U4" s="372"/>
      <c r="V4" s="372"/>
      <c r="W4" s="372"/>
      <c r="X4" s="373"/>
      <c r="Y4" s="369">
        <v>4</v>
      </c>
      <c r="Z4" s="369"/>
      <c r="AA4" s="369"/>
      <c r="AB4" s="369"/>
      <c r="AC4" s="369"/>
      <c r="AD4" s="369"/>
      <c r="AE4" s="369"/>
      <c r="AF4" s="369">
        <v>5</v>
      </c>
      <c r="AG4" s="369"/>
      <c r="AH4" s="369"/>
      <c r="AI4" s="369"/>
      <c r="AJ4" s="369"/>
      <c r="AK4" s="369"/>
      <c r="AL4" s="369"/>
      <c r="AM4" s="369">
        <v>6</v>
      </c>
      <c r="AN4" s="369"/>
      <c r="AO4" s="369"/>
      <c r="AP4" s="369"/>
      <c r="AQ4" s="369"/>
      <c r="AR4" s="369"/>
      <c r="AS4" s="369"/>
      <c r="AT4" s="371">
        <v>7</v>
      </c>
      <c r="AU4" s="372"/>
      <c r="AV4" s="372"/>
      <c r="AW4" s="372"/>
      <c r="AX4" s="372"/>
      <c r="AY4" s="372"/>
      <c r="AZ4" s="373"/>
      <c r="BA4" s="371">
        <v>8</v>
      </c>
      <c r="BB4" s="372"/>
      <c r="BC4" s="372"/>
      <c r="BD4" s="372"/>
      <c r="BE4" s="372"/>
      <c r="BF4" s="372"/>
      <c r="BG4" s="373"/>
      <c r="BH4" s="371">
        <v>9</v>
      </c>
      <c r="BI4" s="372"/>
      <c r="BJ4" s="372"/>
      <c r="BK4" s="372"/>
      <c r="BL4" s="372"/>
      <c r="BM4" s="372"/>
      <c r="BN4" s="373"/>
      <c r="BO4" s="371">
        <v>10</v>
      </c>
      <c r="BP4" s="372"/>
      <c r="BQ4" s="372"/>
      <c r="BR4" s="372"/>
      <c r="BS4" s="372"/>
      <c r="BT4" s="372"/>
      <c r="BU4" s="373"/>
      <c r="BV4" s="371">
        <v>11</v>
      </c>
      <c r="BW4" s="372"/>
      <c r="BX4" s="372"/>
      <c r="BY4" s="372"/>
      <c r="BZ4" s="372"/>
      <c r="CA4" s="372"/>
      <c r="CB4" s="373"/>
      <c r="CC4" s="371">
        <v>12</v>
      </c>
      <c r="CD4" s="372"/>
      <c r="CE4" s="372"/>
      <c r="CF4" s="372"/>
      <c r="CG4" s="372"/>
      <c r="CH4" s="372"/>
      <c r="CI4" s="373"/>
      <c r="CJ4" s="371">
        <v>13</v>
      </c>
      <c r="CK4" s="372"/>
      <c r="CL4" s="372"/>
      <c r="CM4" s="372"/>
      <c r="CN4" s="372"/>
      <c r="CO4" s="372"/>
      <c r="CP4" s="373"/>
      <c r="CQ4" s="371">
        <v>14</v>
      </c>
      <c r="CR4" s="372"/>
      <c r="CS4" s="372"/>
      <c r="CT4" s="372"/>
      <c r="CU4" s="372"/>
      <c r="CV4" s="372"/>
      <c r="CW4" s="373"/>
      <c r="CX4" s="371">
        <v>15</v>
      </c>
      <c r="CY4" s="372"/>
      <c r="CZ4" s="372"/>
      <c r="DA4" s="372"/>
      <c r="DB4" s="372"/>
      <c r="DC4" s="372"/>
      <c r="DD4" s="373"/>
      <c r="DE4" s="371">
        <v>16</v>
      </c>
      <c r="DF4" s="372"/>
      <c r="DG4" s="372"/>
      <c r="DH4" s="372"/>
      <c r="DI4" s="372"/>
      <c r="DJ4" s="372"/>
      <c r="DK4" s="373"/>
      <c r="DL4" s="371">
        <v>17</v>
      </c>
      <c r="DM4" s="372"/>
      <c r="DN4" s="372"/>
      <c r="DO4" s="372"/>
      <c r="DP4" s="372"/>
      <c r="DQ4" s="372"/>
      <c r="DR4" s="373"/>
      <c r="DS4" s="371">
        <v>18</v>
      </c>
      <c r="DT4" s="372"/>
      <c r="DU4" s="372"/>
      <c r="DV4" s="372"/>
      <c r="DW4" s="372"/>
      <c r="DX4" s="372"/>
      <c r="DY4" s="373"/>
      <c r="DZ4" s="371">
        <v>19</v>
      </c>
      <c r="EA4" s="372"/>
      <c r="EB4" s="372"/>
      <c r="EC4" s="372"/>
      <c r="ED4" s="372"/>
      <c r="EE4" s="372"/>
      <c r="EF4" s="373"/>
      <c r="EG4" s="371">
        <v>20</v>
      </c>
      <c r="EH4" s="372"/>
      <c r="EI4" s="372"/>
      <c r="EJ4" s="372"/>
      <c r="EK4" s="372"/>
      <c r="EL4" s="372"/>
      <c r="EM4" s="373"/>
      <c r="EN4" s="371">
        <v>21</v>
      </c>
      <c r="EO4" s="372"/>
      <c r="EP4" s="372"/>
      <c r="EQ4" s="372"/>
      <c r="ER4" s="372"/>
      <c r="ES4" s="372"/>
      <c r="ET4" s="373"/>
      <c r="EU4" s="371">
        <v>22</v>
      </c>
      <c r="EV4" s="372"/>
      <c r="EW4" s="372"/>
      <c r="EX4" s="372"/>
      <c r="EY4" s="372"/>
      <c r="EZ4" s="372"/>
      <c r="FA4" s="373"/>
      <c r="FB4" s="394" t="s">
        <v>91</v>
      </c>
      <c r="FC4" s="395"/>
      <c r="FD4" s="32">
        <f>SUM(D7:FA7)</f>
        <v>1</v>
      </c>
      <c r="FE4" s="31" t="s">
        <v>92</v>
      </c>
      <c r="FF4" s="378"/>
      <c r="FG4" s="308"/>
      <c r="FH4" s="308"/>
      <c r="FI4" s="308"/>
      <c r="FJ4" s="330"/>
      <c r="FK4" s="330"/>
      <c r="FL4" s="330"/>
      <c r="FM4" s="330"/>
    </row>
    <row r="5" spans="1:170" x14ac:dyDescent="0.45">
      <c r="A5" s="369"/>
      <c r="B5" s="369"/>
      <c r="C5" s="136" t="s">
        <v>93</v>
      </c>
      <c r="D5" s="25" t="s">
        <v>94</v>
      </c>
      <c r="E5" s="25" t="s">
        <v>95</v>
      </c>
      <c r="F5" s="25" t="s">
        <v>96</v>
      </c>
      <c r="G5" s="25" t="s">
        <v>97</v>
      </c>
      <c r="H5" s="25" t="s">
        <v>98</v>
      </c>
      <c r="I5" s="23" t="s">
        <v>99</v>
      </c>
      <c r="J5" s="23" t="s">
        <v>100</v>
      </c>
      <c r="K5" s="25" t="s">
        <v>94</v>
      </c>
      <c r="L5" s="25" t="s">
        <v>95</v>
      </c>
      <c r="M5" s="25" t="s">
        <v>96</v>
      </c>
      <c r="N5" s="25" t="s">
        <v>97</v>
      </c>
      <c r="O5" s="25" t="s">
        <v>98</v>
      </c>
      <c r="P5" s="23" t="s">
        <v>99</v>
      </c>
      <c r="Q5" s="23" t="s">
        <v>100</v>
      </c>
      <c r="R5" s="25" t="s">
        <v>94</v>
      </c>
      <c r="S5" s="25" t="s">
        <v>95</v>
      </c>
      <c r="T5" s="25" t="s">
        <v>96</v>
      </c>
      <c r="U5" s="25" t="s">
        <v>97</v>
      </c>
      <c r="V5" s="25" t="s">
        <v>98</v>
      </c>
      <c r="W5" s="23" t="s">
        <v>99</v>
      </c>
      <c r="X5" s="23" t="s">
        <v>100</v>
      </c>
      <c r="Y5" s="25" t="s">
        <v>94</v>
      </c>
      <c r="Z5" s="25" t="s">
        <v>95</v>
      </c>
      <c r="AA5" s="25" t="s">
        <v>96</v>
      </c>
      <c r="AB5" s="25" t="s">
        <v>97</v>
      </c>
      <c r="AC5" s="25" t="s">
        <v>98</v>
      </c>
      <c r="AD5" s="23" t="s">
        <v>99</v>
      </c>
      <c r="AE5" s="23" t="s">
        <v>100</v>
      </c>
      <c r="AF5" s="25" t="s">
        <v>94</v>
      </c>
      <c r="AG5" s="25" t="s">
        <v>95</v>
      </c>
      <c r="AH5" s="25" t="s">
        <v>96</v>
      </c>
      <c r="AI5" s="25" t="s">
        <v>97</v>
      </c>
      <c r="AJ5" s="25" t="s">
        <v>98</v>
      </c>
      <c r="AK5" s="23" t="s">
        <v>99</v>
      </c>
      <c r="AL5" s="23" t="s">
        <v>100</v>
      </c>
      <c r="AM5" s="25" t="s">
        <v>94</v>
      </c>
      <c r="AN5" s="25" t="s">
        <v>95</v>
      </c>
      <c r="AO5" s="25" t="s">
        <v>96</v>
      </c>
      <c r="AP5" s="25" t="s">
        <v>97</v>
      </c>
      <c r="AQ5" s="25" t="s">
        <v>98</v>
      </c>
      <c r="AR5" s="23" t="s">
        <v>99</v>
      </c>
      <c r="AS5" s="23" t="s">
        <v>100</v>
      </c>
      <c r="AT5" s="25" t="s">
        <v>94</v>
      </c>
      <c r="AU5" s="25" t="s">
        <v>95</v>
      </c>
      <c r="AV5" s="25" t="s">
        <v>96</v>
      </c>
      <c r="AW5" s="25" t="s">
        <v>97</v>
      </c>
      <c r="AX5" s="25" t="s">
        <v>98</v>
      </c>
      <c r="AY5" s="23" t="s">
        <v>99</v>
      </c>
      <c r="AZ5" s="23" t="s">
        <v>100</v>
      </c>
      <c r="BA5" s="25" t="s">
        <v>94</v>
      </c>
      <c r="BB5" s="25" t="s">
        <v>95</v>
      </c>
      <c r="BC5" s="25" t="s">
        <v>96</v>
      </c>
      <c r="BD5" s="25" t="s">
        <v>97</v>
      </c>
      <c r="BE5" s="25" t="s">
        <v>98</v>
      </c>
      <c r="BF5" s="23" t="s">
        <v>99</v>
      </c>
      <c r="BG5" s="23" t="s">
        <v>100</v>
      </c>
      <c r="BH5" s="25" t="s">
        <v>94</v>
      </c>
      <c r="BI5" s="25" t="s">
        <v>95</v>
      </c>
      <c r="BJ5" s="25" t="s">
        <v>96</v>
      </c>
      <c r="BK5" s="25" t="s">
        <v>97</v>
      </c>
      <c r="BL5" s="25" t="s">
        <v>98</v>
      </c>
      <c r="BM5" s="23" t="s">
        <v>99</v>
      </c>
      <c r="BN5" s="23" t="s">
        <v>100</v>
      </c>
      <c r="BO5" s="25" t="s">
        <v>94</v>
      </c>
      <c r="BP5" s="25" t="s">
        <v>95</v>
      </c>
      <c r="BQ5" s="25" t="s">
        <v>96</v>
      </c>
      <c r="BR5" s="25" t="s">
        <v>97</v>
      </c>
      <c r="BS5" s="25" t="s">
        <v>98</v>
      </c>
      <c r="BT5" s="23" t="s">
        <v>99</v>
      </c>
      <c r="BU5" s="23" t="s">
        <v>100</v>
      </c>
      <c r="BV5" s="25" t="s">
        <v>94</v>
      </c>
      <c r="BW5" s="25" t="s">
        <v>95</v>
      </c>
      <c r="BX5" s="25" t="s">
        <v>96</v>
      </c>
      <c r="BY5" s="25" t="s">
        <v>97</v>
      </c>
      <c r="BZ5" s="25" t="s">
        <v>98</v>
      </c>
      <c r="CA5" s="23" t="s">
        <v>99</v>
      </c>
      <c r="CB5" s="23" t="s">
        <v>100</v>
      </c>
      <c r="CC5" s="25" t="s">
        <v>94</v>
      </c>
      <c r="CD5" s="25" t="s">
        <v>95</v>
      </c>
      <c r="CE5" s="25" t="s">
        <v>96</v>
      </c>
      <c r="CF5" s="25" t="s">
        <v>97</v>
      </c>
      <c r="CG5" s="25" t="s">
        <v>98</v>
      </c>
      <c r="CH5" s="23" t="s">
        <v>99</v>
      </c>
      <c r="CI5" s="23" t="s">
        <v>100</v>
      </c>
      <c r="CJ5" s="25" t="s">
        <v>94</v>
      </c>
      <c r="CK5" s="25" t="s">
        <v>95</v>
      </c>
      <c r="CL5" s="25" t="s">
        <v>96</v>
      </c>
      <c r="CM5" s="25" t="s">
        <v>97</v>
      </c>
      <c r="CN5" s="25" t="s">
        <v>98</v>
      </c>
      <c r="CO5" s="23" t="s">
        <v>99</v>
      </c>
      <c r="CP5" s="23" t="s">
        <v>100</v>
      </c>
      <c r="CQ5" s="25" t="s">
        <v>94</v>
      </c>
      <c r="CR5" s="25" t="s">
        <v>95</v>
      </c>
      <c r="CS5" s="25" t="s">
        <v>96</v>
      </c>
      <c r="CT5" s="25" t="s">
        <v>97</v>
      </c>
      <c r="CU5" s="25" t="s">
        <v>98</v>
      </c>
      <c r="CV5" s="23" t="s">
        <v>99</v>
      </c>
      <c r="CW5" s="23" t="s">
        <v>100</v>
      </c>
      <c r="CX5" s="311" t="s">
        <v>94</v>
      </c>
      <c r="CY5" s="25" t="s">
        <v>95</v>
      </c>
      <c r="CZ5" s="25" t="s">
        <v>96</v>
      </c>
      <c r="DA5" s="25" t="s">
        <v>97</v>
      </c>
      <c r="DB5" s="25" t="s">
        <v>98</v>
      </c>
      <c r="DC5" s="23" t="s">
        <v>99</v>
      </c>
      <c r="DD5" s="23" t="s">
        <v>100</v>
      </c>
      <c r="DE5" s="25" t="s">
        <v>94</v>
      </c>
      <c r="DF5" s="25" t="s">
        <v>95</v>
      </c>
      <c r="DG5" s="25" t="s">
        <v>96</v>
      </c>
      <c r="DH5" s="25" t="s">
        <v>97</v>
      </c>
      <c r="DI5" s="25" t="s">
        <v>98</v>
      </c>
      <c r="DJ5" s="23" t="s">
        <v>99</v>
      </c>
      <c r="DK5" s="23" t="s">
        <v>100</v>
      </c>
      <c r="DL5" s="25" t="s">
        <v>94</v>
      </c>
      <c r="DM5" s="25" t="s">
        <v>95</v>
      </c>
      <c r="DN5" s="25" t="s">
        <v>96</v>
      </c>
      <c r="DO5" s="25" t="s">
        <v>97</v>
      </c>
      <c r="DP5" s="25" t="s">
        <v>98</v>
      </c>
      <c r="DQ5" s="23" t="s">
        <v>99</v>
      </c>
      <c r="DR5" s="23" t="s">
        <v>100</v>
      </c>
      <c r="DS5" s="25" t="s">
        <v>94</v>
      </c>
      <c r="DT5" s="25" t="s">
        <v>95</v>
      </c>
      <c r="DU5" s="25" t="s">
        <v>96</v>
      </c>
      <c r="DV5" s="25" t="s">
        <v>97</v>
      </c>
      <c r="DW5" s="25" t="s">
        <v>98</v>
      </c>
      <c r="DX5" s="23" t="s">
        <v>99</v>
      </c>
      <c r="DY5" s="23" t="s">
        <v>100</v>
      </c>
      <c r="DZ5" s="25" t="s">
        <v>94</v>
      </c>
      <c r="EA5" s="25" t="s">
        <v>95</v>
      </c>
      <c r="EB5" s="25" t="s">
        <v>96</v>
      </c>
      <c r="EC5" s="25" t="s">
        <v>97</v>
      </c>
      <c r="ED5" s="25" t="s">
        <v>98</v>
      </c>
      <c r="EE5" s="23" t="s">
        <v>99</v>
      </c>
      <c r="EF5" s="23" t="s">
        <v>100</v>
      </c>
      <c r="EG5" s="25" t="s">
        <v>94</v>
      </c>
      <c r="EH5" s="25" t="s">
        <v>95</v>
      </c>
      <c r="EI5" s="25" t="s">
        <v>96</v>
      </c>
      <c r="EJ5" s="25" t="s">
        <v>97</v>
      </c>
      <c r="EK5" s="25" t="s">
        <v>98</v>
      </c>
      <c r="EL5" s="23" t="s">
        <v>99</v>
      </c>
      <c r="EM5" s="23" t="s">
        <v>100</v>
      </c>
      <c r="EN5" s="25" t="s">
        <v>94</v>
      </c>
      <c r="EO5" s="25" t="s">
        <v>95</v>
      </c>
      <c r="EP5" s="25" t="s">
        <v>96</v>
      </c>
      <c r="EQ5" s="25" t="s">
        <v>97</v>
      </c>
      <c r="ER5" s="25" t="s">
        <v>98</v>
      </c>
      <c r="ES5" s="23" t="s">
        <v>99</v>
      </c>
      <c r="ET5" s="23" t="s">
        <v>100</v>
      </c>
      <c r="EU5" s="25" t="s">
        <v>94</v>
      </c>
      <c r="EV5" s="25" t="s">
        <v>95</v>
      </c>
      <c r="EW5" s="25" t="s">
        <v>96</v>
      </c>
      <c r="EX5" s="25" t="s">
        <v>97</v>
      </c>
      <c r="EY5" s="25" t="s">
        <v>98</v>
      </c>
      <c r="EZ5" s="23" t="s">
        <v>99</v>
      </c>
      <c r="FA5" s="23" t="s">
        <v>100</v>
      </c>
      <c r="FB5" s="396" t="s">
        <v>101</v>
      </c>
      <c r="FC5" s="396"/>
      <c r="FD5" s="397"/>
      <c r="FE5" s="383" t="s">
        <v>102</v>
      </c>
      <c r="FF5" s="378"/>
      <c r="FG5" s="308"/>
      <c r="FH5" s="308"/>
      <c r="FI5" s="308"/>
      <c r="FJ5" s="330"/>
      <c r="FK5" s="330"/>
      <c r="FL5" s="330"/>
      <c r="FM5" s="330"/>
    </row>
    <row r="6" spans="1:170" x14ac:dyDescent="0.45">
      <c r="A6" s="369"/>
      <c r="B6" s="369"/>
      <c r="C6" s="168" t="s">
        <v>103</v>
      </c>
      <c r="D6" s="27"/>
      <c r="E6" s="27"/>
      <c r="F6" s="27"/>
      <c r="G6" s="27"/>
      <c r="H6" s="27"/>
      <c r="I6" s="24"/>
      <c r="J6" s="24"/>
      <c r="K6" s="27"/>
      <c r="L6" s="27"/>
      <c r="M6" s="27"/>
      <c r="N6" s="27"/>
      <c r="O6" s="27"/>
      <c r="P6" s="24"/>
      <c r="Q6" s="24"/>
      <c r="R6" s="27"/>
      <c r="S6" s="27"/>
      <c r="T6" s="27"/>
      <c r="U6" s="27"/>
      <c r="V6" s="27"/>
      <c r="W6" s="24"/>
      <c r="X6" s="24"/>
      <c r="Y6" s="27"/>
      <c r="Z6" s="27"/>
      <c r="AA6" s="27"/>
      <c r="AB6" s="27"/>
      <c r="AC6" s="27"/>
      <c r="AD6" s="24"/>
      <c r="AE6" s="24"/>
      <c r="AF6" s="27"/>
      <c r="AG6" s="27"/>
      <c r="AH6" s="27"/>
      <c r="AI6" s="27"/>
      <c r="AJ6" s="27"/>
      <c r="AK6" s="24"/>
      <c r="AL6" s="24"/>
      <c r="AM6" s="27"/>
      <c r="AN6" s="27"/>
      <c r="AO6" s="27"/>
      <c r="AP6" s="27"/>
      <c r="AQ6" s="27"/>
      <c r="AR6" s="24"/>
      <c r="AS6" s="24"/>
      <c r="AT6" s="27"/>
      <c r="AU6" s="27"/>
      <c r="AV6" s="27"/>
      <c r="AW6" s="27"/>
      <c r="AX6" s="27"/>
      <c r="AY6" s="24"/>
      <c r="AZ6" s="24"/>
      <c r="BA6" s="27"/>
      <c r="BB6" s="27"/>
      <c r="BC6" s="27"/>
      <c r="BD6" s="27"/>
      <c r="BE6" s="27"/>
      <c r="BF6" s="24"/>
      <c r="BG6" s="24"/>
      <c r="BH6" s="27"/>
      <c r="BI6" s="27"/>
      <c r="BJ6" s="27"/>
      <c r="BK6" s="27"/>
      <c r="BL6" s="27"/>
      <c r="BM6" s="24"/>
      <c r="BN6" s="24"/>
      <c r="BO6" s="27"/>
      <c r="BP6" s="27"/>
      <c r="BQ6" s="27"/>
      <c r="BR6" s="27"/>
      <c r="BS6" s="27"/>
      <c r="BT6" s="24"/>
      <c r="BU6" s="24"/>
      <c r="BV6" s="27"/>
      <c r="BW6" s="27"/>
      <c r="BX6" s="27"/>
      <c r="BY6" s="27"/>
      <c r="BZ6" s="27"/>
      <c r="CA6" s="24"/>
      <c r="CB6" s="24"/>
      <c r="CC6" s="27"/>
      <c r="CD6" s="27"/>
      <c r="CE6" s="27"/>
      <c r="CF6" s="27"/>
      <c r="CG6" s="27"/>
      <c r="CH6" s="24"/>
      <c r="CI6" s="24"/>
      <c r="CJ6" s="27"/>
      <c r="CK6" s="27"/>
      <c r="CL6" s="27"/>
      <c r="CM6" s="27"/>
      <c r="CN6" s="27"/>
      <c r="CO6" s="24"/>
      <c r="CP6" s="24"/>
      <c r="CQ6" s="27"/>
      <c r="CR6" s="27"/>
      <c r="CS6" s="27"/>
      <c r="CT6" s="27"/>
      <c r="CU6" s="27"/>
      <c r="CV6" s="24"/>
      <c r="CW6" s="24"/>
      <c r="CX6" s="27"/>
      <c r="CY6" s="27"/>
      <c r="CZ6" s="27"/>
      <c r="DA6" s="27"/>
      <c r="DB6" s="27"/>
      <c r="DC6" s="24"/>
      <c r="DD6" s="24"/>
      <c r="DE6" s="27"/>
      <c r="DF6" s="27"/>
      <c r="DG6" s="27"/>
      <c r="DH6" s="27"/>
      <c r="DI6" s="27"/>
      <c r="DJ6" s="24"/>
      <c r="DK6" s="24"/>
      <c r="DL6" s="27"/>
      <c r="DM6" s="27"/>
      <c r="DN6" s="27"/>
      <c r="DO6" s="27"/>
      <c r="DP6" s="27"/>
      <c r="DQ6" s="24"/>
      <c r="DR6" s="24"/>
      <c r="DS6" s="27"/>
      <c r="DT6" s="27"/>
      <c r="DU6" s="27"/>
      <c r="DV6" s="27"/>
      <c r="DW6" s="27"/>
      <c r="DX6" s="24"/>
      <c r="DY6" s="24"/>
      <c r="DZ6" s="27"/>
      <c r="EA6" s="27"/>
      <c r="EB6" s="27"/>
      <c r="EC6" s="27"/>
      <c r="ED6" s="27"/>
      <c r="EE6" s="24"/>
      <c r="EF6" s="24"/>
      <c r="EG6" s="27"/>
      <c r="EH6" s="27"/>
      <c r="EI6" s="27"/>
      <c r="EJ6" s="27"/>
      <c r="EK6" s="27"/>
      <c r="EL6" s="24"/>
      <c r="EM6" s="24"/>
      <c r="EN6" s="27"/>
      <c r="EO6" s="27"/>
      <c r="EP6" s="27"/>
      <c r="EQ6" s="27"/>
      <c r="ER6" s="27"/>
      <c r="ES6" s="24"/>
      <c r="ET6" s="24"/>
      <c r="EU6" s="27"/>
      <c r="EV6" s="27"/>
      <c r="EW6" s="27"/>
      <c r="EX6" s="27"/>
      <c r="EY6" s="27"/>
      <c r="EZ6" s="24"/>
      <c r="FA6" s="24"/>
      <c r="FB6" s="398" t="s">
        <v>104</v>
      </c>
      <c r="FC6" s="400" t="s">
        <v>105</v>
      </c>
      <c r="FD6" s="402" t="s">
        <v>106</v>
      </c>
      <c r="FE6" s="384"/>
      <c r="FF6" s="378"/>
      <c r="FG6" s="308"/>
      <c r="FH6" s="308"/>
      <c r="FI6" s="308"/>
      <c r="FJ6" s="330"/>
      <c r="FK6" s="330"/>
      <c r="FL6" s="330"/>
      <c r="FM6" s="330"/>
    </row>
    <row r="7" spans="1:170" ht="21.75" thickBot="1" x14ac:dyDescent="0.5">
      <c r="A7" s="369"/>
      <c r="B7" s="369"/>
      <c r="C7" s="168" t="s">
        <v>107</v>
      </c>
      <c r="D7" s="169">
        <v>1</v>
      </c>
      <c r="E7" s="169"/>
      <c r="F7" s="169"/>
      <c r="G7" s="169"/>
      <c r="H7" s="169"/>
      <c r="I7" s="23"/>
      <c r="J7" s="23"/>
      <c r="K7" s="169"/>
      <c r="L7" s="169"/>
      <c r="M7" s="169"/>
      <c r="N7" s="169"/>
      <c r="O7" s="169"/>
      <c r="P7" s="23"/>
      <c r="Q7" s="23"/>
      <c r="R7" s="169"/>
      <c r="S7" s="169"/>
      <c r="T7" s="169"/>
      <c r="U7" s="169"/>
      <c r="V7" s="169"/>
      <c r="W7" s="23"/>
      <c r="X7" s="23"/>
      <c r="Y7" s="169"/>
      <c r="Z7" s="169"/>
      <c r="AA7" s="169"/>
      <c r="AB7" s="169"/>
      <c r="AC7" s="169"/>
      <c r="AD7" s="23"/>
      <c r="AE7" s="23"/>
      <c r="AF7" s="169"/>
      <c r="AG7" s="169"/>
      <c r="AH7" s="169"/>
      <c r="AI7" s="169"/>
      <c r="AJ7" s="169"/>
      <c r="AK7" s="23"/>
      <c r="AL7" s="23"/>
      <c r="AM7" s="169"/>
      <c r="AN7" s="169"/>
      <c r="AO7" s="169"/>
      <c r="AP7" s="169"/>
      <c r="AQ7" s="169"/>
      <c r="AR7" s="23"/>
      <c r="AS7" s="23"/>
      <c r="AT7" s="169"/>
      <c r="AU7" s="169"/>
      <c r="AV7" s="169"/>
      <c r="AW7" s="169"/>
      <c r="AX7" s="169"/>
      <c r="AY7" s="23"/>
      <c r="AZ7" s="23"/>
      <c r="BA7" s="169"/>
      <c r="BB7" s="169"/>
      <c r="BC7" s="169"/>
      <c r="BD7" s="169"/>
      <c r="BE7" s="169"/>
      <c r="BF7" s="23"/>
      <c r="BG7" s="23"/>
      <c r="BH7" s="169"/>
      <c r="BI7" s="169"/>
      <c r="BJ7" s="169"/>
      <c r="BK7" s="169"/>
      <c r="BL7" s="169"/>
      <c r="BM7" s="23"/>
      <c r="BN7" s="23"/>
      <c r="BO7" s="169"/>
      <c r="BP7" s="169"/>
      <c r="BQ7" s="169"/>
      <c r="BR7" s="169"/>
      <c r="BS7" s="169"/>
      <c r="BT7" s="23"/>
      <c r="BU7" s="23"/>
      <c r="BV7" s="169"/>
      <c r="BW7" s="169"/>
      <c r="BX7" s="169"/>
      <c r="BY7" s="169"/>
      <c r="BZ7" s="169"/>
      <c r="CA7" s="23"/>
      <c r="CB7" s="23"/>
      <c r="CC7" s="169"/>
      <c r="CD7" s="169"/>
      <c r="CE7" s="169"/>
      <c r="CF7" s="169"/>
      <c r="CG7" s="169"/>
      <c r="CH7" s="23"/>
      <c r="CI7" s="23"/>
      <c r="CJ7" s="169"/>
      <c r="CK7" s="169"/>
      <c r="CL7" s="169"/>
      <c r="CM7" s="169"/>
      <c r="CN7" s="169"/>
      <c r="CO7" s="23"/>
      <c r="CP7" s="23"/>
      <c r="CQ7" s="169"/>
      <c r="CR7" s="169"/>
      <c r="CS7" s="169"/>
      <c r="CT7" s="169"/>
      <c r="CU7" s="169"/>
      <c r="CV7" s="23"/>
      <c r="CW7" s="23"/>
      <c r="CX7" s="169"/>
      <c r="CY7" s="169"/>
      <c r="CZ7" s="169"/>
      <c r="DA7" s="169"/>
      <c r="DB7" s="169"/>
      <c r="DC7" s="23"/>
      <c r="DD7" s="23"/>
      <c r="DE7" s="169"/>
      <c r="DF7" s="169"/>
      <c r="DG7" s="169"/>
      <c r="DH7" s="169"/>
      <c r="DI7" s="169"/>
      <c r="DJ7" s="23"/>
      <c r="DK7" s="23"/>
      <c r="DL7" s="169"/>
      <c r="DM7" s="169"/>
      <c r="DN7" s="169"/>
      <c r="DO7" s="169"/>
      <c r="DP7" s="169"/>
      <c r="DQ7" s="23"/>
      <c r="DR7" s="23"/>
      <c r="DS7" s="169"/>
      <c r="DT7" s="169"/>
      <c r="DU7" s="169"/>
      <c r="DV7" s="169"/>
      <c r="DW7" s="169"/>
      <c r="DX7" s="23"/>
      <c r="DY7" s="23"/>
      <c r="DZ7" s="169"/>
      <c r="EA7" s="169"/>
      <c r="EB7" s="169"/>
      <c r="EC7" s="169"/>
      <c r="ED7" s="169"/>
      <c r="EE7" s="23"/>
      <c r="EF7" s="23"/>
      <c r="EG7" s="169"/>
      <c r="EH7" s="169"/>
      <c r="EI7" s="169"/>
      <c r="EJ7" s="169"/>
      <c r="EK7" s="169"/>
      <c r="EL7" s="23"/>
      <c r="EM7" s="23"/>
      <c r="EN7" s="169"/>
      <c r="EO7" s="169"/>
      <c r="EP7" s="169"/>
      <c r="EQ7" s="169"/>
      <c r="ER7" s="169"/>
      <c r="ES7" s="23"/>
      <c r="ET7" s="23"/>
      <c r="EU7" s="169"/>
      <c r="EV7" s="169"/>
      <c r="EW7" s="169"/>
      <c r="EX7" s="169"/>
      <c r="EY7" s="169"/>
      <c r="EZ7" s="23"/>
      <c r="FA7" s="23"/>
      <c r="FB7" s="399"/>
      <c r="FC7" s="401"/>
      <c r="FD7" s="403"/>
      <c r="FE7" s="385"/>
      <c r="FF7" s="379"/>
      <c r="FG7" s="308"/>
      <c r="FH7" s="308"/>
      <c r="FI7" s="308"/>
      <c r="FJ7" s="330">
        <f>ตั้งค่า!C17</f>
        <v>1</v>
      </c>
      <c r="FK7" s="330"/>
      <c r="FL7" s="330"/>
      <c r="FM7" s="330"/>
      <c r="FN7" s="331" t="s">
        <v>83</v>
      </c>
    </row>
    <row r="8" spans="1:170" x14ac:dyDescent="0.45">
      <c r="A8" s="26">
        <f>IF('1.บันทึกข้อมูลนักเรียน'!A3="","",'1.บันทึกข้อมูลนักเรียน'!A3)</f>
        <v>1</v>
      </c>
      <c r="B8" s="393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เด็กชาย1111 22222</v>
      </c>
      <c r="C8" s="393"/>
      <c r="D8" s="170" t="s">
        <v>111</v>
      </c>
      <c r="E8" s="170"/>
      <c r="F8" s="170"/>
      <c r="G8" s="170"/>
      <c r="H8" s="170"/>
      <c r="I8" s="65"/>
      <c r="J8" s="65"/>
      <c r="K8" s="170"/>
      <c r="L8" s="170"/>
      <c r="M8" s="170"/>
      <c r="N8" s="170"/>
      <c r="O8" s="170"/>
      <c r="P8" s="65"/>
      <c r="Q8" s="65"/>
      <c r="R8" s="170"/>
      <c r="S8" s="170"/>
      <c r="T8" s="170"/>
      <c r="U8" s="170"/>
      <c r="V8" s="170"/>
      <c r="W8" s="65"/>
      <c r="X8" s="65"/>
      <c r="Y8" s="170"/>
      <c r="Z8" s="170"/>
      <c r="AA8" s="170"/>
      <c r="AB8" s="170"/>
      <c r="AC8" s="170"/>
      <c r="AD8" s="65"/>
      <c r="AE8" s="65"/>
      <c r="AF8" s="170"/>
      <c r="AG8" s="170"/>
      <c r="AH8" s="170"/>
      <c r="AI8" s="170"/>
      <c r="AJ8" s="170"/>
      <c r="AK8" s="65"/>
      <c r="AL8" s="65"/>
      <c r="AM8" s="170"/>
      <c r="AN8" s="170"/>
      <c r="AO8" s="170"/>
      <c r="AP8" s="170"/>
      <c r="AQ8" s="170"/>
      <c r="AR8" s="65"/>
      <c r="AS8" s="65"/>
      <c r="AT8" s="170"/>
      <c r="AU8" s="170"/>
      <c r="AV8" s="170"/>
      <c r="AW8" s="170"/>
      <c r="AX8" s="170"/>
      <c r="AY8" s="65"/>
      <c r="AZ8" s="65"/>
      <c r="BA8" s="170"/>
      <c r="BB8" s="170"/>
      <c r="BC8" s="170"/>
      <c r="BD8" s="170"/>
      <c r="BE8" s="170"/>
      <c r="BF8" s="65"/>
      <c r="BG8" s="65"/>
      <c r="BH8" s="170"/>
      <c r="BI8" s="170"/>
      <c r="BJ8" s="170"/>
      <c r="BK8" s="170"/>
      <c r="BL8" s="170"/>
      <c r="BM8" s="65"/>
      <c r="BN8" s="65"/>
      <c r="BO8" s="170"/>
      <c r="BP8" s="170"/>
      <c r="BQ8" s="170"/>
      <c r="BR8" s="170"/>
      <c r="BS8" s="170"/>
      <c r="BT8" s="65"/>
      <c r="BU8" s="65"/>
      <c r="BV8" s="170"/>
      <c r="BW8" s="170"/>
      <c r="BX8" s="170"/>
      <c r="BY8" s="170"/>
      <c r="BZ8" s="170"/>
      <c r="CA8" s="65"/>
      <c r="CB8" s="65"/>
      <c r="CC8" s="170"/>
      <c r="CD8" s="170"/>
      <c r="CE8" s="170"/>
      <c r="CF8" s="170"/>
      <c r="CG8" s="170"/>
      <c r="CH8" s="65"/>
      <c r="CI8" s="65"/>
      <c r="CJ8" s="170"/>
      <c r="CK8" s="170"/>
      <c r="CL8" s="170"/>
      <c r="CM8" s="170"/>
      <c r="CN8" s="170"/>
      <c r="CO8" s="65"/>
      <c r="CP8" s="65"/>
      <c r="CQ8" s="170"/>
      <c r="CR8" s="170"/>
      <c r="CS8" s="170"/>
      <c r="CT8" s="170"/>
      <c r="CU8" s="170"/>
      <c r="CV8" s="65"/>
      <c r="CW8" s="65"/>
      <c r="CX8" s="170"/>
      <c r="CY8" s="170"/>
      <c r="CZ8" s="170"/>
      <c r="DA8" s="170"/>
      <c r="DB8" s="170"/>
      <c r="DC8" s="65"/>
      <c r="DD8" s="65"/>
      <c r="DE8" s="170"/>
      <c r="DF8" s="170"/>
      <c r="DG8" s="170"/>
      <c r="DH8" s="170"/>
      <c r="DI8" s="170"/>
      <c r="DJ8" s="65"/>
      <c r="DK8" s="65"/>
      <c r="DL8" s="170"/>
      <c r="DM8" s="170"/>
      <c r="DN8" s="170"/>
      <c r="DO8" s="170"/>
      <c r="DP8" s="170"/>
      <c r="DQ8" s="65"/>
      <c r="DR8" s="65"/>
      <c r="DS8" s="170"/>
      <c r="DT8" s="170"/>
      <c r="DU8" s="170"/>
      <c r="DV8" s="170"/>
      <c r="DW8" s="170"/>
      <c r="DX8" s="65"/>
      <c r="DY8" s="65"/>
      <c r="DZ8" s="170"/>
      <c r="EA8" s="170"/>
      <c r="EB8" s="170"/>
      <c r="EC8" s="170"/>
      <c r="ED8" s="170"/>
      <c r="EE8" s="65"/>
      <c r="EF8" s="65"/>
      <c r="EG8" s="170"/>
      <c r="EH8" s="170"/>
      <c r="EI8" s="170"/>
      <c r="EJ8" s="170"/>
      <c r="EK8" s="170"/>
      <c r="EL8" s="65"/>
      <c r="EM8" s="65"/>
      <c r="EN8" s="170"/>
      <c r="EO8" s="170"/>
      <c r="EP8" s="170"/>
      <c r="EQ8" s="170"/>
      <c r="ER8" s="170"/>
      <c r="ES8" s="65"/>
      <c r="ET8" s="65"/>
      <c r="EU8" s="170"/>
      <c r="EV8" s="170"/>
      <c r="EW8" s="170"/>
      <c r="EX8" s="170"/>
      <c r="EY8" s="170"/>
      <c r="EZ8" s="65"/>
      <c r="FA8" s="65"/>
      <c r="FB8" s="21">
        <f>IF(A8="","",IF($FJ$7=0.5,FJ8*1,IF($FJ$7=1,FJ8*2,IF($FJ$7=1.5,FJ8*1,IF($FJ$7=2,FJ8*2)))))</f>
        <v>2</v>
      </c>
      <c r="FC8" s="29">
        <f t="shared" ref="FC8:FC39" si="0">IF(A8="","",IF($FJ$7=0.5,FK8*1,IF($FJ$7=1,FK8*2,IF($FJ$7=1.5,FK8*1,IF($FJ$7=2,FK8*2)))))</f>
        <v>0</v>
      </c>
      <c r="FD8" s="30">
        <f t="shared" ref="FD8:FD39" si="1">IF(A8="","",IF($FJ$7=0.5,FL8*1,IF($FJ$7=1,FL8*2,IF($FJ$7=1.5,FL8*1,IF($FJ$7=2,FL8*2)))))</f>
        <v>0</v>
      </c>
      <c r="FE8" s="22">
        <f>IF(A8="","",(($FD$4-(FB8+FC8+FD8))-FN8))</f>
        <v>-1</v>
      </c>
      <c r="FF8" s="28">
        <f t="shared" ref="FF8:FF39" si="2">IF(A8="","",(FE8*100)/$FD$4)</f>
        <v>-100</v>
      </c>
      <c r="FG8" s="308"/>
      <c r="FH8" s="308"/>
      <c r="FI8" s="308"/>
      <c r="FJ8" s="330">
        <f>IF(B8="","",IF(D7=1,COUNTIF(D8:FA8,"ป")*1,IF(D7=2,COUNTIF(D8:FA8,"ป")*2)))</f>
        <v>1</v>
      </c>
      <c r="FK8" s="330">
        <f t="shared" ref="FK8:FK39" si="3">IF(B8="","",COUNTIF(D8:FA8,"ล"))</f>
        <v>0</v>
      </c>
      <c r="FL8" s="330">
        <f t="shared" ref="FL8:FL39" si="4">IF(B8="","",COUNTIF(D8:FA8,"ข"))</f>
        <v>0</v>
      </c>
      <c r="FM8" s="330">
        <f>IF(B8="","",COUNTIF(D8:FA8,"ย"))</f>
        <v>0</v>
      </c>
      <c r="FN8" s="331">
        <f>IF(A8="","",IF($FJ$7=0.5,FM8*1,IF($FJ$7=1,FM8*2,IF($FJ$7=1.5,FM8*1,IF($FJ$7=2,FM8*2)))))</f>
        <v>0</v>
      </c>
    </row>
    <row r="9" spans="1:170" x14ac:dyDescent="0.45">
      <c r="A9" s="26" t="str">
        <f>IF('1.บันทึกข้อมูลนักเรียน'!A4="","",'1.บันทึกข้อมูลนักเรียน'!A4)</f>
        <v/>
      </c>
      <c r="B9" s="393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9" s="393"/>
      <c r="D9" s="169"/>
      <c r="E9" s="169"/>
      <c r="F9" s="169"/>
      <c r="G9" s="169"/>
      <c r="H9" s="169"/>
      <c r="I9" s="65"/>
      <c r="J9" s="65"/>
      <c r="K9" s="169"/>
      <c r="L9" s="169"/>
      <c r="M9" s="169"/>
      <c r="N9" s="169"/>
      <c r="O9" s="169"/>
      <c r="P9" s="65"/>
      <c r="Q9" s="65"/>
      <c r="R9" s="169"/>
      <c r="S9" s="169"/>
      <c r="T9" s="169"/>
      <c r="U9" s="169"/>
      <c r="V9" s="169"/>
      <c r="W9" s="65"/>
      <c r="X9" s="65"/>
      <c r="Y9" s="169"/>
      <c r="Z9" s="169"/>
      <c r="AA9" s="169"/>
      <c r="AB9" s="169"/>
      <c r="AC9" s="169"/>
      <c r="AD9" s="65"/>
      <c r="AE9" s="65"/>
      <c r="AF9" s="169"/>
      <c r="AG9" s="169"/>
      <c r="AH9" s="169"/>
      <c r="AI9" s="169"/>
      <c r="AJ9" s="169"/>
      <c r="AK9" s="65"/>
      <c r="AL9" s="65"/>
      <c r="AM9" s="169"/>
      <c r="AN9" s="169"/>
      <c r="AO9" s="169"/>
      <c r="AP9" s="169"/>
      <c r="AQ9" s="169"/>
      <c r="AR9" s="65"/>
      <c r="AS9" s="65"/>
      <c r="AT9" s="169"/>
      <c r="AU9" s="169"/>
      <c r="AV9" s="169"/>
      <c r="AW9" s="169"/>
      <c r="AX9" s="169"/>
      <c r="AY9" s="65"/>
      <c r="AZ9" s="65"/>
      <c r="BA9" s="169"/>
      <c r="BB9" s="169"/>
      <c r="BC9" s="169"/>
      <c r="BD9" s="169"/>
      <c r="BE9" s="169"/>
      <c r="BF9" s="65"/>
      <c r="BG9" s="65"/>
      <c r="BH9" s="169"/>
      <c r="BI9" s="169"/>
      <c r="BJ9" s="169"/>
      <c r="BK9" s="169"/>
      <c r="BL9" s="169"/>
      <c r="BM9" s="65"/>
      <c r="BN9" s="65"/>
      <c r="BO9" s="169"/>
      <c r="BP9" s="169"/>
      <c r="BQ9" s="169"/>
      <c r="BR9" s="169"/>
      <c r="BS9" s="169"/>
      <c r="BT9" s="65"/>
      <c r="BU9" s="65"/>
      <c r="BV9" s="169"/>
      <c r="BW9" s="169"/>
      <c r="BX9" s="169"/>
      <c r="BY9" s="169"/>
      <c r="BZ9" s="169"/>
      <c r="CA9" s="65"/>
      <c r="CB9" s="65"/>
      <c r="CC9" s="169"/>
      <c r="CD9" s="169"/>
      <c r="CE9" s="169"/>
      <c r="CF9" s="169"/>
      <c r="CG9" s="169"/>
      <c r="CH9" s="65"/>
      <c r="CI9" s="65"/>
      <c r="CJ9" s="169"/>
      <c r="CK9" s="169"/>
      <c r="CL9" s="169"/>
      <c r="CM9" s="169"/>
      <c r="CN9" s="169"/>
      <c r="CO9" s="65"/>
      <c r="CP9" s="65"/>
      <c r="CQ9" s="169"/>
      <c r="CR9" s="169"/>
      <c r="CS9" s="169"/>
      <c r="CT9" s="169"/>
      <c r="CU9" s="169"/>
      <c r="CV9" s="65"/>
      <c r="CW9" s="65"/>
      <c r="CX9" s="169"/>
      <c r="CY9" s="169"/>
      <c r="CZ9" s="169"/>
      <c r="DA9" s="169"/>
      <c r="DB9" s="169"/>
      <c r="DC9" s="65"/>
      <c r="DD9" s="65"/>
      <c r="DE9" s="169"/>
      <c r="DF9" s="169"/>
      <c r="DG9" s="169"/>
      <c r="DH9" s="169"/>
      <c r="DI9" s="169"/>
      <c r="DJ9" s="65"/>
      <c r="DK9" s="65"/>
      <c r="DL9" s="169"/>
      <c r="DM9" s="169"/>
      <c r="DN9" s="169"/>
      <c r="DO9" s="169"/>
      <c r="DP9" s="169"/>
      <c r="DQ9" s="65"/>
      <c r="DR9" s="65"/>
      <c r="DS9" s="169"/>
      <c r="DT9" s="169"/>
      <c r="DU9" s="169"/>
      <c r="DV9" s="169"/>
      <c r="DW9" s="169"/>
      <c r="DX9" s="65"/>
      <c r="DY9" s="65"/>
      <c r="DZ9" s="169"/>
      <c r="EA9" s="169"/>
      <c r="EB9" s="169"/>
      <c r="EC9" s="169"/>
      <c r="ED9" s="169"/>
      <c r="EE9" s="65"/>
      <c r="EF9" s="65"/>
      <c r="EG9" s="169"/>
      <c r="EH9" s="169"/>
      <c r="EI9" s="169"/>
      <c r="EJ9" s="169"/>
      <c r="EK9" s="169"/>
      <c r="EL9" s="65"/>
      <c r="EM9" s="65"/>
      <c r="EN9" s="169"/>
      <c r="EO9" s="169"/>
      <c r="EP9" s="169"/>
      <c r="EQ9" s="169"/>
      <c r="ER9" s="169"/>
      <c r="ES9" s="65"/>
      <c r="ET9" s="65"/>
      <c r="EU9" s="169"/>
      <c r="EV9" s="169"/>
      <c r="EW9" s="169"/>
      <c r="EX9" s="169"/>
      <c r="EY9" s="169"/>
      <c r="EZ9" s="65"/>
      <c r="FA9" s="65"/>
      <c r="FB9" s="21" t="str">
        <f t="shared" ref="FB9:FB39" si="5">IF(A9="","",IF($FJ$7=0.5,FJ9*1,IF($FJ$7=1,FJ9*2,IF($FJ$7=1.5,FJ9*1,IF($FJ$7=2,FJ9*2)))))</f>
        <v/>
      </c>
      <c r="FC9" s="29" t="str">
        <f t="shared" si="0"/>
        <v/>
      </c>
      <c r="FD9" s="30" t="str">
        <f t="shared" si="1"/>
        <v/>
      </c>
      <c r="FE9" s="22" t="str">
        <f t="shared" ref="FE9:FE56" si="6">IF(A9="","",(($FD$4-(FB9+FC9+FD9))-FN9))</f>
        <v/>
      </c>
      <c r="FF9" s="28" t="str">
        <f t="shared" si="2"/>
        <v/>
      </c>
      <c r="FG9" s="308"/>
      <c r="FH9" s="308"/>
      <c r="FI9" s="308"/>
      <c r="FJ9" s="330">
        <f t="shared" ref="FJ9:FJ39" si="7">IF(B9="","",COUNTIF(D9:FA9,"ป"))</f>
        <v>0</v>
      </c>
      <c r="FK9" s="330">
        <f t="shared" si="3"/>
        <v>0</v>
      </c>
      <c r="FL9" s="330">
        <f t="shared" si="4"/>
        <v>0</v>
      </c>
      <c r="FM9" s="330">
        <f t="shared" ref="FM9:FM57" si="8">IF(B9="","",COUNTIF(D9:FA9,"ย"))</f>
        <v>0</v>
      </c>
      <c r="FN9" s="331" t="str">
        <f t="shared" ref="FN9:FN57" si="9">IF(A9="","",IF($FJ$7=0.5,FM9*1,IF($FJ$7=1,FM9*2,IF($FJ$7=1.5,FM9*1,IF($FJ$7=2,FM9*2)))))</f>
        <v/>
      </c>
    </row>
    <row r="10" spans="1:170" x14ac:dyDescent="0.45">
      <c r="A10" s="26" t="str">
        <f>IF('1.บันทึกข้อมูลนักเรียน'!A5="","",'1.บันทึกข้อมูลนักเรียน'!A5)</f>
        <v/>
      </c>
      <c r="B10" s="393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10" s="393"/>
      <c r="D10" s="170"/>
      <c r="E10" s="170"/>
      <c r="F10" s="170"/>
      <c r="G10" s="170"/>
      <c r="H10" s="170"/>
      <c r="I10" s="65"/>
      <c r="J10" s="65"/>
      <c r="K10" s="170"/>
      <c r="L10" s="170"/>
      <c r="M10" s="170"/>
      <c r="N10" s="170"/>
      <c r="O10" s="170"/>
      <c r="P10" s="65"/>
      <c r="Q10" s="65"/>
      <c r="R10" s="170"/>
      <c r="S10" s="170"/>
      <c r="T10" s="170"/>
      <c r="U10" s="170"/>
      <c r="V10" s="170"/>
      <c r="W10" s="65"/>
      <c r="X10" s="65"/>
      <c r="Y10" s="170"/>
      <c r="Z10" s="170"/>
      <c r="AA10" s="170"/>
      <c r="AB10" s="170"/>
      <c r="AC10" s="170"/>
      <c r="AD10" s="65"/>
      <c r="AE10" s="65"/>
      <c r="AF10" s="170"/>
      <c r="AG10" s="170"/>
      <c r="AH10" s="170"/>
      <c r="AI10" s="170"/>
      <c r="AJ10" s="170"/>
      <c r="AK10" s="65"/>
      <c r="AL10" s="65"/>
      <c r="AM10" s="170"/>
      <c r="AN10" s="170"/>
      <c r="AO10" s="170"/>
      <c r="AP10" s="170"/>
      <c r="AQ10" s="170"/>
      <c r="AR10" s="65"/>
      <c r="AS10" s="65"/>
      <c r="AT10" s="170"/>
      <c r="AU10" s="170"/>
      <c r="AV10" s="170"/>
      <c r="AW10" s="170"/>
      <c r="AX10" s="170"/>
      <c r="AY10" s="65"/>
      <c r="AZ10" s="65"/>
      <c r="BA10" s="170"/>
      <c r="BB10" s="170"/>
      <c r="BC10" s="170"/>
      <c r="BD10" s="170"/>
      <c r="BE10" s="170"/>
      <c r="BF10" s="65"/>
      <c r="BG10" s="65"/>
      <c r="BH10" s="170"/>
      <c r="BI10" s="170"/>
      <c r="BJ10" s="170"/>
      <c r="BK10" s="170"/>
      <c r="BL10" s="170"/>
      <c r="BM10" s="65"/>
      <c r="BN10" s="65"/>
      <c r="BO10" s="170"/>
      <c r="BP10" s="170"/>
      <c r="BQ10" s="170"/>
      <c r="BR10" s="170"/>
      <c r="BS10" s="170"/>
      <c r="BT10" s="65"/>
      <c r="BU10" s="65"/>
      <c r="BV10" s="170"/>
      <c r="BW10" s="170"/>
      <c r="BX10" s="170"/>
      <c r="BY10" s="170"/>
      <c r="BZ10" s="170"/>
      <c r="CA10" s="65"/>
      <c r="CB10" s="65"/>
      <c r="CC10" s="170"/>
      <c r="CD10" s="170"/>
      <c r="CE10" s="170"/>
      <c r="CF10" s="170"/>
      <c r="CG10" s="170"/>
      <c r="CH10" s="65"/>
      <c r="CI10" s="65"/>
      <c r="CJ10" s="170"/>
      <c r="CK10" s="170"/>
      <c r="CL10" s="170"/>
      <c r="CM10" s="170"/>
      <c r="CN10" s="170"/>
      <c r="CO10" s="65"/>
      <c r="CP10" s="65"/>
      <c r="CQ10" s="170"/>
      <c r="CR10" s="170"/>
      <c r="CS10" s="170"/>
      <c r="CT10" s="170"/>
      <c r="CU10" s="170"/>
      <c r="CV10" s="65"/>
      <c r="CW10" s="65"/>
      <c r="CX10" s="170"/>
      <c r="CY10" s="170"/>
      <c r="CZ10" s="170"/>
      <c r="DA10" s="170"/>
      <c r="DB10" s="170"/>
      <c r="DC10" s="65"/>
      <c r="DD10" s="65"/>
      <c r="DE10" s="170"/>
      <c r="DF10" s="170"/>
      <c r="DG10" s="170"/>
      <c r="DH10" s="170"/>
      <c r="DI10" s="170"/>
      <c r="DJ10" s="65"/>
      <c r="DK10" s="65"/>
      <c r="DL10" s="170"/>
      <c r="DM10" s="170"/>
      <c r="DN10" s="170"/>
      <c r="DO10" s="170"/>
      <c r="DP10" s="170"/>
      <c r="DQ10" s="65"/>
      <c r="DR10" s="65"/>
      <c r="DS10" s="170"/>
      <c r="DT10" s="170"/>
      <c r="DU10" s="170"/>
      <c r="DV10" s="170"/>
      <c r="DW10" s="170"/>
      <c r="DX10" s="65"/>
      <c r="DY10" s="65"/>
      <c r="DZ10" s="170"/>
      <c r="EA10" s="170"/>
      <c r="EB10" s="170"/>
      <c r="EC10" s="170"/>
      <c r="ED10" s="170"/>
      <c r="EE10" s="65"/>
      <c r="EF10" s="65"/>
      <c r="EG10" s="170"/>
      <c r="EH10" s="170"/>
      <c r="EI10" s="170"/>
      <c r="EJ10" s="170"/>
      <c r="EK10" s="170"/>
      <c r="EL10" s="65"/>
      <c r="EM10" s="65"/>
      <c r="EN10" s="170"/>
      <c r="EO10" s="170"/>
      <c r="EP10" s="170"/>
      <c r="EQ10" s="170"/>
      <c r="ER10" s="170"/>
      <c r="ES10" s="65"/>
      <c r="ET10" s="65"/>
      <c r="EU10" s="170"/>
      <c r="EV10" s="170"/>
      <c r="EW10" s="170"/>
      <c r="EX10" s="170"/>
      <c r="EY10" s="170"/>
      <c r="EZ10" s="65"/>
      <c r="FA10" s="65"/>
      <c r="FB10" s="21" t="str">
        <f t="shared" si="5"/>
        <v/>
      </c>
      <c r="FC10" s="29" t="str">
        <f t="shared" si="0"/>
        <v/>
      </c>
      <c r="FD10" s="30" t="str">
        <f t="shared" si="1"/>
        <v/>
      </c>
      <c r="FE10" s="22" t="str">
        <f t="shared" si="6"/>
        <v/>
      </c>
      <c r="FF10" s="28" t="str">
        <f t="shared" si="2"/>
        <v/>
      </c>
      <c r="FG10" s="308"/>
      <c r="FH10" s="308"/>
      <c r="FI10" s="308"/>
      <c r="FJ10" s="330">
        <f t="shared" si="7"/>
        <v>0</v>
      </c>
      <c r="FK10" s="330">
        <f t="shared" si="3"/>
        <v>0</v>
      </c>
      <c r="FL10" s="330">
        <f t="shared" si="4"/>
        <v>0</v>
      </c>
      <c r="FM10" s="330">
        <f t="shared" si="8"/>
        <v>0</v>
      </c>
      <c r="FN10" s="331" t="str">
        <f t="shared" si="9"/>
        <v/>
      </c>
    </row>
    <row r="11" spans="1:170" x14ac:dyDescent="0.45">
      <c r="A11" s="26" t="str">
        <f>IF('1.บันทึกข้อมูลนักเรียน'!A6="","",'1.บันทึกข้อมูลนักเรียน'!A6)</f>
        <v/>
      </c>
      <c r="B11" s="393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1" s="393"/>
      <c r="D11" s="169"/>
      <c r="E11" s="169"/>
      <c r="F11" s="169"/>
      <c r="G11" s="169"/>
      <c r="H11" s="169"/>
      <c r="I11" s="65"/>
      <c r="J11" s="65"/>
      <c r="K11" s="169"/>
      <c r="L11" s="169"/>
      <c r="M11" s="169"/>
      <c r="N11" s="169"/>
      <c r="O11" s="169"/>
      <c r="P11" s="65"/>
      <c r="Q11" s="65"/>
      <c r="R11" s="169"/>
      <c r="S11" s="169"/>
      <c r="T11" s="169"/>
      <c r="U11" s="169"/>
      <c r="V11" s="169"/>
      <c r="W11" s="65"/>
      <c r="X11" s="65"/>
      <c r="Y11" s="169"/>
      <c r="Z11" s="169"/>
      <c r="AA11" s="169"/>
      <c r="AB11" s="169"/>
      <c r="AC11" s="169"/>
      <c r="AD11" s="65"/>
      <c r="AE11" s="65"/>
      <c r="AF11" s="169"/>
      <c r="AG11" s="169"/>
      <c r="AH11" s="169"/>
      <c r="AI11" s="169"/>
      <c r="AJ11" s="169"/>
      <c r="AK11" s="65"/>
      <c r="AL11" s="65"/>
      <c r="AM11" s="169"/>
      <c r="AN11" s="169"/>
      <c r="AO11" s="169"/>
      <c r="AP11" s="169"/>
      <c r="AQ11" s="169"/>
      <c r="AR11" s="65"/>
      <c r="AS11" s="65"/>
      <c r="AT11" s="169"/>
      <c r="AU11" s="169"/>
      <c r="AV11" s="169"/>
      <c r="AW11" s="169"/>
      <c r="AX11" s="169"/>
      <c r="AY11" s="65"/>
      <c r="AZ11" s="65"/>
      <c r="BA11" s="169"/>
      <c r="BB11" s="169"/>
      <c r="BC11" s="169"/>
      <c r="BD11" s="169"/>
      <c r="BE11" s="169"/>
      <c r="BF11" s="65"/>
      <c r="BG11" s="65"/>
      <c r="BH11" s="169"/>
      <c r="BI11" s="169"/>
      <c r="BJ11" s="169"/>
      <c r="BK11" s="169"/>
      <c r="BL11" s="169"/>
      <c r="BM11" s="65"/>
      <c r="BN11" s="65"/>
      <c r="BO11" s="169"/>
      <c r="BP11" s="169"/>
      <c r="BQ11" s="169"/>
      <c r="BR11" s="169"/>
      <c r="BS11" s="169"/>
      <c r="BT11" s="65"/>
      <c r="BU11" s="65"/>
      <c r="BV11" s="169"/>
      <c r="BW11" s="169"/>
      <c r="BX11" s="169"/>
      <c r="BY11" s="169"/>
      <c r="BZ11" s="169"/>
      <c r="CA11" s="65"/>
      <c r="CB11" s="65"/>
      <c r="CC11" s="169"/>
      <c r="CD11" s="169"/>
      <c r="CE11" s="169"/>
      <c r="CF11" s="169"/>
      <c r="CG11" s="169"/>
      <c r="CH11" s="65"/>
      <c r="CI11" s="65"/>
      <c r="CJ11" s="169"/>
      <c r="CK11" s="169"/>
      <c r="CL11" s="169"/>
      <c r="CM11" s="169"/>
      <c r="CN11" s="169"/>
      <c r="CO11" s="65"/>
      <c r="CP11" s="65"/>
      <c r="CQ11" s="169"/>
      <c r="CR11" s="169"/>
      <c r="CS11" s="169"/>
      <c r="CT11" s="169"/>
      <c r="CU11" s="169"/>
      <c r="CV11" s="65"/>
      <c r="CW11" s="65"/>
      <c r="CX11" s="169"/>
      <c r="CY11" s="169"/>
      <c r="CZ11" s="169"/>
      <c r="DA11" s="169"/>
      <c r="DB11" s="169"/>
      <c r="DC11" s="65"/>
      <c r="DD11" s="65"/>
      <c r="DE11" s="169"/>
      <c r="DF11" s="169"/>
      <c r="DG11" s="169"/>
      <c r="DH11" s="169"/>
      <c r="DI11" s="169"/>
      <c r="DJ11" s="65"/>
      <c r="DK11" s="65"/>
      <c r="DL11" s="169"/>
      <c r="DM11" s="169"/>
      <c r="DN11" s="169"/>
      <c r="DO11" s="169"/>
      <c r="DP11" s="169"/>
      <c r="DQ11" s="65"/>
      <c r="DR11" s="65"/>
      <c r="DS11" s="169"/>
      <c r="DT11" s="169"/>
      <c r="DU11" s="169"/>
      <c r="DV11" s="169"/>
      <c r="DW11" s="169"/>
      <c r="DX11" s="65"/>
      <c r="DY11" s="65"/>
      <c r="DZ11" s="169"/>
      <c r="EA11" s="169"/>
      <c r="EB11" s="169"/>
      <c r="EC11" s="169"/>
      <c r="ED11" s="169"/>
      <c r="EE11" s="65"/>
      <c r="EF11" s="65"/>
      <c r="EG11" s="169"/>
      <c r="EH11" s="169"/>
      <c r="EI11" s="169"/>
      <c r="EJ11" s="169"/>
      <c r="EK11" s="169"/>
      <c r="EL11" s="65"/>
      <c r="EM11" s="65"/>
      <c r="EN11" s="169"/>
      <c r="EO11" s="169"/>
      <c r="EP11" s="169"/>
      <c r="EQ11" s="169"/>
      <c r="ER11" s="169"/>
      <c r="ES11" s="65"/>
      <c r="ET11" s="65"/>
      <c r="EU11" s="169"/>
      <c r="EV11" s="169"/>
      <c r="EW11" s="169"/>
      <c r="EX11" s="169"/>
      <c r="EY11" s="169"/>
      <c r="EZ11" s="65"/>
      <c r="FA11" s="65"/>
      <c r="FB11" s="21" t="str">
        <f t="shared" si="5"/>
        <v/>
      </c>
      <c r="FC11" s="29" t="str">
        <f t="shared" si="0"/>
        <v/>
      </c>
      <c r="FD11" s="30" t="str">
        <f t="shared" si="1"/>
        <v/>
      </c>
      <c r="FE11" s="22" t="str">
        <f t="shared" si="6"/>
        <v/>
      </c>
      <c r="FF11" s="28" t="str">
        <f t="shared" si="2"/>
        <v/>
      </c>
      <c r="FG11" s="308"/>
      <c r="FH11" s="308"/>
      <c r="FI11" s="308"/>
      <c r="FJ11" s="330">
        <f t="shared" si="7"/>
        <v>0</v>
      </c>
      <c r="FK11" s="330">
        <f t="shared" si="3"/>
        <v>0</v>
      </c>
      <c r="FL11" s="330">
        <f t="shared" si="4"/>
        <v>0</v>
      </c>
      <c r="FM11" s="330">
        <f t="shared" si="8"/>
        <v>0</v>
      </c>
      <c r="FN11" s="331" t="str">
        <f t="shared" si="9"/>
        <v/>
      </c>
    </row>
    <row r="12" spans="1:170" x14ac:dyDescent="0.45">
      <c r="A12" s="26" t="str">
        <f>IF('1.บันทึกข้อมูลนักเรียน'!A7="","",'1.บันทึกข้อมูลนักเรียน'!A7)</f>
        <v/>
      </c>
      <c r="B12" s="393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2" s="393"/>
      <c r="D12" s="170"/>
      <c r="E12" s="170"/>
      <c r="F12" s="170"/>
      <c r="G12" s="170"/>
      <c r="H12" s="170"/>
      <c r="I12" s="65"/>
      <c r="J12" s="65"/>
      <c r="K12" s="170"/>
      <c r="L12" s="170"/>
      <c r="M12" s="170"/>
      <c r="N12" s="170"/>
      <c r="O12" s="170"/>
      <c r="P12" s="65"/>
      <c r="Q12" s="65"/>
      <c r="R12" s="170"/>
      <c r="S12" s="170"/>
      <c r="T12" s="170"/>
      <c r="U12" s="170"/>
      <c r="V12" s="170"/>
      <c r="W12" s="65"/>
      <c r="X12" s="65"/>
      <c r="Y12" s="170"/>
      <c r="Z12" s="170"/>
      <c r="AA12" s="170"/>
      <c r="AB12" s="170"/>
      <c r="AC12" s="170"/>
      <c r="AD12" s="65"/>
      <c r="AE12" s="65"/>
      <c r="AF12" s="170"/>
      <c r="AG12" s="170"/>
      <c r="AH12" s="170"/>
      <c r="AI12" s="170"/>
      <c r="AJ12" s="170"/>
      <c r="AK12" s="65"/>
      <c r="AL12" s="65"/>
      <c r="AM12" s="170"/>
      <c r="AN12" s="170"/>
      <c r="AO12" s="170"/>
      <c r="AP12" s="170"/>
      <c r="AQ12" s="170"/>
      <c r="AR12" s="65"/>
      <c r="AS12" s="65"/>
      <c r="AT12" s="170"/>
      <c r="AU12" s="170"/>
      <c r="AV12" s="170"/>
      <c r="AW12" s="170"/>
      <c r="AX12" s="170"/>
      <c r="AY12" s="65"/>
      <c r="AZ12" s="65"/>
      <c r="BA12" s="170"/>
      <c r="BB12" s="170"/>
      <c r="BC12" s="170"/>
      <c r="BD12" s="170"/>
      <c r="BE12" s="170"/>
      <c r="BF12" s="65"/>
      <c r="BG12" s="65"/>
      <c r="BH12" s="170"/>
      <c r="BI12" s="170"/>
      <c r="BJ12" s="170"/>
      <c r="BK12" s="170"/>
      <c r="BL12" s="170"/>
      <c r="BM12" s="65"/>
      <c r="BN12" s="65"/>
      <c r="BO12" s="170"/>
      <c r="BP12" s="170"/>
      <c r="BQ12" s="170"/>
      <c r="BR12" s="170"/>
      <c r="BS12" s="170"/>
      <c r="BT12" s="65"/>
      <c r="BU12" s="65"/>
      <c r="BV12" s="170"/>
      <c r="BW12" s="170"/>
      <c r="BX12" s="170"/>
      <c r="BY12" s="170"/>
      <c r="BZ12" s="170"/>
      <c r="CA12" s="65"/>
      <c r="CB12" s="65"/>
      <c r="CC12" s="170"/>
      <c r="CD12" s="170"/>
      <c r="CE12" s="170"/>
      <c r="CF12" s="170"/>
      <c r="CG12" s="170"/>
      <c r="CH12" s="65"/>
      <c r="CI12" s="65"/>
      <c r="CJ12" s="170"/>
      <c r="CK12" s="170"/>
      <c r="CL12" s="170"/>
      <c r="CM12" s="170"/>
      <c r="CN12" s="170"/>
      <c r="CO12" s="65"/>
      <c r="CP12" s="65"/>
      <c r="CQ12" s="170"/>
      <c r="CR12" s="170"/>
      <c r="CS12" s="170"/>
      <c r="CT12" s="170"/>
      <c r="CU12" s="170"/>
      <c r="CV12" s="65"/>
      <c r="CW12" s="65"/>
      <c r="CX12" s="170"/>
      <c r="CY12" s="170"/>
      <c r="CZ12" s="170"/>
      <c r="DA12" s="170"/>
      <c r="DB12" s="170"/>
      <c r="DC12" s="65"/>
      <c r="DD12" s="65"/>
      <c r="DE12" s="170"/>
      <c r="DF12" s="170"/>
      <c r="DG12" s="170"/>
      <c r="DH12" s="170"/>
      <c r="DI12" s="170"/>
      <c r="DJ12" s="65"/>
      <c r="DK12" s="65"/>
      <c r="DL12" s="170"/>
      <c r="DM12" s="170"/>
      <c r="DN12" s="170"/>
      <c r="DO12" s="170"/>
      <c r="DP12" s="170"/>
      <c r="DQ12" s="65"/>
      <c r="DR12" s="65"/>
      <c r="DS12" s="170"/>
      <c r="DT12" s="170"/>
      <c r="DU12" s="170"/>
      <c r="DV12" s="170"/>
      <c r="DW12" s="170"/>
      <c r="DX12" s="65"/>
      <c r="DY12" s="65"/>
      <c r="DZ12" s="170"/>
      <c r="EA12" s="170"/>
      <c r="EB12" s="170"/>
      <c r="EC12" s="170"/>
      <c r="ED12" s="170"/>
      <c r="EE12" s="65"/>
      <c r="EF12" s="65"/>
      <c r="EG12" s="170"/>
      <c r="EH12" s="170"/>
      <c r="EI12" s="170"/>
      <c r="EJ12" s="170"/>
      <c r="EK12" s="170"/>
      <c r="EL12" s="65"/>
      <c r="EM12" s="65"/>
      <c r="EN12" s="170"/>
      <c r="EO12" s="170"/>
      <c r="EP12" s="170"/>
      <c r="EQ12" s="170"/>
      <c r="ER12" s="170"/>
      <c r="ES12" s="65"/>
      <c r="ET12" s="65"/>
      <c r="EU12" s="170"/>
      <c r="EV12" s="170"/>
      <c r="EW12" s="170"/>
      <c r="EX12" s="170"/>
      <c r="EY12" s="170"/>
      <c r="EZ12" s="65"/>
      <c r="FA12" s="65"/>
      <c r="FB12" s="21" t="str">
        <f t="shared" si="5"/>
        <v/>
      </c>
      <c r="FC12" s="29" t="str">
        <f t="shared" si="0"/>
        <v/>
      </c>
      <c r="FD12" s="30" t="str">
        <f t="shared" si="1"/>
        <v/>
      </c>
      <c r="FE12" s="22" t="str">
        <f t="shared" si="6"/>
        <v/>
      </c>
      <c r="FF12" s="28" t="str">
        <f t="shared" si="2"/>
        <v/>
      </c>
      <c r="FG12" s="308"/>
      <c r="FH12" s="308"/>
      <c r="FI12" s="308"/>
      <c r="FJ12" s="330">
        <f t="shared" si="7"/>
        <v>0</v>
      </c>
      <c r="FK12" s="330">
        <f t="shared" si="3"/>
        <v>0</v>
      </c>
      <c r="FL12" s="330">
        <f t="shared" si="4"/>
        <v>0</v>
      </c>
      <c r="FM12" s="330">
        <f t="shared" si="8"/>
        <v>0</v>
      </c>
      <c r="FN12" s="331" t="str">
        <f t="shared" si="9"/>
        <v/>
      </c>
    </row>
    <row r="13" spans="1:170" x14ac:dyDescent="0.45">
      <c r="A13" s="26" t="str">
        <f>IF('1.บันทึกข้อมูลนักเรียน'!A8="","",'1.บันทึกข้อมูลนักเรียน'!A8)</f>
        <v/>
      </c>
      <c r="B13" s="393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3" s="393"/>
      <c r="D13" s="169"/>
      <c r="E13" s="169"/>
      <c r="F13" s="169"/>
      <c r="G13" s="169"/>
      <c r="H13" s="169"/>
      <c r="I13" s="65"/>
      <c r="J13" s="65"/>
      <c r="K13" s="169"/>
      <c r="L13" s="169"/>
      <c r="M13" s="169"/>
      <c r="N13" s="169"/>
      <c r="O13" s="169"/>
      <c r="P13" s="65"/>
      <c r="Q13" s="65"/>
      <c r="R13" s="169"/>
      <c r="S13" s="169"/>
      <c r="T13" s="169"/>
      <c r="U13" s="169"/>
      <c r="V13" s="169"/>
      <c r="W13" s="65"/>
      <c r="X13" s="65"/>
      <c r="Y13" s="169"/>
      <c r="Z13" s="169"/>
      <c r="AA13" s="169"/>
      <c r="AB13" s="169"/>
      <c r="AC13" s="169"/>
      <c r="AD13" s="65"/>
      <c r="AE13" s="65"/>
      <c r="AF13" s="169"/>
      <c r="AG13" s="169"/>
      <c r="AH13" s="169"/>
      <c r="AI13" s="169"/>
      <c r="AJ13" s="169"/>
      <c r="AK13" s="65"/>
      <c r="AL13" s="65"/>
      <c r="AM13" s="169"/>
      <c r="AN13" s="169"/>
      <c r="AO13" s="169"/>
      <c r="AP13" s="169"/>
      <c r="AQ13" s="169"/>
      <c r="AR13" s="65"/>
      <c r="AS13" s="65"/>
      <c r="AT13" s="169"/>
      <c r="AU13" s="169"/>
      <c r="AV13" s="169"/>
      <c r="AW13" s="169"/>
      <c r="AX13" s="169"/>
      <c r="AY13" s="65"/>
      <c r="AZ13" s="65"/>
      <c r="BA13" s="169"/>
      <c r="BB13" s="169"/>
      <c r="BC13" s="169"/>
      <c r="BD13" s="169"/>
      <c r="BE13" s="169"/>
      <c r="BF13" s="65"/>
      <c r="BG13" s="65"/>
      <c r="BH13" s="169"/>
      <c r="BI13" s="169"/>
      <c r="BJ13" s="169"/>
      <c r="BK13" s="169"/>
      <c r="BL13" s="169"/>
      <c r="BM13" s="65"/>
      <c r="BN13" s="65"/>
      <c r="BO13" s="169"/>
      <c r="BP13" s="169"/>
      <c r="BQ13" s="169"/>
      <c r="BR13" s="169"/>
      <c r="BS13" s="169"/>
      <c r="BT13" s="65"/>
      <c r="BU13" s="65"/>
      <c r="BV13" s="169"/>
      <c r="BW13" s="169"/>
      <c r="BX13" s="169"/>
      <c r="BY13" s="169"/>
      <c r="BZ13" s="169"/>
      <c r="CA13" s="65"/>
      <c r="CB13" s="65"/>
      <c r="CC13" s="169"/>
      <c r="CD13" s="169"/>
      <c r="CE13" s="169"/>
      <c r="CF13" s="169"/>
      <c r="CG13" s="169"/>
      <c r="CH13" s="65"/>
      <c r="CI13" s="65"/>
      <c r="CJ13" s="169"/>
      <c r="CK13" s="169"/>
      <c r="CL13" s="169"/>
      <c r="CM13" s="169"/>
      <c r="CN13" s="169"/>
      <c r="CO13" s="65"/>
      <c r="CP13" s="65"/>
      <c r="CQ13" s="169"/>
      <c r="CR13" s="169"/>
      <c r="CS13" s="169"/>
      <c r="CT13" s="169"/>
      <c r="CU13" s="169"/>
      <c r="CV13" s="65"/>
      <c r="CW13" s="65"/>
      <c r="CX13" s="169"/>
      <c r="CY13" s="169"/>
      <c r="CZ13" s="169"/>
      <c r="DA13" s="169"/>
      <c r="DB13" s="169"/>
      <c r="DC13" s="65"/>
      <c r="DD13" s="65"/>
      <c r="DE13" s="169"/>
      <c r="DF13" s="169"/>
      <c r="DG13" s="169"/>
      <c r="DH13" s="169"/>
      <c r="DI13" s="169"/>
      <c r="DJ13" s="65"/>
      <c r="DK13" s="65"/>
      <c r="DL13" s="169"/>
      <c r="DM13" s="169"/>
      <c r="DN13" s="169"/>
      <c r="DO13" s="169"/>
      <c r="DP13" s="169"/>
      <c r="DQ13" s="65"/>
      <c r="DR13" s="65"/>
      <c r="DS13" s="169"/>
      <c r="DT13" s="169"/>
      <c r="DU13" s="169"/>
      <c r="DV13" s="169"/>
      <c r="DW13" s="169"/>
      <c r="DX13" s="65"/>
      <c r="DY13" s="65"/>
      <c r="DZ13" s="169"/>
      <c r="EA13" s="169"/>
      <c r="EB13" s="169"/>
      <c r="EC13" s="169"/>
      <c r="ED13" s="169"/>
      <c r="EE13" s="65"/>
      <c r="EF13" s="65"/>
      <c r="EG13" s="169"/>
      <c r="EH13" s="169"/>
      <c r="EI13" s="169"/>
      <c r="EJ13" s="169"/>
      <c r="EK13" s="169"/>
      <c r="EL13" s="65"/>
      <c r="EM13" s="65"/>
      <c r="EN13" s="169"/>
      <c r="EO13" s="169"/>
      <c r="EP13" s="169"/>
      <c r="EQ13" s="169"/>
      <c r="ER13" s="169"/>
      <c r="ES13" s="65"/>
      <c r="ET13" s="65"/>
      <c r="EU13" s="169"/>
      <c r="EV13" s="169"/>
      <c r="EW13" s="169"/>
      <c r="EX13" s="169"/>
      <c r="EY13" s="169"/>
      <c r="EZ13" s="65"/>
      <c r="FA13" s="65"/>
      <c r="FB13" s="21" t="str">
        <f t="shared" si="5"/>
        <v/>
      </c>
      <c r="FC13" s="29" t="str">
        <f t="shared" si="0"/>
        <v/>
      </c>
      <c r="FD13" s="30" t="str">
        <f t="shared" si="1"/>
        <v/>
      </c>
      <c r="FE13" s="22" t="str">
        <f t="shared" si="6"/>
        <v/>
      </c>
      <c r="FF13" s="28" t="str">
        <f t="shared" si="2"/>
        <v/>
      </c>
      <c r="FG13" s="308"/>
      <c r="FH13" s="308"/>
      <c r="FI13" s="308"/>
      <c r="FJ13" s="330">
        <f t="shared" si="7"/>
        <v>0</v>
      </c>
      <c r="FK13" s="330">
        <f t="shared" si="3"/>
        <v>0</v>
      </c>
      <c r="FL13" s="330">
        <f t="shared" si="4"/>
        <v>0</v>
      </c>
      <c r="FM13" s="330">
        <f t="shared" si="8"/>
        <v>0</v>
      </c>
      <c r="FN13" s="331" t="str">
        <f t="shared" si="9"/>
        <v/>
      </c>
    </row>
    <row r="14" spans="1:170" x14ac:dyDescent="0.45">
      <c r="A14" s="26" t="str">
        <f>IF('1.บันทึกข้อมูลนักเรียน'!A9="","",'1.บันทึกข้อมูลนักเรียน'!A9)</f>
        <v/>
      </c>
      <c r="B14" s="393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4" s="393"/>
      <c r="D14" s="170"/>
      <c r="E14" s="170"/>
      <c r="F14" s="170"/>
      <c r="G14" s="170"/>
      <c r="H14" s="170"/>
      <c r="I14" s="65"/>
      <c r="J14" s="65"/>
      <c r="K14" s="170"/>
      <c r="L14" s="170"/>
      <c r="M14" s="170"/>
      <c r="N14" s="170"/>
      <c r="O14" s="170"/>
      <c r="P14" s="65"/>
      <c r="Q14" s="65"/>
      <c r="R14" s="170"/>
      <c r="S14" s="170"/>
      <c r="T14" s="170"/>
      <c r="U14" s="170"/>
      <c r="V14" s="170"/>
      <c r="W14" s="65"/>
      <c r="X14" s="65"/>
      <c r="Y14" s="170"/>
      <c r="Z14" s="170"/>
      <c r="AA14" s="170"/>
      <c r="AB14" s="170"/>
      <c r="AC14" s="170"/>
      <c r="AD14" s="65"/>
      <c r="AE14" s="65"/>
      <c r="AF14" s="170"/>
      <c r="AG14" s="170"/>
      <c r="AH14" s="170"/>
      <c r="AI14" s="170"/>
      <c r="AJ14" s="170"/>
      <c r="AK14" s="65"/>
      <c r="AL14" s="65"/>
      <c r="AM14" s="170"/>
      <c r="AN14" s="170"/>
      <c r="AO14" s="170"/>
      <c r="AP14" s="170"/>
      <c r="AQ14" s="170"/>
      <c r="AR14" s="65"/>
      <c r="AS14" s="65"/>
      <c r="AT14" s="170"/>
      <c r="AU14" s="170"/>
      <c r="AV14" s="170"/>
      <c r="AW14" s="170"/>
      <c r="AX14" s="170"/>
      <c r="AY14" s="65"/>
      <c r="AZ14" s="65"/>
      <c r="BA14" s="170"/>
      <c r="BB14" s="170"/>
      <c r="BC14" s="170"/>
      <c r="BD14" s="170"/>
      <c r="BE14" s="170"/>
      <c r="BF14" s="65"/>
      <c r="BG14" s="65"/>
      <c r="BH14" s="170"/>
      <c r="BI14" s="170"/>
      <c r="BJ14" s="170"/>
      <c r="BK14" s="170"/>
      <c r="BL14" s="170"/>
      <c r="BM14" s="65"/>
      <c r="BN14" s="65"/>
      <c r="BO14" s="170"/>
      <c r="BP14" s="170"/>
      <c r="BQ14" s="170"/>
      <c r="BR14" s="170"/>
      <c r="BS14" s="170"/>
      <c r="BT14" s="65"/>
      <c r="BU14" s="65"/>
      <c r="BV14" s="170"/>
      <c r="BW14" s="170"/>
      <c r="BX14" s="170"/>
      <c r="BY14" s="170"/>
      <c r="BZ14" s="170"/>
      <c r="CA14" s="65"/>
      <c r="CB14" s="65"/>
      <c r="CC14" s="170"/>
      <c r="CD14" s="170"/>
      <c r="CE14" s="170"/>
      <c r="CF14" s="170"/>
      <c r="CG14" s="170"/>
      <c r="CH14" s="65"/>
      <c r="CI14" s="65"/>
      <c r="CJ14" s="170"/>
      <c r="CK14" s="170"/>
      <c r="CL14" s="170"/>
      <c r="CM14" s="170"/>
      <c r="CN14" s="170"/>
      <c r="CO14" s="65"/>
      <c r="CP14" s="65"/>
      <c r="CQ14" s="170"/>
      <c r="CR14" s="170"/>
      <c r="CS14" s="170"/>
      <c r="CT14" s="170"/>
      <c r="CU14" s="170"/>
      <c r="CV14" s="65"/>
      <c r="CW14" s="65"/>
      <c r="CX14" s="170"/>
      <c r="CY14" s="170"/>
      <c r="CZ14" s="170"/>
      <c r="DA14" s="170"/>
      <c r="DB14" s="170"/>
      <c r="DC14" s="65"/>
      <c r="DD14" s="65"/>
      <c r="DE14" s="170"/>
      <c r="DF14" s="170"/>
      <c r="DG14" s="170"/>
      <c r="DH14" s="170"/>
      <c r="DI14" s="170"/>
      <c r="DJ14" s="65"/>
      <c r="DK14" s="65"/>
      <c r="DL14" s="170"/>
      <c r="DM14" s="170"/>
      <c r="DN14" s="170"/>
      <c r="DO14" s="170"/>
      <c r="DP14" s="170"/>
      <c r="DQ14" s="65"/>
      <c r="DR14" s="65"/>
      <c r="DS14" s="170"/>
      <c r="DT14" s="170"/>
      <c r="DU14" s="170"/>
      <c r="DV14" s="170"/>
      <c r="DW14" s="170"/>
      <c r="DX14" s="65"/>
      <c r="DY14" s="65"/>
      <c r="DZ14" s="170"/>
      <c r="EA14" s="170"/>
      <c r="EB14" s="170"/>
      <c r="EC14" s="170"/>
      <c r="ED14" s="170"/>
      <c r="EE14" s="65"/>
      <c r="EF14" s="65"/>
      <c r="EG14" s="170"/>
      <c r="EH14" s="170"/>
      <c r="EI14" s="170"/>
      <c r="EJ14" s="170"/>
      <c r="EK14" s="170"/>
      <c r="EL14" s="65"/>
      <c r="EM14" s="65"/>
      <c r="EN14" s="170"/>
      <c r="EO14" s="170"/>
      <c r="EP14" s="170"/>
      <c r="EQ14" s="170"/>
      <c r="ER14" s="170"/>
      <c r="ES14" s="65"/>
      <c r="ET14" s="65"/>
      <c r="EU14" s="170"/>
      <c r="EV14" s="170"/>
      <c r="EW14" s="170"/>
      <c r="EX14" s="170"/>
      <c r="EY14" s="170"/>
      <c r="EZ14" s="65"/>
      <c r="FA14" s="65"/>
      <c r="FB14" s="21" t="str">
        <f t="shared" si="5"/>
        <v/>
      </c>
      <c r="FC14" s="29" t="str">
        <f t="shared" si="0"/>
        <v/>
      </c>
      <c r="FD14" s="30" t="str">
        <f t="shared" si="1"/>
        <v/>
      </c>
      <c r="FE14" s="22" t="str">
        <f t="shared" si="6"/>
        <v/>
      </c>
      <c r="FF14" s="28" t="str">
        <f t="shared" si="2"/>
        <v/>
      </c>
      <c r="FG14" s="308"/>
      <c r="FH14" s="308"/>
      <c r="FI14" s="308"/>
      <c r="FJ14" s="330">
        <f t="shared" si="7"/>
        <v>0</v>
      </c>
      <c r="FK14" s="330">
        <f t="shared" si="3"/>
        <v>0</v>
      </c>
      <c r="FL14" s="330">
        <f t="shared" si="4"/>
        <v>0</v>
      </c>
      <c r="FM14" s="330">
        <f t="shared" si="8"/>
        <v>0</v>
      </c>
      <c r="FN14" s="331" t="str">
        <f t="shared" si="9"/>
        <v/>
      </c>
    </row>
    <row r="15" spans="1:170" x14ac:dyDescent="0.45">
      <c r="A15" s="26" t="str">
        <f>IF('1.บันทึกข้อมูลนักเรียน'!A10="","",'1.บันทึกข้อมูลนักเรียน'!A10)</f>
        <v/>
      </c>
      <c r="B15" s="393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5" s="393"/>
      <c r="D15" s="169"/>
      <c r="E15" s="169"/>
      <c r="F15" s="169"/>
      <c r="G15" s="169"/>
      <c r="H15" s="169"/>
      <c r="I15" s="65"/>
      <c r="J15" s="65"/>
      <c r="K15" s="169"/>
      <c r="L15" s="169"/>
      <c r="M15" s="169"/>
      <c r="N15" s="169"/>
      <c r="O15" s="169"/>
      <c r="P15" s="65"/>
      <c r="Q15" s="65"/>
      <c r="R15" s="169"/>
      <c r="S15" s="169"/>
      <c r="T15" s="169"/>
      <c r="U15" s="169"/>
      <c r="V15" s="169"/>
      <c r="W15" s="65"/>
      <c r="X15" s="65"/>
      <c r="Y15" s="169"/>
      <c r="Z15" s="169"/>
      <c r="AA15" s="169"/>
      <c r="AB15" s="169"/>
      <c r="AC15" s="169"/>
      <c r="AD15" s="65"/>
      <c r="AE15" s="65"/>
      <c r="AF15" s="169"/>
      <c r="AG15" s="169"/>
      <c r="AH15" s="169"/>
      <c r="AI15" s="169"/>
      <c r="AJ15" s="169"/>
      <c r="AK15" s="65"/>
      <c r="AL15" s="65"/>
      <c r="AM15" s="169"/>
      <c r="AN15" s="169"/>
      <c r="AO15" s="169"/>
      <c r="AP15" s="169"/>
      <c r="AQ15" s="169"/>
      <c r="AR15" s="65"/>
      <c r="AS15" s="65"/>
      <c r="AT15" s="169"/>
      <c r="AU15" s="169"/>
      <c r="AV15" s="169"/>
      <c r="AW15" s="169"/>
      <c r="AX15" s="169"/>
      <c r="AY15" s="65"/>
      <c r="AZ15" s="65"/>
      <c r="BA15" s="169"/>
      <c r="BB15" s="169"/>
      <c r="BC15" s="169"/>
      <c r="BD15" s="169"/>
      <c r="BE15" s="169"/>
      <c r="BF15" s="65"/>
      <c r="BG15" s="65"/>
      <c r="BH15" s="169"/>
      <c r="BI15" s="169"/>
      <c r="BJ15" s="169"/>
      <c r="BK15" s="169"/>
      <c r="BL15" s="169"/>
      <c r="BM15" s="65"/>
      <c r="BN15" s="65"/>
      <c r="BO15" s="169"/>
      <c r="BP15" s="169"/>
      <c r="BQ15" s="169"/>
      <c r="BR15" s="169"/>
      <c r="BS15" s="169"/>
      <c r="BT15" s="65"/>
      <c r="BU15" s="65"/>
      <c r="BV15" s="169"/>
      <c r="BW15" s="169"/>
      <c r="BX15" s="169"/>
      <c r="BY15" s="169"/>
      <c r="BZ15" s="169"/>
      <c r="CA15" s="65"/>
      <c r="CB15" s="65"/>
      <c r="CC15" s="169"/>
      <c r="CD15" s="169"/>
      <c r="CE15" s="169"/>
      <c r="CF15" s="169"/>
      <c r="CG15" s="169"/>
      <c r="CH15" s="65"/>
      <c r="CI15" s="65"/>
      <c r="CJ15" s="169"/>
      <c r="CK15" s="169"/>
      <c r="CL15" s="169"/>
      <c r="CM15" s="169"/>
      <c r="CN15" s="169"/>
      <c r="CO15" s="65"/>
      <c r="CP15" s="65"/>
      <c r="CQ15" s="169"/>
      <c r="CR15" s="169"/>
      <c r="CS15" s="169"/>
      <c r="CT15" s="169"/>
      <c r="CU15" s="169"/>
      <c r="CV15" s="65"/>
      <c r="CW15" s="65"/>
      <c r="CX15" s="169"/>
      <c r="CY15" s="169"/>
      <c r="CZ15" s="169"/>
      <c r="DA15" s="169"/>
      <c r="DB15" s="169"/>
      <c r="DC15" s="65"/>
      <c r="DD15" s="65"/>
      <c r="DE15" s="169"/>
      <c r="DF15" s="169"/>
      <c r="DG15" s="169"/>
      <c r="DH15" s="169"/>
      <c r="DI15" s="169"/>
      <c r="DJ15" s="65"/>
      <c r="DK15" s="65"/>
      <c r="DL15" s="169"/>
      <c r="DM15" s="169"/>
      <c r="DN15" s="169"/>
      <c r="DO15" s="169"/>
      <c r="DP15" s="169"/>
      <c r="DQ15" s="65"/>
      <c r="DR15" s="65"/>
      <c r="DS15" s="169"/>
      <c r="DT15" s="169"/>
      <c r="DU15" s="169"/>
      <c r="DV15" s="169"/>
      <c r="DW15" s="169"/>
      <c r="DX15" s="65"/>
      <c r="DY15" s="65"/>
      <c r="DZ15" s="169"/>
      <c r="EA15" s="169"/>
      <c r="EB15" s="169"/>
      <c r="EC15" s="169"/>
      <c r="ED15" s="169"/>
      <c r="EE15" s="65"/>
      <c r="EF15" s="65"/>
      <c r="EG15" s="169"/>
      <c r="EH15" s="169"/>
      <c r="EI15" s="169"/>
      <c r="EJ15" s="169"/>
      <c r="EK15" s="169"/>
      <c r="EL15" s="65"/>
      <c r="EM15" s="65"/>
      <c r="EN15" s="169"/>
      <c r="EO15" s="169"/>
      <c r="EP15" s="169"/>
      <c r="EQ15" s="169"/>
      <c r="ER15" s="169"/>
      <c r="ES15" s="65"/>
      <c r="ET15" s="65"/>
      <c r="EU15" s="169"/>
      <c r="EV15" s="169"/>
      <c r="EW15" s="169"/>
      <c r="EX15" s="169"/>
      <c r="EY15" s="169"/>
      <c r="EZ15" s="65"/>
      <c r="FA15" s="65"/>
      <c r="FB15" s="21" t="str">
        <f t="shared" si="5"/>
        <v/>
      </c>
      <c r="FC15" s="29" t="str">
        <f t="shared" si="0"/>
        <v/>
      </c>
      <c r="FD15" s="30" t="str">
        <f t="shared" si="1"/>
        <v/>
      </c>
      <c r="FE15" s="22" t="str">
        <f t="shared" si="6"/>
        <v/>
      </c>
      <c r="FF15" s="28" t="str">
        <f t="shared" si="2"/>
        <v/>
      </c>
      <c r="FG15" s="308"/>
      <c r="FH15" s="308"/>
      <c r="FI15" s="308"/>
      <c r="FJ15" s="330">
        <f t="shared" si="7"/>
        <v>0</v>
      </c>
      <c r="FK15" s="330">
        <f t="shared" si="3"/>
        <v>0</v>
      </c>
      <c r="FL15" s="330">
        <f t="shared" si="4"/>
        <v>0</v>
      </c>
      <c r="FM15" s="330">
        <f t="shared" si="8"/>
        <v>0</v>
      </c>
      <c r="FN15" s="331" t="str">
        <f t="shared" si="9"/>
        <v/>
      </c>
    </row>
    <row r="16" spans="1:170" x14ac:dyDescent="0.45">
      <c r="A16" s="26" t="str">
        <f>IF('1.บันทึกข้อมูลนักเรียน'!A11="","",'1.บันทึกข้อมูลนักเรียน'!A11)</f>
        <v/>
      </c>
      <c r="B16" s="393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6" s="393"/>
      <c r="D16" s="170"/>
      <c r="E16" s="170"/>
      <c r="F16" s="170"/>
      <c r="G16" s="170"/>
      <c r="H16" s="170"/>
      <c r="I16" s="65"/>
      <c r="J16" s="65"/>
      <c r="K16" s="170"/>
      <c r="L16" s="170"/>
      <c r="M16" s="170"/>
      <c r="N16" s="170"/>
      <c r="O16" s="170"/>
      <c r="P16" s="65"/>
      <c r="Q16" s="65"/>
      <c r="R16" s="170"/>
      <c r="S16" s="170"/>
      <c r="T16" s="170"/>
      <c r="U16" s="170"/>
      <c r="V16" s="170"/>
      <c r="W16" s="65"/>
      <c r="X16" s="65"/>
      <c r="Y16" s="170"/>
      <c r="Z16" s="170"/>
      <c r="AA16" s="170"/>
      <c r="AB16" s="170"/>
      <c r="AC16" s="170"/>
      <c r="AD16" s="65"/>
      <c r="AE16" s="65"/>
      <c r="AF16" s="170"/>
      <c r="AG16" s="170"/>
      <c r="AH16" s="170"/>
      <c r="AI16" s="170"/>
      <c r="AJ16" s="170"/>
      <c r="AK16" s="65"/>
      <c r="AL16" s="65"/>
      <c r="AM16" s="170"/>
      <c r="AN16" s="170"/>
      <c r="AO16" s="170"/>
      <c r="AP16" s="170"/>
      <c r="AQ16" s="170"/>
      <c r="AR16" s="65"/>
      <c r="AS16" s="65"/>
      <c r="AT16" s="170"/>
      <c r="AU16" s="170"/>
      <c r="AV16" s="170"/>
      <c r="AW16" s="170"/>
      <c r="AX16" s="170"/>
      <c r="AY16" s="65"/>
      <c r="AZ16" s="65"/>
      <c r="BA16" s="170"/>
      <c r="BB16" s="170"/>
      <c r="BC16" s="170"/>
      <c r="BD16" s="170"/>
      <c r="BE16" s="170"/>
      <c r="BF16" s="65"/>
      <c r="BG16" s="65"/>
      <c r="BH16" s="170"/>
      <c r="BI16" s="170"/>
      <c r="BJ16" s="170"/>
      <c r="BK16" s="170"/>
      <c r="BL16" s="170"/>
      <c r="BM16" s="65"/>
      <c r="BN16" s="65"/>
      <c r="BO16" s="170"/>
      <c r="BP16" s="170"/>
      <c r="BQ16" s="170"/>
      <c r="BR16" s="170"/>
      <c r="BS16" s="170"/>
      <c r="BT16" s="65"/>
      <c r="BU16" s="65"/>
      <c r="BV16" s="170"/>
      <c r="BW16" s="170"/>
      <c r="BX16" s="170"/>
      <c r="BY16" s="170"/>
      <c r="BZ16" s="170"/>
      <c r="CA16" s="65"/>
      <c r="CB16" s="65"/>
      <c r="CC16" s="170"/>
      <c r="CD16" s="170"/>
      <c r="CE16" s="170"/>
      <c r="CF16" s="170"/>
      <c r="CG16" s="170"/>
      <c r="CH16" s="65"/>
      <c r="CI16" s="65"/>
      <c r="CJ16" s="170"/>
      <c r="CK16" s="170"/>
      <c r="CL16" s="170"/>
      <c r="CM16" s="170"/>
      <c r="CN16" s="170"/>
      <c r="CO16" s="65"/>
      <c r="CP16" s="65"/>
      <c r="CQ16" s="170"/>
      <c r="CR16" s="170"/>
      <c r="CS16" s="170"/>
      <c r="CT16" s="170"/>
      <c r="CU16" s="170"/>
      <c r="CV16" s="65"/>
      <c r="CW16" s="65"/>
      <c r="CX16" s="170"/>
      <c r="CY16" s="170"/>
      <c r="CZ16" s="170"/>
      <c r="DA16" s="170"/>
      <c r="DB16" s="170"/>
      <c r="DC16" s="65"/>
      <c r="DD16" s="65"/>
      <c r="DE16" s="170"/>
      <c r="DF16" s="170"/>
      <c r="DG16" s="170"/>
      <c r="DH16" s="170"/>
      <c r="DI16" s="170"/>
      <c r="DJ16" s="65"/>
      <c r="DK16" s="65"/>
      <c r="DL16" s="170"/>
      <c r="DM16" s="170"/>
      <c r="DN16" s="170"/>
      <c r="DO16" s="170"/>
      <c r="DP16" s="170"/>
      <c r="DQ16" s="65"/>
      <c r="DR16" s="65"/>
      <c r="DS16" s="170"/>
      <c r="DT16" s="170"/>
      <c r="DU16" s="170"/>
      <c r="DV16" s="170"/>
      <c r="DW16" s="170"/>
      <c r="DX16" s="65"/>
      <c r="DY16" s="65"/>
      <c r="DZ16" s="170"/>
      <c r="EA16" s="170"/>
      <c r="EB16" s="170"/>
      <c r="EC16" s="170"/>
      <c r="ED16" s="170"/>
      <c r="EE16" s="65"/>
      <c r="EF16" s="65"/>
      <c r="EG16" s="170"/>
      <c r="EH16" s="170"/>
      <c r="EI16" s="170"/>
      <c r="EJ16" s="170"/>
      <c r="EK16" s="170"/>
      <c r="EL16" s="65"/>
      <c r="EM16" s="65"/>
      <c r="EN16" s="170"/>
      <c r="EO16" s="170"/>
      <c r="EP16" s="170"/>
      <c r="EQ16" s="170"/>
      <c r="ER16" s="170"/>
      <c r="ES16" s="65"/>
      <c r="ET16" s="65"/>
      <c r="EU16" s="170"/>
      <c r="EV16" s="170"/>
      <c r="EW16" s="170"/>
      <c r="EX16" s="170"/>
      <c r="EY16" s="170"/>
      <c r="EZ16" s="65"/>
      <c r="FA16" s="65"/>
      <c r="FB16" s="21" t="str">
        <f t="shared" si="5"/>
        <v/>
      </c>
      <c r="FC16" s="29" t="str">
        <f t="shared" si="0"/>
        <v/>
      </c>
      <c r="FD16" s="30" t="str">
        <f t="shared" si="1"/>
        <v/>
      </c>
      <c r="FE16" s="22" t="str">
        <f t="shared" si="6"/>
        <v/>
      </c>
      <c r="FF16" s="28" t="str">
        <f t="shared" si="2"/>
        <v/>
      </c>
      <c r="FG16" s="308"/>
      <c r="FH16" s="308"/>
      <c r="FI16" s="308"/>
      <c r="FJ16" s="330">
        <f t="shared" si="7"/>
        <v>0</v>
      </c>
      <c r="FK16" s="330">
        <f t="shared" si="3"/>
        <v>0</v>
      </c>
      <c r="FL16" s="330">
        <f t="shared" si="4"/>
        <v>0</v>
      </c>
      <c r="FM16" s="330">
        <f t="shared" si="8"/>
        <v>0</v>
      </c>
      <c r="FN16" s="331" t="str">
        <f t="shared" si="9"/>
        <v/>
      </c>
    </row>
    <row r="17" spans="1:170" x14ac:dyDescent="0.45">
      <c r="A17" s="26" t="str">
        <f>IF('1.บันทึกข้อมูลนักเรียน'!A12="","",'1.บันทึกข้อมูลนักเรียน'!A12)</f>
        <v/>
      </c>
      <c r="B17" s="393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7" s="393"/>
      <c r="D17" s="169"/>
      <c r="E17" s="169"/>
      <c r="F17" s="169"/>
      <c r="G17" s="169"/>
      <c r="H17" s="169"/>
      <c r="I17" s="65"/>
      <c r="J17" s="65"/>
      <c r="K17" s="169"/>
      <c r="L17" s="169"/>
      <c r="M17" s="169"/>
      <c r="N17" s="169"/>
      <c r="O17" s="169"/>
      <c r="P17" s="65"/>
      <c r="Q17" s="65"/>
      <c r="R17" s="169"/>
      <c r="S17" s="169"/>
      <c r="T17" s="169"/>
      <c r="U17" s="169"/>
      <c r="V17" s="169"/>
      <c r="W17" s="65"/>
      <c r="X17" s="65"/>
      <c r="Y17" s="169"/>
      <c r="Z17" s="169"/>
      <c r="AA17" s="169"/>
      <c r="AB17" s="169"/>
      <c r="AC17" s="169"/>
      <c r="AD17" s="65"/>
      <c r="AE17" s="65"/>
      <c r="AF17" s="169"/>
      <c r="AG17" s="169"/>
      <c r="AH17" s="169"/>
      <c r="AI17" s="169"/>
      <c r="AJ17" s="169"/>
      <c r="AK17" s="65"/>
      <c r="AL17" s="65"/>
      <c r="AM17" s="169"/>
      <c r="AN17" s="169"/>
      <c r="AO17" s="169"/>
      <c r="AP17" s="169"/>
      <c r="AQ17" s="169"/>
      <c r="AR17" s="65"/>
      <c r="AS17" s="65"/>
      <c r="AT17" s="169"/>
      <c r="AU17" s="169"/>
      <c r="AV17" s="169"/>
      <c r="AW17" s="169"/>
      <c r="AX17" s="169"/>
      <c r="AY17" s="65"/>
      <c r="AZ17" s="65"/>
      <c r="BA17" s="169"/>
      <c r="BB17" s="169"/>
      <c r="BC17" s="169"/>
      <c r="BD17" s="169"/>
      <c r="BE17" s="169"/>
      <c r="BF17" s="65"/>
      <c r="BG17" s="65"/>
      <c r="BH17" s="169"/>
      <c r="BI17" s="169"/>
      <c r="BJ17" s="169"/>
      <c r="BK17" s="169"/>
      <c r="BL17" s="169"/>
      <c r="BM17" s="65"/>
      <c r="BN17" s="65"/>
      <c r="BO17" s="169"/>
      <c r="BP17" s="169"/>
      <c r="BQ17" s="169"/>
      <c r="BR17" s="169"/>
      <c r="BS17" s="169"/>
      <c r="BT17" s="65"/>
      <c r="BU17" s="65"/>
      <c r="BV17" s="169"/>
      <c r="BW17" s="169"/>
      <c r="BX17" s="169"/>
      <c r="BY17" s="169"/>
      <c r="BZ17" s="169"/>
      <c r="CA17" s="65"/>
      <c r="CB17" s="65"/>
      <c r="CC17" s="169"/>
      <c r="CD17" s="169"/>
      <c r="CE17" s="169"/>
      <c r="CF17" s="169"/>
      <c r="CG17" s="169"/>
      <c r="CH17" s="65"/>
      <c r="CI17" s="65"/>
      <c r="CJ17" s="169"/>
      <c r="CK17" s="169"/>
      <c r="CL17" s="169"/>
      <c r="CM17" s="169"/>
      <c r="CN17" s="169"/>
      <c r="CO17" s="65"/>
      <c r="CP17" s="65"/>
      <c r="CQ17" s="169"/>
      <c r="CR17" s="169"/>
      <c r="CS17" s="169"/>
      <c r="CT17" s="169"/>
      <c r="CU17" s="169"/>
      <c r="CV17" s="65"/>
      <c r="CW17" s="65"/>
      <c r="CX17" s="169"/>
      <c r="CY17" s="169"/>
      <c r="CZ17" s="169"/>
      <c r="DA17" s="169"/>
      <c r="DB17" s="169"/>
      <c r="DC17" s="65"/>
      <c r="DD17" s="65"/>
      <c r="DE17" s="169"/>
      <c r="DF17" s="169"/>
      <c r="DG17" s="169"/>
      <c r="DH17" s="169"/>
      <c r="DI17" s="169"/>
      <c r="DJ17" s="65"/>
      <c r="DK17" s="65"/>
      <c r="DL17" s="169"/>
      <c r="DM17" s="169"/>
      <c r="DN17" s="169"/>
      <c r="DO17" s="169"/>
      <c r="DP17" s="169"/>
      <c r="DQ17" s="65"/>
      <c r="DR17" s="65"/>
      <c r="DS17" s="169"/>
      <c r="DT17" s="169"/>
      <c r="DU17" s="169"/>
      <c r="DV17" s="169"/>
      <c r="DW17" s="169"/>
      <c r="DX17" s="65"/>
      <c r="DY17" s="65"/>
      <c r="DZ17" s="169"/>
      <c r="EA17" s="169"/>
      <c r="EB17" s="169"/>
      <c r="EC17" s="169"/>
      <c r="ED17" s="169"/>
      <c r="EE17" s="65"/>
      <c r="EF17" s="65"/>
      <c r="EG17" s="169"/>
      <c r="EH17" s="169"/>
      <c r="EI17" s="169"/>
      <c r="EJ17" s="169"/>
      <c r="EK17" s="169"/>
      <c r="EL17" s="65"/>
      <c r="EM17" s="65"/>
      <c r="EN17" s="169"/>
      <c r="EO17" s="169"/>
      <c r="EP17" s="169"/>
      <c r="EQ17" s="169"/>
      <c r="ER17" s="169"/>
      <c r="ES17" s="65"/>
      <c r="ET17" s="65"/>
      <c r="EU17" s="169"/>
      <c r="EV17" s="169"/>
      <c r="EW17" s="169"/>
      <c r="EX17" s="169"/>
      <c r="EY17" s="169"/>
      <c r="EZ17" s="65"/>
      <c r="FA17" s="65"/>
      <c r="FB17" s="21" t="str">
        <f t="shared" si="5"/>
        <v/>
      </c>
      <c r="FC17" s="29" t="str">
        <f t="shared" si="0"/>
        <v/>
      </c>
      <c r="FD17" s="30" t="str">
        <f t="shared" si="1"/>
        <v/>
      </c>
      <c r="FE17" s="22" t="str">
        <f t="shared" si="6"/>
        <v/>
      </c>
      <c r="FF17" s="28" t="str">
        <f t="shared" si="2"/>
        <v/>
      </c>
      <c r="FG17" s="308"/>
      <c r="FH17" s="308"/>
      <c r="FI17" s="308"/>
      <c r="FJ17" s="330">
        <f t="shared" si="7"/>
        <v>0</v>
      </c>
      <c r="FK17" s="330">
        <f t="shared" si="3"/>
        <v>0</v>
      </c>
      <c r="FL17" s="330">
        <f t="shared" si="4"/>
        <v>0</v>
      </c>
      <c r="FM17" s="330">
        <f t="shared" si="8"/>
        <v>0</v>
      </c>
      <c r="FN17" s="331" t="str">
        <f t="shared" si="9"/>
        <v/>
      </c>
    </row>
    <row r="18" spans="1:170" x14ac:dyDescent="0.45">
      <c r="A18" s="26" t="str">
        <f>IF('1.บันทึกข้อมูลนักเรียน'!A13="","",'1.บันทึกข้อมูลนักเรียน'!A13)</f>
        <v/>
      </c>
      <c r="B18" s="393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8" s="393"/>
      <c r="D18" s="170"/>
      <c r="E18" s="170"/>
      <c r="F18" s="170"/>
      <c r="G18" s="170"/>
      <c r="H18" s="170"/>
      <c r="I18" s="65"/>
      <c r="J18" s="65"/>
      <c r="K18" s="170"/>
      <c r="L18" s="170"/>
      <c r="M18" s="170"/>
      <c r="N18" s="170"/>
      <c r="O18" s="170"/>
      <c r="P18" s="65"/>
      <c r="Q18" s="65"/>
      <c r="R18" s="170"/>
      <c r="S18" s="170"/>
      <c r="T18" s="170"/>
      <c r="U18" s="170"/>
      <c r="V18" s="170"/>
      <c r="W18" s="65"/>
      <c r="X18" s="65"/>
      <c r="Y18" s="170"/>
      <c r="Z18" s="170"/>
      <c r="AA18" s="170"/>
      <c r="AB18" s="170"/>
      <c r="AC18" s="170"/>
      <c r="AD18" s="65"/>
      <c r="AE18" s="65"/>
      <c r="AF18" s="170"/>
      <c r="AG18" s="170"/>
      <c r="AH18" s="170"/>
      <c r="AI18" s="170"/>
      <c r="AJ18" s="170"/>
      <c r="AK18" s="65"/>
      <c r="AL18" s="65"/>
      <c r="AM18" s="170"/>
      <c r="AN18" s="170"/>
      <c r="AO18" s="170"/>
      <c r="AP18" s="170"/>
      <c r="AQ18" s="170"/>
      <c r="AR18" s="65"/>
      <c r="AS18" s="65"/>
      <c r="AT18" s="170"/>
      <c r="AU18" s="170"/>
      <c r="AV18" s="170"/>
      <c r="AW18" s="170"/>
      <c r="AX18" s="170"/>
      <c r="AY18" s="65"/>
      <c r="AZ18" s="65"/>
      <c r="BA18" s="170"/>
      <c r="BB18" s="170"/>
      <c r="BC18" s="170"/>
      <c r="BD18" s="170"/>
      <c r="BE18" s="170"/>
      <c r="BF18" s="65"/>
      <c r="BG18" s="65"/>
      <c r="BH18" s="170"/>
      <c r="BI18" s="170"/>
      <c r="BJ18" s="170"/>
      <c r="BK18" s="170"/>
      <c r="BL18" s="170"/>
      <c r="BM18" s="65"/>
      <c r="BN18" s="65"/>
      <c r="BO18" s="170"/>
      <c r="BP18" s="170"/>
      <c r="BQ18" s="170"/>
      <c r="BR18" s="170"/>
      <c r="BS18" s="170"/>
      <c r="BT18" s="65"/>
      <c r="BU18" s="65"/>
      <c r="BV18" s="170"/>
      <c r="BW18" s="170"/>
      <c r="BX18" s="170"/>
      <c r="BY18" s="170"/>
      <c r="BZ18" s="170"/>
      <c r="CA18" s="65"/>
      <c r="CB18" s="65"/>
      <c r="CC18" s="170"/>
      <c r="CD18" s="170"/>
      <c r="CE18" s="170"/>
      <c r="CF18" s="170"/>
      <c r="CG18" s="170"/>
      <c r="CH18" s="65"/>
      <c r="CI18" s="65"/>
      <c r="CJ18" s="170"/>
      <c r="CK18" s="170"/>
      <c r="CL18" s="170"/>
      <c r="CM18" s="170"/>
      <c r="CN18" s="170"/>
      <c r="CO18" s="65"/>
      <c r="CP18" s="65"/>
      <c r="CQ18" s="170"/>
      <c r="CR18" s="170"/>
      <c r="CS18" s="170"/>
      <c r="CT18" s="170"/>
      <c r="CU18" s="170"/>
      <c r="CV18" s="65"/>
      <c r="CW18" s="65"/>
      <c r="CX18" s="170"/>
      <c r="CY18" s="170"/>
      <c r="CZ18" s="170"/>
      <c r="DA18" s="170"/>
      <c r="DB18" s="170"/>
      <c r="DC18" s="65"/>
      <c r="DD18" s="65"/>
      <c r="DE18" s="170"/>
      <c r="DF18" s="170"/>
      <c r="DG18" s="170"/>
      <c r="DH18" s="170"/>
      <c r="DI18" s="170"/>
      <c r="DJ18" s="65"/>
      <c r="DK18" s="65"/>
      <c r="DL18" s="170"/>
      <c r="DM18" s="170"/>
      <c r="DN18" s="170"/>
      <c r="DO18" s="170"/>
      <c r="DP18" s="170"/>
      <c r="DQ18" s="65"/>
      <c r="DR18" s="65"/>
      <c r="DS18" s="170"/>
      <c r="DT18" s="170"/>
      <c r="DU18" s="170"/>
      <c r="DV18" s="170"/>
      <c r="DW18" s="170"/>
      <c r="DX18" s="65"/>
      <c r="DY18" s="65"/>
      <c r="DZ18" s="170"/>
      <c r="EA18" s="170"/>
      <c r="EB18" s="170"/>
      <c r="EC18" s="170"/>
      <c r="ED18" s="170"/>
      <c r="EE18" s="65"/>
      <c r="EF18" s="65"/>
      <c r="EG18" s="170"/>
      <c r="EH18" s="170"/>
      <c r="EI18" s="170"/>
      <c r="EJ18" s="170"/>
      <c r="EK18" s="170"/>
      <c r="EL18" s="65"/>
      <c r="EM18" s="65"/>
      <c r="EN18" s="170"/>
      <c r="EO18" s="170"/>
      <c r="EP18" s="170"/>
      <c r="EQ18" s="170"/>
      <c r="ER18" s="170"/>
      <c r="ES18" s="65"/>
      <c r="ET18" s="65"/>
      <c r="EU18" s="170"/>
      <c r="EV18" s="170"/>
      <c r="EW18" s="170"/>
      <c r="EX18" s="170"/>
      <c r="EY18" s="170"/>
      <c r="EZ18" s="65"/>
      <c r="FA18" s="65"/>
      <c r="FB18" s="21" t="str">
        <f t="shared" si="5"/>
        <v/>
      </c>
      <c r="FC18" s="29" t="str">
        <f t="shared" si="0"/>
        <v/>
      </c>
      <c r="FD18" s="30" t="str">
        <f t="shared" si="1"/>
        <v/>
      </c>
      <c r="FE18" s="22" t="str">
        <f t="shared" si="6"/>
        <v/>
      </c>
      <c r="FF18" s="28" t="str">
        <f t="shared" si="2"/>
        <v/>
      </c>
      <c r="FG18" s="308"/>
      <c r="FH18" s="308"/>
      <c r="FI18" s="308"/>
      <c r="FJ18" s="330">
        <f t="shared" si="7"/>
        <v>0</v>
      </c>
      <c r="FK18" s="330">
        <f t="shared" si="3"/>
        <v>0</v>
      </c>
      <c r="FL18" s="330">
        <f t="shared" si="4"/>
        <v>0</v>
      </c>
      <c r="FM18" s="330">
        <f t="shared" si="8"/>
        <v>0</v>
      </c>
      <c r="FN18" s="331" t="str">
        <f t="shared" si="9"/>
        <v/>
      </c>
    </row>
    <row r="19" spans="1:170" x14ac:dyDescent="0.45">
      <c r="A19" s="26" t="str">
        <f>IF('1.บันทึกข้อมูลนักเรียน'!A14="","",'1.บันทึกข้อมูลนักเรียน'!A14)</f>
        <v/>
      </c>
      <c r="B19" s="393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9" s="393"/>
      <c r="D19" s="169"/>
      <c r="E19" s="169"/>
      <c r="F19" s="169"/>
      <c r="G19" s="169"/>
      <c r="H19" s="169"/>
      <c r="I19" s="65"/>
      <c r="J19" s="65"/>
      <c r="K19" s="169"/>
      <c r="L19" s="169"/>
      <c r="M19" s="169"/>
      <c r="N19" s="169"/>
      <c r="O19" s="169"/>
      <c r="P19" s="65"/>
      <c r="Q19" s="65"/>
      <c r="R19" s="169"/>
      <c r="S19" s="169"/>
      <c r="T19" s="169"/>
      <c r="U19" s="169"/>
      <c r="V19" s="169"/>
      <c r="W19" s="65"/>
      <c r="X19" s="65"/>
      <c r="Y19" s="169"/>
      <c r="Z19" s="169"/>
      <c r="AA19" s="169"/>
      <c r="AB19" s="169"/>
      <c r="AC19" s="169"/>
      <c r="AD19" s="65"/>
      <c r="AE19" s="65"/>
      <c r="AF19" s="169"/>
      <c r="AG19" s="169"/>
      <c r="AH19" s="169"/>
      <c r="AI19" s="169"/>
      <c r="AJ19" s="169"/>
      <c r="AK19" s="65"/>
      <c r="AL19" s="65"/>
      <c r="AM19" s="169"/>
      <c r="AN19" s="169"/>
      <c r="AO19" s="169"/>
      <c r="AP19" s="169"/>
      <c r="AQ19" s="169"/>
      <c r="AR19" s="65"/>
      <c r="AS19" s="65"/>
      <c r="AT19" s="169"/>
      <c r="AU19" s="169"/>
      <c r="AV19" s="169"/>
      <c r="AW19" s="169"/>
      <c r="AX19" s="169"/>
      <c r="AY19" s="65"/>
      <c r="AZ19" s="65"/>
      <c r="BA19" s="169"/>
      <c r="BB19" s="169"/>
      <c r="BC19" s="169"/>
      <c r="BD19" s="169"/>
      <c r="BE19" s="169"/>
      <c r="BF19" s="65"/>
      <c r="BG19" s="65"/>
      <c r="BH19" s="169"/>
      <c r="BI19" s="169"/>
      <c r="BJ19" s="169"/>
      <c r="BK19" s="169"/>
      <c r="BL19" s="169"/>
      <c r="BM19" s="65"/>
      <c r="BN19" s="65"/>
      <c r="BO19" s="169"/>
      <c r="BP19" s="169"/>
      <c r="BQ19" s="169"/>
      <c r="BR19" s="169"/>
      <c r="BS19" s="169"/>
      <c r="BT19" s="65"/>
      <c r="BU19" s="65"/>
      <c r="BV19" s="169"/>
      <c r="BW19" s="169"/>
      <c r="BX19" s="169"/>
      <c r="BY19" s="169"/>
      <c r="BZ19" s="169"/>
      <c r="CA19" s="65"/>
      <c r="CB19" s="65"/>
      <c r="CC19" s="169"/>
      <c r="CD19" s="169"/>
      <c r="CE19" s="169"/>
      <c r="CF19" s="169"/>
      <c r="CG19" s="169"/>
      <c r="CH19" s="65"/>
      <c r="CI19" s="65"/>
      <c r="CJ19" s="169"/>
      <c r="CK19" s="169"/>
      <c r="CL19" s="169"/>
      <c r="CM19" s="169"/>
      <c r="CN19" s="169"/>
      <c r="CO19" s="65"/>
      <c r="CP19" s="65"/>
      <c r="CQ19" s="169"/>
      <c r="CR19" s="169"/>
      <c r="CS19" s="169"/>
      <c r="CT19" s="169"/>
      <c r="CU19" s="169"/>
      <c r="CV19" s="65"/>
      <c r="CW19" s="65"/>
      <c r="CX19" s="169"/>
      <c r="CY19" s="169"/>
      <c r="CZ19" s="169"/>
      <c r="DA19" s="169"/>
      <c r="DB19" s="169"/>
      <c r="DC19" s="65"/>
      <c r="DD19" s="65"/>
      <c r="DE19" s="169"/>
      <c r="DF19" s="169"/>
      <c r="DG19" s="169"/>
      <c r="DH19" s="169"/>
      <c r="DI19" s="169"/>
      <c r="DJ19" s="65"/>
      <c r="DK19" s="65"/>
      <c r="DL19" s="169"/>
      <c r="DM19" s="169"/>
      <c r="DN19" s="169"/>
      <c r="DO19" s="169"/>
      <c r="DP19" s="169"/>
      <c r="DQ19" s="65"/>
      <c r="DR19" s="65"/>
      <c r="DS19" s="169"/>
      <c r="DT19" s="169"/>
      <c r="DU19" s="169"/>
      <c r="DV19" s="169"/>
      <c r="DW19" s="169"/>
      <c r="DX19" s="65"/>
      <c r="DY19" s="65"/>
      <c r="DZ19" s="169"/>
      <c r="EA19" s="169"/>
      <c r="EB19" s="169"/>
      <c r="EC19" s="169"/>
      <c r="ED19" s="169"/>
      <c r="EE19" s="65"/>
      <c r="EF19" s="65"/>
      <c r="EG19" s="169"/>
      <c r="EH19" s="169"/>
      <c r="EI19" s="169"/>
      <c r="EJ19" s="169"/>
      <c r="EK19" s="169"/>
      <c r="EL19" s="65"/>
      <c r="EM19" s="65"/>
      <c r="EN19" s="169"/>
      <c r="EO19" s="169"/>
      <c r="EP19" s="169"/>
      <c r="EQ19" s="169"/>
      <c r="ER19" s="169"/>
      <c r="ES19" s="65"/>
      <c r="ET19" s="65"/>
      <c r="EU19" s="169"/>
      <c r="EV19" s="169"/>
      <c r="EW19" s="169"/>
      <c r="EX19" s="169"/>
      <c r="EY19" s="169"/>
      <c r="EZ19" s="65"/>
      <c r="FA19" s="65"/>
      <c r="FB19" s="21" t="str">
        <f t="shared" si="5"/>
        <v/>
      </c>
      <c r="FC19" s="29" t="str">
        <f t="shared" si="0"/>
        <v/>
      </c>
      <c r="FD19" s="30" t="str">
        <f t="shared" si="1"/>
        <v/>
      </c>
      <c r="FE19" s="22" t="str">
        <f t="shared" si="6"/>
        <v/>
      </c>
      <c r="FF19" s="28" t="str">
        <f t="shared" si="2"/>
        <v/>
      </c>
      <c r="FG19" s="308"/>
      <c r="FH19" s="308"/>
      <c r="FI19" s="308"/>
      <c r="FJ19" s="330">
        <f t="shared" si="7"/>
        <v>0</v>
      </c>
      <c r="FK19" s="330">
        <f t="shared" si="3"/>
        <v>0</v>
      </c>
      <c r="FL19" s="330">
        <f t="shared" si="4"/>
        <v>0</v>
      </c>
      <c r="FM19" s="330">
        <f t="shared" si="8"/>
        <v>0</v>
      </c>
      <c r="FN19" s="331" t="str">
        <f t="shared" si="9"/>
        <v/>
      </c>
    </row>
    <row r="20" spans="1:170" x14ac:dyDescent="0.45">
      <c r="A20" s="26" t="str">
        <f>IF('1.บันทึกข้อมูลนักเรียน'!A15="","",'1.บันทึกข้อมูลนักเรียน'!A15)</f>
        <v/>
      </c>
      <c r="B20" s="393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20" s="393"/>
      <c r="D20" s="170"/>
      <c r="E20" s="170"/>
      <c r="F20" s="170"/>
      <c r="G20" s="170"/>
      <c r="H20" s="170"/>
      <c r="I20" s="65"/>
      <c r="J20" s="65"/>
      <c r="K20" s="170"/>
      <c r="L20" s="170"/>
      <c r="M20" s="170"/>
      <c r="N20" s="170"/>
      <c r="O20" s="170"/>
      <c r="P20" s="65"/>
      <c r="Q20" s="65"/>
      <c r="R20" s="170"/>
      <c r="S20" s="170"/>
      <c r="T20" s="170"/>
      <c r="U20" s="170"/>
      <c r="V20" s="170"/>
      <c r="W20" s="65"/>
      <c r="X20" s="65"/>
      <c r="Y20" s="170"/>
      <c r="Z20" s="170"/>
      <c r="AA20" s="170"/>
      <c r="AB20" s="170"/>
      <c r="AC20" s="170"/>
      <c r="AD20" s="65"/>
      <c r="AE20" s="65"/>
      <c r="AF20" s="170"/>
      <c r="AG20" s="170"/>
      <c r="AH20" s="170"/>
      <c r="AI20" s="170"/>
      <c r="AJ20" s="170"/>
      <c r="AK20" s="65"/>
      <c r="AL20" s="65"/>
      <c r="AM20" s="170"/>
      <c r="AN20" s="170"/>
      <c r="AO20" s="170"/>
      <c r="AP20" s="170"/>
      <c r="AQ20" s="170"/>
      <c r="AR20" s="65"/>
      <c r="AS20" s="65"/>
      <c r="AT20" s="170"/>
      <c r="AU20" s="170"/>
      <c r="AV20" s="170"/>
      <c r="AW20" s="170"/>
      <c r="AX20" s="170"/>
      <c r="AY20" s="65"/>
      <c r="AZ20" s="65"/>
      <c r="BA20" s="170"/>
      <c r="BB20" s="170"/>
      <c r="BC20" s="170"/>
      <c r="BD20" s="170"/>
      <c r="BE20" s="170"/>
      <c r="BF20" s="65"/>
      <c r="BG20" s="65"/>
      <c r="BH20" s="170"/>
      <c r="BI20" s="170"/>
      <c r="BJ20" s="170"/>
      <c r="BK20" s="170"/>
      <c r="BL20" s="170"/>
      <c r="BM20" s="65"/>
      <c r="BN20" s="65"/>
      <c r="BO20" s="170"/>
      <c r="BP20" s="170"/>
      <c r="BQ20" s="170"/>
      <c r="BR20" s="170"/>
      <c r="BS20" s="170"/>
      <c r="BT20" s="65"/>
      <c r="BU20" s="65"/>
      <c r="BV20" s="170"/>
      <c r="BW20" s="170"/>
      <c r="BX20" s="170"/>
      <c r="BY20" s="170"/>
      <c r="BZ20" s="170"/>
      <c r="CA20" s="65"/>
      <c r="CB20" s="65"/>
      <c r="CC20" s="170"/>
      <c r="CD20" s="170"/>
      <c r="CE20" s="170"/>
      <c r="CF20" s="170"/>
      <c r="CG20" s="170"/>
      <c r="CH20" s="65"/>
      <c r="CI20" s="65"/>
      <c r="CJ20" s="170"/>
      <c r="CK20" s="170"/>
      <c r="CL20" s="170"/>
      <c r="CM20" s="170"/>
      <c r="CN20" s="170"/>
      <c r="CO20" s="65"/>
      <c r="CP20" s="65"/>
      <c r="CQ20" s="170"/>
      <c r="CR20" s="170"/>
      <c r="CS20" s="170"/>
      <c r="CT20" s="170"/>
      <c r="CU20" s="170"/>
      <c r="CV20" s="65"/>
      <c r="CW20" s="65"/>
      <c r="CX20" s="170"/>
      <c r="CY20" s="170"/>
      <c r="CZ20" s="170"/>
      <c r="DA20" s="170"/>
      <c r="DB20" s="170"/>
      <c r="DC20" s="65"/>
      <c r="DD20" s="65"/>
      <c r="DE20" s="170"/>
      <c r="DF20" s="170"/>
      <c r="DG20" s="170"/>
      <c r="DH20" s="170"/>
      <c r="DI20" s="170"/>
      <c r="DJ20" s="65"/>
      <c r="DK20" s="65"/>
      <c r="DL20" s="170"/>
      <c r="DM20" s="170"/>
      <c r="DN20" s="170"/>
      <c r="DO20" s="170"/>
      <c r="DP20" s="170"/>
      <c r="DQ20" s="65"/>
      <c r="DR20" s="65"/>
      <c r="DS20" s="170"/>
      <c r="DT20" s="170"/>
      <c r="DU20" s="170"/>
      <c r="DV20" s="170"/>
      <c r="DW20" s="170"/>
      <c r="DX20" s="65"/>
      <c r="DY20" s="65"/>
      <c r="DZ20" s="170"/>
      <c r="EA20" s="170"/>
      <c r="EB20" s="170"/>
      <c r="EC20" s="170"/>
      <c r="ED20" s="170"/>
      <c r="EE20" s="65"/>
      <c r="EF20" s="65"/>
      <c r="EG20" s="170"/>
      <c r="EH20" s="170"/>
      <c r="EI20" s="170"/>
      <c r="EJ20" s="170"/>
      <c r="EK20" s="170"/>
      <c r="EL20" s="65"/>
      <c r="EM20" s="65"/>
      <c r="EN20" s="170"/>
      <c r="EO20" s="170"/>
      <c r="EP20" s="170"/>
      <c r="EQ20" s="170"/>
      <c r="ER20" s="170"/>
      <c r="ES20" s="65"/>
      <c r="ET20" s="65"/>
      <c r="EU20" s="170"/>
      <c r="EV20" s="170"/>
      <c r="EW20" s="170"/>
      <c r="EX20" s="170"/>
      <c r="EY20" s="170"/>
      <c r="EZ20" s="65"/>
      <c r="FA20" s="65"/>
      <c r="FB20" s="21" t="str">
        <f t="shared" si="5"/>
        <v/>
      </c>
      <c r="FC20" s="29" t="str">
        <f t="shared" si="0"/>
        <v/>
      </c>
      <c r="FD20" s="30" t="str">
        <f t="shared" si="1"/>
        <v/>
      </c>
      <c r="FE20" s="22" t="str">
        <f t="shared" si="6"/>
        <v/>
      </c>
      <c r="FF20" s="28" t="str">
        <f t="shared" si="2"/>
        <v/>
      </c>
      <c r="FG20" s="308"/>
      <c r="FH20" s="308"/>
      <c r="FI20" s="308"/>
      <c r="FJ20" s="330">
        <f t="shared" si="7"/>
        <v>0</v>
      </c>
      <c r="FK20" s="330">
        <f t="shared" si="3"/>
        <v>0</v>
      </c>
      <c r="FL20" s="330">
        <f t="shared" si="4"/>
        <v>0</v>
      </c>
      <c r="FM20" s="330">
        <f t="shared" si="8"/>
        <v>0</v>
      </c>
      <c r="FN20" s="331" t="str">
        <f t="shared" si="9"/>
        <v/>
      </c>
    </row>
    <row r="21" spans="1:170" x14ac:dyDescent="0.45">
      <c r="A21" s="26" t="str">
        <f>IF('1.บันทึกข้อมูลนักเรียน'!A16="","",'1.บันทึกข้อมูลนักเรียน'!A16)</f>
        <v/>
      </c>
      <c r="B21" s="393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1" s="393"/>
      <c r="D21" s="169"/>
      <c r="E21" s="169"/>
      <c r="F21" s="169"/>
      <c r="G21" s="169"/>
      <c r="H21" s="169"/>
      <c r="I21" s="65"/>
      <c r="J21" s="65"/>
      <c r="K21" s="169"/>
      <c r="L21" s="169"/>
      <c r="M21" s="169"/>
      <c r="N21" s="169"/>
      <c r="O21" s="169"/>
      <c r="P21" s="65"/>
      <c r="Q21" s="65"/>
      <c r="R21" s="169"/>
      <c r="S21" s="169"/>
      <c r="T21" s="169"/>
      <c r="U21" s="169"/>
      <c r="V21" s="169"/>
      <c r="W21" s="65"/>
      <c r="X21" s="65"/>
      <c r="Y21" s="169"/>
      <c r="Z21" s="169"/>
      <c r="AA21" s="169"/>
      <c r="AB21" s="169"/>
      <c r="AC21" s="169"/>
      <c r="AD21" s="65"/>
      <c r="AE21" s="65"/>
      <c r="AF21" s="169"/>
      <c r="AG21" s="169"/>
      <c r="AH21" s="169"/>
      <c r="AI21" s="169"/>
      <c r="AJ21" s="169"/>
      <c r="AK21" s="65"/>
      <c r="AL21" s="65"/>
      <c r="AM21" s="169"/>
      <c r="AN21" s="169"/>
      <c r="AO21" s="169"/>
      <c r="AP21" s="169"/>
      <c r="AQ21" s="169"/>
      <c r="AR21" s="65"/>
      <c r="AS21" s="65"/>
      <c r="AT21" s="169"/>
      <c r="AU21" s="169"/>
      <c r="AV21" s="169"/>
      <c r="AW21" s="169"/>
      <c r="AX21" s="169"/>
      <c r="AY21" s="65"/>
      <c r="AZ21" s="65"/>
      <c r="BA21" s="169"/>
      <c r="BB21" s="169"/>
      <c r="BC21" s="169"/>
      <c r="BD21" s="169"/>
      <c r="BE21" s="169"/>
      <c r="BF21" s="65"/>
      <c r="BG21" s="65"/>
      <c r="BH21" s="169"/>
      <c r="BI21" s="169"/>
      <c r="BJ21" s="169"/>
      <c r="BK21" s="169"/>
      <c r="BL21" s="169"/>
      <c r="BM21" s="65"/>
      <c r="BN21" s="65"/>
      <c r="BO21" s="169"/>
      <c r="BP21" s="169"/>
      <c r="BQ21" s="169"/>
      <c r="BR21" s="169"/>
      <c r="BS21" s="169"/>
      <c r="BT21" s="65"/>
      <c r="BU21" s="65"/>
      <c r="BV21" s="169"/>
      <c r="BW21" s="169"/>
      <c r="BX21" s="169"/>
      <c r="BY21" s="169"/>
      <c r="BZ21" s="169"/>
      <c r="CA21" s="65"/>
      <c r="CB21" s="65"/>
      <c r="CC21" s="169"/>
      <c r="CD21" s="169"/>
      <c r="CE21" s="169"/>
      <c r="CF21" s="169"/>
      <c r="CG21" s="169"/>
      <c r="CH21" s="65"/>
      <c r="CI21" s="65"/>
      <c r="CJ21" s="169"/>
      <c r="CK21" s="169"/>
      <c r="CL21" s="169"/>
      <c r="CM21" s="169"/>
      <c r="CN21" s="169"/>
      <c r="CO21" s="65"/>
      <c r="CP21" s="65"/>
      <c r="CQ21" s="169"/>
      <c r="CR21" s="169"/>
      <c r="CS21" s="169"/>
      <c r="CT21" s="169"/>
      <c r="CU21" s="169"/>
      <c r="CV21" s="65"/>
      <c r="CW21" s="65"/>
      <c r="CX21" s="169"/>
      <c r="CY21" s="169"/>
      <c r="CZ21" s="169"/>
      <c r="DA21" s="169"/>
      <c r="DB21" s="169"/>
      <c r="DC21" s="65"/>
      <c r="DD21" s="65"/>
      <c r="DE21" s="169"/>
      <c r="DF21" s="169"/>
      <c r="DG21" s="169"/>
      <c r="DH21" s="169"/>
      <c r="DI21" s="169"/>
      <c r="DJ21" s="65"/>
      <c r="DK21" s="65"/>
      <c r="DL21" s="169"/>
      <c r="DM21" s="169"/>
      <c r="DN21" s="169"/>
      <c r="DO21" s="169"/>
      <c r="DP21" s="169"/>
      <c r="DQ21" s="65"/>
      <c r="DR21" s="65"/>
      <c r="DS21" s="169"/>
      <c r="DT21" s="169"/>
      <c r="DU21" s="169"/>
      <c r="DV21" s="169"/>
      <c r="DW21" s="169"/>
      <c r="DX21" s="65"/>
      <c r="DY21" s="65"/>
      <c r="DZ21" s="169"/>
      <c r="EA21" s="169"/>
      <c r="EB21" s="169"/>
      <c r="EC21" s="169"/>
      <c r="ED21" s="169"/>
      <c r="EE21" s="65"/>
      <c r="EF21" s="65"/>
      <c r="EG21" s="169"/>
      <c r="EH21" s="169"/>
      <c r="EI21" s="169"/>
      <c r="EJ21" s="169"/>
      <c r="EK21" s="169"/>
      <c r="EL21" s="65"/>
      <c r="EM21" s="65"/>
      <c r="EN21" s="169"/>
      <c r="EO21" s="169"/>
      <c r="EP21" s="169"/>
      <c r="EQ21" s="169"/>
      <c r="ER21" s="169"/>
      <c r="ES21" s="65"/>
      <c r="ET21" s="65"/>
      <c r="EU21" s="169"/>
      <c r="EV21" s="169"/>
      <c r="EW21" s="169"/>
      <c r="EX21" s="169"/>
      <c r="EY21" s="169"/>
      <c r="EZ21" s="65"/>
      <c r="FA21" s="65"/>
      <c r="FB21" s="21" t="str">
        <f t="shared" si="5"/>
        <v/>
      </c>
      <c r="FC21" s="29" t="str">
        <f t="shared" si="0"/>
        <v/>
      </c>
      <c r="FD21" s="30" t="str">
        <f t="shared" si="1"/>
        <v/>
      </c>
      <c r="FE21" s="22" t="str">
        <f t="shared" si="6"/>
        <v/>
      </c>
      <c r="FF21" s="28" t="str">
        <f t="shared" si="2"/>
        <v/>
      </c>
      <c r="FG21" s="308"/>
      <c r="FH21" s="308"/>
      <c r="FI21" s="308"/>
      <c r="FJ21" s="330">
        <f t="shared" si="7"/>
        <v>0</v>
      </c>
      <c r="FK21" s="330">
        <f t="shared" si="3"/>
        <v>0</v>
      </c>
      <c r="FL21" s="330">
        <f t="shared" si="4"/>
        <v>0</v>
      </c>
      <c r="FM21" s="330">
        <f t="shared" si="8"/>
        <v>0</v>
      </c>
      <c r="FN21" s="331" t="str">
        <f t="shared" si="9"/>
        <v/>
      </c>
    </row>
    <row r="22" spans="1:170" x14ac:dyDescent="0.45">
      <c r="A22" s="26" t="str">
        <f>IF('1.บันทึกข้อมูลนักเรียน'!A17="","",'1.บันทึกข้อมูลนักเรียน'!A17)</f>
        <v/>
      </c>
      <c r="B22" s="393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2" s="393"/>
      <c r="D22" s="170"/>
      <c r="E22" s="170"/>
      <c r="F22" s="170"/>
      <c r="G22" s="170"/>
      <c r="H22" s="170"/>
      <c r="I22" s="65"/>
      <c r="J22" s="65"/>
      <c r="K22" s="170"/>
      <c r="L22" s="170"/>
      <c r="M22" s="170"/>
      <c r="N22" s="170"/>
      <c r="O22" s="170"/>
      <c r="P22" s="65"/>
      <c r="Q22" s="65"/>
      <c r="R22" s="170"/>
      <c r="S22" s="170"/>
      <c r="T22" s="170"/>
      <c r="U22" s="170"/>
      <c r="V22" s="170"/>
      <c r="W22" s="65"/>
      <c r="X22" s="65"/>
      <c r="Y22" s="170"/>
      <c r="Z22" s="170"/>
      <c r="AA22" s="170"/>
      <c r="AB22" s="170"/>
      <c r="AC22" s="170"/>
      <c r="AD22" s="65"/>
      <c r="AE22" s="65"/>
      <c r="AF22" s="170"/>
      <c r="AG22" s="170"/>
      <c r="AH22" s="170"/>
      <c r="AI22" s="170"/>
      <c r="AJ22" s="170"/>
      <c r="AK22" s="65"/>
      <c r="AL22" s="65"/>
      <c r="AM22" s="170"/>
      <c r="AN22" s="170"/>
      <c r="AO22" s="170"/>
      <c r="AP22" s="170"/>
      <c r="AQ22" s="170"/>
      <c r="AR22" s="65"/>
      <c r="AS22" s="65"/>
      <c r="AT22" s="170"/>
      <c r="AU22" s="170"/>
      <c r="AV22" s="170"/>
      <c r="AW22" s="170"/>
      <c r="AX22" s="170"/>
      <c r="AY22" s="65"/>
      <c r="AZ22" s="65"/>
      <c r="BA22" s="170"/>
      <c r="BB22" s="170"/>
      <c r="BC22" s="170"/>
      <c r="BD22" s="170"/>
      <c r="BE22" s="170"/>
      <c r="BF22" s="65"/>
      <c r="BG22" s="65"/>
      <c r="BH22" s="170"/>
      <c r="BI22" s="170"/>
      <c r="BJ22" s="170"/>
      <c r="BK22" s="170"/>
      <c r="BL22" s="170"/>
      <c r="BM22" s="65"/>
      <c r="BN22" s="65"/>
      <c r="BO22" s="170"/>
      <c r="BP22" s="170"/>
      <c r="BQ22" s="170"/>
      <c r="BR22" s="170"/>
      <c r="BS22" s="170"/>
      <c r="BT22" s="65"/>
      <c r="BU22" s="65"/>
      <c r="BV22" s="170"/>
      <c r="BW22" s="170"/>
      <c r="BX22" s="170"/>
      <c r="BY22" s="170"/>
      <c r="BZ22" s="170"/>
      <c r="CA22" s="65"/>
      <c r="CB22" s="65"/>
      <c r="CC22" s="170"/>
      <c r="CD22" s="170"/>
      <c r="CE22" s="170"/>
      <c r="CF22" s="170"/>
      <c r="CG22" s="170"/>
      <c r="CH22" s="65"/>
      <c r="CI22" s="65"/>
      <c r="CJ22" s="170"/>
      <c r="CK22" s="170"/>
      <c r="CL22" s="170"/>
      <c r="CM22" s="170"/>
      <c r="CN22" s="170"/>
      <c r="CO22" s="65"/>
      <c r="CP22" s="65"/>
      <c r="CQ22" s="170"/>
      <c r="CR22" s="170"/>
      <c r="CS22" s="170"/>
      <c r="CT22" s="170"/>
      <c r="CU22" s="170"/>
      <c r="CV22" s="65"/>
      <c r="CW22" s="65"/>
      <c r="CX22" s="170"/>
      <c r="CY22" s="170"/>
      <c r="CZ22" s="170"/>
      <c r="DA22" s="170"/>
      <c r="DB22" s="170"/>
      <c r="DC22" s="65"/>
      <c r="DD22" s="65"/>
      <c r="DE22" s="170"/>
      <c r="DF22" s="170"/>
      <c r="DG22" s="170"/>
      <c r="DH22" s="170"/>
      <c r="DI22" s="170"/>
      <c r="DJ22" s="65"/>
      <c r="DK22" s="65"/>
      <c r="DL22" s="170"/>
      <c r="DM22" s="170"/>
      <c r="DN22" s="170"/>
      <c r="DO22" s="170"/>
      <c r="DP22" s="170"/>
      <c r="DQ22" s="65"/>
      <c r="DR22" s="65"/>
      <c r="DS22" s="170"/>
      <c r="DT22" s="170"/>
      <c r="DU22" s="170"/>
      <c r="DV22" s="170"/>
      <c r="DW22" s="170"/>
      <c r="DX22" s="65"/>
      <c r="DY22" s="65"/>
      <c r="DZ22" s="170"/>
      <c r="EA22" s="170"/>
      <c r="EB22" s="170"/>
      <c r="EC22" s="170"/>
      <c r="ED22" s="170"/>
      <c r="EE22" s="65"/>
      <c r="EF22" s="65"/>
      <c r="EG22" s="170"/>
      <c r="EH22" s="170"/>
      <c r="EI22" s="170"/>
      <c r="EJ22" s="170"/>
      <c r="EK22" s="170"/>
      <c r="EL22" s="65"/>
      <c r="EM22" s="65"/>
      <c r="EN22" s="170"/>
      <c r="EO22" s="170"/>
      <c r="EP22" s="170"/>
      <c r="EQ22" s="170"/>
      <c r="ER22" s="170"/>
      <c r="ES22" s="65"/>
      <c r="ET22" s="65"/>
      <c r="EU22" s="170"/>
      <c r="EV22" s="170"/>
      <c r="EW22" s="170"/>
      <c r="EX22" s="170"/>
      <c r="EY22" s="170"/>
      <c r="EZ22" s="65"/>
      <c r="FA22" s="65"/>
      <c r="FB22" s="21" t="str">
        <f t="shared" si="5"/>
        <v/>
      </c>
      <c r="FC22" s="29" t="str">
        <f t="shared" si="0"/>
        <v/>
      </c>
      <c r="FD22" s="30" t="str">
        <f t="shared" si="1"/>
        <v/>
      </c>
      <c r="FE22" s="22" t="str">
        <f t="shared" si="6"/>
        <v/>
      </c>
      <c r="FF22" s="28" t="str">
        <f t="shared" si="2"/>
        <v/>
      </c>
      <c r="FG22" s="308"/>
      <c r="FH22" s="308"/>
      <c r="FI22" s="308"/>
      <c r="FJ22" s="330">
        <f t="shared" si="7"/>
        <v>0</v>
      </c>
      <c r="FK22" s="330">
        <f t="shared" si="3"/>
        <v>0</v>
      </c>
      <c r="FL22" s="330">
        <f t="shared" si="4"/>
        <v>0</v>
      </c>
      <c r="FM22" s="330">
        <f t="shared" si="8"/>
        <v>0</v>
      </c>
      <c r="FN22" s="331" t="str">
        <f t="shared" si="9"/>
        <v/>
      </c>
    </row>
    <row r="23" spans="1:170" x14ac:dyDescent="0.45">
      <c r="A23" s="26" t="str">
        <f>IF('1.บันทึกข้อมูลนักเรียน'!A18="","",'1.บันทึกข้อมูลนักเรียน'!A18)</f>
        <v/>
      </c>
      <c r="B23" s="393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3" s="393"/>
      <c r="D23" s="169"/>
      <c r="E23" s="169"/>
      <c r="F23" s="169"/>
      <c r="G23" s="169"/>
      <c r="H23" s="169"/>
      <c r="I23" s="65"/>
      <c r="J23" s="65"/>
      <c r="K23" s="169"/>
      <c r="L23" s="169"/>
      <c r="M23" s="169"/>
      <c r="N23" s="169"/>
      <c r="O23" s="169"/>
      <c r="P23" s="65"/>
      <c r="Q23" s="65"/>
      <c r="R23" s="169"/>
      <c r="S23" s="169"/>
      <c r="T23" s="169"/>
      <c r="U23" s="169"/>
      <c r="V23" s="169"/>
      <c r="W23" s="65"/>
      <c r="X23" s="65"/>
      <c r="Y23" s="169"/>
      <c r="Z23" s="169"/>
      <c r="AA23" s="169"/>
      <c r="AB23" s="169"/>
      <c r="AC23" s="169"/>
      <c r="AD23" s="65"/>
      <c r="AE23" s="65"/>
      <c r="AF23" s="169"/>
      <c r="AG23" s="169"/>
      <c r="AH23" s="169"/>
      <c r="AI23" s="169"/>
      <c r="AJ23" s="169"/>
      <c r="AK23" s="65"/>
      <c r="AL23" s="65"/>
      <c r="AM23" s="169"/>
      <c r="AN23" s="169"/>
      <c r="AO23" s="169"/>
      <c r="AP23" s="169"/>
      <c r="AQ23" s="169"/>
      <c r="AR23" s="65"/>
      <c r="AS23" s="65"/>
      <c r="AT23" s="169"/>
      <c r="AU23" s="169"/>
      <c r="AV23" s="169"/>
      <c r="AW23" s="169"/>
      <c r="AX23" s="169"/>
      <c r="AY23" s="65"/>
      <c r="AZ23" s="65"/>
      <c r="BA23" s="169"/>
      <c r="BB23" s="169"/>
      <c r="BC23" s="169"/>
      <c r="BD23" s="169"/>
      <c r="BE23" s="169"/>
      <c r="BF23" s="65"/>
      <c r="BG23" s="65"/>
      <c r="BH23" s="169"/>
      <c r="BI23" s="169"/>
      <c r="BJ23" s="169"/>
      <c r="BK23" s="169"/>
      <c r="BL23" s="169"/>
      <c r="BM23" s="65"/>
      <c r="BN23" s="65"/>
      <c r="BO23" s="169"/>
      <c r="BP23" s="169"/>
      <c r="BQ23" s="169"/>
      <c r="BR23" s="169"/>
      <c r="BS23" s="169"/>
      <c r="BT23" s="65"/>
      <c r="BU23" s="65"/>
      <c r="BV23" s="169"/>
      <c r="BW23" s="169"/>
      <c r="BX23" s="169"/>
      <c r="BY23" s="169"/>
      <c r="BZ23" s="169"/>
      <c r="CA23" s="65"/>
      <c r="CB23" s="65"/>
      <c r="CC23" s="169"/>
      <c r="CD23" s="169"/>
      <c r="CE23" s="169"/>
      <c r="CF23" s="169"/>
      <c r="CG23" s="169"/>
      <c r="CH23" s="65"/>
      <c r="CI23" s="65"/>
      <c r="CJ23" s="169"/>
      <c r="CK23" s="169"/>
      <c r="CL23" s="169"/>
      <c r="CM23" s="169"/>
      <c r="CN23" s="169"/>
      <c r="CO23" s="65"/>
      <c r="CP23" s="65"/>
      <c r="CQ23" s="169"/>
      <c r="CR23" s="169"/>
      <c r="CS23" s="169"/>
      <c r="CT23" s="169"/>
      <c r="CU23" s="169"/>
      <c r="CV23" s="65"/>
      <c r="CW23" s="65"/>
      <c r="CX23" s="169"/>
      <c r="CY23" s="169"/>
      <c r="CZ23" s="169"/>
      <c r="DA23" s="169"/>
      <c r="DB23" s="169"/>
      <c r="DC23" s="65"/>
      <c r="DD23" s="65"/>
      <c r="DE23" s="169"/>
      <c r="DF23" s="169"/>
      <c r="DG23" s="169"/>
      <c r="DH23" s="169"/>
      <c r="DI23" s="169"/>
      <c r="DJ23" s="65"/>
      <c r="DK23" s="65"/>
      <c r="DL23" s="169"/>
      <c r="DM23" s="169"/>
      <c r="DN23" s="169"/>
      <c r="DO23" s="169"/>
      <c r="DP23" s="169"/>
      <c r="DQ23" s="65"/>
      <c r="DR23" s="65"/>
      <c r="DS23" s="169"/>
      <c r="DT23" s="169"/>
      <c r="DU23" s="169"/>
      <c r="DV23" s="169"/>
      <c r="DW23" s="169"/>
      <c r="DX23" s="65"/>
      <c r="DY23" s="65"/>
      <c r="DZ23" s="169"/>
      <c r="EA23" s="169"/>
      <c r="EB23" s="169"/>
      <c r="EC23" s="169"/>
      <c r="ED23" s="169"/>
      <c r="EE23" s="65"/>
      <c r="EF23" s="65"/>
      <c r="EG23" s="169"/>
      <c r="EH23" s="169"/>
      <c r="EI23" s="169"/>
      <c r="EJ23" s="169"/>
      <c r="EK23" s="169"/>
      <c r="EL23" s="65"/>
      <c r="EM23" s="65"/>
      <c r="EN23" s="169"/>
      <c r="EO23" s="169"/>
      <c r="EP23" s="169"/>
      <c r="EQ23" s="169"/>
      <c r="ER23" s="169"/>
      <c r="ES23" s="65"/>
      <c r="ET23" s="65"/>
      <c r="EU23" s="169"/>
      <c r="EV23" s="169"/>
      <c r="EW23" s="169"/>
      <c r="EX23" s="169"/>
      <c r="EY23" s="169"/>
      <c r="EZ23" s="65"/>
      <c r="FA23" s="65"/>
      <c r="FB23" s="21" t="str">
        <f t="shared" si="5"/>
        <v/>
      </c>
      <c r="FC23" s="29" t="str">
        <f t="shared" si="0"/>
        <v/>
      </c>
      <c r="FD23" s="30" t="str">
        <f t="shared" si="1"/>
        <v/>
      </c>
      <c r="FE23" s="22" t="str">
        <f t="shared" si="6"/>
        <v/>
      </c>
      <c r="FF23" s="28" t="str">
        <f t="shared" si="2"/>
        <v/>
      </c>
      <c r="FG23" s="308"/>
      <c r="FH23" s="308"/>
      <c r="FI23" s="308"/>
      <c r="FJ23" s="330">
        <f t="shared" si="7"/>
        <v>0</v>
      </c>
      <c r="FK23" s="330">
        <f t="shared" si="3"/>
        <v>0</v>
      </c>
      <c r="FL23" s="330">
        <f t="shared" si="4"/>
        <v>0</v>
      </c>
      <c r="FM23" s="330">
        <f t="shared" si="8"/>
        <v>0</v>
      </c>
      <c r="FN23" s="331" t="str">
        <f t="shared" si="9"/>
        <v/>
      </c>
    </row>
    <row r="24" spans="1:170" x14ac:dyDescent="0.45">
      <c r="A24" s="26" t="str">
        <f>IF('1.บันทึกข้อมูลนักเรียน'!A19="","",'1.บันทึกข้อมูลนักเรียน'!A19)</f>
        <v/>
      </c>
      <c r="B24" s="393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4" s="393"/>
      <c r="D24" s="170"/>
      <c r="E24" s="170"/>
      <c r="F24" s="170"/>
      <c r="G24" s="170"/>
      <c r="H24" s="170"/>
      <c r="I24" s="65"/>
      <c r="J24" s="65"/>
      <c r="K24" s="170"/>
      <c r="L24" s="170"/>
      <c r="M24" s="170"/>
      <c r="N24" s="170"/>
      <c r="O24" s="170"/>
      <c r="P24" s="65"/>
      <c r="Q24" s="65"/>
      <c r="R24" s="170"/>
      <c r="S24" s="170"/>
      <c r="T24" s="170"/>
      <c r="U24" s="170"/>
      <c r="V24" s="170"/>
      <c r="W24" s="65"/>
      <c r="X24" s="65"/>
      <c r="Y24" s="170"/>
      <c r="Z24" s="170"/>
      <c r="AA24" s="170"/>
      <c r="AB24" s="170"/>
      <c r="AC24" s="170"/>
      <c r="AD24" s="65"/>
      <c r="AE24" s="65"/>
      <c r="AF24" s="170"/>
      <c r="AG24" s="170"/>
      <c r="AH24" s="170"/>
      <c r="AI24" s="170"/>
      <c r="AJ24" s="170"/>
      <c r="AK24" s="65"/>
      <c r="AL24" s="65"/>
      <c r="AM24" s="170"/>
      <c r="AN24" s="170"/>
      <c r="AO24" s="170"/>
      <c r="AP24" s="170"/>
      <c r="AQ24" s="170"/>
      <c r="AR24" s="65"/>
      <c r="AS24" s="65"/>
      <c r="AT24" s="170"/>
      <c r="AU24" s="170"/>
      <c r="AV24" s="170"/>
      <c r="AW24" s="170"/>
      <c r="AX24" s="170"/>
      <c r="AY24" s="65"/>
      <c r="AZ24" s="65"/>
      <c r="BA24" s="170"/>
      <c r="BB24" s="170"/>
      <c r="BC24" s="170"/>
      <c r="BD24" s="170"/>
      <c r="BE24" s="170"/>
      <c r="BF24" s="65"/>
      <c r="BG24" s="65"/>
      <c r="BH24" s="170"/>
      <c r="BI24" s="170"/>
      <c r="BJ24" s="170"/>
      <c r="BK24" s="170"/>
      <c r="BL24" s="170"/>
      <c r="BM24" s="65"/>
      <c r="BN24" s="65"/>
      <c r="BO24" s="170"/>
      <c r="BP24" s="170"/>
      <c r="BQ24" s="170"/>
      <c r="BR24" s="170"/>
      <c r="BS24" s="170"/>
      <c r="BT24" s="65"/>
      <c r="BU24" s="65"/>
      <c r="BV24" s="170"/>
      <c r="BW24" s="170"/>
      <c r="BX24" s="170"/>
      <c r="BY24" s="170"/>
      <c r="BZ24" s="170"/>
      <c r="CA24" s="65"/>
      <c r="CB24" s="65"/>
      <c r="CC24" s="170"/>
      <c r="CD24" s="170"/>
      <c r="CE24" s="170"/>
      <c r="CF24" s="170"/>
      <c r="CG24" s="170"/>
      <c r="CH24" s="65"/>
      <c r="CI24" s="65"/>
      <c r="CJ24" s="170"/>
      <c r="CK24" s="170"/>
      <c r="CL24" s="170"/>
      <c r="CM24" s="170"/>
      <c r="CN24" s="170"/>
      <c r="CO24" s="65"/>
      <c r="CP24" s="65"/>
      <c r="CQ24" s="170"/>
      <c r="CR24" s="170"/>
      <c r="CS24" s="170"/>
      <c r="CT24" s="170"/>
      <c r="CU24" s="170"/>
      <c r="CV24" s="65"/>
      <c r="CW24" s="65"/>
      <c r="CX24" s="170"/>
      <c r="CY24" s="170"/>
      <c r="CZ24" s="170"/>
      <c r="DA24" s="170"/>
      <c r="DB24" s="170"/>
      <c r="DC24" s="65"/>
      <c r="DD24" s="65"/>
      <c r="DE24" s="170"/>
      <c r="DF24" s="170"/>
      <c r="DG24" s="170"/>
      <c r="DH24" s="170"/>
      <c r="DI24" s="170"/>
      <c r="DJ24" s="65"/>
      <c r="DK24" s="65"/>
      <c r="DL24" s="170"/>
      <c r="DM24" s="170"/>
      <c r="DN24" s="170"/>
      <c r="DO24" s="170"/>
      <c r="DP24" s="170"/>
      <c r="DQ24" s="65"/>
      <c r="DR24" s="65"/>
      <c r="DS24" s="170"/>
      <c r="DT24" s="170"/>
      <c r="DU24" s="170"/>
      <c r="DV24" s="170"/>
      <c r="DW24" s="170"/>
      <c r="DX24" s="65"/>
      <c r="DY24" s="65"/>
      <c r="DZ24" s="170"/>
      <c r="EA24" s="170"/>
      <c r="EB24" s="170"/>
      <c r="EC24" s="170"/>
      <c r="ED24" s="170"/>
      <c r="EE24" s="65"/>
      <c r="EF24" s="65"/>
      <c r="EG24" s="170"/>
      <c r="EH24" s="170"/>
      <c r="EI24" s="170"/>
      <c r="EJ24" s="170"/>
      <c r="EK24" s="170"/>
      <c r="EL24" s="65"/>
      <c r="EM24" s="65"/>
      <c r="EN24" s="170"/>
      <c r="EO24" s="170"/>
      <c r="EP24" s="170"/>
      <c r="EQ24" s="170"/>
      <c r="ER24" s="170"/>
      <c r="ES24" s="65"/>
      <c r="ET24" s="65"/>
      <c r="EU24" s="170"/>
      <c r="EV24" s="170"/>
      <c r="EW24" s="170"/>
      <c r="EX24" s="170"/>
      <c r="EY24" s="170"/>
      <c r="EZ24" s="65"/>
      <c r="FA24" s="65"/>
      <c r="FB24" s="21" t="str">
        <f t="shared" si="5"/>
        <v/>
      </c>
      <c r="FC24" s="29" t="str">
        <f t="shared" si="0"/>
        <v/>
      </c>
      <c r="FD24" s="30" t="str">
        <f t="shared" si="1"/>
        <v/>
      </c>
      <c r="FE24" s="22" t="str">
        <f t="shared" si="6"/>
        <v/>
      </c>
      <c r="FF24" s="28" t="str">
        <f t="shared" si="2"/>
        <v/>
      </c>
      <c r="FG24" s="308"/>
      <c r="FH24" s="308"/>
      <c r="FI24" s="308"/>
      <c r="FJ24" s="330">
        <f t="shared" si="7"/>
        <v>0</v>
      </c>
      <c r="FK24" s="330">
        <f t="shared" si="3"/>
        <v>0</v>
      </c>
      <c r="FL24" s="330">
        <f t="shared" si="4"/>
        <v>0</v>
      </c>
      <c r="FM24" s="330">
        <f t="shared" si="8"/>
        <v>0</v>
      </c>
      <c r="FN24" s="331" t="str">
        <f t="shared" si="9"/>
        <v/>
      </c>
    </row>
    <row r="25" spans="1:170" x14ac:dyDescent="0.45">
      <c r="A25" s="26" t="str">
        <f>IF('1.บันทึกข้อมูลนักเรียน'!A20="","",'1.บันทึกข้อมูลนักเรียน'!A20)</f>
        <v/>
      </c>
      <c r="B25" s="393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5" s="393"/>
      <c r="D25" s="169"/>
      <c r="E25" s="169"/>
      <c r="F25" s="169"/>
      <c r="G25" s="169"/>
      <c r="H25" s="169"/>
      <c r="I25" s="65"/>
      <c r="J25" s="65"/>
      <c r="K25" s="169"/>
      <c r="L25" s="169"/>
      <c r="M25" s="169"/>
      <c r="N25" s="169"/>
      <c r="O25" s="169"/>
      <c r="P25" s="65"/>
      <c r="Q25" s="65"/>
      <c r="R25" s="169"/>
      <c r="S25" s="169"/>
      <c r="T25" s="169"/>
      <c r="U25" s="169"/>
      <c r="V25" s="169"/>
      <c r="W25" s="65"/>
      <c r="X25" s="65"/>
      <c r="Y25" s="169"/>
      <c r="Z25" s="169"/>
      <c r="AA25" s="169"/>
      <c r="AB25" s="169"/>
      <c r="AC25" s="169"/>
      <c r="AD25" s="65"/>
      <c r="AE25" s="65"/>
      <c r="AF25" s="169"/>
      <c r="AG25" s="169"/>
      <c r="AH25" s="169"/>
      <c r="AI25" s="169"/>
      <c r="AJ25" s="169"/>
      <c r="AK25" s="65"/>
      <c r="AL25" s="65"/>
      <c r="AM25" s="169"/>
      <c r="AN25" s="169"/>
      <c r="AO25" s="169"/>
      <c r="AP25" s="169"/>
      <c r="AQ25" s="169"/>
      <c r="AR25" s="65"/>
      <c r="AS25" s="65"/>
      <c r="AT25" s="169"/>
      <c r="AU25" s="169"/>
      <c r="AV25" s="169"/>
      <c r="AW25" s="169"/>
      <c r="AX25" s="169"/>
      <c r="AY25" s="65"/>
      <c r="AZ25" s="65"/>
      <c r="BA25" s="169"/>
      <c r="BB25" s="169"/>
      <c r="BC25" s="169"/>
      <c r="BD25" s="169"/>
      <c r="BE25" s="169"/>
      <c r="BF25" s="65"/>
      <c r="BG25" s="65"/>
      <c r="BH25" s="169"/>
      <c r="BI25" s="169"/>
      <c r="BJ25" s="169"/>
      <c r="BK25" s="169"/>
      <c r="BL25" s="169"/>
      <c r="BM25" s="65"/>
      <c r="BN25" s="65"/>
      <c r="BO25" s="169"/>
      <c r="BP25" s="169"/>
      <c r="BQ25" s="169"/>
      <c r="BR25" s="169"/>
      <c r="BS25" s="169"/>
      <c r="BT25" s="65"/>
      <c r="BU25" s="65"/>
      <c r="BV25" s="169"/>
      <c r="BW25" s="169"/>
      <c r="BX25" s="169"/>
      <c r="BY25" s="169"/>
      <c r="BZ25" s="169"/>
      <c r="CA25" s="65"/>
      <c r="CB25" s="65"/>
      <c r="CC25" s="169"/>
      <c r="CD25" s="169"/>
      <c r="CE25" s="169"/>
      <c r="CF25" s="169"/>
      <c r="CG25" s="169"/>
      <c r="CH25" s="65"/>
      <c r="CI25" s="65"/>
      <c r="CJ25" s="169"/>
      <c r="CK25" s="169"/>
      <c r="CL25" s="169"/>
      <c r="CM25" s="169"/>
      <c r="CN25" s="169"/>
      <c r="CO25" s="65"/>
      <c r="CP25" s="65"/>
      <c r="CQ25" s="169"/>
      <c r="CR25" s="169"/>
      <c r="CS25" s="169"/>
      <c r="CT25" s="169"/>
      <c r="CU25" s="169"/>
      <c r="CV25" s="65"/>
      <c r="CW25" s="65"/>
      <c r="CX25" s="169"/>
      <c r="CY25" s="169"/>
      <c r="CZ25" s="169"/>
      <c r="DA25" s="169"/>
      <c r="DB25" s="169"/>
      <c r="DC25" s="65"/>
      <c r="DD25" s="65"/>
      <c r="DE25" s="169"/>
      <c r="DF25" s="169"/>
      <c r="DG25" s="169"/>
      <c r="DH25" s="169"/>
      <c r="DI25" s="169"/>
      <c r="DJ25" s="65"/>
      <c r="DK25" s="65"/>
      <c r="DL25" s="169"/>
      <c r="DM25" s="169"/>
      <c r="DN25" s="169"/>
      <c r="DO25" s="169"/>
      <c r="DP25" s="169"/>
      <c r="DQ25" s="65"/>
      <c r="DR25" s="65"/>
      <c r="DS25" s="169"/>
      <c r="DT25" s="169"/>
      <c r="DU25" s="169"/>
      <c r="DV25" s="169"/>
      <c r="DW25" s="169"/>
      <c r="DX25" s="65"/>
      <c r="DY25" s="65"/>
      <c r="DZ25" s="169"/>
      <c r="EA25" s="169"/>
      <c r="EB25" s="169"/>
      <c r="EC25" s="169"/>
      <c r="ED25" s="169"/>
      <c r="EE25" s="65"/>
      <c r="EF25" s="65"/>
      <c r="EG25" s="169"/>
      <c r="EH25" s="169"/>
      <c r="EI25" s="169"/>
      <c r="EJ25" s="169"/>
      <c r="EK25" s="169"/>
      <c r="EL25" s="65"/>
      <c r="EM25" s="65"/>
      <c r="EN25" s="169"/>
      <c r="EO25" s="169"/>
      <c r="EP25" s="169"/>
      <c r="EQ25" s="169"/>
      <c r="ER25" s="169"/>
      <c r="ES25" s="65"/>
      <c r="ET25" s="65"/>
      <c r="EU25" s="169"/>
      <c r="EV25" s="169"/>
      <c r="EW25" s="169"/>
      <c r="EX25" s="169"/>
      <c r="EY25" s="169"/>
      <c r="EZ25" s="65"/>
      <c r="FA25" s="65"/>
      <c r="FB25" s="21" t="str">
        <f t="shared" si="5"/>
        <v/>
      </c>
      <c r="FC25" s="29" t="str">
        <f t="shared" si="0"/>
        <v/>
      </c>
      <c r="FD25" s="30" t="str">
        <f t="shared" si="1"/>
        <v/>
      </c>
      <c r="FE25" s="22" t="str">
        <f t="shared" si="6"/>
        <v/>
      </c>
      <c r="FF25" s="28" t="str">
        <f t="shared" si="2"/>
        <v/>
      </c>
      <c r="FG25" s="308"/>
      <c r="FH25" s="308"/>
      <c r="FI25" s="308"/>
      <c r="FJ25" s="330">
        <f t="shared" si="7"/>
        <v>0</v>
      </c>
      <c r="FK25" s="330">
        <f t="shared" si="3"/>
        <v>0</v>
      </c>
      <c r="FL25" s="330">
        <f t="shared" si="4"/>
        <v>0</v>
      </c>
      <c r="FM25" s="330">
        <f t="shared" si="8"/>
        <v>0</v>
      </c>
      <c r="FN25" s="331" t="str">
        <f t="shared" si="9"/>
        <v/>
      </c>
    </row>
    <row r="26" spans="1:170" x14ac:dyDescent="0.45">
      <c r="A26" s="26" t="str">
        <f>IF('1.บันทึกข้อมูลนักเรียน'!A21="","",'1.บันทึกข้อมูลนักเรียน'!A21)</f>
        <v/>
      </c>
      <c r="B26" s="393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6" s="393"/>
      <c r="D26" s="170"/>
      <c r="E26" s="170"/>
      <c r="F26" s="170"/>
      <c r="G26" s="170"/>
      <c r="H26" s="170"/>
      <c r="I26" s="65"/>
      <c r="J26" s="65"/>
      <c r="K26" s="170"/>
      <c r="L26" s="170"/>
      <c r="M26" s="170"/>
      <c r="N26" s="170"/>
      <c r="O26" s="170"/>
      <c r="P26" s="65"/>
      <c r="Q26" s="65"/>
      <c r="R26" s="170"/>
      <c r="S26" s="170"/>
      <c r="T26" s="170"/>
      <c r="U26" s="170"/>
      <c r="V26" s="170"/>
      <c r="W26" s="65"/>
      <c r="X26" s="65"/>
      <c r="Y26" s="170"/>
      <c r="Z26" s="170"/>
      <c r="AA26" s="170"/>
      <c r="AB26" s="170"/>
      <c r="AC26" s="170"/>
      <c r="AD26" s="65"/>
      <c r="AE26" s="65"/>
      <c r="AF26" s="170"/>
      <c r="AG26" s="170"/>
      <c r="AH26" s="170"/>
      <c r="AI26" s="170"/>
      <c r="AJ26" s="170"/>
      <c r="AK26" s="65"/>
      <c r="AL26" s="65"/>
      <c r="AM26" s="170"/>
      <c r="AN26" s="170"/>
      <c r="AO26" s="170"/>
      <c r="AP26" s="170"/>
      <c r="AQ26" s="170"/>
      <c r="AR26" s="65"/>
      <c r="AS26" s="65"/>
      <c r="AT26" s="170"/>
      <c r="AU26" s="170"/>
      <c r="AV26" s="170"/>
      <c r="AW26" s="170"/>
      <c r="AX26" s="170"/>
      <c r="AY26" s="65"/>
      <c r="AZ26" s="65"/>
      <c r="BA26" s="170"/>
      <c r="BB26" s="170"/>
      <c r="BC26" s="170"/>
      <c r="BD26" s="170"/>
      <c r="BE26" s="170"/>
      <c r="BF26" s="65"/>
      <c r="BG26" s="65"/>
      <c r="BH26" s="170"/>
      <c r="BI26" s="170"/>
      <c r="BJ26" s="170"/>
      <c r="BK26" s="170"/>
      <c r="BL26" s="170"/>
      <c r="BM26" s="65"/>
      <c r="BN26" s="65"/>
      <c r="BO26" s="170"/>
      <c r="BP26" s="170"/>
      <c r="BQ26" s="170"/>
      <c r="BR26" s="170"/>
      <c r="BS26" s="170"/>
      <c r="BT26" s="65"/>
      <c r="BU26" s="65"/>
      <c r="BV26" s="170"/>
      <c r="BW26" s="170"/>
      <c r="BX26" s="170"/>
      <c r="BY26" s="170"/>
      <c r="BZ26" s="170"/>
      <c r="CA26" s="65"/>
      <c r="CB26" s="65"/>
      <c r="CC26" s="170"/>
      <c r="CD26" s="170"/>
      <c r="CE26" s="170"/>
      <c r="CF26" s="170"/>
      <c r="CG26" s="170"/>
      <c r="CH26" s="65"/>
      <c r="CI26" s="65"/>
      <c r="CJ26" s="170"/>
      <c r="CK26" s="170"/>
      <c r="CL26" s="170"/>
      <c r="CM26" s="170"/>
      <c r="CN26" s="170"/>
      <c r="CO26" s="65"/>
      <c r="CP26" s="65"/>
      <c r="CQ26" s="170"/>
      <c r="CR26" s="170"/>
      <c r="CS26" s="170"/>
      <c r="CT26" s="170"/>
      <c r="CU26" s="170"/>
      <c r="CV26" s="65"/>
      <c r="CW26" s="65"/>
      <c r="CX26" s="170"/>
      <c r="CY26" s="170"/>
      <c r="CZ26" s="170"/>
      <c r="DA26" s="170"/>
      <c r="DB26" s="170"/>
      <c r="DC26" s="65"/>
      <c r="DD26" s="65"/>
      <c r="DE26" s="170"/>
      <c r="DF26" s="170"/>
      <c r="DG26" s="170"/>
      <c r="DH26" s="170"/>
      <c r="DI26" s="170"/>
      <c r="DJ26" s="65"/>
      <c r="DK26" s="65"/>
      <c r="DL26" s="170"/>
      <c r="DM26" s="170"/>
      <c r="DN26" s="170"/>
      <c r="DO26" s="170"/>
      <c r="DP26" s="170"/>
      <c r="DQ26" s="65"/>
      <c r="DR26" s="65"/>
      <c r="DS26" s="170"/>
      <c r="DT26" s="170"/>
      <c r="DU26" s="170"/>
      <c r="DV26" s="170"/>
      <c r="DW26" s="170"/>
      <c r="DX26" s="65"/>
      <c r="DY26" s="65"/>
      <c r="DZ26" s="170"/>
      <c r="EA26" s="170"/>
      <c r="EB26" s="170"/>
      <c r="EC26" s="170"/>
      <c r="ED26" s="170"/>
      <c r="EE26" s="65"/>
      <c r="EF26" s="65"/>
      <c r="EG26" s="170"/>
      <c r="EH26" s="170"/>
      <c r="EI26" s="170"/>
      <c r="EJ26" s="170"/>
      <c r="EK26" s="170"/>
      <c r="EL26" s="65"/>
      <c r="EM26" s="65"/>
      <c r="EN26" s="170"/>
      <c r="EO26" s="170"/>
      <c r="EP26" s="170"/>
      <c r="EQ26" s="170"/>
      <c r="ER26" s="170"/>
      <c r="ES26" s="65"/>
      <c r="ET26" s="65"/>
      <c r="EU26" s="170"/>
      <c r="EV26" s="170"/>
      <c r="EW26" s="170"/>
      <c r="EX26" s="170"/>
      <c r="EY26" s="170"/>
      <c r="EZ26" s="65"/>
      <c r="FA26" s="65"/>
      <c r="FB26" s="21" t="str">
        <f t="shared" si="5"/>
        <v/>
      </c>
      <c r="FC26" s="29" t="str">
        <f t="shared" si="0"/>
        <v/>
      </c>
      <c r="FD26" s="30" t="str">
        <f t="shared" si="1"/>
        <v/>
      </c>
      <c r="FE26" s="22" t="str">
        <f t="shared" si="6"/>
        <v/>
      </c>
      <c r="FF26" s="28" t="str">
        <f t="shared" si="2"/>
        <v/>
      </c>
      <c r="FG26" s="308"/>
      <c r="FH26" s="308"/>
      <c r="FI26" s="308"/>
      <c r="FJ26" s="330">
        <f t="shared" si="7"/>
        <v>0</v>
      </c>
      <c r="FK26" s="330">
        <f t="shared" si="3"/>
        <v>0</v>
      </c>
      <c r="FL26" s="330">
        <f t="shared" si="4"/>
        <v>0</v>
      </c>
      <c r="FM26" s="330">
        <f t="shared" si="8"/>
        <v>0</v>
      </c>
      <c r="FN26" s="331" t="str">
        <f t="shared" si="9"/>
        <v/>
      </c>
    </row>
    <row r="27" spans="1:170" x14ac:dyDescent="0.45">
      <c r="A27" s="26" t="str">
        <f>IF('1.บันทึกข้อมูลนักเรียน'!A22="","",'1.บันทึกข้อมูลนักเรียน'!A22)</f>
        <v/>
      </c>
      <c r="B27" s="393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7" s="393"/>
      <c r="D27" s="169"/>
      <c r="E27" s="169"/>
      <c r="F27" s="169"/>
      <c r="G27" s="169"/>
      <c r="H27" s="169"/>
      <c r="I27" s="65"/>
      <c r="J27" s="65"/>
      <c r="K27" s="169"/>
      <c r="L27" s="169"/>
      <c r="M27" s="169"/>
      <c r="N27" s="169"/>
      <c r="O27" s="169"/>
      <c r="P27" s="65"/>
      <c r="Q27" s="65"/>
      <c r="R27" s="169"/>
      <c r="S27" s="169"/>
      <c r="T27" s="169"/>
      <c r="U27" s="169"/>
      <c r="V27" s="169"/>
      <c r="W27" s="65"/>
      <c r="X27" s="65"/>
      <c r="Y27" s="169"/>
      <c r="Z27" s="169"/>
      <c r="AA27" s="169"/>
      <c r="AB27" s="169"/>
      <c r="AC27" s="169"/>
      <c r="AD27" s="65"/>
      <c r="AE27" s="65"/>
      <c r="AF27" s="169"/>
      <c r="AG27" s="169"/>
      <c r="AH27" s="169"/>
      <c r="AI27" s="169"/>
      <c r="AJ27" s="169"/>
      <c r="AK27" s="65"/>
      <c r="AL27" s="65"/>
      <c r="AM27" s="169"/>
      <c r="AN27" s="169"/>
      <c r="AO27" s="169"/>
      <c r="AP27" s="169"/>
      <c r="AQ27" s="169"/>
      <c r="AR27" s="65"/>
      <c r="AS27" s="65"/>
      <c r="AT27" s="169"/>
      <c r="AU27" s="169"/>
      <c r="AV27" s="169"/>
      <c r="AW27" s="169"/>
      <c r="AX27" s="169"/>
      <c r="AY27" s="65"/>
      <c r="AZ27" s="65"/>
      <c r="BA27" s="169"/>
      <c r="BB27" s="169"/>
      <c r="BC27" s="169"/>
      <c r="BD27" s="169"/>
      <c r="BE27" s="169"/>
      <c r="BF27" s="65"/>
      <c r="BG27" s="65"/>
      <c r="BH27" s="169"/>
      <c r="BI27" s="169"/>
      <c r="BJ27" s="169"/>
      <c r="BK27" s="169"/>
      <c r="BL27" s="169"/>
      <c r="BM27" s="65"/>
      <c r="BN27" s="65"/>
      <c r="BO27" s="169"/>
      <c r="BP27" s="169"/>
      <c r="BQ27" s="169"/>
      <c r="BR27" s="169"/>
      <c r="BS27" s="169"/>
      <c r="BT27" s="65"/>
      <c r="BU27" s="65"/>
      <c r="BV27" s="169"/>
      <c r="BW27" s="169"/>
      <c r="BX27" s="169"/>
      <c r="BY27" s="169"/>
      <c r="BZ27" s="169"/>
      <c r="CA27" s="65"/>
      <c r="CB27" s="65"/>
      <c r="CC27" s="169"/>
      <c r="CD27" s="169"/>
      <c r="CE27" s="169"/>
      <c r="CF27" s="169"/>
      <c r="CG27" s="169"/>
      <c r="CH27" s="65"/>
      <c r="CI27" s="65"/>
      <c r="CJ27" s="169"/>
      <c r="CK27" s="169"/>
      <c r="CL27" s="169"/>
      <c r="CM27" s="169"/>
      <c r="CN27" s="169"/>
      <c r="CO27" s="65"/>
      <c r="CP27" s="65"/>
      <c r="CQ27" s="169"/>
      <c r="CR27" s="169"/>
      <c r="CS27" s="169"/>
      <c r="CT27" s="169"/>
      <c r="CU27" s="169"/>
      <c r="CV27" s="65"/>
      <c r="CW27" s="65"/>
      <c r="CX27" s="169"/>
      <c r="CY27" s="169"/>
      <c r="CZ27" s="169"/>
      <c r="DA27" s="169"/>
      <c r="DB27" s="169"/>
      <c r="DC27" s="65"/>
      <c r="DD27" s="65"/>
      <c r="DE27" s="169"/>
      <c r="DF27" s="169"/>
      <c r="DG27" s="169"/>
      <c r="DH27" s="169"/>
      <c r="DI27" s="169"/>
      <c r="DJ27" s="65"/>
      <c r="DK27" s="65"/>
      <c r="DL27" s="169"/>
      <c r="DM27" s="169"/>
      <c r="DN27" s="169"/>
      <c r="DO27" s="169"/>
      <c r="DP27" s="169"/>
      <c r="DQ27" s="65"/>
      <c r="DR27" s="65"/>
      <c r="DS27" s="169"/>
      <c r="DT27" s="169"/>
      <c r="DU27" s="169"/>
      <c r="DV27" s="169"/>
      <c r="DW27" s="169"/>
      <c r="DX27" s="65"/>
      <c r="DY27" s="65"/>
      <c r="DZ27" s="169"/>
      <c r="EA27" s="169"/>
      <c r="EB27" s="169"/>
      <c r="EC27" s="169"/>
      <c r="ED27" s="169"/>
      <c r="EE27" s="65"/>
      <c r="EF27" s="65"/>
      <c r="EG27" s="169"/>
      <c r="EH27" s="169"/>
      <c r="EI27" s="169"/>
      <c r="EJ27" s="169"/>
      <c r="EK27" s="169"/>
      <c r="EL27" s="65"/>
      <c r="EM27" s="65"/>
      <c r="EN27" s="169"/>
      <c r="EO27" s="169"/>
      <c r="EP27" s="169"/>
      <c r="EQ27" s="169"/>
      <c r="ER27" s="169"/>
      <c r="ES27" s="65"/>
      <c r="ET27" s="65"/>
      <c r="EU27" s="169"/>
      <c r="EV27" s="169"/>
      <c r="EW27" s="169"/>
      <c r="EX27" s="169"/>
      <c r="EY27" s="169"/>
      <c r="EZ27" s="65"/>
      <c r="FA27" s="65"/>
      <c r="FB27" s="21" t="str">
        <f t="shared" si="5"/>
        <v/>
      </c>
      <c r="FC27" s="29" t="str">
        <f t="shared" si="0"/>
        <v/>
      </c>
      <c r="FD27" s="30" t="str">
        <f t="shared" si="1"/>
        <v/>
      </c>
      <c r="FE27" s="22" t="str">
        <f t="shared" si="6"/>
        <v/>
      </c>
      <c r="FF27" s="28" t="str">
        <f t="shared" si="2"/>
        <v/>
      </c>
      <c r="FG27" s="308"/>
      <c r="FH27" s="308"/>
      <c r="FI27" s="308"/>
      <c r="FJ27" s="330">
        <f t="shared" si="7"/>
        <v>0</v>
      </c>
      <c r="FK27" s="330">
        <f t="shared" si="3"/>
        <v>0</v>
      </c>
      <c r="FL27" s="330">
        <f t="shared" si="4"/>
        <v>0</v>
      </c>
      <c r="FM27" s="330">
        <f t="shared" si="8"/>
        <v>0</v>
      </c>
      <c r="FN27" s="331" t="str">
        <f t="shared" si="9"/>
        <v/>
      </c>
    </row>
    <row r="28" spans="1:170" x14ac:dyDescent="0.45">
      <c r="A28" s="26" t="str">
        <f>IF('1.บันทึกข้อมูลนักเรียน'!A23="","",'1.บันทึกข้อมูลนักเรียน'!A23)</f>
        <v/>
      </c>
      <c r="B28" s="393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8" s="393"/>
      <c r="D28" s="170"/>
      <c r="E28" s="170"/>
      <c r="F28" s="170"/>
      <c r="G28" s="170"/>
      <c r="H28" s="170"/>
      <c r="I28" s="65"/>
      <c r="J28" s="65"/>
      <c r="K28" s="170"/>
      <c r="L28" s="170"/>
      <c r="M28" s="170"/>
      <c r="N28" s="170"/>
      <c r="O28" s="170"/>
      <c r="P28" s="65"/>
      <c r="Q28" s="65"/>
      <c r="R28" s="170"/>
      <c r="S28" s="170"/>
      <c r="T28" s="170"/>
      <c r="U28" s="170"/>
      <c r="V28" s="170"/>
      <c r="W28" s="65"/>
      <c r="X28" s="65"/>
      <c r="Y28" s="170"/>
      <c r="Z28" s="170"/>
      <c r="AA28" s="170"/>
      <c r="AB28" s="170"/>
      <c r="AC28" s="170"/>
      <c r="AD28" s="65"/>
      <c r="AE28" s="65"/>
      <c r="AF28" s="170"/>
      <c r="AG28" s="170"/>
      <c r="AH28" s="170"/>
      <c r="AI28" s="170"/>
      <c r="AJ28" s="170"/>
      <c r="AK28" s="65"/>
      <c r="AL28" s="65"/>
      <c r="AM28" s="170"/>
      <c r="AN28" s="170"/>
      <c r="AO28" s="170"/>
      <c r="AP28" s="170"/>
      <c r="AQ28" s="170"/>
      <c r="AR28" s="65"/>
      <c r="AS28" s="65"/>
      <c r="AT28" s="170"/>
      <c r="AU28" s="170"/>
      <c r="AV28" s="170"/>
      <c r="AW28" s="170"/>
      <c r="AX28" s="170"/>
      <c r="AY28" s="65"/>
      <c r="AZ28" s="65"/>
      <c r="BA28" s="170"/>
      <c r="BB28" s="170"/>
      <c r="BC28" s="170"/>
      <c r="BD28" s="170"/>
      <c r="BE28" s="170"/>
      <c r="BF28" s="65"/>
      <c r="BG28" s="65"/>
      <c r="BH28" s="170"/>
      <c r="BI28" s="170"/>
      <c r="BJ28" s="170"/>
      <c r="BK28" s="170"/>
      <c r="BL28" s="170"/>
      <c r="BM28" s="65"/>
      <c r="BN28" s="65"/>
      <c r="BO28" s="170"/>
      <c r="BP28" s="170"/>
      <c r="BQ28" s="170"/>
      <c r="BR28" s="170"/>
      <c r="BS28" s="170"/>
      <c r="BT28" s="65"/>
      <c r="BU28" s="65"/>
      <c r="BV28" s="170"/>
      <c r="BW28" s="170"/>
      <c r="BX28" s="170"/>
      <c r="BY28" s="170"/>
      <c r="BZ28" s="170"/>
      <c r="CA28" s="65"/>
      <c r="CB28" s="65"/>
      <c r="CC28" s="170"/>
      <c r="CD28" s="170"/>
      <c r="CE28" s="170"/>
      <c r="CF28" s="170"/>
      <c r="CG28" s="170"/>
      <c r="CH28" s="65"/>
      <c r="CI28" s="65"/>
      <c r="CJ28" s="170"/>
      <c r="CK28" s="170"/>
      <c r="CL28" s="170"/>
      <c r="CM28" s="170"/>
      <c r="CN28" s="170"/>
      <c r="CO28" s="65"/>
      <c r="CP28" s="65"/>
      <c r="CQ28" s="170"/>
      <c r="CR28" s="170"/>
      <c r="CS28" s="170"/>
      <c r="CT28" s="170"/>
      <c r="CU28" s="170"/>
      <c r="CV28" s="65"/>
      <c r="CW28" s="65"/>
      <c r="CX28" s="170"/>
      <c r="CY28" s="170"/>
      <c r="CZ28" s="170"/>
      <c r="DA28" s="170"/>
      <c r="DB28" s="170"/>
      <c r="DC28" s="65"/>
      <c r="DD28" s="65"/>
      <c r="DE28" s="170"/>
      <c r="DF28" s="170"/>
      <c r="DG28" s="170"/>
      <c r="DH28" s="170"/>
      <c r="DI28" s="170"/>
      <c r="DJ28" s="65"/>
      <c r="DK28" s="65"/>
      <c r="DL28" s="170"/>
      <c r="DM28" s="170"/>
      <c r="DN28" s="170"/>
      <c r="DO28" s="170"/>
      <c r="DP28" s="170"/>
      <c r="DQ28" s="65"/>
      <c r="DR28" s="65"/>
      <c r="DS28" s="170"/>
      <c r="DT28" s="170"/>
      <c r="DU28" s="170"/>
      <c r="DV28" s="170"/>
      <c r="DW28" s="170"/>
      <c r="DX28" s="65"/>
      <c r="DY28" s="65"/>
      <c r="DZ28" s="170"/>
      <c r="EA28" s="170"/>
      <c r="EB28" s="170"/>
      <c r="EC28" s="170"/>
      <c r="ED28" s="170"/>
      <c r="EE28" s="65"/>
      <c r="EF28" s="65"/>
      <c r="EG28" s="170"/>
      <c r="EH28" s="170"/>
      <c r="EI28" s="170"/>
      <c r="EJ28" s="170"/>
      <c r="EK28" s="170"/>
      <c r="EL28" s="65"/>
      <c r="EM28" s="65"/>
      <c r="EN28" s="170"/>
      <c r="EO28" s="170"/>
      <c r="EP28" s="170"/>
      <c r="EQ28" s="170"/>
      <c r="ER28" s="170"/>
      <c r="ES28" s="65"/>
      <c r="ET28" s="65"/>
      <c r="EU28" s="170"/>
      <c r="EV28" s="170"/>
      <c r="EW28" s="170"/>
      <c r="EX28" s="170"/>
      <c r="EY28" s="170"/>
      <c r="EZ28" s="65"/>
      <c r="FA28" s="65"/>
      <c r="FB28" s="21" t="str">
        <f t="shared" si="5"/>
        <v/>
      </c>
      <c r="FC28" s="29" t="str">
        <f t="shared" si="0"/>
        <v/>
      </c>
      <c r="FD28" s="30" t="str">
        <f t="shared" si="1"/>
        <v/>
      </c>
      <c r="FE28" s="22" t="str">
        <f t="shared" si="6"/>
        <v/>
      </c>
      <c r="FF28" s="28" t="str">
        <f t="shared" si="2"/>
        <v/>
      </c>
      <c r="FG28" s="308"/>
      <c r="FH28" s="308"/>
      <c r="FI28" s="308"/>
      <c r="FJ28" s="330">
        <f t="shared" si="7"/>
        <v>0</v>
      </c>
      <c r="FK28" s="330">
        <f t="shared" si="3"/>
        <v>0</v>
      </c>
      <c r="FL28" s="330">
        <f t="shared" si="4"/>
        <v>0</v>
      </c>
      <c r="FM28" s="330">
        <f t="shared" si="8"/>
        <v>0</v>
      </c>
      <c r="FN28" s="331" t="str">
        <f t="shared" si="9"/>
        <v/>
      </c>
    </row>
    <row r="29" spans="1:170" x14ac:dyDescent="0.45">
      <c r="A29" s="26" t="str">
        <f>IF('1.บันทึกข้อมูลนักเรียน'!A24="","",'1.บันทึกข้อมูลนักเรียน'!A24)</f>
        <v/>
      </c>
      <c r="B29" s="393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9" s="393"/>
      <c r="D29" s="169"/>
      <c r="E29" s="169"/>
      <c r="F29" s="169"/>
      <c r="G29" s="169"/>
      <c r="H29" s="169"/>
      <c r="I29" s="65"/>
      <c r="J29" s="65"/>
      <c r="K29" s="169"/>
      <c r="L29" s="169"/>
      <c r="M29" s="169"/>
      <c r="N29" s="169"/>
      <c r="O29" s="169"/>
      <c r="P29" s="65"/>
      <c r="Q29" s="65"/>
      <c r="R29" s="169"/>
      <c r="S29" s="169"/>
      <c r="T29" s="169"/>
      <c r="U29" s="169"/>
      <c r="V29" s="169"/>
      <c r="W29" s="65"/>
      <c r="X29" s="65"/>
      <c r="Y29" s="169"/>
      <c r="Z29" s="169"/>
      <c r="AA29" s="169"/>
      <c r="AB29" s="169"/>
      <c r="AC29" s="169"/>
      <c r="AD29" s="65"/>
      <c r="AE29" s="65"/>
      <c r="AF29" s="169"/>
      <c r="AG29" s="169"/>
      <c r="AH29" s="169"/>
      <c r="AI29" s="169"/>
      <c r="AJ29" s="169"/>
      <c r="AK29" s="65"/>
      <c r="AL29" s="65"/>
      <c r="AM29" s="169"/>
      <c r="AN29" s="169"/>
      <c r="AO29" s="169"/>
      <c r="AP29" s="169"/>
      <c r="AQ29" s="169"/>
      <c r="AR29" s="65"/>
      <c r="AS29" s="65"/>
      <c r="AT29" s="169"/>
      <c r="AU29" s="169"/>
      <c r="AV29" s="169"/>
      <c r="AW29" s="169"/>
      <c r="AX29" s="169"/>
      <c r="AY29" s="65"/>
      <c r="AZ29" s="65"/>
      <c r="BA29" s="169"/>
      <c r="BB29" s="169"/>
      <c r="BC29" s="169"/>
      <c r="BD29" s="169"/>
      <c r="BE29" s="169"/>
      <c r="BF29" s="65"/>
      <c r="BG29" s="65"/>
      <c r="BH29" s="169"/>
      <c r="BI29" s="169"/>
      <c r="BJ29" s="169"/>
      <c r="BK29" s="169"/>
      <c r="BL29" s="169"/>
      <c r="BM29" s="65"/>
      <c r="BN29" s="65"/>
      <c r="BO29" s="169"/>
      <c r="BP29" s="169"/>
      <c r="BQ29" s="169"/>
      <c r="BR29" s="169"/>
      <c r="BS29" s="169"/>
      <c r="BT29" s="65"/>
      <c r="BU29" s="65"/>
      <c r="BV29" s="169"/>
      <c r="BW29" s="169"/>
      <c r="BX29" s="169"/>
      <c r="BY29" s="169"/>
      <c r="BZ29" s="169"/>
      <c r="CA29" s="65"/>
      <c r="CB29" s="65"/>
      <c r="CC29" s="169"/>
      <c r="CD29" s="169"/>
      <c r="CE29" s="169"/>
      <c r="CF29" s="169"/>
      <c r="CG29" s="169"/>
      <c r="CH29" s="65"/>
      <c r="CI29" s="65"/>
      <c r="CJ29" s="169"/>
      <c r="CK29" s="169"/>
      <c r="CL29" s="169"/>
      <c r="CM29" s="169"/>
      <c r="CN29" s="169"/>
      <c r="CO29" s="65"/>
      <c r="CP29" s="65"/>
      <c r="CQ29" s="169"/>
      <c r="CR29" s="169"/>
      <c r="CS29" s="169"/>
      <c r="CT29" s="169"/>
      <c r="CU29" s="169"/>
      <c r="CV29" s="65"/>
      <c r="CW29" s="65"/>
      <c r="CX29" s="169"/>
      <c r="CY29" s="169"/>
      <c r="CZ29" s="169"/>
      <c r="DA29" s="169"/>
      <c r="DB29" s="169"/>
      <c r="DC29" s="65"/>
      <c r="DD29" s="65"/>
      <c r="DE29" s="169"/>
      <c r="DF29" s="169"/>
      <c r="DG29" s="169"/>
      <c r="DH29" s="169"/>
      <c r="DI29" s="169"/>
      <c r="DJ29" s="65"/>
      <c r="DK29" s="65"/>
      <c r="DL29" s="169"/>
      <c r="DM29" s="169"/>
      <c r="DN29" s="169"/>
      <c r="DO29" s="169"/>
      <c r="DP29" s="169"/>
      <c r="DQ29" s="65"/>
      <c r="DR29" s="65"/>
      <c r="DS29" s="169"/>
      <c r="DT29" s="169"/>
      <c r="DU29" s="169"/>
      <c r="DV29" s="169"/>
      <c r="DW29" s="169"/>
      <c r="DX29" s="65"/>
      <c r="DY29" s="65"/>
      <c r="DZ29" s="169"/>
      <c r="EA29" s="169"/>
      <c r="EB29" s="169"/>
      <c r="EC29" s="169"/>
      <c r="ED29" s="169"/>
      <c r="EE29" s="65"/>
      <c r="EF29" s="65"/>
      <c r="EG29" s="169"/>
      <c r="EH29" s="169"/>
      <c r="EI29" s="169"/>
      <c r="EJ29" s="169"/>
      <c r="EK29" s="169"/>
      <c r="EL29" s="65"/>
      <c r="EM29" s="65"/>
      <c r="EN29" s="169"/>
      <c r="EO29" s="169"/>
      <c r="EP29" s="169"/>
      <c r="EQ29" s="169"/>
      <c r="ER29" s="169"/>
      <c r="ES29" s="65"/>
      <c r="ET29" s="65"/>
      <c r="EU29" s="169"/>
      <c r="EV29" s="169"/>
      <c r="EW29" s="169"/>
      <c r="EX29" s="169"/>
      <c r="EY29" s="169"/>
      <c r="EZ29" s="65"/>
      <c r="FA29" s="65"/>
      <c r="FB29" s="21" t="str">
        <f t="shared" si="5"/>
        <v/>
      </c>
      <c r="FC29" s="29" t="str">
        <f t="shared" si="0"/>
        <v/>
      </c>
      <c r="FD29" s="30" t="str">
        <f t="shared" si="1"/>
        <v/>
      </c>
      <c r="FE29" s="22" t="str">
        <f t="shared" si="6"/>
        <v/>
      </c>
      <c r="FF29" s="28" t="str">
        <f t="shared" si="2"/>
        <v/>
      </c>
      <c r="FG29" s="308"/>
      <c r="FH29" s="308"/>
      <c r="FI29" s="308"/>
      <c r="FJ29" s="330">
        <f t="shared" si="7"/>
        <v>0</v>
      </c>
      <c r="FK29" s="330">
        <f t="shared" si="3"/>
        <v>0</v>
      </c>
      <c r="FL29" s="330">
        <f t="shared" si="4"/>
        <v>0</v>
      </c>
      <c r="FM29" s="330">
        <f t="shared" si="8"/>
        <v>0</v>
      </c>
      <c r="FN29" s="331" t="str">
        <f t="shared" si="9"/>
        <v/>
      </c>
    </row>
    <row r="30" spans="1:170" x14ac:dyDescent="0.45">
      <c r="A30" s="26" t="str">
        <f>IF('1.บันทึกข้อมูลนักเรียน'!A25="","",'1.บันทึกข้อมูลนักเรียน'!A25)</f>
        <v/>
      </c>
      <c r="B30" s="393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30" s="393"/>
      <c r="D30" s="170"/>
      <c r="E30" s="170"/>
      <c r="F30" s="170"/>
      <c r="G30" s="170"/>
      <c r="H30" s="170"/>
      <c r="I30" s="65"/>
      <c r="J30" s="65"/>
      <c r="K30" s="170"/>
      <c r="L30" s="170"/>
      <c r="M30" s="170"/>
      <c r="N30" s="170"/>
      <c r="O30" s="170"/>
      <c r="P30" s="65"/>
      <c r="Q30" s="65"/>
      <c r="R30" s="170"/>
      <c r="S30" s="170"/>
      <c r="T30" s="170"/>
      <c r="U30" s="170"/>
      <c r="V30" s="170"/>
      <c r="W30" s="65"/>
      <c r="X30" s="65"/>
      <c r="Y30" s="170"/>
      <c r="Z30" s="170"/>
      <c r="AA30" s="170"/>
      <c r="AB30" s="170"/>
      <c r="AC30" s="170"/>
      <c r="AD30" s="65"/>
      <c r="AE30" s="65"/>
      <c r="AF30" s="170"/>
      <c r="AG30" s="170"/>
      <c r="AH30" s="170"/>
      <c r="AI30" s="170"/>
      <c r="AJ30" s="170"/>
      <c r="AK30" s="65"/>
      <c r="AL30" s="65"/>
      <c r="AM30" s="170"/>
      <c r="AN30" s="170"/>
      <c r="AO30" s="170"/>
      <c r="AP30" s="170"/>
      <c r="AQ30" s="170"/>
      <c r="AR30" s="65"/>
      <c r="AS30" s="65"/>
      <c r="AT30" s="170"/>
      <c r="AU30" s="170"/>
      <c r="AV30" s="170"/>
      <c r="AW30" s="170"/>
      <c r="AX30" s="170"/>
      <c r="AY30" s="65"/>
      <c r="AZ30" s="65"/>
      <c r="BA30" s="170"/>
      <c r="BB30" s="170"/>
      <c r="BC30" s="170"/>
      <c r="BD30" s="170"/>
      <c r="BE30" s="170"/>
      <c r="BF30" s="65"/>
      <c r="BG30" s="65"/>
      <c r="BH30" s="170"/>
      <c r="BI30" s="170"/>
      <c r="BJ30" s="170"/>
      <c r="BK30" s="170"/>
      <c r="BL30" s="170"/>
      <c r="BM30" s="65"/>
      <c r="BN30" s="65"/>
      <c r="BO30" s="170"/>
      <c r="BP30" s="170"/>
      <c r="BQ30" s="170"/>
      <c r="BR30" s="170"/>
      <c r="BS30" s="170"/>
      <c r="BT30" s="65"/>
      <c r="BU30" s="65"/>
      <c r="BV30" s="170"/>
      <c r="BW30" s="170"/>
      <c r="BX30" s="170"/>
      <c r="BY30" s="170"/>
      <c r="BZ30" s="170"/>
      <c r="CA30" s="65"/>
      <c r="CB30" s="65"/>
      <c r="CC30" s="170"/>
      <c r="CD30" s="170"/>
      <c r="CE30" s="170"/>
      <c r="CF30" s="170"/>
      <c r="CG30" s="170"/>
      <c r="CH30" s="65"/>
      <c r="CI30" s="65"/>
      <c r="CJ30" s="170"/>
      <c r="CK30" s="170"/>
      <c r="CL30" s="170"/>
      <c r="CM30" s="170"/>
      <c r="CN30" s="170"/>
      <c r="CO30" s="65"/>
      <c r="CP30" s="65"/>
      <c r="CQ30" s="170"/>
      <c r="CR30" s="170"/>
      <c r="CS30" s="170"/>
      <c r="CT30" s="170"/>
      <c r="CU30" s="170"/>
      <c r="CV30" s="65"/>
      <c r="CW30" s="65"/>
      <c r="CX30" s="170"/>
      <c r="CY30" s="170"/>
      <c r="CZ30" s="170"/>
      <c r="DA30" s="170"/>
      <c r="DB30" s="170"/>
      <c r="DC30" s="65"/>
      <c r="DD30" s="65"/>
      <c r="DE30" s="170"/>
      <c r="DF30" s="170"/>
      <c r="DG30" s="170"/>
      <c r="DH30" s="170"/>
      <c r="DI30" s="170"/>
      <c r="DJ30" s="65"/>
      <c r="DK30" s="65"/>
      <c r="DL30" s="170"/>
      <c r="DM30" s="170"/>
      <c r="DN30" s="170"/>
      <c r="DO30" s="170"/>
      <c r="DP30" s="170"/>
      <c r="DQ30" s="65"/>
      <c r="DR30" s="65"/>
      <c r="DS30" s="170"/>
      <c r="DT30" s="170"/>
      <c r="DU30" s="170"/>
      <c r="DV30" s="170"/>
      <c r="DW30" s="170"/>
      <c r="DX30" s="65"/>
      <c r="DY30" s="65"/>
      <c r="DZ30" s="170"/>
      <c r="EA30" s="170"/>
      <c r="EB30" s="170"/>
      <c r="EC30" s="170"/>
      <c r="ED30" s="170"/>
      <c r="EE30" s="65"/>
      <c r="EF30" s="65"/>
      <c r="EG30" s="170"/>
      <c r="EH30" s="170"/>
      <c r="EI30" s="170"/>
      <c r="EJ30" s="170"/>
      <c r="EK30" s="170"/>
      <c r="EL30" s="65"/>
      <c r="EM30" s="65"/>
      <c r="EN30" s="170"/>
      <c r="EO30" s="170"/>
      <c r="EP30" s="170"/>
      <c r="EQ30" s="170"/>
      <c r="ER30" s="170"/>
      <c r="ES30" s="65"/>
      <c r="ET30" s="65"/>
      <c r="EU30" s="170"/>
      <c r="EV30" s="170"/>
      <c r="EW30" s="170"/>
      <c r="EX30" s="170"/>
      <c r="EY30" s="170"/>
      <c r="EZ30" s="65"/>
      <c r="FA30" s="65"/>
      <c r="FB30" s="21" t="str">
        <f t="shared" si="5"/>
        <v/>
      </c>
      <c r="FC30" s="29" t="str">
        <f t="shared" si="0"/>
        <v/>
      </c>
      <c r="FD30" s="30" t="str">
        <f t="shared" si="1"/>
        <v/>
      </c>
      <c r="FE30" s="22" t="str">
        <f t="shared" si="6"/>
        <v/>
      </c>
      <c r="FF30" s="28" t="str">
        <f t="shared" si="2"/>
        <v/>
      </c>
      <c r="FG30" s="308"/>
      <c r="FH30" s="308"/>
      <c r="FI30" s="308"/>
      <c r="FJ30" s="330">
        <f t="shared" si="7"/>
        <v>0</v>
      </c>
      <c r="FK30" s="330">
        <f t="shared" si="3"/>
        <v>0</v>
      </c>
      <c r="FL30" s="330">
        <f t="shared" si="4"/>
        <v>0</v>
      </c>
      <c r="FM30" s="330">
        <f t="shared" si="8"/>
        <v>0</v>
      </c>
      <c r="FN30" s="331" t="str">
        <f t="shared" si="9"/>
        <v/>
      </c>
    </row>
    <row r="31" spans="1:170" x14ac:dyDescent="0.45">
      <c r="A31" s="26" t="str">
        <f>IF('1.บันทึกข้อมูลนักเรียน'!A26="","",'1.บันทึกข้อมูลนักเรียน'!A26)</f>
        <v/>
      </c>
      <c r="B31" s="393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1" s="393"/>
      <c r="D31" s="169"/>
      <c r="E31" s="169"/>
      <c r="F31" s="169"/>
      <c r="G31" s="169"/>
      <c r="H31" s="169"/>
      <c r="I31" s="65"/>
      <c r="J31" s="65"/>
      <c r="K31" s="169"/>
      <c r="L31" s="169"/>
      <c r="M31" s="169"/>
      <c r="N31" s="169"/>
      <c r="O31" s="169"/>
      <c r="P31" s="65"/>
      <c r="Q31" s="65"/>
      <c r="R31" s="169"/>
      <c r="S31" s="169"/>
      <c r="T31" s="169"/>
      <c r="U31" s="169"/>
      <c r="V31" s="169"/>
      <c r="W31" s="65"/>
      <c r="X31" s="65"/>
      <c r="Y31" s="169"/>
      <c r="Z31" s="169"/>
      <c r="AA31" s="169"/>
      <c r="AB31" s="169"/>
      <c r="AC31" s="169"/>
      <c r="AD31" s="65"/>
      <c r="AE31" s="65"/>
      <c r="AF31" s="169"/>
      <c r="AG31" s="169"/>
      <c r="AH31" s="169"/>
      <c r="AI31" s="169"/>
      <c r="AJ31" s="169"/>
      <c r="AK31" s="65"/>
      <c r="AL31" s="65"/>
      <c r="AM31" s="169"/>
      <c r="AN31" s="169"/>
      <c r="AO31" s="169"/>
      <c r="AP31" s="169"/>
      <c r="AQ31" s="169"/>
      <c r="AR31" s="65"/>
      <c r="AS31" s="65"/>
      <c r="AT31" s="169"/>
      <c r="AU31" s="169"/>
      <c r="AV31" s="169"/>
      <c r="AW31" s="169"/>
      <c r="AX31" s="169"/>
      <c r="AY31" s="65"/>
      <c r="AZ31" s="65"/>
      <c r="BA31" s="169"/>
      <c r="BB31" s="169"/>
      <c r="BC31" s="169"/>
      <c r="BD31" s="169"/>
      <c r="BE31" s="169"/>
      <c r="BF31" s="65"/>
      <c r="BG31" s="65"/>
      <c r="BH31" s="169"/>
      <c r="BI31" s="169"/>
      <c r="BJ31" s="169"/>
      <c r="BK31" s="169"/>
      <c r="BL31" s="169"/>
      <c r="BM31" s="65"/>
      <c r="BN31" s="65"/>
      <c r="BO31" s="169"/>
      <c r="BP31" s="169"/>
      <c r="BQ31" s="169"/>
      <c r="BR31" s="169"/>
      <c r="BS31" s="169"/>
      <c r="BT31" s="65"/>
      <c r="BU31" s="65"/>
      <c r="BV31" s="169"/>
      <c r="BW31" s="169"/>
      <c r="BX31" s="169"/>
      <c r="BY31" s="169"/>
      <c r="BZ31" s="169"/>
      <c r="CA31" s="65"/>
      <c r="CB31" s="65"/>
      <c r="CC31" s="169"/>
      <c r="CD31" s="169"/>
      <c r="CE31" s="169"/>
      <c r="CF31" s="169"/>
      <c r="CG31" s="169"/>
      <c r="CH31" s="65"/>
      <c r="CI31" s="65"/>
      <c r="CJ31" s="169"/>
      <c r="CK31" s="169"/>
      <c r="CL31" s="169"/>
      <c r="CM31" s="169"/>
      <c r="CN31" s="169"/>
      <c r="CO31" s="65"/>
      <c r="CP31" s="65"/>
      <c r="CQ31" s="169"/>
      <c r="CR31" s="169"/>
      <c r="CS31" s="169"/>
      <c r="CT31" s="169"/>
      <c r="CU31" s="169"/>
      <c r="CV31" s="65"/>
      <c r="CW31" s="65"/>
      <c r="CX31" s="169"/>
      <c r="CY31" s="169"/>
      <c r="CZ31" s="169"/>
      <c r="DA31" s="169"/>
      <c r="DB31" s="169"/>
      <c r="DC31" s="65"/>
      <c r="DD31" s="65"/>
      <c r="DE31" s="169"/>
      <c r="DF31" s="169"/>
      <c r="DG31" s="169"/>
      <c r="DH31" s="169"/>
      <c r="DI31" s="169"/>
      <c r="DJ31" s="65"/>
      <c r="DK31" s="65"/>
      <c r="DL31" s="169"/>
      <c r="DM31" s="169"/>
      <c r="DN31" s="169"/>
      <c r="DO31" s="169"/>
      <c r="DP31" s="169"/>
      <c r="DQ31" s="65"/>
      <c r="DR31" s="65"/>
      <c r="DS31" s="169"/>
      <c r="DT31" s="169"/>
      <c r="DU31" s="169"/>
      <c r="DV31" s="169"/>
      <c r="DW31" s="169"/>
      <c r="DX31" s="65"/>
      <c r="DY31" s="65"/>
      <c r="DZ31" s="169"/>
      <c r="EA31" s="169"/>
      <c r="EB31" s="169"/>
      <c r="EC31" s="169"/>
      <c r="ED31" s="169"/>
      <c r="EE31" s="65"/>
      <c r="EF31" s="65"/>
      <c r="EG31" s="169"/>
      <c r="EH31" s="169"/>
      <c r="EI31" s="169"/>
      <c r="EJ31" s="169"/>
      <c r="EK31" s="169"/>
      <c r="EL31" s="65"/>
      <c r="EM31" s="65"/>
      <c r="EN31" s="169"/>
      <c r="EO31" s="169"/>
      <c r="EP31" s="169"/>
      <c r="EQ31" s="169"/>
      <c r="ER31" s="169"/>
      <c r="ES31" s="65"/>
      <c r="ET31" s="65"/>
      <c r="EU31" s="169"/>
      <c r="EV31" s="169"/>
      <c r="EW31" s="169"/>
      <c r="EX31" s="169"/>
      <c r="EY31" s="169"/>
      <c r="EZ31" s="65"/>
      <c r="FA31" s="65"/>
      <c r="FB31" s="21" t="str">
        <f t="shared" si="5"/>
        <v/>
      </c>
      <c r="FC31" s="29" t="str">
        <f t="shared" si="0"/>
        <v/>
      </c>
      <c r="FD31" s="30" t="str">
        <f t="shared" si="1"/>
        <v/>
      </c>
      <c r="FE31" s="22" t="str">
        <f t="shared" si="6"/>
        <v/>
      </c>
      <c r="FF31" s="28" t="str">
        <f t="shared" si="2"/>
        <v/>
      </c>
      <c r="FG31" s="308"/>
      <c r="FH31" s="308"/>
      <c r="FI31" s="308"/>
      <c r="FJ31" s="330">
        <f t="shared" si="7"/>
        <v>0</v>
      </c>
      <c r="FK31" s="330">
        <f t="shared" si="3"/>
        <v>0</v>
      </c>
      <c r="FL31" s="330">
        <f t="shared" si="4"/>
        <v>0</v>
      </c>
      <c r="FM31" s="330">
        <f t="shared" si="8"/>
        <v>0</v>
      </c>
      <c r="FN31" s="331" t="str">
        <f t="shared" si="9"/>
        <v/>
      </c>
    </row>
    <row r="32" spans="1:170" x14ac:dyDescent="0.45">
      <c r="A32" s="26" t="str">
        <f>IF('1.บันทึกข้อมูลนักเรียน'!A27="","",'1.บันทึกข้อมูลนักเรียน'!A27)</f>
        <v/>
      </c>
      <c r="B32" s="393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2" s="393"/>
      <c r="D32" s="170"/>
      <c r="E32" s="170"/>
      <c r="F32" s="170"/>
      <c r="G32" s="170"/>
      <c r="H32" s="170"/>
      <c r="I32" s="65"/>
      <c r="J32" s="65"/>
      <c r="K32" s="170"/>
      <c r="L32" s="170"/>
      <c r="M32" s="170"/>
      <c r="N32" s="170"/>
      <c r="O32" s="170"/>
      <c r="P32" s="65"/>
      <c r="Q32" s="65"/>
      <c r="R32" s="170"/>
      <c r="S32" s="170"/>
      <c r="T32" s="170"/>
      <c r="U32" s="170"/>
      <c r="V32" s="170"/>
      <c r="W32" s="65"/>
      <c r="X32" s="65"/>
      <c r="Y32" s="170"/>
      <c r="Z32" s="170"/>
      <c r="AA32" s="170"/>
      <c r="AB32" s="170"/>
      <c r="AC32" s="170"/>
      <c r="AD32" s="65"/>
      <c r="AE32" s="65"/>
      <c r="AF32" s="170"/>
      <c r="AG32" s="170"/>
      <c r="AH32" s="170"/>
      <c r="AI32" s="170"/>
      <c r="AJ32" s="170"/>
      <c r="AK32" s="65"/>
      <c r="AL32" s="65"/>
      <c r="AM32" s="170"/>
      <c r="AN32" s="170"/>
      <c r="AO32" s="170"/>
      <c r="AP32" s="170"/>
      <c r="AQ32" s="170"/>
      <c r="AR32" s="65"/>
      <c r="AS32" s="65"/>
      <c r="AT32" s="170"/>
      <c r="AU32" s="170"/>
      <c r="AV32" s="170"/>
      <c r="AW32" s="170"/>
      <c r="AX32" s="170"/>
      <c r="AY32" s="65"/>
      <c r="AZ32" s="65"/>
      <c r="BA32" s="170"/>
      <c r="BB32" s="170"/>
      <c r="BC32" s="170"/>
      <c r="BD32" s="170"/>
      <c r="BE32" s="170"/>
      <c r="BF32" s="65"/>
      <c r="BG32" s="65"/>
      <c r="BH32" s="170"/>
      <c r="BI32" s="170"/>
      <c r="BJ32" s="170"/>
      <c r="BK32" s="170"/>
      <c r="BL32" s="170"/>
      <c r="BM32" s="65"/>
      <c r="BN32" s="65"/>
      <c r="BO32" s="170"/>
      <c r="BP32" s="170"/>
      <c r="BQ32" s="170"/>
      <c r="BR32" s="170"/>
      <c r="BS32" s="170"/>
      <c r="BT32" s="65"/>
      <c r="BU32" s="65"/>
      <c r="BV32" s="170"/>
      <c r="BW32" s="170"/>
      <c r="BX32" s="170"/>
      <c r="BY32" s="170"/>
      <c r="BZ32" s="170"/>
      <c r="CA32" s="65"/>
      <c r="CB32" s="65"/>
      <c r="CC32" s="170"/>
      <c r="CD32" s="170"/>
      <c r="CE32" s="170"/>
      <c r="CF32" s="170"/>
      <c r="CG32" s="170"/>
      <c r="CH32" s="65"/>
      <c r="CI32" s="65"/>
      <c r="CJ32" s="170"/>
      <c r="CK32" s="170"/>
      <c r="CL32" s="170"/>
      <c r="CM32" s="170"/>
      <c r="CN32" s="170"/>
      <c r="CO32" s="65"/>
      <c r="CP32" s="65"/>
      <c r="CQ32" s="170"/>
      <c r="CR32" s="170"/>
      <c r="CS32" s="170"/>
      <c r="CT32" s="170"/>
      <c r="CU32" s="170"/>
      <c r="CV32" s="65"/>
      <c r="CW32" s="65"/>
      <c r="CX32" s="170"/>
      <c r="CY32" s="170"/>
      <c r="CZ32" s="170"/>
      <c r="DA32" s="170"/>
      <c r="DB32" s="170"/>
      <c r="DC32" s="65"/>
      <c r="DD32" s="65"/>
      <c r="DE32" s="170"/>
      <c r="DF32" s="170"/>
      <c r="DG32" s="170"/>
      <c r="DH32" s="170"/>
      <c r="DI32" s="170"/>
      <c r="DJ32" s="65"/>
      <c r="DK32" s="65"/>
      <c r="DL32" s="170"/>
      <c r="DM32" s="170"/>
      <c r="DN32" s="170"/>
      <c r="DO32" s="170"/>
      <c r="DP32" s="170"/>
      <c r="DQ32" s="65"/>
      <c r="DR32" s="65"/>
      <c r="DS32" s="170"/>
      <c r="DT32" s="170"/>
      <c r="DU32" s="170"/>
      <c r="DV32" s="170"/>
      <c r="DW32" s="170"/>
      <c r="DX32" s="65"/>
      <c r="DY32" s="65"/>
      <c r="DZ32" s="170"/>
      <c r="EA32" s="170"/>
      <c r="EB32" s="170"/>
      <c r="EC32" s="170"/>
      <c r="ED32" s="170"/>
      <c r="EE32" s="65"/>
      <c r="EF32" s="65"/>
      <c r="EG32" s="170"/>
      <c r="EH32" s="170"/>
      <c r="EI32" s="170"/>
      <c r="EJ32" s="170"/>
      <c r="EK32" s="170"/>
      <c r="EL32" s="65"/>
      <c r="EM32" s="65"/>
      <c r="EN32" s="170"/>
      <c r="EO32" s="170"/>
      <c r="EP32" s="170"/>
      <c r="EQ32" s="170"/>
      <c r="ER32" s="170"/>
      <c r="ES32" s="65"/>
      <c r="ET32" s="65"/>
      <c r="EU32" s="170"/>
      <c r="EV32" s="170"/>
      <c r="EW32" s="170"/>
      <c r="EX32" s="170"/>
      <c r="EY32" s="170"/>
      <c r="EZ32" s="65"/>
      <c r="FA32" s="65"/>
      <c r="FB32" s="21" t="str">
        <f t="shared" si="5"/>
        <v/>
      </c>
      <c r="FC32" s="29" t="str">
        <f t="shared" si="0"/>
        <v/>
      </c>
      <c r="FD32" s="30" t="str">
        <f t="shared" si="1"/>
        <v/>
      </c>
      <c r="FE32" s="22" t="str">
        <f t="shared" si="6"/>
        <v/>
      </c>
      <c r="FF32" s="28" t="str">
        <f t="shared" si="2"/>
        <v/>
      </c>
      <c r="FG32" s="308"/>
      <c r="FH32" s="308"/>
      <c r="FI32" s="308"/>
      <c r="FJ32" s="330">
        <f t="shared" si="7"/>
        <v>0</v>
      </c>
      <c r="FK32" s="330">
        <f t="shared" si="3"/>
        <v>0</v>
      </c>
      <c r="FL32" s="330">
        <f t="shared" si="4"/>
        <v>0</v>
      </c>
      <c r="FM32" s="330">
        <f t="shared" si="8"/>
        <v>0</v>
      </c>
      <c r="FN32" s="331" t="str">
        <f t="shared" si="9"/>
        <v/>
      </c>
    </row>
    <row r="33" spans="1:170" x14ac:dyDescent="0.45">
      <c r="A33" s="26" t="str">
        <f>IF('1.บันทึกข้อมูลนักเรียน'!A28="","",'1.บันทึกข้อมูลนักเรียน'!A28)</f>
        <v/>
      </c>
      <c r="B33" s="393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3" s="393"/>
      <c r="D33" s="169"/>
      <c r="E33" s="169"/>
      <c r="F33" s="169"/>
      <c r="G33" s="169"/>
      <c r="H33" s="169"/>
      <c r="I33" s="65"/>
      <c r="J33" s="65"/>
      <c r="K33" s="169"/>
      <c r="L33" s="169"/>
      <c r="M33" s="169"/>
      <c r="N33" s="169"/>
      <c r="O33" s="169"/>
      <c r="P33" s="65"/>
      <c r="Q33" s="65"/>
      <c r="R33" s="169"/>
      <c r="S33" s="169"/>
      <c r="T33" s="169"/>
      <c r="U33" s="169"/>
      <c r="V33" s="169"/>
      <c r="W33" s="65"/>
      <c r="X33" s="65"/>
      <c r="Y33" s="169"/>
      <c r="Z33" s="169"/>
      <c r="AA33" s="169"/>
      <c r="AB33" s="169"/>
      <c r="AC33" s="169"/>
      <c r="AD33" s="65"/>
      <c r="AE33" s="65"/>
      <c r="AF33" s="169"/>
      <c r="AG33" s="169"/>
      <c r="AH33" s="169"/>
      <c r="AI33" s="169"/>
      <c r="AJ33" s="169"/>
      <c r="AK33" s="65"/>
      <c r="AL33" s="65"/>
      <c r="AM33" s="169"/>
      <c r="AN33" s="169"/>
      <c r="AO33" s="169"/>
      <c r="AP33" s="169"/>
      <c r="AQ33" s="169"/>
      <c r="AR33" s="65"/>
      <c r="AS33" s="65"/>
      <c r="AT33" s="169"/>
      <c r="AU33" s="169"/>
      <c r="AV33" s="169"/>
      <c r="AW33" s="169"/>
      <c r="AX33" s="169"/>
      <c r="AY33" s="65"/>
      <c r="AZ33" s="65"/>
      <c r="BA33" s="169"/>
      <c r="BB33" s="169"/>
      <c r="BC33" s="169"/>
      <c r="BD33" s="169"/>
      <c r="BE33" s="169"/>
      <c r="BF33" s="65"/>
      <c r="BG33" s="65"/>
      <c r="BH33" s="169"/>
      <c r="BI33" s="169"/>
      <c r="BJ33" s="169"/>
      <c r="BK33" s="169"/>
      <c r="BL33" s="169"/>
      <c r="BM33" s="65"/>
      <c r="BN33" s="65"/>
      <c r="BO33" s="169"/>
      <c r="BP33" s="169"/>
      <c r="BQ33" s="169"/>
      <c r="BR33" s="169"/>
      <c r="BS33" s="169"/>
      <c r="BT33" s="65"/>
      <c r="BU33" s="65"/>
      <c r="BV33" s="169"/>
      <c r="BW33" s="169"/>
      <c r="BX33" s="169"/>
      <c r="BY33" s="169"/>
      <c r="BZ33" s="169"/>
      <c r="CA33" s="65"/>
      <c r="CB33" s="65"/>
      <c r="CC33" s="169"/>
      <c r="CD33" s="169"/>
      <c r="CE33" s="169"/>
      <c r="CF33" s="169"/>
      <c r="CG33" s="169"/>
      <c r="CH33" s="65"/>
      <c r="CI33" s="65"/>
      <c r="CJ33" s="169"/>
      <c r="CK33" s="169"/>
      <c r="CL33" s="169"/>
      <c r="CM33" s="169"/>
      <c r="CN33" s="169"/>
      <c r="CO33" s="65"/>
      <c r="CP33" s="65"/>
      <c r="CQ33" s="169"/>
      <c r="CR33" s="169"/>
      <c r="CS33" s="169"/>
      <c r="CT33" s="169"/>
      <c r="CU33" s="169"/>
      <c r="CV33" s="65"/>
      <c r="CW33" s="65"/>
      <c r="CX33" s="169"/>
      <c r="CY33" s="169"/>
      <c r="CZ33" s="169"/>
      <c r="DA33" s="169"/>
      <c r="DB33" s="169"/>
      <c r="DC33" s="65"/>
      <c r="DD33" s="65"/>
      <c r="DE33" s="169"/>
      <c r="DF33" s="169"/>
      <c r="DG33" s="169"/>
      <c r="DH33" s="169"/>
      <c r="DI33" s="169"/>
      <c r="DJ33" s="65"/>
      <c r="DK33" s="65"/>
      <c r="DL33" s="169"/>
      <c r="DM33" s="169"/>
      <c r="DN33" s="169"/>
      <c r="DO33" s="169"/>
      <c r="DP33" s="169"/>
      <c r="DQ33" s="65"/>
      <c r="DR33" s="65"/>
      <c r="DS33" s="169"/>
      <c r="DT33" s="169"/>
      <c r="DU33" s="169"/>
      <c r="DV33" s="169"/>
      <c r="DW33" s="169"/>
      <c r="DX33" s="65"/>
      <c r="DY33" s="65"/>
      <c r="DZ33" s="169"/>
      <c r="EA33" s="169"/>
      <c r="EB33" s="169"/>
      <c r="EC33" s="169"/>
      <c r="ED33" s="169"/>
      <c r="EE33" s="65"/>
      <c r="EF33" s="65"/>
      <c r="EG33" s="169"/>
      <c r="EH33" s="169"/>
      <c r="EI33" s="169"/>
      <c r="EJ33" s="169"/>
      <c r="EK33" s="169"/>
      <c r="EL33" s="65"/>
      <c r="EM33" s="65"/>
      <c r="EN33" s="169"/>
      <c r="EO33" s="169"/>
      <c r="EP33" s="169"/>
      <c r="EQ33" s="169"/>
      <c r="ER33" s="169"/>
      <c r="ES33" s="65"/>
      <c r="ET33" s="65"/>
      <c r="EU33" s="169"/>
      <c r="EV33" s="169"/>
      <c r="EW33" s="169"/>
      <c r="EX33" s="169"/>
      <c r="EY33" s="169"/>
      <c r="EZ33" s="65"/>
      <c r="FA33" s="65"/>
      <c r="FB33" s="21" t="str">
        <f t="shared" si="5"/>
        <v/>
      </c>
      <c r="FC33" s="29" t="str">
        <f t="shared" si="0"/>
        <v/>
      </c>
      <c r="FD33" s="30" t="str">
        <f t="shared" si="1"/>
        <v/>
      </c>
      <c r="FE33" s="22" t="str">
        <f t="shared" si="6"/>
        <v/>
      </c>
      <c r="FF33" s="28" t="str">
        <f t="shared" si="2"/>
        <v/>
      </c>
      <c r="FG33" s="308"/>
      <c r="FH33" s="308"/>
      <c r="FI33" s="308"/>
      <c r="FJ33" s="330">
        <f t="shared" si="7"/>
        <v>0</v>
      </c>
      <c r="FK33" s="330">
        <f t="shared" si="3"/>
        <v>0</v>
      </c>
      <c r="FL33" s="330">
        <f t="shared" si="4"/>
        <v>0</v>
      </c>
      <c r="FM33" s="330">
        <f t="shared" si="8"/>
        <v>0</v>
      </c>
      <c r="FN33" s="331" t="str">
        <f t="shared" si="9"/>
        <v/>
      </c>
    </row>
    <row r="34" spans="1:170" x14ac:dyDescent="0.45">
      <c r="A34" s="26" t="str">
        <f>IF('1.บันทึกข้อมูลนักเรียน'!A29="","",'1.บันทึกข้อมูลนักเรียน'!A29)</f>
        <v/>
      </c>
      <c r="B34" s="393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4" s="393"/>
      <c r="D34" s="170"/>
      <c r="E34" s="170"/>
      <c r="F34" s="170"/>
      <c r="G34" s="170"/>
      <c r="H34" s="170"/>
      <c r="I34" s="65"/>
      <c r="J34" s="65"/>
      <c r="K34" s="170"/>
      <c r="L34" s="170"/>
      <c r="M34" s="170"/>
      <c r="N34" s="170"/>
      <c r="O34" s="170"/>
      <c r="P34" s="65"/>
      <c r="Q34" s="65"/>
      <c r="R34" s="170"/>
      <c r="S34" s="170"/>
      <c r="T34" s="170"/>
      <c r="U34" s="170"/>
      <c r="V34" s="170"/>
      <c r="W34" s="65"/>
      <c r="X34" s="65"/>
      <c r="Y34" s="170"/>
      <c r="Z34" s="170"/>
      <c r="AA34" s="170"/>
      <c r="AB34" s="170"/>
      <c r="AC34" s="170"/>
      <c r="AD34" s="65"/>
      <c r="AE34" s="65"/>
      <c r="AF34" s="170"/>
      <c r="AG34" s="170"/>
      <c r="AH34" s="170"/>
      <c r="AI34" s="170"/>
      <c r="AJ34" s="170"/>
      <c r="AK34" s="65"/>
      <c r="AL34" s="65"/>
      <c r="AM34" s="170"/>
      <c r="AN34" s="170"/>
      <c r="AO34" s="170"/>
      <c r="AP34" s="170"/>
      <c r="AQ34" s="170"/>
      <c r="AR34" s="65"/>
      <c r="AS34" s="65"/>
      <c r="AT34" s="170"/>
      <c r="AU34" s="170"/>
      <c r="AV34" s="170"/>
      <c r="AW34" s="170"/>
      <c r="AX34" s="170"/>
      <c r="AY34" s="65"/>
      <c r="AZ34" s="65"/>
      <c r="BA34" s="170"/>
      <c r="BB34" s="170"/>
      <c r="BC34" s="170"/>
      <c r="BD34" s="170"/>
      <c r="BE34" s="170"/>
      <c r="BF34" s="65"/>
      <c r="BG34" s="65"/>
      <c r="BH34" s="170"/>
      <c r="BI34" s="170"/>
      <c r="BJ34" s="170"/>
      <c r="BK34" s="170"/>
      <c r="BL34" s="170"/>
      <c r="BM34" s="65"/>
      <c r="BN34" s="65"/>
      <c r="BO34" s="170"/>
      <c r="BP34" s="170"/>
      <c r="BQ34" s="170"/>
      <c r="BR34" s="170"/>
      <c r="BS34" s="170"/>
      <c r="BT34" s="65"/>
      <c r="BU34" s="65"/>
      <c r="BV34" s="170"/>
      <c r="BW34" s="170"/>
      <c r="BX34" s="170"/>
      <c r="BY34" s="170"/>
      <c r="BZ34" s="170"/>
      <c r="CA34" s="65"/>
      <c r="CB34" s="65"/>
      <c r="CC34" s="170"/>
      <c r="CD34" s="170"/>
      <c r="CE34" s="170"/>
      <c r="CF34" s="170"/>
      <c r="CG34" s="170"/>
      <c r="CH34" s="65"/>
      <c r="CI34" s="65"/>
      <c r="CJ34" s="170"/>
      <c r="CK34" s="170"/>
      <c r="CL34" s="170"/>
      <c r="CM34" s="170"/>
      <c r="CN34" s="170"/>
      <c r="CO34" s="65"/>
      <c r="CP34" s="65"/>
      <c r="CQ34" s="170"/>
      <c r="CR34" s="170"/>
      <c r="CS34" s="170"/>
      <c r="CT34" s="170"/>
      <c r="CU34" s="170"/>
      <c r="CV34" s="65"/>
      <c r="CW34" s="65"/>
      <c r="CX34" s="170"/>
      <c r="CY34" s="170"/>
      <c r="CZ34" s="170"/>
      <c r="DA34" s="170"/>
      <c r="DB34" s="170"/>
      <c r="DC34" s="65"/>
      <c r="DD34" s="65"/>
      <c r="DE34" s="170"/>
      <c r="DF34" s="170"/>
      <c r="DG34" s="170"/>
      <c r="DH34" s="170"/>
      <c r="DI34" s="170"/>
      <c r="DJ34" s="65"/>
      <c r="DK34" s="65"/>
      <c r="DL34" s="170"/>
      <c r="DM34" s="170"/>
      <c r="DN34" s="170"/>
      <c r="DO34" s="170"/>
      <c r="DP34" s="170"/>
      <c r="DQ34" s="65"/>
      <c r="DR34" s="65"/>
      <c r="DS34" s="170"/>
      <c r="DT34" s="170"/>
      <c r="DU34" s="170"/>
      <c r="DV34" s="170"/>
      <c r="DW34" s="170"/>
      <c r="DX34" s="65"/>
      <c r="DY34" s="65"/>
      <c r="DZ34" s="170"/>
      <c r="EA34" s="170"/>
      <c r="EB34" s="170"/>
      <c r="EC34" s="170"/>
      <c r="ED34" s="170"/>
      <c r="EE34" s="65"/>
      <c r="EF34" s="65"/>
      <c r="EG34" s="170"/>
      <c r="EH34" s="170"/>
      <c r="EI34" s="170"/>
      <c r="EJ34" s="170"/>
      <c r="EK34" s="170"/>
      <c r="EL34" s="65"/>
      <c r="EM34" s="65"/>
      <c r="EN34" s="170"/>
      <c r="EO34" s="170"/>
      <c r="EP34" s="170"/>
      <c r="EQ34" s="170"/>
      <c r="ER34" s="170"/>
      <c r="ES34" s="65"/>
      <c r="ET34" s="65"/>
      <c r="EU34" s="170"/>
      <c r="EV34" s="170"/>
      <c r="EW34" s="170"/>
      <c r="EX34" s="170"/>
      <c r="EY34" s="170"/>
      <c r="EZ34" s="65"/>
      <c r="FA34" s="65"/>
      <c r="FB34" s="21" t="str">
        <f t="shared" si="5"/>
        <v/>
      </c>
      <c r="FC34" s="29" t="str">
        <f t="shared" si="0"/>
        <v/>
      </c>
      <c r="FD34" s="30" t="str">
        <f t="shared" si="1"/>
        <v/>
      </c>
      <c r="FE34" s="22" t="str">
        <f t="shared" si="6"/>
        <v/>
      </c>
      <c r="FF34" s="28" t="str">
        <f t="shared" si="2"/>
        <v/>
      </c>
      <c r="FG34" s="308"/>
      <c r="FH34" s="308"/>
      <c r="FI34" s="308"/>
      <c r="FJ34" s="330">
        <f t="shared" si="7"/>
        <v>0</v>
      </c>
      <c r="FK34" s="330">
        <f t="shared" si="3"/>
        <v>0</v>
      </c>
      <c r="FL34" s="330">
        <f t="shared" si="4"/>
        <v>0</v>
      </c>
      <c r="FM34" s="330">
        <f t="shared" si="8"/>
        <v>0</v>
      </c>
      <c r="FN34" s="331" t="str">
        <f t="shared" si="9"/>
        <v/>
      </c>
    </row>
    <row r="35" spans="1:170" x14ac:dyDescent="0.45">
      <c r="A35" s="26" t="str">
        <f>IF('1.บันทึกข้อมูลนักเรียน'!A30="","",'1.บันทึกข้อมูลนักเรียน'!A30)</f>
        <v/>
      </c>
      <c r="B35" s="393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5" s="393"/>
      <c r="D35" s="169"/>
      <c r="E35" s="169"/>
      <c r="F35" s="169"/>
      <c r="G35" s="169"/>
      <c r="H35" s="169"/>
      <c r="I35" s="65"/>
      <c r="J35" s="65"/>
      <c r="K35" s="169"/>
      <c r="L35" s="169"/>
      <c r="M35" s="169"/>
      <c r="N35" s="169"/>
      <c r="O35" s="169"/>
      <c r="P35" s="65"/>
      <c r="Q35" s="65"/>
      <c r="R35" s="169"/>
      <c r="S35" s="169"/>
      <c r="T35" s="169"/>
      <c r="U35" s="169"/>
      <c r="V35" s="169"/>
      <c r="W35" s="65"/>
      <c r="X35" s="65"/>
      <c r="Y35" s="169"/>
      <c r="Z35" s="169"/>
      <c r="AA35" s="169"/>
      <c r="AB35" s="169"/>
      <c r="AC35" s="169"/>
      <c r="AD35" s="65"/>
      <c r="AE35" s="65"/>
      <c r="AF35" s="169"/>
      <c r="AG35" s="169"/>
      <c r="AH35" s="169"/>
      <c r="AI35" s="169"/>
      <c r="AJ35" s="169"/>
      <c r="AK35" s="65"/>
      <c r="AL35" s="65"/>
      <c r="AM35" s="169"/>
      <c r="AN35" s="169"/>
      <c r="AO35" s="169"/>
      <c r="AP35" s="169"/>
      <c r="AQ35" s="169"/>
      <c r="AR35" s="65"/>
      <c r="AS35" s="65"/>
      <c r="AT35" s="169"/>
      <c r="AU35" s="169"/>
      <c r="AV35" s="169"/>
      <c r="AW35" s="169"/>
      <c r="AX35" s="169"/>
      <c r="AY35" s="65"/>
      <c r="AZ35" s="65"/>
      <c r="BA35" s="169"/>
      <c r="BB35" s="169"/>
      <c r="BC35" s="169"/>
      <c r="BD35" s="169"/>
      <c r="BE35" s="169"/>
      <c r="BF35" s="65"/>
      <c r="BG35" s="65"/>
      <c r="BH35" s="169"/>
      <c r="BI35" s="169"/>
      <c r="BJ35" s="169"/>
      <c r="BK35" s="169"/>
      <c r="BL35" s="169"/>
      <c r="BM35" s="65"/>
      <c r="BN35" s="65"/>
      <c r="BO35" s="169"/>
      <c r="BP35" s="169"/>
      <c r="BQ35" s="169"/>
      <c r="BR35" s="169"/>
      <c r="BS35" s="169"/>
      <c r="BT35" s="65"/>
      <c r="BU35" s="65"/>
      <c r="BV35" s="169"/>
      <c r="BW35" s="169"/>
      <c r="BX35" s="169"/>
      <c r="BY35" s="169"/>
      <c r="BZ35" s="169"/>
      <c r="CA35" s="65"/>
      <c r="CB35" s="65"/>
      <c r="CC35" s="169"/>
      <c r="CD35" s="169"/>
      <c r="CE35" s="169"/>
      <c r="CF35" s="169"/>
      <c r="CG35" s="169"/>
      <c r="CH35" s="65"/>
      <c r="CI35" s="65"/>
      <c r="CJ35" s="169"/>
      <c r="CK35" s="169"/>
      <c r="CL35" s="169"/>
      <c r="CM35" s="169"/>
      <c r="CN35" s="169"/>
      <c r="CO35" s="65"/>
      <c r="CP35" s="65"/>
      <c r="CQ35" s="169"/>
      <c r="CR35" s="169"/>
      <c r="CS35" s="169"/>
      <c r="CT35" s="169"/>
      <c r="CU35" s="169"/>
      <c r="CV35" s="65"/>
      <c r="CW35" s="65"/>
      <c r="CX35" s="169"/>
      <c r="CY35" s="169"/>
      <c r="CZ35" s="169"/>
      <c r="DA35" s="169"/>
      <c r="DB35" s="169"/>
      <c r="DC35" s="65"/>
      <c r="DD35" s="65"/>
      <c r="DE35" s="169"/>
      <c r="DF35" s="169"/>
      <c r="DG35" s="169"/>
      <c r="DH35" s="169"/>
      <c r="DI35" s="169"/>
      <c r="DJ35" s="65"/>
      <c r="DK35" s="65"/>
      <c r="DL35" s="169"/>
      <c r="DM35" s="169"/>
      <c r="DN35" s="169"/>
      <c r="DO35" s="169"/>
      <c r="DP35" s="169"/>
      <c r="DQ35" s="65"/>
      <c r="DR35" s="65"/>
      <c r="DS35" s="169"/>
      <c r="DT35" s="169"/>
      <c r="DU35" s="169"/>
      <c r="DV35" s="169"/>
      <c r="DW35" s="169"/>
      <c r="DX35" s="65"/>
      <c r="DY35" s="65"/>
      <c r="DZ35" s="169"/>
      <c r="EA35" s="169"/>
      <c r="EB35" s="169"/>
      <c r="EC35" s="169"/>
      <c r="ED35" s="169"/>
      <c r="EE35" s="65"/>
      <c r="EF35" s="65"/>
      <c r="EG35" s="169"/>
      <c r="EH35" s="169"/>
      <c r="EI35" s="169"/>
      <c r="EJ35" s="169"/>
      <c r="EK35" s="169"/>
      <c r="EL35" s="65"/>
      <c r="EM35" s="65"/>
      <c r="EN35" s="169"/>
      <c r="EO35" s="169"/>
      <c r="EP35" s="169"/>
      <c r="EQ35" s="169"/>
      <c r="ER35" s="169"/>
      <c r="ES35" s="65"/>
      <c r="ET35" s="65"/>
      <c r="EU35" s="169"/>
      <c r="EV35" s="169"/>
      <c r="EW35" s="169"/>
      <c r="EX35" s="169"/>
      <c r="EY35" s="169"/>
      <c r="EZ35" s="65"/>
      <c r="FA35" s="65"/>
      <c r="FB35" s="21" t="str">
        <f t="shared" si="5"/>
        <v/>
      </c>
      <c r="FC35" s="29" t="str">
        <f t="shared" si="0"/>
        <v/>
      </c>
      <c r="FD35" s="30" t="str">
        <f t="shared" si="1"/>
        <v/>
      </c>
      <c r="FE35" s="22" t="str">
        <f t="shared" si="6"/>
        <v/>
      </c>
      <c r="FF35" s="28" t="str">
        <f t="shared" si="2"/>
        <v/>
      </c>
      <c r="FG35" s="308"/>
      <c r="FH35" s="308"/>
      <c r="FI35" s="308"/>
      <c r="FJ35" s="330">
        <f t="shared" si="7"/>
        <v>0</v>
      </c>
      <c r="FK35" s="330">
        <f t="shared" si="3"/>
        <v>0</v>
      </c>
      <c r="FL35" s="330">
        <f t="shared" si="4"/>
        <v>0</v>
      </c>
      <c r="FM35" s="330">
        <f t="shared" si="8"/>
        <v>0</v>
      </c>
      <c r="FN35" s="331" t="str">
        <f t="shared" si="9"/>
        <v/>
      </c>
    </row>
    <row r="36" spans="1:170" x14ac:dyDescent="0.45">
      <c r="A36" s="26" t="str">
        <f>IF('1.บันทึกข้อมูลนักเรียน'!A31="","",'1.บันทึกข้อมูลนักเรียน'!A31)</f>
        <v/>
      </c>
      <c r="B36" s="393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6" s="393"/>
      <c r="D36" s="170"/>
      <c r="E36" s="170"/>
      <c r="F36" s="170"/>
      <c r="G36" s="170"/>
      <c r="H36" s="170"/>
      <c r="I36" s="65"/>
      <c r="J36" s="65"/>
      <c r="K36" s="170"/>
      <c r="L36" s="170"/>
      <c r="M36" s="170"/>
      <c r="N36" s="170"/>
      <c r="O36" s="170"/>
      <c r="P36" s="65"/>
      <c r="Q36" s="65"/>
      <c r="R36" s="170"/>
      <c r="S36" s="170"/>
      <c r="T36" s="170"/>
      <c r="U36" s="170"/>
      <c r="V36" s="170"/>
      <c r="W36" s="65"/>
      <c r="X36" s="65"/>
      <c r="Y36" s="170"/>
      <c r="Z36" s="170"/>
      <c r="AA36" s="170"/>
      <c r="AB36" s="170"/>
      <c r="AC36" s="170"/>
      <c r="AD36" s="65"/>
      <c r="AE36" s="65"/>
      <c r="AF36" s="170"/>
      <c r="AG36" s="170"/>
      <c r="AH36" s="170"/>
      <c r="AI36" s="170"/>
      <c r="AJ36" s="170"/>
      <c r="AK36" s="65"/>
      <c r="AL36" s="65"/>
      <c r="AM36" s="170"/>
      <c r="AN36" s="170"/>
      <c r="AO36" s="170"/>
      <c r="AP36" s="170"/>
      <c r="AQ36" s="170"/>
      <c r="AR36" s="65"/>
      <c r="AS36" s="65"/>
      <c r="AT36" s="170"/>
      <c r="AU36" s="170"/>
      <c r="AV36" s="170"/>
      <c r="AW36" s="170"/>
      <c r="AX36" s="170"/>
      <c r="AY36" s="65"/>
      <c r="AZ36" s="65"/>
      <c r="BA36" s="170"/>
      <c r="BB36" s="170"/>
      <c r="BC36" s="170"/>
      <c r="BD36" s="170"/>
      <c r="BE36" s="170"/>
      <c r="BF36" s="65"/>
      <c r="BG36" s="65"/>
      <c r="BH36" s="170"/>
      <c r="BI36" s="170"/>
      <c r="BJ36" s="170"/>
      <c r="BK36" s="170"/>
      <c r="BL36" s="170"/>
      <c r="BM36" s="65"/>
      <c r="BN36" s="65"/>
      <c r="BO36" s="170"/>
      <c r="BP36" s="170"/>
      <c r="BQ36" s="170"/>
      <c r="BR36" s="170"/>
      <c r="BS36" s="170"/>
      <c r="BT36" s="65"/>
      <c r="BU36" s="65"/>
      <c r="BV36" s="170"/>
      <c r="BW36" s="170"/>
      <c r="BX36" s="170"/>
      <c r="BY36" s="170"/>
      <c r="BZ36" s="170"/>
      <c r="CA36" s="65"/>
      <c r="CB36" s="65"/>
      <c r="CC36" s="170"/>
      <c r="CD36" s="170"/>
      <c r="CE36" s="170"/>
      <c r="CF36" s="170"/>
      <c r="CG36" s="170"/>
      <c r="CH36" s="65"/>
      <c r="CI36" s="65"/>
      <c r="CJ36" s="170"/>
      <c r="CK36" s="170"/>
      <c r="CL36" s="170"/>
      <c r="CM36" s="170"/>
      <c r="CN36" s="170"/>
      <c r="CO36" s="65"/>
      <c r="CP36" s="65"/>
      <c r="CQ36" s="170"/>
      <c r="CR36" s="170"/>
      <c r="CS36" s="170"/>
      <c r="CT36" s="170"/>
      <c r="CU36" s="170"/>
      <c r="CV36" s="65"/>
      <c r="CW36" s="65"/>
      <c r="CX36" s="170"/>
      <c r="CY36" s="170"/>
      <c r="CZ36" s="170"/>
      <c r="DA36" s="170"/>
      <c r="DB36" s="170"/>
      <c r="DC36" s="65"/>
      <c r="DD36" s="65"/>
      <c r="DE36" s="170"/>
      <c r="DF36" s="170"/>
      <c r="DG36" s="170"/>
      <c r="DH36" s="170"/>
      <c r="DI36" s="170"/>
      <c r="DJ36" s="65"/>
      <c r="DK36" s="65"/>
      <c r="DL36" s="170"/>
      <c r="DM36" s="170"/>
      <c r="DN36" s="170"/>
      <c r="DO36" s="170"/>
      <c r="DP36" s="170"/>
      <c r="DQ36" s="65"/>
      <c r="DR36" s="65"/>
      <c r="DS36" s="170"/>
      <c r="DT36" s="170"/>
      <c r="DU36" s="170"/>
      <c r="DV36" s="170"/>
      <c r="DW36" s="170"/>
      <c r="DX36" s="65"/>
      <c r="DY36" s="65"/>
      <c r="DZ36" s="170"/>
      <c r="EA36" s="170"/>
      <c r="EB36" s="170"/>
      <c r="EC36" s="170"/>
      <c r="ED36" s="170"/>
      <c r="EE36" s="65"/>
      <c r="EF36" s="65"/>
      <c r="EG36" s="170"/>
      <c r="EH36" s="170"/>
      <c r="EI36" s="170"/>
      <c r="EJ36" s="170"/>
      <c r="EK36" s="170"/>
      <c r="EL36" s="65"/>
      <c r="EM36" s="65"/>
      <c r="EN36" s="170"/>
      <c r="EO36" s="170"/>
      <c r="EP36" s="170"/>
      <c r="EQ36" s="170"/>
      <c r="ER36" s="170"/>
      <c r="ES36" s="65"/>
      <c r="ET36" s="65"/>
      <c r="EU36" s="170"/>
      <c r="EV36" s="170"/>
      <c r="EW36" s="170"/>
      <c r="EX36" s="170"/>
      <c r="EY36" s="170"/>
      <c r="EZ36" s="65"/>
      <c r="FA36" s="65"/>
      <c r="FB36" s="21" t="str">
        <f t="shared" si="5"/>
        <v/>
      </c>
      <c r="FC36" s="29" t="str">
        <f t="shared" si="0"/>
        <v/>
      </c>
      <c r="FD36" s="30" t="str">
        <f t="shared" si="1"/>
        <v/>
      </c>
      <c r="FE36" s="22" t="str">
        <f t="shared" si="6"/>
        <v/>
      </c>
      <c r="FF36" s="28" t="str">
        <f t="shared" si="2"/>
        <v/>
      </c>
      <c r="FG36" s="308"/>
      <c r="FH36" s="308"/>
      <c r="FI36" s="308"/>
      <c r="FJ36" s="330">
        <f t="shared" si="7"/>
        <v>0</v>
      </c>
      <c r="FK36" s="330">
        <f t="shared" si="3"/>
        <v>0</v>
      </c>
      <c r="FL36" s="330">
        <f t="shared" si="4"/>
        <v>0</v>
      </c>
      <c r="FM36" s="330">
        <f t="shared" si="8"/>
        <v>0</v>
      </c>
      <c r="FN36" s="331" t="str">
        <f t="shared" si="9"/>
        <v/>
      </c>
    </row>
    <row r="37" spans="1:170" x14ac:dyDescent="0.45">
      <c r="A37" s="26" t="str">
        <f>IF('1.บันทึกข้อมูลนักเรียน'!A32="","",'1.บันทึกข้อมูลนักเรียน'!A32)</f>
        <v/>
      </c>
      <c r="B37" s="393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7" s="393"/>
      <c r="D37" s="169"/>
      <c r="E37" s="169"/>
      <c r="F37" s="169"/>
      <c r="G37" s="169"/>
      <c r="H37" s="169"/>
      <c r="I37" s="65"/>
      <c r="J37" s="65"/>
      <c r="K37" s="169"/>
      <c r="L37" s="169"/>
      <c r="M37" s="169"/>
      <c r="N37" s="169"/>
      <c r="O37" s="169"/>
      <c r="P37" s="65"/>
      <c r="Q37" s="65"/>
      <c r="R37" s="169"/>
      <c r="S37" s="169"/>
      <c r="T37" s="169"/>
      <c r="U37" s="169"/>
      <c r="V37" s="169"/>
      <c r="W37" s="65"/>
      <c r="X37" s="65"/>
      <c r="Y37" s="169"/>
      <c r="Z37" s="169"/>
      <c r="AA37" s="169"/>
      <c r="AB37" s="169"/>
      <c r="AC37" s="169"/>
      <c r="AD37" s="65"/>
      <c r="AE37" s="65"/>
      <c r="AF37" s="169"/>
      <c r="AG37" s="169"/>
      <c r="AH37" s="169"/>
      <c r="AI37" s="169"/>
      <c r="AJ37" s="169"/>
      <c r="AK37" s="65"/>
      <c r="AL37" s="65"/>
      <c r="AM37" s="169"/>
      <c r="AN37" s="169"/>
      <c r="AO37" s="169"/>
      <c r="AP37" s="169"/>
      <c r="AQ37" s="169"/>
      <c r="AR37" s="65"/>
      <c r="AS37" s="65"/>
      <c r="AT37" s="169"/>
      <c r="AU37" s="169"/>
      <c r="AV37" s="169"/>
      <c r="AW37" s="169"/>
      <c r="AX37" s="169"/>
      <c r="AY37" s="65"/>
      <c r="AZ37" s="65"/>
      <c r="BA37" s="169"/>
      <c r="BB37" s="169"/>
      <c r="BC37" s="169"/>
      <c r="BD37" s="169"/>
      <c r="BE37" s="169"/>
      <c r="BF37" s="65"/>
      <c r="BG37" s="65"/>
      <c r="BH37" s="169"/>
      <c r="BI37" s="169"/>
      <c r="BJ37" s="169"/>
      <c r="BK37" s="169"/>
      <c r="BL37" s="169"/>
      <c r="BM37" s="65"/>
      <c r="BN37" s="65"/>
      <c r="BO37" s="169"/>
      <c r="BP37" s="169"/>
      <c r="BQ37" s="169"/>
      <c r="BR37" s="169"/>
      <c r="BS37" s="169"/>
      <c r="BT37" s="65"/>
      <c r="BU37" s="65"/>
      <c r="BV37" s="169"/>
      <c r="BW37" s="169"/>
      <c r="BX37" s="169"/>
      <c r="BY37" s="169"/>
      <c r="BZ37" s="169"/>
      <c r="CA37" s="65"/>
      <c r="CB37" s="65"/>
      <c r="CC37" s="169"/>
      <c r="CD37" s="169"/>
      <c r="CE37" s="169"/>
      <c r="CF37" s="169"/>
      <c r="CG37" s="169"/>
      <c r="CH37" s="65"/>
      <c r="CI37" s="65"/>
      <c r="CJ37" s="169"/>
      <c r="CK37" s="169"/>
      <c r="CL37" s="169"/>
      <c r="CM37" s="169"/>
      <c r="CN37" s="169"/>
      <c r="CO37" s="65"/>
      <c r="CP37" s="65"/>
      <c r="CQ37" s="169"/>
      <c r="CR37" s="169"/>
      <c r="CS37" s="169"/>
      <c r="CT37" s="169"/>
      <c r="CU37" s="169"/>
      <c r="CV37" s="65"/>
      <c r="CW37" s="65"/>
      <c r="CX37" s="169"/>
      <c r="CY37" s="169"/>
      <c r="CZ37" s="169"/>
      <c r="DA37" s="169"/>
      <c r="DB37" s="169"/>
      <c r="DC37" s="65"/>
      <c r="DD37" s="65"/>
      <c r="DE37" s="169"/>
      <c r="DF37" s="169"/>
      <c r="DG37" s="169"/>
      <c r="DH37" s="169"/>
      <c r="DI37" s="169"/>
      <c r="DJ37" s="65"/>
      <c r="DK37" s="65"/>
      <c r="DL37" s="169"/>
      <c r="DM37" s="169"/>
      <c r="DN37" s="169"/>
      <c r="DO37" s="169"/>
      <c r="DP37" s="169"/>
      <c r="DQ37" s="65"/>
      <c r="DR37" s="65"/>
      <c r="DS37" s="169"/>
      <c r="DT37" s="169"/>
      <c r="DU37" s="169"/>
      <c r="DV37" s="169"/>
      <c r="DW37" s="169"/>
      <c r="DX37" s="65"/>
      <c r="DY37" s="65"/>
      <c r="DZ37" s="169"/>
      <c r="EA37" s="169"/>
      <c r="EB37" s="169"/>
      <c r="EC37" s="169"/>
      <c r="ED37" s="169"/>
      <c r="EE37" s="65"/>
      <c r="EF37" s="65"/>
      <c r="EG37" s="169"/>
      <c r="EH37" s="169"/>
      <c r="EI37" s="169"/>
      <c r="EJ37" s="169"/>
      <c r="EK37" s="169"/>
      <c r="EL37" s="65"/>
      <c r="EM37" s="65"/>
      <c r="EN37" s="169"/>
      <c r="EO37" s="169"/>
      <c r="EP37" s="169"/>
      <c r="EQ37" s="169"/>
      <c r="ER37" s="169"/>
      <c r="ES37" s="65"/>
      <c r="ET37" s="65"/>
      <c r="EU37" s="169"/>
      <c r="EV37" s="169"/>
      <c r="EW37" s="169"/>
      <c r="EX37" s="169"/>
      <c r="EY37" s="169"/>
      <c r="EZ37" s="65"/>
      <c r="FA37" s="65"/>
      <c r="FB37" s="21" t="str">
        <f t="shared" si="5"/>
        <v/>
      </c>
      <c r="FC37" s="29" t="str">
        <f t="shared" si="0"/>
        <v/>
      </c>
      <c r="FD37" s="30" t="str">
        <f t="shared" si="1"/>
        <v/>
      </c>
      <c r="FE37" s="22" t="str">
        <f t="shared" si="6"/>
        <v/>
      </c>
      <c r="FF37" s="28" t="str">
        <f t="shared" si="2"/>
        <v/>
      </c>
      <c r="FG37" s="308"/>
      <c r="FH37" s="308"/>
      <c r="FI37" s="308"/>
      <c r="FJ37" s="330">
        <f t="shared" si="7"/>
        <v>0</v>
      </c>
      <c r="FK37" s="330">
        <f t="shared" si="3"/>
        <v>0</v>
      </c>
      <c r="FL37" s="330">
        <f t="shared" si="4"/>
        <v>0</v>
      </c>
      <c r="FM37" s="330">
        <f t="shared" si="8"/>
        <v>0</v>
      </c>
      <c r="FN37" s="331" t="str">
        <f t="shared" si="9"/>
        <v/>
      </c>
    </row>
    <row r="38" spans="1:170" x14ac:dyDescent="0.45">
      <c r="A38" s="26" t="str">
        <f>IF('1.บันทึกข้อมูลนักเรียน'!A33="","",'1.บันทึกข้อมูลนักเรียน'!A33)</f>
        <v/>
      </c>
      <c r="B38" s="393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8" s="393"/>
      <c r="D38" s="170"/>
      <c r="E38" s="170"/>
      <c r="F38" s="170"/>
      <c r="G38" s="170"/>
      <c r="H38" s="170"/>
      <c r="I38" s="65"/>
      <c r="J38" s="65"/>
      <c r="K38" s="170"/>
      <c r="L38" s="170"/>
      <c r="M38" s="170"/>
      <c r="N38" s="170"/>
      <c r="O38" s="170"/>
      <c r="P38" s="65"/>
      <c r="Q38" s="65"/>
      <c r="R38" s="170"/>
      <c r="S38" s="170"/>
      <c r="T38" s="170"/>
      <c r="U38" s="170"/>
      <c r="V38" s="170"/>
      <c r="W38" s="65"/>
      <c r="X38" s="65"/>
      <c r="Y38" s="170"/>
      <c r="Z38" s="170"/>
      <c r="AA38" s="170"/>
      <c r="AB38" s="170"/>
      <c r="AC38" s="170"/>
      <c r="AD38" s="65"/>
      <c r="AE38" s="65"/>
      <c r="AF38" s="170"/>
      <c r="AG38" s="170"/>
      <c r="AH38" s="170"/>
      <c r="AI38" s="170"/>
      <c r="AJ38" s="170"/>
      <c r="AK38" s="65"/>
      <c r="AL38" s="65"/>
      <c r="AM38" s="170"/>
      <c r="AN38" s="170"/>
      <c r="AO38" s="170"/>
      <c r="AP38" s="170"/>
      <c r="AQ38" s="170"/>
      <c r="AR38" s="65"/>
      <c r="AS38" s="65"/>
      <c r="AT38" s="170"/>
      <c r="AU38" s="170"/>
      <c r="AV38" s="170"/>
      <c r="AW38" s="170"/>
      <c r="AX38" s="170"/>
      <c r="AY38" s="65"/>
      <c r="AZ38" s="65"/>
      <c r="BA38" s="170"/>
      <c r="BB38" s="170"/>
      <c r="BC38" s="170"/>
      <c r="BD38" s="170"/>
      <c r="BE38" s="170"/>
      <c r="BF38" s="65"/>
      <c r="BG38" s="65"/>
      <c r="BH38" s="170"/>
      <c r="BI38" s="170"/>
      <c r="BJ38" s="170"/>
      <c r="BK38" s="170"/>
      <c r="BL38" s="170"/>
      <c r="BM38" s="65"/>
      <c r="BN38" s="65"/>
      <c r="BO38" s="170"/>
      <c r="BP38" s="170"/>
      <c r="BQ38" s="170"/>
      <c r="BR38" s="170"/>
      <c r="BS38" s="170"/>
      <c r="BT38" s="65"/>
      <c r="BU38" s="65"/>
      <c r="BV38" s="170"/>
      <c r="BW38" s="170"/>
      <c r="BX38" s="170"/>
      <c r="BY38" s="170"/>
      <c r="BZ38" s="170"/>
      <c r="CA38" s="65"/>
      <c r="CB38" s="65"/>
      <c r="CC38" s="170"/>
      <c r="CD38" s="170"/>
      <c r="CE38" s="170"/>
      <c r="CF38" s="170"/>
      <c r="CG38" s="170"/>
      <c r="CH38" s="65"/>
      <c r="CI38" s="65"/>
      <c r="CJ38" s="170"/>
      <c r="CK38" s="170"/>
      <c r="CL38" s="170"/>
      <c r="CM38" s="170"/>
      <c r="CN38" s="170"/>
      <c r="CO38" s="65"/>
      <c r="CP38" s="65"/>
      <c r="CQ38" s="170"/>
      <c r="CR38" s="170"/>
      <c r="CS38" s="170"/>
      <c r="CT38" s="170"/>
      <c r="CU38" s="170"/>
      <c r="CV38" s="65"/>
      <c r="CW38" s="65"/>
      <c r="CX38" s="170"/>
      <c r="CY38" s="170"/>
      <c r="CZ38" s="170"/>
      <c r="DA38" s="170"/>
      <c r="DB38" s="170"/>
      <c r="DC38" s="65"/>
      <c r="DD38" s="65"/>
      <c r="DE38" s="170"/>
      <c r="DF38" s="170"/>
      <c r="DG38" s="170"/>
      <c r="DH38" s="170"/>
      <c r="DI38" s="170"/>
      <c r="DJ38" s="65"/>
      <c r="DK38" s="65"/>
      <c r="DL38" s="170"/>
      <c r="DM38" s="170"/>
      <c r="DN38" s="170"/>
      <c r="DO38" s="170"/>
      <c r="DP38" s="170"/>
      <c r="DQ38" s="65"/>
      <c r="DR38" s="65"/>
      <c r="DS38" s="170"/>
      <c r="DT38" s="170"/>
      <c r="DU38" s="170"/>
      <c r="DV38" s="170"/>
      <c r="DW38" s="170"/>
      <c r="DX38" s="65"/>
      <c r="DY38" s="65"/>
      <c r="DZ38" s="170"/>
      <c r="EA38" s="170"/>
      <c r="EB38" s="170"/>
      <c r="EC38" s="170"/>
      <c r="ED38" s="170"/>
      <c r="EE38" s="65"/>
      <c r="EF38" s="65"/>
      <c r="EG38" s="170"/>
      <c r="EH38" s="170"/>
      <c r="EI38" s="170"/>
      <c r="EJ38" s="170"/>
      <c r="EK38" s="170"/>
      <c r="EL38" s="65"/>
      <c r="EM38" s="65"/>
      <c r="EN38" s="170"/>
      <c r="EO38" s="170"/>
      <c r="EP38" s="170"/>
      <c r="EQ38" s="170"/>
      <c r="ER38" s="170"/>
      <c r="ES38" s="65"/>
      <c r="ET38" s="65"/>
      <c r="EU38" s="170"/>
      <c r="EV38" s="170"/>
      <c r="EW38" s="170"/>
      <c r="EX38" s="170"/>
      <c r="EY38" s="170"/>
      <c r="EZ38" s="65"/>
      <c r="FA38" s="65"/>
      <c r="FB38" s="21" t="str">
        <f t="shared" si="5"/>
        <v/>
      </c>
      <c r="FC38" s="29" t="str">
        <f t="shared" si="0"/>
        <v/>
      </c>
      <c r="FD38" s="30" t="str">
        <f t="shared" si="1"/>
        <v/>
      </c>
      <c r="FE38" s="22" t="str">
        <f t="shared" si="6"/>
        <v/>
      </c>
      <c r="FF38" s="28" t="str">
        <f t="shared" si="2"/>
        <v/>
      </c>
      <c r="FG38" s="308"/>
      <c r="FH38" s="308"/>
      <c r="FI38" s="308"/>
      <c r="FJ38" s="330">
        <f t="shared" si="7"/>
        <v>0</v>
      </c>
      <c r="FK38" s="330">
        <f t="shared" si="3"/>
        <v>0</v>
      </c>
      <c r="FL38" s="330">
        <f t="shared" si="4"/>
        <v>0</v>
      </c>
      <c r="FM38" s="330">
        <f t="shared" si="8"/>
        <v>0</v>
      </c>
      <c r="FN38" s="331" t="str">
        <f t="shared" si="9"/>
        <v/>
      </c>
    </row>
    <row r="39" spans="1:170" x14ac:dyDescent="0.45">
      <c r="A39" s="26" t="str">
        <f>IF('1.บันทึกข้อมูลนักเรียน'!A34="","",'1.บันทึกข้อมูลนักเรียน'!A34)</f>
        <v/>
      </c>
      <c r="B39" s="393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9" s="393"/>
      <c r="D39" s="169"/>
      <c r="E39" s="169"/>
      <c r="F39" s="169"/>
      <c r="G39" s="169"/>
      <c r="H39" s="169"/>
      <c r="I39" s="65"/>
      <c r="J39" s="65"/>
      <c r="K39" s="169"/>
      <c r="L39" s="169"/>
      <c r="M39" s="169"/>
      <c r="N39" s="169"/>
      <c r="O39" s="169"/>
      <c r="P39" s="65"/>
      <c r="Q39" s="65"/>
      <c r="R39" s="169"/>
      <c r="S39" s="169"/>
      <c r="T39" s="169"/>
      <c r="U39" s="169"/>
      <c r="V39" s="169"/>
      <c r="W39" s="65"/>
      <c r="X39" s="65"/>
      <c r="Y39" s="169"/>
      <c r="Z39" s="169"/>
      <c r="AA39" s="169"/>
      <c r="AB39" s="169"/>
      <c r="AC39" s="169"/>
      <c r="AD39" s="65"/>
      <c r="AE39" s="65"/>
      <c r="AF39" s="169"/>
      <c r="AG39" s="169"/>
      <c r="AH39" s="169"/>
      <c r="AI39" s="169"/>
      <c r="AJ39" s="169"/>
      <c r="AK39" s="65"/>
      <c r="AL39" s="65"/>
      <c r="AM39" s="169"/>
      <c r="AN39" s="169"/>
      <c r="AO39" s="169"/>
      <c r="AP39" s="169"/>
      <c r="AQ39" s="169"/>
      <c r="AR39" s="65"/>
      <c r="AS39" s="65"/>
      <c r="AT39" s="169"/>
      <c r="AU39" s="169"/>
      <c r="AV39" s="169"/>
      <c r="AW39" s="169"/>
      <c r="AX39" s="169"/>
      <c r="AY39" s="65"/>
      <c r="AZ39" s="65"/>
      <c r="BA39" s="169"/>
      <c r="BB39" s="169"/>
      <c r="BC39" s="169"/>
      <c r="BD39" s="169"/>
      <c r="BE39" s="169"/>
      <c r="BF39" s="65"/>
      <c r="BG39" s="65"/>
      <c r="BH39" s="169"/>
      <c r="BI39" s="169"/>
      <c r="BJ39" s="169"/>
      <c r="BK39" s="169"/>
      <c r="BL39" s="169"/>
      <c r="BM39" s="65"/>
      <c r="BN39" s="65"/>
      <c r="BO39" s="169"/>
      <c r="BP39" s="169"/>
      <c r="BQ39" s="169"/>
      <c r="BR39" s="169"/>
      <c r="BS39" s="169"/>
      <c r="BT39" s="65"/>
      <c r="BU39" s="65"/>
      <c r="BV39" s="169"/>
      <c r="BW39" s="169"/>
      <c r="BX39" s="169"/>
      <c r="BY39" s="169"/>
      <c r="BZ39" s="169"/>
      <c r="CA39" s="65"/>
      <c r="CB39" s="65"/>
      <c r="CC39" s="169"/>
      <c r="CD39" s="169"/>
      <c r="CE39" s="169"/>
      <c r="CF39" s="169"/>
      <c r="CG39" s="169"/>
      <c r="CH39" s="65"/>
      <c r="CI39" s="65"/>
      <c r="CJ39" s="169"/>
      <c r="CK39" s="169"/>
      <c r="CL39" s="169"/>
      <c r="CM39" s="169"/>
      <c r="CN39" s="169"/>
      <c r="CO39" s="65"/>
      <c r="CP39" s="65"/>
      <c r="CQ39" s="169"/>
      <c r="CR39" s="169"/>
      <c r="CS39" s="169"/>
      <c r="CT39" s="169"/>
      <c r="CU39" s="169"/>
      <c r="CV39" s="65"/>
      <c r="CW39" s="65"/>
      <c r="CX39" s="169"/>
      <c r="CY39" s="169"/>
      <c r="CZ39" s="169"/>
      <c r="DA39" s="169"/>
      <c r="DB39" s="169"/>
      <c r="DC39" s="65"/>
      <c r="DD39" s="65"/>
      <c r="DE39" s="169"/>
      <c r="DF39" s="169"/>
      <c r="DG39" s="169"/>
      <c r="DH39" s="169"/>
      <c r="DI39" s="169"/>
      <c r="DJ39" s="65"/>
      <c r="DK39" s="65"/>
      <c r="DL39" s="169"/>
      <c r="DM39" s="169"/>
      <c r="DN39" s="169"/>
      <c r="DO39" s="169"/>
      <c r="DP39" s="169"/>
      <c r="DQ39" s="65"/>
      <c r="DR39" s="65"/>
      <c r="DS39" s="169"/>
      <c r="DT39" s="169"/>
      <c r="DU39" s="169"/>
      <c r="DV39" s="169"/>
      <c r="DW39" s="169"/>
      <c r="DX39" s="65"/>
      <c r="DY39" s="65"/>
      <c r="DZ39" s="169"/>
      <c r="EA39" s="169"/>
      <c r="EB39" s="169"/>
      <c r="EC39" s="169"/>
      <c r="ED39" s="169"/>
      <c r="EE39" s="65"/>
      <c r="EF39" s="65"/>
      <c r="EG39" s="169"/>
      <c r="EH39" s="169"/>
      <c r="EI39" s="169"/>
      <c r="EJ39" s="169"/>
      <c r="EK39" s="169"/>
      <c r="EL39" s="65"/>
      <c r="EM39" s="65"/>
      <c r="EN39" s="169"/>
      <c r="EO39" s="169"/>
      <c r="EP39" s="169"/>
      <c r="EQ39" s="169"/>
      <c r="ER39" s="169"/>
      <c r="ES39" s="65"/>
      <c r="ET39" s="65"/>
      <c r="EU39" s="169"/>
      <c r="EV39" s="169"/>
      <c r="EW39" s="169"/>
      <c r="EX39" s="169"/>
      <c r="EY39" s="169"/>
      <c r="EZ39" s="65"/>
      <c r="FA39" s="65"/>
      <c r="FB39" s="21" t="str">
        <f t="shared" si="5"/>
        <v/>
      </c>
      <c r="FC39" s="29" t="str">
        <f t="shared" si="0"/>
        <v/>
      </c>
      <c r="FD39" s="30" t="str">
        <f t="shared" si="1"/>
        <v/>
      </c>
      <c r="FE39" s="22" t="str">
        <f t="shared" si="6"/>
        <v/>
      </c>
      <c r="FF39" s="28" t="str">
        <f t="shared" si="2"/>
        <v/>
      </c>
      <c r="FG39" s="308"/>
      <c r="FH39" s="308"/>
      <c r="FI39" s="308"/>
      <c r="FJ39" s="330">
        <f t="shared" si="7"/>
        <v>0</v>
      </c>
      <c r="FK39" s="330">
        <f t="shared" si="3"/>
        <v>0</v>
      </c>
      <c r="FL39" s="330">
        <f t="shared" si="4"/>
        <v>0</v>
      </c>
      <c r="FM39" s="330">
        <f t="shared" si="8"/>
        <v>0</v>
      </c>
      <c r="FN39" s="331" t="str">
        <f t="shared" si="9"/>
        <v/>
      </c>
    </row>
    <row r="40" spans="1:170" x14ac:dyDescent="0.45">
      <c r="A40" s="26" t="str">
        <f>IF('1.บันทึกข้อมูลนักเรียน'!A35="","",'1.บันทึกข้อมูลนักเรียน'!A35)</f>
        <v/>
      </c>
      <c r="B40" s="393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40" s="393"/>
      <c r="D40" s="170"/>
      <c r="E40" s="170"/>
      <c r="F40" s="170"/>
      <c r="G40" s="170"/>
      <c r="H40" s="170"/>
      <c r="I40" s="65"/>
      <c r="J40" s="65"/>
      <c r="K40" s="170"/>
      <c r="L40" s="170"/>
      <c r="M40" s="170"/>
      <c r="N40" s="170"/>
      <c r="O40" s="170"/>
      <c r="P40" s="65"/>
      <c r="Q40" s="65"/>
      <c r="R40" s="170"/>
      <c r="S40" s="170"/>
      <c r="T40" s="170"/>
      <c r="U40" s="170"/>
      <c r="V40" s="170"/>
      <c r="W40" s="65"/>
      <c r="X40" s="65"/>
      <c r="Y40" s="170"/>
      <c r="Z40" s="170"/>
      <c r="AA40" s="170"/>
      <c r="AB40" s="170"/>
      <c r="AC40" s="170"/>
      <c r="AD40" s="65"/>
      <c r="AE40" s="65"/>
      <c r="AF40" s="170"/>
      <c r="AG40" s="170"/>
      <c r="AH40" s="170"/>
      <c r="AI40" s="170"/>
      <c r="AJ40" s="170"/>
      <c r="AK40" s="65"/>
      <c r="AL40" s="65"/>
      <c r="AM40" s="170"/>
      <c r="AN40" s="170"/>
      <c r="AO40" s="170"/>
      <c r="AP40" s="170"/>
      <c r="AQ40" s="170"/>
      <c r="AR40" s="65"/>
      <c r="AS40" s="65"/>
      <c r="AT40" s="170"/>
      <c r="AU40" s="170"/>
      <c r="AV40" s="170"/>
      <c r="AW40" s="170"/>
      <c r="AX40" s="170"/>
      <c r="AY40" s="65"/>
      <c r="AZ40" s="65"/>
      <c r="BA40" s="170"/>
      <c r="BB40" s="170"/>
      <c r="BC40" s="170"/>
      <c r="BD40" s="170"/>
      <c r="BE40" s="170"/>
      <c r="BF40" s="65"/>
      <c r="BG40" s="65"/>
      <c r="BH40" s="170"/>
      <c r="BI40" s="170"/>
      <c r="BJ40" s="170"/>
      <c r="BK40" s="170"/>
      <c r="BL40" s="170"/>
      <c r="BM40" s="65"/>
      <c r="BN40" s="65"/>
      <c r="BO40" s="170"/>
      <c r="BP40" s="170"/>
      <c r="BQ40" s="170"/>
      <c r="BR40" s="170"/>
      <c r="BS40" s="170"/>
      <c r="BT40" s="65"/>
      <c r="BU40" s="65"/>
      <c r="BV40" s="170"/>
      <c r="BW40" s="170"/>
      <c r="BX40" s="170"/>
      <c r="BY40" s="170"/>
      <c r="BZ40" s="170"/>
      <c r="CA40" s="65"/>
      <c r="CB40" s="65"/>
      <c r="CC40" s="170"/>
      <c r="CD40" s="170"/>
      <c r="CE40" s="170"/>
      <c r="CF40" s="170"/>
      <c r="CG40" s="170"/>
      <c r="CH40" s="65"/>
      <c r="CI40" s="65"/>
      <c r="CJ40" s="170"/>
      <c r="CK40" s="170"/>
      <c r="CL40" s="170"/>
      <c r="CM40" s="170"/>
      <c r="CN40" s="170"/>
      <c r="CO40" s="65"/>
      <c r="CP40" s="65"/>
      <c r="CQ40" s="170"/>
      <c r="CR40" s="170"/>
      <c r="CS40" s="170"/>
      <c r="CT40" s="170"/>
      <c r="CU40" s="170"/>
      <c r="CV40" s="65"/>
      <c r="CW40" s="65"/>
      <c r="CX40" s="170"/>
      <c r="CY40" s="170"/>
      <c r="CZ40" s="170"/>
      <c r="DA40" s="170"/>
      <c r="DB40" s="170"/>
      <c r="DC40" s="65"/>
      <c r="DD40" s="65"/>
      <c r="DE40" s="170"/>
      <c r="DF40" s="170"/>
      <c r="DG40" s="170"/>
      <c r="DH40" s="170"/>
      <c r="DI40" s="170"/>
      <c r="DJ40" s="65"/>
      <c r="DK40" s="65"/>
      <c r="DL40" s="170"/>
      <c r="DM40" s="170"/>
      <c r="DN40" s="170"/>
      <c r="DO40" s="170"/>
      <c r="DP40" s="170"/>
      <c r="DQ40" s="65"/>
      <c r="DR40" s="65"/>
      <c r="DS40" s="170"/>
      <c r="DT40" s="170"/>
      <c r="DU40" s="170"/>
      <c r="DV40" s="170"/>
      <c r="DW40" s="170"/>
      <c r="DX40" s="65"/>
      <c r="DY40" s="65"/>
      <c r="DZ40" s="170"/>
      <c r="EA40" s="170"/>
      <c r="EB40" s="170"/>
      <c r="EC40" s="170"/>
      <c r="ED40" s="170"/>
      <c r="EE40" s="65"/>
      <c r="EF40" s="65"/>
      <c r="EG40" s="170"/>
      <c r="EH40" s="170"/>
      <c r="EI40" s="170"/>
      <c r="EJ40" s="170"/>
      <c r="EK40" s="170"/>
      <c r="EL40" s="65"/>
      <c r="EM40" s="65"/>
      <c r="EN40" s="170"/>
      <c r="EO40" s="170"/>
      <c r="EP40" s="170"/>
      <c r="EQ40" s="170"/>
      <c r="ER40" s="170"/>
      <c r="ES40" s="65"/>
      <c r="ET40" s="65"/>
      <c r="EU40" s="170"/>
      <c r="EV40" s="170"/>
      <c r="EW40" s="170"/>
      <c r="EX40" s="170"/>
      <c r="EY40" s="170"/>
      <c r="EZ40" s="65"/>
      <c r="FA40" s="65"/>
      <c r="FB40" s="21" t="str">
        <f t="shared" ref="FB40:FB57" si="10">IF(A40="","",IF($FJ$7=0.5,FJ40*1,IF($FJ$7=1,FJ40*2,IF($FJ$7=1.5,FJ40*1,IF($FJ$7=2,FJ40*2)))))</f>
        <v/>
      </c>
      <c r="FC40" s="29" t="str">
        <f t="shared" ref="FC40:FC57" si="11">IF(A40="","",IF($FJ$7=0.5,FK40*1,IF($FJ$7=1,FK40*2,IF($FJ$7=1.5,FK40*1,IF($FJ$7=2,FK40*2)))))</f>
        <v/>
      </c>
      <c r="FD40" s="30" t="str">
        <f t="shared" ref="FD40:FD57" si="12">IF(A40="","",IF($FJ$7=0.5,FL40*1,IF($FJ$7=1,FL40*2,IF($FJ$7=1.5,FL40*1,IF($FJ$7=2,FL40*2)))))</f>
        <v/>
      </c>
      <c r="FE40" s="22" t="str">
        <f t="shared" si="6"/>
        <v/>
      </c>
      <c r="FF40" s="28" t="str">
        <f t="shared" ref="FF40:FF57" si="13">IF(A40="","",(FE40*100)/$FD$4)</f>
        <v/>
      </c>
      <c r="FG40" s="308"/>
      <c r="FH40" s="308"/>
      <c r="FI40" s="308"/>
      <c r="FJ40" s="330">
        <f t="shared" ref="FJ40:FJ57" si="14">IF(B40="","",COUNTIF(D40:FA40,"ป"))</f>
        <v>0</v>
      </c>
      <c r="FK40" s="330">
        <f t="shared" ref="FK40:FK57" si="15">IF(B40="","",COUNTIF(D40:FA40,"ล"))</f>
        <v>0</v>
      </c>
      <c r="FL40" s="330">
        <f t="shared" ref="FL40:FL57" si="16">IF(B40="","",COUNTIF(D40:FA40,"ข"))</f>
        <v>0</v>
      </c>
      <c r="FM40" s="330">
        <f t="shared" si="8"/>
        <v>0</v>
      </c>
      <c r="FN40" s="331" t="str">
        <f t="shared" si="9"/>
        <v/>
      </c>
    </row>
    <row r="41" spans="1:170" x14ac:dyDescent="0.45">
      <c r="A41" s="26" t="str">
        <f>IF('1.บันทึกข้อมูลนักเรียน'!A36="","",'1.บันทึกข้อมูลนักเรียน'!A36)</f>
        <v/>
      </c>
      <c r="B41" s="393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1" s="393"/>
      <c r="D41" s="169"/>
      <c r="E41" s="169"/>
      <c r="F41" s="169"/>
      <c r="G41" s="169"/>
      <c r="H41" s="169"/>
      <c r="I41" s="65"/>
      <c r="J41" s="65"/>
      <c r="K41" s="169"/>
      <c r="L41" s="169"/>
      <c r="M41" s="169"/>
      <c r="N41" s="169"/>
      <c r="O41" s="169"/>
      <c r="P41" s="65"/>
      <c r="Q41" s="65"/>
      <c r="R41" s="169"/>
      <c r="S41" s="169"/>
      <c r="T41" s="169"/>
      <c r="U41" s="169"/>
      <c r="V41" s="169"/>
      <c r="W41" s="65"/>
      <c r="X41" s="65"/>
      <c r="Y41" s="169"/>
      <c r="Z41" s="169"/>
      <c r="AA41" s="169"/>
      <c r="AB41" s="169"/>
      <c r="AC41" s="169"/>
      <c r="AD41" s="65"/>
      <c r="AE41" s="65"/>
      <c r="AF41" s="169"/>
      <c r="AG41" s="169"/>
      <c r="AH41" s="169"/>
      <c r="AI41" s="169"/>
      <c r="AJ41" s="169"/>
      <c r="AK41" s="65"/>
      <c r="AL41" s="65"/>
      <c r="AM41" s="169"/>
      <c r="AN41" s="169"/>
      <c r="AO41" s="169"/>
      <c r="AP41" s="169"/>
      <c r="AQ41" s="169"/>
      <c r="AR41" s="65"/>
      <c r="AS41" s="65"/>
      <c r="AT41" s="169"/>
      <c r="AU41" s="169"/>
      <c r="AV41" s="169"/>
      <c r="AW41" s="169"/>
      <c r="AX41" s="169"/>
      <c r="AY41" s="65"/>
      <c r="AZ41" s="65"/>
      <c r="BA41" s="169"/>
      <c r="BB41" s="169"/>
      <c r="BC41" s="169"/>
      <c r="BD41" s="169"/>
      <c r="BE41" s="169"/>
      <c r="BF41" s="65"/>
      <c r="BG41" s="65"/>
      <c r="BH41" s="169"/>
      <c r="BI41" s="169"/>
      <c r="BJ41" s="169"/>
      <c r="BK41" s="169"/>
      <c r="BL41" s="169"/>
      <c r="BM41" s="65"/>
      <c r="BN41" s="65"/>
      <c r="BO41" s="169"/>
      <c r="BP41" s="169"/>
      <c r="BQ41" s="169"/>
      <c r="BR41" s="169"/>
      <c r="BS41" s="169"/>
      <c r="BT41" s="65"/>
      <c r="BU41" s="65"/>
      <c r="BV41" s="169"/>
      <c r="BW41" s="169"/>
      <c r="BX41" s="169"/>
      <c r="BY41" s="169"/>
      <c r="BZ41" s="169"/>
      <c r="CA41" s="65"/>
      <c r="CB41" s="65"/>
      <c r="CC41" s="169"/>
      <c r="CD41" s="169"/>
      <c r="CE41" s="169"/>
      <c r="CF41" s="169"/>
      <c r="CG41" s="169"/>
      <c r="CH41" s="65"/>
      <c r="CI41" s="65"/>
      <c r="CJ41" s="169"/>
      <c r="CK41" s="169"/>
      <c r="CL41" s="169"/>
      <c r="CM41" s="169"/>
      <c r="CN41" s="169"/>
      <c r="CO41" s="65"/>
      <c r="CP41" s="65"/>
      <c r="CQ41" s="169"/>
      <c r="CR41" s="169"/>
      <c r="CS41" s="169"/>
      <c r="CT41" s="169"/>
      <c r="CU41" s="169"/>
      <c r="CV41" s="65"/>
      <c r="CW41" s="65"/>
      <c r="CX41" s="169"/>
      <c r="CY41" s="169"/>
      <c r="CZ41" s="169"/>
      <c r="DA41" s="169"/>
      <c r="DB41" s="169"/>
      <c r="DC41" s="65"/>
      <c r="DD41" s="65"/>
      <c r="DE41" s="169"/>
      <c r="DF41" s="169"/>
      <c r="DG41" s="169"/>
      <c r="DH41" s="169"/>
      <c r="DI41" s="169"/>
      <c r="DJ41" s="65"/>
      <c r="DK41" s="65"/>
      <c r="DL41" s="169"/>
      <c r="DM41" s="169"/>
      <c r="DN41" s="169"/>
      <c r="DO41" s="169"/>
      <c r="DP41" s="169"/>
      <c r="DQ41" s="65"/>
      <c r="DR41" s="65"/>
      <c r="DS41" s="169"/>
      <c r="DT41" s="169"/>
      <c r="DU41" s="169"/>
      <c r="DV41" s="169"/>
      <c r="DW41" s="169"/>
      <c r="DX41" s="65"/>
      <c r="DY41" s="65"/>
      <c r="DZ41" s="169"/>
      <c r="EA41" s="169"/>
      <c r="EB41" s="169"/>
      <c r="EC41" s="169"/>
      <c r="ED41" s="169"/>
      <c r="EE41" s="65"/>
      <c r="EF41" s="65"/>
      <c r="EG41" s="169"/>
      <c r="EH41" s="169"/>
      <c r="EI41" s="169"/>
      <c r="EJ41" s="169"/>
      <c r="EK41" s="169"/>
      <c r="EL41" s="65"/>
      <c r="EM41" s="65"/>
      <c r="EN41" s="169"/>
      <c r="EO41" s="169"/>
      <c r="EP41" s="169"/>
      <c r="EQ41" s="169"/>
      <c r="ER41" s="169"/>
      <c r="ES41" s="65"/>
      <c r="ET41" s="65"/>
      <c r="EU41" s="169"/>
      <c r="EV41" s="169"/>
      <c r="EW41" s="169"/>
      <c r="EX41" s="169"/>
      <c r="EY41" s="169"/>
      <c r="EZ41" s="65"/>
      <c r="FA41" s="65"/>
      <c r="FB41" s="21" t="str">
        <f t="shared" si="10"/>
        <v/>
      </c>
      <c r="FC41" s="29" t="str">
        <f t="shared" si="11"/>
        <v/>
      </c>
      <c r="FD41" s="30" t="str">
        <f t="shared" si="12"/>
        <v/>
      </c>
      <c r="FE41" s="22" t="str">
        <f t="shared" si="6"/>
        <v/>
      </c>
      <c r="FF41" s="28" t="str">
        <f t="shared" si="13"/>
        <v/>
      </c>
      <c r="FG41" s="308"/>
      <c r="FH41" s="308"/>
      <c r="FI41" s="308"/>
      <c r="FJ41" s="330">
        <f t="shared" si="14"/>
        <v>0</v>
      </c>
      <c r="FK41" s="330">
        <f t="shared" si="15"/>
        <v>0</v>
      </c>
      <c r="FL41" s="330">
        <f t="shared" si="16"/>
        <v>0</v>
      </c>
      <c r="FM41" s="330">
        <f t="shared" si="8"/>
        <v>0</v>
      </c>
      <c r="FN41" s="331" t="str">
        <f t="shared" si="9"/>
        <v/>
      </c>
    </row>
    <row r="42" spans="1:170" x14ac:dyDescent="0.45">
      <c r="A42" s="26" t="str">
        <f>IF('1.บันทึกข้อมูลนักเรียน'!A37="","",'1.บันทึกข้อมูลนักเรียน'!A37)</f>
        <v/>
      </c>
      <c r="B42" s="393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2" s="393"/>
      <c r="D42" s="170"/>
      <c r="E42" s="170"/>
      <c r="F42" s="170"/>
      <c r="G42" s="170"/>
      <c r="H42" s="170"/>
      <c r="I42" s="65"/>
      <c r="J42" s="65"/>
      <c r="K42" s="170"/>
      <c r="L42" s="170"/>
      <c r="M42" s="170"/>
      <c r="N42" s="170"/>
      <c r="O42" s="170"/>
      <c r="P42" s="65"/>
      <c r="Q42" s="65"/>
      <c r="R42" s="170"/>
      <c r="S42" s="170"/>
      <c r="T42" s="170"/>
      <c r="U42" s="170"/>
      <c r="V42" s="170"/>
      <c r="W42" s="65"/>
      <c r="X42" s="65"/>
      <c r="Y42" s="170"/>
      <c r="Z42" s="170"/>
      <c r="AA42" s="170"/>
      <c r="AB42" s="170"/>
      <c r="AC42" s="170"/>
      <c r="AD42" s="65"/>
      <c r="AE42" s="65"/>
      <c r="AF42" s="170"/>
      <c r="AG42" s="170"/>
      <c r="AH42" s="170"/>
      <c r="AI42" s="170"/>
      <c r="AJ42" s="170"/>
      <c r="AK42" s="65"/>
      <c r="AL42" s="65"/>
      <c r="AM42" s="170"/>
      <c r="AN42" s="170"/>
      <c r="AO42" s="170"/>
      <c r="AP42" s="170"/>
      <c r="AQ42" s="170"/>
      <c r="AR42" s="65"/>
      <c r="AS42" s="65"/>
      <c r="AT42" s="170"/>
      <c r="AU42" s="170"/>
      <c r="AV42" s="170"/>
      <c r="AW42" s="170"/>
      <c r="AX42" s="170"/>
      <c r="AY42" s="65"/>
      <c r="AZ42" s="65"/>
      <c r="BA42" s="170"/>
      <c r="BB42" s="170"/>
      <c r="BC42" s="170"/>
      <c r="BD42" s="170"/>
      <c r="BE42" s="170"/>
      <c r="BF42" s="65"/>
      <c r="BG42" s="65"/>
      <c r="BH42" s="170"/>
      <c r="BI42" s="170"/>
      <c r="BJ42" s="170"/>
      <c r="BK42" s="170"/>
      <c r="BL42" s="170"/>
      <c r="BM42" s="65"/>
      <c r="BN42" s="65"/>
      <c r="BO42" s="170"/>
      <c r="BP42" s="170"/>
      <c r="BQ42" s="170"/>
      <c r="BR42" s="170"/>
      <c r="BS42" s="170"/>
      <c r="BT42" s="65"/>
      <c r="BU42" s="65"/>
      <c r="BV42" s="170"/>
      <c r="BW42" s="170"/>
      <c r="BX42" s="170"/>
      <c r="BY42" s="170"/>
      <c r="BZ42" s="170"/>
      <c r="CA42" s="65"/>
      <c r="CB42" s="65"/>
      <c r="CC42" s="170"/>
      <c r="CD42" s="170"/>
      <c r="CE42" s="170"/>
      <c r="CF42" s="170"/>
      <c r="CG42" s="170"/>
      <c r="CH42" s="65"/>
      <c r="CI42" s="65"/>
      <c r="CJ42" s="170"/>
      <c r="CK42" s="170"/>
      <c r="CL42" s="170"/>
      <c r="CM42" s="170"/>
      <c r="CN42" s="170"/>
      <c r="CO42" s="65"/>
      <c r="CP42" s="65"/>
      <c r="CQ42" s="170"/>
      <c r="CR42" s="170"/>
      <c r="CS42" s="170"/>
      <c r="CT42" s="170"/>
      <c r="CU42" s="170"/>
      <c r="CV42" s="65"/>
      <c r="CW42" s="65"/>
      <c r="CX42" s="170"/>
      <c r="CY42" s="170"/>
      <c r="CZ42" s="170"/>
      <c r="DA42" s="170"/>
      <c r="DB42" s="170"/>
      <c r="DC42" s="65"/>
      <c r="DD42" s="65"/>
      <c r="DE42" s="170"/>
      <c r="DF42" s="170"/>
      <c r="DG42" s="170"/>
      <c r="DH42" s="170"/>
      <c r="DI42" s="170"/>
      <c r="DJ42" s="65"/>
      <c r="DK42" s="65"/>
      <c r="DL42" s="170"/>
      <c r="DM42" s="170"/>
      <c r="DN42" s="170"/>
      <c r="DO42" s="170"/>
      <c r="DP42" s="170"/>
      <c r="DQ42" s="65"/>
      <c r="DR42" s="65"/>
      <c r="DS42" s="170"/>
      <c r="DT42" s="170"/>
      <c r="DU42" s="170"/>
      <c r="DV42" s="170"/>
      <c r="DW42" s="170"/>
      <c r="DX42" s="65"/>
      <c r="DY42" s="65"/>
      <c r="DZ42" s="170"/>
      <c r="EA42" s="170"/>
      <c r="EB42" s="170"/>
      <c r="EC42" s="170"/>
      <c r="ED42" s="170"/>
      <c r="EE42" s="65"/>
      <c r="EF42" s="65"/>
      <c r="EG42" s="170"/>
      <c r="EH42" s="170"/>
      <c r="EI42" s="170"/>
      <c r="EJ42" s="170"/>
      <c r="EK42" s="170"/>
      <c r="EL42" s="65"/>
      <c r="EM42" s="65"/>
      <c r="EN42" s="170"/>
      <c r="EO42" s="170"/>
      <c r="EP42" s="170"/>
      <c r="EQ42" s="170"/>
      <c r="ER42" s="170"/>
      <c r="ES42" s="65"/>
      <c r="ET42" s="65"/>
      <c r="EU42" s="170"/>
      <c r="EV42" s="170"/>
      <c r="EW42" s="170"/>
      <c r="EX42" s="170"/>
      <c r="EY42" s="170"/>
      <c r="EZ42" s="65"/>
      <c r="FA42" s="65"/>
      <c r="FB42" s="21" t="str">
        <f t="shared" si="10"/>
        <v/>
      </c>
      <c r="FC42" s="29" t="str">
        <f t="shared" si="11"/>
        <v/>
      </c>
      <c r="FD42" s="30" t="str">
        <f t="shared" si="12"/>
        <v/>
      </c>
      <c r="FE42" s="22" t="str">
        <f t="shared" si="6"/>
        <v/>
      </c>
      <c r="FF42" s="28" t="str">
        <f t="shared" si="13"/>
        <v/>
      </c>
      <c r="FG42" s="308"/>
      <c r="FH42" s="308"/>
      <c r="FI42" s="308"/>
      <c r="FJ42" s="330">
        <f t="shared" si="14"/>
        <v>0</v>
      </c>
      <c r="FK42" s="330">
        <f t="shared" si="15"/>
        <v>0</v>
      </c>
      <c r="FL42" s="330">
        <f t="shared" si="16"/>
        <v>0</v>
      </c>
      <c r="FM42" s="330">
        <f t="shared" si="8"/>
        <v>0</v>
      </c>
      <c r="FN42" s="331" t="str">
        <f t="shared" si="9"/>
        <v/>
      </c>
    </row>
    <row r="43" spans="1:170" x14ac:dyDescent="0.45">
      <c r="A43" s="26" t="str">
        <f>IF('1.บันทึกข้อมูลนักเรียน'!A38="","",'1.บันทึกข้อมูลนักเรียน'!A38)</f>
        <v/>
      </c>
      <c r="B43" s="393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3" s="393"/>
      <c r="D43" s="169"/>
      <c r="E43" s="169"/>
      <c r="F43" s="169"/>
      <c r="G43" s="169"/>
      <c r="H43" s="169"/>
      <c r="I43" s="65"/>
      <c r="J43" s="65"/>
      <c r="K43" s="169"/>
      <c r="L43" s="169"/>
      <c r="M43" s="169"/>
      <c r="N43" s="169"/>
      <c r="O43" s="169"/>
      <c r="P43" s="65"/>
      <c r="Q43" s="65"/>
      <c r="R43" s="169"/>
      <c r="S43" s="169"/>
      <c r="T43" s="169"/>
      <c r="U43" s="169"/>
      <c r="V43" s="169"/>
      <c r="W43" s="65"/>
      <c r="X43" s="65"/>
      <c r="Y43" s="169"/>
      <c r="Z43" s="169"/>
      <c r="AA43" s="169"/>
      <c r="AB43" s="169"/>
      <c r="AC43" s="169"/>
      <c r="AD43" s="65"/>
      <c r="AE43" s="65"/>
      <c r="AF43" s="169"/>
      <c r="AG43" s="169"/>
      <c r="AH43" s="169"/>
      <c r="AI43" s="169"/>
      <c r="AJ43" s="169"/>
      <c r="AK43" s="65"/>
      <c r="AL43" s="65"/>
      <c r="AM43" s="169"/>
      <c r="AN43" s="169"/>
      <c r="AO43" s="169"/>
      <c r="AP43" s="169"/>
      <c r="AQ43" s="169"/>
      <c r="AR43" s="65"/>
      <c r="AS43" s="65"/>
      <c r="AT43" s="169"/>
      <c r="AU43" s="169"/>
      <c r="AV43" s="169"/>
      <c r="AW43" s="169"/>
      <c r="AX43" s="169"/>
      <c r="AY43" s="65"/>
      <c r="AZ43" s="65"/>
      <c r="BA43" s="169"/>
      <c r="BB43" s="169"/>
      <c r="BC43" s="169"/>
      <c r="BD43" s="169"/>
      <c r="BE43" s="169"/>
      <c r="BF43" s="65"/>
      <c r="BG43" s="65"/>
      <c r="BH43" s="169"/>
      <c r="BI43" s="169"/>
      <c r="BJ43" s="169"/>
      <c r="BK43" s="169"/>
      <c r="BL43" s="169"/>
      <c r="BM43" s="65"/>
      <c r="BN43" s="65"/>
      <c r="BO43" s="169"/>
      <c r="BP43" s="169"/>
      <c r="BQ43" s="169"/>
      <c r="BR43" s="169"/>
      <c r="BS43" s="169"/>
      <c r="BT43" s="65"/>
      <c r="BU43" s="65"/>
      <c r="BV43" s="169"/>
      <c r="BW43" s="169"/>
      <c r="BX43" s="169"/>
      <c r="BY43" s="169"/>
      <c r="BZ43" s="169"/>
      <c r="CA43" s="65"/>
      <c r="CB43" s="65"/>
      <c r="CC43" s="169"/>
      <c r="CD43" s="169"/>
      <c r="CE43" s="169"/>
      <c r="CF43" s="169"/>
      <c r="CG43" s="169"/>
      <c r="CH43" s="65"/>
      <c r="CI43" s="65"/>
      <c r="CJ43" s="169"/>
      <c r="CK43" s="169"/>
      <c r="CL43" s="169"/>
      <c r="CM43" s="169"/>
      <c r="CN43" s="169"/>
      <c r="CO43" s="65"/>
      <c r="CP43" s="65"/>
      <c r="CQ43" s="169"/>
      <c r="CR43" s="169"/>
      <c r="CS43" s="169"/>
      <c r="CT43" s="169"/>
      <c r="CU43" s="169"/>
      <c r="CV43" s="65"/>
      <c r="CW43" s="65"/>
      <c r="CX43" s="169"/>
      <c r="CY43" s="169"/>
      <c r="CZ43" s="169"/>
      <c r="DA43" s="169"/>
      <c r="DB43" s="169"/>
      <c r="DC43" s="65"/>
      <c r="DD43" s="65"/>
      <c r="DE43" s="169"/>
      <c r="DF43" s="169"/>
      <c r="DG43" s="169"/>
      <c r="DH43" s="169"/>
      <c r="DI43" s="169"/>
      <c r="DJ43" s="65"/>
      <c r="DK43" s="65"/>
      <c r="DL43" s="169"/>
      <c r="DM43" s="169"/>
      <c r="DN43" s="169"/>
      <c r="DO43" s="169"/>
      <c r="DP43" s="169"/>
      <c r="DQ43" s="65"/>
      <c r="DR43" s="65"/>
      <c r="DS43" s="169"/>
      <c r="DT43" s="169"/>
      <c r="DU43" s="169"/>
      <c r="DV43" s="169"/>
      <c r="DW43" s="169"/>
      <c r="DX43" s="65"/>
      <c r="DY43" s="65"/>
      <c r="DZ43" s="169"/>
      <c r="EA43" s="169"/>
      <c r="EB43" s="169"/>
      <c r="EC43" s="169"/>
      <c r="ED43" s="169"/>
      <c r="EE43" s="65"/>
      <c r="EF43" s="65"/>
      <c r="EG43" s="169"/>
      <c r="EH43" s="169"/>
      <c r="EI43" s="169"/>
      <c r="EJ43" s="169"/>
      <c r="EK43" s="169"/>
      <c r="EL43" s="65"/>
      <c r="EM43" s="65"/>
      <c r="EN43" s="169"/>
      <c r="EO43" s="169"/>
      <c r="EP43" s="169"/>
      <c r="EQ43" s="169"/>
      <c r="ER43" s="169"/>
      <c r="ES43" s="65"/>
      <c r="ET43" s="65"/>
      <c r="EU43" s="169"/>
      <c r="EV43" s="169"/>
      <c r="EW43" s="169"/>
      <c r="EX43" s="169"/>
      <c r="EY43" s="169"/>
      <c r="EZ43" s="65"/>
      <c r="FA43" s="65"/>
      <c r="FB43" s="21" t="str">
        <f t="shared" si="10"/>
        <v/>
      </c>
      <c r="FC43" s="29" t="str">
        <f t="shared" si="11"/>
        <v/>
      </c>
      <c r="FD43" s="30" t="str">
        <f t="shared" si="12"/>
        <v/>
      </c>
      <c r="FE43" s="22" t="str">
        <f t="shared" si="6"/>
        <v/>
      </c>
      <c r="FF43" s="28" t="str">
        <f t="shared" si="13"/>
        <v/>
      </c>
      <c r="FG43" s="308"/>
      <c r="FH43" s="308"/>
      <c r="FI43" s="308"/>
      <c r="FJ43" s="330">
        <f t="shared" si="14"/>
        <v>0</v>
      </c>
      <c r="FK43" s="330">
        <f t="shared" si="15"/>
        <v>0</v>
      </c>
      <c r="FL43" s="330">
        <f t="shared" si="16"/>
        <v>0</v>
      </c>
      <c r="FM43" s="330">
        <f t="shared" si="8"/>
        <v>0</v>
      </c>
      <c r="FN43" s="331" t="str">
        <f t="shared" si="9"/>
        <v/>
      </c>
    </row>
    <row r="44" spans="1:170" x14ac:dyDescent="0.45">
      <c r="A44" s="26" t="str">
        <f>IF('1.บันทึกข้อมูลนักเรียน'!A39="","",'1.บันทึกข้อมูลนักเรียน'!A39)</f>
        <v/>
      </c>
      <c r="B44" s="393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4" s="393"/>
      <c r="D44" s="170"/>
      <c r="E44" s="170"/>
      <c r="F44" s="170"/>
      <c r="G44" s="170"/>
      <c r="H44" s="170"/>
      <c r="I44" s="65"/>
      <c r="J44" s="65"/>
      <c r="K44" s="170"/>
      <c r="L44" s="170"/>
      <c r="M44" s="170"/>
      <c r="N44" s="170"/>
      <c r="O44" s="170"/>
      <c r="P44" s="65"/>
      <c r="Q44" s="65"/>
      <c r="R44" s="170"/>
      <c r="S44" s="170"/>
      <c r="T44" s="170"/>
      <c r="U44" s="170"/>
      <c r="V44" s="170"/>
      <c r="W44" s="65"/>
      <c r="X44" s="65"/>
      <c r="Y44" s="170"/>
      <c r="Z44" s="170"/>
      <c r="AA44" s="170"/>
      <c r="AB44" s="170"/>
      <c r="AC44" s="170"/>
      <c r="AD44" s="65"/>
      <c r="AE44" s="65"/>
      <c r="AF44" s="170"/>
      <c r="AG44" s="170"/>
      <c r="AH44" s="170"/>
      <c r="AI44" s="170"/>
      <c r="AJ44" s="170"/>
      <c r="AK44" s="65"/>
      <c r="AL44" s="65"/>
      <c r="AM44" s="170"/>
      <c r="AN44" s="170"/>
      <c r="AO44" s="170"/>
      <c r="AP44" s="170"/>
      <c r="AQ44" s="170"/>
      <c r="AR44" s="65"/>
      <c r="AS44" s="65"/>
      <c r="AT44" s="170"/>
      <c r="AU44" s="170"/>
      <c r="AV44" s="170"/>
      <c r="AW44" s="170"/>
      <c r="AX44" s="170"/>
      <c r="AY44" s="65"/>
      <c r="AZ44" s="65"/>
      <c r="BA44" s="170"/>
      <c r="BB44" s="170"/>
      <c r="BC44" s="170"/>
      <c r="BD44" s="170"/>
      <c r="BE44" s="170"/>
      <c r="BF44" s="65"/>
      <c r="BG44" s="65"/>
      <c r="BH44" s="170"/>
      <c r="BI44" s="170"/>
      <c r="BJ44" s="170"/>
      <c r="BK44" s="170"/>
      <c r="BL44" s="170"/>
      <c r="BM44" s="65"/>
      <c r="BN44" s="65"/>
      <c r="BO44" s="170"/>
      <c r="BP44" s="170"/>
      <c r="BQ44" s="170"/>
      <c r="BR44" s="170"/>
      <c r="BS44" s="170"/>
      <c r="BT44" s="65"/>
      <c r="BU44" s="65"/>
      <c r="BV44" s="170"/>
      <c r="BW44" s="170"/>
      <c r="BX44" s="170"/>
      <c r="BY44" s="170"/>
      <c r="BZ44" s="170"/>
      <c r="CA44" s="65"/>
      <c r="CB44" s="65"/>
      <c r="CC44" s="170"/>
      <c r="CD44" s="170"/>
      <c r="CE44" s="170"/>
      <c r="CF44" s="170"/>
      <c r="CG44" s="170"/>
      <c r="CH44" s="65"/>
      <c r="CI44" s="65"/>
      <c r="CJ44" s="170"/>
      <c r="CK44" s="170"/>
      <c r="CL44" s="170"/>
      <c r="CM44" s="170"/>
      <c r="CN44" s="170"/>
      <c r="CO44" s="65"/>
      <c r="CP44" s="65"/>
      <c r="CQ44" s="170"/>
      <c r="CR44" s="170"/>
      <c r="CS44" s="170"/>
      <c r="CT44" s="170"/>
      <c r="CU44" s="170"/>
      <c r="CV44" s="65"/>
      <c r="CW44" s="65"/>
      <c r="CX44" s="170"/>
      <c r="CY44" s="170"/>
      <c r="CZ44" s="170"/>
      <c r="DA44" s="170"/>
      <c r="DB44" s="170"/>
      <c r="DC44" s="65"/>
      <c r="DD44" s="65"/>
      <c r="DE44" s="170"/>
      <c r="DF44" s="170"/>
      <c r="DG44" s="170"/>
      <c r="DH44" s="170"/>
      <c r="DI44" s="170"/>
      <c r="DJ44" s="65"/>
      <c r="DK44" s="65"/>
      <c r="DL44" s="170"/>
      <c r="DM44" s="170"/>
      <c r="DN44" s="170"/>
      <c r="DO44" s="170"/>
      <c r="DP44" s="170"/>
      <c r="DQ44" s="65"/>
      <c r="DR44" s="65"/>
      <c r="DS44" s="170"/>
      <c r="DT44" s="170"/>
      <c r="DU44" s="170"/>
      <c r="DV44" s="170"/>
      <c r="DW44" s="170"/>
      <c r="DX44" s="65"/>
      <c r="DY44" s="65"/>
      <c r="DZ44" s="170"/>
      <c r="EA44" s="170"/>
      <c r="EB44" s="170"/>
      <c r="EC44" s="170"/>
      <c r="ED44" s="170"/>
      <c r="EE44" s="65"/>
      <c r="EF44" s="65"/>
      <c r="EG44" s="170"/>
      <c r="EH44" s="170"/>
      <c r="EI44" s="170"/>
      <c r="EJ44" s="170"/>
      <c r="EK44" s="170"/>
      <c r="EL44" s="65"/>
      <c r="EM44" s="65"/>
      <c r="EN44" s="170"/>
      <c r="EO44" s="170"/>
      <c r="EP44" s="170"/>
      <c r="EQ44" s="170"/>
      <c r="ER44" s="170"/>
      <c r="ES44" s="65"/>
      <c r="ET44" s="65"/>
      <c r="EU44" s="170"/>
      <c r="EV44" s="170"/>
      <c r="EW44" s="170"/>
      <c r="EX44" s="170"/>
      <c r="EY44" s="170"/>
      <c r="EZ44" s="65"/>
      <c r="FA44" s="65"/>
      <c r="FB44" s="21" t="str">
        <f t="shared" si="10"/>
        <v/>
      </c>
      <c r="FC44" s="29" t="str">
        <f t="shared" si="11"/>
        <v/>
      </c>
      <c r="FD44" s="30" t="str">
        <f t="shared" si="12"/>
        <v/>
      </c>
      <c r="FE44" s="22" t="str">
        <f t="shared" si="6"/>
        <v/>
      </c>
      <c r="FF44" s="28" t="str">
        <f t="shared" si="13"/>
        <v/>
      </c>
      <c r="FG44" s="308"/>
      <c r="FH44" s="308"/>
      <c r="FI44" s="308"/>
      <c r="FJ44" s="330">
        <f t="shared" si="14"/>
        <v>0</v>
      </c>
      <c r="FK44" s="330">
        <f t="shared" si="15"/>
        <v>0</v>
      </c>
      <c r="FL44" s="330">
        <f t="shared" si="16"/>
        <v>0</v>
      </c>
      <c r="FM44" s="330">
        <f t="shared" si="8"/>
        <v>0</v>
      </c>
      <c r="FN44" s="331" t="str">
        <f t="shared" si="9"/>
        <v/>
      </c>
    </row>
    <row r="45" spans="1:170" x14ac:dyDescent="0.45">
      <c r="A45" s="26" t="str">
        <f>IF('1.บันทึกข้อมูลนักเรียน'!A40="","",'1.บันทึกข้อมูลนักเรียน'!A40)</f>
        <v/>
      </c>
      <c r="B45" s="393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5" s="393"/>
      <c r="D45" s="169"/>
      <c r="E45" s="169"/>
      <c r="F45" s="169"/>
      <c r="G45" s="169"/>
      <c r="H45" s="169"/>
      <c r="I45" s="65"/>
      <c r="J45" s="65"/>
      <c r="K45" s="169"/>
      <c r="L45" s="169"/>
      <c r="M45" s="169"/>
      <c r="N45" s="169"/>
      <c r="O45" s="169"/>
      <c r="P45" s="65"/>
      <c r="Q45" s="65"/>
      <c r="R45" s="169"/>
      <c r="S45" s="169"/>
      <c r="T45" s="169"/>
      <c r="U45" s="169"/>
      <c r="V45" s="169"/>
      <c r="W45" s="65"/>
      <c r="X45" s="65"/>
      <c r="Y45" s="169"/>
      <c r="Z45" s="169"/>
      <c r="AA45" s="169"/>
      <c r="AB45" s="169"/>
      <c r="AC45" s="169"/>
      <c r="AD45" s="65"/>
      <c r="AE45" s="65"/>
      <c r="AF45" s="169"/>
      <c r="AG45" s="169"/>
      <c r="AH45" s="169"/>
      <c r="AI45" s="169"/>
      <c r="AJ45" s="169"/>
      <c r="AK45" s="65"/>
      <c r="AL45" s="65"/>
      <c r="AM45" s="169"/>
      <c r="AN45" s="169"/>
      <c r="AO45" s="169"/>
      <c r="AP45" s="169"/>
      <c r="AQ45" s="169"/>
      <c r="AR45" s="65"/>
      <c r="AS45" s="65"/>
      <c r="AT45" s="169"/>
      <c r="AU45" s="169"/>
      <c r="AV45" s="169"/>
      <c r="AW45" s="169"/>
      <c r="AX45" s="169"/>
      <c r="AY45" s="65"/>
      <c r="AZ45" s="65"/>
      <c r="BA45" s="169"/>
      <c r="BB45" s="169"/>
      <c r="BC45" s="169"/>
      <c r="BD45" s="169"/>
      <c r="BE45" s="169"/>
      <c r="BF45" s="65"/>
      <c r="BG45" s="65"/>
      <c r="BH45" s="169"/>
      <c r="BI45" s="169"/>
      <c r="BJ45" s="169"/>
      <c r="BK45" s="169"/>
      <c r="BL45" s="169"/>
      <c r="BM45" s="65"/>
      <c r="BN45" s="65"/>
      <c r="BO45" s="169"/>
      <c r="BP45" s="169"/>
      <c r="BQ45" s="169"/>
      <c r="BR45" s="169"/>
      <c r="BS45" s="169"/>
      <c r="BT45" s="65"/>
      <c r="BU45" s="65"/>
      <c r="BV45" s="169"/>
      <c r="BW45" s="169"/>
      <c r="BX45" s="169"/>
      <c r="BY45" s="169"/>
      <c r="BZ45" s="169"/>
      <c r="CA45" s="65"/>
      <c r="CB45" s="65"/>
      <c r="CC45" s="169"/>
      <c r="CD45" s="169"/>
      <c r="CE45" s="169"/>
      <c r="CF45" s="169"/>
      <c r="CG45" s="169"/>
      <c r="CH45" s="65"/>
      <c r="CI45" s="65"/>
      <c r="CJ45" s="169"/>
      <c r="CK45" s="169"/>
      <c r="CL45" s="169"/>
      <c r="CM45" s="169"/>
      <c r="CN45" s="169"/>
      <c r="CO45" s="65"/>
      <c r="CP45" s="65"/>
      <c r="CQ45" s="169"/>
      <c r="CR45" s="169"/>
      <c r="CS45" s="169"/>
      <c r="CT45" s="169"/>
      <c r="CU45" s="169"/>
      <c r="CV45" s="65"/>
      <c r="CW45" s="65"/>
      <c r="CX45" s="169"/>
      <c r="CY45" s="169"/>
      <c r="CZ45" s="169"/>
      <c r="DA45" s="169"/>
      <c r="DB45" s="169"/>
      <c r="DC45" s="65"/>
      <c r="DD45" s="65"/>
      <c r="DE45" s="169"/>
      <c r="DF45" s="169"/>
      <c r="DG45" s="169"/>
      <c r="DH45" s="169"/>
      <c r="DI45" s="169"/>
      <c r="DJ45" s="65"/>
      <c r="DK45" s="65"/>
      <c r="DL45" s="169"/>
      <c r="DM45" s="169"/>
      <c r="DN45" s="169"/>
      <c r="DO45" s="169"/>
      <c r="DP45" s="169"/>
      <c r="DQ45" s="65"/>
      <c r="DR45" s="65"/>
      <c r="DS45" s="169"/>
      <c r="DT45" s="169"/>
      <c r="DU45" s="169"/>
      <c r="DV45" s="169"/>
      <c r="DW45" s="169"/>
      <c r="DX45" s="65"/>
      <c r="DY45" s="65"/>
      <c r="DZ45" s="169"/>
      <c r="EA45" s="169"/>
      <c r="EB45" s="169"/>
      <c r="EC45" s="169"/>
      <c r="ED45" s="169"/>
      <c r="EE45" s="65"/>
      <c r="EF45" s="65"/>
      <c r="EG45" s="169"/>
      <c r="EH45" s="169"/>
      <c r="EI45" s="169"/>
      <c r="EJ45" s="169"/>
      <c r="EK45" s="169"/>
      <c r="EL45" s="65"/>
      <c r="EM45" s="65"/>
      <c r="EN45" s="169"/>
      <c r="EO45" s="169"/>
      <c r="EP45" s="169"/>
      <c r="EQ45" s="169"/>
      <c r="ER45" s="169"/>
      <c r="ES45" s="65"/>
      <c r="ET45" s="65"/>
      <c r="EU45" s="169"/>
      <c r="EV45" s="169"/>
      <c r="EW45" s="169"/>
      <c r="EX45" s="169"/>
      <c r="EY45" s="169"/>
      <c r="EZ45" s="65"/>
      <c r="FA45" s="65"/>
      <c r="FB45" s="21" t="str">
        <f t="shared" si="10"/>
        <v/>
      </c>
      <c r="FC45" s="29" t="str">
        <f t="shared" si="11"/>
        <v/>
      </c>
      <c r="FD45" s="30" t="str">
        <f t="shared" si="12"/>
        <v/>
      </c>
      <c r="FE45" s="22" t="str">
        <f t="shared" si="6"/>
        <v/>
      </c>
      <c r="FF45" s="28" t="str">
        <f t="shared" si="13"/>
        <v/>
      </c>
      <c r="FG45" s="308"/>
      <c r="FH45" s="308"/>
      <c r="FI45" s="308"/>
      <c r="FJ45" s="330">
        <f t="shared" si="14"/>
        <v>0</v>
      </c>
      <c r="FK45" s="330">
        <f t="shared" si="15"/>
        <v>0</v>
      </c>
      <c r="FL45" s="330">
        <f t="shared" si="16"/>
        <v>0</v>
      </c>
      <c r="FM45" s="330">
        <f t="shared" si="8"/>
        <v>0</v>
      </c>
      <c r="FN45" s="331" t="str">
        <f t="shared" si="9"/>
        <v/>
      </c>
    </row>
    <row r="46" spans="1:170" x14ac:dyDescent="0.45">
      <c r="A46" s="26" t="str">
        <f>IF('1.บันทึกข้อมูลนักเรียน'!A41="","",'1.บันทึกข้อมูลนักเรียน'!A41)</f>
        <v/>
      </c>
      <c r="B46" s="393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6" s="393"/>
      <c r="D46" s="170"/>
      <c r="E46" s="170"/>
      <c r="F46" s="170"/>
      <c r="G46" s="170"/>
      <c r="H46" s="170"/>
      <c r="I46" s="65"/>
      <c r="J46" s="65"/>
      <c r="K46" s="170"/>
      <c r="L46" s="170"/>
      <c r="M46" s="170"/>
      <c r="N46" s="170"/>
      <c r="O46" s="170"/>
      <c r="P46" s="65"/>
      <c r="Q46" s="65"/>
      <c r="R46" s="170"/>
      <c r="S46" s="170"/>
      <c r="T46" s="170"/>
      <c r="U46" s="170"/>
      <c r="V46" s="170"/>
      <c r="W46" s="65"/>
      <c r="X46" s="65"/>
      <c r="Y46" s="170"/>
      <c r="Z46" s="170"/>
      <c r="AA46" s="170"/>
      <c r="AB46" s="170"/>
      <c r="AC46" s="170"/>
      <c r="AD46" s="65"/>
      <c r="AE46" s="65"/>
      <c r="AF46" s="170"/>
      <c r="AG46" s="170"/>
      <c r="AH46" s="170"/>
      <c r="AI46" s="170"/>
      <c r="AJ46" s="170"/>
      <c r="AK46" s="65"/>
      <c r="AL46" s="65"/>
      <c r="AM46" s="170"/>
      <c r="AN46" s="170"/>
      <c r="AO46" s="170"/>
      <c r="AP46" s="170"/>
      <c r="AQ46" s="170"/>
      <c r="AR46" s="65"/>
      <c r="AS46" s="65"/>
      <c r="AT46" s="170"/>
      <c r="AU46" s="170"/>
      <c r="AV46" s="170"/>
      <c r="AW46" s="170"/>
      <c r="AX46" s="170"/>
      <c r="AY46" s="65"/>
      <c r="AZ46" s="65"/>
      <c r="BA46" s="170"/>
      <c r="BB46" s="170"/>
      <c r="BC46" s="170"/>
      <c r="BD46" s="170"/>
      <c r="BE46" s="170"/>
      <c r="BF46" s="65"/>
      <c r="BG46" s="65"/>
      <c r="BH46" s="170"/>
      <c r="BI46" s="170"/>
      <c r="BJ46" s="170"/>
      <c r="BK46" s="170"/>
      <c r="BL46" s="170"/>
      <c r="BM46" s="65"/>
      <c r="BN46" s="65"/>
      <c r="BO46" s="170"/>
      <c r="BP46" s="170"/>
      <c r="BQ46" s="170"/>
      <c r="BR46" s="170"/>
      <c r="BS46" s="170"/>
      <c r="BT46" s="65"/>
      <c r="BU46" s="65"/>
      <c r="BV46" s="170"/>
      <c r="BW46" s="170"/>
      <c r="BX46" s="170"/>
      <c r="BY46" s="170"/>
      <c r="BZ46" s="170"/>
      <c r="CA46" s="65"/>
      <c r="CB46" s="65"/>
      <c r="CC46" s="170"/>
      <c r="CD46" s="170"/>
      <c r="CE46" s="170"/>
      <c r="CF46" s="170"/>
      <c r="CG46" s="170"/>
      <c r="CH46" s="65"/>
      <c r="CI46" s="65"/>
      <c r="CJ46" s="170"/>
      <c r="CK46" s="170"/>
      <c r="CL46" s="170"/>
      <c r="CM46" s="170"/>
      <c r="CN46" s="170"/>
      <c r="CO46" s="65"/>
      <c r="CP46" s="65"/>
      <c r="CQ46" s="170"/>
      <c r="CR46" s="170"/>
      <c r="CS46" s="170"/>
      <c r="CT46" s="170"/>
      <c r="CU46" s="170"/>
      <c r="CV46" s="65"/>
      <c r="CW46" s="65"/>
      <c r="CX46" s="170"/>
      <c r="CY46" s="170"/>
      <c r="CZ46" s="170"/>
      <c r="DA46" s="170"/>
      <c r="DB46" s="170"/>
      <c r="DC46" s="65"/>
      <c r="DD46" s="65"/>
      <c r="DE46" s="170"/>
      <c r="DF46" s="170"/>
      <c r="DG46" s="170"/>
      <c r="DH46" s="170"/>
      <c r="DI46" s="170"/>
      <c r="DJ46" s="65"/>
      <c r="DK46" s="65"/>
      <c r="DL46" s="170"/>
      <c r="DM46" s="170"/>
      <c r="DN46" s="170"/>
      <c r="DO46" s="170"/>
      <c r="DP46" s="170"/>
      <c r="DQ46" s="65"/>
      <c r="DR46" s="65"/>
      <c r="DS46" s="170"/>
      <c r="DT46" s="170"/>
      <c r="DU46" s="170"/>
      <c r="DV46" s="170"/>
      <c r="DW46" s="170"/>
      <c r="DX46" s="65"/>
      <c r="DY46" s="65"/>
      <c r="DZ46" s="170"/>
      <c r="EA46" s="170"/>
      <c r="EB46" s="170"/>
      <c r="EC46" s="170"/>
      <c r="ED46" s="170"/>
      <c r="EE46" s="65"/>
      <c r="EF46" s="65"/>
      <c r="EG46" s="170"/>
      <c r="EH46" s="170"/>
      <c r="EI46" s="170"/>
      <c r="EJ46" s="170"/>
      <c r="EK46" s="170"/>
      <c r="EL46" s="65"/>
      <c r="EM46" s="65"/>
      <c r="EN46" s="170"/>
      <c r="EO46" s="170"/>
      <c r="EP46" s="170"/>
      <c r="EQ46" s="170"/>
      <c r="ER46" s="170"/>
      <c r="ES46" s="65"/>
      <c r="ET46" s="65"/>
      <c r="EU46" s="170"/>
      <c r="EV46" s="170"/>
      <c r="EW46" s="170"/>
      <c r="EX46" s="170"/>
      <c r="EY46" s="170"/>
      <c r="EZ46" s="65"/>
      <c r="FA46" s="65"/>
      <c r="FB46" s="21" t="str">
        <f t="shared" si="10"/>
        <v/>
      </c>
      <c r="FC46" s="29" t="str">
        <f t="shared" si="11"/>
        <v/>
      </c>
      <c r="FD46" s="30" t="str">
        <f t="shared" si="12"/>
        <v/>
      </c>
      <c r="FE46" s="22" t="str">
        <f t="shared" si="6"/>
        <v/>
      </c>
      <c r="FF46" s="28" t="str">
        <f t="shared" si="13"/>
        <v/>
      </c>
      <c r="FG46" s="308"/>
      <c r="FH46" s="308"/>
      <c r="FI46" s="308"/>
      <c r="FJ46" s="330">
        <f t="shared" si="14"/>
        <v>0</v>
      </c>
      <c r="FK46" s="330">
        <f t="shared" si="15"/>
        <v>0</v>
      </c>
      <c r="FL46" s="330">
        <f t="shared" si="16"/>
        <v>0</v>
      </c>
      <c r="FM46" s="330">
        <f t="shared" si="8"/>
        <v>0</v>
      </c>
      <c r="FN46" s="331" t="str">
        <f t="shared" si="9"/>
        <v/>
      </c>
    </row>
    <row r="47" spans="1:170" x14ac:dyDescent="0.45">
      <c r="A47" s="26" t="str">
        <f>IF('1.บันทึกข้อมูลนักเรียน'!A42="","",'1.บันทึกข้อมูลนักเรียน'!A42)</f>
        <v/>
      </c>
      <c r="B47" s="393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7" s="393"/>
      <c r="D47" s="169"/>
      <c r="E47" s="169"/>
      <c r="F47" s="169"/>
      <c r="G47" s="169"/>
      <c r="H47" s="169"/>
      <c r="I47" s="65"/>
      <c r="J47" s="65"/>
      <c r="K47" s="169"/>
      <c r="L47" s="169"/>
      <c r="M47" s="169"/>
      <c r="N47" s="169"/>
      <c r="O47" s="169"/>
      <c r="P47" s="65"/>
      <c r="Q47" s="65"/>
      <c r="R47" s="169"/>
      <c r="S47" s="169"/>
      <c r="T47" s="169"/>
      <c r="U47" s="169"/>
      <c r="V47" s="169"/>
      <c r="W47" s="65"/>
      <c r="X47" s="65"/>
      <c r="Y47" s="169"/>
      <c r="Z47" s="169"/>
      <c r="AA47" s="169"/>
      <c r="AB47" s="169"/>
      <c r="AC47" s="169"/>
      <c r="AD47" s="65"/>
      <c r="AE47" s="65"/>
      <c r="AF47" s="169"/>
      <c r="AG47" s="169"/>
      <c r="AH47" s="169"/>
      <c r="AI47" s="169"/>
      <c r="AJ47" s="169"/>
      <c r="AK47" s="65"/>
      <c r="AL47" s="65"/>
      <c r="AM47" s="169"/>
      <c r="AN47" s="169"/>
      <c r="AO47" s="169"/>
      <c r="AP47" s="169"/>
      <c r="AQ47" s="169"/>
      <c r="AR47" s="65"/>
      <c r="AS47" s="65"/>
      <c r="AT47" s="169"/>
      <c r="AU47" s="169"/>
      <c r="AV47" s="169"/>
      <c r="AW47" s="169"/>
      <c r="AX47" s="169"/>
      <c r="AY47" s="65"/>
      <c r="AZ47" s="65"/>
      <c r="BA47" s="169"/>
      <c r="BB47" s="169"/>
      <c r="BC47" s="169"/>
      <c r="BD47" s="169"/>
      <c r="BE47" s="169"/>
      <c r="BF47" s="65"/>
      <c r="BG47" s="65"/>
      <c r="BH47" s="169"/>
      <c r="BI47" s="169"/>
      <c r="BJ47" s="169"/>
      <c r="BK47" s="169"/>
      <c r="BL47" s="169"/>
      <c r="BM47" s="65"/>
      <c r="BN47" s="65"/>
      <c r="BO47" s="169"/>
      <c r="BP47" s="169"/>
      <c r="BQ47" s="169"/>
      <c r="BR47" s="169"/>
      <c r="BS47" s="169"/>
      <c r="BT47" s="65"/>
      <c r="BU47" s="65"/>
      <c r="BV47" s="169"/>
      <c r="BW47" s="169"/>
      <c r="BX47" s="169"/>
      <c r="BY47" s="169"/>
      <c r="BZ47" s="169"/>
      <c r="CA47" s="65"/>
      <c r="CB47" s="65"/>
      <c r="CC47" s="169"/>
      <c r="CD47" s="169"/>
      <c r="CE47" s="169"/>
      <c r="CF47" s="169"/>
      <c r="CG47" s="169"/>
      <c r="CH47" s="65"/>
      <c r="CI47" s="65"/>
      <c r="CJ47" s="169"/>
      <c r="CK47" s="169"/>
      <c r="CL47" s="169"/>
      <c r="CM47" s="169"/>
      <c r="CN47" s="169"/>
      <c r="CO47" s="65"/>
      <c r="CP47" s="65"/>
      <c r="CQ47" s="169"/>
      <c r="CR47" s="169"/>
      <c r="CS47" s="169"/>
      <c r="CT47" s="169"/>
      <c r="CU47" s="169"/>
      <c r="CV47" s="65"/>
      <c r="CW47" s="65"/>
      <c r="CX47" s="169"/>
      <c r="CY47" s="169"/>
      <c r="CZ47" s="169"/>
      <c r="DA47" s="169"/>
      <c r="DB47" s="169"/>
      <c r="DC47" s="65"/>
      <c r="DD47" s="65"/>
      <c r="DE47" s="169"/>
      <c r="DF47" s="169"/>
      <c r="DG47" s="169"/>
      <c r="DH47" s="169"/>
      <c r="DI47" s="169"/>
      <c r="DJ47" s="65"/>
      <c r="DK47" s="65"/>
      <c r="DL47" s="169"/>
      <c r="DM47" s="169"/>
      <c r="DN47" s="169"/>
      <c r="DO47" s="169"/>
      <c r="DP47" s="169"/>
      <c r="DQ47" s="65"/>
      <c r="DR47" s="65"/>
      <c r="DS47" s="169"/>
      <c r="DT47" s="169"/>
      <c r="DU47" s="169"/>
      <c r="DV47" s="169"/>
      <c r="DW47" s="169"/>
      <c r="DX47" s="65"/>
      <c r="DY47" s="65"/>
      <c r="DZ47" s="169"/>
      <c r="EA47" s="169"/>
      <c r="EB47" s="169"/>
      <c r="EC47" s="169"/>
      <c r="ED47" s="169"/>
      <c r="EE47" s="65"/>
      <c r="EF47" s="65"/>
      <c r="EG47" s="169"/>
      <c r="EH47" s="169"/>
      <c r="EI47" s="169"/>
      <c r="EJ47" s="169"/>
      <c r="EK47" s="169"/>
      <c r="EL47" s="65"/>
      <c r="EM47" s="65"/>
      <c r="EN47" s="169"/>
      <c r="EO47" s="169"/>
      <c r="EP47" s="169"/>
      <c r="EQ47" s="169"/>
      <c r="ER47" s="169"/>
      <c r="ES47" s="65"/>
      <c r="ET47" s="65"/>
      <c r="EU47" s="169"/>
      <c r="EV47" s="169"/>
      <c r="EW47" s="169"/>
      <c r="EX47" s="169"/>
      <c r="EY47" s="169"/>
      <c r="EZ47" s="65"/>
      <c r="FA47" s="65"/>
      <c r="FB47" s="21" t="str">
        <f t="shared" si="10"/>
        <v/>
      </c>
      <c r="FC47" s="29" t="str">
        <f t="shared" si="11"/>
        <v/>
      </c>
      <c r="FD47" s="30" t="str">
        <f t="shared" si="12"/>
        <v/>
      </c>
      <c r="FE47" s="22" t="str">
        <f t="shared" si="6"/>
        <v/>
      </c>
      <c r="FF47" s="28" t="str">
        <f t="shared" si="13"/>
        <v/>
      </c>
      <c r="FG47" s="308"/>
      <c r="FH47" s="308"/>
      <c r="FI47" s="308"/>
      <c r="FJ47" s="330">
        <f t="shared" si="14"/>
        <v>0</v>
      </c>
      <c r="FK47" s="330">
        <f t="shared" si="15"/>
        <v>0</v>
      </c>
      <c r="FL47" s="330">
        <f t="shared" si="16"/>
        <v>0</v>
      </c>
      <c r="FM47" s="330">
        <f t="shared" si="8"/>
        <v>0</v>
      </c>
      <c r="FN47" s="331" t="str">
        <f t="shared" si="9"/>
        <v/>
      </c>
    </row>
    <row r="48" spans="1:170" x14ac:dyDescent="0.45">
      <c r="A48" s="26" t="str">
        <f>IF('1.บันทึกข้อมูลนักเรียน'!A43="","",'1.บันทึกข้อมูลนักเรียน'!A43)</f>
        <v/>
      </c>
      <c r="B48" s="393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8" s="393"/>
      <c r="D48" s="170"/>
      <c r="E48" s="170"/>
      <c r="F48" s="170"/>
      <c r="G48" s="170"/>
      <c r="H48" s="170"/>
      <c r="I48" s="65"/>
      <c r="J48" s="65"/>
      <c r="K48" s="170"/>
      <c r="L48" s="170"/>
      <c r="M48" s="170"/>
      <c r="N48" s="170"/>
      <c r="O48" s="170"/>
      <c r="P48" s="65"/>
      <c r="Q48" s="65"/>
      <c r="R48" s="170"/>
      <c r="S48" s="170"/>
      <c r="T48" s="170"/>
      <c r="U48" s="170"/>
      <c r="V48" s="170"/>
      <c r="W48" s="65"/>
      <c r="X48" s="65"/>
      <c r="Y48" s="170"/>
      <c r="Z48" s="170"/>
      <c r="AA48" s="170"/>
      <c r="AB48" s="170"/>
      <c r="AC48" s="170"/>
      <c r="AD48" s="65"/>
      <c r="AE48" s="65"/>
      <c r="AF48" s="170"/>
      <c r="AG48" s="170"/>
      <c r="AH48" s="170"/>
      <c r="AI48" s="170"/>
      <c r="AJ48" s="170"/>
      <c r="AK48" s="65"/>
      <c r="AL48" s="65"/>
      <c r="AM48" s="170"/>
      <c r="AN48" s="170"/>
      <c r="AO48" s="170"/>
      <c r="AP48" s="170"/>
      <c r="AQ48" s="170"/>
      <c r="AR48" s="65"/>
      <c r="AS48" s="65"/>
      <c r="AT48" s="170"/>
      <c r="AU48" s="170"/>
      <c r="AV48" s="170"/>
      <c r="AW48" s="170"/>
      <c r="AX48" s="170"/>
      <c r="AY48" s="65"/>
      <c r="AZ48" s="65"/>
      <c r="BA48" s="170"/>
      <c r="BB48" s="170"/>
      <c r="BC48" s="170"/>
      <c r="BD48" s="170"/>
      <c r="BE48" s="170"/>
      <c r="BF48" s="65"/>
      <c r="BG48" s="65"/>
      <c r="BH48" s="170"/>
      <c r="BI48" s="170"/>
      <c r="BJ48" s="170"/>
      <c r="BK48" s="170"/>
      <c r="BL48" s="170"/>
      <c r="BM48" s="65"/>
      <c r="BN48" s="65"/>
      <c r="BO48" s="170"/>
      <c r="BP48" s="170"/>
      <c r="BQ48" s="170"/>
      <c r="BR48" s="170"/>
      <c r="BS48" s="170"/>
      <c r="BT48" s="65"/>
      <c r="BU48" s="65"/>
      <c r="BV48" s="170"/>
      <c r="BW48" s="170"/>
      <c r="BX48" s="170"/>
      <c r="BY48" s="170"/>
      <c r="BZ48" s="170"/>
      <c r="CA48" s="65"/>
      <c r="CB48" s="65"/>
      <c r="CC48" s="170"/>
      <c r="CD48" s="170"/>
      <c r="CE48" s="170"/>
      <c r="CF48" s="170"/>
      <c r="CG48" s="170"/>
      <c r="CH48" s="65"/>
      <c r="CI48" s="65"/>
      <c r="CJ48" s="170"/>
      <c r="CK48" s="170"/>
      <c r="CL48" s="170"/>
      <c r="CM48" s="170"/>
      <c r="CN48" s="170"/>
      <c r="CO48" s="65"/>
      <c r="CP48" s="65"/>
      <c r="CQ48" s="170"/>
      <c r="CR48" s="170"/>
      <c r="CS48" s="170"/>
      <c r="CT48" s="170"/>
      <c r="CU48" s="170"/>
      <c r="CV48" s="65"/>
      <c r="CW48" s="65"/>
      <c r="CX48" s="170"/>
      <c r="CY48" s="170"/>
      <c r="CZ48" s="170"/>
      <c r="DA48" s="170"/>
      <c r="DB48" s="170"/>
      <c r="DC48" s="65"/>
      <c r="DD48" s="65"/>
      <c r="DE48" s="170"/>
      <c r="DF48" s="170"/>
      <c r="DG48" s="170"/>
      <c r="DH48" s="170"/>
      <c r="DI48" s="170"/>
      <c r="DJ48" s="65"/>
      <c r="DK48" s="65"/>
      <c r="DL48" s="170"/>
      <c r="DM48" s="170"/>
      <c r="DN48" s="170"/>
      <c r="DO48" s="170"/>
      <c r="DP48" s="170"/>
      <c r="DQ48" s="65"/>
      <c r="DR48" s="65"/>
      <c r="DS48" s="170"/>
      <c r="DT48" s="170"/>
      <c r="DU48" s="170"/>
      <c r="DV48" s="170"/>
      <c r="DW48" s="170"/>
      <c r="DX48" s="65"/>
      <c r="DY48" s="65"/>
      <c r="DZ48" s="170"/>
      <c r="EA48" s="170"/>
      <c r="EB48" s="170"/>
      <c r="EC48" s="170"/>
      <c r="ED48" s="170"/>
      <c r="EE48" s="65"/>
      <c r="EF48" s="65"/>
      <c r="EG48" s="170"/>
      <c r="EH48" s="170"/>
      <c r="EI48" s="170"/>
      <c r="EJ48" s="170"/>
      <c r="EK48" s="170"/>
      <c r="EL48" s="65"/>
      <c r="EM48" s="65"/>
      <c r="EN48" s="170"/>
      <c r="EO48" s="170"/>
      <c r="EP48" s="170"/>
      <c r="EQ48" s="170"/>
      <c r="ER48" s="170"/>
      <c r="ES48" s="65"/>
      <c r="ET48" s="65"/>
      <c r="EU48" s="170"/>
      <c r="EV48" s="170"/>
      <c r="EW48" s="170"/>
      <c r="EX48" s="170"/>
      <c r="EY48" s="170"/>
      <c r="EZ48" s="65"/>
      <c r="FA48" s="65"/>
      <c r="FB48" s="21" t="str">
        <f t="shared" si="10"/>
        <v/>
      </c>
      <c r="FC48" s="29" t="str">
        <f t="shared" si="11"/>
        <v/>
      </c>
      <c r="FD48" s="30" t="str">
        <f t="shared" si="12"/>
        <v/>
      </c>
      <c r="FE48" s="22" t="str">
        <f t="shared" si="6"/>
        <v/>
      </c>
      <c r="FF48" s="28" t="str">
        <f t="shared" si="13"/>
        <v/>
      </c>
      <c r="FG48" s="308"/>
      <c r="FH48" s="308"/>
      <c r="FI48" s="308"/>
      <c r="FJ48" s="330">
        <f t="shared" si="14"/>
        <v>0</v>
      </c>
      <c r="FK48" s="330">
        <f t="shared" si="15"/>
        <v>0</v>
      </c>
      <c r="FL48" s="330">
        <f t="shared" si="16"/>
        <v>0</v>
      </c>
      <c r="FM48" s="330">
        <f t="shared" si="8"/>
        <v>0</v>
      </c>
      <c r="FN48" s="331" t="str">
        <f t="shared" si="9"/>
        <v/>
      </c>
    </row>
    <row r="49" spans="1:196" x14ac:dyDescent="0.45">
      <c r="A49" s="26" t="str">
        <f>IF('1.บันทึกข้อมูลนักเรียน'!A44="","",'1.บันทึกข้อมูลนักเรียน'!A44)</f>
        <v/>
      </c>
      <c r="B49" s="393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9" s="393"/>
      <c r="D49" s="169"/>
      <c r="E49" s="169"/>
      <c r="F49" s="169"/>
      <c r="G49" s="169"/>
      <c r="H49" s="169"/>
      <c r="I49" s="65"/>
      <c r="J49" s="65"/>
      <c r="K49" s="169"/>
      <c r="L49" s="169"/>
      <c r="M49" s="169"/>
      <c r="N49" s="169"/>
      <c r="O49" s="169"/>
      <c r="P49" s="65"/>
      <c r="Q49" s="65"/>
      <c r="R49" s="169"/>
      <c r="S49" s="169"/>
      <c r="T49" s="169"/>
      <c r="U49" s="169"/>
      <c r="V49" s="169"/>
      <c r="W49" s="65"/>
      <c r="X49" s="65"/>
      <c r="Y49" s="169"/>
      <c r="Z49" s="169"/>
      <c r="AA49" s="169"/>
      <c r="AB49" s="169"/>
      <c r="AC49" s="169"/>
      <c r="AD49" s="65"/>
      <c r="AE49" s="65"/>
      <c r="AF49" s="169"/>
      <c r="AG49" s="169"/>
      <c r="AH49" s="169"/>
      <c r="AI49" s="169"/>
      <c r="AJ49" s="169"/>
      <c r="AK49" s="65"/>
      <c r="AL49" s="65"/>
      <c r="AM49" s="169"/>
      <c r="AN49" s="169"/>
      <c r="AO49" s="169"/>
      <c r="AP49" s="169"/>
      <c r="AQ49" s="169"/>
      <c r="AR49" s="65"/>
      <c r="AS49" s="65"/>
      <c r="AT49" s="169"/>
      <c r="AU49" s="169"/>
      <c r="AV49" s="169"/>
      <c r="AW49" s="169"/>
      <c r="AX49" s="169"/>
      <c r="AY49" s="65"/>
      <c r="AZ49" s="65"/>
      <c r="BA49" s="169"/>
      <c r="BB49" s="169"/>
      <c r="BC49" s="169"/>
      <c r="BD49" s="169"/>
      <c r="BE49" s="169"/>
      <c r="BF49" s="65"/>
      <c r="BG49" s="65"/>
      <c r="BH49" s="169"/>
      <c r="BI49" s="169"/>
      <c r="BJ49" s="169"/>
      <c r="BK49" s="169"/>
      <c r="BL49" s="169"/>
      <c r="BM49" s="65"/>
      <c r="BN49" s="65"/>
      <c r="BO49" s="169"/>
      <c r="BP49" s="169"/>
      <c r="BQ49" s="169"/>
      <c r="BR49" s="169"/>
      <c r="BS49" s="169"/>
      <c r="BT49" s="65"/>
      <c r="BU49" s="65"/>
      <c r="BV49" s="169"/>
      <c r="BW49" s="169"/>
      <c r="BX49" s="169"/>
      <c r="BY49" s="169"/>
      <c r="BZ49" s="169"/>
      <c r="CA49" s="65"/>
      <c r="CB49" s="65"/>
      <c r="CC49" s="169"/>
      <c r="CD49" s="169"/>
      <c r="CE49" s="169"/>
      <c r="CF49" s="169"/>
      <c r="CG49" s="169"/>
      <c r="CH49" s="65"/>
      <c r="CI49" s="65"/>
      <c r="CJ49" s="169"/>
      <c r="CK49" s="169"/>
      <c r="CL49" s="169"/>
      <c r="CM49" s="169"/>
      <c r="CN49" s="169"/>
      <c r="CO49" s="65"/>
      <c r="CP49" s="65"/>
      <c r="CQ49" s="169"/>
      <c r="CR49" s="169"/>
      <c r="CS49" s="169"/>
      <c r="CT49" s="169"/>
      <c r="CU49" s="169"/>
      <c r="CV49" s="65"/>
      <c r="CW49" s="65"/>
      <c r="CX49" s="169"/>
      <c r="CY49" s="169"/>
      <c r="CZ49" s="169"/>
      <c r="DA49" s="169"/>
      <c r="DB49" s="169"/>
      <c r="DC49" s="65"/>
      <c r="DD49" s="65"/>
      <c r="DE49" s="169"/>
      <c r="DF49" s="169"/>
      <c r="DG49" s="169"/>
      <c r="DH49" s="169"/>
      <c r="DI49" s="169"/>
      <c r="DJ49" s="65"/>
      <c r="DK49" s="65"/>
      <c r="DL49" s="169"/>
      <c r="DM49" s="169"/>
      <c r="DN49" s="169"/>
      <c r="DO49" s="169"/>
      <c r="DP49" s="169"/>
      <c r="DQ49" s="65"/>
      <c r="DR49" s="65"/>
      <c r="DS49" s="169"/>
      <c r="DT49" s="169"/>
      <c r="DU49" s="169"/>
      <c r="DV49" s="169"/>
      <c r="DW49" s="169"/>
      <c r="DX49" s="65"/>
      <c r="DY49" s="65"/>
      <c r="DZ49" s="169"/>
      <c r="EA49" s="169"/>
      <c r="EB49" s="169"/>
      <c r="EC49" s="169"/>
      <c r="ED49" s="169"/>
      <c r="EE49" s="65"/>
      <c r="EF49" s="65"/>
      <c r="EG49" s="169"/>
      <c r="EH49" s="169"/>
      <c r="EI49" s="169"/>
      <c r="EJ49" s="169"/>
      <c r="EK49" s="169"/>
      <c r="EL49" s="65"/>
      <c r="EM49" s="65"/>
      <c r="EN49" s="169"/>
      <c r="EO49" s="169"/>
      <c r="EP49" s="169"/>
      <c r="EQ49" s="169"/>
      <c r="ER49" s="169"/>
      <c r="ES49" s="65"/>
      <c r="ET49" s="65"/>
      <c r="EU49" s="169"/>
      <c r="EV49" s="169"/>
      <c r="EW49" s="169"/>
      <c r="EX49" s="169"/>
      <c r="EY49" s="169"/>
      <c r="EZ49" s="65"/>
      <c r="FA49" s="65"/>
      <c r="FB49" s="21" t="str">
        <f t="shared" si="10"/>
        <v/>
      </c>
      <c r="FC49" s="29" t="str">
        <f t="shared" si="11"/>
        <v/>
      </c>
      <c r="FD49" s="30" t="str">
        <f t="shared" si="12"/>
        <v/>
      </c>
      <c r="FE49" s="22" t="str">
        <f t="shared" si="6"/>
        <v/>
      </c>
      <c r="FF49" s="28" t="str">
        <f t="shared" si="13"/>
        <v/>
      </c>
      <c r="FG49" s="308"/>
      <c r="FH49" s="308"/>
      <c r="FI49" s="308"/>
      <c r="FJ49" s="330">
        <f t="shared" si="14"/>
        <v>0</v>
      </c>
      <c r="FK49" s="330">
        <f t="shared" si="15"/>
        <v>0</v>
      </c>
      <c r="FL49" s="330">
        <f t="shared" si="16"/>
        <v>0</v>
      </c>
      <c r="FM49" s="330">
        <f t="shared" si="8"/>
        <v>0</v>
      </c>
      <c r="FN49" s="331" t="str">
        <f t="shared" si="9"/>
        <v/>
      </c>
    </row>
    <row r="50" spans="1:196" x14ac:dyDescent="0.45">
      <c r="A50" s="26" t="str">
        <f>IF('1.บันทึกข้อมูลนักเรียน'!A45="","",'1.บันทึกข้อมูลนักเรียน'!A45)</f>
        <v/>
      </c>
      <c r="B50" s="393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50" s="393"/>
      <c r="D50" s="170"/>
      <c r="E50" s="170"/>
      <c r="F50" s="170"/>
      <c r="G50" s="170"/>
      <c r="H50" s="170"/>
      <c r="I50" s="65"/>
      <c r="J50" s="65"/>
      <c r="K50" s="170"/>
      <c r="L50" s="170"/>
      <c r="M50" s="170"/>
      <c r="N50" s="170"/>
      <c r="O50" s="170"/>
      <c r="P50" s="65"/>
      <c r="Q50" s="65"/>
      <c r="R50" s="170"/>
      <c r="S50" s="170"/>
      <c r="T50" s="170"/>
      <c r="U50" s="170"/>
      <c r="V50" s="170"/>
      <c r="W50" s="65"/>
      <c r="X50" s="65"/>
      <c r="Y50" s="170"/>
      <c r="Z50" s="170"/>
      <c r="AA50" s="170"/>
      <c r="AB50" s="170"/>
      <c r="AC50" s="170"/>
      <c r="AD50" s="65"/>
      <c r="AE50" s="65"/>
      <c r="AF50" s="170"/>
      <c r="AG50" s="170"/>
      <c r="AH50" s="170"/>
      <c r="AI50" s="170"/>
      <c r="AJ50" s="170"/>
      <c r="AK50" s="65"/>
      <c r="AL50" s="65"/>
      <c r="AM50" s="170"/>
      <c r="AN50" s="170"/>
      <c r="AO50" s="170"/>
      <c r="AP50" s="170"/>
      <c r="AQ50" s="170"/>
      <c r="AR50" s="65"/>
      <c r="AS50" s="65"/>
      <c r="AT50" s="170"/>
      <c r="AU50" s="170"/>
      <c r="AV50" s="170"/>
      <c r="AW50" s="170"/>
      <c r="AX50" s="170"/>
      <c r="AY50" s="65"/>
      <c r="AZ50" s="65"/>
      <c r="BA50" s="170"/>
      <c r="BB50" s="170"/>
      <c r="BC50" s="170"/>
      <c r="BD50" s="170"/>
      <c r="BE50" s="170"/>
      <c r="BF50" s="65"/>
      <c r="BG50" s="65"/>
      <c r="BH50" s="170"/>
      <c r="BI50" s="170"/>
      <c r="BJ50" s="170"/>
      <c r="BK50" s="170"/>
      <c r="BL50" s="170"/>
      <c r="BM50" s="65"/>
      <c r="BN50" s="65"/>
      <c r="BO50" s="170"/>
      <c r="BP50" s="170"/>
      <c r="BQ50" s="170"/>
      <c r="BR50" s="170"/>
      <c r="BS50" s="170"/>
      <c r="BT50" s="65"/>
      <c r="BU50" s="65"/>
      <c r="BV50" s="170"/>
      <c r="BW50" s="170"/>
      <c r="BX50" s="170"/>
      <c r="BY50" s="170"/>
      <c r="BZ50" s="170"/>
      <c r="CA50" s="65"/>
      <c r="CB50" s="65"/>
      <c r="CC50" s="170"/>
      <c r="CD50" s="170"/>
      <c r="CE50" s="170"/>
      <c r="CF50" s="170"/>
      <c r="CG50" s="170"/>
      <c r="CH50" s="65"/>
      <c r="CI50" s="65"/>
      <c r="CJ50" s="170"/>
      <c r="CK50" s="170"/>
      <c r="CL50" s="170"/>
      <c r="CM50" s="170"/>
      <c r="CN50" s="170"/>
      <c r="CO50" s="65"/>
      <c r="CP50" s="65"/>
      <c r="CQ50" s="170"/>
      <c r="CR50" s="170"/>
      <c r="CS50" s="170"/>
      <c r="CT50" s="170"/>
      <c r="CU50" s="170"/>
      <c r="CV50" s="65"/>
      <c r="CW50" s="65"/>
      <c r="CX50" s="170"/>
      <c r="CY50" s="170"/>
      <c r="CZ50" s="170"/>
      <c r="DA50" s="170"/>
      <c r="DB50" s="170"/>
      <c r="DC50" s="65"/>
      <c r="DD50" s="65"/>
      <c r="DE50" s="170"/>
      <c r="DF50" s="170"/>
      <c r="DG50" s="170"/>
      <c r="DH50" s="170"/>
      <c r="DI50" s="170"/>
      <c r="DJ50" s="65"/>
      <c r="DK50" s="65"/>
      <c r="DL50" s="170"/>
      <c r="DM50" s="170"/>
      <c r="DN50" s="170"/>
      <c r="DO50" s="170"/>
      <c r="DP50" s="170"/>
      <c r="DQ50" s="65"/>
      <c r="DR50" s="65"/>
      <c r="DS50" s="170"/>
      <c r="DT50" s="170"/>
      <c r="DU50" s="170"/>
      <c r="DV50" s="170"/>
      <c r="DW50" s="170"/>
      <c r="DX50" s="65"/>
      <c r="DY50" s="65"/>
      <c r="DZ50" s="170"/>
      <c r="EA50" s="170"/>
      <c r="EB50" s="170"/>
      <c r="EC50" s="170"/>
      <c r="ED50" s="170"/>
      <c r="EE50" s="65"/>
      <c r="EF50" s="65"/>
      <c r="EG50" s="170"/>
      <c r="EH50" s="170"/>
      <c r="EI50" s="170"/>
      <c r="EJ50" s="170"/>
      <c r="EK50" s="170"/>
      <c r="EL50" s="65"/>
      <c r="EM50" s="65"/>
      <c r="EN50" s="170"/>
      <c r="EO50" s="170"/>
      <c r="EP50" s="170"/>
      <c r="EQ50" s="170"/>
      <c r="ER50" s="170"/>
      <c r="ES50" s="65"/>
      <c r="ET50" s="65"/>
      <c r="EU50" s="170"/>
      <c r="EV50" s="170"/>
      <c r="EW50" s="170"/>
      <c r="EX50" s="170"/>
      <c r="EY50" s="170"/>
      <c r="EZ50" s="65"/>
      <c r="FA50" s="65"/>
      <c r="FB50" s="21" t="str">
        <f t="shared" si="10"/>
        <v/>
      </c>
      <c r="FC50" s="29" t="str">
        <f t="shared" si="11"/>
        <v/>
      </c>
      <c r="FD50" s="30" t="str">
        <f t="shared" si="12"/>
        <v/>
      </c>
      <c r="FE50" s="22" t="str">
        <f t="shared" si="6"/>
        <v/>
      </c>
      <c r="FF50" s="28" t="str">
        <f t="shared" si="13"/>
        <v/>
      </c>
      <c r="FG50" s="308"/>
      <c r="FH50" s="308"/>
      <c r="FI50" s="308"/>
      <c r="FJ50" s="330">
        <f t="shared" si="14"/>
        <v>0</v>
      </c>
      <c r="FK50" s="330">
        <f t="shared" si="15"/>
        <v>0</v>
      </c>
      <c r="FL50" s="330">
        <f t="shared" si="16"/>
        <v>0</v>
      </c>
      <c r="FM50" s="330">
        <f t="shared" si="8"/>
        <v>0</v>
      </c>
      <c r="FN50" s="331" t="str">
        <f t="shared" si="9"/>
        <v/>
      </c>
    </row>
    <row r="51" spans="1:196" s="172" customFormat="1" x14ac:dyDescent="0.45">
      <c r="A51" s="26" t="str">
        <f>IF('1.บันทึกข้อมูลนักเรียน'!A46="","",'1.บันทึกข้อมูลนักเรียน'!A46)</f>
        <v/>
      </c>
      <c r="B51" s="393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1" s="393"/>
      <c r="D51" s="169"/>
      <c r="E51" s="169"/>
      <c r="F51" s="169"/>
      <c r="G51" s="169"/>
      <c r="H51" s="169"/>
      <c r="I51" s="65"/>
      <c r="J51" s="65"/>
      <c r="K51" s="169"/>
      <c r="L51" s="169"/>
      <c r="M51" s="169"/>
      <c r="N51" s="169"/>
      <c r="O51" s="169"/>
      <c r="P51" s="65"/>
      <c r="Q51" s="65"/>
      <c r="R51" s="169"/>
      <c r="S51" s="169"/>
      <c r="T51" s="169"/>
      <c r="U51" s="169"/>
      <c r="V51" s="169"/>
      <c r="W51" s="65"/>
      <c r="X51" s="65"/>
      <c r="Y51" s="169"/>
      <c r="Z51" s="169"/>
      <c r="AA51" s="169"/>
      <c r="AB51" s="169"/>
      <c r="AC51" s="169"/>
      <c r="AD51" s="65"/>
      <c r="AE51" s="65"/>
      <c r="AF51" s="169"/>
      <c r="AG51" s="169"/>
      <c r="AH51" s="169"/>
      <c r="AI51" s="169"/>
      <c r="AJ51" s="169"/>
      <c r="AK51" s="65"/>
      <c r="AL51" s="65"/>
      <c r="AM51" s="169"/>
      <c r="AN51" s="169"/>
      <c r="AO51" s="169"/>
      <c r="AP51" s="169"/>
      <c r="AQ51" s="169"/>
      <c r="AR51" s="65"/>
      <c r="AS51" s="65"/>
      <c r="AT51" s="169"/>
      <c r="AU51" s="169"/>
      <c r="AV51" s="169"/>
      <c r="AW51" s="169"/>
      <c r="AX51" s="169"/>
      <c r="AY51" s="65"/>
      <c r="AZ51" s="65"/>
      <c r="BA51" s="169"/>
      <c r="BB51" s="169"/>
      <c r="BC51" s="169"/>
      <c r="BD51" s="169"/>
      <c r="BE51" s="169"/>
      <c r="BF51" s="65"/>
      <c r="BG51" s="65"/>
      <c r="BH51" s="169"/>
      <c r="BI51" s="169"/>
      <c r="BJ51" s="169"/>
      <c r="BK51" s="169"/>
      <c r="BL51" s="169"/>
      <c r="BM51" s="65"/>
      <c r="BN51" s="65"/>
      <c r="BO51" s="169"/>
      <c r="BP51" s="169"/>
      <c r="BQ51" s="169"/>
      <c r="BR51" s="169"/>
      <c r="BS51" s="169"/>
      <c r="BT51" s="65"/>
      <c r="BU51" s="65"/>
      <c r="BV51" s="169"/>
      <c r="BW51" s="169"/>
      <c r="BX51" s="169"/>
      <c r="BY51" s="169"/>
      <c r="BZ51" s="169"/>
      <c r="CA51" s="65"/>
      <c r="CB51" s="65"/>
      <c r="CC51" s="169"/>
      <c r="CD51" s="169"/>
      <c r="CE51" s="169"/>
      <c r="CF51" s="169"/>
      <c r="CG51" s="169"/>
      <c r="CH51" s="65"/>
      <c r="CI51" s="65"/>
      <c r="CJ51" s="169"/>
      <c r="CK51" s="169"/>
      <c r="CL51" s="169"/>
      <c r="CM51" s="169"/>
      <c r="CN51" s="169"/>
      <c r="CO51" s="65"/>
      <c r="CP51" s="65"/>
      <c r="CQ51" s="169"/>
      <c r="CR51" s="169"/>
      <c r="CS51" s="169"/>
      <c r="CT51" s="169"/>
      <c r="CU51" s="169"/>
      <c r="CV51" s="65"/>
      <c r="CW51" s="65"/>
      <c r="CX51" s="169"/>
      <c r="CY51" s="169"/>
      <c r="CZ51" s="169"/>
      <c r="DA51" s="169"/>
      <c r="DB51" s="169"/>
      <c r="DC51" s="65"/>
      <c r="DD51" s="65"/>
      <c r="DE51" s="169"/>
      <c r="DF51" s="169"/>
      <c r="DG51" s="169"/>
      <c r="DH51" s="169"/>
      <c r="DI51" s="169"/>
      <c r="DJ51" s="65"/>
      <c r="DK51" s="65"/>
      <c r="DL51" s="169"/>
      <c r="DM51" s="169"/>
      <c r="DN51" s="169"/>
      <c r="DO51" s="169"/>
      <c r="DP51" s="169"/>
      <c r="DQ51" s="65"/>
      <c r="DR51" s="65"/>
      <c r="DS51" s="169"/>
      <c r="DT51" s="169"/>
      <c r="DU51" s="169"/>
      <c r="DV51" s="169"/>
      <c r="DW51" s="169"/>
      <c r="DX51" s="65"/>
      <c r="DY51" s="65"/>
      <c r="DZ51" s="169"/>
      <c r="EA51" s="169"/>
      <c r="EB51" s="169"/>
      <c r="EC51" s="169"/>
      <c r="ED51" s="169"/>
      <c r="EE51" s="65"/>
      <c r="EF51" s="65"/>
      <c r="EG51" s="169"/>
      <c r="EH51" s="169"/>
      <c r="EI51" s="169"/>
      <c r="EJ51" s="169"/>
      <c r="EK51" s="169"/>
      <c r="EL51" s="65"/>
      <c r="EM51" s="65"/>
      <c r="EN51" s="169"/>
      <c r="EO51" s="169"/>
      <c r="EP51" s="169"/>
      <c r="EQ51" s="169"/>
      <c r="ER51" s="169"/>
      <c r="ES51" s="65"/>
      <c r="ET51" s="65"/>
      <c r="EU51" s="169"/>
      <c r="EV51" s="169"/>
      <c r="EW51" s="169"/>
      <c r="EX51" s="169"/>
      <c r="EY51" s="169"/>
      <c r="EZ51" s="65"/>
      <c r="FA51" s="65"/>
      <c r="FB51" s="21" t="str">
        <f t="shared" si="10"/>
        <v/>
      </c>
      <c r="FC51" s="29" t="str">
        <f t="shared" si="11"/>
        <v/>
      </c>
      <c r="FD51" s="30" t="str">
        <f t="shared" si="12"/>
        <v/>
      </c>
      <c r="FE51" s="22" t="str">
        <f t="shared" si="6"/>
        <v/>
      </c>
      <c r="FF51" s="28" t="str">
        <f t="shared" si="13"/>
        <v/>
      </c>
      <c r="FG51" s="308"/>
      <c r="FH51" s="308"/>
      <c r="FI51" s="308"/>
      <c r="FJ51" s="330">
        <f t="shared" si="14"/>
        <v>0</v>
      </c>
      <c r="FK51" s="330">
        <f t="shared" si="15"/>
        <v>0</v>
      </c>
      <c r="FL51" s="330">
        <f t="shared" si="16"/>
        <v>0</v>
      </c>
      <c r="FM51" s="330">
        <f t="shared" si="8"/>
        <v>0</v>
      </c>
      <c r="FN51" s="331" t="str">
        <f t="shared" si="9"/>
        <v/>
      </c>
      <c r="FO51" s="331"/>
      <c r="FP51" s="171"/>
      <c r="FQ51" s="171"/>
      <c r="FR51" s="171"/>
      <c r="FS51" s="171"/>
      <c r="FT51" s="171"/>
      <c r="FU51" s="171"/>
      <c r="FV51" s="171"/>
      <c r="FW51" s="171"/>
      <c r="FX51" s="171"/>
      <c r="FY51" s="171"/>
      <c r="FZ51" s="171"/>
      <c r="GA51" s="171"/>
      <c r="GB51" s="171"/>
      <c r="GC51" s="171"/>
      <c r="GD51" s="171"/>
      <c r="GE51" s="171"/>
      <c r="GF51" s="171"/>
      <c r="GG51" s="171"/>
      <c r="GH51" s="171"/>
      <c r="GI51" s="171"/>
      <c r="GJ51" s="171"/>
      <c r="GK51" s="171"/>
      <c r="GL51" s="171"/>
      <c r="GM51" s="171"/>
      <c r="GN51" s="171"/>
    </row>
    <row r="52" spans="1:196" s="173" customFormat="1" x14ac:dyDescent="0.45">
      <c r="A52" s="26" t="str">
        <f>IF('1.บันทึกข้อมูลนักเรียน'!A47="","",'1.บันทึกข้อมูลนักเรียน'!A47)</f>
        <v/>
      </c>
      <c r="B52" s="393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2" s="393"/>
      <c r="D52" s="170"/>
      <c r="E52" s="170"/>
      <c r="F52" s="170"/>
      <c r="G52" s="170"/>
      <c r="H52" s="170"/>
      <c r="I52" s="65"/>
      <c r="J52" s="65"/>
      <c r="K52" s="170"/>
      <c r="L52" s="170"/>
      <c r="M52" s="170"/>
      <c r="N52" s="170"/>
      <c r="O52" s="170"/>
      <c r="P52" s="65"/>
      <c r="Q52" s="65"/>
      <c r="R52" s="170"/>
      <c r="S52" s="170"/>
      <c r="T52" s="170"/>
      <c r="U52" s="170"/>
      <c r="V52" s="170"/>
      <c r="W52" s="65"/>
      <c r="X52" s="65"/>
      <c r="Y52" s="170"/>
      <c r="Z52" s="170"/>
      <c r="AA52" s="170"/>
      <c r="AB52" s="170"/>
      <c r="AC52" s="170"/>
      <c r="AD52" s="65"/>
      <c r="AE52" s="65"/>
      <c r="AF52" s="170"/>
      <c r="AG52" s="170"/>
      <c r="AH52" s="170"/>
      <c r="AI52" s="170"/>
      <c r="AJ52" s="170"/>
      <c r="AK52" s="65"/>
      <c r="AL52" s="65"/>
      <c r="AM52" s="170"/>
      <c r="AN52" s="170"/>
      <c r="AO52" s="170"/>
      <c r="AP52" s="170"/>
      <c r="AQ52" s="170"/>
      <c r="AR52" s="65"/>
      <c r="AS52" s="65"/>
      <c r="AT52" s="170"/>
      <c r="AU52" s="170"/>
      <c r="AV52" s="170"/>
      <c r="AW52" s="170"/>
      <c r="AX52" s="170"/>
      <c r="AY52" s="65"/>
      <c r="AZ52" s="65"/>
      <c r="BA52" s="170"/>
      <c r="BB52" s="170"/>
      <c r="BC52" s="170"/>
      <c r="BD52" s="170"/>
      <c r="BE52" s="170"/>
      <c r="BF52" s="65"/>
      <c r="BG52" s="65"/>
      <c r="BH52" s="170"/>
      <c r="BI52" s="170"/>
      <c r="BJ52" s="170"/>
      <c r="BK52" s="170"/>
      <c r="BL52" s="170"/>
      <c r="BM52" s="65"/>
      <c r="BN52" s="65"/>
      <c r="BO52" s="170"/>
      <c r="BP52" s="170"/>
      <c r="BQ52" s="170"/>
      <c r="BR52" s="170"/>
      <c r="BS52" s="170"/>
      <c r="BT52" s="65"/>
      <c r="BU52" s="65"/>
      <c r="BV52" s="170"/>
      <c r="BW52" s="170"/>
      <c r="BX52" s="170"/>
      <c r="BY52" s="170"/>
      <c r="BZ52" s="170"/>
      <c r="CA52" s="65"/>
      <c r="CB52" s="65"/>
      <c r="CC52" s="170"/>
      <c r="CD52" s="170"/>
      <c r="CE52" s="170"/>
      <c r="CF52" s="170"/>
      <c r="CG52" s="170"/>
      <c r="CH52" s="65"/>
      <c r="CI52" s="65"/>
      <c r="CJ52" s="170"/>
      <c r="CK52" s="170"/>
      <c r="CL52" s="170"/>
      <c r="CM52" s="170"/>
      <c r="CN52" s="170"/>
      <c r="CO52" s="65"/>
      <c r="CP52" s="65"/>
      <c r="CQ52" s="170"/>
      <c r="CR52" s="170"/>
      <c r="CS52" s="170"/>
      <c r="CT52" s="170"/>
      <c r="CU52" s="170"/>
      <c r="CV52" s="65"/>
      <c r="CW52" s="65"/>
      <c r="CX52" s="170"/>
      <c r="CY52" s="170"/>
      <c r="CZ52" s="170"/>
      <c r="DA52" s="170"/>
      <c r="DB52" s="170"/>
      <c r="DC52" s="65"/>
      <c r="DD52" s="65"/>
      <c r="DE52" s="170"/>
      <c r="DF52" s="170"/>
      <c r="DG52" s="170"/>
      <c r="DH52" s="170"/>
      <c r="DI52" s="170"/>
      <c r="DJ52" s="65"/>
      <c r="DK52" s="65"/>
      <c r="DL52" s="170"/>
      <c r="DM52" s="170"/>
      <c r="DN52" s="170"/>
      <c r="DO52" s="170"/>
      <c r="DP52" s="170"/>
      <c r="DQ52" s="65"/>
      <c r="DR52" s="65"/>
      <c r="DS52" s="170"/>
      <c r="DT52" s="170"/>
      <c r="DU52" s="170"/>
      <c r="DV52" s="170"/>
      <c r="DW52" s="170"/>
      <c r="DX52" s="65"/>
      <c r="DY52" s="65"/>
      <c r="DZ52" s="170"/>
      <c r="EA52" s="170"/>
      <c r="EB52" s="170"/>
      <c r="EC52" s="170"/>
      <c r="ED52" s="170"/>
      <c r="EE52" s="65"/>
      <c r="EF52" s="65"/>
      <c r="EG52" s="170"/>
      <c r="EH52" s="170"/>
      <c r="EI52" s="170"/>
      <c r="EJ52" s="170"/>
      <c r="EK52" s="170"/>
      <c r="EL52" s="65"/>
      <c r="EM52" s="65"/>
      <c r="EN52" s="170"/>
      <c r="EO52" s="170"/>
      <c r="EP52" s="170"/>
      <c r="EQ52" s="170"/>
      <c r="ER52" s="170"/>
      <c r="ES52" s="65"/>
      <c r="ET52" s="65"/>
      <c r="EU52" s="170"/>
      <c r="EV52" s="170"/>
      <c r="EW52" s="170"/>
      <c r="EX52" s="170"/>
      <c r="EY52" s="170"/>
      <c r="EZ52" s="65"/>
      <c r="FA52" s="65"/>
      <c r="FB52" s="21" t="str">
        <f t="shared" si="10"/>
        <v/>
      </c>
      <c r="FC52" s="29" t="str">
        <f t="shared" si="11"/>
        <v/>
      </c>
      <c r="FD52" s="30" t="str">
        <f t="shared" si="12"/>
        <v/>
      </c>
      <c r="FE52" s="22" t="str">
        <f t="shared" si="6"/>
        <v/>
      </c>
      <c r="FF52" s="28" t="str">
        <f t="shared" si="13"/>
        <v/>
      </c>
      <c r="FG52" s="308"/>
      <c r="FH52" s="308"/>
      <c r="FI52" s="308"/>
      <c r="FJ52" s="330">
        <f t="shared" si="14"/>
        <v>0</v>
      </c>
      <c r="FK52" s="330">
        <f t="shared" si="15"/>
        <v>0</v>
      </c>
      <c r="FL52" s="330">
        <f t="shared" si="16"/>
        <v>0</v>
      </c>
      <c r="FM52" s="330">
        <f t="shared" si="8"/>
        <v>0</v>
      </c>
      <c r="FN52" s="331" t="str">
        <f t="shared" si="9"/>
        <v/>
      </c>
      <c r="FO52" s="331"/>
      <c r="FP52" s="171"/>
      <c r="FQ52" s="171"/>
      <c r="FR52" s="171"/>
      <c r="FS52" s="171"/>
      <c r="FT52" s="171"/>
      <c r="FU52" s="171"/>
      <c r="FV52" s="171"/>
      <c r="FW52" s="171"/>
      <c r="FX52" s="171"/>
      <c r="FY52" s="171"/>
      <c r="FZ52" s="171"/>
      <c r="GA52" s="171"/>
      <c r="GB52" s="171"/>
      <c r="GC52" s="171"/>
      <c r="GD52" s="171"/>
      <c r="GE52" s="171"/>
      <c r="GF52" s="171"/>
      <c r="GG52" s="171"/>
      <c r="GH52" s="171"/>
      <c r="GI52" s="171"/>
      <c r="GJ52" s="171"/>
      <c r="GK52" s="171"/>
      <c r="GL52" s="171"/>
      <c r="GM52" s="171"/>
      <c r="GN52" s="171"/>
    </row>
    <row r="53" spans="1:196" s="173" customFormat="1" x14ac:dyDescent="0.45">
      <c r="A53" s="26" t="str">
        <f>IF('1.บันทึกข้อมูลนักเรียน'!A48="","",'1.บันทึกข้อมูลนักเรียน'!A48)</f>
        <v/>
      </c>
      <c r="B53" s="393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3" s="393"/>
      <c r="D53" s="169"/>
      <c r="E53" s="169"/>
      <c r="F53" s="169"/>
      <c r="G53" s="169"/>
      <c r="H53" s="169"/>
      <c r="I53" s="65"/>
      <c r="J53" s="65"/>
      <c r="K53" s="169"/>
      <c r="L53" s="169"/>
      <c r="M53" s="169"/>
      <c r="N53" s="169"/>
      <c r="O53" s="169"/>
      <c r="P53" s="65"/>
      <c r="Q53" s="65"/>
      <c r="R53" s="169"/>
      <c r="S53" s="169"/>
      <c r="T53" s="169"/>
      <c r="U53" s="169"/>
      <c r="V53" s="169"/>
      <c r="W53" s="65"/>
      <c r="X53" s="65"/>
      <c r="Y53" s="169"/>
      <c r="Z53" s="169"/>
      <c r="AA53" s="169"/>
      <c r="AB53" s="169"/>
      <c r="AC53" s="169"/>
      <c r="AD53" s="65"/>
      <c r="AE53" s="65"/>
      <c r="AF53" s="169"/>
      <c r="AG53" s="169"/>
      <c r="AH53" s="169"/>
      <c r="AI53" s="169"/>
      <c r="AJ53" s="169"/>
      <c r="AK53" s="65"/>
      <c r="AL53" s="65"/>
      <c r="AM53" s="169"/>
      <c r="AN53" s="169"/>
      <c r="AO53" s="169"/>
      <c r="AP53" s="169"/>
      <c r="AQ53" s="169"/>
      <c r="AR53" s="65"/>
      <c r="AS53" s="65"/>
      <c r="AT53" s="169"/>
      <c r="AU53" s="169"/>
      <c r="AV53" s="169"/>
      <c r="AW53" s="169"/>
      <c r="AX53" s="169"/>
      <c r="AY53" s="65"/>
      <c r="AZ53" s="65"/>
      <c r="BA53" s="169"/>
      <c r="BB53" s="169"/>
      <c r="BC53" s="169"/>
      <c r="BD53" s="169"/>
      <c r="BE53" s="169"/>
      <c r="BF53" s="65"/>
      <c r="BG53" s="65"/>
      <c r="BH53" s="169"/>
      <c r="BI53" s="169"/>
      <c r="BJ53" s="169"/>
      <c r="BK53" s="169"/>
      <c r="BL53" s="169"/>
      <c r="BM53" s="65"/>
      <c r="BN53" s="65"/>
      <c r="BO53" s="169"/>
      <c r="BP53" s="169"/>
      <c r="BQ53" s="169"/>
      <c r="BR53" s="169"/>
      <c r="BS53" s="169"/>
      <c r="BT53" s="65"/>
      <c r="BU53" s="65"/>
      <c r="BV53" s="169"/>
      <c r="BW53" s="169"/>
      <c r="BX53" s="169"/>
      <c r="BY53" s="169"/>
      <c r="BZ53" s="169"/>
      <c r="CA53" s="65"/>
      <c r="CB53" s="65"/>
      <c r="CC53" s="169"/>
      <c r="CD53" s="169"/>
      <c r="CE53" s="169"/>
      <c r="CF53" s="169"/>
      <c r="CG53" s="169"/>
      <c r="CH53" s="65"/>
      <c r="CI53" s="65"/>
      <c r="CJ53" s="169"/>
      <c r="CK53" s="169"/>
      <c r="CL53" s="169"/>
      <c r="CM53" s="169"/>
      <c r="CN53" s="169"/>
      <c r="CO53" s="65"/>
      <c r="CP53" s="65"/>
      <c r="CQ53" s="169"/>
      <c r="CR53" s="169"/>
      <c r="CS53" s="169"/>
      <c r="CT53" s="169"/>
      <c r="CU53" s="169"/>
      <c r="CV53" s="65"/>
      <c r="CW53" s="65"/>
      <c r="CX53" s="169"/>
      <c r="CY53" s="169"/>
      <c r="CZ53" s="169"/>
      <c r="DA53" s="169"/>
      <c r="DB53" s="169"/>
      <c r="DC53" s="65"/>
      <c r="DD53" s="65"/>
      <c r="DE53" s="169"/>
      <c r="DF53" s="169"/>
      <c r="DG53" s="169"/>
      <c r="DH53" s="169"/>
      <c r="DI53" s="169"/>
      <c r="DJ53" s="65"/>
      <c r="DK53" s="65"/>
      <c r="DL53" s="169"/>
      <c r="DM53" s="169"/>
      <c r="DN53" s="169"/>
      <c r="DO53" s="169"/>
      <c r="DP53" s="169"/>
      <c r="DQ53" s="65"/>
      <c r="DR53" s="65"/>
      <c r="DS53" s="169"/>
      <c r="DT53" s="169"/>
      <c r="DU53" s="169"/>
      <c r="DV53" s="169"/>
      <c r="DW53" s="169"/>
      <c r="DX53" s="65"/>
      <c r="DY53" s="65"/>
      <c r="DZ53" s="169"/>
      <c r="EA53" s="169"/>
      <c r="EB53" s="169"/>
      <c r="EC53" s="169"/>
      <c r="ED53" s="169"/>
      <c r="EE53" s="65"/>
      <c r="EF53" s="65"/>
      <c r="EG53" s="169"/>
      <c r="EH53" s="169"/>
      <c r="EI53" s="169"/>
      <c r="EJ53" s="169"/>
      <c r="EK53" s="169"/>
      <c r="EL53" s="65"/>
      <c r="EM53" s="65"/>
      <c r="EN53" s="169"/>
      <c r="EO53" s="169"/>
      <c r="EP53" s="169"/>
      <c r="EQ53" s="169"/>
      <c r="ER53" s="169"/>
      <c r="ES53" s="65"/>
      <c r="ET53" s="65"/>
      <c r="EU53" s="169"/>
      <c r="EV53" s="169"/>
      <c r="EW53" s="169"/>
      <c r="EX53" s="169"/>
      <c r="EY53" s="169"/>
      <c r="EZ53" s="65"/>
      <c r="FA53" s="65"/>
      <c r="FB53" s="21" t="str">
        <f t="shared" si="10"/>
        <v/>
      </c>
      <c r="FC53" s="29" t="str">
        <f t="shared" si="11"/>
        <v/>
      </c>
      <c r="FD53" s="30" t="str">
        <f t="shared" si="12"/>
        <v/>
      </c>
      <c r="FE53" s="22" t="str">
        <f t="shared" si="6"/>
        <v/>
      </c>
      <c r="FF53" s="28" t="str">
        <f t="shared" si="13"/>
        <v/>
      </c>
      <c r="FG53" s="308"/>
      <c r="FH53" s="308"/>
      <c r="FI53" s="308"/>
      <c r="FJ53" s="330">
        <f t="shared" si="14"/>
        <v>0</v>
      </c>
      <c r="FK53" s="330">
        <f t="shared" si="15"/>
        <v>0</v>
      </c>
      <c r="FL53" s="330">
        <f t="shared" si="16"/>
        <v>0</v>
      </c>
      <c r="FM53" s="330">
        <f t="shared" si="8"/>
        <v>0</v>
      </c>
      <c r="FN53" s="331" t="str">
        <f t="shared" si="9"/>
        <v/>
      </c>
      <c r="FO53" s="331"/>
      <c r="FP53" s="171"/>
      <c r="FQ53" s="171"/>
      <c r="FR53" s="171"/>
      <c r="FS53" s="171"/>
      <c r="FT53" s="171"/>
      <c r="FU53" s="171"/>
      <c r="FV53" s="171"/>
      <c r="FW53" s="171"/>
      <c r="FX53" s="171"/>
      <c r="FY53" s="171"/>
      <c r="FZ53" s="171"/>
      <c r="GA53" s="171"/>
      <c r="GB53" s="171"/>
      <c r="GC53" s="171"/>
      <c r="GD53" s="171"/>
      <c r="GE53" s="171"/>
      <c r="GF53" s="171"/>
      <c r="GG53" s="171"/>
      <c r="GH53" s="171"/>
      <c r="GI53" s="171"/>
      <c r="GJ53" s="171"/>
      <c r="GK53" s="171"/>
      <c r="GL53" s="171"/>
      <c r="GM53" s="171"/>
      <c r="GN53" s="171"/>
    </row>
    <row r="54" spans="1:196" s="173" customFormat="1" x14ac:dyDescent="0.45">
      <c r="A54" s="26" t="str">
        <f>IF('1.บันทึกข้อมูลนักเรียน'!A49="","",'1.บันทึกข้อมูลนักเรียน'!A49)</f>
        <v/>
      </c>
      <c r="B54" s="393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4" s="393"/>
      <c r="D54" s="170"/>
      <c r="E54" s="170"/>
      <c r="F54" s="170"/>
      <c r="G54" s="170"/>
      <c r="H54" s="170"/>
      <c r="I54" s="65"/>
      <c r="J54" s="65"/>
      <c r="K54" s="170"/>
      <c r="L54" s="170"/>
      <c r="M54" s="170"/>
      <c r="N54" s="170"/>
      <c r="O54" s="170"/>
      <c r="P54" s="65"/>
      <c r="Q54" s="65"/>
      <c r="R54" s="170"/>
      <c r="S54" s="170"/>
      <c r="T54" s="170"/>
      <c r="U54" s="170"/>
      <c r="V54" s="170"/>
      <c r="W54" s="65"/>
      <c r="X54" s="65"/>
      <c r="Y54" s="170"/>
      <c r="Z54" s="170"/>
      <c r="AA54" s="170"/>
      <c r="AB54" s="170"/>
      <c r="AC54" s="170"/>
      <c r="AD54" s="65"/>
      <c r="AE54" s="65"/>
      <c r="AF54" s="170"/>
      <c r="AG54" s="170"/>
      <c r="AH54" s="170"/>
      <c r="AI54" s="170"/>
      <c r="AJ54" s="170"/>
      <c r="AK54" s="65"/>
      <c r="AL54" s="65"/>
      <c r="AM54" s="170"/>
      <c r="AN54" s="170"/>
      <c r="AO54" s="170"/>
      <c r="AP54" s="170"/>
      <c r="AQ54" s="170"/>
      <c r="AR54" s="65"/>
      <c r="AS54" s="65"/>
      <c r="AT54" s="170"/>
      <c r="AU54" s="170"/>
      <c r="AV54" s="170"/>
      <c r="AW54" s="170"/>
      <c r="AX54" s="170"/>
      <c r="AY54" s="65"/>
      <c r="AZ54" s="65"/>
      <c r="BA54" s="170"/>
      <c r="BB54" s="170"/>
      <c r="BC54" s="170"/>
      <c r="BD54" s="170"/>
      <c r="BE54" s="170"/>
      <c r="BF54" s="65"/>
      <c r="BG54" s="65"/>
      <c r="BH54" s="170"/>
      <c r="BI54" s="170"/>
      <c r="BJ54" s="170"/>
      <c r="BK54" s="170"/>
      <c r="BL54" s="170"/>
      <c r="BM54" s="65"/>
      <c r="BN54" s="65"/>
      <c r="BO54" s="170"/>
      <c r="BP54" s="170"/>
      <c r="BQ54" s="170"/>
      <c r="BR54" s="170"/>
      <c r="BS54" s="170"/>
      <c r="BT54" s="65"/>
      <c r="BU54" s="65"/>
      <c r="BV54" s="170"/>
      <c r="BW54" s="170"/>
      <c r="BX54" s="170"/>
      <c r="BY54" s="170"/>
      <c r="BZ54" s="170"/>
      <c r="CA54" s="65"/>
      <c r="CB54" s="65"/>
      <c r="CC54" s="170"/>
      <c r="CD54" s="170"/>
      <c r="CE54" s="170"/>
      <c r="CF54" s="170"/>
      <c r="CG54" s="170"/>
      <c r="CH54" s="65"/>
      <c r="CI54" s="65"/>
      <c r="CJ54" s="170"/>
      <c r="CK54" s="170"/>
      <c r="CL54" s="170"/>
      <c r="CM54" s="170"/>
      <c r="CN54" s="170"/>
      <c r="CO54" s="65"/>
      <c r="CP54" s="65"/>
      <c r="CQ54" s="170"/>
      <c r="CR54" s="170"/>
      <c r="CS54" s="170"/>
      <c r="CT54" s="170"/>
      <c r="CU54" s="170"/>
      <c r="CV54" s="65"/>
      <c r="CW54" s="65"/>
      <c r="CX54" s="170"/>
      <c r="CY54" s="170"/>
      <c r="CZ54" s="170"/>
      <c r="DA54" s="170"/>
      <c r="DB54" s="170"/>
      <c r="DC54" s="65"/>
      <c r="DD54" s="65"/>
      <c r="DE54" s="170"/>
      <c r="DF54" s="170"/>
      <c r="DG54" s="170"/>
      <c r="DH54" s="170"/>
      <c r="DI54" s="170"/>
      <c r="DJ54" s="65"/>
      <c r="DK54" s="65"/>
      <c r="DL54" s="170"/>
      <c r="DM54" s="170"/>
      <c r="DN54" s="170"/>
      <c r="DO54" s="170"/>
      <c r="DP54" s="170"/>
      <c r="DQ54" s="65"/>
      <c r="DR54" s="65"/>
      <c r="DS54" s="170"/>
      <c r="DT54" s="170"/>
      <c r="DU54" s="170"/>
      <c r="DV54" s="170"/>
      <c r="DW54" s="170"/>
      <c r="DX54" s="65"/>
      <c r="DY54" s="65"/>
      <c r="DZ54" s="170"/>
      <c r="EA54" s="170"/>
      <c r="EB54" s="170"/>
      <c r="EC54" s="170"/>
      <c r="ED54" s="170"/>
      <c r="EE54" s="65"/>
      <c r="EF54" s="65"/>
      <c r="EG54" s="170"/>
      <c r="EH54" s="170"/>
      <c r="EI54" s="170"/>
      <c r="EJ54" s="170"/>
      <c r="EK54" s="170"/>
      <c r="EL54" s="65"/>
      <c r="EM54" s="65"/>
      <c r="EN54" s="170"/>
      <c r="EO54" s="170"/>
      <c r="EP54" s="170"/>
      <c r="EQ54" s="170"/>
      <c r="ER54" s="170"/>
      <c r="ES54" s="65"/>
      <c r="ET54" s="65"/>
      <c r="EU54" s="170"/>
      <c r="EV54" s="170"/>
      <c r="EW54" s="170"/>
      <c r="EX54" s="170"/>
      <c r="EY54" s="170"/>
      <c r="EZ54" s="65"/>
      <c r="FA54" s="65"/>
      <c r="FB54" s="21" t="str">
        <f t="shared" si="10"/>
        <v/>
      </c>
      <c r="FC54" s="29" t="str">
        <f t="shared" si="11"/>
        <v/>
      </c>
      <c r="FD54" s="30" t="str">
        <f t="shared" si="12"/>
        <v/>
      </c>
      <c r="FE54" s="22" t="str">
        <f t="shared" si="6"/>
        <v/>
      </c>
      <c r="FF54" s="28" t="str">
        <f t="shared" si="13"/>
        <v/>
      </c>
      <c r="FG54" s="308"/>
      <c r="FH54" s="308"/>
      <c r="FI54" s="308"/>
      <c r="FJ54" s="330">
        <f t="shared" si="14"/>
        <v>0</v>
      </c>
      <c r="FK54" s="330">
        <f t="shared" si="15"/>
        <v>0</v>
      </c>
      <c r="FL54" s="330">
        <f t="shared" si="16"/>
        <v>0</v>
      </c>
      <c r="FM54" s="330">
        <f t="shared" si="8"/>
        <v>0</v>
      </c>
      <c r="FN54" s="331" t="str">
        <f t="shared" si="9"/>
        <v/>
      </c>
      <c r="FO54" s="33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</row>
    <row r="55" spans="1:196" s="173" customFormat="1" x14ac:dyDescent="0.45">
      <c r="A55" s="26" t="str">
        <f>IF('1.บันทึกข้อมูลนักเรียน'!A50="","",'1.บันทึกข้อมูลนักเรียน'!A50)</f>
        <v/>
      </c>
      <c r="B55" s="393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5" s="393"/>
      <c r="D55" s="169"/>
      <c r="E55" s="169"/>
      <c r="F55" s="169"/>
      <c r="G55" s="169"/>
      <c r="H55" s="169"/>
      <c r="I55" s="65"/>
      <c r="J55" s="65"/>
      <c r="K55" s="169"/>
      <c r="L55" s="169"/>
      <c r="M55" s="169"/>
      <c r="N55" s="169"/>
      <c r="O55" s="169"/>
      <c r="P55" s="65"/>
      <c r="Q55" s="65"/>
      <c r="R55" s="169"/>
      <c r="S55" s="169"/>
      <c r="T55" s="169"/>
      <c r="U55" s="169"/>
      <c r="V55" s="169"/>
      <c r="W55" s="65"/>
      <c r="X55" s="65"/>
      <c r="Y55" s="169"/>
      <c r="Z55" s="169"/>
      <c r="AA55" s="169"/>
      <c r="AB55" s="169"/>
      <c r="AC55" s="169"/>
      <c r="AD55" s="65"/>
      <c r="AE55" s="65"/>
      <c r="AF55" s="169"/>
      <c r="AG55" s="169"/>
      <c r="AH55" s="169"/>
      <c r="AI55" s="169"/>
      <c r="AJ55" s="169"/>
      <c r="AK55" s="65"/>
      <c r="AL55" s="65"/>
      <c r="AM55" s="169"/>
      <c r="AN55" s="169"/>
      <c r="AO55" s="169"/>
      <c r="AP55" s="169"/>
      <c r="AQ55" s="169"/>
      <c r="AR55" s="65"/>
      <c r="AS55" s="65"/>
      <c r="AT55" s="169"/>
      <c r="AU55" s="169"/>
      <c r="AV55" s="169"/>
      <c r="AW55" s="169"/>
      <c r="AX55" s="169"/>
      <c r="AY55" s="65"/>
      <c r="AZ55" s="65"/>
      <c r="BA55" s="169"/>
      <c r="BB55" s="169"/>
      <c r="BC55" s="169"/>
      <c r="BD55" s="169"/>
      <c r="BE55" s="169"/>
      <c r="BF55" s="65"/>
      <c r="BG55" s="65"/>
      <c r="BH55" s="169"/>
      <c r="BI55" s="169"/>
      <c r="BJ55" s="169"/>
      <c r="BK55" s="169"/>
      <c r="BL55" s="169"/>
      <c r="BM55" s="65"/>
      <c r="BN55" s="65"/>
      <c r="BO55" s="169"/>
      <c r="BP55" s="169"/>
      <c r="BQ55" s="169"/>
      <c r="BR55" s="169"/>
      <c r="BS55" s="169"/>
      <c r="BT55" s="65"/>
      <c r="BU55" s="65"/>
      <c r="BV55" s="169"/>
      <c r="BW55" s="169"/>
      <c r="BX55" s="169"/>
      <c r="BY55" s="169"/>
      <c r="BZ55" s="169"/>
      <c r="CA55" s="65"/>
      <c r="CB55" s="65"/>
      <c r="CC55" s="169"/>
      <c r="CD55" s="169"/>
      <c r="CE55" s="169"/>
      <c r="CF55" s="169"/>
      <c r="CG55" s="169"/>
      <c r="CH55" s="65"/>
      <c r="CI55" s="65"/>
      <c r="CJ55" s="169"/>
      <c r="CK55" s="169"/>
      <c r="CL55" s="169"/>
      <c r="CM55" s="169"/>
      <c r="CN55" s="169"/>
      <c r="CO55" s="65"/>
      <c r="CP55" s="65"/>
      <c r="CQ55" s="169"/>
      <c r="CR55" s="169"/>
      <c r="CS55" s="169"/>
      <c r="CT55" s="169"/>
      <c r="CU55" s="169"/>
      <c r="CV55" s="65"/>
      <c r="CW55" s="65"/>
      <c r="CX55" s="169"/>
      <c r="CY55" s="169"/>
      <c r="CZ55" s="169"/>
      <c r="DA55" s="169"/>
      <c r="DB55" s="169"/>
      <c r="DC55" s="65"/>
      <c r="DD55" s="65"/>
      <c r="DE55" s="169"/>
      <c r="DF55" s="169"/>
      <c r="DG55" s="169"/>
      <c r="DH55" s="169"/>
      <c r="DI55" s="169"/>
      <c r="DJ55" s="65"/>
      <c r="DK55" s="65"/>
      <c r="DL55" s="169"/>
      <c r="DM55" s="169"/>
      <c r="DN55" s="169"/>
      <c r="DO55" s="169"/>
      <c r="DP55" s="169"/>
      <c r="DQ55" s="65"/>
      <c r="DR55" s="65"/>
      <c r="DS55" s="169"/>
      <c r="DT55" s="169"/>
      <c r="DU55" s="169"/>
      <c r="DV55" s="169"/>
      <c r="DW55" s="169"/>
      <c r="DX55" s="65"/>
      <c r="DY55" s="65"/>
      <c r="DZ55" s="169"/>
      <c r="EA55" s="169"/>
      <c r="EB55" s="169"/>
      <c r="EC55" s="169"/>
      <c r="ED55" s="169"/>
      <c r="EE55" s="65"/>
      <c r="EF55" s="65"/>
      <c r="EG55" s="169"/>
      <c r="EH55" s="169"/>
      <c r="EI55" s="169"/>
      <c r="EJ55" s="169"/>
      <c r="EK55" s="169"/>
      <c r="EL55" s="65"/>
      <c r="EM55" s="65"/>
      <c r="EN55" s="169"/>
      <c r="EO55" s="169"/>
      <c r="EP55" s="169"/>
      <c r="EQ55" s="169"/>
      <c r="ER55" s="169"/>
      <c r="ES55" s="65"/>
      <c r="ET55" s="65"/>
      <c r="EU55" s="169"/>
      <c r="EV55" s="169"/>
      <c r="EW55" s="169"/>
      <c r="EX55" s="169"/>
      <c r="EY55" s="169"/>
      <c r="EZ55" s="65"/>
      <c r="FA55" s="65"/>
      <c r="FB55" s="21" t="str">
        <f t="shared" si="10"/>
        <v/>
      </c>
      <c r="FC55" s="29" t="str">
        <f t="shared" si="11"/>
        <v/>
      </c>
      <c r="FD55" s="30" t="str">
        <f t="shared" si="12"/>
        <v/>
      </c>
      <c r="FE55" s="22" t="str">
        <f t="shared" si="6"/>
        <v/>
      </c>
      <c r="FF55" s="28" t="str">
        <f t="shared" si="13"/>
        <v/>
      </c>
      <c r="FG55" s="308"/>
      <c r="FH55" s="308"/>
      <c r="FI55" s="308"/>
      <c r="FJ55" s="330">
        <f t="shared" si="14"/>
        <v>0</v>
      </c>
      <c r="FK55" s="330">
        <f t="shared" si="15"/>
        <v>0</v>
      </c>
      <c r="FL55" s="330">
        <f t="shared" si="16"/>
        <v>0</v>
      </c>
      <c r="FM55" s="330">
        <f t="shared" si="8"/>
        <v>0</v>
      </c>
      <c r="FN55" s="331" t="str">
        <f t="shared" si="9"/>
        <v/>
      </c>
      <c r="FO55" s="331"/>
      <c r="FP55" s="171"/>
      <c r="FQ55" s="171"/>
      <c r="FR55" s="171"/>
      <c r="FS55" s="171"/>
      <c r="FT55" s="171"/>
      <c r="FU55" s="171"/>
      <c r="FV55" s="171"/>
      <c r="FW55" s="171"/>
      <c r="FX55" s="171"/>
      <c r="FY55" s="171"/>
      <c r="FZ55" s="171"/>
      <c r="GA55" s="171"/>
      <c r="GB55" s="171"/>
      <c r="GC55" s="171"/>
      <c r="GD55" s="171"/>
      <c r="GE55" s="171"/>
      <c r="GF55" s="171"/>
      <c r="GG55" s="171"/>
      <c r="GH55" s="171"/>
      <c r="GI55" s="171"/>
      <c r="GJ55" s="171"/>
      <c r="GK55" s="171"/>
      <c r="GL55" s="171"/>
      <c r="GM55" s="171"/>
      <c r="GN55" s="171"/>
    </row>
    <row r="56" spans="1:196" s="173" customFormat="1" x14ac:dyDescent="0.45">
      <c r="A56" s="26" t="str">
        <f>IF('1.บันทึกข้อมูลนักเรียน'!A51="","",'1.บันทึกข้อมูลนักเรียน'!A51)</f>
        <v/>
      </c>
      <c r="B56" s="393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6" s="393"/>
      <c r="D56" s="170"/>
      <c r="E56" s="170"/>
      <c r="F56" s="170"/>
      <c r="G56" s="170"/>
      <c r="H56" s="170"/>
      <c r="I56" s="65"/>
      <c r="J56" s="65"/>
      <c r="K56" s="170"/>
      <c r="L56" s="170"/>
      <c r="M56" s="170"/>
      <c r="N56" s="170"/>
      <c r="O56" s="170"/>
      <c r="P56" s="65"/>
      <c r="Q56" s="65"/>
      <c r="R56" s="170"/>
      <c r="S56" s="170"/>
      <c r="T56" s="170"/>
      <c r="U56" s="170"/>
      <c r="V56" s="170"/>
      <c r="W56" s="65"/>
      <c r="X56" s="65"/>
      <c r="Y56" s="170"/>
      <c r="Z56" s="170"/>
      <c r="AA56" s="170"/>
      <c r="AB56" s="170"/>
      <c r="AC56" s="170"/>
      <c r="AD56" s="65"/>
      <c r="AE56" s="65"/>
      <c r="AF56" s="170"/>
      <c r="AG56" s="170"/>
      <c r="AH56" s="170"/>
      <c r="AI56" s="170"/>
      <c r="AJ56" s="170"/>
      <c r="AK56" s="65"/>
      <c r="AL56" s="65"/>
      <c r="AM56" s="170"/>
      <c r="AN56" s="170"/>
      <c r="AO56" s="170"/>
      <c r="AP56" s="170"/>
      <c r="AQ56" s="170"/>
      <c r="AR56" s="65"/>
      <c r="AS56" s="65"/>
      <c r="AT56" s="170"/>
      <c r="AU56" s="170"/>
      <c r="AV56" s="170"/>
      <c r="AW56" s="170"/>
      <c r="AX56" s="170"/>
      <c r="AY56" s="65"/>
      <c r="AZ56" s="65"/>
      <c r="BA56" s="170"/>
      <c r="BB56" s="170"/>
      <c r="BC56" s="170"/>
      <c r="BD56" s="170"/>
      <c r="BE56" s="170"/>
      <c r="BF56" s="65"/>
      <c r="BG56" s="65"/>
      <c r="BH56" s="170"/>
      <c r="BI56" s="170"/>
      <c r="BJ56" s="170"/>
      <c r="BK56" s="170"/>
      <c r="BL56" s="170"/>
      <c r="BM56" s="65"/>
      <c r="BN56" s="65"/>
      <c r="BO56" s="170"/>
      <c r="BP56" s="170"/>
      <c r="BQ56" s="170"/>
      <c r="BR56" s="170"/>
      <c r="BS56" s="170"/>
      <c r="BT56" s="65"/>
      <c r="BU56" s="65"/>
      <c r="BV56" s="170"/>
      <c r="BW56" s="170"/>
      <c r="BX56" s="170"/>
      <c r="BY56" s="170"/>
      <c r="BZ56" s="170"/>
      <c r="CA56" s="65"/>
      <c r="CB56" s="65"/>
      <c r="CC56" s="170"/>
      <c r="CD56" s="170"/>
      <c r="CE56" s="170"/>
      <c r="CF56" s="170"/>
      <c r="CG56" s="170"/>
      <c r="CH56" s="65"/>
      <c r="CI56" s="65"/>
      <c r="CJ56" s="170"/>
      <c r="CK56" s="170"/>
      <c r="CL56" s="170"/>
      <c r="CM56" s="170"/>
      <c r="CN56" s="170"/>
      <c r="CO56" s="65"/>
      <c r="CP56" s="65"/>
      <c r="CQ56" s="170"/>
      <c r="CR56" s="170"/>
      <c r="CS56" s="170"/>
      <c r="CT56" s="170"/>
      <c r="CU56" s="170"/>
      <c r="CV56" s="65"/>
      <c r="CW56" s="65"/>
      <c r="CX56" s="170"/>
      <c r="CY56" s="170"/>
      <c r="CZ56" s="170"/>
      <c r="DA56" s="170"/>
      <c r="DB56" s="170"/>
      <c r="DC56" s="65"/>
      <c r="DD56" s="65"/>
      <c r="DE56" s="170"/>
      <c r="DF56" s="170"/>
      <c r="DG56" s="170"/>
      <c r="DH56" s="170"/>
      <c r="DI56" s="170"/>
      <c r="DJ56" s="65"/>
      <c r="DK56" s="65"/>
      <c r="DL56" s="170"/>
      <c r="DM56" s="170"/>
      <c r="DN56" s="170"/>
      <c r="DO56" s="170"/>
      <c r="DP56" s="170"/>
      <c r="DQ56" s="65"/>
      <c r="DR56" s="65"/>
      <c r="DS56" s="170"/>
      <c r="DT56" s="170"/>
      <c r="DU56" s="170"/>
      <c r="DV56" s="170"/>
      <c r="DW56" s="170"/>
      <c r="DX56" s="65"/>
      <c r="DY56" s="65"/>
      <c r="DZ56" s="170"/>
      <c r="EA56" s="170"/>
      <c r="EB56" s="170"/>
      <c r="EC56" s="170"/>
      <c r="ED56" s="170"/>
      <c r="EE56" s="65"/>
      <c r="EF56" s="65"/>
      <c r="EG56" s="170"/>
      <c r="EH56" s="170"/>
      <c r="EI56" s="170"/>
      <c r="EJ56" s="170"/>
      <c r="EK56" s="170"/>
      <c r="EL56" s="65"/>
      <c r="EM56" s="65"/>
      <c r="EN56" s="170"/>
      <c r="EO56" s="170"/>
      <c r="EP56" s="170"/>
      <c r="EQ56" s="170"/>
      <c r="ER56" s="170"/>
      <c r="ES56" s="65"/>
      <c r="ET56" s="65"/>
      <c r="EU56" s="170"/>
      <c r="EV56" s="170"/>
      <c r="EW56" s="170"/>
      <c r="EX56" s="170"/>
      <c r="EY56" s="170"/>
      <c r="EZ56" s="65"/>
      <c r="FA56" s="65"/>
      <c r="FB56" s="21" t="str">
        <f t="shared" si="10"/>
        <v/>
      </c>
      <c r="FC56" s="29" t="str">
        <f t="shared" si="11"/>
        <v/>
      </c>
      <c r="FD56" s="30" t="str">
        <f t="shared" si="12"/>
        <v/>
      </c>
      <c r="FE56" s="22" t="str">
        <f t="shared" si="6"/>
        <v/>
      </c>
      <c r="FF56" s="28" t="str">
        <f t="shared" si="13"/>
        <v/>
      </c>
      <c r="FG56" s="308"/>
      <c r="FH56" s="308"/>
      <c r="FI56" s="308"/>
      <c r="FJ56" s="330">
        <f t="shared" si="14"/>
        <v>0</v>
      </c>
      <c r="FK56" s="330">
        <f t="shared" si="15"/>
        <v>0</v>
      </c>
      <c r="FL56" s="330">
        <f t="shared" si="16"/>
        <v>0</v>
      </c>
      <c r="FM56" s="330">
        <f t="shared" si="8"/>
        <v>0</v>
      </c>
      <c r="FN56" s="331" t="str">
        <f t="shared" si="9"/>
        <v/>
      </c>
      <c r="FO56" s="331"/>
      <c r="FP56" s="171"/>
      <c r="FQ56" s="171"/>
      <c r="FR56" s="171"/>
      <c r="FS56" s="171"/>
      <c r="FT56" s="171"/>
      <c r="FU56" s="171"/>
      <c r="FV56" s="171"/>
      <c r="FW56" s="171"/>
      <c r="FX56" s="171"/>
      <c r="FY56" s="171"/>
      <c r="FZ56" s="171"/>
      <c r="GA56" s="171"/>
      <c r="GB56" s="171"/>
      <c r="GC56" s="171"/>
      <c r="GD56" s="171"/>
      <c r="GE56" s="171"/>
      <c r="GF56" s="171"/>
      <c r="GG56" s="171"/>
      <c r="GH56" s="171"/>
      <c r="GI56" s="171"/>
      <c r="GJ56" s="171"/>
      <c r="GK56" s="171"/>
      <c r="GL56" s="171"/>
      <c r="GM56" s="171"/>
      <c r="GN56" s="171"/>
    </row>
    <row r="57" spans="1:196" s="173" customFormat="1" x14ac:dyDescent="0.45">
      <c r="A57" s="26" t="str">
        <f>IF('1.บันทึกข้อมูลนักเรียน'!A52="","",'1.บันทึกข้อมูลนักเรียน'!A52)</f>
        <v/>
      </c>
      <c r="B57" s="393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7" s="393"/>
      <c r="D57" s="169"/>
      <c r="E57" s="169"/>
      <c r="F57" s="169"/>
      <c r="G57" s="169"/>
      <c r="H57" s="169"/>
      <c r="I57" s="65"/>
      <c r="J57" s="65"/>
      <c r="K57" s="169"/>
      <c r="L57" s="169"/>
      <c r="M57" s="169"/>
      <c r="N57" s="169"/>
      <c r="O57" s="169"/>
      <c r="P57" s="65"/>
      <c r="Q57" s="65"/>
      <c r="R57" s="169"/>
      <c r="S57" s="169"/>
      <c r="T57" s="169"/>
      <c r="U57" s="169"/>
      <c r="V57" s="169"/>
      <c r="W57" s="65"/>
      <c r="X57" s="65"/>
      <c r="Y57" s="169"/>
      <c r="Z57" s="169"/>
      <c r="AA57" s="169"/>
      <c r="AB57" s="169"/>
      <c r="AC57" s="169"/>
      <c r="AD57" s="65"/>
      <c r="AE57" s="65"/>
      <c r="AF57" s="169"/>
      <c r="AG57" s="169"/>
      <c r="AH57" s="169"/>
      <c r="AI57" s="169"/>
      <c r="AJ57" s="169"/>
      <c r="AK57" s="65"/>
      <c r="AL57" s="65"/>
      <c r="AM57" s="169"/>
      <c r="AN57" s="169"/>
      <c r="AO57" s="169"/>
      <c r="AP57" s="169"/>
      <c r="AQ57" s="169"/>
      <c r="AR57" s="65"/>
      <c r="AS57" s="65"/>
      <c r="AT57" s="169"/>
      <c r="AU57" s="169"/>
      <c r="AV57" s="169"/>
      <c r="AW57" s="169"/>
      <c r="AX57" s="169"/>
      <c r="AY57" s="65"/>
      <c r="AZ57" s="65"/>
      <c r="BA57" s="169"/>
      <c r="BB57" s="169"/>
      <c r="BC57" s="169"/>
      <c r="BD57" s="169"/>
      <c r="BE57" s="169"/>
      <c r="BF57" s="65"/>
      <c r="BG57" s="65"/>
      <c r="BH57" s="169"/>
      <c r="BI57" s="169"/>
      <c r="BJ57" s="169"/>
      <c r="BK57" s="169"/>
      <c r="BL57" s="169"/>
      <c r="BM57" s="65"/>
      <c r="BN57" s="65"/>
      <c r="BO57" s="169"/>
      <c r="BP57" s="169"/>
      <c r="BQ57" s="169"/>
      <c r="BR57" s="169"/>
      <c r="BS57" s="169"/>
      <c r="BT57" s="65"/>
      <c r="BU57" s="65"/>
      <c r="BV57" s="169"/>
      <c r="BW57" s="169"/>
      <c r="BX57" s="169"/>
      <c r="BY57" s="169"/>
      <c r="BZ57" s="169"/>
      <c r="CA57" s="65"/>
      <c r="CB57" s="65"/>
      <c r="CC57" s="169"/>
      <c r="CD57" s="169"/>
      <c r="CE57" s="169"/>
      <c r="CF57" s="169"/>
      <c r="CG57" s="169"/>
      <c r="CH57" s="65"/>
      <c r="CI57" s="65"/>
      <c r="CJ57" s="169"/>
      <c r="CK57" s="169"/>
      <c r="CL57" s="169"/>
      <c r="CM57" s="169"/>
      <c r="CN57" s="169"/>
      <c r="CO57" s="65"/>
      <c r="CP57" s="65"/>
      <c r="CQ57" s="169"/>
      <c r="CR57" s="169"/>
      <c r="CS57" s="169"/>
      <c r="CT57" s="169"/>
      <c r="CU57" s="169"/>
      <c r="CV57" s="65"/>
      <c r="CW57" s="65"/>
      <c r="CX57" s="169"/>
      <c r="CY57" s="169"/>
      <c r="CZ57" s="169"/>
      <c r="DA57" s="169"/>
      <c r="DB57" s="169"/>
      <c r="DC57" s="65"/>
      <c r="DD57" s="65"/>
      <c r="DE57" s="169"/>
      <c r="DF57" s="169"/>
      <c r="DG57" s="169"/>
      <c r="DH57" s="169"/>
      <c r="DI57" s="169"/>
      <c r="DJ57" s="65"/>
      <c r="DK57" s="65"/>
      <c r="DL57" s="169"/>
      <c r="DM57" s="169"/>
      <c r="DN57" s="169"/>
      <c r="DO57" s="169"/>
      <c r="DP57" s="169"/>
      <c r="DQ57" s="65"/>
      <c r="DR57" s="65"/>
      <c r="DS57" s="169"/>
      <c r="DT57" s="169"/>
      <c r="DU57" s="169"/>
      <c r="DV57" s="169"/>
      <c r="DW57" s="169"/>
      <c r="DX57" s="65"/>
      <c r="DY57" s="65"/>
      <c r="DZ57" s="169"/>
      <c r="EA57" s="169"/>
      <c r="EB57" s="169"/>
      <c r="EC57" s="169"/>
      <c r="ED57" s="169"/>
      <c r="EE57" s="65"/>
      <c r="EF57" s="65"/>
      <c r="EG57" s="169"/>
      <c r="EH57" s="169"/>
      <c r="EI57" s="169"/>
      <c r="EJ57" s="169"/>
      <c r="EK57" s="169"/>
      <c r="EL57" s="65"/>
      <c r="EM57" s="65"/>
      <c r="EN57" s="169"/>
      <c r="EO57" s="169"/>
      <c r="EP57" s="169"/>
      <c r="EQ57" s="169"/>
      <c r="ER57" s="169"/>
      <c r="ES57" s="65"/>
      <c r="ET57" s="65"/>
      <c r="EU57" s="169"/>
      <c r="EV57" s="169"/>
      <c r="EW57" s="169"/>
      <c r="EX57" s="169"/>
      <c r="EY57" s="169"/>
      <c r="EZ57" s="65"/>
      <c r="FA57" s="65"/>
      <c r="FB57" s="21" t="str">
        <f t="shared" si="10"/>
        <v/>
      </c>
      <c r="FC57" s="29" t="str">
        <f t="shared" si="11"/>
        <v/>
      </c>
      <c r="FD57" s="30" t="str">
        <f t="shared" si="12"/>
        <v/>
      </c>
      <c r="FE57" s="22" t="str">
        <f>IF(A57="","",(($FD$4-(FB57+FC57+FD57))-FN57))</f>
        <v/>
      </c>
      <c r="FF57" s="28" t="str">
        <f t="shared" si="13"/>
        <v/>
      </c>
      <c r="FG57" s="308"/>
      <c r="FH57" s="308"/>
      <c r="FI57" s="308"/>
      <c r="FJ57" s="330">
        <f t="shared" si="14"/>
        <v>0</v>
      </c>
      <c r="FK57" s="330">
        <f t="shared" si="15"/>
        <v>0</v>
      </c>
      <c r="FL57" s="330">
        <f t="shared" si="16"/>
        <v>0</v>
      </c>
      <c r="FM57" s="330">
        <f t="shared" si="8"/>
        <v>0</v>
      </c>
      <c r="FN57" s="331" t="str">
        <f t="shared" si="9"/>
        <v/>
      </c>
      <c r="FO57" s="331"/>
      <c r="FP57" s="171"/>
      <c r="FQ57" s="171"/>
      <c r="FR57" s="171"/>
      <c r="FS57" s="171"/>
      <c r="FT57" s="171"/>
      <c r="FU57" s="171"/>
      <c r="FV57" s="171"/>
      <c r="FW57" s="171"/>
      <c r="FX57" s="171"/>
      <c r="FY57" s="171"/>
      <c r="FZ57" s="171"/>
      <c r="GA57" s="171"/>
      <c r="GB57" s="171"/>
      <c r="GC57" s="171"/>
      <c r="GD57" s="171"/>
      <c r="GE57" s="171"/>
      <c r="GF57" s="171"/>
      <c r="GG57" s="171"/>
      <c r="GH57" s="171"/>
      <c r="GI57" s="171"/>
      <c r="GJ57" s="171"/>
      <c r="GK57" s="171"/>
      <c r="GL57" s="171"/>
      <c r="GM57" s="171"/>
      <c r="GN57" s="171"/>
    </row>
    <row r="58" spans="1:196" s="173" customFormat="1" x14ac:dyDescent="0.45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308"/>
      <c r="FH58" s="308"/>
      <c r="FI58" s="308"/>
      <c r="FJ58" s="330"/>
      <c r="FK58" s="330"/>
      <c r="FL58" s="330"/>
      <c r="FM58" s="330"/>
      <c r="FN58" s="331"/>
      <c r="FO58" s="331"/>
      <c r="FP58" s="171"/>
      <c r="FQ58" s="171"/>
      <c r="FR58" s="171"/>
      <c r="FS58" s="171"/>
      <c r="FT58" s="171"/>
      <c r="FU58" s="171"/>
      <c r="FV58" s="171"/>
      <c r="FW58" s="171"/>
      <c r="FX58" s="171"/>
      <c r="FY58" s="171"/>
      <c r="FZ58" s="171"/>
      <c r="GA58" s="171"/>
      <c r="GB58" s="171"/>
      <c r="GC58" s="171"/>
      <c r="GD58" s="171"/>
      <c r="GE58" s="171"/>
      <c r="GF58" s="171"/>
      <c r="GG58" s="171"/>
      <c r="GH58" s="171"/>
      <c r="GI58" s="171"/>
      <c r="GJ58" s="171"/>
      <c r="GK58" s="171"/>
      <c r="GL58" s="171"/>
      <c r="GM58" s="171"/>
      <c r="GN58" s="171"/>
    </row>
    <row r="59" spans="1:196" s="173" customFormat="1" x14ac:dyDescent="0.45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308"/>
      <c r="FH59" s="308"/>
      <c r="FI59" s="308"/>
      <c r="FJ59" s="330"/>
      <c r="FK59" s="330"/>
      <c r="FL59" s="330"/>
      <c r="FM59" s="330"/>
      <c r="FN59" s="331"/>
      <c r="FO59" s="331"/>
      <c r="FP59" s="171"/>
      <c r="FQ59" s="171"/>
      <c r="FR59" s="171"/>
      <c r="FS59" s="171"/>
      <c r="FT59" s="171"/>
      <c r="FU59" s="171"/>
      <c r="FV59" s="171"/>
      <c r="FW59" s="171"/>
      <c r="FX59" s="171"/>
      <c r="FY59" s="171"/>
      <c r="FZ59" s="171"/>
      <c r="GA59" s="171"/>
      <c r="GB59" s="171"/>
      <c r="GC59" s="171"/>
      <c r="GD59" s="171"/>
      <c r="GE59" s="171"/>
      <c r="GF59" s="171"/>
      <c r="GG59" s="171"/>
      <c r="GH59" s="171"/>
      <c r="GI59" s="171"/>
      <c r="GJ59" s="171"/>
      <c r="GK59" s="171"/>
      <c r="GL59" s="171"/>
      <c r="GM59" s="171"/>
      <c r="GN59" s="171"/>
    </row>
    <row r="60" spans="1:196" s="173" customFormat="1" x14ac:dyDescent="0.45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308"/>
      <c r="FH60" s="308"/>
      <c r="FI60" s="308"/>
      <c r="FJ60" s="330"/>
      <c r="FK60" s="330"/>
      <c r="FL60" s="330"/>
      <c r="FM60" s="330"/>
      <c r="FN60" s="331"/>
      <c r="FO60" s="331"/>
      <c r="FP60" s="171"/>
      <c r="FQ60" s="171"/>
      <c r="FR60" s="171"/>
      <c r="FS60" s="171"/>
      <c r="FT60" s="171"/>
      <c r="FU60" s="171"/>
      <c r="FV60" s="171"/>
      <c r="FW60" s="171"/>
      <c r="FX60" s="171"/>
      <c r="FY60" s="171"/>
      <c r="FZ60" s="171"/>
      <c r="GA60" s="171"/>
      <c r="GB60" s="171"/>
      <c r="GC60" s="171"/>
      <c r="GD60" s="171"/>
      <c r="GE60" s="171"/>
      <c r="GF60" s="171"/>
      <c r="GG60" s="171"/>
      <c r="GH60" s="171"/>
      <c r="GI60" s="171"/>
      <c r="GJ60" s="171"/>
      <c r="GK60" s="171"/>
      <c r="GL60" s="171"/>
      <c r="GM60" s="171"/>
      <c r="GN60" s="171"/>
    </row>
    <row r="61" spans="1:196" s="173" customFormat="1" x14ac:dyDescent="0.45">
      <c r="A61" s="174"/>
      <c r="L61" s="312" t="s">
        <v>111</v>
      </c>
      <c r="FE61" s="175"/>
      <c r="FF61" s="175"/>
      <c r="FG61" s="171"/>
      <c r="FH61" s="171"/>
      <c r="FI61" s="171"/>
      <c r="FJ61" s="332"/>
      <c r="FK61" s="332"/>
      <c r="FL61" s="332"/>
      <c r="FM61" s="332"/>
      <c r="FN61" s="331"/>
      <c r="FO61" s="331"/>
      <c r="FP61" s="171"/>
      <c r="FQ61" s="171"/>
      <c r="FR61" s="171"/>
      <c r="FS61" s="171"/>
      <c r="FT61" s="171"/>
      <c r="FU61" s="171"/>
      <c r="FV61" s="171"/>
      <c r="FW61" s="171"/>
      <c r="FX61" s="171"/>
      <c r="FY61" s="171"/>
      <c r="FZ61" s="171"/>
      <c r="GA61" s="171"/>
      <c r="GB61" s="171"/>
      <c r="GC61" s="171"/>
      <c r="GD61" s="171"/>
      <c r="GE61" s="171"/>
      <c r="GF61" s="171"/>
      <c r="GG61" s="171"/>
      <c r="GH61" s="171"/>
      <c r="GI61" s="171"/>
      <c r="GJ61" s="171"/>
      <c r="GK61" s="171"/>
      <c r="GL61" s="171"/>
      <c r="GM61" s="171"/>
      <c r="GN61" s="171"/>
    </row>
    <row r="62" spans="1:196" s="173" customFormat="1" x14ac:dyDescent="0.45">
      <c r="A62" s="174"/>
      <c r="L62" s="312" t="s">
        <v>110</v>
      </c>
      <c r="FE62" s="175"/>
      <c r="FF62" s="175"/>
      <c r="FG62" s="171"/>
      <c r="FH62" s="171"/>
      <c r="FI62" s="171"/>
      <c r="FJ62" s="332"/>
      <c r="FK62" s="332"/>
      <c r="FL62" s="332"/>
      <c r="FM62" s="332"/>
      <c r="FN62" s="331"/>
      <c r="FO62" s="331"/>
      <c r="FP62" s="171"/>
      <c r="FQ62" s="171"/>
      <c r="FR62" s="171"/>
      <c r="FS62" s="171"/>
      <c r="FT62" s="171"/>
      <c r="FU62" s="171"/>
      <c r="FV62" s="171"/>
      <c r="FW62" s="171"/>
      <c r="FX62" s="171"/>
      <c r="FY62" s="171"/>
      <c r="FZ62" s="171"/>
      <c r="GA62" s="171"/>
      <c r="GB62" s="171"/>
      <c r="GC62" s="171"/>
      <c r="GD62" s="171"/>
      <c r="GE62" s="171"/>
      <c r="GF62" s="171"/>
      <c r="GG62" s="171"/>
      <c r="GH62" s="171"/>
      <c r="GI62" s="171"/>
      <c r="GJ62" s="171"/>
      <c r="GK62" s="171"/>
      <c r="GL62" s="171"/>
      <c r="GM62" s="171"/>
      <c r="GN62" s="171"/>
    </row>
    <row r="63" spans="1:196" s="173" customFormat="1" x14ac:dyDescent="0.45">
      <c r="A63" s="174"/>
      <c r="L63" s="312" t="s">
        <v>108</v>
      </c>
      <c r="FE63" s="175"/>
      <c r="FF63" s="175"/>
      <c r="FG63" s="171"/>
      <c r="FH63" s="171"/>
      <c r="FI63" s="171"/>
      <c r="FJ63" s="332"/>
      <c r="FK63" s="332"/>
      <c r="FL63" s="332"/>
      <c r="FM63" s="332"/>
      <c r="FN63" s="331"/>
      <c r="FO63" s="331"/>
      <c r="FP63" s="171"/>
      <c r="FQ63" s="171"/>
      <c r="FR63" s="171"/>
      <c r="FS63" s="171"/>
      <c r="FT63" s="171"/>
      <c r="FU63" s="171"/>
      <c r="FV63" s="171"/>
      <c r="FW63" s="171"/>
      <c r="FX63" s="171"/>
      <c r="FY63" s="171"/>
      <c r="FZ63" s="171"/>
      <c r="GA63" s="171"/>
      <c r="GB63" s="171"/>
      <c r="GC63" s="171"/>
      <c r="GD63" s="171"/>
      <c r="GE63" s="171"/>
      <c r="GF63" s="171"/>
      <c r="GG63" s="171"/>
      <c r="GH63" s="171"/>
      <c r="GI63" s="171"/>
      <c r="GJ63" s="171"/>
      <c r="GK63" s="171"/>
      <c r="GL63" s="171"/>
      <c r="GM63" s="171"/>
      <c r="GN63" s="171"/>
    </row>
    <row r="64" spans="1:196" s="173" customFormat="1" x14ac:dyDescent="0.45">
      <c r="A64" s="174"/>
      <c r="L64" s="312" t="s">
        <v>109</v>
      </c>
      <c r="FE64" s="175"/>
      <c r="FF64" s="175"/>
      <c r="FG64" s="171"/>
      <c r="FH64" s="171"/>
      <c r="FI64" s="171"/>
      <c r="FJ64" s="332"/>
      <c r="FK64" s="332"/>
      <c r="FL64" s="332"/>
      <c r="FM64" s="332"/>
      <c r="FN64" s="331"/>
      <c r="FO64" s="331"/>
      <c r="FP64" s="171"/>
      <c r="FQ64" s="171"/>
      <c r="FR64" s="171"/>
      <c r="FS64" s="171"/>
      <c r="FT64" s="171"/>
      <c r="FU64" s="171"/>
      <c r="FV64" s="171"/>
      <c r="FW64" s="171"/>
      <c r="FX64" s="171"/>
      <c r="FY64" s="171"/>
      <c r="FZ64" s="171"/>
      <c r="GA64" s="171"/>
      <c r="GB64" s="171"/>
      <c r="GC64" s="171"/>
      <c r="GD64" s="171"/>
      <c r="GE64" s="171"/>
      <c r="GF64" s="171"/>
      <c r="GG64" s="171"/>
      <c r="GH64" s="171"/>
      <c r="GI64" s="171"/>
      <c r="GJ64" s="171"/>
      <c r="GK64" s="171"/>
      <c r="GL64" s="171"/>
      <c r="GM64" s="171"/>
      <c r="GN64" s="171"/>
    </row>
    <row r="65" spans="1:196" s="173" customFormat="1" x14ac:dyDescent="0.45">
      <c r="A65" s="174"/>
      <c r="L65" s="312" t="s">
        <v>216</v>
      </c>
      <c r="FE65" s="175"/>
      <c r="FF65" s="175"/>
      <c r="FG65" s="171"/>
      <c r="FH65" s="171"/>
      <c r="FI65" s="171"/>
      <c r="FJ65" s="332"/>
      <c r="FK65" s="332"/>
      <c r="FL65" s="332"/>
      <c r="FM65" s="332"/>
      <c r="FN65" s="331"/>
      <c r="FO65" s="331"/>
      <c r="FP65" s="171"/>
      <c r="FQ65" s="171"/>
      <c r="FR65" s="171"/>
      <c r="FS65" s="171"/>
      <c r="FT65" s="171"/>
      <c r="FU65" s="171"/>
      <c r="FV65" s="171"/>
      <c r="FW65" s="171"/>
      <c r="FX65" s="171"/>
      <c r="FY65" s="171"/>
      <c r="FZ65" s="171"/>
      <c r="GA65" s="171"/>
      <c r="GB65" s="171"/>
      <c r="GC65" s="171"/>
      <c r="GD65" s="171"/>
      <c r="GE65" s="171"/>
      <c r="GF65" s="171"/>
      <c r="GG65" s="171"/>
      <c r="GH65" s="171"/>
      <c r="GI65" s="171"/>
      <c r="GJ65" s="171"/>
      <c r="GK65" s="171"/>
      <c r="GL65" s="171"/>
      <c r="GM65" s="171"/>
      <c r="GN65" s="171"/>
    </row>
    <row r="66" spans="1:196" s="173" customFormat="1" x14ac:dyDescent="0.45">
      <c r="A66" s="174"/>
      <c r="FE66" s="175"/>
      <c r="FF66" s="175"/>
      <c r="FG66" s="171"/>
      <c r="FH66" s="171"/>
      <c r="FI66" s="171"/>
      <c r="FJ66" s="332"/>
      <c r="FK66" s="332"/>
      <c r="FL66" s="332"/>
      <c r="FM66" s="332"/>
      <c r="FN66" s="331"/>
      <c r="FO66" s="33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171"/>
      <c r="GB66" s="171"/>
      <c r="GC66" s="171"/>
      <c r="GD66" s="171"/>
      <c r="GE66" s="171"/>
      <c r="GF66" s="171"/>
      <c r="GG66" s="171"/>
      <c r="GH66" s="171"/>
      <c r="GI66" s="171"/>
      <c r="GJ66" s="171"/>
      <c r="GK66" s="171"/>
      <c r="GL66" s="171"/>
      <c r="GM66" s="171"/>
      <c r="GN66" s="171"/>
    </row>
    <row r="67" spans="1:196" s="173" customFormat="1" x14ac:dyDescent="0.45">
      <c r="A67" s="174"/>
      <c r="FE67" s="175"/>
      <c r="FF67" s="175"/>
      <c r="FG67" s="171"/>
      <c r="FH67" s="171"/>
      <c r="FI67" s="171"/>
      <c r="FJ67" s="332"/>
      <c r="FK67" s="332"/>
      <c r="FL67" s="332"/>
      <c r="FM67" s="332"/>
      <c r="FN67" s="331"/>
      <c r="FO67" s="331"/>
      <c r="FP67" s="171"/>
      <c r="FQ67" s="171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1"/>
      <c r="GE67" s="171"/>
      <c r="GF67" s="171"/>
      <c r="GG67" s="171"/>
      <c r="GH67" s="171"/>
      <c r="GI67" s="171"/>
      <c r="GJ67" s="171"/>
      <c r="GK67" s="171"/>
      <c r="GL67" s="171"/>
      <c r="GM67" s="171"/>
      <c r="GN67" s="171"/>
    </row>
    <row r="68" spans="1:196" s="173" customFormat="1" x14ac:dyDescent="0.45">
      <c r="A68" s="174"/>
      <c r="FE68" s="175"/>
      <c r="FF68" s="175"/>
      <c r="FG68" s="171"/>
      <c r="FH68" s="171"/>
      <c r="FI68" s="171"/>
      <c r="FJ68" s="332"/>
      <c r="FK68" s="332"/>
      <c r="FL68" s="332"/>
      <c r="FM68" s="332"/>
      <c r="FN68" s="331"/>
      <c r="FO68" s="331"/>
      <c r="FP68" s="171"/>
      <c r="FQ68" s="171"/>
      <c r="FR68" s="171"/>
      <c r="FS68" s="171"/>
      <c r="FT68" s="171"/>
      <c r="FU68" s="171"/>
      <c r="FV68" s="171"/>
      <c r="FW68" s="171"/>
      <c r="FX68" s="171"/>
      <c r="FY68" s="171"/>
      <c r="FZ68" s="171"/>
      <c r="GA68" s="171"/>
      <c r="GB68" s="171"/>
      <c r="GC68" s="171"/>
      <c r="GD68" s="171"/>
      <c r="GE68" s="171"/>
      <c r="GF68" s="171"/>
      <c r="GG68" s="171"/>
      <c r="GH68" s="171"/>
      <c r="GI68" s="171"/>
      <c r="GJ68" s="171"/>
      <c r="GK68" s="171"/>
      <c r="GL68" s="171"/>
      <c r="GM68" s="171"/>
      <c r="GN68" s="171"/>
    </row>
    <row r="69" spans="1:196" s="173" customFormat="1" x14ac:dyDescent="0.45">
      <c r="A69" s="174"/>
      <c r="FE69" s="175"/>
      <c r="FF69" s="175"/>
      <c r="FG69" s="171"/>
      <c r="FH69" s="171"/>
      <c r="FI69" s="171"/>
      <c r="FJ69" s="332"/>
      <c r="FK69" s="332"/>
      <c r="FL69" s="332"/>
      <c r="FM69" s="332"/>
      <c r="FN69" s="331"/>
      <c r="FO69" s="331"/>
      <c r="FP69" s="171"/>
      <c r="FQ69" s="171"/>
      <c r="FR69" s="171"/>
      <c r="FS69" s="171"/>
      <c r="FT69" s="171"/>
      <c r="FU69" s="171"/>
      <c r="FV69" s="171"/>
      <c r="FW69" s="171"/>
      <c r="FX69" s="171"/>
      <c r="FY69" s="171"/>
      <c r="FZ69" s="171"/>
      <c r="GA69" s="171"/>
      <c r="GB69" s="171"/>
      <c r="GC69" s="171"/>
      <c r="GD69" s="171"/>
      <c r="GE69" s="171"/>
      <c r="GF69" s="171"/>
      <c r="GG69" s="171"/>
      <c r="GH69" s="171"/>
      <c r="GI69" s="171"/>
      <c r="GJ69" s="171"/>
      <c r="GK69" s="171"/>
      <c r="GL69" s="171"/>
      <c r="GM69" s="171"/>
      <c r="GN69" s="171"/>
    </row>
    <row r="70" spans="1:196" s="173" customFormat="1" x14ac:dyDescent="0.45">
      <c r="A70" s="174"/>
      <c r="FE70" s="175"/>
      <c r="FF70" s="175"/>
      <c r="FG70" s="171"/>
      <c r="FH70" s="171"/>
      <c r="FI70" s="171"/>
      <c r="FJ70" s="332"/>
      <c r="FK70" s="332"/>
      <c r="FL70" s="332"/>
      <c r="FM70" s="332"/>
      <c r="FN70" s="331"/>
      <c r="FO70" s="331"/>
      <c r="FP70" s="171"/>
      <c r="FQ70" s="171"/>
      <c r="FR70" s="171"/>
      <c r="FS70" s="171"/>
      <c r="FT70" s="171"/>
      <c r="FU70" s="171"/>
      <c r="FV70" s="171"/>
      <c r="FW70" s="171"/>
      <c r="FX70" s="171"/>
      <c r="FY70" s="171"/>
      <c r="FZ70" s="171"/>
      <c r="GA70" s="171"/>
      <c r="GB70" s="171"/>
      <c r="GC70" s="171"/>
      <c r="GD70" s="171"/>
      <c r="GE70" s="171"/>
      <c r="GF70" s="171"/>
      <c r="GG70" s="171"/>
      <c r="GH70" s="171"/>
      <c r="GI70" s="171"/>
      <c r="GJ70" s="171"/>
      <c r="GK70" s="171"/>
      <c r="GL70" s="171"/>
      <c r="GM70" s="171"/>
      <c r="GN70" s="171"/>
    </row>
    <row r="71" spans="1:196" s="173" customFormat="1" x14ac:dyDescent="0.45">
      <c r="A71" s="174"/>
      <c r="FE71" s="175"/>
      <c r="FF71" s="175"/>
      <c r="FG71" s="171"/>
      <c r="FH71" s="171"/>
      <c r="FI71" s="171"/>
      <c r="FJ71" s="332"/>
      <c r="FK71" s="332"/>
      <c r="FL71" s="332"/>
      <c r="FM71" s="332"/>
      <c r="FN71" s="331"/>
      <c r="FO71" s="331"/>
      <c r="FP71" s="171"/>
      <c r="FQ71" s="171"/>
      <c r="FR71" s="171"/>
      <c r="FS71" s="171"/>
      <c r="FT71" s="171"/>
      <c r="FU71" s="171"/>
      <c r="FV71" s="171"/>
      <c r="FW71" s="171"/>
      <c r="FX71" s="171"/>
      <c r="FY71" s="171"/>
      <c r="FZ71" s="171"/>
      <c r="GA71" s="171"/>
      <c r="GB71" s="171"/>
      <c r="GC71" s="171"/>
      <c r="GD71" s="171"/>
      <c r="GE71" s="171"/>
      <c r="GF71" s="171"/>
      <c r="GG71" s="171"/>
      <c r="GH71" s="171"/>
      <c r="GI71" s="171"/>
      <c r="GJ71" s="171"/>
      <c r="GK71" s="171"/>
      <c r="GL71" s="171"/>
      <c r="GM71" s="171"/>
      <c r="GN71" s="171"/>
    </row>
    <row r="72" spans="1:196" s="173" customFormat="1" x14ac:dyDescent="0.45">
      <c r="A72" s="174"/>
      <c r="FE72" s="175"/>
      <c r="FF72" s="175"/>
      <c r="FG72" s="171"/>
      <c r="FH72" s="171"/>
      <c r="FI72" s="171"/>
      <c r="FJ72" s="332"/>
      <c r="FK72" s="332"/>
      <c r="FL72" s="332"/>
      <c r="FM72" s="332"/>
      <c r="FN72" s="331"/>
      <c r="FO72" s="331"/>
      <c r="FP72" s="171"/>
      <c r="FQ72" s="171"/>
      <c r="FR72" s="171"/>
      <c r="FS72" s="171"/>
      <c r="FT72" s="171"/>
      <c r="FU72" s="171"/>
      <c r="FV72" s="171"/>
      <c r="FW72" s="171"/>
      <c r="FX72" s="171"/>
      <c r="FY72" s="171"/>
      <c r="FZ72" s="171"/>
      <c r="GA72" s="171"/>
      <c r="GB72" s="171"/>
      <c r="GC72" s="171"/>
      <c r="GD72" s="171"/>
      <c r="GE72" s="171"/>
      <c r="GF72" s="171"/>
      <c r="GG72" s="171"/>
      <c r="GH72" s="171"/>
      <c r="GI72" s="171"/>
      <c r="GJ72" s="171"/>
      <c r="GK72" s="171"/>
      <c r="GL72" s="171"/>
      <c r="GM72" s="171"/>
      <c r="GN72" s="171"/>
    </row>
    <row r="73" spans="1:196" s="173" customFormat="1" x14ac:dyDescent="0.45">
      <c r="A73" s="174"/>
      <c r="FE73" s="175"/>
      <c r="FF73" s="175"/>
      <c r="FG73" s="171"/>
      <c r="FH73" s="171"/>
      <c r="FI73" s="171"/>
      <c r="FJ73" s="332"/>
      <c r="FK73" s="332"/>
      <c r="FL73" s="332"/>
      <c r="FM73" s="332"/>
      <c r="FN73" s="331"/>
      <c r="FO73" s="331"/>
      <c r="FP73" s="171"/>
      <c r="FQ73" s="171"/>
      <c r="FR73" s="171"/>
      <c r="FS73" s="171"/>
      <c r="FT73" s="171"/>
      <c r="FU73" s="171"/>
      <c r="FV73" s="171"/>
      <c r="FW73" s="171"/>
      <c r="FX73" s="171"/>
      <c r="FY73" s="171"/>
      <c r="FZ73" s="171"/>
      <c r="GA73" s="171"/>
      <c r="GB73" s="171"/>
      <c r="GC73" s="171"/>
      <c r="GD73" s="171"/>
      <c r="GE73" s="171"/>
      <c r="GF73" s="171"/>
      <c r="GG73" s="171"/>
      <c r="GH73" s="171"/>
      <c r="GI73" s="171"/>
      <c r="GJ73" s="171"/>
      <c r="GK73" s="171"/>
      <c r="GL73" s="171"/>
      <c r="GM73" s="171"/>
      <c r="GN73" s="171"/>
    </row>
    <row r="74" spans="1:196" s="173" customFormat="1" x14ac:dyDescent="0.45">
      <c r="A74" s="174"/>
      <c r="FE74" s="175"/>
      <c r="FF74" s="175"/>
      <c r="FG74" s="171"/>
      <c r="FH74" s="171"/>
      <c r="FI74" s="171"/>
      <c r="FJ74" s="332"/>
      <c r="FK74" s="332"/>
      <c r="FL74" s="332"/>
      <c r="FM74" s="332"/>
      <c r="FN74" s="331"/>
      <c r="FO74" s="331"/>
      <c r="FP74" s="171"/>
      <c r="FQ74" s="171"/>
      <c r="FR74" s="171"/>
      <c r="FS74" s="171"/>
      <c r="FT74" s="171"/>
      <c r="FU74" s="171"/>
      <c r="FV74" s="171"/>
      <c r="FW74" s="171"/>
      <c r="FX74" s="171"/>
      <c r="FY74" s="171"/>
      <c r="FZ74" s="171"/>
      <c r="GA74" s="171"/>
      <c r="GB74" s="171"/>
      <c r="GC74" s="171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</row>
    <row r="75" spans="1:196" s="173" customFormat="1" x14ac:dyDescent="0.45">
      <c r="A75" s="174"/>
      <c r="FE75" s="175"/>
      <c r="FF75" s="175"/>
      <c r="FG75" s="171"/>
      <c r="FH75" s="171"/>
      <c r="FI75" s="171"/>
      <c r="FJ75" s="332"/>
      <c r="FK75" s="332"/>
      <c r="FL75" s="332"/>
      <c r="FM75" s="332"/>
      <c r="FN75" s="331"/>
      <c r="FO75" s="331"/>
      <c r="FP75" s="171"/>
      <c r="FQ75" s="171"/>
      <c r="FR75" s="171"/>
      <c r="FS75" s="171"/>
      <c r="FT75" s="171"/>
      <c r="FU75" s="171"/>
      <c r="FV75" s="171"/>
      <c r="FW75" s="171"/>
      <c r="FX75" s="171"/>
      <c r="FY75" s="171"/>
      <c r="FZ75" s="171"/>
      <c r="GA75" s="171"/>
      <c r="GB75" s="171"/>
      <c r="GC75" s="171"/>
      <c r="GD75" s="171"/>
      <c r="GE75" s="171"/>
      <c r="GF75" s="171"/>
      <c r="GG75" s="171"/>
      <c r="GH75" s="171"/>
      <c r="GI75" s="171"/>
      <c r="GJ75" s="171"/>
      <c r="GK75" s="171"/>
      <c r="GL75" s="171"/>
      <c r="GM75" s="171"/>
      <c r="GN75" s="171"/>
    </row>
    <row r="76" spans="1:196" s="173" customFormat="1" x14ac:dyDescent="0.45">
      <c r="A76" s="174"/>
      <c r="FE76" s="175"/>
      <c r="FF76" s="175"/>
      <c r="FG76" s="171"/>
      <c r="FH76" s="171"/>
      <c r="FI76" s="171"/>
      <c r="FJ76" s="332"/>
      <c r="FK76" s="332"/>
      <c r="FL76" s="332"/>
      <c r="FM76" s="332"/>
      <c r="FN76" s="331"/>
      <c r="FO76" s="331"/>
      <c r="FP76" s="171"/>
      <c r="FQ76" s="171"/>
      <c r="FR76" s="171"/>
      <c r="FS76" s="171"/>
      <c r="FT76" s="171"/>
      <c r="FU76" s="171"/>
      <c r="FV76" s="171"/>
      <c r="FW76" s="171"/>
      <c r="FX76" s="171"/>
      <c r="FY76" s="171"/>
      <c r="FZ76" s="171"/>
      <c r="GA76" s="171"/>
      <c r="GB76" s="171"/>
      <c r="GC76" s="171"/>
      <c r="GD76" s="171"/>
      <c r="GE76" s="171"/>
      <c r="GF76" s="171"/>
      <c r="GG76" s="171"/>
      <c r="GH76" s="171"/>
      <c r="GI76" s="171"/>
      <c r="GJ76" s="171"/>
      <c r="GK76" s="171"/>
      <c r="GL76" s="171"/>
      <c r="GM76" s="171"/>
      <c r="GN76" s="171"/>
    </row>
    <row r="77" spans="1:196" s="173" customFormat="1" x14ac:dyDescent="0.45">
      <c r="A77" s="174"/>
      <c r="FE77" s="175"/>
      <c r="FF77" s="175"/>
      <c r="FG77" s="171"/>
      <c r="FH77" s="171"/>
      <c r="FI77" s="171"/>
      <c r="FJ77" s="332"/>
      <c r="FK77" s="332"/>
      <c r="FL77" s="332"/>
      <c r="FM77" s="332"/>
      <c r="FN77" s="331"/>
      <c r="FO77" s="331"/>
      <c r="FP77" s="171"/>
      <c r="FQ77" s="171"/>
      <c r="FR77" s="171"/>
      <c r="FS77" s="171"/>
      <c r="FT77" s="171"/>
      <c r="FU77" s="171"/>
      <c r="FV77" s="171"/>
      <c r="FW77" s="171"/>
      <c r="FX77" s="171"/>
      <c r="FY77" s="171"/>
      <c r="FZ77" s="171"/>
      <c r="GA77" s="171"/>
      <c r="GB77" s="171"/>
      <c r="GC77" s="171"/>
      <c r="GD77" s="171"/>
      <c r="GE77" s="171"/>
      <c r="GF77" s="171"/>
      <c r="GG77" s="171"/>
      <c r="GH77" s="171"/>
      <c r="GI77" s="171"/>
      <c r="GJ77" s="171"/>
      <c r="GK77" s="171"/>
      <c r="GL77" s="171"/>
      <c r="GM77" s="171"/>
      <c r="GN77" s="171"/>
    </row>
    <row r="78" spans="1:196" s="173" customFormat="1" x14ac:dyDescent="0.45">
      <c r="A78" s="174"/>
      <c r="FE78" s="175"/>
      <c r="FF78" s="175"/>
      <c r="FG78" s="171"/>
      <c r="FH78" s="171"/>
      <c r="FI78" s="171"/>
      <c r="FJ78" s="332"/>
      <c r="FK78" s="332"/>
      <c r="FL78" s="332"/>
      <c r="FM78" s="332"/>
      <c r="FN78" s="331"/>
      <c r="FO78" s="331"/>
      <c r="FP78" s="171"/>
      <c r="FQ78" s="171"/>
      <c r="FR78" s="171"/>
      <c r="FS78" s="171"/>
      <c r="FT78" s="171"/>
      <c r="FU78" s="171"/>
      <c r="FV78" s="171"/>
      <c r="FW78" s="171"/>
      <c r="FX78" s="171"/>
      <c r="FY78" s="171"/>
      <c r="FZ78" s="171"/>
      <c r="GA78" s="171"/>
      <c r="GB78" s="171"/>
      <c r="GC78" s="171"/>
      <c r="GD78" s="171"/>
      <c r="GE78" s="171"/>
      <c r="GF78" s="171"/>
      <c r="GG78" s="171"/>
      <c r="GH78" s="171"/>
      <c r="GI78" s="171"/>
      <c r="GJ78" s="171"/>
      <c r="GK78" s="171"/>
      <c r="GL78" s="171"/>
      <c r="GM78" s="171"/>
      <c r="GN78" s="171"/>
    </row>
    <row r="79" spans="1:196" s="173" customFormat="1" x14ac:dyDescent="0.45">
      <c r="A79" s="174"/>
      <c r="FE79" s="175"/>
      <c r="FF79" s="175"/>
      <c r="FG79" s="171"/>
      <c r="FH79" s="171"/>
      <c r="FI79" s="171"/>
      <c r="FJ79" s="332"/>
      <c r="FK79" s="332"/>
      <c r="FL79" s="332"/>
      <c r="FM79" s="332"/>
      <c r="FN79" s="331"/>
      <c r="FO79" s="331"/>
      <c r="FP79" s="171"/>
      <c r="FQ79" s="171"/>
      <c r="FR79" s="171"/>
      <c r="FS79" s="171"/>
      <c r="FT79" s="171"/>
      <c r="FU79" s="171"/>
      <c r="FV79" s="171"/>
      <c r="FW79" s="171"/>
      <c r="FX79" s="171"/>
      <c r="FY79" s="171"/>
      <c r="FZ79" s="171"/>
      <c r="GA79" s="171"/>
      <c r="GB79" s="171"/>
      <c r="GC79" s="171"/>
      <c r="GD79" s="171"/>
      <c r="GE79" s="171"/>
      <c r="GF79" s="171"/>
      <c r="GG79" s="171"/>
      <c r="GH79" s="171"/>
      <c r="GI79" s="171"/>
      <c r="GJ79" s="171"/>
      <c r="GK79" s="171"/>
      <c r="GL79" s="171"/>
      <c r="GM79" s="171"/>
      <c r="GN79" s="171"/>
    </row>
    <row r="80" spans="1:196" s="173" customFormat="1" x14ac:dyDescent="0.45">
      <c r="A80" s="174"/>
      <c r="FE80" s="175"/>
      <c r="FF80" s="175"/>
      <c r="FG80" s="171"/>
      <c r="FH80" s="171"/>
      <c r="FI80" s="171"/>
      <c r="FJ80" s="332"/>
      <c r="FK80" s="332"/>
      <c r="FL80" s="332"/>
      <c r="FM80" s="332"/>
      <c r="FN80" s="331"/>
      <c r="FO80" s="331"/>
      <c r="FP80" s="171"/>
      <c r="FQ80" s="171"/>
      <c r="FR80" s="171"/>
      <c r="FS80" s="171"/>
      <c r="FT80" s="171"/>
      <c r="FU80" s="171"/>
      <c r="FV80" s="171"/>
      <c r="FW80" s="171"/>
      <c r="FX80" s="171"/>
      <c r="FY80" s="171"/>
      <c r="FZ80" s="171"/>
      <c r="GA80" s="171"/>
      <c r="GB80" s="171"/>
      <c r="GC80" s="171"/>
      <c r="GD80" s="171"/>
      <c r="GE80" s="171"/>
      <c r="GF80" s="171"/>
      <c r="GG80" s="171"/>
      <c r="GH80" s="171"/>
      <c r="GI80" s="171"/>
      <c r="GJ80" s="171"/>
      <c r="GK80" s="171"/>
      <c r="GL80" s="171"/>
      <c r="GM80" s="171"/>
      <c r="GN80" s="171"/>
    </row>
    <row r="81" spans="1:196" s="173" customFormat="1" x14ac:dyDescent="0.45">
      <c r="A81" s="174"/>
      <c r="FE81" s="175"/>
      <c r="FF81" s="175"/>
      <c r="FG81" s="171"/>
      <c r="FH81" s="171"/>
      <c r="FI81" s="171"/>
      <c r="FJ81" s="332"/>
      <c r="FK81" s="332"/>
      <c r="FL81" s="332"/>
      <c r="FM81" s="332"/>
      <c r="FN81" s="331"/>
      <c r="FO81" s="331"/>
      <c r="FP81" s="171"/>
      <c r="FQ81" s="171"/>
      <c r="FR81" s="171"/>
      <c r="FS81" s="171"/>
      <c r="FT81" s="171"/>
      <c r="FU81" s="171"/>
      <c r="FV81" s="171"/>
      <c r="FW81" s="171"/>
      <c r="FX81" s="171"/>
      <c r="FY81" s="171"/>
      <c r="FZ81" s="171"/>
      <c r="GA81" s="171"/>
      <c r="GB81" s="171"/>
      <c r="GC81" s="171"/>
      <c r="GD81" s="171"/>
      <c r="GE81" s="171"/>
      <c r="GF81" s="171"/>
      <c r="GG81" s="171"/>
      <c r="GH81" s="171"/>
      <c r="GI81" s="171"/>
      <c r="GJ81" s="171"/>
      <c r="GK81" s="171"/>
      <c r="GL81" s="171"/>
      <c r="GM81" s="171"/>
      <c r="GN81" s="171"/>
    </row>
    <row r="82" spans="1:196" s="173" customFormat="1" x14ac:dyDescent="0.45">
      <c r="A82" s="174"/>
      <c r="FE82" s="175"/>
      <c r="FF82" s="175"/>
      <c r="FG82" s="171"/>
      <c r="FH82" s="171"/>
      <c r="FI82" s="171"/>
      <c r="FJ82" s="332"/>
      <c r="FK82" s="332"/>
      <c r="FL82" s="332"/>
      <c r="FM82" s="332"/>
      <c r="FN82" s="331"/>
      <c r="FO82" s="331"/>
      <c r="FP82" s="171"/>
      <c r="FQ82" s="171"/>
      <c r="FR82" s="171"/>
      <c r="FS82" s="171"/>
      <c r="FT82" s="171"/>
      <c r="FU82" s="171"/>
      <c r="FV82" s="171"/>
      <c r="FW82" s="171"/>
      <c r="FX82" s="171"/>
      <c r="FY82" s="171"/>
      <c r="FZ82" s="171"/>
      <c r="GA82" s="171"/>
      <c r="GB82" s="171"/>
      <c r="GC82" s="171"/>
      <c r="GD82" s="171"/>
      <c r="GE82" s="171"/>
      <c r="GF82" s="171"/>
      <c r="GG82" s="171"/>
      <c r="GH82" s="171"/>
      <c r="GI82" s="171"/>
      <c r="GJ82" s="171"/>
      <c r="GK82" s="171"/>
      <c r="GL82" s="171"/>
      <c r="GM82" s="171"/>
      <c r="GN82" s="171"/>
    </row>
    <row r="83" spans="1:196" s="173" customFormat="1" x14ac:dyDescent="0.45">
      <c r="A83" s="174"/>
      <c r="FE83" s="175"/>
      <c r="FF83" s="175"/>
      <c r="FG83" s="171"/>
      <c r="FH83" s="171"/>
      <c r="FI83" s="171"/>
      <c r="FJ83" s="332"/>
      <c r="FK83" s="332"/>
      <c r="FL83" s="332"/>
      <c r="FM83" s="332"/>
      <c r="FN83" s="331"/>
      <c r="FO83" s="331"/>
      <c r="FP83" s="171"/>
      <c r="FQ83" s="171"/>
      <c r="FR83" s="171"/>
      <c r="FS83" s="171"/>
      <c r="FT83" s="171"/>
      <c r="FU83" s="171"/>
      <c r="FV83" s="171"/>
      <c r="FW83" s="171"/>
      <c r="FX83" s="171"/>
      <c r="FY83" s="171"/>
      <c r="FZ83" s="171"/>
      <c r="GA83" s="171"/>
      <c r="GB83" s="171"/>
      <c r="GC83" s="171"/>
      <c r="GD83" s="171"/>
      <c r="GE83" s="171"/>
      <c r="GF83" s="171"/>
      <c r="GG83" s="171"/>
      <c r="GH83" s="171"/>
      <c r="GI83" s="171"/>
      <c r="GJ83" s="171"/>
      <c r="GK83" s="171"/>
      <c r="GL83" s="171"/>
      <c r="GM83" s="171"/>
      <c r="GN83" s="171"/>
    </row>
    <row r="84" spans="1:196" s="173" customFormat="1" x14ac:dyDescent="0.45">
      <c r="A84" s="174"/>
      <c r="FE84" s="175"/>
      <c r="FF84" s="175"/>
      <c r="FG84" s="171"/>
      <c r="FH84" s="171"/>
      <c r="FI84" s="171"/>
      <c r="FJ84" s="332"/>
      <c r="FK84" s="332"/>
      <c r="FL84" s="332"/>
      <c r="FM84" s="332"/>
      <c r="FN84" s="331"/>
      <c r="FO84" s="331"/>
      <c r="FP84" s="171"/>
      <c r="FQ84" s="171"/>
      <c r="FR84" s="171"/>
      <c r="FS84" s="171"/>
      <c r="FT84" s="171"/>
      <c r="FU84" s="171"/>
      <c r="FV84" s="171"/>
      <c r="FW84" s="171"/>
      <c r="FX84" s="171"/>
      <c r="FY84" s="171"/>
      <c r="FZ84" s="171"/>
      <c r="GA84" s="171"/>
      <c r="GB84" s="171"/>
      <c r="GC84" s="171"/>
      <c r="GD84" s="171"/>
      <c r="GE84" s="171"/>
      <c r="GF84" s="171"/>
      <c r="GG84" s="171"/>
      <c r="GH84" s="171"/>
      <c r="GI84" s="171"/>
      <c r="GJ84" s="171"/>
      <c r="GK84" s="171"/>
      <c r="GL84" s="171"/>
      <c r="GM84" s="171"/>
      <c r="GN84" s="171"/>
    </row>
    <row r="85" spans="1:196" s="173" customFormat="1" x14ac:dyDescent="0.45">
      <c r="A85" s="174"/>
      <c r="FE85" s="175"/>
      <c r="FF85" s="175"/>
      <c r="FG85" s="171"/>
      <c r="FH85" s="171"/>
      <c r="FI85" s="171"/>
      <c r="FJ85" s="332"/>
      <c r="FK85" s="332"/>
      <c r="FL85" s="332"/>
      <c r="FM85" s="332"/>
      <c r="FN85" s="331"/>
      <c r="FO85" s="331"/>
      <c r="FP85" s="171"/>
      <c r="FQ85" s="171"/>
      <c r="FR85" s="171"/>
      <c r="FS85" s="171"/>
      <c r="FT85" s="171"/>
      <c r="FU85" s="171"/>
      <c r="FV85" s="171"/>
      <c r="FW85" s="171"/>
      <c r="FX85" s="171"/>
      <c r="FY85" s="171"/>
      <c r="FZ85" s="171"/>
      <c r="GA85" s="171"/>
      <c r="GB85" s="171"/>
      <c r="GC85" s="171"/>
      <c r="GD85" s="171"/>
      <c r="GE85" s="171"/>
      <c r="GF85" s="171"/>
      <c r="GG85" s="171"/>
      <c r="GH85" s="171"/>
      <c r="GI85" s="171"/>
      <c r="GJ85" s="171"/>
      <c r="GK85" s="171"/>
      <c r="GL85" s="171"/>
      <c r="GM85" s="171"/>
      <c r="GN85" s="171"/>
    </row>
    <row r="86" spans="1:196" s="173" customFormat="1" x14ac:dyDescent="0.45">
      <c r="A86" s="174"/>
      <c r="FE86" s="175"/>
      <c r="FF86" s="175"/>
      <c r="FG86" s="171"/>
      <c r="FH86" s="171"/>
      <c r="FI86" s="171"/>
      <c r="FJ86" s="332"/>
      <c r="FK86" s="332"/>
      <c r="FL86" s="332"/>
      <c r="FM86" s="332"/>
      <c r="FN86" s="331"/>
      <c r="FO86" s="331"/>
      <c r="FP86" s="171"/>
      <c r="FQ86" s="171"/>
      <c r="FR86" s="171"/>
      <c r="FS86" s="171"/>
      <c r="FT86" s="171"/>
      <c r="FU86" s="171"/>
      <c r="FV86" s="171"/>
      <c r="FW86" s="171"/>
      <c r="FX86" s="171"/>
      <c r="FY86" s="171"/>
      <c r="FZ86" s="171"/>
      <c r="GA86" s="171"/>
      <c r="GB86" s="171"/>
      <c r="GC86" s="171"/>
      <c r="GD86" s="171"/>
      <c r="GE86" s="171"/>
      <c r="GF86" s="171"/>
      <c r="GG86" s="171"/>
      <c r="GH86" s="171"/>
      <c r="GI86" s="171"/>
      <c r="GJ86" s="171"/>
      <c r="GK86" s="171"/>
      <c r="GL86" s="171"/>
      <c r="GM86" s="171"/>
      <c r="GN86" s="171"/>
    </row>
    <row r="87" spans="1:196" s="173" customFormat="1" x14ac:dyDescent="0.45">
      <c r="A87" s="174"/>
      <c r="FE87" s="175"/>
      <c r="FF87" s="175"/>
      <c r="FG87" s="171"/>
      <c r="FH87" s="171"/>
      <c r="FI87" s="171"/>
      <c r="FJ87" s="332"/>
      <c r="FK87" s="332"/>
      <c r="FL87" s="332"/>
      <c r="FM87" s="332"/>
      <c r="FN87" s="331"/>
      <c r="FO87" s="331"/>
      <c r="FP87" s="171"/>
      <c r="FQ87" s="171"/>
      <c r="FR87" s="171"/>
      <c r="FS87" s="171"/>
      <c r="FT87" s="171"/>
      <c r="FU87" s="171"/>
      <c r="FV87" s="171"/>
      <c r="FW87" s="171"/>
      <c r="FX87" s="171"/>
      <c r="FY87" s="171"/>
      <c r="FZ87" s="171"/>
      <c r="GA87" s="171"/>
      <c r="GB87" s="171"/>
      <c r="GC87" s="171"/>
      <c r="GD87" s="171"/>
      <c r="GE87" s="171"/>
      <c r="GF87" s="171"/>
      <c r="GG87" s="171"/>
      <c r="GH87" s="171"/>
      <c r="GI87" s="171"/>
      <c r="GJ87" s="171"/>
      <c r="GK87" s="171"/>
      <c r="GL87" s="171"/>
      <c r="GM87" s="171"/>
      <c r="GN87" s="171"/>
    </row>
    <row r="88" spans="1:196" s="173" customFormat="1" x14ac:dyDescent="0.45">
      <c r="A88" s="174"/>
      <c r="FE88" s="175"/>
      <c r="FF88" s="175"/>
      <c r="FG88" s="171"/>
      <c r="FH88" s="171"/>
      <c r="FI88" s="171"/>
      <c r="FJ88" s="332"/>
      <c r="FK88" s="332"/>
      <c r="FL88" s="332"/>
      <c r="FM88" s="332"/>
      <c r="FN88" s="331"/>
      <c r="FO88" s="331"/>
      <c r="FP88" s="171"/>
      <c r="FQ88" s="171"/>
      <c r="FR88" s="171"/>
      <c r="FS88" s="171"/>
      <c r="FT88" s="171"/>
      <c r="FU88" s="171"/>
      <c r="FV88" s="171"/>
      <c r="FW88" s="171"/>
      <c r="FX88" s="171"/>
      <c r="FY88" s="171"/>
      <c r="FZ88" s="171"/>
      <c r="GA88" s="171"/>
      <c r="GB88" s="171"/>
      <c r="GC88" s="171"/>
      <c r="GD88" s="171"/>
      <c r="GE88" s="171"/>
      <c r="GF88" s="171"/>
      <c r="GG88" s="171"/>
      <c r="GH88" s="171"/>
      <c r="GI88" s="171"/>
      <c r="GJ88" s="171"/>
      <c r="GK88" s="171"/>
      <c r="GL88" s="171"/>
      <c r="GM88" s="171"/>
      <c r="GN88" s="171"/>
    </row>
    <row r="89" spans="1:196" s="173" customFormat="1" x14ac:dyDescent="0.45">
      <c r="A89" s="174"/>
      <c r="FE89" s="175"/>
      <c r="FF89" s="175"/>
      <c r="FG89" s="171"/>
      <c r="FH89" s="171"/>
      <c r="FI89" s="171"/>
      <c r="FJ89" s="332"/>
      <c r="FK89" s="332"/>
      <c r="FL89" s="332"/>
      <c r="FM89" s="332"/>
      <c r="FN89" s="331"/>
      <c r="FO89" s="331"/>
      <c r="FP89" s="171"/>
      <c r="FQ89" s="171"/>
      <c r="FR89" s="171"/>
      <c r="FS89" s="171"/>
      <c r="FT89" s="171"/>
      <c r="FU89" s="171"/>
      <c r="FV89" s="171"/>
      <c r="FW89" s="171"/>
      <c r="FX89" s="171"/>
      <c r="FY89" s="171"/>
      <c r="FZ89" s="171"/>
      <c r="GA89" s="171"/>
      <c r="GB89" s="171"/>
      <c r="GC89" s="171"/>
      <c r="GD89" s="171"/>
      <c r="GE89" s="171"/>
      <c r="GF89" s="171"/>
      <c r="GG89" s="171"/>
      <c r="GH89" s="171"/>
      <c r="GI89" s="171"/>
      <c r="GJ89" s="171"/>
      <c r="GK89" s="171"/>
      <c r="GL89" s="171"/>
      <c r="GM89" s="171"/>
      <c r="GN89" s="171"/>
    </row>
    <row r="90" spans="1:196" s="173" customFormat="1" x14ac:dyDescent="0.45">
      <c r="A90" s="174"/>
      <c r="FE90" s="175"/>
      <c r="FF90" s="175"/>
      <c r="FG90" s="171"/>
      <c r="FH90" s="171"/>
      <c r="FI90" s="171"/>
      <c r="FJ90" s="332"/>
      <c r="FK90" s="332"/>
      <c r="FL90" s="332"/>
      <c r="FM90" s="332"/>
      <c r="FN90" s="331"/>
      <c r="FO90" s="331"/>
      <c r="FP90" s="171"/>
      <c r="FQ90" s="171"/>
      <c r="FR90" s="171"/>
      <c r="FS90" s="171"/>
      <c r="FT90" s="171"/>
      <c r="FU90" s="171"/>
      <c r="FV90" s="171"/>
      <c r="FW90" s="171"/>
      <c r="FX90" s="171"/>
      <c r="FY90" s="171"/>
      <c r="FZ90" s="171"/>
      <c r="GA90" s="171"/>
      <c r="GB90" s="171"/>
      <c r="GC90" s="171"/>
      <c r="GD90" s="171"/>
      <c r="GE90" s="171"/>
      <c r="GF90" s="171"/>
      <c r="GG90" s="171"/>
      <c r="GH90" s="171"/>
      <c r="GI90" s="171"/>
      <c r="GJ90" s="171"/>
      <c r="GK90" s="171"/>
      <c r="GL90" s="171"/>
      <c r="GM90" s="171"/>
      <c r="GN90" s="171"/>
    </row>
    <row r="91" spans="1:196" s="173" customFormat="1" x14ac:dyDescent="0.45">
      <c r="A91" s="174"/>
      <c r="FE91" s="175"/>
      <c r="FF91" s="175"/>
      <c r="FG91" s="171"/>
      <c r="FH91" s="171"/>
      <c r="FI91" s="171"/>
      <c r="FJ91" s="332"/>
      <c r="FK91" s="332"/>
      <c r="FL91" s="332"/>
      <c r="FM91" s="332"/>
      <c r="FN91" s="331"/>
      <c r="FO91" s="331"/>
      <c r="FP91" s="171"/>
      <c r="FQ91" s="171"/>
      <c r="FR91" s="171"/>
      <c r="FS91" s="171"/>
      <c r="FT91" s="171"/>
      <c r="FU91" s="171"/>
      <c r="FV91" s="171"/>
      <c r="FW91" s="171"/>
      <c r="FX91" s="171"/>
      <c r="FY91" s="171"/>
      <c r="FZ91" s="171"/>
      <c r="GA91" s="171"/>
      <c r="GB91" s="171"/>
      <c r="GC91" s="171"/>
      <c r="GD91" s="171"/>
      <c r="GE91" s="171"/>
      <c r="GF91" s="171"/>
      <c r="GG91" s="171"/>
      <c r="GH91" s="171"/>
      <c r="GI91" s="171"/>
      <c r="GJ91" s="171"/>
      <c r="GK91" s="171"/>
      <c r="GL91" s="171"/>
      <c r="GM91" s="171"/>
      <c r="GN91" s="171"/>
    </row>
    <row r="92" spans="1:196" s="173" customFormat="1" x14ac:dyDescent="0.45">
      <c r="A92" s="174"/>
      <c r="FE92" s="175"/>
      <c r="FF92" s="175"/>
      <c r="FG92" s="171"/>
      <c r="FH92" s="171"/>
      <c r="FI92" s="171"/>
      <c r="FJ92" s="332"/>
      <c r="FK92" s="332"/>
      <c r="FL92" s="332"/>
      <c r="FM92" s="332"/>
      <c r="FN92" s="331"/>
      <c r="FO92" s="331"/>
      <c r="FP92" s="171"/>
      <c r="FQ92" s="171"/>
      <c r="FR92" s="171"/>
      <c r="FS92" s="171"/>
      <c r="FT92" s="171"/>
      <c r="FU92" s="171"/>
      <c r="FV92" s="171"/>
      <c r="FW92" s="171"/>
      <c r="FX92" s="171"/>
      <c r="FY92" s="171"/>
      <c r="FZ92" s="171"/>
      <c r="GA92" s="171"/>
      <c r="GB92" s="171"/>
      <c r="GC92" s="171"/>
      <c r="GD92" s="171"/>
      <c r="GE92" s="171"/>
      <c r="GF92" s="171"/>
      <c r="GG92" s="171"/>
      <c r="GH92" s="171"/>
      <c r="GI92" s="171"/>
      <c r="GJ92" s="171"/>
      <c r="GK92" s="171"/>
      <c r="GL92" s="171"/>
      <c r="GM92" s="171"/>
      <c r="GN92" s="171"/>
    </row>
    <row r="93" spans="1:196" s="173" customFormat="1" x14ac:dyDescent="0.45">
      <c r="A93" s="174"/>
      <c r="FE93" s="175"/>
      <c r="FF93" s="175"/>
      <c r="FG93" s="171"/>
      <c r="FH93" s="171"/>
      <c r="FI93" s="171"/>
      <c r="FJ93" s="332"/>
      <c r="FK93" s="332"/>
      <c r="FL93" s="332"/>
      <c r="FM93" s="332"/>
      <c r="FN93" s="331"/>
      <c r="FO93" s="331"/>
      <c r="FP93" s="171"/>
      <c r="FQ93" s="171"/>
      <c r="FR93" s="171"/>
      <c r="FS93" s="171"/>
      <c r="FT93" s="171"/>
      <c r="FU93" s="171"/>
      <c r="FV93" s="171"/>
      <c r="FW93" s="171"/>
      <c r="FX93" s="171"/>
      <c r="FY93" s="171"/>
      <c r="FZ93" s="171"/>
      <c r="GA93" s="171"/>
      <c r="GB93" s="171"/>
      <c r="GC93" s="171"/>
      <c r="GD93" s="171"/>
      <c r="GE93" s="171"/>
      <c r="GF93" s="171"/>
      <c r="GG93" s="171"/>
      <c r="GH93" s="171"/>
      <c r="GI93" s="171"/>
      <c r="GJ93" s="171"/>
      <c r="GK93" s="171"/>
      <c r="GL93" s="171"/>
      <c r="GM93" s="171"/>
      <c r="GN93" s="171"/>
    </row>
    <row r="94" spans="1:196" s="173" customFormat="1" x14ac:dyDescent="0.45">
      <c r="A94" s="174"/>
      <c r="FE94" s="175"/>
      <c r="FF94" s="175"/>
      <c r="FG94" s="171"/>
      <c r="FH94" s="171"/>
      <c r="FI94" s="171"/>
      <c r="FJ94" s="332"/>
      <c r="FK94" s="332"/>
      <c r="FL94" s="332"/>
      <c r="FM94" s="332"/>
      <c r="FN94" s="331"/>
      <c r="FO94" s="331"/>
      <c r="FP94" s="171"/>
      <c r="FQ94" s="171"/>
      <c r="FR94" s="171"/>
      <c r="FS94" s="171"/>
      <c r="FT94" s="171"/>
      <c r="FU94" s="171"/>
      <c r="FV94" s="171"/>
      <c r="FW94" s="171"/>
      <c r="FX94" s="171"/>
      <c r="FY94" s="171"/>
      <c r="FZ94" s="171"/>
      <c r="GA94" s="171"/>
      <c r="GB94" s="171"/>
      <c r="GC94" s="171"/>
      <c r="GD94" s="171"/>
      <c r="GE94" s="171"/>
      <c r="GF94" s="171"/>
      <c r="GG94" s="171"/>
      <c r="GH94" s="171"/>
      <c r="GI94" s="171"/>
      <c r="GJ94" s="171"/>
      <c r="GK94" s="171"/>
      <c r="GL94" s="171"/>
      <c r="GM94" s="171"/>
      <c r="GN94" s="171"/>
    </row>
    <row r="95" spans="1:196" s="173" customFormat="1" x14ac:dyDescent="0.45">
      <c r="A95" s="174"/>
      <c r="FE95" s="175"/>
      <c r="FF95" s="175"/>
      <c r="FG95" s="171"/>
      <c r="FH95" s="171"/>
      <c r="FI95" s="171"/>
      <c r="FJ95" s="332"/>
      <c r="FK95" s="332"/>
      <c r="FL95" s="332"/>
      <c r="FM95" s="332"/>
      <c r="FN95" s="331"/>
      <c r="FO95" s="331"/>
      <c r="FP95" s="171"/>
      <c r="FQ95" s="171"/>
      <c r="FR95" s="171"/>
      <c r="FS95" s="171"/>
      <c r="FT95" s="171"/>
      <c r="FU95" s="171"/>
      <c r="FV95" s="171"/>
      <c r="FW95" s="171"/>
      <c r="FX95" s="171"/>
      <c r="FY95" s="171"/>
      <c r="FZ95" s="171"/>
      <c r="GA95" s="171"/>
      <c r="GB95" s="171"/>
      <c r="GC95" s="171"/>
      <c r="GD95" s="171"/>
      <c r="GE95" s="171"/>
      <c r="GF95" s="171"/>
      <c r="GG95" s="171"/>
      <c r="GH95" s="171"/>
      <c r="GI95" s="171"/>
      <c r="GJ95" s="171"/>
      <c r="GK95" s="171"/>
      <c r="GL95" s="171"/>
      <c r="GM95" s="171"/>
      <c r="GN95" s="171"/>
    </row>
    <row r="96" spans="1:196" s="173" customFormat="1" x14ac:dyDescent="0.45">
      <c r="A96" s="174"/>
      <c r="FE96" s="175"/>
      <c r="FF96" s="175"/>
      <c r="FG96" s="171"/>
      <c r="FH96" s="171"/>
      <c r="FI96" s="171"/>
      <c r="FJ96" s="332"/>
      <c r="FK96" s="332"/>
      <c r="FL96" s="332"/>
      <c r="FM96" s="332"/>
      <c r="FN96" s="331"/>
      <c r="FO96" s="331"/>
      <c r="FP96" s="171"/>
      <c r="FQ96" s="171"/>
      <c r="FR96" s="171"/>
      <c r="FS96" s="171"/>
      <c r="FT96" s="171"/>
      <c r="FU96" s="171"/>
      <c r="FV96" s="171"/>
      <c r="FW96" s="171"/>
      <c r="FX96" s="171"/>
      <c r="FY96" s="171"/>
      <c r="FZ96" s="171"/>
      <c r="GA96" s="171"/>
      <c r="GB96" s="171"/>
      <c r="GC96" s="171"/>
      <c r="GD96" s="171"/>
      <c r="GE96" s="171"/>
      <c r="GF96" s="171"/>
      <c r="GG96" s="171"/>
      <c r="GH96" s="171"/>
      <c r="GI96" s="171"/>
      <c r="GJ96" s="171"/>
      <c r="GK96" s="171"/>
      <c r="GL96" s="171"/>
      <c r="GM96" s="171"/>
      <c r="GN96" s="171"/>
    </row>
    <row r="97" spans="1:196" s="173" customFormat="1" x14ac:dyDescent="0.45">
      <c r="A97" s="174"/>
      <c r="FE97" s="175"/>
      <c r="FF97" s="175"/>
      <c r="FG97" s="171"/>
      <c r="FH97" s="171"/>
      <c r="FI97" s="171"/>
      <c r="FJ97" s="332"/>
      <c r="FK97" s="332"/>
      <c r="FL97" s="332"/>
      <c r="FM97" s="332"/>
      <c r="FN97" s="331"/>
      <c r="FO97" s="331"/>
      <c r="FP97" s="171"/>
      <c r="FQ97" s="171"/>
      <c r="FR97" s="171"/>
      <c r="FS97" s="171"/>
      <c r="FT97" s="171"/>
      <c r="FU97" s="171"/>
      <c r="FV97" s="171"/>
      <c r="FW97" s="171"/>
      <c r="FX97" s="171"/>
      <c r="FY97" s="171"/>
      <c r="FZ97" s="171"/>
      <c r="GA97" s="171"/>
      <c r="GB97" s="171"/>
      <c r="GC97" s="171"/>
      <c r="GD97" s="171"/>
      <c r="GE97" s="171"/>
      <c r="GF97" s="171"/>
      <c r="GG97" s="171"/>
      <c r="GH97" s="171"/>
      <c r="GI97" s="171"/>
      <c r="GJ97" s="171"/>
      <c r="GK97" s="171"/>
      <c r="GL97" s="171"/>
      <c r="GM97" s="171"/>
      <c r="GN97" s="171"/>
    </row>
    <row r="98" spans="1:196" s="173" customFormat="1" x14ac:dyDescent="0.45">
      <c r="A98" s="174"/>
      <c r="FE98" s="175"/>
      <c r="FF98" s="175"/>
      <c r="FG98" s="171"/>
      <c r="FH98" s="171"/>
      <c r="FI98" s="171"/>
      <c r="FJ98" s="332"/>
      <c r="FK98" s="332"/>
      <c r="FL98" s="332"/>
      <c r="FM98" s="332"/>
      <c r="FN98" s="331"/>
      <c r="FO98" s="331"/>
      <c r="FP98" s="171"/>
      <c r="FQ98" s="171"/>
      <c r="FR98" s="171"/>
      <c r="FS98" s="171"/>
      <c r="FT98" s="171"/>
      <c r="FU98" s="171"/>
      <c r="FV98" s="171"/>
      <c r="FW98" s="171"/>
      <c r="FX98" s="171"/>
      <c r="FY98" s="171"/>
      <c r="FZ98" s="171"/>
      <c r="GA98" s="171"/>
      <c r="GB98" s="171"/>
      <c r="GC98" s="171"/>
      <c r="GD98" s="171"/>
      <c r="GE98" s="171"/>
      <c r="GF98" s="171"/>
      <c r="GG98" s="171"/>
      <c r="GH98" s="171"/>
      <c r="GI98" s="171"/>
      <c r="GJ98" s="171"/>
      <c r="GK98" s="171"/>
      <c r="GL98" s="171"/>
      <c r="GM98" s="171"/>
      <c r="GN98" s="171"/>
    </row>
    <row r="99" spans="1:196" s="173" customFormat="1" x14ac:dyDescent="0.45">
      <c r="A99" s="174"/>
      <c r="FE99" s="175"/>
      <c r="FF99" s="175"/>
      <c r="FG99" s="171"/>
      <c r="FH99" s="171"/>
      <c r="FI99" s="171"/>
      <c r="FJ99" s="332"/>
      <c r="FK99" s="332"/>
      <c r="FL99" s="332"/>
      <c r="FM99" s="332"/>
      <c r="FN99" s="331"/>
      <c r="FO99" s="331"/>
      <c r="FP99" s="171"/>
      <c r="FQ99" s="171"/>
      <c r="FR99" s="171"/>
      <c r="FS99" s="171"/>
      <c r="FT99" s="171"/>
      <c r="FU99" s="171"/>
      <c r="FV99" s="171"/>
      <c r="FW99" s="171"/>
      <c r="FX99" s="171"/>
      <c r="FY99" s="171"/>
      <c r="FZ99" s="171"/>
      <c r="GA99" s="171"/>
      <c r="GB99" s="171"/>
      <c r="GC99" s="171"/>
      <c r="GD99" s="171"/>
      <c r="GE99" s="171"/>
      <c r="GF99" s="171"/>
      <c r="GG99" s="171"/>
      <c r="GH99" s="171"/>
      <c r="GI99" s="171"/>
      <c r="GJ99" s="171"/>
      <c r="GK99" s="171"/>
      <c r="GL99" s="171"/>
      <c r="GM99" s="171"/>
      <c r="GN99" s="171"/>
    </row>
    <row r="100" spans="1:196" s="173" customFormat="1" x14ac:dyDescent="0.45">
      <c r="A100" s="174"/>
      <c r="FE100" s="175"/>
      <c r="FF100" s="175"/>
      <c r="FG100" s="171"/>
      <c r="FH100" s="171"/>
      <c r="FI100" s="171"/>
      <c r="FJ100" s="332"/>
      <c r="FK100" s="332"/>
      <c r="FL100" s="332"/>
      <c r="FM100" s="332"/>
      <c r="FN100" s="331"/>
      <c r="FO100" s="331"/>
      <c r="FP100" s="171"/>
      <c r="FQ100" s="171"/>
      <c r="FR100" s="171"/>
      <c r="FS100" s="171"/>
      <c r="FT100" s="171"/>
      <c r="FU100" s="171"/>
      <c r="FV100" s="171"/>
      <c r="FW100" s="171"/>
      <c r="FX100" s="171"/>
      <c r="FY100" s="171"/>
      <c r="FZ100" s="171"/>
      <c r="GA100" s="171"/>
      <c r="GB100" s="171"/>
      <c r="GC100" s="171"/>
      <c r="GD100" s="171"/>
      <c r="GE100" s="171"/>
      <c r="GF100" s="171"/>
      <c r="GG100" s="171"/>
      <c r="GH100" s="171"/>
      <c r="GI100" s="171"/>
      <c r="GJ100" s="171"/>
      <c r="GK100" s="171"/>
      <c r="GL100" s="171"/>
      <c r="GM100" s="171"/>
      <c r="GN100" s="171"/>
    </row>
    <row r="101" spans="1:196" s="173" customFormat="1" x14ac:dyDescent="0.45">
      <c r="A101" s="174"/>
      <c r="FE101" s="175"/>
      <c r="FF101" s="175"/>
      <c r="FG101" s="171"/>
      <c r="FH101" s="171"/>
      <c r="FI101" s="171"/>
      <c r="FJ101" s="332"/>
      <c r="FK101" s="332"/>
      <c r="FL101" s="332"/>
      <c r="FM101" s="332"/>
      <c r="FN101" s="331"/>
      <c r="FO101" s="331"/>
      <c r="FP101" s="171"/>
      <c r="FQ101" s="171"/>
      <c r="FR101" s="171"/>
      <c r="FS101" s="171"/>
      <c r="FT101" s="171"/>
      <c r="FU101" s="171"/>
      <c r="FV101" s="171"/>
      <c r="FW101" s="171"/>
      <c r="FX101" s="171"/>
      <c r="FY101" s="171"/>
      <c r="FZ101" s="171"/>
      <c r="GA101" s="171"/>
      <c r="GB101" s="171"/>
      <c r="GC101" s="171"/>
      <c r="GD101" s="171"/>
      <c r="GE101" s="171"/>
      <c r="GF101" s="171"/>
      <c r="GG101" s="171"/>
      <c r="GH101" s="171"/>
      <c r="GI101" s="171"/>
      <c r="GJ101" s="171"/>
      <c r="GK101" s="171"/>
      <c r="GL101" s="171"/>
      <c r="GM101" s="171"/>
      <c r="GN101" s="171"/>
    </row>
    <row r="102" spans="1:196" s="173" customFormat="1" x14ac:dyDescent="0.45">
      <c r="A102" s="174"/>
      <c r="FE102" s="175"/>
      <c r="FF102" s="175"/>
      <c r="FG102" s="171"/>
      <c r="FH102" s="171"/>
      <c r="FI102" s="171"/>
      <c r="FJ102" s="332"/>
      <c r="FK102" s="332"/>
      <c r="FL102" s="332"/>
      <c r="FM102" s="332"/>
      <c r="FN102" s="331"/>
      <c r="FO102" s="331"/>
      <c r="FP102" s="171"/>
      <c r="FQ102" s="171"/>
      <c r="FR102" s="171"/>
      <c r="FS102" s="171"/>
      <c r="FT102" s="171"/>
      <c r="FU102" s="171"/>
      <c r="FV102" s="171"/>
      <c r="FW102" s="171"/>
      <c r="FX102" s="171"/>
      <c r="FY102" s="171"/>
      <c r="FZ102" s="171"/>
      <c r="GA102" s="171"/>
      <c r="GB102" s="171"/>
      <c r="GC102" s="171"/>
      <c r="GD102" s="171"/>
      <c r="GE102" s="171"/>
      <c r="GF102" s="171"/>
      <c r="GG102" s="171"/>
      <c r="GH102" s="171"/>
      <c r="GI102" s="171"/>
      <c r="GJ102" s="171"/>
      <c r="GK102" s="171"/>
      <c r="GL102" s="171"/>
      <c r="GM102" s="171"/>
      <c r="GN102" s="171"/>
    </row>
    <row r="103" spans="1:196" s="173" customFormat="1" x14ac:dyDescent="0.45">
      <c r="A103" s="174"/>
      <c r="FE103" s="175"/>
      <c r="FF103" s="175"/>
      <c r="FG103" s="171"/>
      <c r="FH103" s="171"/>
      <c r="FI103" s="171"/>
      <c r="FJ103" s="332"/>
      <c r="FK103" s="332"/>
      <c r="FL103" s="332"/>
      <c r="FM103" s="332"/>
      <c r="FN103" s="331"/>
      <c r="FO103" s="331"/>
      <c r="FP103" s="171"/>
      <c r="FQ103" s="171"/>
      <c r="FR103" s="171"/>
      <c r="FS103" s="171"/>
      <c r="FT103" s="171"/>
      <c r="FU103" s="171"/>
      <c r="FV103" s="171"/>
      <c r="FW103" s="171"/>
      <c r="FX103" s="171"/>
      <c r="FY103" s="171"/>
      <c r="FZ103" s="171"/>
      <c r="GA103" s="171"/>
      <c r="GB103" s="171"/>
      <c r="GC103" s="171"/>
      <c r="GD103" s="171"/>
      <c r="GE103" s="171"/>
      <c r="GF103" s="171"/>
      <c r="GG103" s="171"/>
      <c r="GH103" s="171"/>
      <c r="GI103" s="171"/>
      <c r="GJ103" s="171"/>
      <c r="GK103" s="171"/>
      <c r="GL103" s="171"/>
      <c r="GM103" s="171"/>
      <c r="GN103" s="171"/>
    </row>
    <row r="104" spans="1:196" s="173" customFormat="1" x14ac:dyDescent="0.45">
      <c r="A104" s="174"/>
      <c r="FE104" s="175"/>
      <c r="FF104" s="175"/>
      <c r="FG104" s="171"/>
      <c r="FH104" s="171"/>
      <c r="FI104" s="171"/>
      <c r="FJ104" s="332"/>
      <c r="FK104" s="332"/>
      <c r="FL104" s="332"/>
      <c r="FM104" s="332"/>
      <c r="FN104" s="331"/>
      <c r="FO104" s="331"/>
      <c r="FP104" s="171"/>
      <c r="FQ104" s="171"/>
      <c r="FR104" s="171"/>
      <c r="FS104" s="171"/>
      <c r="FT104" s="171"/>
      <c r="FU104" s="171"/>
      <c r="FV104" s="171"/>
      <c r="FW104" s="171"/>
      <c r="FX104" s="171"/>
      <c r="FY104" s="171"/>
      <c r="FZ104" s="171"/>
      <c r="GA104" s="171"/>
      <c r="GB104" s="171"/>
      <c r="GC104" s="171"/>
      <c r="GD104" s="171"/>
      <c r="GE104" s="171"/>
      <c r="GF104" s="171"/>
      <c r="GG104" s="171"/>
      <c r="GH104" s="171"/>
      <c r="GI104" s="171"/>
      <c r="GJ104" s="171"/>
      <c r="GK104" s="171"/>
      <c r="GL104" s="171"/>
      <c r="GM104" s="171"/>
      <c r="GN104" s="171"/>
    </row>
    <row r="105" spans="1:196" s="173" customFormat="1" x14ac:dyDescent="0.45">
      <c r="A105" s="174"/>
      <c r="FE105" s="175"/>
      <c r="FF105" s="175"/>
      <c r="FG105" s="171"/>
      <c r="FH105" s="171"/>
      <c r="FI105" s="171"/>
      <c r="FJ105" s="332"/>
      <c r="FK105" s="332"/>
      <c r="FL105" s="332"/>
      <c r="FM105" s="332"/>
      <c r="FN105" s="331"/>
      <c r="FO105" s="331"/>
      <c r="FP105" s="171"/>
      <c r="FQ105" s="171"/>
      <c r="FR105" s="171"/>
      <c r="FS105" s="171"/>
      <c r="FT105" s="171"/>
      <c r="FU105" s="171"/>
      <c r="FV105" s="171"/>
      <c r="FW105" s="171"/>
      <c r="FX105" s="171"/>
      <c r="FY105" s="171"/>
      <c r="FZ105" s="171"/>
      <c r="GA105" s="171"/>
      <c r="GB105" s="171"/>
      <c r="GC105" s="171"/>
      <c r="GD105" s="171"/>
      <c r="GE105" s="171"/>
      <c r="GF105" s="171"/>
      <c r="GG105" s="171"/>
      <c r="GH105" s="171"/>
      <c r="GI105" s="171"/>
      <c r="GJ105" s="171"/>
      <c r="GK105" s="171"/>
      <c r="GL105" s="171"/>
      <c r="GM105" s="171"/>
      <c r="GN105" s="171"/>
    </row>
    <row r="106" spans="1:196" s="173" customFormat="1" x14ac:dyDescent="0.45">
      <c r="A106" s="174"/>
      <c r="FE106" s="175"/>
      <c r="FF106" s="175"/>
      <c r="FG106" s="171"/>
      <c r="FH106" s="171"/>
      <c r="FI106" s="171"/>
      <c r="FJ106" s="332"/>
      <c r="FK106" s="332"/>
      <c r="FL106" s="332"/>
      <c r="FM106" s="332"/>
      <c r="FN106" s="331"/>
      <c r="FO106" s="331"/>
      <c r="FP106" s="171"/>
      <c r="FQ106" s="171"/>
      <c r="FR106" s="171"/>
      <c r="FS106" s="171"/>
      <c r="FT106" s="171"/>
      <c r="FU106" s="171"/>
      <c r="FV106" s="171"/>
      <c r="FW106" s="171"/>
      <c r="FX106" s="171"/>
      <c r="FY106" s="171"/>
      <c r="FZ106" s="171"/>
      <c r="GA106" s="171"/>
      <c r="GB106" s="171"/>
      <c r="GC106" s="171"/>
      <c r="GD106" s="171"/>
      <c r="GE106" s="171"/>
      <c r="GF106" s="171"/>
      <c r="GG106" s="171"/>
      <c r="GH106" s="171"/>
      <c r="GI106" s="171"/>
      <c r="GJ106" s="171"/>
      <c r="GK106" s="171"/>
      <c r="GL106" s="171"/>
      <c r="GM106" s="171"/>
      <c r="GN106" s="171"/>
    </row>
    <row r="107" spans="1:196" s="173" customFormat="1" x14ac:dyDescent="0.45">
      <c r="A107" s="174"/>
      <c r="FE107" s="175"/>
      <c r="FF107" s="175"/>
      <c r="FG107" s="171"/>
      <c r="FH107" s="171"/>
      <c r="FI107" s="171"/>
      <c r="FJ107" s="332"/>
      <c r="FK107" s="332"/>
      <c r="FL107" s="332"/>
      <c r="FM107" s="332"/>
      <c r="FN107" s="331"/>
      <c r="FO107" s="331"/>
      <c r="FP107" s="171"/>
      <c r="FQ107" s="171"/>
      <c r="FR107" s="171"/>
      <c r="FS107" s="171"/>
      <c r="FT107" s="171"/>
      <c r="FU107" s="171"/>
      <c r="FV107" s="171"/>
      <c r="FW107" s="171"/>
      <c r="FX107" s="171"/>
      <c r="FY107" s="171"/>
      <c r="FZ107" s="171"/>
      <c r="GA107" s="171"/>
      <c r="GB107" s="171"/>
      <c r="GC107" s="171"/>
      <c r="GD107" s="171"/>
      <c r="GE107" s="171"/>
      <c r="GF107" s="171"/>
      <c r="GG107" s="171"/>
      <c r="GH107" s="171"/>
      <c r="GI107" s="171"/>
      <c r="GJ107" s="171"/>
      <c r="GK107" s="171"/>
      <c r="GL107" s="171"/>
      <c r="GM107" s="171"/>
      <c r="GN107" s="171"/>
    </row>
    <row r="108" spans="1:196" s="173" customFormat="1" x14ac:dyDescent="0.45">
      <c r="A108" s="174"/>
      <c r="FE108" s="175"/>
      <c r="FF108" s="175"/>
      <c r="FG108" s="171"/>
      <c r="FH108" s="171"/>
      <c r="FI108" s="171"/>
      <c r="FJ108" s="332"/>
      <c r="FK108" s="332"/>
      <c r="FL108" s="332"/>
      <c r="FM108" s="332"/>
      <c r="FN108" s="331"/>
      <c r="FO108" s="331"/>
      <c r="FP108" s="171"/>
      <c r="FQ108" s="171"/>
      <c r="FR108" s="171"/>
      <c r="FS108" s="171"/>
      <c r="FT108" s="171"/>
      <c r="FU108" s="171"/>
      <c r="FV108" s="171"/>
      <c r="FW108" s="171"/>
      <c r="FX108" s="171"/>
      <c r="FY108" s="171"/>
      <c r="FZ108" s="171"/>
      <c r="GA108" s="171"/>
      <c r="GB108" s="171"/>
      <c r="GC108" s="171"/>
      <c r="GD108" s="171"/>
      <c r="GE108" s="171"/>
      <c r="GF108" s="171"/>
      <c r="GG108" s="171"/>
      <c r="GH108" s="171"/>
      <c r="GI108" s="171"/>
      <c r="GJ108" s="171"/>
      <c r="GK108" s="171"/>
      <c r="GL108" s="171"/>
      <c r="GM108" s="171"/>
      <c r="GN108" s="171"/>
    </row>
    <row r="109" spans="1:196" s="173" customFormat="1" x14ac:dyDescent="0.45">
      <c r="A109" s="174"/>
      <c r="FE109" s="175"/>
      <c r="FF109" s="175"/>
      <c r="FG109" s="171"/>
      <c r="FH109" s="171"/>
      <c r="FI109" s="171"/>
      <c r="FJ109" s="332"/>
      <c r="FK109" s="332"/>
      <c r="FL109" s="332"/>
      <c r="FM109" s="332"/>
      <c r="FN109" s="331"/>
      <c r="FO109" s="331"/>
      <c r="FP109" s="171"/>
      <c r="FQ109" s="171"/>
      <c r="FR109" s="171"/>
      <c r="FS109" s="171"/>
      <c r="FT109" s="171"/>
      <c r="FU109" s="171"/>
      <c r="FV109" s="171"/>
      <c r="FW109" s="171"/>
      <c r="FX109" s="171"/>
      <c r="FY109" s="171"/>
      <c r="FZ109" s="171"/>
      <c r="GA109" s="171"/>
      <c r="GB109" s="171"/>
      <c r="GC109" s="171"/>
      <c r="GD109" s="171"/>
      <c r="GE109" s="171"/>
      <c r="GF109" s="171"/>
      <c r="GG109" s="171"/>
      <c r="GH109" s="171"/>
      <c r="GI109" s="171"/>
      <c r="GJ109" s="171"/>
      <c r="GK109" s="171"/>
      <c r="GL109" s="171"/>
      <c r="GM109" s="171"/>
      <c r="GN109" s="171"/>
    </row>
    <row r="110" spans="1:196" s="177" customFormat="1" x14ac:dyDescent="0.45">
      <c r="A110" s="176"/>
      <c r="FE110" s="178"/>
      <c r="FF110" s="178"/>
      <c r="FG110" s="171"/>
      <c r="FH110" s="171"/>
      <c r="FI110" s="171"/>
      <c r="FJ110" s="332"/>
      <c r="FK110" s="332"/>
      <c r="FL110" s="332"/>
      <c r="FM110" s="332"/>
      <c r="FN110" s="331"/>
      <c r="FO110" s="331"/>
      <c r="FP110" s="171"/>
      <c r="FQ110" s="171"/>
      <c r="FR110" s="171"/>
      <c r="FS110" s="171"/>
      <c r="FT110" s="171"/>
      <c r="FU110" s="171"/>
      <c r="FV110" s="171"/>
      <c r="FW110" s="171"/>
      <c r="FX110" s="171"/>
      <c r="FY110" s="171"/>
      <c r="FZ110" s="329"/>
      <c r="GA110" s="329"/>
      <c r="GB110" s="329"/>
      <c r="GC110" s="329"/>
      <c r="GD110" s="329"/>
      <c r="GE110" s="329"/>
      <c r="GF110" s="329"/>
      <c r="GG110" s="329"/>
      <c r="GH110" s="329"/>
      <c r="GI110" s="329"/>
      <c r="GJ110" s="329"/>
      <c r="GK110" s="329"/>
      <c r="GL110" s="329"/>
      <c r="GM110" s="329"/>
      <c r="GN110" s="329"/>
    </row>
    <row r="111" spans="1:196" s="177" customFormat="1" x14ac:dyDescent="0.45">
      <c r="A111" s="176"/>
      <c r="FE111" s="178"/>
      <c r="FF111" s="178"/>
      <c r="FG111" s="171"/>
      <c r="FH111" s="171"/>
      <c r="FI111" s="171"/>
      <c r="FJ111" s="332"/>
      <c r="FK111" s="332"/>
      <c r="FL111" s="332"/>
      <c r="FM111" s="332"/>
      <c r="FN111" s="331"/>
      <c r="FO111" s="331"/>
      <c r="FP111" s="171"/>
      <c r="FQ111" s="171"/>
      <c r="FR111" s="171"/>
      <c r="FS111" s="171"/>
      <c r="FT111" s="171"/>
      <c r="FU111" s="171"/>
      <c r="FV111" s="171"/>
      <c r="FW111" s="171"/>
      <c r="FX111" s="171"/>
      <c r="FY111" s="171"/>
      <c r="FZ111" s="329"/>
      <c r="GA111" s="329"/>
      <c r="GB111" s="329"/>
      <c r="GC111" s="329"/>
      <c r="GD111" s="329"/>
      <c r="GE111" s="329"/>
      <c r="GF111" s="329"/>
      <c r="GG111" s="329"/>
      <c r="GH111" s="329"/>
      <c r="GI111" s="329"/>
      <c r="GJ111" s="329"/>
      <c r="GK111" s="329"/>
      <c r="GL111" s="329"/>
      <c r="GM111" s="329"/>
      <c r="GN111" s="329"/>
    </row>
    <row r="112" spans="1:196" s="177" customFormat="1" x14ac:dyDescent="0.45">
      <c r="A112" s="176"/>
      <c r="FE112" s="178"/>
      <c r="FF112" s="178"/>
      <c r="FG112" s="171"/>
      <c r="FH112" s="171"/>
      <c r="FI112" s="171"/>
      <c r="FJ112" s="332"/>
      <c r="FK112" s="332"/>
      <c r="FL112" s="332"/>
      <c r="FM112" s="332"/>
      <c r="FN112" s="331"/>
      <c r="FO112" s="331"/>
      <c r="FP112" s="171"/>
      <c r="FQ112" s="171"/>
      <c r="FR112" s="171"/>
      <c r="FS112" s="171"/>
      <c r="FT112" s="171"/>
      <c r="FU112" s="171"/>
      <c r="FV112" s="171"/>
      <c r="FW112" s="171"/>
      <c r="FX112" s="171"/>
      <c r="FY112" s="171"/>
      <c r="FZ112" s="329"/>
      <c r="GA112" s="329"/>
      <c r="GB112" s="329"/>
      <c r="GC112" s="329"/>
      <c r="GD112" s="329"/>
      <c r="GE112" s="329"/>
      <c r="GF112" s="329"/>
      <c r="GG112" s="329"/>
      <c r="GH112" s="329"/>
      <c r="GI112" s="329"/>
      <c r="GJ112" s="329"/>
      <c r="GK112" s="329"/>
      <c r="GL112" s="329"/>
      <c r="GM112" s="329"/>
      <c r="GN112" s="329"/>
    </row>
    <row r="113" spans="1:196" s="177" customFormat="1" x14ac:dyDescent="0.45">
      <c r="A113" s="176"/>
      <c r="FE113" s="178"/>
      <c r="FF113" s="178"/>
      <c r="FG113" s="171"/>
      <c r="FH113" s="171"/>
      <c r="FI113" s="171"/>
      <c r="FJ113" s="332"/>
      <c r="FK113" s="332"/>
      <c r="FL113" s="332"/>
      <c r="FM113" s="332"/>
      <c r="FN113" s="331"/>
      <c r="FO113" s="331"/>
      <c r="FP113" s="171"/>
      <c r="FQ113" s="171"/>
      <c r="FR113" s="171"/>
      <c r="FS113" s="171"/>
      <c r="FT113" s="171"/>
      <c r="FU113" s="171"/>
      <c r="FV113" s="171"/>
      <c r="FW113" s="171"/>
      <c r="FX113" s="171"/>
      <c r="FY113" s="171"/>
      <c r="FZ113" s="329"/>
      <c r="GA113" s="329"/>
      <c r="GB113" s="329"/>
      <c r="GC113" s="329"/>
      <c r="GD113" s="329"/>
      <c r="GE113" s="329"/>
      <c r="GF113" s="329"/>
      <c r="GG113" s="329"/>
      <c r="GH113" s="329"/>
      <c r="GI113" s="329"/>
      <c r="GJ113" s="329"/>
      <c r="GK113" s="329"/>
      <c r="GL113" s="329"/>
      <c r="GM113" s="329"/>
      <c r="GN113" s="329"/>
    </row>
    <row r="114" spans="1:196" s="177" customFormat="1" x14ac:dyDescent="0.45">
      <c r="A114" s="176"/>
      <c r="FE114" s="178"/>
      <c r="FF114" s="178"/>
      <c r="FG114" s="171"/>
      <c r="FH114" s="171"/>
      <c r="FI114" s="171"/>
      <c r="FJ114" s="332"/>
      <c r="FK114" s="332"/>
      <c r="FL114" s="332"/>
      <c r="FM114" s="332"/>
      <c r="FN114" s="331"/>
      <c r="FO114" s="331"/>
      <c r="FP114" s="171"/>
      <c r="FQ114" s="171"/>
      <c r="FR114" s="171"/>
      <c r="FS114" s="171"/>
      <c r="FT114" s="171"/>
      <c r="FU114" s="171"/>
      <c r="FV114" s="171"/>
      <c r="FW114" s="171"/>
      <c r="FX114" s="171"/>
      <c r="FY114" s="171"/>
      <c r="FZ114" s="329"/>
      <c r="GA114" s="329"/>
      <c r="GB114" s="329"/>
      <c r="GC114" s="329"/>
      <c r="GD114" s="329"/>
      <c r="GE114" s="329"/>
      <c r="GF114" s="329"/>
      <c r="GG114" s="329"/>
      <c r="GH114" s="329"/>
      <c r="GI114" s="329"/>
      <c r="GJ114" s="329"/>
      <c r="GK114" s="329"/>
      <c r="GL114" s="329"/>
      <c r="GM114" s="329"/>
      <c r="GN114" s="329"/>
    </row>
    <row r="115" spans="1:196" s="177" customFormat="1" x14ac:dyDescent="0.45">
      <c r="A115" s="176"/>
      <c r="FE115" s="178"/>
      <c r="FF115" s="178"/>
      <c r="FG115" s="171"/>
      <c r="FH115" s="171"/>
      <c r="FI115" s="171"/>
      <c r="FJ115" s="332"/>
      <c r="FK115" s="332"/>
      <c r="FL115" s="332"/>
      <c r="FM115" s="332"/>
      <c r="FN115" s="331"/>
      <c r="FO115" s="331"/>
      <c r="FP115" s="171"/>
      <c r="FQ115" s="171"/>
      <c r="FR115" s="171"/>
      <c r="FS115" s="171"/>
      <c r="FT115" s="171"/>
      <c r="FU115" s="171"/>
      <c r="FV115" s="171"/>
      <c r="FW115" s="171"/>
      <c r="FX115" s="171"/>
      <c r="FY115" s="171"/>
      <c r="FZ115" s="329"/>
      <c r="GA115" s="329"/>
      <c r="GB115" s="329"/>
      <c r="GC115" s="329"/>
      <c r="GD115" s="329"/>
      <c r="GE115" s="329"/>
      <c r="GF115" s="329"/>
      <c r="GG115" s="329"/>
      <c r="GH115" s="329"/>
      <c r="GI115" s="329"/>
      <c r="GJ115" s="329"/>
      <c r="GK115" s="329"/>
      <c r="GL115" s="329"/>
      <c r="GM115" s="329"/>
      <c r="GN115" s="329"/>
    </row>
    <row r="116" spans="1:196" s="177" customFormat="1" x14ac:dyDescent="0.45">
      <c r="A116" s="176"/>
      <c r="FE116" s="178"/>
      <c r="FF116" s="178"/>
      <c r="FG116" s="171"/>
      <c r="FH116" s="171"/>
      <c r="FI116" s="171"/>
      <c r="FJ116" s="332"/>
      <c r="FK116" s="332"/>
      <c r="FL116" s="332"/>
      <c r="FM116" s="332"/>
      <c r="FN116" s="331"/>
      <c r="FO116" s="331"/>
      <c r="FP116" s="171"/>
      <c r="FQ116" s="171"/>
      <c r="FR116" s="171"/>
      <c r="FS116" s="171"/>
      <c r="FT116" s="171"/>
      <c r="FU116" s="171"/>
      <c r="FV116" s="171"/>
      <c r="FW116" s="171"/>
      <c r="FX116" s="171"/>
      <c r="FY116" s="171"/>
      <c r="FZ116" s="329"/>
      <c r="GA116" s="329"/>
      <c r="GB116" s="329"/>
      <c r="GC116" s="329"/>
      <c r="GD116" s="329"/>
      <c r="GE116" s="329"/>
      <c r="GF116" s="329"/>
      <c r="GG116" s="329"/>
      <c r="GH116" s="329"/>
      <c r="GI116" s="329"/>
      <c r="GJ116" s="329"/>
      <c r="GK116" s="329"/>
      <c r="GL116" s="329"/>
      <c r="GM116" s="329"/>
      <c r="GN116" s="329"/>
    </row>
    <row r="117" spans="1:196" s="177" customFormat="1" x14ac:dyDescent="0.45">
      <c r="A117" s="176"/>
      <c r="FE117" s="178"/>
      <c r="FF117" s="178"/>
      <c r="FG117" s="171"/>
      <c r="FH117" s="171"/>
      <c r="FI117" s="171"/>
      <c r="FJ117" s="332"/>
      <c r="FK117" s="332"/>
      <c r="FL117" s="332"/>
      <c r="FM117" s="332"/>
      <c r="FN117" s="331"/>
      <c r="FO117" s="331"/>
      <c r="FP117" s="171"/>
      <c r="FQ117" s="171"/>
      <c r="FR117" s="171"/>
      <c r="FS117" s="171"/>
      <c r="FT117" s="171"/>
      <c r="FU117" s="171"/>
      <c r="FV117" s="171"/>
      <c r="FW117" s="171"/>
      <c r="FX117" s="171"/>
      <c r="FY117" s="171"/>
      <c r="FZ117" s="329"/>
      <c r="GA117" s="329"/>
      <c r="GB117" s="329"/>
      <c r="GC117" s="329"/>
      <c r="GD117" s="329"/>
      <c r="GE117" s="329"/>
      <c r="GF117" s="329"/>
      <c r="GG117" s="329"/>
      <c r="GH117" s="329"/>
      <c r="GI117" s="329"/>
      <c r="GJ117" s="329"/>
      <c r="GK117" s="329"/>
      <c r="GL117" s="329"/>
      <c r="GM117" s="329"/>
      <c r="GN117" s="329"/>
    </row>
    <row r="118" spans="1:196" s="177" customFormat="1" x14ac:dyDescent="0.45">
      <c r="A118" s="176"/>
      <c r="FE118" s="178"/>
      <c r="FF118" s="178"/>
      <c r="FG118" s="171"/>
      <c r="FH118" s="171"/>
      <c r="FI118" s="171"/>
      <c r="FJ118" s="332"/>
      <c r="FK118" s="332"/>
      <c r="FL118" s="332"/>
      <c r="FM118" s="332"/>
      <c r="FN118" s="331"/>
      <c r="FO118" s="331"/>
      <c r="FP118" s="171"/>
      <c r="FQ118" s="171"/>
      <c r="FR118" s="171"/>
      <c r="FS118" s="171"/>
      <c r="FT118" s="171"/>
      <c r="FU118" s="171"/>
      <c r="FV118" s="171"/>
      <c r="FW118" s="171"/>
      <c r="FX118" s="171"/>
      <c r="FY118" s="171"/>
      <c r="FZ118" s="329"/>
      <c r="GA118" s="329"/>
      <c r="GB118" s="329"/>
      <c r="GC118" s="329"/>
      <c r="GD118" s="329"/>
      <c r="GE118" s="329"/>
      <c r="GF118" s="329"/>
      <c r="GG118" s="329"/>
      <c r="GH118" s="329"/>
      <c r="GI118" s="329"/>
      <c r="GJ118" s="329"/>
      <c r="GK118" s="329"/>
      <c r="GL118" s="329"/>
      <c r="GM118" s="329"/>
      <c r="GN118" s="329"/>
    </row>
    <row r="119" spans="1:196" s="177" customFormat="1" x14ac:dyDescent="0.45">
      <c r="A119" s="176"/>
      <c r="FE119" s="178"/>
      <c r="FF119" s="178"/>
      <c r="FG119" s="171"/>
      <c r="FH119" s="171"/>
      <c r="FI119" s="171"/>
      <c r="FJ119" s="332"/>
      <c r="FK119" s="332"/>
      <c r="FL119" s="332"/>
      <c r="FM119" s="332"/>
      <c r="FN119" s="331"/>
      <c r="FO119" s="331"/>
      <c r="FP119" s="171"/>
      <c r="FQ119" s="171"/>
      <c r="FR119" s="171"/>
      <c r="FS119" s="171"/>
      <c r="FT119" s="171"/>
      <c r="FU119" s="171"/>
      <c r="FV119" s="171"/>
      <c r="FW119" s="171"/>
      <c r="FX119" s="171"/>
      <c r="FY119" s="171"/>
      <c r="FZ119" s="329"/>
      <c r="GA119" s="329"/>
      <c r="GB119" s="329"/>
      <c r="GC119" s="329"/>
      <c r="GD119" s="329"/>
      <c r="GE119" s="329"/>
      <c r="GF119" s="329"/>
      <c r="GG119" s="329"/>
      <c r="GH119" s="329"/>
      <c r="GI119" s="329"/>
      <c r="GJ119" s="329"/>
      <c r="GK119" s="329"/>
      <c r="GL119" s="329"/>
      <c r="GM119" s="329"/>
      <c r="GN119" s="329"/>
    </row>
    <row r="120" spans="1:196" s="177" customFormat="1" x14ac:dyDescent="0.45">
      <c r="A120" s="176"/>
      <c r="FE120" s="178"/>
      <c r="FF120" s="178"/>
      <c r="FG120" s="171"/>
      <c r="FH120" s="171"/>
      <c r="FI120" s="171"/>
      <c r="FJ120" s="332"/>
      <c r="FK120" s="332"/>
      <c r="FL120" s="332"/>
      <c r="FM120" s="332"/>
      <c r="FN120" s="331"/>
      <c r="FO120" s="331"/>
      <c r="FP120" s="171"/>
      <c r="FQ120" s="171"/>
      <c r="FR120" s="171"/>
      <c r="FS120" s="171"/>
      <c r="FT120" s="171"/>
      <c r="FU120" s="171"/>
      <c r="FV120" s="171"/>
      <c r="FW120" s="171"/>
      <c r="FX120" s="171"/>
      <c r="FY120" s="171"/>
      <c r="FZ120" s="329"/>
      <c r="GA120" s="329"/>
      <c r="GB120" s="329"/>
      <c r="GC120" s="329"/>
      <c r="GD120" s="329"/>
      <c r="GE120" s="329"/>
      <c r="GF120" s="329"/>
      <c r="GG120" s="329"/>
      <c r="GH120" s="329"/>
      <c r="GI120" s="329"/>
      <c r="GJ120" s="329"/>
      <c r="GK120" s="329"/>
      <c r="GL120" s="329"/>
      <c r="GM120" s="329"/>
      <c r="GN120" s="329"/>
    </row>
    <row r="121" spans="1:196" s="177" customFormat="1" x14ac:dyDescent="0.45">
      <c r="A121" s="176"/>
      <c r="FE121" s="178"/>
      <c r="FF121" s="178"/>
      <c r="FG121" s="171"/>
      <c r="FH121" s="171"/>
      <c r="FI121" s="171"/>
      <c r="FJ121" s="332"/>
      <c r="FK121" s="332"/>
      <c r="FL121" s="332"/>
      <c r="FM121" s="332"/>
      <c r="FN121" s="331"/>
      <c r="FO121" s="331"/>
      <c r="FP121" s="171"/>
      <c r="FQ121" s="171"/>
      <c r="FR121" s="171"/>
      <c r="FS121" s="171"/>
      <c r="FT121" s="171"/>
      <c r="FU121" s="171"/>
      <c r="FV121" s="171"/>
      <c r="FW121" s="171"/>
      <c r="FX121" s="171"/>
      <c r="FY121" s="171"/>
      <c r="FZ121" s="329"/>
      <c r="GA121" s="329"/>
      <c r="GB121" s="329"/>
      <c r="GC121" s="329"/>
      <c r="GD121" s="329"/>
      <c r="GE121" s="329"/>
      <c r="GF121" s="329"/>
      <c r="GG121" s="329"/>
      <c r="GH121" s="329"/>
      <c r="GI121" s="329"/>
      <c r="GJ121" s="329"/>
      <c r="GK121" s="329"/>
      <c r="GL121" s="329"/>
      <c r="GM121" s="329"/>
      <c r="GN121" s="329"/>
    </row>
    <row r="122" spans="1:196" s="177" customFormat="1" x14ac:dyDescent="0.45">
      <c r="A122" s="176"/>
      <c r="FE122" s="178"/>
      <c r="FF122" s="178"/>
      <c r="FG122" s="171"/>
      <c r="FH122" s="171"/>
      <c r="FI122" s="171"/>
      <c r="FJ122" s="332"/>
      <c r="FK122" s="332"/>
      <c r="FL122" s="332"/>
      <c r="FM122" s="332"/>
      <c r="FN122" s="331"/>
      <c r="FO122" s="331"/>
      <c r="FP122" s="171"/>
      <c r="FQ122" s="171"/>
      <c r="FR122" s="171"/>
      <c r="FS122" s="171"/>
      <c r="FT122" s="171"/>
      <c r="FU122" s="171"/>
      <c r="FV122" s="171"/>
      <c r="FW122" s="171"/>
      <c r="FX122" s="171"/>
      <c r="FY122" s="171"/>
      <c r="FZ122" s="329"/>
      <c r="GA122" s="329"/>
      <c r="GB122" s="329"/>
      <c r="GC122" s="329"/>
      <c r="GD122" s="329"/>
      <c r="GE122" s="329"/>
      <c r="GF122" s="329"/>
      <c r="GG122" s="329"/>
      <c r="GH122" s="329"/>
      <c r="GI122" s="329"/>
      <c r="GJ122" s="329"/>
      <c r="GK122" s="329"/>
      <c r="GL122" s="329"/>
      <c r="GM122" s="329"/>
      <c r="GN122" s="329"/>
    </row>
    <row r="123" spans="1:196" s="177" customFormat="1" x14ac:dyDescent="0.45">
      <c r="A123" s="176"/>
      <c r="FE123" s="178"/>
      <c r="FF123" s="178"/>
      <c r="FG123" s="171"/>
      <c r="FH123" s="171"/>
      <c r="FI123" s="171"/>
      <c r="FJ123" s="332"/>
      <c r="FK123" s="332"/>
      <c r="FL123" s="332"/>
      <c r="FM123" s="332"/>
      <c r="FN123" s="331"/>
      <c r="FO123" s="331"/>
      <c r="FP123" s="171"/>
      <c r="FQ123" s="171"/>
      <c r="FR123" s="171"/>
      <c r="FS123" s="171"/>
      <c r="FT123" s="171"/>
      <c r="FU123" s="171"/>
      <c r="FV123" s="171"/>
      <c r="FW123" s="171"/>
      <c r="FX123" s="171"/>
      <c r="FY123" s="171"/>
      <c r="FZ123" s="329"/>
      <c r="GA123" s="329"/>
      <c r="GB123" s="329"/>
      <c r="GC123" s="329"/>
      <c r="GD123" s="329"/>
      <c r="GE123" s="329"/>
      <c r="GF123" s="329"/>
      <c r="GG123" s="329"/>
      <c r="GH123" s="329"/>
      <c r="GI123" s="329"/>
      <c r="GJ123" s="329"/>
      <c r="GK123" s="329"/>
      <c r="GL123" s="329"/>
      <c r="GM123" s="329"/>
      <c r="GN123" s="329"/>
    </row>
    <row r="124" spans="1:196" s="177" customFormat="1" x14ac:dyDescent="0.45">
      <c r="A124" s="176"/>
      <c r="FE124" s="178"/>
      <c r="FF124" s="178"/>
      <c r="FG124" s="171"/>
      <c r="FH124" s="171"/>
      <c r="FI124" s="171"/>
      <c r="FJ124" s="332"/>
      <c r="FK124" s="332"/>
      <c r="FL124" s="332"/>
      <c r="FM124" s="332"/>
      <c r="FN124" s="331"/>
      <c r="FO124" s="331"/>
      <c r="FP124" s="171"/>
      <c r="FQ124" s="171"/>
      <c r="FR124" s="171"/>
      <c r="FS124" s="171"/>
      <c r="FT124" s="171"/>
      <c r="FU124" s="171"/>
      <c r="FV124" s="171"/>
      <c r="FW124" s="171"/>
      <c r="FX124" s="171"/>
      <c r="FY124" s="171"/>
      <c r="FZ124" s="329"/>
      <c r="GA124" s="329"/>
      <c r="GB124" s="329"/>
      <c r="GC124" s="329"/>
      <c r="GD124" s="329"/>
      <c r="GE124" s="329"/>
      <c r="GF124" s="329"/>
      <c r="GG124" s="329"/>
      <c r="GH124" s="329"/>
      <c r="GI124" s="329"/>
      <c r="GJ124" s="329"/>
      <c r="GK124" s="329"/>
      <c r="GL124" s="329"/>
      <c r="GM124" s="329"/>
      <c r="GN124" s="329"/>
    </row>
    <row r="125" spans="1:196" s="177" customFormat="1" x14ac:dyDescent="0.45">
      <c r="A125" s="176"/>
      <c r="FE125" s="178"/>
      <c r="FF125" s="178"/>
      <c r="FG125" s="171"/>
      <c r="FH125" s="171"/>
      <c r="FI125" s="171"/>
      <c r="FJ125" s="332"/>
      <c r="FK125" s="332"/>
      <c r="FL125" s="332"/>
      <c r="FM125" s="332"/>
      <c r="FN125" s="331"/>
      <c r="FO125" s="331"/>
      <c r="FP125" s="171"/>
      <c r="FQ125" s="171"/>
      <c r="FR125" s="171"/>
      <c r="FS125" s="171"/>
      <c r="FT125" s="171"/>
      <c r="FU125" s="171"/>
      <c r="FV125" s="171"/>
      <c r="FW125" s="171"/>
      <c r="FX125" s="171"/>
      <c r="FY125" s="171"/>
      <c r="FZ125" s="329"/>
      <c r="GA125" s="329"/>
      <c r="GB125" s="329"/>
      <c r="GC125" s="329"/>
      <c r="GD125" s="329"/>
      <c r="GE125" s="329"/>
      <c r="GF125" s="329"/>
      <c r="GG125" s="329"/>
      <c r="GH125" s="329"/>
      <c r="GI125" s="329"/>
      <c r="GJ125" s="329"/>
      <c r="GK125" s="329"/>
      <c r="GL125" s="329"/>
      <c r="GM125" s="329"/>
      <c r="GN125" s="329"/>
    </row>
    <row r="126" spans="1:196" s="177" customFormat="1" x14ac:dyDescent="0.45">
      <c r="A126" s="176"/>
      <c r="FE126" s="178"/>
      <c r="FF126" s="178"/>
      <c r="FG126" s="171"/>
      <c r="FH126" s="171"/>
      <c r="FI126" s="171"/>
      <c r="FJ126" s="332"/>
      <c r="FK126" s="332"/>
      <c r="FL126" s="332"/>
      <c r="FM126" s="332"/>
      <c r="FN126" s="331"/>
      <c r="FO126" s="331"/>
      <c r="FP126" s="171"/>
      <c r="FQ126" s="171"/>
      <c r="FR126" s="171"/>
      <c r="FS126" s="171"/>
      <c r="FT126" s="171"/>
      <c r="FU126" s="171"/>
      <c r="FV126" s="171"/>
      <c r="FW126" s="171"/>
      <c r="FX126" s="171"/>
      <c r="FY126" s="171"/>
      <c r="FZ126" s="329"/>
      <c r="GA126" s="329"/>
      <c r="GB126" s="329"/>
      <c r="GC126" s="329"/>
      <c r="GD126" s="329"/>
      <c r="GE126" s="329"/>
      <c r="GF126" s="329"/>
      <c r="GG126" s="329"/>
      <c r="GH126" s="329"/>
      <c r="GI126" s="329"/>
      <c r="GJ126" s="329"/>
      <c r="GK126" s="329"/>
      <c r="GL126" s="329"/>
      <c r="GM126" s="329"/>
      <c r="GN126" s="329"/>
    </row>
    <row r="127" spans="1:196" s="177" customFormat="1" x14ac:dyDescent="0.45">
      <c r="A127" s="176"/>
      <c r="FE127" s="178"/>
      <c r="FF127" s="178"/>
      <c r="FG127" s="171"/>
      <c r="FH127" s="171"/>
      <c r="FI127" s="171"/>
      <c r="FJ127" s="332"/>
      <c r="FK127" s="332"/>
      <c r="FL127" s="332"/>
      <c r="FM127" s="332"/>
      <c r="FN127" s="331"/>
      <c r="FO127" s="331"/>
      <c r="FP127" s="171"/>
      <c r="FQ127" s="171"/>
      <c r="FR127" s="171"/>
      <c r="FS127" s="171"/>
      <c r="FT127" s="171"/>
      <c r="FU127" s="171"/>
      <c r="FV127" s="171"/>
      <c r="FW127" s="171"/>
      <c r="FX127" s="171"/>
      <c r="FY127" s="171"/>
      <c r="FZ127" s="329"/>
      <c r="GA127" s="329"/>
      <c r="GB127" s="329"/>
      <c r="GC127" s="329"/>
      <c r="GD127" s="329"/>
      <c r="GE127" s="329"/>
      <c r="GF127" s="329"/>
      <c r="GG127" s="329"/>
      <c r="GH127" s="329"/>
      <c r="GI127" s="329"/>
      <c r="GJ127" s="329"/>
      <c r="GK127" s="329"/>
      <c r="GL127" s="329"/>
      <c r="GM127" s="329"/>
      <c r="GN127" s="329"/>
    </row>
    <row r="128" spans="1:196" s="177" customFormat="1" x14ac:dyDescent="0.45">
      <c r="A128" s="176"/>
      <c r="FE128" s="178"/>
      <c r="FF128" s="178"/>
      <c r="FG128" s="171"/>
      <c r="FH128" s="171"/>
      <c r="FI128" s="171"/>
      <c r="FJ128" s="332"/>
      <c r="FK128" s="332"/>
      <c r="FL128" s="332"/>
      <c r="FM128" s="332"/>
      <c r="FN128" s="331"/>
      <c r="FO128" s="331"/>
      <c r="FP128" s="171"/>
      <c r="FQ128" s="171"/>
      <c r="FR128" s="171"/>
      <c r="FS128" s="171"/>
      <c r="FT128" s="171"/>
      <c r="FU128" s="171"/>
      <c r="FV128" s="171"/>
      <c r="FW128" s="171"/>
      <c r="FX128" s="171"/>
      <c r="FY128" s="171"/>
      <c r="FZ128" s="329"/>
      <c r="GA128" s="329"/>
      <c r="GB128" s="329"/>
      <c r="GC128" s="329"/>
      <c r="GD128" s="329"/>
      <c r="GE128" s="329"/>
      <c r="GF128" s="329"/>
      <c r="GG128" s="329"/>
      <c r="GH128" s="329"/>
      <c r="GI128" s="329"/>
      <c r="GJ128" s="329"/>
      <c r="GK128" s="329"/>
      <c r="GL128" s="329"/>
      <c r="GM128" s="329"/>
      <c r="GN128" s="329"/>
    </row>
    <row r="129" spans="1:196" s="177" customFormat="1" x14ac:dyDescent="0.45">
      <c r="A129" s="176"/>
      <c r="FE129" s="178"/>
      <c r="FF129" s="178"/>
      <c r="FG129" s="171"/>
      <c r="FH129" s="171"/>
      <c r="FI129" s="171"/>
      <c r="FJ129" s="332"/>
      <c r="FK129" s="332"/>
      <c r="FL129" s="332"/>
      <c r="FM129" s="332"/>
      <c r="FN129" s="331"/>
      <c r="FO129" s="331"/>
      <c r="FP129" s="171"/>
      <c r="FQ129" s="171"/>
      <c r="FR129" s="171"/>
      <c r="FS129" s="171"/>
      <c r="FT129" s="171"/>
      <c r="FU129" s="171"/>
      <c r="FV129" s="171"/>
      <c r="FW129" s="171"/>
      <c r="FX129" s="171"/>
      <c r="FY129" s="171"/>
      <c r="FZ129" s="329"/>
      <c r="GA129" s="329"/>
      <c r="GB129" s="329"/>
      <c r="GC129" s="329"/>
      <c r="GD129" s="329"/>
      <c r="GE129" s="329"/>
      <c r="GF129" s="329"/>
      <c r="GG129" s="329"/>
      <c r="GH129" s="329"/>
      <c r="GI129" s="329"/>
      <c r="GJ129" s="329"/>
      <c r="GK129" s="329"/>
      <c r="GL129" s="329"/>
      <c r="GM129" s="329"/>
      <c r="GN129" s="329"/>
    </row>
    <row r="130" spans="1:196" s="177" customFormat="1" x14ac:dyDescent="0.45">
      <c r="A130" s="176"/>
      <c r="FE130" s="178"/>
      <c r="FF130" s="178"/>
      <c r="FG130" s="171"/>
      <c r="FH130" s="171"/>
      <c r="FI130" s="171"/>
      <c r="FJ130" s="332"/>
      <c r="FK130" s="332"/>
      <c r="FL130" s="332"/>
      <c r="FM130" s="332"/>
      <c r="FN130" s="331"/>
      <c r="FO130" s="331"/>
      <c r="FP130" s="171"/>
      <c r="FQ130" s="171"/>
      <c r="FR130" s="171"/>
      <c r="FS130" s="171"/>
      <c r="FT130" s="171"/>
      <c r="FU130" s="171"/>
      <c r="FV130" s="171"/>
      <c r="FW130" s="171"/>
      <c r="FX130" s="171"/>
      <c r="FY130" s="171"/>
      <c r="FZ130" s="329"/>
      <c r="GA130" s="329"/>
      <c r="GB130" s="329"/>
      <c r="GC130" s="329"/>
      <c r="GD130" s="329"/>
      <c r="GE130" s="329"/>
      <c r="GF130" s="329"/>
      <c r="GG130" s="329"/>
      <c r="GH130" s="329"/>
      <c r="GI130" s="329"/>
      <c r="GJ130" s="329"/>
      <c r="GK130" s="329"/>
      <c r="GL130" s="329"/>
      <c r="GM130" s="329"/>
      <c r="GN130" s="329"/>
    </row>
    <row r="131" spans="1:196" s="177" customFormat="1" x14ac:dyDescent="0.45">
      <c r="A131" s="176"/>
      <c r="FE131" s="178"/>
      <c r="FF131" s="178"/>
      <c r="FG131" s="171"/>
      <c r="FH131" s="171"/>
      <c r="FI131" s="171"/>
      <c r="FJ131" s="332"/>
      <c r="FK131" s="332"/>
      <c r="FL131" s="332"/>
      <c r="FM131" s="332"/>
      <c r="FN131" s="331"/>
      <c r="FO131" s="331"/>
      <c r="FP131" s="171"/>
      <c r="FQ131" s="171"/>
      <c r="FR131" s="171"/>
      <c r="FS131" s="171"/>
      <c r="FT131" s="171"/>
      <c r="FU131" s="171"/>
      <c r="FV131" s="171"/>
      <c r="FW131" s="171"/>
      <c r="FX131" s="171"/>
      <c r="FY131" s="171"/>
      <c r="FZ131" s="329"/>
      <c r="GA131" s="329"/>
      <c r="GB131" s="329"/>
      <c r="GC131" s="329"/>
      <c r="GD131" s="329"/>
      <c r="GE131" s="329"/>
      <c r="GF131" s="329"/>
      <c r="GG131" s="329"/>
      <c r="GH131" s="329"/>
      <c r="GI131" s="329"/>
      <c r="GJ131" s="329"/>
      <c r="GK131" s="329"/>
      <c r="GL131" s="329"/>
      <c r="GM131" s="329"/>
      <c r="GN131" s="329"/>
    </row>
    <row r="132" spans="1:196" s="177" customFormat="1" x14ac:dyDescent="0.45">
      <c r="A132" s="176"/>
      <c r="FE132" s="178"/>
      <c r="FF132" s="178"/>
      <c r="FG132" s="171"/>
      <c r="FH132" s="171"/>
      <c r="FI132" s="171"/>
      <c r="FJ132" s="332"/>
      <c r="FK132" s="332"/>
      <c r="FL132" s="332"/>
      <c r="FM132" s="332"/>
      <c r="FN132" s="331"/>
      <c r="FO132" s="331"/>
      <c r="FP132" s="171"/>
      <c r="FQ132" s="171"/>
      <c r="FR132" s="171"/>
      <c r="FS132" s="171"/>
      <c r="FT132" s="171"/>
      <c r="FU132" s="171"/>
      <c r="FV132" s="171"/>
      <c r="FW132" s="171"/>
      <c r="FX132" s="171"/>
      <c r="FY132" s="171"/>
      <c r="FZ132" s="329"/>
      <c r="GA132" s="329"/>
      <c r="GB132" s="329"/>
      <c r="GC132" s="329"/>
      <c r="GD132" s="329"/>
      <c r="GE132" s="329"/>
      <c r="GF132" s="329"/>
      <c r="GG132" s="329"/>
      <c r="GH132" s="329"/>
      <c r="GI132" s="329"/>
      <c r="GJ132" s="329"/>
      <c r="GK132" s="329"/>
      <c r="GL132" s="329"/>
      <c r="GM132" s="329"/>
      <c r="GN132" s="329"/>
    </row>
    <row r="133" spans="1:196" s="177" customFormat="1" x14ac:dyDescent="0.45">
      <c r="A133" s="176"/>
      <c r="FE133" s="178"/>
      <c r="FF133" s="178"/>
      <c r="FG133" s="171"/>
      <c r="FH133" s="171"/>
      <c r="FI133" s="171"/>
      <c r="FJ133" s="332"/>
      <c r="FK133" s="332"/>
      <c r="FL133" s="332"/>
      <c r="FM133" s="332"/>
      <c r="FN133" s="331"/>
      <c r="FO133" s="331"/>
      <c r="FP133" s="171"/>
      <c r="FQ133" s="171"/>
      <c r="FR133" s="171"/>
      <c r="FS133" s="171"/>
      <c r="FT133" s="171"/>
      <c r="FU133" s="171"/>
      <c r="FV133" s="171"/>
      <c r="FW133" s="171"/>
      <c r="FX133" s="171"/>
      <c r="FY133" s="171"/>
      <c r="FZ133" s="329"/>
      <c r="GA133" s="329"/>
      <c r="GB133" s="329"/>
      <c r="GC133" s="329"/>
      <c r="GD133" s="329"/>
      <c r="GE133" s="329"/>
      <c r="GF133" s="329"/>
      <c r="GG133" s="329"/>
      <c r="GH133" s="329"/>
      <c r="GI133" s="329"/>
      <c r="GJ133" s="329"/>
      <c r="GK133" s="329"/>
      <c r="GL133" s="329"/>
      <c r="GM133" s="329"/>
      <c r="GN133" s="329"/>
    </row>
    <row r="134" spans="1:196" s="177" customFormat="1" x14ac:dyDescent="0.45">
      <c r="A134" s="176"/>
      <c r="FE134" s="178"/>
      <c r="FF134" s="178"/>
      <c r="FG134" s="171"/>
      <c r="FH134" s="171"/>
      <c r="FI134" s="171"/>
      <c r="FJ134" s="332"/>
      <c r="FK134" s="332"/>
      <c r="FL134" s="332"/>
      <c r="FM134" s="332"/>
      <c r="FN134" s="331"/>
      <c r="FO134" s="331"/>
      <c r="FP134" s="171"/>
      <c r="FQ134" s="171"/>
      <c r="FR134" s="171"/>
      <c r="FS134" s="171"/>
      <c r="FT134" s="171"/>
      <c r="FU134" s="171"/>
      <c r="FV134" s="171"/>
      <c r="FW134" s="171"/>
      <c r="FX134" s="171"/>
      <c r="FY134" s="171"/>
      <c r="FZ134" s="329"/>
      <c r="GA134" s="329"/>
      <c r="GB134" s="329"/>
      <c r="GC134" s="329"/>
      <c r="GD134" s="329"/>
      <c r="GE134" s="329"/>
      <c r="GF134" s="329"/>
      <c r="GG134" s="329"/>
      <c r="GH134" s="329"/>
      <c r="GI134" s="329"/>
      <c r="GJ134" s="329"/>
      <c r="GK134" s="329"/>
      <c r="GL134" s="329"/>
      <c r="GM134" s="329"/>
      <c r="GN134" s="329"/>
    </row>
    <row r="135" spans="1:196" s="177" customFormat="1" x14ac:dyDescent="0.45">
      <c r="A135" s="176"/>
      <c r="FE135" s="178"/>
      <c r="FF135" s="178"/>
      <c r="FG135" s="171"/>
      <c r="FH135" s="171"/>
      <c r="FI135" s="171"/>
      <c r="FJ135" s="332"/>
      <c r="FK135" s="332"/>
      <c r="FL135" s="332"/>
      <c r="FM135" s="332"/>
      <c r="FN135" s="331"/>
      <c r="FO135" s="331"/>
      <c r="FP135" s="171"/>
      <c r="FQ135" s="171"/>
      <c r="FR135" s="171"/>
      <c r="FS135" s="171"/>
      <c r="FT135" s="171"/>
      <c r="FU135" s="171"/>
      <c r="FV135" s="171"/>
      <c r="FW135" s="171"/>
      <c r="FX135" s="171"/>
      <c r="FY135" s="171"/>
      <c r="FZ135" s="329"/>
      <c r="GA135" s="329"/>
      <c r="GB135" s="329"/>
      <c r="GC135" s="329"/>
      <c r="GD135" s="329"/>
      <c r="GE135" s="329"/>
      <c r="GF135" s="329"/>
      <c r="GG135" s="329"/>
      <c r="GH135" s="329"/>
      <c r="GI135" s="329"/>
      <c r="GJ135" s="329"/>
      <c r="GK135" s="329"/>
      <c r="GL135" s="329"/>
      <c r="GM135" s="329"/>
      <c r="GN135" s="329"/>
    </row>
    <row r="136" spans="1:196" s="177" customFormat="1" x14ac:dyDescent="0.45">
      <c r="A136" s="176"/>
      <c r="FE136" s="178"/>
      <c r="FF136" s="178"/>
      <c r="FG136" s="171"/>
      <c r="FH136" s="171"/>
      <c r="FI136" s="171"/>
      <c r="FJ136" s="332"/>
      <c r="FK136" s="332"/>
      <c r="FL136" s="332"/>
      <c r="FM136" s="332"/>
      <c r="FN136" s="331"/>
      <c r="FO136" s="331"/>
      <c r="FP136" s="171"/>
      <c r="FQ136" s="171"/>
      <c r="FR136" s="171"/>
      <c r="FS136" s="171"/>
      <c r="FT136" s="171"/>
      <c r="FU136" s="171"/>
      <c r="FV136" s="171"/>
      <c r="FW136" s="171"/>
      <c r="FX136" s="171"/>
      <c r="FY136" s="171"/>
      <c r="FZ136" s="329"/>
      <c r="GA136" s="329"/>
      <c r="GB136" s="329"/>
      <c r="GC136" s="329"/>
      <c r="GD136" s="329"/>
      <c r="GE136" s="329"/>
      <c r="GF136" s="329"/>
      <c r="GG136" s="329"/>
      <c r="GH136" s="329"/>
      <c r="GI136" s="329"/>
      <c r="GJ136" s="329"/>
      <c r="GK136" s="329"/>
      <c r="GL136" s="329"/>
      <c r="GM136" s="329"/>
      <c r="GN136" s="329"/>
    </row>
    <row r="137" spans="1:196" s="177" customFormat="1" x14ac:dyDescent="0.45">
      <c r="A137" s="176"/>
      <c r="FE137" s="178"/>
      <c r="FF137" s="178"/>
      <c r="FG137" s="171"/>
      <c r="FH137" s="171"/>
      <c r="FI137" s="171"/>
      <c r="FJ137" s="332"/>
      <c r="FK137" s="332"/>
      <c r="FL137" s="332"/>
      <c r="FM137" s="332"/>
      <c r="FN137" s="331"/>
      <c r="FO137" s="331"/>
      <c r="FP137" s="171"/>
      <c r="FQ137" s="171"/>
      <c r="FR137" s="171"/>
      <c r="FS137" s="171"/>
      <c r="FT137" s="171"/>
      <c r="FU137" s="171"/>
      <c r="FV137" s="171"/>
      <c r="FW137" s="171"/>
      <c r="FX137" s="171"/>
      <c r="FY137" s="171"/>
      <c r="FZ137" s="329"/>
      <c r="GA137" s="329"/>
      <c r="GB137" s="329"/>
      <c r="GC137" s="329"/>
      <c r="GD137" s="329"/>
      <c r="GE137" s="329"/>
      <c r="GF137" s="329"/>
      <c r="GG137" s="329"/>
      <c r="GH137" s="329"/>
      <c r="GI137" s="329"/>
      <c r="GJ137" s="329"/>
      <c r="GK137" s="329"/>
      <c r="GL137" s="329"/>
      <c r="GM137" s="329"/>
      <c r="GN137" s="329"/>
    </row>
    <row r="138" spans="1:196" s="177" customFormat="1" x14ac:dyDescent="0.45">
      <c r="A138" s="176"/>
      <c r="FE138" s="178"/>
      <c r="FF138" s="178"/>
      <c r="FG138" s="171"/>
      <c r="FH138" s="171"/>
      <c r="FI138" s="171"/>
      <c r="FJ138" s="332"/>
      <c r="FK138" s="332"/>
      <c r="FL138" s="332"/>
      <c r="FM138" s="332"/>
      <c r="FN138" s="331"/>
      <c r="FO138" s="331"/>
      <c r="FP138" s="171"/>
      <c r="FQ138" s="171"/>
      <c r="FR138" s="171"/>
      <c r="FS138" s="171"/>
      <c r="FT138" s="171"/>
      <c r="FU138" s="171"/>
      <c r="FV138" s="171"/>
      <c r="FW138" s="171"/>
      <c r="FX138" s="171"/>
      <c r="FY138" s="171"/>
      <c r="FZ138" s="329"/>
      <c r="GA138" s="329"/>
      <c r="GB138" s="329"/>
      <c r="GC138" s="329"/>
      <c r="GD138" s="329"/>
      <c r="GE138" s="329"/>
      <c r="GF138" s="329"/>
      <c r="GG138" s="329"/>
      <c r="GH138" s="329"/>
      <c r="GI138" s="329"/>
      <c r="GJ138" s="329"/>
      <c r="GK138" s="329"/>
      <c r="GL138" s="329"/>
      <c r="GM138" s="329"/>
      <c r="GN138" s="329"/>
    </row>
    <row r="139" spans="1:196" s="177" customFormat="1" x14ac:dyDescent="0.45">
      <c r="A139" s="176"/>
      <c r="FE139" s="178"/>
      <c r="FF139" s="178"/>
      <c r="FG139" s="171"/>
      <c r="FH139" s="171"/>
      <c r="FI139" s="171"/>
      <c r="FJ139" s="332"/>
      <c r="FK139" s="332"/>
      <c r="FL139" s="332"/>
      <c r="FM139" s="332"/>
      <c r="FN139" s="331"/>
      <c r="FO139" s="331"/>
      <c r="FP139" s="171"/>
      <c r="FQ139" s="171"/>
      <c r="FR139" s="171"/>
      <c r="FS139" s="171"/>
      <c r="FT139" s="171"/>
      <c r="FU139" s="171"/>
      <c r="FV139" s="171"/>
      <c r="FW139" s="171"/>
      <c r="FX139" s="171"/>
      <c r="FY139" s="171"/>
      <c r="FZ139" s="329"/>
      <c r="GA139" s="329"/>
      <c r="GB139" s="329"/>
      <c r="GC139" s="329"/>
      <c r="GD139" s="329"/>
      <c r="GE139" s="329"/>
      <c r="GF139" s="329"/>
      <c r="GG139" s="329"/>
      <c r="GH139" s="329"/>
      <c r="GI139" s="329"/>
      <c r="GJ139" s="329"/>
      <c r="GK139" s="329"/>
      <c r="GL139" s="329"/>
      <c r="GM139" s="329"/>
      <c r="GN139" s="329"/>
    </row>
    <row r="140" spans="1:196" s="177" customFormat="1" x14ac:dyDescent="0.45">
      <c r="A140" s="176"/>
      <c r="FE140" s="178"/>
      <c r="FF140" s="178"/>
      <c r="FG140" s="171"/>
      <c r="FH140" s="171"/>
      <c r="FI140" s="171"/>
      <c r="FJ140" s="332"/>
      <c r="FK140" s="332"/>
      <c r="FL140" s="332"/>
      <c r="FM140" s="332"/>
      <c r="FN140" s="331"/>
      <c r="FO140" s="331"/>
      <c r="FP140" s="171"/>
      <c r="FQ140" s="171"/>
      <c r="FR140" s="171"/>
      <c r="FS140" s="171"/>
      <c r="FT140" s="171"/>
      <c r="FU140" s="171"/>
      <c r="FV140" s="171"/>
      <c r="FW140" s="171"/>
      <c r="FX140" s="171"/>
      <c r="FY140" s="171"/>
      <c r="FZ140" s="329"/>
      <c r="GA140" s="329"/>
      <c r="GB140" s="329"/>
      <c r="GC140" s="329"/>
      <c r="GD140" s="329"/>
      <c r="GE140" s="329"/>
      <c r="GF140" s="329"/>
      <c r="GG140" s="329"/>
      <c r="GH140" s="329"/>
      <c r="GI140" s="329"/>
      <c r="GJ140" s="329"/>
      <c r="GK140" s="329"/>
      <c r="GL140" s="329"/>
      <c r="GM140" s="329"/>
      <c r="GN140" s="329"/>
    </row>
    <row r="141" spans="1:196" s="177" customFormat="1" x14ac:dyDescent="0.45">
      <c r="A141" s="176"/>
      <c r="FE141" s="178"/>
      <c r="FF141" s="178"/>
      <c r="FG141" s="171"/>
      <c r="FH141" s="171"/>
      <c r="FI141" s="171"/>
      <c r="FJ141" s="332"/>
      <c r="FK141" s="332"/>
      <c r="FL141" s="332"/>
      <c r="FM141" s="332"/>
      <c r="FN141" s="331"/>
      <c r="FO141" s="331"/>
      <c r="FP141" s="171"/>
      <c r="FQ141" s="171"/>
      <c r="FR141" s="171"/>
      <c r="FS141" s="171"/>
      <c r="FT141" s="171"/>
      <c r="FU141" s="171"/>
      <c r="FV141" s="171"/>
      <c r="FW141" s="171"/>
      <c r="FX141" s="171"/>
      <c r="FY141" s="171"/>
      <c r="FZ141" s="329"/>
      <c r="GA141" s="329"/>
      <c r="GB141" s="329"/>
      <c r="GC141" s="329"/>
      <c r="GD141" s="329"/>
      <c r="GE141" s="329"/>
      <c r="GF141" s="329"/>
      <c r="GG141" s="329"/>
      <c r="GH141" s="329"/>
      <c r="GI141" s="329"/>
      <c r="GJ141" s="329"/>
      <c r="GK141" s="329"/>
      <c r="GL141" s="329"/>
      <c r="GM141" s="329"/>
      <c r="GN141" s="329"/>
    </row>
    <row r="142" spans="1:196" s="177" customFormat="1" x14ac:dyDescent="0.45">
      <c r="A142" s="176"/>
      <c r="FE142" s="178"/>
      <c r="FF142" s="178"/>
      <c r="FG142" s="171"/>
      <c r="FH142" s="171"/>
      <c r="FI142" s="171"/>
      <c r="FJ142" s="332"/>
      <c r="FK142" s="332"/>
      <c r="FL142" s="332"/>
      <c r="FM142" s="332"/>
      <c r="FN142" s="331"/>
      <c r="FO142" s="331"/>
      <c r="FP142" s="171"/>
      <c r="FQ142" s="171"/>
      <c r="FR142" s="171"/>
      <c r="FS142" s="171"/>
      <c r="FT142" s="171"/>
      <c r="FU142" s="171"/>
      <c r="FV142" s="171"/>
      <c r="FW142" s="171"/>
      <c r="FX142" s="171"/>
      <c r="FY142" s="171"/>
      <c r="FZ142" s="329"/>
      <c r="GA142" s="329"/>
      <c r="GB142" s="329"/>
      <c r="GC142" s="329"/>
      <c r="GD142" s="329"/>
      <c r="GE142" s="329"/>
      <c r="GF142" s="329"/>
      <c r="GG142" s="329"/>
      <c r="GH142" s="329"/>
      <c r="GI142" s="329"/>
      <c r="GJ142" s="329"/>
      <c r="GK142" s="329"/>
      <c r="GL142" s="329"/>
      <c r="GM142" s="329"/>
      <c r="GN142" s="329"/>
    </row>
    <row r="143" spans="1:196" s="177" customFormat="1" x14ac:dyDescent="0.45">
      <c r="A143" s="176"/>
      <c r="FE143" s="178"/>
      <c r="FF143" s="178"/>
      <c r="FG143" s="171"/>
      <c r="FH143" s="171"/>
      <c r="FI143" s="171"/>
      <c r="FJ143" s="332"/>
      <c r="FK143" s="332"/>
      <c r="FL143" s="332"/>
      <c r="FM143" s="332"/>
      <c r="FN143" s="331"/>
      <c r="FO143" s="331"/>
      <c r="FP143" s="171"/>
      <c r="FQ143" s="171"/>
      <c r="FR143" s="171"/>
      <c r="FS143" s="171"/>
      <c r="FT143" s="171"/>
      <c r="FU143" s="171"/>
      <c r="FV143" s="171"/>
      <c r="FW143" s="171"/>
      <c r="FX143" s="171"/>
      <c r="FY143" s="171"/>
      <c r="FZ143" s="329"/>
      <c r="GA143" s="329"/>
      <c r="GB143" s="329"/>
      <c r="GC143" s="329"/>
      <c r="GD143" s="329"/>
      <c r="GE143" s="329"/>
      <c r="GF143" s="329"/>
      <c r="GG143" s="329"/>
      <c r="GH143" s="329"/>
      <c r="GI143" s="329"/>
      <c r="GJ143" s="329"/>
      <c r="GK143" s="329"/>
      <c r="GL143" s="329"/>
      <c r="GM143" s="329"/>
      <c r="GN143" s="329"/>
    </row>
    <row r="144" spans="1:196" s="177" customFormat="1" x14ac:dyDescent="0.45">
      <c r="A144" s="176"/>
      <c r="FE144" s="178"/>
      <c r="FF144" s="178"/>
      <c r="FG144" s="171"/>
      <c r="FH144" s="171"/>
      <c r="FI144" s="171"/>
      <c r="FJ144" s="332"/>
      <c r="FK144" s="332"/>
      <c r="FL144" s="332"/>
      <c r="FM144" s="332"/>
      <c r="FN144" s="331"/>
      <c r="FO144" s="331"/>
      <c r="FP144" s="171"/>
      <c r="FQ144" s="171"/>
      <c r="FR144" s="171"/>
      <c r="FS144" s="171"/>
      <c r="FT144" s="171"/>
      <c r="FU144" s="171"/>
      <c r="FV144" s="171"/>
      <c r="FW144" s="171"/>
      <c r="FX144" s="171"/>
      <c r="FY144" s="171"/>
      <c r="FZ144" s="329"/>
      <c r="GA144" s="329"/>
      <c r="GB144" s="329"/>
      <c r="GC144" s="329"/>
      <c r="GD144" s="329"/>
      <c r="GE144" s="329"/>
      <c r="GF144" s="329"/>
      <c r="GG144" s="329"/>
      <c r="GH144" s="329"/>
      <c r="GI144" s="329"/>
      <c r="GJ144" s="329"/>
      <c r="GK144" s="329"/>
      <c r="GL144" s="329"/>
      <c r="GM144" s="329"/>
      <c r="GN144" s="329"/>
    </row>
    <row r="145" spans="1:196" s="177" customFormat="1" x14ac:dyDescent="0.45">
      <c r="A145" s="176"/>
      <c r="FE145" s="178"/>
      <c r="FF145" s="178"/>
      <c r="FG145" s="171"/>
      <c r="FH145" s="171"/>
      <c r="FI145" s="171"/>
      <c r="FJ145" s="332"/>
      <c r="FK145" s="332"/>
      <c r="FL145" s="332"/>
      <c r="FM145" s="332"/>
      <c r="FN145" s="331"/>
      <c r="FO145" s="331"/>
      <c r="FP145" s="171"/>
      <c r="FQ145" s="171"/>
      <c r="FR145" s="171"/>
      <c r="FS145" s="171"/>
      <c r="FT145" s="171"/>
      <c r="FU145" s="171"/>
      <c r="FV145" s="171"/>
      <c r="FW145" s="171"/>
      <c r="FX145" s="171"/>
      <c r="FY145" s="171"/>
      <c r="FZ145" s="329"/>
      <c r="GA145" s="329"/>
      <c r="GB145" s="329"/>
      <c r="GC145" s="329"/>
      <c r="GD145" s="329"/>
      <c r="GE145" s="329"/>
      <c r="GF145" s="329"/>
      <c r="GG145" s="329"/>
      <c r="GH145" s="329"/>
      <c r="GI145" s="329"/>
      <c r="GJ145" s="329"/>
      <c r="GK145" s="329"/>
      <c r="GL145" s="329"/>
      <c r="GM145" s="329"/>
      <c r="GN145" s="329"/>
    </row>
    <row r="146" spans="1:196" s="177" customFormat="1" x14ac:dyDescent="0.45">
      <c r="A146" s="176"/>
      <c r="FE146" s="178"/>
      <c r="FF146" s="178"/>
      <c r="FG146" s="171"/>
      <c r="FH146" s="171"/>
      <c r="FI146" s="171"/>
      <c r="FJ146" s="332"/>
      <c r="FK146" s="332"/>
      <c r="FL146" s="332"/>
      <c r="FM146" s="332"/>
      <c r="FN146" s="331"/>
      <c r="FO146" s="331"/>
      <c r="FP146" s="171"/>
      <c r="FQ146" s="171"/>
      <c r="FR146" s="171"/>
      <c r="FS146" s="171"/>
      <c r="FT146" s="171"/>
      <c r="FU146" s="171"/>
      <c r="FV146" s="171"/>
      <c r="FW146" s="171"/>
      <c r="FX146" s="171"/>
      <c r="FY146" s="171"/>
      <c r="FZ146" s="329"/>
      <c r="GA146" s="329"/>
      <c r="GB146" s="329"/>
      <c r="GC146" s="329"/>
      <c r="GD146" s="329"/>
      <c r="GE146" s="329"/>
      <c r="GF146" s="329"/>
      <c r="GG146" s="329"/>
      <c r="GH146" s="329"/>
      <c r="GI146" s="329"/>
      <c r="GJ146" s="329"/>
      <c r="GK146" s="329"/>
      <c r="GL146" s="329"/>
      <c r="GM146" s="329"/>
      <c r="GN146" s="329"/>
    </row>
    <row r="147" spans="1:196" s="177" customFormat="1" x14ac:dyDescent="0.45">
      <c r="A147" s="176"/>
      <c r="FE147" s="178"/>
      <c r="FF147" s="178"/>
      <c r="FG147" s="171"/>
      <c r="FH147" s="171"/>
      <c r="FI147" s="171"/>
      <c r="FJ147" s="332"/>
      <c r="FK147" s="332"/>
      <c r="FL147" s="332"/>
      <c r="FM147" s="332"/>
      <c r="FN147" s="331"/>
      <c r="FO147" s="331"/>
      <c r="FP147" s="171"/>
      <c r="FQ147" s="171"/>
      <c r="FR147" s="171"/>
      <c r="FS147" s="171"/>
      <c r="FT147" s="171"/>
      <c r="FU147" s="171"/>
      <c r="FV147" s="171"/>
      <c r="FW147" s="171"/>
      <c r="FX147" s="171"/>
      <c r="FY147" s="171"/>
      <c r="FZ147" s="329"/>
      <c r="GA147" s="329"/>
      <c r="GB147" s="329"/>
      <c r="GC147" s="329"/>
      <c r="GD147" s="329"/>
      <c r="GE147" s="329"/>
      <c r="GF147" s="329"/>
      <c r="GG147" s="329"/>
      <c r="GH147" s="329"/>
      <c r="GI147" s="329"/>
      <c r="GJ147" s="329"/>
      <c r="GK147" s="329"/>
      <c r="GL147" s="329"/>
      <c r="GM147" s="329"/>
      <c r="GN147" s="329"/>
    </row>
    <row r="148" spans="1:196" s="177" customFormat="1" x14ac:dyDescent="0.45">
      <c r="A148" s="176"/>
      <c r="FE148" s="178"/>
      <c r="FF148" s="178"/>
      <c r="FG148" s="171"/>
      <c r="FH148" s="171"/>
      <c r="FI148" s="171"/>
      <c r="FJ148" s="332"/>
      <c r="FK148" s="332"/>
      <c r="FL148" s="332"/>
      <c r="FM148" s="332"/>
      <c r="FN148" s="331"/>
      <c r="FO148" s="331"/>
      <c r="FP148" s="171"/>
      <c r="FQ148" s="171"/>
      <c r="FR148" s="171"/>
      <c r="FS148" s="171"/>
      <c r="FT148" s="171"/>
      <c r="FU148" s="171"/>
      <c r="FV148" s="171"/>
      <c r="FW148" s="171"/>
      <c r="FX148" s="171"/>
      <c r="FY148" s="171"/>
      <c r="FZ148" s="329"/>
      <c r="GA148" s="329"/>
      <c r="GB148" s="329"/>
      <c r="GC148" s="329"/>
      <c r="GD148" s="329"/>
      <c r="GE148" s="329"/>
      <c r="GF148" s="329"/>
      <c r="GG148" s="329"/>
      <c r="GH148" s="329"/>
      <c r="GI148" s="329"/>
      <c r="GJ148" s="329"/>
      <c r="GK148" s="329"/>
      <c r="GL148" s="329"/>
      <c r="GM148" s="329"/>
      <c r="GN148" s="329"/>
    </row>
    <row r="149" spans="1:196" s="177" customFormat="1" x14ac:dyDescent="0.45">
      <c r="A149" s="176"/>
      <c r="FE149" s="178"/>
      <c r="FF149" s="178"/>
      <c r="FG149" s="171"/>
      <c r="FH149" s="171"/>
      <c r="FI149" s="171"/>
      <c r="FJ149" s="332"/>
      <c r="FK149" s="332"/>
      <c r="FL149" s="332"/>
      <c r="FM149" s="332"/>
      <c r="FN149" s="331"/>
      <c r="FO149" s="331"/>
      <c r="FP149" s="171"/>
      <c r="FQ149" s="171"/>
      <c r="FR149" s="171"/>
      <c r="FS149" s="171"/>
      <c r="FT149" s="171"/>
      <c r="FU149" s="171"/>
      <c r="FV149" s="171"/>
      <c r="FW149" s="171"/>
      <c r="FX149" s="171"/>
      <c r="FY149" s="171"/>
      <c r="FZ149" s="329"/>
      <c r="GA149" s="329"/>
      <c r="GB149" s="329"/>
      <c r="GC149" s="329"/>
      <c r="GD149" s="329"/>
      <c r="GE149" s="329"/>
      <c r="GF149" s="329"/>
      <c r="GG149" s="329"/>
      <c r="GH149" s="329"/>
      <c r="GI149" s="329"/>
      <c r="GJ149" s="329"/>
      <c r="GK149" s="329"/>
      <c r="GL149" s="329"/>
      <c r="GM149" s="329"/>
      <c r="GN149" s="329"/>
    </row>
    <row r="150" spans="1:196" s="177" customFormat="1" x14ac:dyDescent="0.45">
      <c r="A150" s="176"/>
      <c r="FE150" s="178"/>
      <c r="FF150" s="178"/>
      <c r="FG150" s="171"/>
      <c r="FH150" s="171"/>
      <c r="FI150" s="171"/>
      <c r="FJ150" s="332"/>
      <c r="FK150" s="332"/>
      <c r="FL150" s="332"/>
      <c r="FM150" s="332"/>
      <c r="FN150" s="331"/>
      <c r="FO150" s="331"/>
      <c r="FP150" s="171"/>
      <c r="FQ150" s="171"/>
      <c r="FR150" s="171"/>
      <c r="FS150" s="171"/>
      <c r="FT150" s="171"/>
      <c r="FU150" s="171"/>
      <c r="FV150" s="171"/>
      <c r="FW150" s="171"/>
      <c r="FX150" s="171"/>
      <c r="FY150" s="171"/>
      <c r="FZ150" s="329"/>
      <c r="GA150" s="329"/>
      <c r="GB150" s="329"/>
      <c r="GC150" s="329"/>
      <c r="GD150" s="329"/>
      <c r="GE150" s="329"/>
      <c r="GF150" s="329"/>
      <c r="GG150" s="329"/>
      <c r="GH150" s="329"/>
      <c r="GI150" s="329"/>
      <c r="GJ150" s="329"/>
      <c r="GK150" s="329"/>
      <c r="GL150" s="329"/>
      <c r="GM150" s="329"/>
      <c r="GN150" s="329"/>
    </row>
    <row r="151" spans="1:196" s="177" customFormat="1" x14ac:dyDescent="0.45">
      <c r="A151" s="176"/>
      <c r="FE151" s="178"/>
      <c r="FF151" s="178"/>
      <c r="FG151" s="171"/>
      <c r="FH151" s="171"/>
      <c r="FI151" s="171"/>
      <c r="FJ151" s="332"/>
      <c r="FK151" s="332"/>
      <c r="FL151" s="332"/>
      <c r="FM151" s="332"/>
      <c r="FN151" s="331"/>
      <c r="FO151" s="331"/>
      <c r="FP151" s="171"/>
      <c r="FQ151" s="171"/>
      <c r="FR151" s="171"/>
      <c r="FS151" s="171"/>
      <c r="FT151" s="171"/>
      <c r="FU151" s="171"/>
      <c r="FV151" s="171"/>
      <c r="FW151" s="171"/>
      <c r="FX151" s="171"/>
      <c r="FY151" s="171"/>
      <c r="FZ151" s="329"/>
      <c r="GA151" s="329"/>
      <c r="GB151" s="329"/>
      <c r="GC151" s="329"/>
      <c r="GD151" s="329"/>
      <c r="GE151" s="329"/>
      <c r="GF151" s="329"/>
      <c r="GG151" s="329"/>
      <c r="GH151" s="329"/>
      <c r="GI151" s="329"/>
      <c r="GJ151" s="329"/>
      <c r="GK151" s="329"/>
      <c r="GL151" s="329"/>
      <c r="GM151" s="329"/>
      <c r="GN151" s="329"/>
    </row>
    <row r="152" spans="1:196" s="177" customFormat="1" x14ac:dyDescent="0.45">
      <c r="A152" s="176"/>
      <c r="FE152" s="178"/>
      <c r="FF152" s="178"/>
      <c r="FG152" s="171"/>
      <c r="FH152" s="171"/>
      <c r="FI152" s="171"/>
      <c r="FJ152" s="332"/>
      <c r="FK152" s="332"/>
      <c r="FL152" s="332"/>
      <c r="FM152" s="332"/>
      <c r="FN152" s="331"/>
      <c r="FO152" s="331"/>
      <c r="FP152" s="171"/>
      <c r="FQ152" s="171"/>
      <c r="FR152" s="171"/>
      <c r="FS152" s="171"/>
      <c r="FT152" s="171"/>
      <c r="FU152" s="171"/>
      <c r="FV152" s="171"/>
      <c r="FW152" s="171"/>
      <c r="FX152" s="171"/>
      <c r="FY152" s="171"/>
      <c r="FZ152" s="329"/>
      <c r="GA152" s="329"/>
      <c r="GB152" s="329"/>
      <c r="GC152" s="329"/>
      <c r="GD152" s="329"/>
      <c r="GE152" s="329"/>
      <c r="GF152" s="329"/>
      <c r="GG152" s="329"/>
      <c r="GH152" s="329"/>
      <c r="GI152" s="329"/>
      <c r="GJ152" s="329"/>
      <c r="GK152" s="329"/>
      <c r="GL152" s="329"/>
      <c r="GM152" s="329"/>
      <c r="GN152" s="329"/>
    </row>
    <row r="153" spans="1:196" s="177" customFormat="1" x14ac:dyDescent="0.45">
      <c r="A153" s="176"/>
      <c r="FE153" s="178"/>
      <c r="FF153" s="178"/>
      <c r="FG153" s="171"/>
      <c r="FH153" s="171"/>
      <c r="FI153" s="171"/>
      <c r="FJ153" s="332"/>
      <c r="FK153" s="332"/>
      <c r="FL153" s="332"/>
      <c r="FM153" s="332"/>
      <c r="FN153" s="331"/>
      <c r="FO153" s="331"/>
      <c r="FP153" s="171"/>
      <c r="FQ153" s="171"/>
      <c r="FR153" s="171"/>
      <c r="FS153" s="171"/>
      <c r="FT153" s="171"/>
      <c r="FU153" s="171"/>
      <c r="FV153" s="171"/>
      <c r="FW153" s="171"/>
      <c r="FX153" s="171"/>
      <c r="FY153" s="171"/>
      <c r="FZ153" s="329"/>
      <c r="GA153" s="329"/>
      <c r="GB153" s="329"/>
      <c r="GC153" s="329"/>
      <c r="GD153" s="329"/>
      <c r="GE153" s="329"/>
      <c r="GF153" s="329"/>
      <c r="GG153" s="329"/>
      <c r="GH153" s="329"/>
      <c r="GI153" s="329"/>
      <c r="GJ153" s="329"/>
      <c r="GK153" s="329"/>
      <c r="GL153" s="329"/>
      <c r="GM153" s="329"/>
      <c r="GN153" s="329"/>
    </row>
    <row r="154" spans="1:196" s="177" customFormat="1" x14ac:dyDescent="0.45">
      <c r="A154" s="176"/>
      <c r="FE154" s="178"/>
      <c r="FF154" s="178"/>
      <c r="FG154" s="171"/>
      <c r="FH154" s="171"/>
      <c r="FI154" s="171"/>
      <c r="FJ154" s="332"/>
      <c r="FK154" s="332"/>
      <c r="FL154" s="332"/>
      <c r="FM154" s="332"/>
      <c r="FN154" s="331"/>
      <c r="FO154" s="331"/>
      <c r="FP154" s="171"/>
      <c r="FQ154" s="171"/>
      <c r="FR154" s="171"/>
      <c r="FS154" s="171"/>
      <c r="FT154" s="171"/>
      <c r="FU154" s="171"/>
      <c r="FV154" s="171"/>
      <c r="FW154" s="171"/>
      <c r="FX154" s="171"/>
      <c r="FY154" s="171"/>
      <c r="FZ154" s="329"/>
      <c r="GA154" s="329"/>
      <c r="GB154" s="329"/>
      <c r="GC154" s="329"/>
      <c r="GD154" s="329"/>
      <c r="GE154" s="329"/>
      <c r="GF154" s="329"/>
      <c r="GG154" s="329"/>
      <c r="GH154" s="329"/>
      <c r="GI154" s="329"/>
      <c r="GJ154" s="329"/>
      <c r="GK154" s="329"/>
      <c r="GL154" s="329"/>
      <c r="GM154" s="329"/>
      <c r="GN154" s="329"/>
    </row>
    <row r="155" spans="1:196" s="177" customFormat="1" x14ac:dyDescent="0.45">
      <c r="A155" s="176"/>
      <c r="FE155" s="178"/>
      <c r="FF155" s="178"/>
      <c r="FG155" s="171"/>
      <c r="FH155" s="171"/>
      <c r="FI155" s="171"/>
      <c r="FJ155" s="332"/>
      <c r="FK155" s="332"/>
      <c r="FL155" s="332"/>
      <c r="FM155" s="332"/>
      <c r="FN155" s="331"/>
      <c r="FO155" s="331"/>
      <c r="FP155" s="171"/>
      <c r="FQ155" s="171"/>
      <c r="FR155" s="171"/>
      <c r="FS155" s="171"/>
      <c r="FT155" s="171"/>
      <c r="FU155" s="171"/>
      <c r="FV155" s="171"/>
      <c r="FW155" s="171"/>
      <c r="FX155" s="171"/>
      <c r="FY155" s="171"/>
      <c r="FZ155" s="329"/>
      <c r="GA155" s="329"/>
      <c r="GB155" s="329"/>
      <c r="GC155" s="329"/>
      <c r="GD155" s="329"/>
      <c r="GE155" s="329"/>
      <c r="GF155" s="329"/>
      <c r="GG155" s="329"/>
      <c r="GH155" s="329"/>
      <c r="GI155" s="329"/>
      <c r="GJ155" s="329"/>
      <c r="GK155" s="329"/>
      <c r="GL155" s="329"/>
      <c r="GM155" s="329"/>
      <c r="GN155" s="329"/>
    </row>
    <row r="156" spans="1:196" s="177" customFormat="1" x14ac:dyDescent="0.45">
      <c r="A156" s="176"/>
      <c r="FE156" s="178"/>
      <c r="FF156" s="178"/>
      <c r="FG156" s="171"/>
      <c r="FH156" s="171"/>
      <c r="FI156" s="171"/>
      <c r="FJ156" s="332"/>
      <c r="FK156" s="332"/>
      <c r="FL156" s="332"/>
      <c r="FM156" s="332"/>
      <c r="FN156" s="331"/>
      <c r="FO156" s="331"/>
      <c r="FP156" s="171"/>
      <c r="FQ156" s="171"/>
      <c r="FR156" s="171"/>
      <c r="FS156" s="171"/>
      <c r="FT156" s="171"/>
      <c r="FU156" s="171"/>
      <c r="FV156" s="171"/>
      <c r="FW156" s="171"/>
      <c r="FX156" s="171"/>
      <c r="FY156" s="171"/>
      <c r="FZ156" s="329"/>
      <c r="GA156" s="329"/>
      <c r="GB156" s="329"/>
      <c r="GC156" s="329"/>
      <c r="GD156" s="329"/>
      <c r="GE156" s="329"/>
      <c r="GF156" s="329"/>
      <c r="GG156" s="329"/>
      <c r="GH156" s="329"/>
      <c r="GI156" s="329"/>
      <c r="GJ156" s="329"/>
      <c r="GK156" s="329"/>
      <c r="GL156" s="329"/>
      <c r="GM156" s="329"/>
      <c r="GN156" s="329"/>
    </row>
    <row r="157" spans="1:196" s="177" customFormat="1" x14ac:dyDescent="0.45">
      <c r="A157" s="176"/>
      <c r="FE157" s="178"/>
      <c r="FF157" s="178"/>
      <c r="FG157" s="171"/>
      <c r="FH157" s="171"/>
      <c r="FI157" s="171"/>
      <c r="FJ157" s="332"/>
      <c r="FK157" s="332"/>
      <c r="FL157" s="332"/>
      <c r="FM157" s="332"/>
      <c r="FN157" s="331"/>
      <c r="FO157" s="331"/>
      <c r="FP157" s="171"/>
      <c r="FQ157" s="171"/>
      <c r="FR157" s="171"/>
      <c r="FS157" s="171"/>
      <c r="FT157" s="171"/>
      <c r="FU157" s="171"/>
      <c r="FV157" s="171"/>
      <c r="FW157" s="171"/>
      <c r="FX157" s="171"/>
      <c r="FY157" s="171"/>
      <c r="FZ157" s="329"/>
      <c r="GA157" s="329"/>
      <c r="GB157" s="329"/>
      <c r="GC157" s="329"/>
      <c r="GD157" s="329"/>
      <c r="GE157" s="329"/>
      <c r="GF157" s="329"/>
      <c r="GG157" s="329"/>
      <c r="GH157" s="329"/>
      <c r="GI157" s="329"/>
      <c r="GJ157" s="329"/>
      <c r="GK157" s="329"/>
      <c r="GL157" s="329"/>
      <c r="GM157" s="329"/>
      <c r="GN157" s="329"/>
    </row>
  </sheetData>
  <sheetProtection algorithmName="SHA-512" hashValue="G9CYXAvNYzwFiDyFRVLdszNrps6gGjpPFYaj3JteSVXzFtIbf7Uhm5j5uyBhh0yoCxAvgkzE381usBovBs1b7A==" saltValue="kKjRD8tHmfWZcU3bRrno4w==" spinCount="100000" sheet="1" objects="1" scenarios="1"/>
  <protectedRanges>
    <protectedRange sqref="D6:FA7" name="ช่วง1"/>
    <protectedRange sqref="D2:FA3" name="ช่วง2"/>
    <protectedRange sqref="D8:FA57" name="ช่วง3"/>
  </protectedRanges>
  <mergeCells count="126">
    <mergeCell ref="BA3:BG3"/>
    <mergeCell ref="BA2:BG2"/>
    <mergeCell ref="EU4:FA4"/>
    <mergeCell ref="EU3:FA3"/>
    <mergeCell ref="EG4:EM4"/>
    <mergeCell ref="EG3:EM3"/>
    <mergeCell ref="BH4:BN4"/>
    <mergeCell ref="BH3:BN3"/>
    <mergeCell ref="BH2:BN2"/>
    <mergeCell ref="BO4:BU4"/>
    <mergeCell ref="BO3:BU3"/>
    <mergeCell ref="BO2:BU2"/>
    <mergeCell ref="BV4:CB4"/>
    <mergeCell ref="BV3:CB3"/>
    <mergeCell ref="BV2:CB2"/>
    <mergeCell ref="CC4:CI4"/>
    <mergeCell ref="CC3:CI3"/>
    <mergeCell ref="CC2:CI2"/>
    <mergeCell ref="CJ4:CP4"/>
    <mergeCell ref="CJ3:CP3"/>
    <mergeCell ref="CJ2:CP2"/>
    <mergeCell ref="CQ4:CW4"/>
    <mergeCell ref="CQ3:CW3"/>
    <mergeCell ref="DS3:DY3"/>
    <mergeCell ref="B57:C57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8:C8"/>
    <mergeCell ref="FB4:FC4"/>
    <mergeCell ref="AM4:AS4"/>
    <mergeCell ref="AT4:AZ4"/>
    <mergeCell ref="FB5:FD5"/>
    <mergeCell ref="BA4:BG4"/>
    <mergeCell ref="CX4:DD4"/>
    <mergeCell ref="DE4:DK4"/>
    <mergeCell ref="DL4:DR4"/>
    <mergeCell ref="DZ4:EF4"/>
    <mergeCell ref="EN4:ET4"/>
    <mergeCell ref="FB6:FB7"/>
    <mergeCell ref="FC6:FC7"/>
    <mergeCell ref="FD6:FD7"/>
    <mergeCell ref="FB2:FE3"/>
    <mergeCell ref="CQ2:CW2"/>
    <mergeCell ref="CX3:DD3"/>
    <mergeCell ref="CX2:DD2"/>
    <mergeCell ref="DE3:DK3"/>
    <mergeCell ref="DE2:DK2"/>
    <mergeCell ref="DL3:DR3"/>
    <mergeCell ref="DL2:DR2"/>
    <mergeCell ref="DS4:DY4"/>
    <mergeCell ref="DS2:DY2"/>
    <mergeCell ref="DZ3:EF3"/>
    <mergeCell ref="DZ2:EF2"/>
    <mergeCell ref="EG2:EM2"/>
    <mergeCell ref="EN3:ET3"/>
    <mergeCell ref="EN2:ET2"/>
    <mergeCell ref="K1:FF1"/>
    <mergeCell ref="A2:A7"/>
    <mergeCell ref="B2:B7"/>
    <mergeCell ref="D4:J4"/>
    <mergeCell ref="K4:Q4"/>
    <mergeCell ref="R4:X4"/>
    <mergeCell ref="Y4:AE4"/>
    <mergeCell ref="AF4:AL4"/>
    <mergeCell ref="AM3:AS3"/>
    <mergeCell ref="AT3:AZ3"/>
    <mergeCell ref="FF2:FF7"/>
    <mergeCell ref="D3:J3"/>
    <mergeCell ref="AM2:AS2"/>
    <mergeCell ref="AT2:AZ2"/>
    <mergeCell ref="K3:Q3"/>
    <mergeCell ref="R3:X3"/>
    <mergeCell ref="Y3:AE3"/>
    <mergeCell ref="AF3:AL3"/>
    <mergeCell ref="D2:J2"/>
    <mergeCell ref="K2:Q2"/>
    <mergeCell ref="R2:X2"/>
    <mergeCell ref="Y2:AE2"/>
    <mergeCell ref="AF2:AL2"/>
    <mergeCell ref="FE5:FE7"/>
  </mergeCells>
  <conditionalFormatting sqref="D9:H9 K9:O9 R9:V9 Y9:AC9 AF9:AJ9 AM9:AQ9 AT9:AX9 BA9:BE9 BH9:BL9 BO9:BS9 BV9:BZ9 CC9:CG9 CJ9:CN9 CQ9:CU9 CX9:DB9 DE9:DI9 DL9:DP9 DS9:DW9 DZ9:ED9 EG9:EK9 EN9:ER9 EU9:EY9 D11:H11 K11:O11 R11:V11 Y11:AC11 AF11:AJ11 AM11:AQ11 AT11:AX11 BA11:BE11 BH11:BL11 BO11:BS11 BV11:BZ11 CC11:CG11 CJ11:CN11 CQ11:CU11 CX11:DB11 DE11:DI11 DL11:DP11 DS11:DW11 DZ11:ED11 EG11:EK11 EN11:ER11 EU11:EY11 D13:H13 K13:O13 R13:V13 Y13:AC13 AF13:AJ13 AM13:AQ13 AT13:AX13 BA13:BE13 BH13:BL13 BO13:BS13 BV13:BZ13 CC13:CG13 CJ13:CN13 CQ13:CU13 CX13:DB13 DE13:DI13 DL13:DP13 DS13:DW13 DZ13:ED13 EG13:EK13 EN13:ER13 EU13:EY13 D15:H15 K15:O15 R15:V15 Y15:AC15 AF15:AJ15 AM15:AQ15 AT15:AX15 BA15:BE15 BH15:BL15 BO15:BS15 BV15:BZ15 CC15:CG15 CJ15:CN15 CQ15:CU15 CX15:DB15 DE15:DI15 DL15:DP15 DS15:DW15 DZ15:ED15 EG15:EK15 EN15:ER15 EU15:EY15 D17:H17 K17:O17 R17:V17 Y17:AC17 AF17:AJ17 AM17:AQ17 AT17:AX17 BA17:BE17 BH17:BL17 BO17:BS17 BV17:BZ17 CC17:CG17 CJ17:CN17 CQ17:CU17 CX17:DB17 DE17:DI17 DL17:DP17 DS17:DW17 DZ17:ED17 EG17:EK17 EN17:ER17 EU17:EY17 D19:H19 K19:O19 R19:V19 Y19:AC19 AF19:AJ19 AM19:AQ19 AT19:AX19 BA19:BE19 BH19:BL19 BO19:BS19 BV19:BZ19 CC19:CG19 CJ19:CN19 CQ19:CU19 CX19:DB19 DE19:DI19 DL19:DP19 DS19:DW19 DZ19:ED19 EG19:EK19 EN19:ER19 EU19:EY19 D21:H21 K21:O21 R21:V21 Y21:AC21 AF21:AJ21 AM21:AQ21 AT21:AX21 BA21:BE21 BH21:BL21 BO21:BS21 BV21:BZ21 CC21:CG21 CJ21:CN21 CQ21:CU21 CX21:DB21 DE21:DI21 DL21:DP21 DS21:DW21 DZ21:ED21 EG21:EK21 EN21:ER21 EU21:EY21 D23:H23 K23:O23 R23:V23 Y23:AC23 AF23:AJ23 AM23:AQ23 AT23:AX23 BA23:BE23 BH23:BL23 BO23:BS23 BV23:BZ23 CC23:CG23 CJ23:CN23 CQ23:CU23 CX23:DB23 DE23:DI23 DL23:DP23 DS23:DW23 DZ23:ED23 EG23:EK23 EN23:ER23 EU23:EY23 D25:H25 K25:O25 R25:V25 Y25:AC25 AF25:AJ25 AM25:AQ25 AT25:AX25 BA25:BE25 BH25:BL25 BO25:BS25 BV25:BZ25 CC25:CG25 CJ25:CN25 CQ25:CU25 CX25:DB25 DE25:DI25 DL25:DP25 DS25:DW25 DZ25:ED25 EG25:EK25 EN25:ER25 EU25:EY25 D27:H27 K27:O27 R27:V27 Y27:AC27 AF27:AJ27 AM27:AQ27 AT27:AX27 BA27:BE27 BH27:BL27 BO27:BS27 BV27:BZ27 CC27:CG27 CJ27:CN27 CQ27:CU27 CX27:DB27 DE27:DI27 DL27:DP27 DS27:DW27 DZ27:ED27 EG27:EK27 EN27:ER27 EU27:EY27 D29:H29 K29:O29 R29:V29 Y29:AC29 AF29:AJ29 AM29:AQ29 AT29:AX29 BA29:BE29 BH29:BL29 BO29:BS29 BV29:BZ29 CC29:CG29 CJ29:CN29 CQ29:CU29 CX29:DB29 DE29:DI29 DL29:DP29 DS29:DW29 DZ29:ED29 EG29:EK29 EN29:ER29 EU29:EY29 D31:H31 K31:O31 R31:V31 Y31:AC31 AF31:AJ31 AM31:AQ31 AT31:AX31 BA31:BE31 BH31:BL31 BO31:BS31 BV31:BZ31 CC31:CG31 CJ31:CN31 CQ31:CU31 CX31:DB31 DE31:DI31 DL31:DP31 DS31:DW31 DZ31:ED31 EG31:EK31 EN31:ER31 EU31:EY31 D33:H33 K33:O33 R33:V33 Y33:AC33 AF33:AJ33 AM33:AQ33 AT33:AX33 BA33:BE33 BH33:BL33 BO33:BS33 BV33:BZ33 CC33:CG33 CJ33:CN33 CQ33:CU33 CX33:DB33 DE33:DI33 DL33:DP33 DS33:DW33 DZ33:ED33 EG33:EK33 EN33:ER33 EU33:EY33 D35:H35 K35:O35 R35:V35 Y35:AC35 AF35:AJ35 AM35:AQ35 AT35:AX35 BA35:BE35 BH35:BL35 BO35:BS35 BV35:BZ35 CC35:CG35 CJ35:CN35 CQ35:CU35 CX35:DB35 DE35:DI35 DL35:DP35 DS35:DW35 DZ35:ED35 EG35:EK35 EN35:ER35 EU35:EY35 D37:H37 K37:O37 R37:V37 Y37:AC37 AF37:AJ37 AM37:AQ37 AT37:AX37 BA37:BE37 BH37:BL37 BO37:BS37 BV37:BZ37 CC37:CG37 CJ37:CN37 CQ37:CU37 CX37:DB37 DE37:DI37 DL37:DP37 DS37:DW37 DZ37:ED37 EG37:EK37 EN37:ER37 EU37:EY37 D39:H39 K39:O39 R39:V39 Y39:AC39 AF39:AJ39 AM39:AQ39 AT39:AX39 BA39:BE39 BH39:BL39 BO39:BS39 BV39:BZ39 CC39:CG39 CJ39:CN39 CQ39:CU39 CX39:DB39 DE39:DI39 DL39:DP39 DS39:DW39 DZ39:ED39 EG39:EK39 EN39:ER39 EU39:EY39 D41:H41 K41:O41 R41:V41 Y41:AC41 AF41:AJ41 AM41:AQ41 AT41:AX41 BA41:BE41 BH41:BL41 BO41:BS41 BV41:BZ41 CC41:CG41 CJ41:CN41 CQ41:CU41 CX41:DB41 DE41:DI41 DL41:DP41 DS41:DW41 DZ41:ED41 EG41:EK41 EN41:ER41 EU41:EY41 D43:H43 K43:O43 R43:V43 Y43:AC43 AF43:AJ43 AM43:AQ43 AT43:AX43 BA43:BE43 BH43:BL43 BO43:BS43 BV43:BZ43 CC43:CG43 CJ43:CN43 CQ43:CU43 CX43:DB43 DE43:DI43 DL43:DP43 DS43:DW43 DZ43:ED43 EG43:EK43 EN43:ER43 EU43:EY43 D45:H45 K45:O45 R45:V45 Y45:AC45 AF45:AJ45 AM45:AQ45 AT45:AX45 BA45:BE45 BH45:BL45 BO45:BS45 BV45:BZ45 CC45:CG45 CJ45:CN45 CQ45:CU45 CX45:DB45 DE45:DI45 DL45:DP45 DS45:DW45 DZ45:ED45 EG45:EK45 EN45:ER45 EU45:EY45 D47:H47 K47:O47 R47:V47 Y47:AC47 AF47:AJ47 AM47:AQ47 AT47:AX47 BA47:BE47 BH47:BL47 BO47:BS47 BV47:BZ47 CC47:CG47 CJ47:CN47 CQ47:CU47 CX47:DB47 DE47:DI47 DL47:DP47 DS47:DW47 DZ47:ED47 EG47:EK47 EN47:ER47 EU47:EY47 D49:H49 K49:O49 R49:V49 Y49:AC49 AF49:AJ49 AM49:AQ49 AT49:AX49 BA49:BE49 BH49:BL49 BO49:BS49 BV49:BZ49 CC49:CG49 CJ49:CN49 CQ49:CU49 CX49:DB49 DE49:DI49 DL49:DP49 DS49:DW49 DZ49:ED49 EG49:EK49 EN49:ER49 EU49:EY49 D51:H51 K51:O51 R51:V51 Y51:AC51 AF51:AJ51 AM51:AQ51 AT51:AX51 BA51:BE51 BH51:BL51 BO51:BS51 BV51:BZ51 CC51:CG51 CJ51:CN51 CQ51:CU51 CX51:DB51 DE51:DI51 DL51:DP51 DS51:DW51 DZ51:ED51 EG51:EK51 EN51:ER51 EU51:EY51 D53:H53 K53:O53 R53:V53 Y53:AC53 AF53:AJ53 AM53:AQ53 AT53:AX53 BA53:BE53 BH53:BL53 BO53:BS53 BV53:BZ53 CC53:CG53 CJ53:CN53 CQ53:CU53 CX53:DB53 DE53:DI53 DL53:DP53 DS53:DW53 DZ53:ED53 EG53:EK53 EN53:ER53 EU53:EY53 D55:H55 K55:O55 R55:V55 Y55:AC55 AF55:AJ55 AM55:AQ55 AT55:AX55 BA55:BE55 BH55:BL55 BO55:BS55 BV55:BZ55 CC55:CG55 CJ55:CN55 CQ55:CU55 CX55:DB55 DE55:DI55 DL55:DP55 DS55:DW55 DZ55:ED55 EG55:EK55 EN55:ER55 EU55:EY55 D57:H57 K57:O57 R57:V57 Y57:AC57 AF57:AJ57 AM57:AQ57 AT57:AX57 BA57:BE57 BH57:BL57 BO57:BS57 BV57:BZ57 CC57:CG57 CJ57:CN57 CQ57:CU57 CX57:DB57 DE57:DI57 DL57:DP57 DS57:DW57 DZ57:ED57 EG57:EK57 EN57:ER57 EU57:EY57">
    <cfRule type="containsText" dxfId="18" priority="82" operator="containsText" text="ล">
      <formula>NOT(ISERROR(SEARCH("ล",D9)))</formula>
    </cfRule>
  </conditionalFormatting>
  <conditionalFormatting sqref="D8:FA57">
    <cfRule type="containsText" dxfId="17" priority="76" operator="containsText" text="ข">
      <formula>NOT(ISERROR(SEARCH("ข",D8)))</formula>
    </cfRule>
    <cfRule type="containsText" dxfId="16" priority="77" operator="containsText" text="ล">
      <formula>NOT(ISERROR(SEARCH("ล",D8)))</formula>
    </cfRule>
    <cfRule type="containsText" dxfId="15" priority="78" operator="containsText" text="/">
      <formula>NOT(ISERROR(SEARCH("/",D8)))</formula>
    </cfRule>
    <cfRule type="containsText" dxfId="14" priority="83" operator="containsText" text="/">
      <formula>NOT(ISERROR(SEARCH("/",D8)))</formula>
    </cfRule>
  </conditionalFormatting>
  <dataValidations count="1">
    <dataValidation type="list" allowBlank="1" showInputMessage="1" showErrorMessage="1" sqref="D8:FA57" xr:uid="{C65F8F67-B5B5-4C76-A010-4B2DA38D99A3}">
      <formula1>$L$61:$L$66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EC03-57F9-41B3-8F88-3D0FA0209251}">
  <sheetPr codeName="Sheet4">
    <tabColor rgb="FF00B050"/>
  </sheetPr>
  <dimension ref="A1:G33"/>
  <sheetViews>
    <sheetView workbookViewId="0">
      <selection activeCell="B3" sqref="B3"/>
    </sheetView>
  </sheetViews>
  <sheetFormatPr defaultColWidth="9" defaultRowHeight="23.25" customHeight="1" x14ac:dyDescent="0.2"/>
  <cols>
    <col min="1" max="1" width="6" style="33" customWidth="1"/>
    <col min="2" max="2" width="17.125" style="33" customWidth="1"/>
    <col min="3" max="3" width="127.875" style="33" customWidth="1"/>
    <col min="4" max="7" width="9" style="34"/>
    <col min="8" max="16384" width="9" style="33"/>
  </cols>
  <sheetData>
    <row r="1" spans="1:3" ht="23.25" customHeight="1" thickBot="1" x14ac:dyDescent="0.25">
      <c r="A1" s="404" t="str">
        <f>"บันทึกข้อมูลมาตราฐานการเรียนรู้" &amp; " วิชา"&amp;ตั้งค่า!C15 &amp;" ระดับชั้น "&amp;ตั้งค่า!C12</f>
        <v>บันทึกข้อมูลมาตราฐานการเรียนรู้ วิชาการงานอาชีพ ระดับชั้น กรุณาเลือกข้อมูล</v>
      </c>
      <c r="B1" s="405"/>
      <c r="C1" s="406"/>
    </row>
    <row r="2" spans="1:3" ht="23.25" customHeight="1" thickBot="1" x14ac:dyDescent="0.25">
      <c r="A2" s="147" t="s">
        <v>70</v>
      </c>
      <c r="B2" s="155" t="s">
        <v>112</v>
      </c>
      <c r="C2" s="156" t="s">
        <v>113</v>
      </c>
    </row>
    <row r="3" spans="1:3" ht="23.25" customHeight="1" x14ac:dyDescent="0.55000000000000004">
      <c r="A3" s="149">
        <v>1</v>
      </c>
      <c r="B3" s="157"/>
      <c r="C3" s="158">
        <v>123456</v>
      </c>
    </row>
    <row r="4" spans="1:3" ht="23.25" customHeight="1" x14ac:dyDescent="0.55000000000000004">
      <c r="A4" s="149" t="str">
        <f>IF(B4="","",A3+1)</f>
        <v/>
      </c>
      <c r="B4" s="151"/>
      <c r="C4" s="159"/>
    </row>
    <row r="5" spans="1:3" ht="23.25" customHeight="1" x14ac:dyDescent="0.55000000000000004">
      <c r="A5" s="149" t="str">
        <f t="shared" ref="A5:A22" si="0">IF(B5="","",A4+1)</f>
        <v/>
      </c>
      <c r="B5" s="151"/>
      <c r="C5" s="159"/>
    </row>
    <row r="6" spans="1:3" ht="23.25" customHeight="1" x14ac:dyDescent="0.55000000000000004">
      <c r="A6" s="149" t="str">
        <f t="shared" si="0"/>
        <v/>
      </c>
      <c r="B6" s="151"/>
      <c r="C6" s="159"/>
    </row>
    <row r="7" spans="1:3" ht="23.25" customHeight="1" x14ac:dyDescent="0.55000000000000004">
      <c r="A7" s="149" t="str">
        <f t="shared" si="0"/>
        <v/>
      </c>
      <c r="B7" s="160"/>
      <c r="C7" s="159"/>
    </row>
    <row r="8" spans="1:3" ht="23.25" customHeight="1" x14ac:dyDescent="0.2">
      <c r="A8" s="149" t="str">
        <f t="shared" si="0"/>
        <v/>
      </c>
      <c r="B8" s="153"/>
      <c r="C8" s="161"/>
    </row>
    <row r="9" spans="1:3" ht="23.25" customHeight="1" x14ac:dyDescent="0.2">
      <c r="A9" s="149" t="str">
        <f t="shared" si="0"/>
        <v/>
      </c>
      <c r="B9" s="153"/>
      <c r="C9" s="162"/>
    </row>
    <row r="10" spans="1:3" ht="23.25" customHeight="1" x14ac:dyDescent="0.2">
      <c r="A10" s="149" t="str">
        <f t="shared" si="0"/>
        <v/>
      </c>
      <c r="B10" s="153"/>
      <c r="C10" s="161"/>
    </row>
    <row r="11" spans="1:3" ht="23.25" customHeight="1" x14ac:dyDescent="0.2">
      <c r="A11" s="149" t="str">
        <f t="shared" si="0"/>
        <v/>
      </c>
      <c r="B11" s="153"/>
      <c r="C11" s="163"/>
    </row>
    <row r="12" spans="1:3" ht="23.25" customHeight="1" x14ac:dyDescent="0.2">
      <c r="A12" s="149" t="str">
        <f t="shared" si="0"/>
        <v/>
      </c>
      <c r="B12" s="153"/>
      <c r="C12" s="163"/>
    </row>
    <row r="13" spans="1:3" ht="23.25" customHeight="1" x14ac:dyDescent="0.2">
      <c r="A13" s="149" t="str">
        <f t="shared" si="0"/>
        <v/>
      </c>
      <c r="B13" s="153"/>
      <c r="C13" s="164"/>
    </row>
    <row r="14" spans="1:3" ht="23.25" customHeight="1" x14ac:dyDescent="0.2">
      <c r="A14" s="149" t="str">
        <f t="shared" si="0"/>
        <v/>
      </c>
      <c r="B14" s="153"/>
      <c r="C14" s="164"/>
    </row>
    <row r="15" spans="1:3" ht="23.25" customHeight="1" x14ac:dyDescent="0.2">
      <c r="A15" s="149" t="str">
        <f t="shared" si="0"/>
        <v/>
      </c>
      <c r="B15" s="153"/>
      <c r="C15" s="164"/>
    </row>
    <row r="16" spans="1:3" ht="23.25" customHeight="1" x14ac:dyDescent="0.2">
      <c r="A16" s="149" t="str">
        <f t="shared" si="0"/>
        <v/>
      </c>
      <c r="B16" s="153"/>
      <c r="C16" s="164"/>
    </row>
    <row r="17" spans="1:3" ht="23.25" customHeight="1" x14ac:dyDescent="0.2">
      <c r="A17" s="149" t="str">
        <f t="shared" si="0"/>
        <v/>
      </c>
      <c r="B17" s="153"/>
      <c r="C17" s="164"/>
    </row>
    <row r="18" spans="1:3" ht="23.25" customHeight="1" x14ac:dyDescent="0.2">
      <c r="A18" s="149" t="str">
        <f t="shared" si="0"/>
        <v/>
      </c>
      <c r="B18" s="153"/>
      <c r="C18" s="164"/>
    </row>
    <row r="19" spans="1:3" ht="23.25" customHeight="1" x14ac:dyDescent="0.2">
      <c r="A19" s="149" t="str">
        <f t="shared" si="0"/>
        <v/>
      </c>
      <c r="B19" s="153"/>
      <c r="C19" s="164"/>
    </row>
    <row r="20" spans="1:3" ht="23.25" customHeight="1" x14ac:dyDescent="0.2">
      <c r="A20" s="149" t="str">
        <f t="shared" si="0"/>
        <v/>
      </c>
      <c r="B20" s="153"/>
      <c r="C20" s="161"/>
    </row>
    <row r="21" spans="1:3" ht="23.25" customHeight="1" x14ac:dyDescent="0.2">
      <c r="A21" s="149" t="str">
        <f t="shared" si="0"/>
        <v/>
      </c>
      <c r="B21" s="153"/>
      <c r="C21" s="164"/>
    </row>
    <row r="22" spans="1:3" ht="23.25" customHeight="1" x14ac:dyDescent="0.2">
      <c r="A22" s="149" t="str">
        <f t="shared" si="0"/>
        <v/>
      </c>
      <c r="B22" s="153"/>
      <c r="C22" s="164"/>
    </row>
    <row r="32" spans="1:3" ht="23.25" customHeight="1" x14ac:dyDescent="0.2">
      <c r="B32" s="165"/>
    </row>
    <row r="33" spans="2:2" ht="23.25" customHeight="1" x14ac:dyDescent="0.2">
      <c r="B33" s="165"/>
    </row>
  </sheetData>
  <sheetProtection algorithmName="SHA-512" hashValue="w+rIjL7dIErJXxlRnQoAm5rDZJ8m8QiqDYMMSzkt+caPh8OHdNcAozMErvsrgU9ivO+FAkYpVIzq4+98nhJDyg==" saltValue="wXalLPfV44y0iqulPudWWA==" spinCount="100000" sheet="1" objects="1" scenarios="1"/>
  <protectedRanges>
    <protectedRange sqref="B3:C22" name="ช่วง1"/>
  </protectedRanges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0A60-DCD4-40E4-8BEC-40AFC03FA8D3}">
  <sheetPr codeName="Sheet5">
    <tabColor rgb="FF7030A0"/>
  </sheetPr>
  <dimension ref="A1:M186"/>
  <sheetViews>
    <sheetView topLeftCell="A43" workbookViewId="0">
      <selection activeCell="D4" sqref="D4:I4"/>
    </sheetView>
  </sheetViews>
  <sheetFormatPr defaultRowHeight="14.25" x14ac:dyDescent="0.2"/>
  <cols>
    <col min="1" max="1" width="5.5" style="146" customWidth="1"/>
    <col min="2" max="3" width="12.125" style="154" customWidth="1"/>
    <col min="4" max="8" width="9" style="146"/>
    <col min="9" max="9" width="49" style="146" customWidth="1"/>
    <col min="10" max="10" width="4.75" style="146" customWidth="1"/>
    <col min="11" max="11" width="9" style="146"/>
    <col min="12" max="12" width="14.5" style="146" customWidth="1"/>
    <col min="13" max="16384" width="9" style="146"/>
  </cols>
  <sheetData>
    <row r="1" spans="1:13" ht="24" thickBot="1" x14ac:dyDescent="0.25">
      <c r="A1" s="413" t="str">
        <f>"บันทึกข้อมูลตัวชี้วัด" &amp; " วิชา"&amp;ตั้งค่า!C15 &amp;" ระดับชั้น "&amp;ตั้งค่า!C12</f>
        <v>บันทึกข้อมูลตัวชี้วัด วิชาการงานอาชีพ ระดับชั้น กรุณาเลือกข้อมูล</v>
      </c>
      <c r="B1" s="414"/>
      <c r="C1" s="414"/>
      <c r="D1" s="414"/>
      <c r="E1" s="414"/>
      <c r="F1" s="414"/>
      <c r="G1" s="414"/>
      <c r="H1" s="414"/>
      <c r="I1" s="415"/>
      <c r="J1" s="36"/>
      <c r="K1" s="411" t="s">
        <v>117</v>
      </c>
      <c r="L1" s="412"/>
      <c r="M1" s="36"/>
    </row>
    <row r="2" spans="1:13" ht="24" thickBot="1" x14ac:dyDescent="0.25">
      <c r="A2" s="147" t="s">
        <v>70</v>
      </c>
      <c r="B2" s="147" t="s">
        <v>112</v>
      </c>
      <c r="C2" s="148" t="s">
        <v>116</v>
      </c>
      <c r="D2" s="416" t="s">
        <v>115</v>
      </c>
      <c r="E2" s="416"/>
      <c r="F2" s="416"/>
      <c r="G2" s="416"/>
      <c r="H2" s="416"/>
      <c r="I2" s="417"/>
      <c r="J2" s="36"/>
      <c r="K2" s="43" t="s">
        <v>118</v>
      </c>
      <c r="L2" s="43">
        <f>COUNT(A3:A42)</f>
        <v>1</v>
      </c>
      <c r="M2" s="36"/>
    </row>
    <row r="3" spans="1:13" ht="24" x14ac:dyDescent="0.2">
      <c r="A3" s="149">
        <v>1</v>
      </c>
      <c r="B3" s="150"/>
      <c r="C3" s="151"/>
      <c r="D3" s="409"/>
      <c r="E3" s="409"/>
      <c r="F3" s="409"/>
      <c r="G3" s="409"/>
      <c r="H3" s="409"/>
      <c r="I3" s="410"/>
      <c r="J3" s="36"/>
      <c r="K3" s="36"/>
      <c r="L3" s="36"/>
      <c r="M3" s="36"/>
    </row>
    <row r="4" spans="1:13" ht="24" x14ac:dyDescent="0.2">
      <c r="A4" s="149" t="str">
        <f>IF(B4="","",A3+1)</f>
        <v/>
      </c>
      <c r="B4" s="150"/>
      <c r="C4" s="151"/>
      <c r="D4" s="409"/>
      <c r="E4" s="409"/>
      <c r="F4" s="409"/>
      <c r="G4" s="409"/>
      <c r="H4" s="409"/>
      <c r="I4" s="410"/>
      <c r="J4" s="36"/>
      <c r="K4" s="36"/>
      <c r="L4" s="36"/>
      <c r="M4" s="36"/>
    </row>
    <row r="5" spans="1:13" ht="24" x14ac:dyDescent="0.2">
      <c r="A5" s="149" t="str">
        <f t="shared" ref="A5:A42" si="0">IF(B5="","",A4+1)</f>
        <v/>
      </c>
      <c r="B5" s="150"/>
      <c r="C5" s="151"/>
      <c r="D5" s="409"/>
      <c r="E5" s="409"/>
      <c r="F5" s="409"/>
      <c r="G5" s="409"/>
      <c r="H5" s="409"/>
      <c r="I5" s="410"/>
      <c r="J5" s="36"/>
      <c r="K5" s="36"/>
      <c r="L5" s="36"/>
      <c r="M5" s="36"/>
    </row>
    <row r="6" spans="1:13" ht="24" x14ac:dyDescent="0.2">
      <c r="A6" s="149" t="str">
        <f t="shared" si="0"/>
        <v/>
      </c>
      <c r="B6" s="150"/>
      <c r="C6" s="151"/>
      <c r="D6" s="409"/>
      <c r="E6" s="409"/>
      <c r="F6" s="409"/>
      <c r="G6" s="409"/>
      <c r="H6" s="409"/>
      <c r="I6" s="410"/>
      <c r="J6" s="36"/>
      <c r="K6" s="36"/>
      <c r="L6" s="36"/>
      <c r="M6" s="36"/>
    </row>
    <row r="7" spans="1:13" ht="24" x14ac:dyDescent="0.2">
      <c r="A7" s="149" t="str">
        <f t="shared" si="0"/>
        <v/>
      </c>
      <c r="B7" s="150"/>
      <c r="C7" s="151"/>
      <c r="D7" s="409"/>
      <c r="E7" s="409"/>
      <c r="F7" s="409"/>
      <c r="G7" s="409"/>
      <c r="H7" s="409"/>
      <c r="I7" s="410"/>
      <c r="J7" s="36"/>
      <c r="K7" s="36"/>
      <c r="L7" s="36"/>
      <c r="M7" s="36"/>
    </row>
    <row r="8" spans="1:13" ht="24" x14ac:dyDescent="0.2">
      <c r="A8" s="149" t="str">
        <f t="shared" si="0"/>
        <v/>
      </c>
      <c r="B8" s="150"/>
      <c r="C8" s="151"/>
      <c r="D8" s="409"/>
      <c r="E8" s="409"/>
      <c r="F8" s="409"/>
      <c r="G8" s="409"/>
      <c r="H8" s="409"/>
      <c r="I8" s="410"/>
      <c r="J8" s="36"/>
      <c r="K8" s="36"/>
      <c r="L8" s="36"/>
      <c r="M8" s="36"/>
    </row>
    <row r="9" spans="1:13" ht="24" x14ac:dyDescent="0.5">
      <c r="A9" s="149" t="str">
        <f t="shared" si="0"/>
        <v/>
      </c>
      <c r="B9" s="150"/>
      <c r="C9" s="152"/>
      <c r="D9" s="409"/>
      <c r="E9" s="409"/>
      <c r="F9" s="409"/>
      <c r="G9" s="409"/>
      <c r="H9" s="409"/>
      <c r="I9" s="410"/>
      <c r="J9" s="36"/>
      <c r="K9" s="36"/>
      <c r="L9" s="36"/>
      <c r="M9" s="36"/>
    </row>
    <row r="10" spans="1:13" ht="24" x14ac:dyDescent="0.5">
      <c r="A10" s="149" t="str">
        <f t="shared" si="0"/>
        <v/>
      </c>
      <c r="B10" s="150"/>
      <c r="C10" s="152"/>
      <c r="D10" s="409"/>
      <c r="E10" s="409"/>
      <c r="F10" s="409"/>
      <c r="G10" s="409"/>
      <c r="H10" s="409"/>
      <c r="I10" s="410"/>
      <c r="J10" s="36"/>
      <c r="K10" s="36"/>
      <c r="L10" s="36"/>
      <c r="M10" s="36"/>
    </row>
    <row r="11" spans="1:13" ht="24" x14ac:dyDescent="0.5">
      <c r="A11" s="149" t="str">
        <f t="shared" si="0"/>
        <v/>
      </c>
      <c r="B11" s="150"/>
      <c r="C11" s="152"/>
      <c r="D11" s="409"/>
      <c r="E11" s="409"/>
      <c r="F11" s="409"/>
      <c r="G11" s="409"/>
      <c r="H11" s="409"/>
      <c r="I11" s="410"/>
      <c r="J11" s="36"/>
      <c r="K11" s="36"/>
      <c r="L11" s="36"/>
      <c r="M11" s="36"/>
    </row>
    <row r="12" spans="1:13" ht="24" x14ac:dyDescent="0.5">
      <c r="A12" s="149" t="str">
        <f t="shared" si="0"/>
        <v/>
      </c>
      <c r="B12" s="150"/>
      <c r="C12" s="152"/>
      <c r="D12" s="409"/>
      <c r="E12" s="409"/>
      <c r="F12" s="409"/>
      <c r="G12" s="409"/>
      <c r="H12" s="409"/>
      <c r="I12" s="410"/>
      <c r="J12" s="36"/>
      <c r="K12" s="36"/>
      <c r="L12" s="36"/>
      <c r="M12" s="36"/>
    </row>
    <row r="13" spans="1:13" ht="24" x14ac:dyDescent="0.5">
      <c r="A13" s="149" t="str">
        <f t="shared" si="0"/>
        <v/>
      </c>
      <c r="B13" s="150"/>
      <c r="C13" s="152"/>
      <c r="D13" s="409"/>
      <c r="E13" s="409"/>
      <c r="F13" s="409"/>
      <c r="G13" s="409"/>
      <c r="H13" s="409"/>
      <c r="I13" s="410"/>
      <c r="J13" s="36"/>
      <c r="K13" s="36"/>
      <c r="L13" s="36"/>
      <c r="M13" s="36"/>
    </row>
    <row r="14" spans="1:13" ht="24.75" thickBot="1" x14ac:dyDescent="0.55000000000000004">
      <c r="A14" s="149" t="str">
        <f t="shared" si="0"/>
        <v/>
      </c>
      <c r="B14" s="150"/>
      <c r="C14" s="152"/>
      <c r="D14" s="409"/>
      <c r="E14" s="409"/>
      <c r="F14" s="409"/>
      <c r="G14" s="409"/>
      <c r="H14" s="409"/>
      <c r="I14" s="410"/>
      <c r="J14" s="36"/>
      <c r="K14" s="36"/>
      <c r="L14" s="36"/>
      <c r="M14" s="36"/>
    </row>
    <row r="15" spans="1:13" ht="24" x14ac:dyDescent="0.5">
      <c r="A15" s="149" t="str">
        <f t="shared" si="0"/>
        <v/>
      </c>
      <c r="B15" s="150"/>
      <c r="C15" s="152"/>
      <c r="D15" s="409"/>
      <c r="E15" s="409"/>
      <c r="F15" s="409"/>
      <c r="G15" s="409"/>
      <c r="H15" s="409"/>
      <c r="I15" s="410"/>
      <c r="J15" s="36"/>
      <c r="K15" s="36"/>
      <c r="L15" s="36"/>
      <c r="M15" s="36"/>
    </row>
    <row r="16" spans="1:13" ht="24" x14ac:dyDescent="0.5">
      <c r="A16" s="149" t="str">
        <f t="shared" si="0"/>
        <v/>
      </c>
      <c r="B16" s="150"/>
      <c r="C16" s="152"/>
      <c r="D16" s="409"/>
      <c r="E16" s="409"/>
      <c r="F16" s="409"/>
      <c r="G16" s="409"/>
      <c r="H16" s="409"/>
      <c r="I16" s="410"/>
      <c r="J16" s="36"/>
      <c r="K16" s="36"/>
      <c r="L16" s="36"/>
      <c r="M16" s="36"/>
    </row>
    <row r="17" spans="1:13" ht="24" x14ac:dyDescent="0.5">
      <c r="A17" s="149" t="str">
        <f t="shared" si="0"/>
        <v/>
      </c>
      <c r="B17" s="150"/>
      <c r="C17" s="152"/>
      <c r="D17" s="409"/>
      <c r="E17" s="409"/>
      <c r="F17" s="409"/>
      <c r="G17" s="409"/>
      <c r="H17" s="409"/>
      <c r="I17" s="410"/>
      <c r="J17" s="36"/>
      <c r="K17" s="36"/>
      <c r="L17" s="36"/>
      <c r="M17" s="36"/>
    </row>
    <row r="18" spans="1:13" ht="24" x14ac:dyDescent="0.5">
      <c r="A18" s="149" t="str">
        <f t="shared" si="0"/>
        <v/>
      </c>
      <c r="B18" s="150"/>
      <c r="C18" s="152"/>
      <c r="D18" s="409"/>
      <c r="E18" s="409"/>
      <c r="F18" s="409"/>
      <c r="G18" s="409"/>
      <c r="H18" s="409"/>
      <c r="I18" s="410"/>
      <c r="J18" s="36"/>
      <c r="K18" s="36"/>
      <c r="L18" s="36"/>
      <c r="M18" s="36"/>
    </row>
    <row r="19" spans="1:13" ht="24" x14ac:dyDescent="0.5">
      <c r="A19" s="149" t="str">
        <f t="shared" si="0"/>
        <v/>
      </c>
      <c r="B19" s="150"/>
      <c r="C19" s="152"/>
      <c r="D19" s="409"/>
      <c r="E19" s="409"/>
      <c r="F19" s="409"/>
      <c r="G19" s="409"/>
      <c r="H19" s="409"/>
      <c r="I19" s="410"/>
      <c r="J19" s="36"/>
      <c r="K19" s="36"/>
      <c r="L19" s="36"/>
      <c r="M19" s="36"/>
    </row>
    <row r="20" spans="1:13" ht="24" x14ac:dyDescent="0.5">
      <c r="A20" s="149" t="str">
        <f t="shared" si="0"/>
        <v/>
      </c>
      <c r="B20" s="150"/>
      <c r="C20" s="152"/>
      <c r="D20" s="409"/>
      <c r="E20" s="409"/>
      <c r="F20" s="409"/>
      <c r="G20" s="409"/>
      <c r="H20" s="409"/>
      <c r="I20" s="410"/>
      <c r="J20" s="36"/>
      <c r="K20" s="36"/>
      <c r="L20" s="36"/>
      <c r="M20" s="36"/>
    </row>
    <row r="21" spans="1:13" ht="24" x14ac:dyDescent="0.5">
      <c r="A21" s="149" t="str">
        <f t="shared" si="0"/>
        <v/>
      </c>
      <c r="B21" s="150"/>
      <c r="C21" s="152"/>
      <c r="D21" s="409"/>
      <c r="E21" s="409"/>
      <c r="F21" s="409"/>
      <c r="G21" s="409"/>
      <c r="H21" s="409"/>
      <c r="I21" s="410"/>
      <c r="J21" s="36"/>
      <c r="K21" s="36"/>
      <c r="L21" s="36"/>
      <c r="M21" s="36"/>
    </row>
    <row r="22" spans="1:13" ht="24" x14ac:dyDescent="0.5">
      <c r="A22" s="149" t="str">
        <f t="shared" si="0"/>
        <v/>
      </c>
      <c r="B22" s="150"/>
      <c r="C22" s="152"/>
      <c r="D22" s="409"/>
      <c r="E22" s="409"/>
      <c r="F22" s="409"/>
      <c r="G22" s="409"/>
      <c r="H22" s="409"/>
      <c r="I22" s="410"/>
      <c r="J22" s="36"/>
      <c r="K22" s="36"/>
      <c r="L22" s="36"/>
      <c r="M22" s="36"/>
    </row>
    <row r="23" spans="1:13" ht="24" x14ac:dyDescent="0.5">
      <c r="A23" s="149" t="str">
        <f t="shared" si="0"/>
        <v/>
      </c>
      <c r="B23" s="150"/>
      <c r="C23" s="152"/>
      <c r="D23" s="409"/>
      <c r="E23" s="409"/>
      <c r="F23" s="409"/>
      <c r="G23" s="409"/>
      <c r="H23" s="409"/>
      <c r="I23" s="410"/>
      <c r="J23" s="36"/>
      <c r="K23" s="36"/>
      <c r="L23" s="36"/>
      <c r="M23" s="36"/>
    </row>
    <row r="24" spans="1:13" ht="24" x14ac:dyDescent="0.5">
      <c r="A24" s="149" t="str">
        <f t="shared" si="0"/>
        <v/>
      </c>
      <c r="B24" s="150"/>
      <c r="C24" s="152"/>
      <c r="D24" s="409"/>
      <c r="E24" s="409"/>
      <c r="F24" s="409"/>
      <c r="G24" s="409"/>
      <c r="H24" s="409"/>
      <c r="I24" s="410"/>
      <c r="J24" s="36"/>
      <c r="K24" s="36"/>
      <c r="L24" s="36"/>
      <c r="M24" s="36"/>
    </row>
    <row r="25" spans="1:13" ht="24" x14ac:dyDescent="0.5">
      <c r="A25" s="149" t="str">
        <f t="shared" si="0"/>
        <v/>
      </c>
      <c r="B25" s="150"/>
      <c r="C25" s="152"/>
      <c r="D25" s="409"/>
      <c r="E25" s="409"/>
      <c r="F25" s="409"/>
      <c r="G25" s="409"/>
      <c r="H25" s="409"/>
      <c r="I25" s="410"/>
      <c r="J25" s="36"/>
      <c r="K25" s="36"/>
      <c r="L25" s="36"/>
      <c r="M25" s="36"/>
    </row>
    <row r="26" spans="1:13" ht="24" x14ac:dyDescent="0.2">
      <c r="A26" s="149" t="str">
        <f t="shared" si="0"/>
        <v/>
      </c>
      <c r="B26" s="150"/>
      <c r="C26" s="153"/>
      <c r="D26" s="407"/>
      <c r="E26" s="407"/>
      <c r="F26" s="407"/>
      <c r="G26" s="407"/>
      <c r="H26" s="407"/>
      <c r="I26" s="408"/>
      <c r="J26" s="36"/>
      <c r="K26" s="36"/>
      <c r="L26" s="36"/>
      <c r="M26" s="36"/>
    </row>
    <row r="27" spans="1:13" ht="24" x14ac:dyDescent="0.2">
      <c r="A27" s="149" t="str">
        <f t="shared" si="0"/>
        <v/>
      </c>
      <c r="B27" s="150"/>
      <c r="C27" s="153"/>
      <c r="D27" s="407"/>
      <c r="E27" s="407"/>
      <c r="F27" s="407"/>
      <c r="G27" s="407"/>
      <c r="H27" s="407"/>
      <c r="I27" s="408"/>
      <c r="J27" s="36"/>
      <c r="K27" s="36"/>
      <c r="L27" s="36"/>
      <c r="M27" s="36"/>
    </row>
    <row r="28" spans="1:13" ht="24" x14ac:dyDescent="0.2">
      <c r="A28" s="149" t="str">
        <f t="shared" si="0"/>
        <v/>
      </c>
      <c r="B28" s="150"/>
      <c r="C28" s="153"/>
      <c r="D28" s="407"/>
      <c r="E28" s="407"/>
      <c r="F28" s="407"/>
      <c r="G28" s="407"/>
      <c r="H28" s="407"/>
      <c r="I28" s="408"/>
      <c r="J28" s="36"/>
      <c r="K28" s="36"/>
      <c r="L28" s="36"/>
      <c r="M28" s="36"/>
    </row>
    <row r="29" spans="1:13" ht="24" x14ac:dyDescent="0.2">
      <c r="A29" s="149" t="str">
        <f t="shared" si="0"/>
        <v/>
      </c>
      <c r="B29" s="150"/>
      <c r="C29" s="153"/>
      <c r="D29" s="407"/>
      <c r="E29" s="407"/>
      <c r="F29" s="407"/>
      <c r="G29" s="407"/>
      <c r="H29" s="407"/>
      <c r="I29" s="408"/>
      <c r="J29" s="36"/>
      <c r="K29" s="36"/>
      <c r="L29" s="36"/>
      <c r="M29" s="36"/>
    </row>
    <row r="30" spans="1:13" ht="24" x14ac:dyDescent="0.2">
      <c r="A30" s="149" t="str">
        <f t="shared" si="0"/>
        <v/>
      </c>
      <c r="B30" s="150"/>
      <c r="C30" s="153"/>
      <c r="D30" s="407"/>
      <c r="E30" s="407"/>
      <c r="F30" s="407"/>
      <c r="G30" s="407"/>
      <c r="H30" s="407"/>
      <c r="I30" s="408"/>
      <c r="J30" s="36"/>
      <c r="K30" s="36"/>
      <c r="L30" s="36"/>
      <c r="M30" s="36"/>
    </row>
    <row r="31" spans="1:13" ht="24" x14ac:dyDescent="0.2">
      <c r="A31" s="149" t="str">
        <f t="shared" si="0"/>
        <v/>
      </c>
      <c r="B31" s="150"/>
      <c r="C31" s="153"/>
      <c r="D31" s="407"/>
      <c r="E31" s="407"/>
      <c r="F31" s="407"/>
      <c r="G31" s="407"/>
      <c r="H31" s="407"/>
      <c r="I31" s="408"/>
      <c r="J31" s="36"/>
      <c r="K31" s="36"/>
      <c r="L31" s="36"/>
      <c r="M31" s="36"/>
    </row>
    <row r="32" spans="1:13" ht="24" x14ac:dyDescent="0.2">
      <c r="A32" s="149" t="str">
        <f t="shared" si="0"/>
        <v/>
      </c>
      <c r="B32" s="150"/>
      <c r="C32" s="153"/>
      <c r="D32" s="407"/>
      <c r="E32" s="407"/>
      <c r="F32" s="407"/>
      <c r="G32" s="407"/>
      <c r="H32" s="407"/>
      <c r="I32" s="408"/>
      <c r="J32" s="36"/>
      <c r="K32" s="36"/>
      <c r="L32" s="36"/>
      <c r="M32" s="36"/>
    </row>
    <row r="33" spans="1:13" ht="24" x14ac:dyDescent="0.2">
      <c r="A33" s="149" t="str">
        <f t="shared" si="0"/>
        <v/>
      </c>
      <c r="B33" s="150"/>
      <c r="C33" s="153"/>
      <c r="D33" s="407"/>
      <c r="E33" s="407"/>
      <c r="F33" s="407"/>
      <c r="G33" s="407"/>
      <c r="H33" s="407"/>
      <c r="I33" s="408"/>
      <c r="J33" s="36"/>
      <c r="K33" s="36"/>
      <c r="L33" s="36"/>
      <c r="M33" s="36"/>
    </row>
    <row r="34" spans="1:13" ht="24" x14ac:dyDescent="0.2">
      <c r="A34" s="149" t="str">
        <f t="shared" si="0"/>
        <v/>
      </c>
      <c r="B34" s="150"/>
      <c r="C34" s="153"/>
      <c r="D34" s="407"/>
      <c r="E34" s="407"/>
      <c r="F34" s="407"/>
      <c r="G34" s="407"/>
      <c r="H34" s="407"/>
      <c r="I34" s="408"/>
      <c r="J34" s="36"/>
      <c r="K34" s="36"/>
      <c r="L34" s="36"/>
      <c r="M34" s="36"/>
    </row>
    <row r="35" spans="1:13" ht="24" x14ac:dyDescent="0.2">
      <c r="A35" s="149" t="str">
        <f t="shared" si="0"/>
        <v/>
      </c>
      <c r="B35" s="150"/>
      <c r="C35" s="153"/>
      <c r="D35" s="407"/>
      <c r="E35" s="407"/>
      <c r="F35" s="407"/>
      <c r="G35" s="407"/>
      <c r="H35" s="407"/>
      <c r="I35" s="408"/>
      <c r="J35" s="36"/>
      <c r="K35" s="36"/>
      <c r="L35" s="36"/>
      <c r="M35" s="36"/>
    </row>
    <row r="36" spans="1:13" ht="24" x14ac:dyDescent="0.2">
      <c r="A36" s="149" t="str">
        <f t="shared" si="0"/>
        <v/>
      </c>
      <c r="B36" s="150"/>
      <c r="C36" s="153"/>
      <c r="D36" s="407"/>
      <c r="E36" s="407"/>
      <c r="F36" s="407"/>
      <c r="G36" s="407"/>
      <c r="H36" s="407"/>
      <c r="I36" s="408"/>
      <c r="J36" s="36"/>
      <c r="K36" s="36"/>
      <c r="L36" s="36"/>
      <c r="M36" s="36"/>
    </row>
    <row r="37" spans="1:13" ht="24" x14ac:dyDescent="0.2">
      <c r="A37" s="149" t="str">
        <f t="shared" si="0"/>
        <v/>
      </c>
      <c r="B37" s="150"/>
      <c r="C37" s="153"/>
      <c r="D37" s="407"/>
      <c r="E37" s="407"/>
      <c r="F37" s="407"/>
      <c r="G37" s="407"/>
      <c r="H37" s="407"/>
      <c r="I37" s="408"/>
      <c r="J37" s="36"/>
      <c r="K37" s="36"/>
      <c r="L37" s="36"/>
      <c r="M37" s="36"/>
    </row>
    <row r="38" spans="1:13" ht="24" x14ac:dyDescent="0.2">
      <c r="A38" s="149" t="str">
        <f t="shared" si="0"/>
        <v/>
      </c>
      <c r="B38" s="150"/>
      <c r="C38" s="153"/>
      <c r="D38" s="407"/>
      <c r="E38" s="407"/>
      <c r="F38" s="407"/>
      <c r="G38" s="407"/>
      <c r="H38" s="407"/>
      <c r="I38" s="408"/>
      <c r="J38" s="36"/>
      <c r="K38" s="36"/>
      <c r="L38" s="36"/>
      <c r="M38" s="36"/>
    </row>
    <row r="39" spans="1:13" ht="24" x14ac:dyDescent="0.2">
      <c r="A39" s="149" t="str">
        <f t="shared" si="0"/>
        <v/>
      </c>
      <c r="B39" s="150"/>
      <c r="C39" s="153"/>
      <c r="D39" s="407"/>
      <c r="E39" s="407"/>
      <c r="F39" s="407"/>
      <c r="G39" s="407"/>
      <c r="H39" s="407"/>
      <c r="I39" s="408"/>
      <c r="J39" s="36"/>
      <c r="K39" s="36"/>
      <c r="L39" s="36"/>
      <c r="M39" s="36"/>
    </row>
    <row r="40" spans="1:13" ht="24" x14ac:dyDescent="0.2">
      <c r="A40" s="149" t="str">
        <f t="shared" si="0"/>
        <v/>
      </c>
      <c r="B40" s="150"/>
      <c r="C40" s="153"/>
      <c r="D40" s="407"/>
      <c r="E40" s="407"/>
      <c r="F40" s="407"/>
      <c r="G40" s="407"/>
      <c r="H40" s="407"/>
      <c r="I40" s="408"/>
      <c r="J40" s="36"/>
      <c r="K40" s="36"/>
      <c r="L40" s="36"/>
      <c r="M40" s="36"/>
    </row>
    <row r="41" spans="1:13" ht="24" x14ac:dyDescent="0.2">
      <c r="A41" s="149" t="str">
        <f t="shared" si="0"/>
        <v/>
      </c>
      <c r="B41" s="150"/>
      <c r="C41" s="153"/>
      <c r="D41" s="407"/>
      <c r="E41" s="407"/>
      <c r="F41" s="407"/>
      <c r="G41" s="407"/>
      <c r="H41" s="407"/>
      <c r="I41" s="408"/>
      <c r="J41" s="36"/>
      <c r="K41" s="36"/>
      <c r="L41" s="36"/>
      <c r="M41" s="36"/>
    </row>
    <row r="42" spans="1:13" ht="24" x14ac:dyDescent="0.2">
      <c r="A42" s="149" t="str">
        <f t="shared" si="0"/>
        <v/>
      </c>
      <c r="B42" s="150"/>
      <c r="C42" s="153"/>
      <c r="D42" s="407"/>
      <c r="E42" s="407"/>
      <c r="F42" s="407"/>
      <c r="G42" s="407"/>
      <c r="H42" s="407"/>
      <c r="I42" s="408"/>
      <c r="J42" s="36"/>
      <c r="K42" s="36"/>
      <c r="L42" s="36"/>
      <c r="M42" s="36"/>
    </row>
    <row r="43" spans="1:13" s="321" customFormat="1" ht="24" x14ac:dyDescent="0.2">
      <c r="A43" s="149" t="str">
        <f t="shared" ref="A43:A50" si="1">IF(B43="","",A42+1)</f>
        <v/>
      </c>
      <c r="B43" s="150"/>
      <c r="C43" s="153"/>
      <c r="D43" s="407"/>
      <c r="E43" s="407"/>
      <c r="F43" s="407"/>
      <c r="G43" s="407"/>
      <c r="H43" s="407"/>
      <c r="I43" s="408"/>
      <c r="J43" s="320"/>
      <c r="K43" s="320"/>
      <c r="L43" s="320"/>
      <c r="M43" s="320"/>
    </row>
    <row r="44" spans="1:13" s="321" customFormat="1" ht="24" x14ac:dyDescent="0.2">
      <c r="A44" s="149" t="str">
        <f t="shared" si="1"/>
        <v/>
      </c>
      <c r="B44" s="150"/>
      <c r="C44" s="153"/>
      <c r="D44" s="407"/>
      <c r="E44" s="407"/>
      <c r="F44" s="407"/>
      <c r="G44" s="407"/>
      <c r="H44" s="407"/>
      <c r="I44" s="408"/>
      <c r="J44" s="320"/>
      <c r="K44" s="320"/>
      <c r="L44" s="320"/>
      <c r="M44" s="320"/>
    </row>
    <row r="45" spans="1:13" s="321" customFormat="1" ht="24" x14ac:dyDescent="0.2">
      <c r="A45" s="149" t="str">
        <f t="shared" si="1"/>
        <v/>
      </c>
      <c r="B45" s="150"/>
      <c r="C45" s="153"/>
      <c r="D45" s="407"/>
      <c r="E45" s="407"/>
      <c r="F45" s="407"/>
      <c r="G45" s="407"/>
      <c r="H45" s="407"/>
      <c r="I45" s="408"/>
      <c r="J45" s="320"/>
      <c r="K45" s="320"/>
      <c r="L45" s="320"/>
      <c r="M45" s="320"/>
    </row>
    <row r="46" spans="1:13" s="321" customFormat="1" ht="24" x14ac:dyDescent="0.2">
      <c r="A46" s="149" t="str">
        <f t="shared" si="1"/>
        <v/>
      </c>
      <c r="B46" s="150"/>
      <c r="C46" s="153"/>
      <c r="D46" s="407"/>
      <c r="E46" s="407"/>
      <c r="F46" s="407"/>
      <c r="G46" s="407"/>
      <c r="H46" s="407"/>
      <c r="I46" s="408"/>
      <c r="J46" s="320"/>
      <c r="K46" s="320"/>
      <c r="L46" s="320"/>
      <c r="M46" s="320"/>
    </row>
    <row r="47" spans="1:13" s="321" customFormat="1" ht="24" x14ac:dyDescent="0.2">
      <c r="A47" s="149" t="str">
        <f t="shared" si="1"/>
        <v/>
      </c>
      <c r="B47" s="150"/>
      <c r="C47" s="153"/>
      <c r="D47" s="407"/>
      <c r="E47" s="407"/>
      <c r="F47" s="407"/>
      <c r="G47" s="407"/>
      <c r="H47" s="407"/>
      <c r="I47" s="408"/>
      <c r="J47" s="320"/>
      <c r="K47" s="320"/>
      <c r="L47" s="320"/>
      <c r="M47" s="320"/>
    </row>
    <row r="48" spans="1:13" s="321" customFormat="1" ht="24" x14ac:dyDescent="0.2">
      <c r="A48" s="149" t="str">
        <f t="shared" si="1"/>
        <v/>
      </c>
      <c r="B48" s="150"/>
      <c r="C48" s="153"/>
      <c r="D48" s="407"/>
      <c r="E48" s="407"/>
      <c r="F48" s="407"/>
      <c r="G48" s="407"/>
      <c r="H48" s="407"/>
      <c r="I48" s="408"/>
      <c r="J48" s="320"/>
      <c r="K48" s="320"/>
      <c r="L48" s="320"/>
      <c r="M48" s="320"/>
    </row>
    <row r="49" spans="1:13" s="321" customFormat="1" ht="24" x14ac:dyDescent="0.2">
      <c r="A49" s="149" t="str">
        <f t="shared" si="1"/>
        <v/>
      </c>
      <c r="B49" s="150"/>
      <c r="C49" s="153"/>
      <c r="D49" s="407"/>
      <c r="E49" s="407"/>
      <c r="F49" s="407"/>
      <c r="G49" s="407"/>
      <c r="H49" s="407"/>
      <c r="I49" s="408"/>
      <c r="J49" s="320"/>
      <c r="K49" s="320"/>
      <c r="L49" s="320"/>
      <c r="M49" s="320"/>
    </row>
    <row r="50" spans="1:13" s="321" customFormat="1" ht="24" x14ac:dyDescent="0.2">
      <c r="A50" s="149" t="str">
        <f t="shared" si="1"/>
        <v/>
      </c>
      <c r="B50" s="150"/>
      <c r="C50" s="153"/>
      <c r="D50" s="407"/>
      <c r="E50" s="407"/>
      <c r="F50" s="407"/>
      <c r="G50" s="407"/>
      <c r="H50" s="407"/>
      <c r="I50" s="408"/>
      <c r="J50" s="320"/>
      <c r="K50" s="320"/>
      <c r="L50" s="320"/>
      <c r="M50" s="320"/>
    </row>
    <row r="51" spans="1:13" s="321" customFormat="1" ht="23.25" x14ac:dyDescent="0.2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</row>
    <row r="52" spans="1:13" s="321" customFormat="1" ht="23.25" x14ac:dyDescent="0.2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</row>
    <row r="53" spans="1:13" s="321" customFormat="1" x14ac:dyDescent="0.2">
      <c r="B53" s="322"/>
      <c r="C53" s="322"/>
    </row>
    <row r="54" spans="1:13" s="321" customFormat="1" x14ac:dyDescent="0.2">
      <c r="B54" s="322"/>
      <c r="C54" s="322"/>
    </row>
    <row r="55" spans="1:13" s="321" customFormat="1" x14ac:dyDescent="0.2">
      <c r="B55" s="322"/>
      <c r="C55" s="322"/>
    </row>
    <row r="56" spans="1:13" s="321" customFormat="1" x14ac:dyDescent="0.2">
      <c r="B56" s="322"/>
      <c r="C56" s="322"/>
    </row>
    <row r="57" spans="1:13" s="321" customFormat="1" x14ac:dyDescent="0.2">
      <c r="B57" s="322"/>
      <c r="C57" s="322"/>
    </row>
    <row r="58" spans="1:13" s="321" customFormat="1" x14ac:dyDescent="0.2">
      <c r="B58" s="322"/>
      <c r="C58" s="322"/>
    </row>
    <row r="59" spans="1:13" s="321" customFormat="1" x14ac:dyDescent="0.2">
      <c r="B59" s="322"/>
      <c r="C59" s="322"/>
    </row>
    <row r="60" spans="1:13" s="321" customFormat="1" x14ac:dyDescent="0.2">
      <c r="B60" s="322"/>
      <c r="C60" s="322"/>
    </row>
    <row r="61" spans="1:13" s="321" customFormat="1" x14ac:dyDescent="0.2">
      <c r="B61" s="322"/>
      <c r="C61" s="322"/>
    </row>
    <row r="62" spans="1:13" s="321" customFormat="1" x14ac:dyDescent="0.2">
      <c r="B62" s="322"/>
      <c r="C62" s="322"/>
    </row>
    <row r="63" spans="1:13" s="321" customFormat="1" x14ac:dyDescent="0.2">
      <c r="B63" s="322"/>
      <c r="C63" s="322"/>
    </row>
    <row r="64" spans="1:13" s="321" customFormat="1" x14ac:dyDescent="0.2">
      <c r="B64" s="322"/>
      <c r="C64" s="322"/>
    </row>
    <row r="65" spans="2:3" s="321" customFormat="1" x14ac:dyDescent="0.2">
      <c r="B65" s="322"/>
      <c r="C65" s="322"/>
    </row>
    <row r="66" spans="2:3" s="321" customFormat="1" x14ac:dyDescent="0.2">
      <c r="B66" s="322"/>
      <c r="C66" s="322"/>
    </row>
    <row r="67" spans="2:3" s="321" customFormat="1" x14ac:dyDescent="0.2">
      <c r="B67" s="322"/>
      <c r="C67" s="322"/>
    </row>
    <row r="68" spans="2:3" s="321" customFormat="1" x14ac:dyDescent="0.2">
      <c r="B68" s="322"/>
      <c r="C68" s="322"/>
    </row>
    <row r="69" spans="2:3" s="321" customFormat="1" x14ac:dyDescent="0.2">
      <c r="B69" s="322"/>
      <c r="C69" s="322"/>
    </row>
    <row r="70" spans="2:3" s="321" customFormat="1" x14ac:dyDescent="0.2">
      <c r="B70" s="322"/>
      <c r="C70" s="322"/>
    </row>
    <row r="71" spans="2:3" s="321" customFormat="1" x14ac:dyDescent="0.2">
      <c r="B71" s="322"/>
      <c r="C71" s="322"/>
    </row>
    <row r="72" spans="2:3" s="321" customFormat="1" x14ac:dyDescent="0.2">
      <c r="B72" s="322"/>
      <c r="C72" s="322"/>
    </row>
    <row r="73" spans="2:3" s="321" customFormat="1" x14ac:dyDescent="0.2">
      <c r="B73" s="322"/>
      <c r="C73" s="322"/>
    </row>
    <row r="74" spans="2:3" s="321" customFormat="1" x14ac:dyDescent="0.2">
      <c r="B74" s="322"/>
      <c r="C74" s="322"/>
    </row>
    <row r="75" spans="2:3" s="321" customFormat="1" x14ac:dyDescent="0.2">
      <c r="B75" s="322"/>
      <c r="C75" s="322"/>
    </row>
    <row r="76" spans="2:3" s="321" customFormat="1" x14ac:dyDescent="0.2">
      <c r="B76" s="322"/>
      <c r="C76" s="322"/>
    </row>
    <row r="77" spans="2:3" s="321" customFormat="1" x14ac:dyDescent="0.2">
      <c r="B77" s="322"/>
      <c r="C77" s="322"/>
    </row>
    <row r="78" spans="2:3" s="321" customFormat="1" x14ac:dyDescent="0.2">
      <c r="B78" s="322"/>
      <c r="C78" s="322"/>
    </row>
    <row r="79" spans="2:3" s="321" customFormat="1" x14ac:dyDescent="0.2">
      <c r="B79" s="322"/>
      <c r="C79" s="322"/>
    </row>
    <row r="80" spans="2:3" s="321" customFormat="1" x14ac:dyDescent="0.2">
      <c r="B80" s="322"/>
      <c r="C80" s="322"/>
    </row>
    <row r="81" spans="2:3" s="321" customFormat="1" x14ac:dyDescent="0.2">
      <c r="B81" s="322"/>
      <c r="C81" s="322"/>
    </row>
    <row r="82" spans="2:3" s="321" customFormat="1" x14ac:dyDescent="0.2">
      <c r="B82" s="322"/>
      <c r="C82" s="322"/>
    </row>
    <row r="83" spans="2:3" s="321" customFormat="1" x14ac:dyDescent="0.2">
      <c r="B83" s="322"/>
      <c r="C83" s="322"/>
    </row>
    <row r="84" spans="2:3" s="321" customFormat="1" x14ac:dyDescent="0.2">
      <c r="B84" s="322"/>
      <c r="C84" s="322"/>
    </row>
    <row r="85" spans="2:3" s="321" customFormat="1" x14ac:dyDescent="0.2">
      <c r="B85" s="322"/>
      <c r="C85" s="322"/>
    </row>
    <row r="86" spans="2:3" s="321" customFormat="1" x14ac:dyDescent="0.2">
      <c r="B86" s="322"/>
      <c r="C86" s="322"/>
    </row>
    <row r="87" spans="2:3" s="321" customFormat="1" x14ac:dyDescent="0.2">
      <c r="B87" s="322"/>
      <c r="C87" s="322"/>
    </row>
    <row r="88" spans="2:3" s="321" customFormat="1" x14ac:dyDescent="0.2">
      <c r="B88" s="322"/>
      <c r="C88" s="322"/>
    </row>
    <row r="89" spans="2:3" s="321" customFormat="1" x14ac:dyDescent="0.2">
      <c r="B89" s="322"/>
      <c r="C89" s="322"/>
    </row>
    <row r="90" spans="2:3" s="321" customFormat="1" x14ac:dyDescent="0.2">
      <c r="B90" s="322"/>
      <c r="C90" s="322"/>
    </row>
    <row r="91" spans="2:3" s="321" customFormat="1" x14ac:dyDescent="0.2">
      <c r="B91" s="322"/>
      <c r="C91" s="322"/>
    </row>
    <row r="92" spans="2:3" s="321" customFormat="1" x14ac:dyDescent="0.2">
      <c r="B92" s="322"/>
      <c r="C92" s="322"/>
    </row>
    <row r="93" spans="2:3" s="321" customFormat="1" x14ac:dyDescent="0.2">
      <c r="B93" s="322"/>
      <c r="C93" s="322"/>
    </row>
    <row r="94" spans="2:3" s="321" customFormat="1" x14ac:dyDescent="0.2">
      <c r="B94" s="322"/>
      <c r="C94" s="322"/>
    </row>
    <row r="95" spans="2:3" s="321" customFormat="1" x14ac:dyDescent="0.2">
      <c r="B95" s="322"/>
      <c r="C95" s="322"/>
    </row>
    <row r="96" spans="2:3" s="321" customFormat="1" x14ac:dyDescent="0.2">
      <c r="B96" s="322"/>
      <c r="C96" s="322"/>
    </row>
    <row r="97" spans="2:3" s="321" customFormat="1" x14ac:dyDescent="0.2">
      <c r="B97" s="322"/>
      <c r="C97" s="322"/>
    </row>
    <row r="98" spans="2:3" s="321" customFormat="1" x14ac:dyDescent="0.2">
      <c r="B98" s="322"/>
      <c r="C98" s="322"/>
    </row>
    <row r="99" spans="2:3" s="321" customFormat="1" x14ac:dyDescent="0.2">
      <c r="B99" s="322"/>
      <c r="C99" s="322"/>
    </row>
    <row r="100" spans="2:3" s="321" customFormat="1" x14ac:dyDescent="0.2">
      <c r="B100" s="322"/>
      <c r="C100" s="322"/>
    </row>
    <row r="101" spans="2:3" s="321" customFormat="1" x14ac:dyDescent="0.2">
      <c r="B101" s="322"/>
      <c r="C101" s="322"/>
    </row>
    <row r="102" spans="2:3" s="321" customFormat="1" x14ac:dyDescent="0.2">
      <c r="B102" s="322"/>
      <c r="C102" s="322"/>
    </row>
    <row r="103" spans="2:3" s="321" customFormat="1" x14ac:dyDescent="0.2">
      <c r="B103" s="322"/>
      <c r="C103" s="322"/>
    </row>
    <row r="104" spans="2:3" s="321" customFormat="1" x14ac:dyDescent="0.2">
      <c r="B104" s="322"/>
      <c r="C104" s="322"/>
    </row>
    <row r="105" spans="2:3" s="321" customFormat="1" x14ac:dyDescent="0.2">
      <c r="B105" s="322"/>
      <c r="C105" s="322"/>
    </row>
    <row r="106" spans="2:3" s="321" customFormat="1" x14ac:dyDescent="0.2">
      <c r="B106" s="322"/>
      <c r="C106" s="322"/>
    </row>
    <row r="107" spans="2:3" s="321" customFormat="1" x14ac:dyDescent="0.2">
      <c r="B107" s="322"/>
      <c r="C107" s="322"/>
    </row>
    <row r="108" spans="2:3" s="321" customFormat="1" x14ac:dyDescent="0.2">
      <c r="B108" s="322"/>
      <c r="C108" s="322"/>
    </row>
    <row r="109" spans="2:3" s="321" customFormat="1" x14ac:dyDescent="0.2">
      <c r="B109" s="322"/>
      <c r="C109" s="322"/>
    </row>
    <row r="110" spans="2:3" s="321" customFormat="1" x14ac:dyDescent="0.2">
      <c r="B110" s="322"/>
      <c r="C110" s="322"/>
    </row>
    <row r="111" spans="2:3" s="321" customFormat="1" x14ac:dyDescent="0.2">
      <c r="B111" s="322"/>
      <c r="C111" s="322"/>
    </row>
    <row r="112" spans="2:3" s="321" customFormat="1" x14ac:dyDescent="0.2">
      <c r="B112" s="322"/>
      <c r="C112" s="322"/>
    </row>
    <row r="113" spans="2:3" s="321" customFormat="1" x14ac:dyDescent="0.2">
      <c r="B113" s="322"/>
      <c r="C113" s="322"/>
    </row>
    <row r="114" spans="2:3" s="321" customFormat="1" x14ac:dyDescent="0.2">
      <c r="B114" s="322"/>
      <c r="C114" s="322"/>
    </row>
    <row r="115" spans="2:3" s="321" customFormat="1" x14ac:dyDescent="0.2">
      <c r="B115" s="322"/>
      <c r="C115" s="322"/>
    </row>
    <row r="116" spans="2:3" s="321" customFormat="1" x14ac:dyDescent="0.2">
      <c r="B116" s="322"/>
      <c r="C116" s="322"/>
    </row>
    <row r="117" spans="2:3" s="321" customFormat="1" x14ac:dyDescent="0.2">
      <c r="B117" s="322"/>
      <c r="C117" s="322"/>
    </row>
    <row r="118" spans="2:3" s="321" customFormat="1" x14ac:dyDescent="0.2">
      <c r="B118" s="322"/>
      <c r="C118" s="322"/>
    </row>
    <row r="119" spans="2:3" s="321" customFormat="1" x14ac:dyDescent="0.2">
      <c r="B119" s="322"/>
      <c r="C119" s="322"/>
    </row>
    <row r="120" spans="2:3" s="321" customFormat="1" x14ac:dyDescent="0.2">
      <c r="B120" s="322"/>
      <c r="C120" s="322"/>
    </row>
    <row r="121" spans="2:3" s="321" customFormat="1" x14ac:dyDescent="0.2">
      <c r="B121" s="322"/>
      <c r="C121" s="322"/>
    </row>
    <row r="122" spans="2:3" s="321" customFormat="1" x14ac:dyDescent="0.2">
      <c r="B122" s="322"/>
      <c r="C122" s="322"/>
    </row>
    <row r="123" spans="2:3" s="321" customFormat="1" x14ac:dyDescent="0.2">
      <c r="B123" s="322"/>
      <c r="C123" s="322"/>
    </row>
    <row r="124" spans="2:3" s="321" customFormat="1" x14ac:dyDescent="0.2">
      <c r="B124" s="322"/>
      <c r="C124" s="322"/>
    </row>
    <row r="125" spans="2:3" s="321" customFormat="1" x14ac:dyDescent="0.2">
      <c r="B125" s="322"/>
      <c r="C125" s="322"/>
    </row>
    <row r="126" spans="2:3" s="321" customFormat="1" x14ac:dyDescent="0.2">
      <c r="B126" s="322"/>
      <c r="C126" s="322"/>
    </row>
    <row r="127" spans="2:3" s="321" customFormat="1" x14ac:dyDescent="0.2">
      <c r="B127" s="322"/>
      <c r="C127" s="322"/>
    </row>
    <row r="128" spans="2:3" s="321" customFormat="1" x14ac:dyDescent="0.2">
      <c r="B128" s="322"/>
      <c r="C128" s="322"/>
    </row>
    <row r="129" spans="2:3" s="321" customFormat="1" x14ac:dyDescent="0.2">
      <c r="B129" s="322"/>
      <c r="C129" s="322"/>
    </row>
    <row r="130" spans="2:3" s="321" customFormat="1" x14ac:dyDescent="0.2">
      <c r="B130" s="322"/>
      <c r="C130" s="322"/>
    </row>
    <row r="131" spans="2:3" s="321" customFormat="1" x14ac:dyDescent="0.2">
      <c r="B131" s="322"/>
      <c r="C131" s="322"/>
    </row>
    <row r="132" spans="2:3" s="321" customFormat="1" x14ac:dyDescent="0.2">
      <c r="B132" s="322"/>
      <c r="C132" s="322"/>
    </row>
    <row r="133" spans="2:3" s="321" customFormat="1" x14ac:dyDescent="0.2">
      <c r="B133" s="322"/>
      <c r="C133" s="322"/>
    </row>
    <row r="134" spans="2:3" s="321" customFormat="1" x14ac:dyDescent="0.2">
      <c r="B134" s="322"/>
      <c r="C134" s="322"/>
    </row>
    <row r="135" spans="2:3" s="321" customFormat="1" x14ac:dyDescent="0.2">
      <c r="B135" s="322"/>
      <c r="C135" s="322"/>
    </row>
    <row r="136" spans="2:3" s="321" customFormat="1" x14ac:dyDescent="0.2">
      <c r="B136" s="322"/>
      <c r="C136" s="322"/>
    </row>
    <row r="137" spans="2:3" s="321" customFormat="1" x14ac:dyDescent="0.2">
      <c r="B137" s="322"/>
      <c r="C137" s="322"/>
    </row>
    <row r="138" spans="2:3" s="321" customFormat="1" x14ac:dyDescent="0.2">
      <c r="B138" s="322"/>
      <c r="C138" s="322"/>
    </row>
    <row r="139" spans="2:3" s="321" customFormat="1" x14ac:dyDescent="0.2">
      <c r="B139" s="322"/>
      <c r="C139" s="322"/>
    </row>
    <row r="140" spans="2:3" s="321" customFormat="1" x14ac:dyDescent="0.2">
      <c r="B140" s="322"/>
      <c r="C140" s="322"/>
    </row>
    <row r="141" spans="2:3" s="321" customFormat="1" x14ac:dyDescent="0.2">
      <c r="B141" s="322"/>
      <c r="C141" s="322"/>
    </row>
    <row r="142" spans="2:3" s="321" customFormat="1" x14ac:dyDescent="0.2">
      <c r="B142" s="322"/>
      <c r="C142" s="322"/>
    </row>
    <row r="143" spans="2:3" s="321" customFormat="1" x14ac:dyDescent="0.2">
      <c r="B143" s="322"/>
      <c r="C143" s="322"/>
    </row>
    <row r="144" spans="2:3" s="321" customFormat="1" x14ac:dyDescent="0.2">
      <c r="B144" s="322"/>
      <c r="C144" s="322"/>
    </row>
    <row r="145" spans="2:3" s="321" customFormat="1" x14ac:dyDescent="0.2">
      <c r="B145" s="322"/>
      <c r="C145" s="322"/>
    </row>
    <row r="146" spans="2:3" s="321" customFormat="1" x14ac:dyDescent="0.2">
      <c r="B146" s="322"/>
      <c r="C146" s="322"/>
    </row>
    <row r="147" spans="2:3" s="321" customFormat="1" x14ac:dyDescent="0.2">
      <c r="B147" s="322"/>
      <c r="C147" s="322"/>
    </row>
    <row r="148" spans="2:3" s="321" customFormat="1" x14ac:dyDescent="0.2">
      <c r="B148" s="322"/>
      <c r="C148" s="322"/>
    </row>
    <row r="149" spans="2:3" s="321" customFormat="1" x14ac:dyDescent="0.2">
      <c r="B149" s="322"/>
      <c r="C149" s="322"/>
    </row>
    <row r="150" spans="2:3" s="321" customFormat="1" x14ac:dyDescent="0.2">
      <c r="B150" s="322"/>
      <c r="C150" s="322"/>
    </row>
    <row r="151" spans="2:3" s="321" customFormat="1" x14ac:dyDescent="0.2">
      <c r="B151" s="322"/>
      <c r="C151" s="322"/>
    </row>
    <row r="152" spans="2:3" s="321" customFormat="1" x14ac:dyDescent="0.2">
      <c r="B152" s="322"/>
      <c r="C152" s="322"/>
    </row>
    <row r="153" spans="2:3" s="321" customFormat="1" x14ac:dyDescent="0.2">
      <c r="B153" s="322"/>
      <c r="C153" s="322"/>
    </row>
    <row r="154" spans="2:3" s="321" customFormat="1" x14ac:dyDescent="0.2">
      <c r="B154" s="322"/>
      <c r="C154" s="322"/>
    </row>
    <row r="155" spans="2:3" s="321" customFormat="1" x14ac:dyDescent="0.2">
      <c r="B155" s="322"/>
      <c r="C155" s="322"/>
    </row>
    <row r="156" spans="2:3" s="321" customFormat="1" x14ac:dyDescent="0.2">
      <c r="B156" s="322"/>
      <c r="C156" s="322"/>
    </row>
    <row r="157" spans="2:3" s="321" customFormat="1" x14ac:dyDescent="0.2">
      <c r="B157" s="322"/>
      <c r="C157" s="322"/>
    </row>
    <row r="158" spans="2:3" s="321" customFormat="1" x14ac:dyDescent="0.2">
      <c r="B158" s="322"/>
      <c r="C158" s="322"/>
    </row>
    <row r="159" spans="2:3" s="321" customFormat="1" x14ac:dyDescent="0.2">
      <c r="B159" s="322"/>
      <c r="C159" s="322"/>
    </row>
    <row r="160" spans="2:3" s="321" customFormat="1" x14ac:dyDescent="0.2">
      <c r="B160" s="322"/>
      <c r="C160" s="322"/>
    </row>
    <row r="161" spans="2:3" s="321" customFormat="1" x14ac:dyDescent="0.2">
      <c r="B161" s="322"/>
      <c r="C161" s="322"/>
    </row>
    <row r="162" spans="2:3" s="321" customFormat="1" x14ac:dyDescent="0.2">
      <c r="B162" s="322"/>
      <c r="C162" s="322"/>
    </row>
    <row r="163" spans="2:3" s="321" customFormat="1" x14ac:dyDescent="0.2">
      <c r="B163" s="322"/>
      <c r="C163" s="322"/>
    </row>
    <row r="164" spans="2:3" s="321" customFormat="1" x14ac:dyDescent="0.2">
      <c r="B164" s="322"/>
      <c r="C164" s="322"/>
    </row>
    <row r="165" spans="2:3" s="321" customFormat="1" x14ac:dyDescent="0.2">
      <c r="B165" s="322"/>
      <c r="C165" s="322"/>
    </row>
    <row r="166" spans="2:3" s="321" customFormat="1" x14ac:dyDescent="0.2">
      <c r="B166" s="322"/>
      <c r="C166" s="322"/>
    </row>
    <row r="167" spans="2:3" s="321" customFormat="1" x14ac:dyDescent="0.2">
      <c r="B167" s="322"/>
      <c r="C167" s="322"/>
    </row>
    <row r="168" spans="2:3" s="321" customFormat="1" x14ac:dyDescent="0.2">
      <c r="B168" s="322"/>
      <c r="C168" s="322"/>
    </row>
    <row r="169" spans="2:3" s="321" customFormat="1" x14ac:dyDescent="0.2">
      <c r="B169" s="322"/>
      <c r="C169" s="322"/>
    </row>
    <row r="170" spans="2:3" s="321" customFormat="1" x14ac:dyDescent="0.2">
      <c r="B170" s="322"/>
      <c r="C170" s="322"/>
    </row>
    <row r="171" spans="2:3" s="321" customFormat="1" x14ac:dyDescent="0.2">
      <c r="B171" s="322"/>
      <c r="C171" s="322"/>
    </row>
    <row r="172" spans="2:3" s="321" customFormat="1" x14ac:dyDescent="0.2">
      <c r="B172" s="322"/>
      <c r="C172" s="322"/>
    </row>
    <row r="173" spans="2:3" s="321" customFormat="1" x14ac:dyDescent="0.2">
      <c r="B173" s="322"/>
      <c r="C173" s="322"/>
    </row>
    <row r="174" spans="2:3" s="321" customFormat="1" x14ac:dyDescent="0.2">
      <c r="B174" s="322"/>
      <c r="C174" s="322"/>
    </row>
    <row r="175" spans="2:3" s="321" customFormat="1" x14ac:dyDescent="0.2">
      <c r="B175" s="322"/>
      <c r="C175" s="322"/>
    </row>
    <row r="176" spans="2:3" s="321" customFormat="1" x14ac:dyDescent="0.2">
      <c r="B176" s="322"/>
      <c r="C176" s="322"/>
    </row>
    <row r="177" spans="2:3" s="321" customFormat="1" x14ac:dyDescent="0.2">
      <c r="B177" s="322"/>
      <c r="C177" s="322"/>
    </row>
    <row r="178" spans="2:3" s="321" customFormat="1" x14ac:dyDescent="0.2">
      <c r="B178" s="322"/>
      <c r="C178" s="322"/>
    </row>
    <row r="179" spans="2:3" s="321" customFormat="1" x14ac:dyDescent="0.2">
      <c r="B179" s="322"/>
      <c r="C179" s="322"/>
    </row>
    <row r="180" spans="2:3" s="321" customFormat="1" x14ac:dyDescent="0.2">
      <c r="B180" s="322"/>
      <c r="C180" s="322"/>
    </row>
    <row r="181" spans="2:3" s="321" customFormat="1" x14ac:dyDescent="0.2">
      <c r="B181" s="322"/>
      <c r="C181" s="322"/>
    </row>
    <row r="182" spans="2:3" s="321" customFormat="1" x14ac:dyDescent="0.2">
      <c r="B182" s="322"/>
      <c r="C182" s="322"/>
    </row>
    <row r="183" spans="2:3" s="321" customFormat="1" x14ac:dyDescent="0.2">
      <c r="B183" s="322"/>
      <c r="C183" s="322"/>
    </row>
    <row r="184" spans="2:3" s="321" customFormat="1" x14ac:dyDescent="0.2">
      <c r="B184" s="322"/>
      <c r="C184" s="322"/>
    </row>
    <row r="185" spans="2:3" s="321" customFormat="1" x14ac:dyDescent="0.2">
      <c r="B185" s="322"/>
      <c r="C185" s="322"/>
    </row>
    <row r="186" spans="2:3" s="321" customFormat="1" x14ac:dyDescent="0.2">
      <c r="B186" s="322"/>
      <c r="C186" s="322"/>
    </row>
  </sheetData>
  <sheetProtection algorithmName="SHA-512" hashValue="ycNgw/B5w5NmQ73zKbnzoq4uWCeuiIAu1iLsU8wxeiBfCmCeSftmYUi34WRkKCB0dxnjsTcfsjyHAgPvEUHpDA==" saltValue="dRdvw2xPHmORF6CCUTbJRg==" spinCount="100000" sheet="1" formatCells="0" formatColumns="0" formatRows="0" insertColumns="0" insertRows="0" insertHyperlinks="0" deleteColumns="0" deleteRows="0" sort="0" autoFilter="0" pivotTables="0"/>
  <protectedRanges>
    <protectedRange sqref="B3:I50" name="ช่วง1"/>
  </protectedRanges>
  <mergeCells count="51">
    <mergeCell ref="D48:I48"/>
    <mergeCell ref="D49:I49"/>
    <mergeCell ref="D50:I50"/>
    <mergeCell ref="D43:I43"/>
    <mergeCell ref="D44:I44"/>
    <mergeCell ref="D45:I45"/>
    <mergeCell ref="D46:I46"/>
    <mergeCell ref="D47:I47"/>
    <mergeCell ref="K1:L1"/>
    <mergeCell ref="D10:I10"/>
    <mergeCell ref="A1:I1"/>
    <mergeCell ref="D2:I2"/>
    <mergeCell ref="D3:I3"/>
    <mergeCell ref="D4:I4"/>
    <mergeCell ref="D5:I5"/>
    <mergeCell ref="D6:I6"/>
    <mergeCell ref="D7:I7"/>
    <mergeCell ref="D8:I8"/>
    <mergeCell ref="D9:I9"/>
    <mergeCell ref="D22:I22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34:I34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1:I41"/>
    <mergeCell ref="D42:I42"/>
    <mergeCell ref="D35:I35"/>
    <mergeCell ref="D36:I36"/>
    <mergeCell ref="D37:I37"/>
    <mergeCell ref="D38:I38"/>
    <mergeCell ref="D39:I39"/>
    <mergeCell ref="D40:I40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กรุณาเลือก" prompt="กรุณาเลือกข้อมูลมาตรฐาน_x000a_" xr:uid="{764E3878-290B-4679-A4B5-49824279DAE4}">
          <x14:formula1>
            <xm:f>'3.บันทึกมาตราฐาน'!$B$3:$B$22</xm:f>
          </x14:formula1>
          <xm:sqref>B3:B50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35A8-EFF7-44F3-8F16-D3F4643DBC55}">
  <sheetPr codeName="Sheet6">
    <tabColor rgb="FF00B050"/>
  </sheetPr>
  <dimension ref="A1:EF45"/>
  <sheetViews>
    <sheetView workbookViewId="0">
      <selection activeCell="B15" sqref="B15:G15"/>
    </sheetView>
  </sheetViews>
  <sheetFormatPr defaultColWidth="9" defaultRowHeight="23.25" x14ac:dyDescent="0.2"/>
  <cols>
    <col min="1" max="1" width="9.25" style="139" customWidth="1"/>
    <col min="2" max="7" width="18.625" style="139" customWidth="1"/>
    <col min="8" max="10" width="9" style="139"/>
    <col min="11" max="11" width="5.375" style="138" customWidth="1"/>
    <col min="12" max="136" width="9" style="138"/>
    <col min="137" max="16384" width="9" style="139"/>
  </cols>
  <sheetData>
    <row r="1" spans="1:12" ht="24" thickBot="1" x14ac:dyDescent="0.25">
      <c r="A1" s="430" t="str">
        <f>"บันทึกข้อมูลผลการเรียนรู้" &amp; " วิชา"&amp;ตั้งค่า!C15 &amp;" ระดับชั้น "&amp;ตั้งค่า!C12</f>
        <v>บันทึกข้อมูลผลการเรียนรู้ วิชาการงานอาชีพ ระดับชั้น กรุณาเลือกข้อมูล</v>
      </c>
      <c r="B1" s="431"/>
      <c r="C1" s="431"/>
      <c r="D1" s="431"/>
      <c r="E1" s="431"/>
      <c r="F1" s="431"/>
      <c r="G1" s="432"/>
      <c r="H1" s="137"/>
      <c r="I1" s="418" t="s">
        <v>127</v>
      </c>
      <c r="J1" s="419"/>
      <c r="K1" s="420"/>
      <c r="L1" s="137"/>
    </row>
    <row r="2" spans="1:12" ht="24" thickBot="1" x14ac:dyDescent="0.25">
      <c r="A2" s="140" t="s">
        <v>70</v>
      </c>
      <c r="B2" s="424" t="s">
        <v>137</v>
      </c>
      <c r="C2" s="425"/>
      <c r="D2" s="425"/>
      <c r="E2" s="425"/>
      <c r="F2" s="425"/>
      <c r="G2" s="426"/>
      <c r="H2" s="137"/>
      <c r="I2" s="141" t="s">
        <v>118</v>
      </c>
      <c r="J2" s="142">
        <f>COUNT(A3:A42)</f>
        <v>1</v>
      </c>
      <c r="K2" s="143" t="s">
        <v>129</v>
      </c>
      <c r="L2" s="137"/>
    </row>
    <row r="3" spans="1:12" x14ac:dyDescent="0.2">
      <c r="A3" s="144">
        <v>1</v>
      </c>
      <c r="B3" s="427"/>
      <c r="C3" s="428"/>
      <c r="D3" s="428"/>
      <c r="E3" s="428"/>
      <c r="F3" s="428"/>
      <c r="G3" s="429"/>
      <c r="H3" s="137"/>
      <c r="I3" s="137"/>
      <c r="J3" s="137"/>
      <c r="K3" s="137"/>
      <c r="L3" s="137"/>
    </row>
    <row r="4" spans="1:12" x14ac:dyDescent="0.2">
      <c r="A4" s="145" t="str">
        <f>IF(B4="","",A3+1)</f>
        <v/>
      </c>
      <c r="B4" s="421"/>
      <c r="C4" s="422"/>
      <c r="D4" s="422"/>
      <c r="E4" s="422"/>
      <c r="F4" s="422"/>
      <c r="G4" s="423"/>
      <c r="H4" s="137"/>
      <c r="I4" s="137"/>
      <c r="J4" s="137"/>
      <c r="K4" s="137"/>
      <c r="L4" s="137"/>
    </row>
    <row r="5" spans="1:12" x14ac:dyDescent="0.2">
      <c r="A5" s="145" t="str">
        <f t="shared" ref="A5:A42" si="0">IF(B5="","",A4+1)</f>
        <v/>
      </c>
      <c r="B5" s="421"/>
      <c r="C5" s="422"/>
      <c r="D5" s="422"/>
      <c r="E5" s="422"/>
      <c r="F5" s="422"/>
      <c r="G5" s="423"/>
      <c r="H5" s="137"/>
      <c r="I5" s="137"/>
      <c r="J5" s="137"/>
      <c r="K5" s="137"/>
      <c r="L5" s="137"/>
    </row>
    <row r="6" spans="1:12" x14ac:dyDescent="0.2">
      <c r="A6" s="145" t="str">
        <f t="shared" si="0"/>
        <v/>
      </c>
      <c r="B6" s="421"/>
      <c r="C6" s="422"/>
      <c r="D6" s="422"/>
      <c r="E6" s="422"/>
      <c r="F6" s="422"/>
      <c r="G6" s="423"/>
      <c r="H6" s="137"/>
      <c r="I6" s="137"/>
      <c r="J6" s="137"/>
      <c r="K6" s="137"/>
      <c r="L6" s="137"/>
    </row>
    <row r="7" spans="1:12" x14ac:dyDescent="0.2">
      <c r="A7" s="145" t="str">
        <f t="shared" si="0"/>
        <v/>
      </c>
      <c r="B7" s="421"/>
      <c r="C7" s="422"/>
      <c r="D7" s="422"/>
      <c r="E7" s="422"/>
      <c r="F7" s="422"/>
      <c r="G7" s="423"/>
      <c r="H7" s="137"/>
      <c r="I7" s="137"/>
      <c r="J7" s="137"/>
      <c r="K7" s="137"/>
      <c r="L7" s="137"/>
    </row>
    <row r="8" spans="1:12" x14ac:dyDescent="0.2">
      <c r="A8" s="145" t="str">
        <f t="shared" si="0"/>
        <v/>
      </c>
      <c r="B8" s="421"/>
      <c r="C8" s="422"/>
      <c r="D8" s="422"/>
      <c r="E8" s="422"/>
      <c r="F8" s="422"/>
      <c r="G8" s="423"/>
      <c r="H8" s="137"/>
      <c r="I8" s="137"/>
      <c r="J8" s="137"/>
      <c r="K8" s="137"/>
      <c r="L8" s="137"/>
    </row>
    <row r="9" spans="1:12" x14ac:dyDescent="0.2">
      <c r="A9" s="145" t="str">
        <f t="shared" si="0"/>
        <v/>
      </c>
      <c r="B9" s="421"/>
      <c r="C9" s="422"/>
      <c r="D9" s="422"/>
      <c r="E9" s="422"/>
      <c r="F9" s="422"/>
      <c r="G9" s="423"/>
      <c r="H9" s="137"/>
      <c r="I9" s="137"/>
      <c r="J9" s="137"/>
      <c r="K9" s="137"/>
      <c r="L9" s="137"/>
    </row>
    <row r="10" spans="1:12" x14ac:dyDescent="0.2">
      <c r="A10" s="145" t="str">
        <f t="shared" si="0"/>
        <v/>
      </c>
      <c r="B10" s="421"/>
      <c r="C10" s="422"/>
      <c r="D10" s="422"/>
      <c r="E10" s="422"/>
      <c r="F10" s="422"/>
      <c r="G10" s="423"/>
      <c r="H10" s="137"/>
      <c r="I10" s="137"/>
      <c r="J10" s="137"/>
      <c r="K10" s="137"/>
      <c r="L10" s="137"/>
    </row>
    <row r="11" spans="1:12" x14ac:dyDescent="0.2">
      <c r="A11" s="145" t="str">
        <f t="shared" si="0"/>
        <v/>
      </c>
      <c r="B11" s="421"/>
      <c r="C11" s="422"/>
      <c r="D11" s="422"/>
      <c r="E11" s="422"/>
      <c r="F11" s="422"/>
      <c r="G11" s="423"/>
      <c r="H11" s="137"/>
      <c r="I11" s="137"/>
      <c r="J11" s="137"/>
      <c r="K11" s="137"/>
      <c r="L11" s="137"/>
    </row>
    <row r="12" spans="1:12" x14ac:dyDescent="0.2">
      <c r="A12" s="145" t="str">
        <f t="shared" si="0"/>
        <v/>
      </c>
      <c r="B12" s="421"/>
      <c r="C12" s="422"/>
      <c r="D12" s="422"/>
      <c r="E12" s="422"/>
      <c r="F12" s="422"/>
      <c r="G12" s="423"/>
      <c r="H12" s="137"/>
      <c r="I12" s="137"/>
      <c r="J12" s="137"/>
      <c r="K12" s="137"/>
      <c r="L12" s="137"/>
    </row>
    <row r="13" spans="1:12" x14ac:dyDescent="0.2">
      <c r="A13" s="145" t="str">
        <f t="shared" si="0"/>
        <v/>
      </c>
      <c r="B13" s="421"/>
      <c r="C13" s="422"/>
      <c r="D13" s="422"/>
      <c r="E13" s="422"/>
      <c r="F13" s="422"/>
      <c r="G13" s="423"/>
      <c r="H13" s="137"/>
      <c r="I13" s="137"/>
      <c r="J13" s="137"/>
      <c r="K13" s="137"/>
      <c r="L13" s="137"/>
    </row>
    <row r="14" spans="1:12" x14ac:dyDescent="0.2">
      <c r="A14" s="145" t="str">
        <f t="shared" si="0"/>
        <v/>
      </c>
      <c r="B14" s="421"/>
      <c r="C14" s="422"/>
      <c r="D14" s="422"/>
      <c r="E14" s="422"/>
      <c r="F14" s="422"/>
      <c r="G14" s="423"/>
      <c r="H14" s="137"/>
      <c r="I14" s="137"/>
      <c r="J14" s="137"/>
      <c r="K14" s="137"/>
      <c r="L14" s="137"/>
    </row>
    <row r="15" spans="1:12" x14ac:dyDescent="0.2">
      <c r="A15" s="145" t="str">
        <f t="shared" si="0"/>
        <v/>
      </c>
      <c r="B15" s="421"/>
      <c r="C15" s="422"/>
      <c r="D15" s="422"/>
      <c r="E15" s="422"/>
      <c r="F15" s="422"/>
      <c r="G15" s="423"/>
      <c r="H15" s="137"/>
      <c r="I15" s="137"/>
      <c r="J15" s="137"/>
      <c r="K15" s="137"/>
      <c r="L15" s="137"/>
    </row>
    <row r="16" spans="1:12" x14ac:dyDescent="0.2">
      <c r="A16" s="145" t="str">
        <f t="shared" si="0"/>
        <v/>
      </c>
      <c r="B16" s="421"/>
      <c r="C16" s="422"/>
      <c r="D16" s="422"/>
      <c r="E16" s="422"/>
      <c r="F16" s="422"/>
      <c r="G16" s="423"/>
      <c r="H16" s="137"/>
      <c r="I16" s="137"/>
      <c r="J16" s="137"/>
      <c r="K16" s="137"/>
      <c r="L16" s="137"/>
    </row>
    <row r="17" spans="1:12" x14ac:dyDescent="0.2">
      <c r="A17" s="145" t="str">
        <f t="shared" si="0"/>
        <v/>
      </c>
      <c r="B17" s="421"/>
      <c r="C17" s="422"/>
      <c r="D17" s="422"/>
      <c r="E17" s="422"/>
      <c r="F17" s="422"/>
      <c r="G17" s="423"/>
      <c r="H17" s="137"/>
      <c r="I17" s="137"/>
      <c r="J17" s="137"/>
      <c r="K17" s="137"/>
      <c r="L17" s="137"/>
    </row>
    <row r="18" spans="1:12" x14ac:dyDescent="0.2">
      <c r="A18" s="145" t="str">
        <f t="shared" si="0"/>
        <v/>
      </c>
      <c r="B18" s="421"/>
      <c r="C18" s="422"/>
      <c r="D18" s="422"/>
      <c r="E18" s="422"/>
      <c r="F18" s="422"/>
      <c r="G18" s="423"/>
      <c r="H18" s="137"/>
      <c r="I18" s="137"/>
      <c r="J18" s="137"/>
      <c r="K18" s="137"/>
      <c r="L18" s="137"/>
    </row>
    <row r="19" spans="1:12" x14ac:dyDescent="0.2">
      <c r="A19" s="145" t="str">
        <f t="shared" si="0"/>
        <v/>
      </c>
      <c r="B19" s="421"/>
      <c r="C19" s="422"/>
      <c r="D19" s="422"/>
      <c r="E19" s="422"/>
      <c r="F19" s="422"/>
      <c r="G19" s="423"/>
      <c r="H19" s="137"/>
      <c r="I19" s="137"/>
      <c r="J19" s="137"/>
      <c r="K19" s="137"/>
      <c r="L19" s="137"/>
    </row>
    <row r="20" spans="1:12" x14ac:dyDescent="0.2">
      <c r="A20" s="145" t="str">
        <f t="shared" si="0"/>
        <v/>
      </c>
      <c r="B20" s="421"/>
      <c r="C20" s="422"/>
      <c r="D20" s="422"/>
      <c r="E20" s="422"/>
      <c r="F20" s="422"/>
      <c r="G20" s="423"/>
      <c r="H20" s="137"/>
      <c r="I20" s="137"/>
      <c r="J20" s="137"/>
      <c r="K20" s="137"/>
      <c r="L20" s="137"/>
    </row>
    <row r="21" spans="1:12" x14ac:dyDescent="0.2">
      <c r="A21" s="145" t="str">
        <f t="shared" si="0"/>
        <v/>
      </c>
      <c r="B21" s="421"/>
      <c r="C21" s="422"/>
      <c r="D21" s="422"/>
      <c r="E21" s="422"/>
      <c r="F21" s="422"/>
      <c r="G21" s="423"/>
      <c r="H21" s="137"/>
      <c r="I21" s="137"/>
      <c r="J21" s="137"/>
      <c r="K21" s="137"/>
      <c r="L21" s="137"/>
    </row>
    <row r="22" spans="1:12" x14ac:dyDescent="0.2">
      <c r="A22" s="145" t="str">
        <f t="shared" si="0"/>
        <v/>
      </c>
      <c r="B22" s="421"/>
      <c r="C22" s="422"/>
      <c r="D22" s="422"/>
      <c r="E22" s="422"/>
      <c r="F22" s="422"/>
      <c r="G22" s="423"/>
      <c r="H22" s="137"/>
      <c r="I22" s="137"/>
      <c r="J22" s="137"/>
      <c r="K22" s="137"/>
      <c r="L22" s="137"/>
    </row>
    <row r="23" spans="1:12" x14ac:dyDescent="0.2">
      <c r="A23" s="145" t="str">
        <f t="shared" si="0"/>
        <v/>
      </c>
      <c r="B23" s="421"/>
      <c r="C23" s="422"/>
      <c r="D23" s="422"/>
      <c r="E23" s="422"/>
      <c r="F23" s="422"/>
      <c r="G23" s="423"/>
      <c r="H23" s="137"/>
      <c r="I23" s="137"/>
      <c r="J23" s="137"/>
      <c r="K23" s="137"/>
      <c r="L23" s="137"/>
    </row>
    <row r="24" spans="1:12" x14ac:dyDescent="0.2">
      <c r="A24" s="145" t="str">
        <f t="shared" si="0"/>
        <v/>
      </c>
      <c r="B24" s="421"/>
      <c r="C24" s="422"/>
      <c r="D24" s="422"/>
      <c r="E24" s="422"/>
      <c r="F24" s="422"/>
      <c r="G24" s="423"/>
      <c r="H24" s="137"/>
      <c r="I24" s="137"/>
      <c r="J24" s="137"/>
      <c r="K24" s="137"/>
      <c r="L24" s="137"/>
    </row>
    <row r="25" spans="1:12" x14ac:dyDescent="0.2">
      <c r="A25" s="145" t="str">
        <f t="shared" si="0"/>
        <v/>
      </c>
      <c r="B25" s="421"/>
      <c r="C25" s="422"/>
      <c r="D25" s="422"/>
      <c r="E25" s="422"/>
      <c r="F25" s="422"/>
      <c r="G25" s="423"/>
      <c r="H25" s="137"/>
      <c r="I25" s="137"/>
      <c r="J25" s="137"/>
      <c r="K25" s="137"/>
      <c r="L25" s="137"/>
    </row>
    <row r="26" spans="1:12" x14ac:dyDescent="0.2">
      <c r="A26" s="145" t="str">
        <f t="shared" si="0"/>
        <v/>
      </c>
      <c r="B26" s="421"/>
      <c r="C26" s="422"/>
      <c r="D26" s="422"/>
      <c r="E26" s="422"/>
      <c r="F26" s="422"/>
      <c r="G26" s="423"/>
      <c r="H26" s="137"/>
      <c r="I26" s="137"/>
      <c r="J26" s="137"/>
      <c r="K26" s="137"/>
      <c r="L26" s="137"/>
    </row>
    <row r="27" spans="1:12" x14ac:dyDescent="0.2">
      <c r="A27" s="145" t="str">
        <f t="shared" si="0"/>
        <v/>
      </c>
      <c r="B27" s="421"/>
      <c r="C27" s="422"/>
      <c r="D27" s="422"/>
      <c r="E27" s="422"/>
      <c r="F27" s="422"/>
      <c r="G27" s="423"/>
      <c r="H27" s="137"/>
      <c r="I27" s="137"/>
      <c r="J27" s="137"/>
      <c r="K27" s="137"/>
      <c r="L27" s="137"/>
    </row>
    <row r="28" spans="1:12" x14ac:dyDescent="0.2">
      <c r="A28" s="145" t="str">
        <f t="shared" si="0"/>
        <v/>
      </c>
      <c r="B28" s="421"/>
      <c r="C28" s="422"/>
      <c r="D28" s="422"/>
      <c r="E28" s="422"/>
      <c r="F28" s="422"/>
      <c r="G28" s="423"/>
      <c r="H28" s="137"/>
      <c r="I28" s="137"/>
      <c r="J28" s="137"/>
      <c r="K28" s="137"/>
      <c r="L28" s="137"/>
    </row>
    <row r="29" spans="1:12" x14ac:dyDescent="0.2">
      <c r="A29" s="145" t="str">
        <f t="shared" si="0"/>
        <v/>
      </c>
      <c r="B29" s="421"/>
      <c r="C29" s="422"/>
      <c r="D29" s="422"/>
      <c r="E29" s="422"/>
      <c r="F29" s="422"/>
      <c r="G29" s="423"/>
      <c r="H29" s="137"/>
      <c r="I29" s="137"/>
      <c r="J29" s="137"/>
      <c r="K29" s="137"/>
      <c r="L29" s="137"/>
    </row>
    <row r="30" spans="1:12" x14ac:dyDescent="0.2">
      <c r="A30" s="145" t="str">
        <f t="shared" si="0"/>
        <v/>
      </c>
      <c r="B30" s="421"/>
      <c r="C30" s="422"/>
      <c r="D30" s="422"/>
      <c r="E30" s="422"/>
      <c r="F30" s="422"/>
      <c r="G30" s="423"/>
      <c r="H30" s="137"/>
      <c r="I30" s="137"/>
      <c r="J30" s="137"/>
      <c r="K30" s="137"/>
      <c r="L30" s="137"/>
    </row>
    <row r="31" spans="1:12" x14ac:dyDescent="0.2">
      <c r="A31" s="145" t="str">
        <f t="shared" si="0"/>
        <v/>
      </c>
      <c r="B31" s="421"/>
      <c r="C31" s="422"/>
      <c r="D31" s="422"/>
      <c r="E31" s="422"/>
      <c r="F31" s="422"/>
      <c r="G31" s="423"/>
      <c r="H31" s="137"/>
      <c r="I31" s="137"/>
      <c r="J31" s="137"/>
      <c r="K31" s="137"/>
      <c r="L31" s="137"/>
    </row>
    <row r="32" spans="1:12" x14ac:dyDescent="0.2">
      <c r="A32" s="145" t="str">
        <f t="shared" si="0"/>
        <v/>
      </c>
      <c r="B32" s="421"/>
      <c r="C32" s="422"/>
      <c r="D32" s="422"/>
      <c r="E32" s="422"/>
      <c r="F32" s="422"/>
      <c r="G32" s="423"/>
      <c r="H32" s="137"/>
      <c r="I32" s="137"/>
      <c r="J32" s="137"/>
      <c r="K32" s="137"/>
      <c r="L32" s="137"/>
    </row>
    <row r="33" spans="1:12" x14ac:dyDescent="0.2">
      <c r="A33" s="145" t="str">
        <f t="shared" si="0"/>
        <v/>
      </c>
      <c r="B33" s="421"/>
      <c r="C33" s="422"/>
      <c r="D33" s="422"/>
      <c r="E33" s="422"/>
      <c r="F33" s="422"/>
      <c r="G33" s="423"/>
      <c r="H33" s="137"/>
      <c r="I33" s="137"/>
      <c r="J33" s="137"/>
      <c r="K33" s="137"/>
      <c r="L33" s="137"/>
    </row>
    <row r="34" spans="1:12" x14ac:dyDescent="0.2">
      <c r="A34" s="145" t="str">
        <f t="shared" si="0"/>
        <v/>
      </c>
      <c r="B34" s="421"/>
      <c r="C34" s="422"/>
      <c r="D34" s="422"/>
      <c r="E34" s="422"/>
      <c r="F34" s="422"/>
      <c r="G34" s="423"/>
      <c r="H34" s="137"/>
      <c r="I34" s="137"/>
      <c r="J34" s="137"/>
      <c r="K34" s="137"/>
      <c r="L34" s="137"/>
    </row>
    <row r="35" spans="1:12" x14ac:dyDescent="0.2">
      <c r="A35" s="145" t="str">
        <f t="shared" si="0"/>
        <v/>
      </c>
      <c r="B35" s="421"/>
      <c r="C35" s="422"/>
      <c r="D35" s="422"/>
      <c r="E35" s="422"/>
      <c r="F35" s="422"/>
      <c r="G35" s="423"/>
      <c r="H35" s="137"/>
      <c r="I35" s="137"/>
      <c r="J35" s="137"/>
      <c r="K35" s="137"/>
      <c r="L35" s="137"/>
    </row>
    <row r="36" spans="1:12" x14ac:dyDescent="0.2">
      <c r="A36" s="145" t="str">
        <f t="shared" si="0"/>
        <v/>
      </c>
      <c r="B36" s="421"/>
      <c r="C36" s="422"/>
      <c r="D36" s="422"/>
      <c r="E36" s="422"/>
      <c r="F36" s="422"/>
      <c r="G36" s="423"/>
      <c r="H36" s="137"/>
      <c r="I36" s="137"/>
      <c r="J36" s="137"/>
      <c r="K36" s="137"/>
      <c r="L36" s="137"/>
    </row>
    <row r="37" spans="1:12" x14ac:dyDescent="0.2">
      <c r="A37" s="145" t="str">
        <f t="shared" si="0"/>
        <v/>
      </c>
      <c r="B37" s="421"/>
      <c r="C37" s="422"/>
      <c r="D37" s="422"/>
      <c r="E37" s="422"/>
      <c r="F37" s="422"/>
      <c r="G37" s="423"/>
      <c r="H37" s="137"/>
      <c r="I37" s="137"/>
      <c r="J37" s="137"/>
      <c r="K37" s="137"/>
      <c r="L37" s="137"/>
    </row>
    <row r="38" spans="1:12" x14ac:dyDescent="0.2">
      <c r="A38" s="145" t="str">
        <f t="shared" si="0"/>
        <v/>
      </c>
      <c r="B38" s="421"/>
      <c r="C38" s="422"/>
      <c r="D38" s="422"/>
      <c r="E38" s="422"/>
      <c r="F38" s="422"/>
      <c r="G38" s="423"/>
      <c r="H38" s="137"/>
      <c r="I38" s="137"/>
      <c r="J38" s="137"/>
      <c r="K38" s="137"/>
      <c r="L38" s="137"/>
    </row>
    <row r="39" spans="1:12" x14ac:dyDescent="0.2">
      <c r="A39" s="145" t="str">
        <f t="shared" si="0"/>
        <v/>
      </c>
      <c r="B39" s="421"/>
      <c r="C39" s="422"/>
      <c r="D39" s="422"/>
      <c r="E39" s="422"/>
      <c r="F39" s="422"/>
      <c r="G39" s="423"/>
      <c r="H39" s="137"/>
      <c r="I39" s="137"/>
      <c r="J39" s="137"/>
      <c r="K39" s="137"/>
      <c r="L39" s="137"/>
    </row>
    <row r="40" spans="1:12" x14ac:dyDescent="0.2">
      <c r="A40" s="145" t="str">
        <f t="shared" si="0"/>
        <v/>
      </c>
      <c r="B40" s="421"/>
      <c r="C40" s="422"/>
      <c r="D40" s="422"/>
      <c r="E40" s="422"/>
      <c r="F40" s="422"/>
      <c r="G40" s="423"/>
      <c r="H40" s="137"/>
      <c r="I40" s="137"/>
      <c r="J40" s="137"/>
      <c r="K40" s="137"/>
      <c r="L40" s="137"/>
    </row>
    <row r="41" spans="1:12" x14ac:dyDescent="0.2">
      <c r="A41" s="145" t="str">
        <f t="shared" si="0"/>
        <v/>
      </c>
      <c r="B41" s="421"/>
      <c r="C41" s="422"/>
      <c r="D41" s="422"/>
      <c r="E41" s="422"/>
      <c r="F41" s="422"/>
      <c r="G41" s="423"/>
      <c r="H41" s="137"/>
      <c r="I41" s="137"/>
      <c r="J41" s="137"/>
      <c r="K41" s="137"/>
      <c r="L41" s="137"/>
    </row>
    <row r="42" spans="1:12" ht="24" thickBot="1" x14ac:dyDescent="0.25">
      <c r="A42" s="145" t="str">
        <f t="shared" si="0"/>
        <v/>
      </c>
      <c r="B42" s="433"/>
      <c r="C42" s="434"/>
      <c r="D42" s="434"/>
      <c r="E42" s="434"/>
      <c r="F42" s="434"/>
      <c r="G42" s="435"/>
      <c r="H42" s="137"/>
      <c r="I42" s="137"/>
      <c r="J42" s="137"/>
      <c r="K42" s="137"/>
      <c r="L42" s="137"/>
    </row>
    <row r="43" spans="1:12" x14ac:dyDescent="0.2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</row>
    <row r="44" spans="1:12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</row>
    <row r="45" spans="1:12" x14ac:dyDescent="0.2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</row>
  </sheetData>
  <sheetProtection algorithmName="SHA-512" hashValue="aPC/MB5zu/XB4ZU4QKZuUMoVh32925NOSJu29Msm08d+kBBv03ZFICtUtBZq1NOps9uwksZ8ddKeAgFAy2Q7GQ==" saltValue="Ko334cKiKR1D0fJE9aW7Bg==" spinCount="100000" sheet="1" objects="1" scenarios="1"/>
  <protectedRanges>
    <protectedRange sqref="B3:G42" name="ช่วง1"/>
  </protectedRanges>
  <mergeCells count="43">
    <mergeCell ref="B41:G41"/>
    <mergeCell ref="B42:G42"/>
    <mergeCell ref="B35:G35"/>
    <mergeCell ref="B36:G36"/>
    <mergeCell ref="B37:G37"/>
    <mergeCell ref="B38:G38"/>
    <mergeCell ref="B39:G39"/>
    <mergeCell ref="B40:G40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22:G22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I1:K1"/>
    <mergeCell ref="B10:G10"/>
    <mergeCell ref="B2:G2"/>
    <mergeCell ref="B3:G3"/>
    <mergeCell ref="B4:G4"/>
    <mergeCell ref="A1:G1"/>
    <mergeCell ref="B5:G5"/>
    <mergeCell ref="B6:G6"/>
    <mergeCell ref="B7:G7"/>
    <mergeCell ref="B8:G8"/>
    <mergeCell ref="B9:G9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C598-9DD6-4310-9E16-D5D8F1A18BD8}">
  <sheetPr codeName="Sheet7">
    <tabColor rgb="FF00B0F0"/>
  </sheetPr>
  <dimension ref="A1:AM111"/>
  <sheetViews>
    <sheetView workbookViewId="0">
      <pane xSplit="2" ySplit="6" topLeftCell="R49" activePane="bottomRight" state="frozen"/>
      <selection pane="topRight" activeCell="C1" sqref="C1"/>
      <selection pane="bottomLeft" activeCell="A11" sqref="A11"/>
      <selection pane="bottomRight" activeCell="Z52" sqref="Z52"/>
    </sheetView>
  </sheetViews>
  <sheetFormatPr defaultColWidth="9" defaultRowHeight="23.25" x14ac:dyDescent="0.2"/>
  <cols>
    <col min="1" max="1" width="4" style="44" customWidth="1"/>
    <col min="2" max="2" width="22" style="44" customWidth="1"/>
    <col min="3" max="22" width="4.125" style="44" customWidth="1"/>
    <col min="23" max="27" width="4.75" style="44" customWidth="1"/>
    <col min="28" max="28" width="11.25" style="44" customWidth="1"/>
    <col min="29" max="30" width="9" style="44"/>
    <col min="31" max="31" width="6.25" style="44" customWidth="1"/>
    <col min="32" max="33" width="9" style="45"/>
    <col min="34" max="34" width="6.25" style="44" customWidth="1"/>
    <col min="35" max="35" width="9" style="307"/>
    <col min="36" max="38" width="9" style="47"/>
    <col min="39" max="39" width="9" style="48"/>
    <col min="40" max="16384" width="9" style="44"/>
  </cols>
  <sheetData>
    <row r="1" spans="1:37" ht="22.5" customHeight="1" x14ac:dyDescent="0.2">
      <c r="A1" s="446" t="str">
        <f>"บันทึกข้อมูลผลการเรียนรู้" &amp; " วิชา"&amp;ตั้งค่า!C15 &amp;" ระดับชั้น "&amp;ตั้งค่า!C12</f>
        <v>บันทึกข้อมูลผลการเรียนรู้ วิชาการงานอาชีพ ระดับชั้น กรุณาเลือกข้อมูล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60"/>
      <c r="AD1" s="60"/>
      <c r="AE1" s="60"/>
      <c r="AF1" s="61"/>
      <c r="AG1" s="61"/>
      <c r="AH1" s="60"/>
      <c r="AJ1" s="46"/>
      <c r="AK1" s="46"/>
    </row>
    <row r="2" spans="1:37" ht="21.75" customHeight="1" x14ac:dyDescent="0.2">
      <c r="A2" s="447" t="s">
        <v>70</v>
      </c>
      <c r="B2" s="447" t="s">
        <v>85</v>
      </c>
      <c r="C2" s="447" t="s">
        <v>136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8" t="s">
        <v>134</v>
      </c>
      <c r="X2" s="448" t="s">
        <v>120</v>
      </c>
      <c r="Y2" s="448" t="s">
        <v>121</v>
      </c>
      <c r="Z2" s="448" t="s">
        <v>138</v>
      </c>
      <c r="AA2" s="452" t="s">
        <v>201</v>
      </c>
      <c r="AB2" s="449" t="s">
        <v>122</v>
      </c>
      <c r="AC2" s="440" t="s">
        <v>123</v>
      </c>
      <c r="AD2" s="440"/>
      <c r="AE2" s="441" t="s">
        <v>122</v>
      </c>
      <c r="AF2" s="442" t="s">
        <v>124</v>
      </c>
      <c r="AG2" s="442"/>
      <c r="AH2" s="443" t="s">
        <v>122</v>
      </c>
      <c r="AI2" s="307" t="s">
        <v>28</v>
      </c>
      <c r="AJ2" s="46"/>
      <c r="AK2" s="46"/>
    </row>
    <row r="3" spans="1:37" ht="22.5" customHeight="1" x14ac:dyDescent="0.2">
      <c r="A3" s="447"/>
      <c r="B3" s="447"/>
      <c r="C3" s="64">
        <v>1</v>
      </c>
      <c r="D3" s="64">
        <v>2</v>
      </c>
      <c r="E3" s="64">
        <v>3</v>
      </c>
      <c r="F3" s="64">
        <v>4</v>
      </c>
      <c r="G3" s="64">
        <v>5</v>
      </c>
      <c r="H3" s="64">
        <v>6</v>
      </c>
      <c r="I3" s="64">
        <v>7</v>
      </c>
      <c r="J3" s="64">
        <v>8</v>
      </c>
      <c r="K3" s="64">
        <v>9</v>
      </c>
      <c r="L3" s="64">
        <v>10</v>
      </c>
      <c r="M3" s="64">
        <v>11</v>
      </c>
      <c r="N3" s="64">
        <v>12</v>
      </c>
      <c r="O3" s="64">
        <v>13</v>
      </c>
      <c r="P3" s="64">
        <v>14</v>
      </c>
      <c r="Q3" s="64">
        <v>15</v>
      </c>
      <c r="R3" s="64">
        <v>16</v>
      </c>
      <c r="S3" s="64">
        <v>17</v>
      </c>
      <c r="T3" s="64">
        <v>18</v>
      </c>
      <c r="U3" s="64">
        <v>19</v>
      </c>
      <c r="V3" s="64">
        <v>20</v>
      </c>
      <c r="W3" s="448"/>
      <c r="X3" s="448"/>
      <c r="Y3" s="448"/>
      <c r="Z3" s="448"/>
      <c r="AA3" s="453"/>
      <c r="AB3" s="450"/>
      <c r="AC3" s="444" t="str">
        <f>IF(ตั้งค่า!C18="พื้นฐาน","พื้นฐาน","")</f>
        <v/>
      </c>
      <c r="AD3" s="444"/>
      <c r="AE3" s="441"/>
      <c r="AF3" s="445" t="str">
        <f>IF(ตั้งค่า!C18="เพิ่มเติม","เพิ่มเติม","")</f>
        <v>เพิ่มเติม</v>
      </c>
      <c r="AG3" s="445"/>
      <c r="AH3" s="443"/>
      <c r="AJ3" s="46"/>
      <c r="AK3" s="46"/>
    </row>
    <row r="4" spans="1:37" ht="22.5" customHeight="1" x14ac:dyDescent="0.2">
      <c r="A4" s="447"/>
      <c r="B4" s="447"/>
      <c r="C4" s="64" t="s">
        <v>125</v>
      </c>
      <c r="D4" s="64" t="s">
        <v>125</v>
      </c>
      <c r="E4" s="64" t="s">
        <v>125</v>
      </c>
      <c r="F4" s="64" t="s">
        <v>125</v>
      </c>
      <c r="G4" s="64" t="s">
        <v>125</v>
      </c>
      <c r="H4" s="64" t="s">
        <v>125</v>
      </c>
      <c r="I4" s="64" t="s">
        <v>125</v>
      </c>
      <c r="J4" s="64" t="s">
        <v>125</v>
      </c>
      <c r="K4" s="64" t="s">
        <v>125</v>
      </c>
      <c r="L4" s="64" t="s">
        <v>125</v>
      </c>
      <c r="M4" s="64" t="s">
        <v>125</v>
      </c>
      <c r="N4" s="64" t="s">
        <v>125</v>
      </c>
      <c r="O4" s="64" t="s">
        <v>125</v>
      </c>
      <c r="P4" s="64" t="s">
        <v>125</v>
      </c>
      <c r="Q4" s="64" t="s">
        <v>125</v>
      </c>
      <c r="R4" s="64" t="s">
        <v>125</v>
      </c>
      <c r="S4" s="64" t="s">
        <v>125</v>
      </c>
      <c r="T4" s="64" t="s">
        <v>125</v>
      </c>
      <c r="U4" s="64" t="s">
        <v>125</v>
      </c>
      <c r="V4" s="64" t="s">
        <v>125</v>
      </c>
      <c r="W4" s="448"/>
      <c r="X4" s="448"/>
      <c r="Y4" s="448"/>
      <c r="Z4" s="448"/>
      <c r="AA4" s="453"/>
      <c r="AB4" s="450"/>
      <c r="AC4" s="440" t="s">
        <v>126</v>
      </c>
      <c r="AD4" s="440"/>
      <c r="AE4" s="441"/>
      <c r="AF4" s="442" t="s">
        <v>127</v>
      </c>
      <c r="AG4" s="442"/>
      <c r="AH4" s="443"/>
      <c r="AJ4" s="46"/>
      <c r="AK4" s="46"/>
    </row>
    <row r="5" spans="1:37" ht="22.5" customHeight="1" x14ac:dyDescent="0.2">
      <c r="A5" s="447"/>
      <c r="B5" s="447"/>
      <c r="C5" s="53"/>
      <c r="D5" s="54"/>
      <c r="E5" s="54"/>
      <c r="F5" s="55"/>
      <c r="G5" s="55"/>
      <c r="H5" s="55"/>
      <c r="I5" s="56"/>
      <c r="J5" s="56"/>
      <c r="K5" s="56"/>
      <c r="L5" s="56"/>
      <c r="M5" s="57"/>
      <c r="N5" s="57"/>
      <c r="O5" s="57"/>
      <c r="P5" s="57"/>
      <c r="Q5" s="57"/>
      <c r="R5" s="57"/>
      <c r="S5" s="57"/>
      <c r="T5" s="57"/>
      <c r="U5" s="57"/>
      <c r="V5" s="57"/>
      <c r="W5" s="65">
        <f>SUM(C5:V5)</f>
        <v>0</v>
      </c>
      <c r="X5" s="59"/>
      <c r="Y5" s="66">
        <f>X5+W5</f>
        <v>0</v>
      </c>
      <c r="Z5" s="448"/>
      <c r="AA5" s="453"/>
      <c r="AB5" s="451"/>
      <c r="AC5" s="25" t="str">
        <f>IF(AC3="พื้นฐาน",'3.1 ตัวชี้วัด'!L2,"")</f>
        <v/>
      </c>
      <c r="AD5" s="25" t="s">
        <v>128</v>
      </c>
      <c r="AE5" s="441"/>
      <c r="AF5" s="58">
        <f>IF(AF3="เพิ่มเติม",'3. บันทึกผลการเรียนรู้'!J2,"")</f>
        <v>1</v>
      </c>
      <c r="AG5" s="58" t="s">
        <v>129</v>
      </c>
      <c r="AH5" s="443"/>
      <c r="AJ5" s="46"/>
      <c r="AK5" s="46"/>
    </row>
    <row r="6" spans="1:37" ht="22.5" customHeight="1" x14ac:dyDescent="0.2">
      <c r="A6" s="447"/>
      <c r="B6" s="447"/>
      <c r="C6" s="64" t="s">
        <v>130</v>
      </c>
      <c r="D6" s="64" t="s">
        <v>130</v>
      </c>
      <c r="E6" s="64" t="s">
        <v>130</v>
      </c>
      <c r="F6" s="64" t="s">
        <v>130</v>
      </c>
      <c r="G6" s="64" t="s">
        <v>130</v>
      </c>
      <c r="H6" s="64" t="s">
        <v>130</v>
      </c>
      <c r="I6" s="64" t="s">
        <v>130</v>
      </c>
      <c r="J6" s="64" t="s">
        <v>130</v>
      </c>
      <c r="K6" s="64" t="s">
        <v>130</v>
      </c>
      <c r="L6" s="64" t="s">
        <v>130</v>
      </c>
      <c r="M6" s="64" t="s">
        <v>130</v>
      </c>
      <c r="N6" s="64" t="s">
        <v>130</v>
      </c>
      <c r="O6" s="64" t="s">
        <v>130</v>
      </c>
      <c r="P6" s="64" t="s">
        <v>130</v>
      </c>
      <c r="Q6" s="64" t="s">
        <v>130</v>
      </c>
      <c r="R6" s="64" t="s">
        <v>130</v>
      </c>
      <c r="S6" s="64" t="s">
        <v>130</v>
      </c>
      <c r="T6" s="64" t="s">
        <v>130</v>
      </c>
      <c r="U6" s="64" t="s">
        <v>130</v>
      </c>
      <c r="V6" s="64" t="s">
        <v>130</v>
      </c>
      <c r="W6" s="65" t="s">
        <v>130</v>
      </c>
      <c r="X6" s="65" t="s">
        <v>130</v>
      </c>
      <c r="Y6" s="65" t="s">
        <v>130</v>
      </c>
      <c r="Z6" s="448"/>
      <c r="AA6" s="454"/>
      <c r="AB6" s="65" t="s">
        <v>131</v>
      </c>
      <c r="AC6" s="25" t="s">
        <v>132</v>
      </c>
      <c r="AD6" s="25" t="s">
        <v>133</v>
      </c>
      <c r="AE6" s="441"/>
      <c r="AF6" s="58" t="s">
        <v>132</v>
      </c>
      <c r="AG6" s="58" t="s">
        <v>133</v>
      </c>
      <c r="AH6" s="443"/>
      <c r="AJ6" s="46"/>
      <c r="AK6" s="46"/>
    </row>
    <row r="7" spans="1:37" x14ac:dyDescent="0.2">
      <c r="A7" s="63">
        <v>1</v>
      </c>
      <c r="B7" s="62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เด็กชาย1111 22222</v>
      </c>
      <c r="C7" s="49"/>
      <c r="D7" s="49"/>
      <c r="E7" s="49"/>
      <c r="F7" s="5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>
        <v>70</v>
      </c>
      <c r="W7" s="65">
        <f>IF(A7="","",SUM(C7:V7))</f>
        <v>70</v>
      </c>
      <c r="X7" s="51">
        <v>20</v>
      </c>
      <c r="Y7" s="66">
        <f>IF(A7="","",X7+W7)</f>
        <v>90</v>
      </c>
      <c r="Z7" s="67" t="str">
        <f>IF(A7="","",IF(AI7="ย้าย","",IF(AA7="ร","",IF(AA7="มส","",IF(AE7="ไม่ผ่าน","",IF(AH7="ไม่ผ่าน","",IF(Y7&gt;=80,"4",IF(Y7&gt;=75,"3.5",IF(Y7&gt;=70,"3",IF(Y7&gt;=65,"2.5",IF(Y7&gt;=60,"2",IF(Y7&gt;=55,"1.5",IF(Y7&gt;=50,"1",IF(Y7&lt;=49,"0"))))))))))))))</f>
        <v>4</v>
      </c>
      <c r="AA7" s="122"/>
      <c r="AB7" s="63" t="str">
        <f>IF(A7="","",IF(Y7&lt;=49,"ไม่ผ่าน",IF(AA7="ร","ไม่ผ่าน",IF(AA7="มส","ไม่ผ่าน","ผ่าน"))))</f>
        <v>ผ่าน</v>
      </c>
      <c r="AC7" s="49">
        <v>1</v>
      </c>
      <c r="AD7" s="68" t="str">
        <f>IF($AC$5="","",$AC$5-AC7)</f>
        <v/>
      </c>
      <c r="AE7" s="69" t="str">
        <f t="shared" ref="AE7:AE55" si="0">IF($AC$5="","",IF(A7="","",IF(AC7&lt;$AC$5,"ไม่ผ่าน","ผ่าน")))</f>
        <v/>
      </c>
      <c r="AF7" s="49"/>
      <c r="AG7" s="52">
        <f>IF($AF$5="","",$AF$5-AF7)</f>
        <v>1</v>
      </c>
      <c r="AH7" s="124" t="str">
        <f t="shared" ref="AH7:AH55" si="1">IF(AF7="","",IF(A7="","",IF(AF7&lt;$AF$5,"ไม่ผ่าน","ผ่าน")))</f>
        <v/>
      </c>
      <c r="AI7" s="307" t="str">
        <f>'1.บันทึกข้อมูลนักเรียน'!G3</f>
        <v>ยังเรียนอยู่</v>
      </c>
      <c r="AJ7" s="46"/>
      <c r="AK7" s="46"/>
    </row>
    <row r="8" spans="1:37" x14ac:dyDescent="0.2">
      <c r="A8" s="63" t="str">
        <f>'2.บันทึกเวลาเรียน'!A9</f>
        <v/>
      </c>
      <c r="B8" s="62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8" s="49"/>
      <c r="D8" s="49"/>
      <c r="E8" s="49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65" t="str">
        <f t="shared" ref="W8:W56" si="2">IF(A8="","",SUM(C8:V8))</f>
        <v/>
      </c>
      <c r="X8" s="51"/>
      <c r="Y8" s="66" t="str">
        <f t="shared" ref="Y8:Y56" si="3">IF(A8="","",X8+W8)</f>
        <v/>
      </c>
      <c r="Z8" s="67" t="str">
        <f t="shared" ref="Z8:Z56" si="4">IF(A8="","",IF(AI8="ย้าย","",IF(AA8="ร","",IF(AA8="มส","",IF(AE8="ไม่ผ่าน","",IF(AH8="ไม่ผ่าน","",IF(Y8&gt;=80,"4",IF(Y8&gt;=75,"3.5",IF(Y8&gt;=70,"3",IF(Y8&gt;=65,"2.5",IF(Y8&gt;=60,"2",IF(Y8&gt;=55,"1.5",IF(Y8&gt;=50,"1",IF(Y8&lt;=49,"0"))))))))))))))</f>
        <v/>
      </c>
      <c r="AA8" s="122"/>
      <c r="AB8" s="63" t="str">
        <f t="shared" ref="AB8:AB56" si="5">IF(A8="","",IF(Y8&lt;=49,"ไม่ผ่าน",IF(AA8="ร","ไม่ผ่าน",IF(AA8="มส","ไม่ผ่าน","ผ่าน"))))</f>
        <v/>
      </c>
      <c r="AC8" s="49"/>
      <c r="AD8" s="68" t="str">
        <f t="shared" ref="AD8:AD55" si="6">IF($AC$5="","",$AC$5-AC8)</f>
        <v/>
      </c>
      <c r="AE8" s="69" t="str">
        <f t="shared" si="0"/>
        <v/>
      </c>
      <c r="AF8" s="49"/>
      <c r="AG8" s="52">
        <f t="shared" ref="AG8:AG55" si="7">IF($AF$5="","",$AF$5-AF8)</f>
        <v>1</v>
      </c>
      <c r="AH8" s="124" t="str">
        <f t="shared" si="1"/>
        <v/>
      </c>
      <c r="AI8" s="307">
        <f>'1.บันทึกข้อมูลนักเรียน'!G4</f>
        <v>0</v>
      </c>
    </row>
    <row r="9" spans="1:37" x14ac:dyDescent="0.2">
      <c r="A9" s="63" t="str">
        <f>'2.บันทึกเวลาเรียน'!A10</f>
        <v/>
      </c>
      <c r="B9" s="62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9" s="49"/>
      <c r="D9" s="49"/>
      <c r="E9" s="49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65" t="str">
        <f t="shared" si="2"/>
        <v/>
      </c>
      <c r="X9" s="51"/>
      <c r="Y9" s="66" t="str">
        <f t="shared" si="3"/>
        <v/>
      </c>
      <c r="Z9" s="67" t="str">
        <f t="shared" si="4"/>
        <v/>
      </c>
      <c r="AA9" s="122"/>
      <c r="AB9" s="63" t="str">
        <f t="shared" si="5"/>
        <v/>
      </c>
      <c r="AC9" s="49"/>
      <c r="AD9" s="68" t="str">
        <f t="shared" si="6"/>
        <v/>
      </c>
      <c r="AE9" s="69" t="str">
        <f t="shared" si="0"/>
        <v/>
      </c>
      <c r="AF9" s="49"/>
      <c r="AG9" s="52">
        <f t="shared" si="7"/>
        <v>1</v>
      </c>
      <c r="AH9" s="124" t="str">
        <f t="shared" si="1"/>
        <v/>
      </c>
      <c r="AI9" s="307">
        <f>'1.บันทึกข้อมูลนักเรียน'!G5</f>
        <v>0</v>
      </c>
    </row>
    <row r="10" spans="1:37" x14ac:dyDescent="0.2">
      <c r="A10" s="63" t="str">
        <f>'2.บันทึกเวลาเรียน'!A11</f>
        <v/>
      </c>
      <c r="B10" s="62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0" s="49"/>
      <c r="D10" s="49"/>
      <c r="E10" s="49"/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65" t="str">
        <f t="shared" si="2"/>
        <v/>
      </c>
      <c r="X10" s="51"/>
      <c r="Y10" s="66" t="str">
        <f t="shared" si="3"/>
        <v/>
      </c>
      <c r="Z10" s="67" t="str">
        <f t="shared" si="4"/>
        <v/>
      </c>
      <c r="AA10" s="122"/>
      <c r="AB10" s="63" t="str">
        <f t="shared" si="5"/>
        <v/>
      </c>
      <c r="AC10" s="49"/>
      <c r="AD10" s="68" t="str">
        <f t="shared" si="6"/>
        <v/>
      </c>
      <c r="AE10" s="69" t="str">
        <f t="shared" si="0"/>
        <v/>
      </c>
      <c r="AF10" s="49"/>
      <c r="AG10" s="52">
        <f t="shared" si="7"/>
        <v>1</v>
      </c>
      <c r="AH10" s="124" t="str">
        <f t="shared" si="1"/>
        <v/>
      </c>
      <c r="AI10" s="307">
        <f>'1.บันทึกข้อมูลนักเรียน'!G6</f>
        <v>0</v>
      </c>
    </row>
    <row r="11" spans="1:37" x14ac:dyDescent="0.2">
      <c r="A11" s="63" t="str">
        <f>'2.บันทึกเวลาเรียน'!A12</f>
        <v/>
      </c>
      <c r="B11" s="62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1" s="49"/>
      <c r="D11" s="49"/>
      <c r="E11" s="49"/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65" t="str">
        <f t="shared" si="2"/>
        <v/>
      </c>
      <c r="X11" s="51"/>
      <c r="Y11" s="66" t="str">
        <f t="shared" si="3"/>
        <v/>
      </c>
      <c r="Z11" s="67" t="str">
        <f t="shared" si="4"/>
        <v/>
      </c>
      <c r="AA11" s="122"/>
      <c r="AB11" s="63" t="str">
        <f t="shared" si="5"/>
        <v/>
      </c>
      <c r="AC11" s="49"/>
      <c r="AD11" s="68" t="str">
        <f t="shared" si="6"/>
        <v/>
      </c>
      <c r="AE11" s="69" t="str">
        <f t="shared" si="0"/>
        <v/>
      </c>
      <c r="AF11" s="49"/>
      <c r="AG11" s="52">
        <f t="shared" si="7"/>
        <v>1</v>
      </c>
      <c r="AH11" s="124" t="str">
        <f t="shared" si="1"/>
        <v/>
      </c>
      <c r="AI11" s="307">
        <f>'1.บันทึกข้อมูลนักเรียน'!G7</f>
        <v>0</v>
      </c>
    </row>
    <row r="12" spans="1:37" x14ac:dyDescent="0.2">
      <c r="A12" s="63" t="str">
        <f>'2.บันทึกเวลาเรียน'!A13</f>
        <v/>
      </c>
      <c r="B12" s="62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2" s="49"/>
      <c r="D12" s="49"/>
      <c r="E12" s="49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65" t="str">
        <f t="shared" si="2"/>
        <v/>
      </c>
      <c r="X12" s="51"/>
      <c r="Y12" s="66" t="str">
        <f t="shared" si="3"/>
        <v/>
      </c>
      <c r="Z12" s="67" t="str">
        <f t="shared" si="4"/>
        <v/>
      </c>
      <c r="AA12" s="122"/>
      <c r="AB12" s="63" t="str">
        <f t="shared" si="5"/>
        <v/>
      </c>
      <c r="AC12" s="49"/>
      <c r="AD12" s="68" t="str">
        <f t="shared" si="6"/>
        <v/>
      </c>
      <c r="AE12" s="69" t="str">
        <f t="shared" si="0"/>
        <v/>
      </c>
      <c r="AF12" s="49"/>
      <c r="AG12" s="52">
        <f t="shared" si="7"/>
        <v>1</v>
      </c>
      <c r="AH12" s="124" t="str">
        <f t="shared" si="1"/>
        <v/>
      </c>
      <c r="AI12" s="307">
        <f>'1.บันทึกข้อมูลนักเรียน'!G8</f>
        <v>0</v>
      </c>
    </row>
    <row r="13" spans="1:37" x14ac:dyDescent="0.2">
      <c r="A13" s="63" t="str">
        <f>'2.บันทึกเวลาเรียน'!A14</f>
        <v/>
      </c>
      <c r="B13" s="62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3" s="49"/>
      <c r="D13" s="49"/>
      <c r="E13" s="49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65" t="str">
        <f t="shared" si="2"/>
        <v/>
      </c>
      <c r="X13" s="51"/>
      <c r="Y13" s="66" t="str">
        <f t="shared" si="3"/>
        <v/>
      </c>
      <c r="Z13" s="67" t="str">
        <f t="shared" si="4"/>
        <v/>
      </c>
      <c r="AA13" s="122"/>
      <c r="AB13" s="63" t="str">
        <f t="shared" si="5"/>
        <v/>
      </c>
      <c r="AC13" s="49"/>
      <c r="AD13" s="68" t="str">
        <f t="shared" si="6"/>
        <v/>
      </c>
      <c r="AE13" s="69" t="str">
        <f t="shared" si="0"/>
        <v/>
      </c>
      <c r="AF13" s="49"/>
      <c r="AG13" s="52">
        <f t="shared" si="7"/>
        <v>1</v>
      </c>
      <c r="AH13" s="124" t="str">
        <f t="shared" si="1"/>
        <v/>
      </c>
      <c r="AI13" s="307">
        <f>'1.บันทึกข้อมูลนักเรียน'!G9</f>
        <v>0</v>
      </c>
    </row>
    <row r="14" spans="1:37" x14ac:dyDescent="0.2">
      <c r="A14" s="63" t="str">
        <f>'2.บันทึกเวลาเรียน'!A15</f>
        <v/>
      </c>
      <c r="B14" s="62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4" s="49"/>
      <c r="D14" s="49"/>
      <c r="E14" s="49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65" t="str">
        <f t="shared" si="2"/>
        <v/>
      </c>
      <c r="X14" s="51"/>
      <c r="Y14" s="66" t="str">
        <f t="shared" si="3"/>
        <v/>
      </c>
      <c r="Z14" s="67" t="str">
        <f t="shared" si="4"/>
        <v/>
      </c>
      <c r="AA14" s="122"/>
      <c r="AB14" s="63" t="str">
        <f t="shared" si="5"/>
        <v/>
      </c>
      <c r="AC14" s="49"/>
      <c r="AD14" s="68" t="str">
        <f t="shared" si="6"/>
        <v/>
      </c>
      <c r="AE14" s="69" t="str">
        <f t="shared" si="0"/>
        <v/>
      </c>
      <c r="AF14" s="49"/>
      <c r="AG14" s="52">
        <f t="shared" si="7"/>
        <v>1</v>
      </c>
      <c r="AH14" s="124" t="str">
        <f t="shared" si="1"/>
        <v/>
      </c>
      <c r="AI14" s="307">
        <f>'1.บันทึกข้อมูลนักเรียน'!G10</f>
        <v>0</v>
      </c>
    </row>
    <row r="15" spans="1:37" x14ac:dyDescent="0.2">
      <c r="A15" s="63" t="str">
        <f>'2.บันทึกเวลาเรียน'!A16</f>
        <v/>
      </c>
      <c r="B15" s="62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5" s="49"/>
      <c r="D15" s="49"/>
      <c r="E15" s="49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65" t="str">
        <f t="shared" si="2"/>
        <v/>
      </c>
      <c r="X15" s="51"/>
      <c r="Y15" s="66" t="str">
        <f t="shared" si="3"/>
        <v/>
      </c>
      <c r="Z15" s="67" t="str">
        <f t="shared" si="4"/>
        <v/>
      </c>
      <c r="AA15" s="122"/>
      <c r="AB15" s="63" t="str">
        <f t="shared" si="5"/>
        <v/>
      </c>
      <c r="AC15" s="49"/>
      <c r="AD15" s="68" t="str">
        <f t="shared" si="6"/>
        <v/>
      </c>
      <c r="AE15" s="69" t="str">
        <f t="shared" si="0"/>
        <v/>
      </c>
      <c r="AF15" s="49"/>
      <c r="AG15" s="52">
        <f t="shared" si="7"/>
        <v>1</v>
      </c>
      <c r="AH15" s="124" t="str">
        <f t="shared" si="1"/>
        <v/>
      </c>
      <c r="AI15" s="307">
        <f>'1.บันทึกข้อมูลนักเรียน'!G11</f>
        <v>0</v>
      </c>
    </row>
    <row r="16" spans="1:37" x14ac:dyDescent="0.2">
      <c r="A16" s="63" t="str">
        <f>'2.บันทึกเวลาเรียน'!A17</f>
        <v/>
      </c>
      <c r="B16" s="62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6" s="49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65" t="str">
        <f t="shared" si="2"/>
        <v/>
      </c>
      <c r="X16" s="51"/>
      <c r="Y16" s="66" t="str">
        <f t="shared" si="3"/>
        <v/>
      </c>
      <c r="Z16" s="67" t="str">
        <f t="shared" si="4"/>
        <v/>
      </c>
      <c r="AA16" s="122"/>
      <c r="AB16" s="63" t="str">
        <f t="shared" si="5"/>
        <v/>
      </c>
      <c r="AC16" s="49"/>
      <c r="AD16" s="68" t="str">
        <f t="shared" si="6"/>
        <v/>
      </c>
      <c r="AE16" s="69" t="str">
        <f t="shared" si="0"/>
        <v/>
      </c>
      <c r="AF16" s="49"/>
      <c r="AG16" s="52">
        <f t="shared" si="7"/>
        <v>1</v>
      </c>
      <c r="AH16" s="124" t="str">
        <f t="shared" si="1"/>
        <v/>
      </c>
      <c r="AI16" s="307">
        <f>'1.บันทึกข้อมูลนักเรียน'!G12</f>
        <v>0</v>
      </c>
    </row>
    <row r="17" spans="1:35" x14ac:dyDescent="0.2">
      <c r="A17" s="63" t="str">
        <f>'2.บันทึกเวลาเรียน'!A18</f>
        <v/>
      </c>
      <c r="B17" s="62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7" s="49"/>
      <c r="D17" s="49"/>
      <c r="E17" s="49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65" t="str">
        <f t="shared" si="2"/>
        <v/>
      </c>
      <c r="X17" s="51"/>
      <c r="Y17" s="66" t="str">
        <f t="shared" si="3"/>
        <v/>
      </c>
      <c r="Z17" s="67" t="str">
        <f t="shared" si="4"/>
        <v/>
      </c>
      <c r="AA17" s="122"/>
      <c r="AB17" s="63" t="str">
        <f t="shared" si="5"/>
        <v/>
      </c>
      <c r="AC17" s="49"/>
      <c r="AD17" s="68" t="str">
        <f t="shared" si="6"/>
        <v/>
      </c>
      <c r="AE17" s="69" t="str">
        <f t="shared" si="0"/>
        <v/>
      </c>
      <c r="AF17" s="49"/>
      <c r="AG17" s="52">
        <f t="shared" si="7"/>
        <v>1</v>
      </c>
      <c r="AH17" s="124" t="str">
        <f t="shared" si="1"/>
        <v/>
      </c>
      <c r="AI17" s="307">
        <f>'1.บันทึกข้อมูลนักเรียน'!G13</f>
        <v>0</v>
      </c>
    </row>
    <row r="18" spans="1:35" x14ac:dyDescent="0.2">
      <c r="A18" s="63" t="str">
        <f>'2.บันทึกเวลาเรียน'!A19</f>
        <v/>
      </c>
      <c r="B18" s="62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8" s="49"/>
      <c r="D18" s="49"/>
      <c r="E18" s="49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65" t="str">
        <f t="shared" si="2"/>
        <v/>
      </c>
      <c r="X18" s="51"/>
      <c r="Y18" s="66" t="str">
        <f t="shared" si="3"/>
        <v/>
      </c>
      <c r="Z18" s="67" t="str">
        <f t="shared" si="4"/>
        <v/>
      </c>
      <c r="AA18" s="122"/>
      <c r="AB18" s="63" t="str">
        <f t="shared" si="5"/>
        <v/>
      </c>
      <c r="AC18" s="49"/>
      <c r="AD18" s="68" t="str">
        <f t="shared" si="6"/>
        <v/>
      </c>
      <c r="AE18" s="69" t="str">
        <f t="shared" si="0"/>
        <v/>
      </c>
      <c r="AF18" s="49"/>
      <c r="AG18" s="52">
        <f t="shared" si="7"/>
        <v>1</v>
      </c>
      <c r="AH18" s="124" t="str">
        <f t="shared" si="1"/>
        <v/>
      </c>
      <c r="AI18" s="307">
        <f>'1.บันทึกข้อมูลนักเรียน'!G14</f>
        <v>0</v>
      </c>
    </row>
    <row r="19" spans="1:35" x14ac:dyDescent="0.2">
      <c r="A19" s="63" t="str">
        <f>'2.บันทึกเวลาเรียน'!A20</f>
        <v/>
      </c>
      <c r="B19" s="62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19" s="49"/>
      <c r="D19" s="49"/>
      <c r="E19" s="49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65" t="str">
        <f t="shared" si="2"/>
        <v/>
      </c>
      <c r="X19" s="51"/>
      <c r="Y19" s="66" t="str">
        <f t="shared" si="3"/>
        <v/>
      </c>
      <c r="Z19" s="67" t="str">
        <f t="shared" si="4"/>
        <v/>
      </c>
      <c r="AA19" s="122"/>
      <c r="AB19" s="63" t="str">
        <f t="shared" si="5"/>
        <v/>
      </c>
      <c r="AC19" s="49"/>
      <c r="AD19" s="68" t="str">
        <f t="shared" si="6"/>
        <v/>
      </c>
      <c r="AE19" s="69" t="str">
        <f t="shared" si="0"/>
        <v/>
      </c>
      <c r="AF19" s="49"/>
      <c r="AG19" s="52">
        <f t="shared" si="7"/>
        <v>1</v>
      </c>
      <c r="AH19" s="124" t="str">
        <f t="shared" si="1"/>
        <v/>
      </c>
      <c r="AI19" s="307">
        <f>'1.บันทึกข้อมูลนักเรียน'!G15</f>
        <v>0</v>
      </c>
    </row>
    <row r="20" spans="1:35" x14ac:dyDescent="0.2">
      <c r="A20" s="63" t="str">
        <f>'2.บันทึกเวลาเรียน'!A21</f>
        <v/>
      </c>
      <c r="B20" s="62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0" s="49"/>
      <c r="D20" s="49"/>
      <c r="E20" s="49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65" t="str">
        <f t="shared" si="2"/>
        <v/>
      </c>
      <c r="X20" s="51"/>
      <c r="Y20" s="66" t="str">
        <f t="shared" si="3"/>
        <v/>
      </c>
      <c r="Z20" s="67" t="str">
        <f t="shared" si="4"/>
        <v/>
      </c>
      <c r="AA20" s="122"/>
      <c r="AB20" s="63" t="str">
        <f t="shared" si="5"/>
        <v/>
      </c>
      <c r="AC20" s="49"/>
      <c r="AD20" s="68" t="str">
        <f t="shared" si="6"/>
        <v/>
      </c>
      <c r="AE20" s="69" t="str">
        <f t="shared" si="0"/>
        <v/>
      </c>
      <c r="AF20" s="49"/>
      <c r="AG20" s="52">
        <f t="shared" si="7"/>
        <v>1</v>
      </c>
      <c r="AH20" s="124" t="str">
        <f t="shared" si="1"/>
        <v/>
      </c>
      <c r="AI20" s="307">
        <f>'1.บันทึกข้อมูลนักเรียน'!G16</f>
        <v>0</v>
      </c>
    </row>
    <row r="21" spans="1:35" x14ac:dyDescent="0.2">
      <c r="A21" s="63" t="str">
        <f>'2.บันทึกเวลาเรียน'!A22</f>
        <v/>
      </c>
      <c r="B21" s="62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1" s="49"/>
      <c r="D21" s="49"/>
      <c r="E21" s="49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65" t="str">
        <f t="shared" si="2"/>
        <v/>
      </c>
      <c r="X21" s="51"/>
      <c r="Y21" s="66" t="str">
        <f t="shared" si="3"/>
        <v/>
      </c>
      <c r="Z21" s="67" t="str">
        <f t="shared" si="4"/>
        <v/>
      </c>
      <c r="AA21" s="122"/>
      <c r="AB21" s="63" t="str">
        <f t="shared" si="5"/>
        <v/>
      </c>
      <c r="AC21" s="49"/>
      <c r="AD21" s="68" t="str">
        <f t="shared" si="6"/>
        <v/>
      </c>
      <c r="AE21" s="69" t="str">
        <f t="shared" si="0"/>
        <v/>
      </c>
      <c r="AF21" s="49"/>
      <c r="AG21" s="52">
        <f t="shared" si="7"/>
        <v>1</v>
      </c>
      <c r="AH21" s="124" t="str">
        <f t="shared" si="1"/>
        <v/>
      </c>
      <c r="AI21" s="307">
        <f>'1.บันทึกข้อมูลนักเรียน'!G17</f>
        <v>0</v>
      </c>
    </row>
    <row r="22" spans="1:35" x14ac:dyDescent="0.2">
      <c r="A22" s="63" t="str">
        <f>'2.บันทึกเวลาเรียน'!A23</f>
        <v/>
      </c>
      <c r="B22" s="62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2" s="49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65" t="str">
        <f t="shared" si="2"/>
        <v/>
      </c>
      <c r="X22" s="51"/>
      <c r="Y22" s="66" t="str">
        <f t="shared" si="3"/>
        <v/>
      </c>
      <c r="Z22" s="67" t="str">
        <f t="shared" si="4"/>
        <v/>
      </c>
      <c r="AA22" s="122"/>
      <c r="AB22" s="63" t="str">
        <f t="shared" si="5"/>
        <v/>
      </c>
      <c r="AC22" s="49"/>
      <c r="AD22" s="68" t="str">
        <f t="shared" si="6"/>
        <v/>
      </c>
      <c r="AE22" s="69" t="str">
        <f t="shared" si="0"/>
        <v/>
      </c>
      <c r="AF22" s="49"/>
      <c r="AG22" s="52">
        <f t="shared" si="7"/>
        <v>1</v>
      </c>
      <c r="AH22" s="124" t="str">
        <f t="shared" si="1"/>
        <v/>
      </c>
      <c r="AI22" s="307">
        <f>'1.บันทึกข้อมูลนักเรียน'!G18</f>
        <v>0</v>
      </c>
    </row>
    <row r="23" spans="1:35" x14ac:dyDescent="0.2">
      <c r="A23" s="63" t="str">
        <f>'2.บันทึกเวลาเรียน'!A24</f>
        <v/>
      </c>
      <c r="B23" s="62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3" s="49"/>
      <c r="D23" s="49"/>
      <c r="E23" s="49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65" t="str">
        <f t="shared" si="2"/>
        <v/>
      </c>
      <c r="X23" s="51"/>
      <c r="Y23" s="66" t="str">
        <f t="shared" si="3"/>
        <v/>
      </c>
      <c r="Z23" s="67" t="str">
        <f t="shared" si="4"/>
        <v/>
      </c>
      <c r="AA23" s="122"/>
      <c r="AB23" s="63" t="str">
        <f t="shared" si="5"/>
        <v/>
      </c>
      <c r="AC23" s="49"/>
      <c r="AD23" s="68" t="str">
        <f t="shared" si="6"/>
        <v/>
      </c>
      <c r="AE23" s="69" t="str">
        <f t="shared" si="0"/>
        <v/>
      </c>
      <c r="AF23" s="49"/>
      <c r="AG23" s="52">
        <f t="shared" si="7"/>
        <v>1</v>
      </c>
      <c r="AH23" s="124" t="str">
        <f t="shared" si="1"/>
        <v/>
      </c>
      <c r="AI23" s="307">
        <f>'1.บันทึกข้อมูลนักเรียน'!G19</f>
        <v>0</v>
      </c>
    </row>
    <row r="24" spans="1:35" x14ac:dyDescent="0.2">
      <c r="A24" s="63" t="str">
        <f>'2.บันทึกเวลาเรียน'!A25</f>
        <v/>
      </c>
      <c r="B24" s="62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4" s="49"/>
      <c r="D24" s="49"/>
      <c r="E24" s="49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65" t="str">
        <f t="shared" si="2"/>
        <v/>
      </c>
      <c r="X24" s="51"/>
      <c r="Y24" s="66" t="str">
        <f t="shared" si="3"/>
        <v/>
      </c>
      <c r="Z24" s="67" t="str">
        <f t="shared" si="4"/>
        <v/>
      </c>
      <c r="AA24" s="122"/>
      <c r="AB24" s="63" t="str">
        <f t="shared" si="5"/>
        <v/>
      </c>
      <c r="AC24" s="49"/>
      <c r="AD24" s="68" t="str">
        <f t="shared" si="6"/>
        <v/>
      </c>
      <c r="AE24" s="69" t="str">
        <f t="shared" si="0"/>
        <v/>
      </c>
      <c r="AF24" s="49"/>
      <c r="AG24" s="52">
        <f t="shared" si="7"/>
        <v>1</v>
      </c>
      <c r="AH24" s="124" t="str">
        <f t="shared" si="1"/>
        <v/>
      </c>
      <c r="AI24" s="307">
        <f>'1.บันทึกข้อมูลนักเรียน'!G20</f>
        <v>0</v>
      </c>
    </row>
    <row r="25" spans="1:35" x14ac:dyDescent="0.2">
      <c r="A25" s="63" t="str">
        <f>'2.บันทึกเวลาเรียน'!A26</f>
        <v/>
      </c>
      <c r="B25" s="62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5" s="49"/>
      <c r="D25" s="49"/>
      <c r="E25" s="49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65" t="str">
        <f t="shared" si="2"/>
        <v/>
      </c>
      <c r="X25" s="51"/>
      <c r="Y25" s="66" t="str">
        <f t="shared" si="3"/>
        <v/>
      </c>
      <c r="Z25" s="67" t="str">
        <f t="shared" si="4"/>
        <v/>
      </c>
      <c r="AA25" s="122"/>
      <c r="AB25" s="63" t="str">
        <f t="shared" si="5"/>
        <v/>
      </c>
      <c r="AC25" s="49"/>
      <c r="AD25" s="68" t="str">
        <f t="shared" si="6"/>
        <v/>
      </c>
      <c r="AE25" s="69" t="str">
        <f t="shared" si="0"/>
        <v/>
      </c>
      <c r="AF25" s="49"/>
      <c r="AG25" s="52">
        <f t="shared" si="7"/>
        <v>1</v>
      </c>
      <c r="AH25" s="124" t="str">
        <f t="shared" si="1"/>
        <v/>
      </c>
      <c r="AI25" s="307">
        <f>'1.บันทึกข้อมูลนักเรียน'!G21</f>
        <v>0</v>
      </c>
    </row>
    <row r="26" spans="1:35" x14ac:dyDescent="0.2">
      <c r="A26" s="63" t="str">
        <f>'2.บันทึกเวลาเรียน'!A27</f>
        <v/>
      </c>
      <c r="B26" s="62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6" s="49"/>
      <c r="D26" s="49"/>
      <c r="E26" s="49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65" t="str">
        <f t="shared" si="2"/>
        <v/>
      </c>
      <c r="X26" s="51"/>
      <c r="Y26" s="66" t="str">
        <f t="shared" si="3"/>
        <v/>
      </c>
      <c r="Z26" s="67" t="str">
        <f t="shared" si="4"/>
        <v/>
      </c>
      <c r="AA26" s="122"/>
      <c r="AB26" s="63" t="str">
        <f t="shared" si="5"/>
        <v/>
      </c>
      <c r="AC26" s="49"/>
      <c r="AD26" s="68" t="str">
        <f t="shared" si="6"/>
        <v/>
      </c>
      <c r="AE26" s="69" t="str">
        <f t="shared" si="0"/>
        <v/>
      </c>
      <c r="AF26" s="49"/>
      <c r="AG26" s="52">
        <f t="shared" si="7"/>
        <v>1</v>
      </c>
      <c r="AH26" s="124" t="str">
        <f t="shared" si="1"/>
        <v/>
      </c>
      <c r="AI26" s="307">
        <f>'1.บันทึกข้อมูลนักเรียน'!G22</f>
        <v>0</v>
      </c>
    </row>
    <row r="27" spans="1:35" x14ac:dyDescent="0.2">
      <c r="A27" s="63" t="str">
        <f>'2.บันทึกเวลาเรียน'!A28</f>
        <v/>
      </c>
      <c r="B27" s="62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7" s="49"/>
      <c r="D27" s="49"/>
      <c r="E27" s="49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65" t="str">
        <f t="shared" si="2"/>
        <v/>
      </c>
      <c r="X27" s="51"/>
      <c r="Y27" s="66" t="str">
        <f t="shared" si="3"/>
        <v/>
      </c>
      <c r="Z27" s="67" t="str">
        <f t="shared" si="4"/>
        <v/>
      </c>
      <c r="AA27" s="122"/>
      <c r="AB27" s="63" t="str">
        <f t="shared" si="5"/>
        <v/>
      </c>
      <c r="AC27" s="49"/>
      <c r="AD27" s="68" t="str">
        <f t="shared" si="6"/>
        <v/>
      </c>
      <c r="AE27" s="69" t="str">
        <f t="shared" si="0"/>
        <v/>
      </c>
      <c r="AF27" s="49"/>
      <c r="AG27" s="52">
        <f t="shared" si="7"/>
        <v>1</v>
      </c>
      <c r="AH27" s="124" t="str">
        <f t="shared" si="1"/>
        <v/>
      </c>
      <c r="AI27" s="307">
        <f>'1.บันทึกข้อมูลนักเรียน'!G23</f>
        <v>0</v>
      </c>
    </row>
    <row r="28" spans="1:35" x14ac:dyDescent="0.2">
      <c r="A28" s="63" t="str">
        <f>'2.บันทึกเวลาเรียน'!A29</f>
        <v/>
      </c>
      <c r="B28" s="62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8" s="49"/>
      <c r="D28" s="49"/>
      <c r="E28" s="49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65" t="str">
        <f t="shared" si="2"/>
        <v/>
      </c>
      <c r="X28" s="51"/>
      <c r="Y28" s="66" t="str">
        <f t="shared" si="3"/>
        <v/>
      </c>
      <c r="Z28" s="67" t="str">
        <f t="shared" si="4"/>
        <v/>
      </c>
      <c r="AA28" s="122"/>
      <c r="AB28" s="63" t="str">
        <f t="shared" si="5"/>
        <v/>
      </c>
      <c r="AC28" s="49"/>
      <c r="AD28" s="68" t="str">
        <f t="shared" si="6"/>
        <v/>
      </c>
      <c r="AE28" s="69" t="str">
        <f t="shared" si="0"/>
        <v/>
      </c>
      <c r="AF28" s="49"/>
      <c r="AG28" s="52">
        <f t="shared" si="7"/>
        <v>1</v>
      </c>
      <c r="AH28" s="124" t="str">
        <f t="shared" si="1"/>
        <v/>
      </c>
      <c r="AI28" s="307">
        <f>'1.บันทึกข้อมูลนักเรียน'!G24</f>
        <v>0</v>
      </c>
    </row>
    <row r="29" spans="1:35" x14ac:dyDescent="0.2">
      <c r="A29" s="63" t="str">
        <f>'2.บันทึกเวลาเรียน'!A30</f>
        <v/>
      </c>
      <c r="B29" s="62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29" s="49"/>
      <c r="D29" s="49"/>
      <c r="E29" s="49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65" t="str">
        <f t="shared" si="2"/>
        <v/>
      </c>
      <c r="X29" s="51"/>
      <c r="Y29" s="66" t="str">
        <f t="shared" si="3"/>
        <v/>
      </c>
      <c r="Z29" s="67" t="str">
        <f t="shared" si="4"/>
        <v/>
      </c>
      <c r="AA29" s="122"/>
      <c r="AB29" s="63" t="str">
        <f t="shared" si="5"/>
        <v/>
      </c>
      <c r="AC29" s="49"/>
      <c r="AD29" s="68" t="str">
        <f t="shared" si="6"/>
        <v/>
      </c>
      <c r="AE29" s="69" t="str">
        <f t="shared" si="0"/>
        <v/>
      </c>
      <c r="AF29" s="49"/>
      <c r="AG29" s="52">
        <f t="shared" si="7"/>
        <v>1</v>
      </c>
      <c r="AH29" s="124" t="str">
        <f t="shared" si="1"/>
        <v/>
      </c>
      <c r="AI29" s="307">
        <f>'1.บันทึกข้อมูลนักเรียน'!G25</f>
        <v>0</v>
      </c>
    </row>
    <row r="30" spans="1:35" x14ac:dyDescent="0.2">
      <c r="A30" s="63" t="str">
        <f>'2.บันทึกเวลาเรียน'!A31</f>
        <v/>
      </c>
      <c r="B30" s="62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65" t="str">
        <f t="shared" si="2"/>
        <v/>
      </c>
      <c r="X30" s="51"/>
      <c r="Y30" s="66" t="str">
        <f t="shared" si="3"/>
        <v/>
      </c>
      <c r="Z30" s="67" t="str">
        <f t="shared" si="4"/>
        <v/>
      </c>
      <c r="AA30" s="122"/>
      <c r="AB30" s="63" t="str">
        <f t="shared" si="5"/>
        <v/>
      </c>
      <c r="AC30" s="49"/>
      <c r="AD30" s="68" t="str">
        <f t="shared" si="6"/>
        <v/>
      </c>
      <c r="AE30" s="69" t="str">
        <f t="shared" si="0"/>
        <v/>
      </c>
      <c r="AF30" s="49"/>
      <c r="AG30" s="52">
        <f t="shared" si="7"/>
        <v>1</v>
      </c>
      <c r="AH30" s="124" t="str">
        <f t="shared" si="1"/>
        <v/>
      </c>
      <c r="AI30" s="307">
        <f>'1.บันทึกข้อมูลนักเรียน'!G26</f>
        <v>0</v>
      </c>
    </row>
    <row r="31" spans="1:35" x14ac:dyDescent="0.2">
      <c r="A31" s="63" t="str">
        <f>'2.บันทึกเวลาเรียน'!A32</f>
        <v/>
      </c>
      <c r="B31" s="62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65" t="str">
        <f t="shared" si="2"/>
        <v/>
      </c>
      <c r="X31" s="51"/>
      <c r="Y31" s="66" t="str">
        <f t="shared" si="3"/>
        <v/>
      </c>
      <c r="Z31" s="67" t="str">
        <f t="shared" si="4"/>
        <v/>
      </c>
      <c r="AA31" s="122"/>
      <c r="AB31" s="63" t="str">
        <f t="shared" si="5"/>
        <v/>
      </c>
      <c r="AC31" s="49"/>
      <c r="AD31" s="68" t="str">
        <f t="shared" si="6"/>
        <v/>
      </c>
      <c r="AE31" s="69" t="str">
        <f t="shared" si="0"/>
        <v/>
      </c>
      <c r="AF31" s="49"/>
      <c r="AG31" s="52">
        <f t="shared" si="7"/>
        <v>1</v>
      </c>
      <c r="AH31" s="124" t="str">
        <f t="shared" si="1"/>
        <v/>
      </c>
      <c r="AI31" s="307">
        <f>'1.บันทึกข้อมูลนักเรียน'!G27</f>
        <v>0</v>
      </c>
    </row>
    <row r="32" spans="1:35" x14ac:dyDescent="0.2">
      <c r="A32" s="63" t="str">
        <f>'2.บันทึกเวลาเรียน'!A33</f>
        <v/>
      </c>
      <c r="B32" s="62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65" t="str">
        <f t="shared" si="2"/>
        <v/>
      </c>
      <c r="X32" s="51"/>
      <c r="Y32" s="66" t="str">
        <f t="shared" si="3"/>
        <v/>
      </c>
      <c r="Z32" s="67" t="str">
        <f t="shared" si="4"/>
        <v/>
      </c>
      <c r="AA32" s="122"/>
      <c r="AB32" s="63" t="str">
        <f t="shared" si="5"/>
        <v/>
      </c>
      <c r="AC32" s="49"/>
      <c r="AD32" s="68" t="str">
        <f t="shared" si="6"/>
        <v/>
      </c>
      <c r="AE32" s="69" t="str">
        <f t="shared" si="0"/>
        <v/>
      </c>
      <c r="AF32" s="49"/>
      <c r="AG32" s="52">
        <f t="shared" si="7"/>
        <v>1</v>
      </c>
      <c r="AH32" s="124" t="str">
        <f t="shared" si="1"/>
        <v/>
      </c>
      <c r="AI32" s="307">
        <f>'1.บันทึกข้อมูลนักเรียน'!G28</f>
        <v>0</v>
      </c>
    </row>
    <row r="33" spans="1:35" x14ac:dyDescent="0.2">
      <c r="A33" s="63" t="str">
        <f>'2.บันทึกเวลาเรียน'!A34</f>
        <v/>
      </c>
      <c r="B33" s="62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65" t="str">
        <f t="shared" si="2"/>
        <v/>
      </c>
      <c r="X33" s="51"/>
      <c r="Y33" s="66" t="str">
        <f t="shared" si="3"/>
        <v/>
      </c>
      <c r="Z33" s="67" t="str">
        <f t="shared" si="4"/>
        <v/>
      </c>
      <c r="AA33" s="122"/>
      <c r="AB33" s="63" t="str">
        <f t="shared" si="5"/>
        <v/>
      </c>
      <c r="AC33" s="49"/>
      <c r="AD33" s="68" t="str">
        <f t="shared" si="6"/>
        <v/>
      </c>
      <c r="AE33" s="69" t="str">
        <f t="shared" si="0"/>
        <v/>
      </c>
      <c r="AF33" s="49"/>
      <c r="AG33" s="52">
        <f t="shared" si="7"/>
        <v>1</v>
      </c>
      <c r="AH33" s="124" t="str">
        <f t="shared" si="1"/>
        <v/>
      </c>
      <c r="AI33" s="307">
        <f>'1.บันทึกข้อมูลนักเรียน'!G29</f>
        <v>0</v>
      </c>
    </row>
    <row r="34" spans="1:35" x14ac:dyDescent="0.2">
      <c r="A34" s="63" t="str">
        <f>'2.บันทึกเวลาเรียน'!A35</f>
        <v/>
      </c>
      <c r="B34" s="62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65" t="str">
        <f t="shared" si="2"/>
        <v/>
      </c>
      <c r="X34" s="51"/>
      <c r="Y34" s="66" t="str">
        <f t="shared" si="3"/>
        <v/>
      </c>
      <c r="Z34" s="67" t="str">
        <f t="shared" si="4"/>
        <v/>
      </c>
      <c r="AA34" s="122"/>
      <c r="AB34" s="63" t="str">
        <f t="shared" si="5"/>
        <v/>
      </c>
      <c r="AC34" s="49"/>
      <c r="AD34" s="68" t="str">
        <f t="shared" si="6"/>
        <v/>
      </c>
      <c r="AE34" s="69" t="str">
        <f t="shared" si="0"/>
        <v/>
      </c>
      <c r="AF34" s="49"/>
      <c r="AG34" s="52">
        <f t="shared" si="7"/>
        <v>1</v>
      </c>
      <c r="AH34" s="124" t="str">
        <f t="shared" si="1"/>
        <v/>
      </c>
      <c r="AI34" s="307">
        <f>'1.บันทึกข้อมูลนักเรียน'!G30</f>
        <v>0</v>
      </c>
    </row>
    <row r="35" spans="1:35" x14ac:dyDescent="0.2">
      <c r="A35" s="63" t="str">
        <f>'2.บันทึกเวลาเรียน'!A36</f>
        <v/>
      </c>
      <c r="B35" s="62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65" t="str">
        <f t="shared" si="2"/>
        <v/>
      </c>
      <c r="X35" s="51"/>
      <c r="Y35" s="66" t="str">
        <f t="shared" si="3"/>
        <v/>
      </c>
      <c r="Z35" s="67" t="str">
        <f t="shared" si="4"/>
        <v/>
      </c>
      <c r="AA35" s="122"/>
      <c r="AB35" s="63" t="str">
        <f t="shared" si="5"/>
        <v/>
      </c>
      <c r="AC35" s="49"/>
      <c r="AD35" s="68" t="str">
        <f t="shared" si="6"/>
        <v/>
      </c>
      <c r="AE35" s="69" t="str">
        <f t="shared" si="0"/>
        <v/>
      </c>
      <c r="AF35" s="49"/>
      <c r="AG35" s="52">
        <f t="shared" si="7"/>
        <v>1</v>
      </c>
      <c r="AH35" s="124" t="str">
        <f t="shared" si="1"/>
        <v/>
      </c>
      <c r="AI35" s="307">
        <f>'1.บันทึกข้อมูลนักเรียน'!G31</f>
        <v>0</v>
      </c>
    </row>
    <row r="36" spans="1:35" x14ac:dyDescent="0.2">
      <c r="A36" s="63" t="str">
        <f>'2.บันทึกเวลาเรียน'!A37</f>
        <v/>
      </c>
      <c r="B36" s="62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65" t="str">
        <f t="shared" si="2"/>
        <v/>
      </c>
      <c r="X36" s="51"/>
      <c r="Y36" s="66" t="str">
        <f t="shared" si="3"/>
        <v/>
      </c>
      <c r="Z36" s="67" t="str">
        <f t="shared" si="4"/>
        <v/>
      </c>
      <c r="AA36" s="122"/>
      <c r="AB36" s="63" t="str">
        <f t="shared" si="5"/>
        <v/>
      </c>
      <c r="AC36" s="49"/>
      <c r="AD36" s="68" t="str">
        <f t="shared" si="6"/>
        <v/>
      </c>
      <c r="AE36" s="69" t="str">
        <f t="shared" si="0"/>
        <v/>
      </c>
      <c r="AF36" s="49"/>
      <c r="AG36" s="52">
        <f t="shared" si="7"/>
        <v>1</v>
      </c>
      <c r="AH36" s="124" t="str">
        <f t="shared" si="1"/>
        <v/>
      </c>
      <c r="AI36" s="307">
        <f>'1.บันทึกข้อมูลนักเรียน'!G32</f>
        <v>0</v>
      </c>
    </row>
    <row r="37" spans="1:35" x14ac:dyDescent="0.2">
      <c r="A37" s="63" t="str">
        <f>'2.บันทึกเวลาเรียน'!A38</f>
        <v/>
      </c>
      <c r="B37" s="62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65" t="str">
        <f t="shared" si="2"/>
        <v/>
      </c>
      <c r="X37" s="51"/>
      <c r="Y37" s="66" t="str">
        <f t="shared" si="3"/>
        <v/>
      </c>
      <c r="Z37" s="67" t="str">
        <f t="shared" si="4"/>
        <v/>
      </c>
      <c r="AA37" s="122"/>
      <c r="AB37" s="63" t="str">
        <f t="shared" si="5"/>
        <v/>
      </c>
      <c r="AC37" s="49"/>
      <c r="AD37" s="68" t="str">
        <f t="shared" si="6"/>
        <v/>
      </c>
      <c r="AE37" s="69" t="str">
        <f t="shared" si="0"/>
        <v/>
      </c>
      <c r="AF37" s="49"/>
      <c r="AG37" s="52">
        <f t="shared" si="7"/>
        <v>1</v>
      </c>
      <c r="AH37" s="124" t="str">
        <f t="shared" si="1"/>
        <v/>
      </c>
      <c r="AI37" s="307">
        <f>'1.บันทึกข้อมูลนักเรียน'!G33</f>
        <v>0</v>
      </c>
    </row>
    <row r="38" spans="1:35" x14ac:dyDescent="0.2">
      <c r="A38" s="63" t="str">
        <f>'2.บันทึกเวลาเรียน'!A39</f>
        <v/>
      </c>
      <c r="B38" s="62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65" t="str">
        <f t="shared" si="2"/>
        <v/>
      </c>
      <c r="X38" s="51"/>
      <c r="Y38" s="66" t="str">
        <f t="shared" si="3"/>
        <v/>
      </c>
      <c r="Z38" s="67" t="str">
        <f t="shared" si="4"/>
        <v/>
      </c>
      <c r="AA38" s="122"/>
      <c r="AB38" s="63" t="str">
        <f t="shared" si="5"/>
        <v/>
      </c>
      <c r="AC38" s="49"/>
      <c r="AD38" s="68" t="str">
        <f t="shared" si="6"/>
        <v/>
      </c>
      <c r="AE38" s="69" t="str">
        <f t="shared" si="0"/>
        <v/>
      </c>
      <c r="AF38" s="49"/>
      <c r="AG38" s="52">
        <f t="shared" si="7"/>
        <v>1</v>
      </c>
      <c r="AH38" s="124" t="str">
        <f t="shared" si="1"/>
        <v/>
      </c>
      <c r="AI38" s="307">
        <f>'1.บันทึกข้อมูลนักเรียน'!G34</f>
        <v>0</v>
      </c>
    </row>
    <row r="39" spans="1:35" x14ac:dyDescent="0.2">
      <c r="A39" s="63" t="str">
        <f>'2.บันทึกเวลาเรียน'!A40</f>
        <v/>
      </c>
      <c r="B39" s="62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65" t="str">
        <f t="shared" si="2"/>
        <v/>
      </c>
      <c r="X39" s="51"/>
      <c r="Y39" s="66" t="str">
        <f t="shared" si="3"/>
        <v/>
      </c>
      <c r="Z39" s="67" t="str">
        <f t="shared" si="4"/>
        <v/>
      </c>
      <c r="AA39" s="122"/>
      <c r="AB39" s="63" t="str">
        <f t="shared" si="5"/>
        <v/>
      </c>
      <c r="AC39" s="49"/>
      <c r="AD39" s="68" t="str">
        <f t="shared" si="6"/>
        <v/>
      </c>
      <c r="AE39" s="69" t="str">
        <f t="shared" si="0"/>
        <v/>
      </c>
      <c r="AF39" s="49"/>
      <c r="AG39" s="52">
        <f t="shared" si="7"/>
        <v>1</v>
      </c>
      <c r="AH39" s="124" t="str">
        <f t="shared" si="1"/>
        <v/>
      </c>
      <c r="AI39" s="307">
        <f>'1.บันทึกข้อมูลนักเรียน'!G35</f>
        <v>0</v>
      </c>
    </row>
    <row r="40" spans="1:35" x14ac:dyDescent="0.2">
      <c r="A40" s="63" t="str">
        <f>'2.บันทึกเวลาเรียน'!A41</f>
        <v/>
      </c>
      <c r="B40" s="62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65" t="str">
        <f t="shared" si="2"/>
        <v/>
      </c>
      <c r="X40" s="51"/>
      <c r="Y40" s="66" t="str">
        <f t="shared" si="3"/>
        <v/>
      </c>
      <c r="Z40" s="67" t="str">
        <f t="shared" si="4"/>
        <v/>
      </c>
      <c r="AA40" s="122"/>
      <c r="AB40" s="63" t="str">
        <f t="shared" si="5"/>
        <v/>
      </c>
      <c r="AC40" s="49"/>
      <c r="AD40" s="68" t="str">
        <f t="shared" si="6"/>
        <v/>
      </c>
      <c r="AE40" s="69" t="str">
        <f t="shared" si="0"/>
        <v/>
      </c>
      <c r="AF40" s="49"/>
      <c r="AG40" s="52">
        <f t="shared" si="7"/>
        <v>1</v>
      </c>
      <c r="AH40" s="124" t="str">
        <f t="shared" si="1"/>
        <v/>
      </c>
      <c r="AI40" s="307">
        <f>'1.บันทึกข้อมูลนักเรียน'!G36</f>
        <v>0</v>
      </c>
    </row>
    <row r="41" spans="1:35" x14ac:dyDescent="0.2">
      <c r="A41" s="63" t="str">
        <f>'2.บันทึกเวลาเรียน'!A42</f>
        <v/>
      </c>
      <c r="B41" s="62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65" t="str">
        <f t="shared" si="2"/>
        <v/>
      </c>
      <c r="X41" s="51"/>
      <c r="Y41" s="66" t="str">
        <f t="shared" si="3"/>
        <v/>
      </c>
      <c r="Z41" s="67" t="str">
        <f t="shared" si="4"/>
        <v/>
      </c>
      <c r="AA41" s="122"/>
      <c r="AB41" s="63" t="str">
        <f t="shared" si="5"/>
        <v/>
      </c>
      <c r="AC41" s="49"/>
      <c r="AD41" s="68" t="str">
        <f t="shared" si="6"/>
        <v/>
      </c>
      <c r="AE41" s="69" t="str">
        <f t="shared" si="0"/>
        <v/>
      </c>
      <c r="AF41" s="49"/>
      <c r="AG41" s="52">
        <f t="shared" si="7"/>
        <v>1</v>
      </c>
      <c r="AH41" s="124" t="str">
        <f t="shared" si="1"/>
        <v/>
      </c>
      <c r="AI41" s="307">
        <f>'1.บันทึกข้อมูลนักเรียน'!G37</f>
        <v>0</v>
      </c>
    </row>
    <row r="42" spans="1:35" x14ac:dyDescent="0.2">
      <c r="A42" s="63" t="str">
        <f>'2.บันทึกเวลาเรียน'!A43</f>
        <v/>
      </c>
      <c r="B42" s="62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65" t="str">
        <f t="shared" si="2"/>
        <v/>
      </c>
      <c r="X42" s="51"/>
      <c r="Y42" s="66" t="str">
        <f t="shared" si="3"/>
        <v/>
      </c>
      <c r="Z42" s="67" t="str">
        <f t="shared" si="4"/>
        <v/>
      </c>
      <c r="AA42" s="122"/>
      <c r="AB42" s="63" t="str">
        <f t="shared" si="5"/>
        <v/>
      </c>
      <c r="AC42" s="49"/>
      <c r="AD42" s="68" t="str">
        <f t="shared" si="6"/>
        <v/>
      </c>
      <c r="AE42" s="69" t="str">
        <f t="shared" si="0"/>
        <v/>
      </c>
      <c r="AF42" s="49"/>
      <c r="AG42" s="52">
        <f t="shared" si="7"/>
        <v>1</v>
      </c>
      <c r="AH42" s="124" t="str">
        <f t="shared" si="1"/>
        <v/>
      </c>
      <c r="AI42" s="307">
        <f>'1.บันทึกข้อมูลนักเรียน'!G38</f>
        <v>0</v>
      </c>
    </row>
    <row r="43" spans="1:35" x14ac:dyDescent="0.2">
      <c r="A43" s="63" t="str">
        <f>'2.บันทึกเวลาเรียน'!A44</f>
        <v/>
      </c>
      <c r="B43" s="62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65" t="str">
        <f t="shared" si="2"/>
        <v/>
      </c>
      <c r="X43" s="51"/>
      <c r="Y43" s="66" t="str">
        <f t="shared" si="3"/>
        <v/>
      </c>
      <c r="Z43" s="67" t="str">
        <f t="shared" si="4"/>
        <v/>
      </c>
      <c r="AA43" s="122"/>
      <c r="AB43" s="63" t="str">
        <f t="shared" si="5"/>
        <v/>
      </c>
      <c r="AC43" s="49"/>
      <c r="AD43" s="68" t="str">
        <f t="shared" si="6"/>
        <v/>
      </c>
      <c r="AE43" s="69" t="str">
        <f t="shared" si="0"/>
        <v/>
      </c>
      <c r="AF43" s="49"/>
      <c r="AG43" s="52">
        <f t="shared" si="7"/>
        <v>1</v>
      </c>
      <c r="AH43" s="124" t="str">
        <f t="shared" si="1"/>
        <v/>
      </c>
      <c r="AI43" s="307">
        <f>'1.บันทึกข้อมูลนักเรียน'!G39</f>
        <v>0</v>
      </c>
    </row>
    <row r="44" spans="1:35" x14ac:dyDescent="0.2">
      <c r="A44" s="63" t="str">
        <f>'2.บันทึกเวลาเรียน'!A45</f>
        <v/>
      </c>
      <c r="B44" s="62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65" t="str">
        <f t="shared" si="2"/>
        <v/>
      </c>
      <c r="X44" s="51"/>
      <c r="Y44" s="66" t="str">
        <f t="shared" si="3"/>
        <v/>
      </c>
      <c r="Z44" s="67" t="str">
        <f t="shared" si="4"/>
        <v/>
      </c>
      <c r="AA44" s="122"/>
      <c r="AB44" s="63" t="str">
        <f t="shared" si="5"/>
        <v/>
      </c>
      <c r="AC44" s="49"/>
      <c r="AD44" s="68" t="str">
        <f t="shared" si="6"/>
        <v/>
      </c>
      <c r="AE44" s="69" t="str">
        <f t="shared" si="0"/>
        <v/>
      </c>
      <c r="AF44" s="49"/>
      <c r="AG44" s="52">
        <f t="shared" si="7"/>
        <v>1</v>
      </c>
      <c r="AH44" s="124" t="str">
        <f t="shared" si="1"/>
        <v/>
      </c>
      <c r="AI44" s="307">
        <f>'1.บันทึกข้อมูลนักเรียน'!G40</f>
        <v>0</v>
      </c>
    </row>
    <row r="45" spans="1:35" x14ac:dyDescent="0.2">
      <c r="A45" s="63" t="str">
        <f>'2.บันทึกเวลาเรียน'!A46</f>
        <v/>
      </c>
      <c r="B45" s="62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65" t="str">
        <f t="shared" si="2"/>
        <v/>
      </c>
      <c r="X45" s="51"/>
      <c r="Y45" s="66" t="str">
        <f t="shared" si="3"/>
        <v/>
      </c>
      <c r="Z45" s="67" t="str">
        <f t="shared" si="4"/>
        <v/>
      </c>
      <c r="AA45" s="122"/>
      <c r="AB45" s="63" t="str">
        <f t="shared" si="5"/>
        <v/>
      </c>
      <c r="AC45" s="49"/>
      <c r="AD45" s="68" t="str">
        <f t="shared" si="6"/>
        <v/>
      </c>
      <c r="AE45" s="69" t="str">
        <f t="shared" si="0"/>
        <v/>
      </c>
      <c r="AF45" s="49"/>
      <c r="AG45" s="52">
        <f t="shared" si="7"/>
        <v>1</v>
      </c>
      <c r="AH45" s="124" t="str">
        <f t="shared" si="1"/>
        <v/>
      </c>
      <c r="AI45" s="307">
        <f>'1.บันทึกข้อมูลนักเรียน'!G41</f>
        <v>0</v>
      </c>
    </row>
    <row r="46" spans="1:35" x14ac:dyDescent="0.2">
      <c r="A46" s="63" t="str">
        <f>'2.บันทึกเวลาเรียน'!A47</f>
        <v/>
      </c>
      <c r="B46" s="62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65" t="str">
        <f t="shared" si="2"/>
        <v/>
      </c>
      <c r="X46" s="51"/>
      <c r="Y46" s="66" t="str">
        <f t="shared" si="3"/>
        <v/>
      </c>
      <c r="Z46" s="67" t="str">
        <f t="shared" si="4"/>
        <v/>
      </c>
      <c r="AA46" s="122"/>
      <c r="AB46" s="63" t="str">
        <f t="shared" si="5"/>
        <v/>
      </c>
      <c r="AC46" s="49"/>
      <c r="AD46" s="68" t="str">
        <f t="shared" si="6"/>
        <v/>
      </c>
      <c r="AE46" s="69" t="str">
        <f t="shared" si="0"/>
        <v/>
      </c>
      <c r="AF46" s="49"/>
      <c r="AG46" s="52">
        <f t="shared" si="7"/>
        <v>1</v>
      </c>
      <c r="AH46" s="124" t="str">
        <f t="shared" si="1"/>
        <v/>
      </c>
      <c r="AI46" s="307">
        <f>'1.บันทึกข้อมูลนักเรียน'!G42</f>
        <v>0</v>
      </c>
    </row>
    <row r="47" spans="1:35" x14ac:dyDescent="0.2">
      <c r="A47" s="63" t="str">
        <f>'2.บันทึกเวลาเรียน'!A48</f>
        <v/>
      </c>
      <c r="B47" s="62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65" t="str">
        <f t="shared" si="2"/>
        <v/>
      </c>
      <c r="X47" s="51"/>
      <c r="Y47" s="66" t="str">
        <f t="shared" si="3"/>
        <v/>
      </c>
      <c r="Z47" s="67" t="str">
        <f t="shared" si="4"/>
        <v/>
      </c>
      <c r="AA47" s="122"/>
      <c r="AB47" s="63" t="str">
        <f t="shared" si="5"/>
        <v/>
      </c>
      <c r="AC47" s="49"/>
      <c r="AD47" s="68" t="str">
        <f t="shared" si="6"/>
        <v/>
      </c>
      <c r="AE47" s="69" t="str">
        <f t="shared" si="0"/>
        <v/>
      </c>
      <c r="AF47" s="49"/>
      <c r="AG47" s="52">
        <f t="shared" si="7"/>
        <v>1</v>
      </c>
      <c r="AH47" s="124" t="str">
        <f t="shared" si="1"/>
        <v/>
      </c>
      <c r="AI47" s="307">
        <f>'1.บันทึกข้อมูลนักเรียน'!G43</f>
        <v>0</v>
      </c>
    </row>
    <row r="48" spans="1:35" x14ac:dyDescent="0.2">
      <c r="A48" s="63" t="str">
        <f>'2.บันทึกเวลาเรียน'!A49</f>
        <v/>
      </c>
      <c r="B48" s="62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65" t="str">
        <f t="shared" si="2"/>
        <v/>
      </c>
      <c r="X48" s="51"/>
      <c r="Y48" s="66" t="str">
        <f t="shared" si="3"/>
        <v/>
      </c>
      <c r="Z48" s="67" t="str">
        <f t="shared" si="4"/>
        <v/>
      </c>
      <c r="AA48" s="122"/>
      <c r="AB48" s="63" t="str">
        <f t="shared" si="5"/>
        <v/>
      </c>
      <c r="AC48" s="49"/>
      <c r="AD48" s="68" t="str">
        <f t="shared" si="6"/>
        <v/>
      </c>
      <c r="AE48" s="69" t="str">
        <f t="shared" si="0"/>
        <v/>
      </c>
      <c r="AF48" s="49"/>
      <c r="AG48" s="52">
        <f t="shared" si="7"/>
        <v>1</v>
      </c>
      <c r="AH48" s="124" t="str">
        <f t="shared" si="1"/>
        <v/>
      </c>
      <c r="AI48" s="307">
        <f>'1.บันทึกข้อมูลนักเรียน'!G44</f>
        <v>0</v>
      </c>
    </row>
    <row r="49" spans="1:35" x14ac:dyDescent="0.2">
      <c r="A49" s="63" t="str">
        <f>'2.บันทึกเวลาเรียน'!A50</f>
        <v/>
      </c>
      <c r="B49" s="62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65" t="str">
        <f t="shared" si="2"/>
        <v/>
      </c>
      <c r="X49" s="51"/>
      <c r="Y49" s="66" t="str">
        <f t="shared" si="3"/>
        <v/>
      </c>
      <c r="Z49" s="67" t="str">
        <f t="shared" si="4"/>
        <v/>
      </c>
      <c r="AA49" s="122"/>
      <c r="AB49" s="63" t="str">
        <f t="shared" si="5"/>
        <v/>
      </c>
      <c r="AC49" s="49"/>
      <c r="AD49" s="68" t="str">
        <f t="shared" si="6"/>
        <v/>
      </c>
      <c r="AE49" s="69" t="str">
        <f t="shared" si="0"/>
        <v/>
      </c>
      <c r="AF49" s="49"/>
      <c r="AG49" s="52">
        <f t="shared" si="7"/>
        <v>1</v>
      </c>
      <c r="AH49" s="124" t="str">
        <f t="shared" si="1"/>
        <v/>
      </c>
      <c r="AI49" s="307">
        <f>'1.บันทึกข้อมูลนักเรียน'!G45</f>
        <v>0</v>
      </c>
    </row>
    <row r="50" spans="1:35" x14ac:dyDescent="0.2">
      <c r="A50" s="63" t="str">
        <f>'2.บันทึกเวลาเรียน'!A51</f>
        <v/>
      </c>
      <c r="B50" s="62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65" t="str">
        <f t="shared" si="2"/>
        <v/>
      </c>
      <c r="X50" s="51"/>
      <c r="Y50" s="66" t="str">
        <f t="shared" si="3"/>
        <v/>
      </c>
      <c r="Z50" s="67" t="str">
        <f t="shared" si="4"/>
        <v/>
      </c>
      <c r="AA50" s="122"/>
      <c r="AB50" s="63" t="str">
        <f t="shared" si="5"/>
        <v/>
      </c>
      <c r="AC50" s="49"/>
      <c r="AD50" s="68" t="str">
        <f t="shared" si="6"/>
        <v/>
      </c>
      <c r="AE50" s="69" t="str">
        <f t="shared" si="0"/>
        <v/>
      </c>
      <c r="AF50" s="49"/>
      <c r="AG50" s="52">
        <f t="shared" si="7"/>
        <v>1</v>
      </c>
      <c r="AH50" s="124" t="str">
        <f t="shared" si="1"/>
        <v/>
      </c>
      <c r="AI50" s="307">
        <f>'1.บันทึกข้อมูลนักเรียน'!G46</f>
        <v>0</v>
      </c>
    </row>
    <row r="51" spans="1:35" x14ac:dyDescent="0.2">
      <c r="A51" s="63" t="str">
        <f>'2.บันทึกเวลาเรียน'!A52</f>
        <v/>
      </c>
      <c r="B51" s="62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65" t="str">
        <f t="shared" si="2"/>
        <v/>
      </c>
      <c r="X51" s="51"/>
      <c r="Y51" s="66" t="str">
        <f t="shared" si="3"/>
        <v/>
      </c>
      <c r="Z51" s="67" t="str">
        <f t="shared" si="4"/>
        <v/>
      </c>
      <c r="AA51" s="122"/>
      <c r="AB51" s="63" t="str">
        <f t="shared" si="5"/>
        <v/>
      </c>
      <c r="AC51" s="49"/>
      <c r="AD51" s="68" t="str">
        <f t="shared" si="6"/>
        <v/>
      </c>
      <c r="AE51" s="69" t="str">
        <f t="shared" si="0"/>
        <v/>
      </c>
      <c r="AF51" s="49"/>
      <c r="AG51" s="52">
        <f t="shared" si="7"/>
        <v>1</v>
      </c>
      <c r="AH51" s="124" t="str">
        <f t="shared" si="1"/>
        <v/>
      </c>
      <c r="AI51" s="307">
        <f>'1.บันทึกข้อมูลนักเรียน'!G47</f>
        <v>0</v>
      </c>
    </row>
    <row r="52" spans="1:35" x14ac:dyDescent="0.2">
      <c r="A52" s="63" t="str">
        <f>'2.บันทึกเวลาเรียน'!A53</f>
        <v/>
      </c>
      <c r="B52" s="62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65" t="str">
        <f t="shared" si="2"/>
        <v/>
      </c>
      <c r="X52" s="51"/>
      <c r="Y52" s="66" t="str">
        <f t="shared" si="3"/>
        <v/>
      </c>
      <c r="Z52" s="67" t="str">
        <f t="shared" si="4"/>
        <v/>
      </c>
      <c r="AA52" s="122"/>
      <c r="AB52" s="63" t="str">
        <f t="shared" si="5"/>
        <v/>
      </c>
      <c r="AC52" s="49"/>
      <c r="AD52" s="68" t="str">
        <f t="shared" si="6"/>
        <v/>
      </c>
      <c r="AE52" s="69" t="str">
        <f t="shared" si="0"/>
        <v/>
      </c>
      <c r="AF52" s="49"/>
      <c r="AG52" s="52">
        <f t="shared" si="7"/>
        <v>1</v>
      </c>
      <c r="AH52" s="124" t="str">
        <f t="shared" si="1"/>
        <v/>
      </c>
      <c r="AI52" s="307">
        <f>'1.บันทึกข้อมูลนักเรียน'!G48</f>
        <v>0</v>
      </c>
    </row>
    <row r="53" spans="1:35" x14ac:dyDescent="0.2">
      <c r="A53" s="63" t="str">
        <f>'2.บันทึกเวลาเรียน'!A54</f>
        <v/>
      </c>
      <c r="B53" s="62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65" t="str">
        <f t="shared" si="2"/>
        <v/>
      </c>
      <c r="X53" s="51"/>
      <c r="Y53" s="66" t="str">
        <f t="shared" si="3"/>
        <v/>
      </c>
      <c r="Z53" s="67" t="str">
        <f t="shared" si="4"/>
        <v/>
      </c>
      <c r="AA53" s="122"/>
      <c r="AB53" s="63" t="str">
        <f t="shared" si="5"/>
        <v/>
      </c>
      <c r="AC53" s="49"/>
      <c r="AD53" s="68" t="str">
        <f t="shared" si="6"/>
        <v/>
      </c>
      <c r="AE53" s="69" t="str">
        <f t="shared" si="0"/>
        <v/>
      </c>
      <c r="AF53" s="49"/>
      <c r="AG53" s="52">
        <f t="shared" si="7"/>
        <v>1</v>
      </c>
      <c r="AH53" s="124" t="str">
        <f t="shared" si="1"/>
        <v/>
      </c>
      <c r="AI53" s="307">
        <f>'1.บันทึกข้อมูลนักเรียน'!G49</f>
        <v>0</v>
      </c>
    </row>
    <row r="54" spans="1:35" x14ac:dyDescent="0.2">
      <c r="A54" s="63" t="str">
        <f>'2.บันทึกเวลาเรียน'!A55</f>
        <v/>
      </c>
      <c r="B54" s="62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65" t="str">
        <f t="shared" si="2"/>
        <v/>
      </c>
      <c r="X54" s="51"/>
      <c r="Y54" s="66" t="str">
        <f t="shared" si="3"/>
        <v/>
      </c>
      <c r="Z54" s="67" t="str">
        <f t="shared" si="4"/>
        <v/>
      </c>
      <c r="AA54" s="122"/>
      <c r="AB54" s="63" t="str">
        <f t="shared" si="5"/>
        <v/>
      </c>
      <c r="AC54" s="49"/>
      <c r="AD54" s="68" t="str">
        <f t="shared" si="6"/>
        <v/>
      </c>
      <c r="AE54" s="69" t="str">
        <f t="shared" si="0"/>
        <v/>
      </c>
      <c r="AF54" s="49"/>
      <c r="AG54" s="52">
        <f t="shared" si="7"/>
        <v>1</v>
      </c>
      <c r="AH54" s="124" t="str">
        <f t="shared" si="1"/>
        <v/>
      </c>
      <c r="AI54" s="307">
        <f>'1.บันทึกข้อมูลนักเรียน'!G50</f>
        <v>0</v>
      </c>
    </row>
    <row r="55" spans="1:35" x14ac:dyDescent="0.2">
      <c r="A55" s="63" t="str">
        <f>'2.บันทึกเวลาเรียน'!A56</f>
        <v/>
      </c>
      <c r="B55" s="62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65" t="str">
        <f t="shared" si="2"/>
        <v/>
      </c>
      <c r="X55" s="49"/>
      <c r="Y55" s="66" t="str">
        <f t="shared" si="3"/>
        <v/>
      </c>
      <c r="Z55" s="67" t="str">
        <f t="shared" si="4"/>
        <v/>
      </c>
      <c r="AA55" s="122"/>
      <c r="AB55" s="63" t="str">
        <f t="shared" si="5"/>
        <v/>
      </c>
      <c r="AC55" s="49"/>
      <c r="AD55" s="68" t="str">
        <f t="shared" si="6"/>
        <v/>
      </c>
      <c r="AE55" s="69" t="str">
        <f t="shared" si="0"/>
        <v/>
      </c>
      <c r="AF55" s="49"/>
      <c r="AG55" s="52">
        <f t="shared" si="7"/>
        <v>1</v>
      </c>
      <c r="AH55" s="124" t="str">
        <f t="shared" si="1"/>
        <v/>
      </c>
      <c r="AI55" s="307">
        <f>'1.บันทึกข้อมูลนักเรียน'!G51</f>
        <v>0</v>
      </c>
    </row>
    <row r="56" spans="1:35" x14ac:dyDescent="0.2">
      <c r="A56" s="63" t="str">
        <f>'2.บันทึกเวลาเรียน'!A57</f>
        <v/>
      </c>
      <c r="B56" s="62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65" t="str">
        <f t="shared" si="2"/>
        <v/>
      </c>
      <c r="X56" s="49"/>
      <c r="Y56" s="66" t="str">
        <f t="shared" si="3"/>
        <v/>
      </c>
      <c r="Z56" s="67" t="str">
        <f t="shared" si="4"/>
        <v/>
      </c>
      <c r="AA56" s="122"/>
      <c r="AB56" s="63" t="str">
        <f t="shared" si="5"/>
        <v/>
      </c>
      <c r="AC56" s="49"/>
      <c r="AD56" s="68"/>
      <c r="AE56" s="69" t="str">
        <f>IF($AC$5="","",IF(A56="","",IF(AC56&lt;$AC$5,"ไม่ผ่าน","ผ่าน")))</f>
        <v/>
      </c>
      <c r="AF56" s="49"/>
      <c r="AG56" s="52"/>
      <c r="AH56" s="124" t="str">
        <f>IF(AF56="","",IF(A56="","",IF(AF56&lt;$AF$5,"ไม่ผ่าน","ผ่าน")))</f>
        <v/>
      </c>
      <c r="AI56" s="307">
        <f>'1.บันทึกข้อมูลนักเรียน'!G52</f>
        <v>0</v>
      </c>
    </row>
    <row r="57" spans="1:35" x14ac:dyDescent="0.2"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121"/>
      <c r="AD57" s="47"/>
    </row>
    <row r="58" spans="1:35" x14ac:dyDescent="0.2">
      <c r="P58" s="47"/>
      <c r="Q58" s="47"/>
      <c r="R58" s="47"/>
      <c r="S58" s="47"/>
      <c r="T58" s="47"/>
      <c r="U58" s="47"/>
      <c r="V58" s="45"/>
      <c r="W58" s="439" t="s">
        <v>134</v>
      </c>
      <c r="X58" s="439"/>
      <c r="Y58" s="439">
        <v>40</v>
      </c>
      <c r="Z58" s="439"/>
      <c r="AA58" s="45"/>
      <c r="AB58" s="45"/>
      <c r="AC58" s="47"/>
      <c r="AD58" s="47"/>
    </row>
    <row r="59" spans="1:35" x14ac:dyDescent="0.2">
      <c r="P59" s="47"/>
      <c r="Q59" s="47"/>
      <c r="R59" s="47"/>
      <c r="S59" s="47"/>
      <c r="T59" s="47"/>
      <c r="U59" s="47"/>
      <c r="V59" s="47"/>
      <c r="W59" s="119"/>
      <c r="X59" s="119"/>
      <c r="Y59" s="120"/>
      <c r="Z59" s="437"/>
      <c r="AA59" s="437"/>
      <c r="AB59" s="47"/>
      <c r="AC59" s="47"/>
      <c r="AD59" s="47"/>
    </row>
    <row r="60" spans="1:35" x14ac:dyDescent="0.2">
      <c r="P60" s="47"/>
      <c r="Q60" s="47"/>
      <c r="R60" s="47"/>
      <c r="S60" s="47"/>
      <c r="T60" s="47"/>
      <c r="U60" s="47"/>
      <c r="V60" s="47"/>
      <c r="W60" s="436"/>
      <c r="X60" s="436"/>
      <c r="Y60" s="47"/>
      <c r="Z60" s="438"/>
      <c r="AA60" s="438"/>
      <c r="AB60" s="45"/>
      <c r="AC60" s="47"/>
      <c r="AD60" s="47"/>
    </row>
    <row r="61" spans="1:35" x14ac:dyDescent="0.2">
      <c r="P61" s="47"/>
      <c r="Q61" s="47"/>
      <c r="R61" s="47"/>
      <c r="S61" s="47"/>
      <c r="T61" s="47"/>
      <c r="U61" s="47"/>
      <c r="V61" s="47"/>
      <c r="W61" s="47"/>
      <c r="X61" s="47"/>
      <c r="Y61" s="436"/>
      <c r="Z61" s="436"/>
      <c r="AA61" s="47"/>
      <c r="AB61" s="45"/>
      <c r="AC61" s="47"/>
      <c r="AD61" s="47"/>
    </row>
    <row r="62" spans="1:35" x14ac:dyDescent="0.2"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</row>
    <row r="63" spans="1:35" x14ac:dyDescent="0.2"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</row>
    <row r="64" spans="1:35" x14ac:dyDescent="0.2"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20:32" x14ac:dyDescent="0.2"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20:32" x14ac:dyDescent="0.2"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20:32" x14ac:dyDescent="0.2"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20:32" x14ac:dyDescent="0.2"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72" spans="20:32" x14ac:dyDescent="0.2">
      <c r="AF72" s="47" t="s">
        <v>187</v>
      </c>
    </row>
    <row r="73" spans="20:32" x14ac:dyDescent="0.2">
      <c r="AF73" s="47" t="s">
        <v>188</v>
      </c>
    </row>
    <row r="110" spans="18:18" x14ac:dyDescent="0.2">
      <c r="R110" s="44" t="s">
        <v>132</v>
      </c>
    </row>
    <row r="111" spans="18:18" x14ac:dyDescent="0.2">
      <c r="R111" s="44" t="s">
        <v>133</v>
      </c>
    </row>
  </sheetData>
  <sheetProtection algorithmName="SHA-512" hashValue="2nW0kDu3cFLEnozCkiaxhW2/QWZQA+v5+tzW0uUGKgnLl9kEgGwxesfS+FTE7nkwnamgkC4FIvZmzJt0KYnPVg==" saltValue="keiyDPwtopHDvL9c7wqFgw==" spinCount="100000" sheet="1" objects="1" scenarios="1"/>
  <protectedRanges>
    <protectedRange sqref="AA7:AA56" name="ช่วง8"/>
    <protectedRange sqref="AC7:AD56" name="ช่วง5"/>
    <protectedRange sqref="AF7:AG56" name="ช่วง4"/>
    <protectedRange sqref="X7:X56" name="ช่วง3"/>
    <protectedRange sqref="C7:V56" name="ช่วง2"/>
    <protectedRange sqref="M5:V5 X5" name="ช่วง1"/>
    <protectedRange sqref="I5:L5" name="ช่วง1_1"/>
    <protectedRange sqref="C5:H5" name="ช่วง1_2"/>
  </protectedRanges>
  <mergeCells count="24">
    <mergeCell ref="A1:AB1"/>
    <mergeCell ref="A2:A6"/>
    <mergeCell ref="B2:B6"/>
    <mergeCell ref="C2:V2"/>
    <mergeCell ref="W2:W4"/>
    <mergeCell ref="X2:X4"/>
    <mergeCell ref="Y2:Y4"/>
    <mergeCell ref="Z2:Z6"/>
    <mergeCell ref="AB2:AB5"/>
    <mergeCell ref="AA2:AA6"/>
    <mergeCell ref="AC2:AD2"/>
    <mergeCell ref="AE2:AE6"/>
    <mergeCell ref="AF2:AG2"/>
    <mergeCell ref="AH2:AH6"/>
    <mergeCell ref="AC3:AD3"/>
    <mergeCell ref="AF3:AG3"/>
    <mergeCell ref="AC4:AD4"/>
    <mergeCell ref="AF4:AG4"/>
    <mergeCell ref="W60:X60"/>
    <mergeCell ref="Z59:AA59"/>
    <mergeCell ref="Z60:AA60"/>
    <mergeCell ref="Y61:Z61"/>
    <mergeCell ref="W58:X58"/>
    <mergeCell ref="Y58:Z58"/>
  </mergeCells>
  <conditionalFormatting sqref="AA7:AA56">
    <cfRule type="containsText" dxfId="13" priority="1" operator="containsText" text="มส">
      <formula>NOT(ISERROR(SEARCH("มส",AA7)))</formula>
    </cfRule>
    <cfRule type="containsText" dxfId="12" priority="2" operator="containsText" text="ร">
      <formula>NOT(ISERROR(SEARCH("ร",AA7)))</formula>
    </cfRule>
  </conditionalFormatting>
  <dataValidations count="1">
    <dataValidation type="list" allowBlank="1" showInputMessage="1" showErrorMessage="1" sqref="AA7:AA56" xr:uid="{9EEA046C-AAE2-4FE7-8B6B-15BEE1BE1882}">
      <formula1>$AF$72:$AF$74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F4AB-0AAA-4407-B209-FAAFA08E6E14}">
  <sheetPr codeName="Sheet8">
    <tabColor rgb="FFFFC000"/>
  </sheetPr>
  <dimension ref="A1:Y59"/>
  <sheetViews>
    <sheetView workbookViewId="0">
      <selection activeCell="S51" sqref="S51"/>
    </sheetView>
  </sheetViews>
  <sheetFormatPr defaultColWidth="9" defaultRowHeight="23.25" x14ac:dyDescent="0.5"/>
  <cols>
    <col min="1" max="1" width="4.625" style="134" customWidth="1"/>
    <col min="2" max="2" width="10.375" style="135" customWidth="1"/>
    <col min="3" max="3" width="12.25" style="135" customWidth="1"/>
    <col min="4" max="12" width="6.125" style="134" customWidth="1"/>
    <col min="13" max="14" width="8" style="134" customWidth="1"/>
    <col min="15" max="15" width="14.5" style="134" customWidth="1"/>
    <col min="16" max="16" width="9" style="316"/>
    <col min="17" max="24" width="9" style="126"/>
    <col min="25" max="25" width="9" style="316"/>
    <col min="26" max="16384" width="9" style="126"/>
  </cols>
  <sheetData>
    <row r="1" spans="1:25" ht="24" thickBot="1" x14ac:dyDescent="0.55000000000000004">
      <c r="A1" s="456" t="str">
        <f>"บันทึกข้อมูลการประเมินคุณลักษณะอันพึงประสงค์" &amp; " วิชา"&amp;ตั้งค่า!C15 &amp;" ระดับชั้น "&amp;ตั้งค่า!C12</f>
        <v>บันทึกข้อมูลการประเมินคุณลักษณะอันพึงประสงค์ วิชาการงานอาชีพ ระดับชั้น กรุณาเลือกข้อมูล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8"/>
      <c r="P1" s="314"/>
      <c r="Q1" s="125"/>
      <c r="R1" s="125"/>
      <c r="S1" s="125"/>
      <c r="T1" s="125"/>
      <c r="U1" s="125"/>
      <c r="V1" s="125"/>
      <c r="W1" s="125"/>
      <c r="X1" s="125"/>
    </row>
    <row r="2" spans="1:25" ht="23.25" customHeight="1" x14ac:dyDescent="0.5">
      <c r="A2" s="459" t="s">
        <v>70</v>
      </c>
      <c r="B2" s="416" t="s">
        <v>85</v>
      </c>
      <c r="C2" s="416"/>
      <c r="D2" s="464" t="s">
        <v>139</v>
      </c>
      <c r="E2" s="464"/>
      <c r="F2" s="464"/>
      <c r="G2" s="464"/>
      <c r="H2" s="464"/>
      <c r="I2" s="464"/>
      <c r="J2" s="464"/>
      <c r="K2" s="464"/>
      <c r="L2" s="464"/>
      <c r="M2" s="465" t="s">
        <v>134</v>
      </c>
      <c r="N2" s="468" t="s">
        <v>135</v>
      </c>
      <c r="O2" s="471" t="s">
        <v>140</v>
      </c>
      <c r="P2" s="314"/>
      <c r="Q2" s="125"/>
      <c r="R2" s="125"/>
      <c r="S2" s="125"/>
      <c r="T2" s="125"/>
      <c r="U2" s="125"/>
      <c r="V2" s="125"/>
      <c r="W2" s="125"/>
      <c r="X2" s="125"/>
    </row>
    <row r="3" spans="1:25" s="128" customFormat="1" ht="18.75" customHeight="1" x14ac:dyDescent="0.45">
      <c r="A3" s="460"/>
      <c r="B3" s="462"/>
      <c r="C3" s="462"/>
      <c r="D3" s="87" t="s">
        <v>141</v>
      </c>
      <c r="E3" s="87" t="s">
        <v>142</v>
      </c>
      <c r="F3" s="87" t="s">
        <v>143</v>
      </c>
      <c r="G3" s="87" t="s">
        <v>144</v>
      </c>
      <c r="H3" s="87" t="s">
        <v>145</v>
      </c>
      <c r="I3" s="87" t="s">
        <v>146</v>
      </c>
      <c r="J3" s="87" t="s">
        <v>147</v>
      </c>
      <c r="K3" s="87" t="s">
        <v>148</v>
      </c>
      <c r="L3" s="87" t="s">
        <v>149</v>
      </c>
      <c r="M3" s="466"/>
      <c r="N3" s="469"/>
      <c r="O3" s="472"/>
      <c r="P3" s="315"/>
      <c r="Q3" s="127"/>
      <c r="R3" s="127"/>
      <c r="S3" s="127"/>
      <c r="T3" s="127"/>
      <c r="U3" s="127"/>
      <c r="V3" s="127"/>
      <c r="W3" s="127"/>
      <c r="X3" s="127"/>
      <c r="Y3" s="317"/>
    </row>
    <row r="4" spans="1:25" s="128" customFormat="1" ht="18.75" customHeight="1" x14ac:dyDescent="0.45">
      <c r="A4" s="460"/>
      <c r="B4" s="462"/>
      <c r="C4" s="462"/>
      <c r="D4" s="87" t="s">
        <v>125</v>
      </c>
      <c r="E4" s="87" t="s">
        <v>125</v>
      </c>
      <c r="F4" s="87" t="s">
        <v>125</v>
      </c>
      <c r="G4" s="87" t="s">
        <v>125</v>
      </c>
      <c r="H4" s="87" t="s">
        <v>125</v>
      </c>
      <c r="I4" s="87" t="s">
        <v>125</v>
      </c>
      <c r="J4" s="87" t="s">
        <v>125</v>
      </c>
      <c r="K4" s="87" t="s">
        <v>125</v>
      </c>
      <c r="L4" s="87" t="s">
        <v>125</v>
      </c>
      <c r="M4" s="467"/>
      <c r="N4" s="469"/>
      <c r="O4" s="472"/>
      <c r="P4" s="315"/>
      <c r="Q4" s="127"/>
      <c r="R4" s="127"/>
      <c r="S4" s="127"/>
      <c r="T4" s="127"/>
      <c r="U4" s="127"/>
      <c r="V4" s="127"/>
      <c r="W4" s="127"/>
      <c r="X4" s="127"/>
      <c r="Y4" s="317"/>
    </row>
    <row r="5" spans="1:25" x14ac:dyDescent="0.5">
      <c r="A5" s="460"/>
      <c r="B5" s="462"/>
      <c r="C5" s="462"/>
      <c r="D5" s="129">
        <v>3</v>
      </c>
      <c r="E5" s="129">
        <v>3</v>
      </c>
      <c r="F5" s="129">
        <v>3</v>
      </c>
      <c r="G5" s="129">
        <v>3</v>
      </c>
      <c r="H5" s="129">
        <v>3</v>
      </c>
      <c r="I5" s="129">
        <v>3</v>
      </c>
      <c r="J5" s="129">
        <v>3</v>
      </c>
      <c r="K5" s="129">
        <v>3</v>
      </c>
      <c r="L5" s="129"/>
      <c r="M5" s="71">
        <v>24</v>
      </c>
      <c r="N5" s="470"/>
      <c r="O5" s="472"/>
      <c r="P5" s="314"/>
      <c r="Q5" s="125"/>
      <c r="R5" s="125"/>
      <c r="S5" s="125"/>
      <c r="T5" s="125"/>
      <c r="U5" s="125"/>
      <c r="V5" s="125"/>
      <c r="W5" s="125"/>
      <c r="X5" s="125"/>
    </row>
    <row r="6" spans="1:25" ht="24" thickBot="1" x14ac:dyDescent="0.55000000000000004">
      <c r="A6" s="461"/>
      <c r="B6" s="463"/>
      <c r="C6" s="463"/>
      <c r="D6" s="123" t="s">
        <v>130</v>
      </c>
      <c r="E6" s="123" t="s">
        <v>130</v>
      </c>
      <c r="F6" s="123" t="s">
        <v>130</v>
      </c>
      <c r="G6" s="123" t="s">
        <v>130</v>
      </c>
      <c r="H6" s="123" t="s">
        <v>130</v>
      </c>
      <c r="I6" s="123" t="s">
        <v>130</v>
      </c>
      <c r="J6" s="123" t="s">
        <v>130</v>
      </c>
      <c r="K6" s="123" t="s">
        <v>130</v>
      </c>
      <c r="L6" s="123"/>
      <c r="M6" s="72" t="s">
        <v>130</v>
      </c>
      <c r="N6" s="74" t="s">
        <v>130</v>
      </c>
      <c r="O6" s="473"/>
      <c r="P6" s="314"/>
      <c r="Q6" s="125"/>
      <c r="R6" s="125"/>
      <c r="S6" s="125"/>
      <c r="T6" s="125"/>
      <c r="U6" s="125"/>
      <c r="V6" s="125"/>
      <c r="W6" s="125"/>
      <c r="X6" s="125"/>
    </row>
    <row r="7" spans="1:25" ht="23.25" customHeight="1" x14ac:dyDescent="0.5">
      <c r="A7" s="70">
        <f>'2.บันทึกเวลาเรียน'!A8</f>
        <v>1</v>
      </c>
      <c r="B7" s="455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เด็กชาย1111 22222</v>
      </c>
      <c r="C7" s="455"/>
      <c r="D7" s="130">
        <v>2</v>
      </c>
      <c r="E7" s="130">
        <v>2</v>
      </c>
      <c r="F7" s="130">
        <v>2</v>
      </c>
      <c r="G7" s="130">
        <v>2</v>
      </c>
      <c r="H7" s="130">
        <v>2</v>
      </c>
      <c r="I7" s="130">
        <v>2</v>
      </c>
      <c r="J7" s="130">
        <v>2</v>
      </c>
      <c r="K7" s="130">
        <v>2</v>
      </c>
      <c r="L7" s="130"/>
      <c r="M7" s="73">
        <f>IF(D7="","",SUM(D7:K7))</f>
        <v>16</v>
      </c>
      <c r="N7" s="131">
        <f>IF(D7="","",AVERAGE(D7:K7))</f>
        <v>2</v>
      </c>
      <c r="O7" s="132" t="str">
        <f t="shared" ref="O7:O38" si="0">IF(N7="","",IF(Y7="ย้าย","ย้าย",IF(N7&gt;=2.5,"ดีเยี่ยม",IF(N7&gt;=1.5,"ดี",IF(N7&gt;=1,"ผ่าน","ไม่ผ่าน")))))</f>
        <v>ดี</v>
      </c>
      <c r="P7" s="314"/>
      <c r="Q7" s="125"/>
      <c r="R7" s="125"/>
      <c r="S7" s="125"/>
      <c r="T7" s="125"/>
      <c r="U7" s="125"/>
      <c r="V7" s="125"/>
      <c r="W7" s="125"/>
      <c r="X7" s="125"/>
      <c r="Y7" s="318" t="str">
        <f>'1.บันทึกข้อมูลนักเรียน'!G3</f>
        <v>ยังเรียนอยู่</v>
      </c>
    </row>
    <row r="8" spans="1:25" x14ac:dyDescent="0.5">
      <c r="A8" s="70" t="str">
        <f>'2.บันทึกเวลาเรียน'!A9</f>
        <v/>
      </c>
      <c r="B8" s="455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8" s="455"/>
      <c r="D8" s="130"/>
      <c r="E8" s="130"/>
      <c r="F8" s="130"/>
      <c r="G8" s="130"/>
      <c r="H8" s="130"/>
      <c r="I8" s="130"/>
      <c r="J8" s="130"/>
      <c r="K8" s="130"/>
      <c r="L8" s="133"/>
      <c r="M8" s="73" t="str">
        <f t="shared" ref="M8:M56" si="1">IF(D8="","",SUM(D8:K8))</f>
        <v/>
      </c>
      <c r="N8" s="131" t="str">
        <f t="shared" ref="N8:N56" si="2">IF(D8="","",AVERAGE(D8:K8))</f>
        <v/>
      </c>
      <c r="O8" s="132" t="str">
        <f t="shared" si="0"/>
        <v/>
      </c>
      <c r="P8" s="314"/>
      <c r="Q8" s="125"/>
      <c r="R8" s="125"/>
      <c r="S8" s="125"/>
      <c r="T8" s="125"/>
      <c r="U8" s="125"/>
      <c r="V8" s="125"/>
      <c r="W8" s="125"/>
      <c r="X8" s="125"/>
      <c r="Y8" s="318">
        <f>'1.บันทึกข้อมูลนักเรียน'!G4</f>
        <v>0</v>
      </c>
    </row>
    <row r="9" spans="1:25" x14ac:dyDescent="0.5">
      <c r="A9" s="70" t="str">
        <f>'2.บันทึกเวลาเรียน'!A10</f>
        <v/>
      </c>
      <c r="B9" s="455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9" s="455"/>
      <c r="D9" s="130"/>
      <c r="E9" s="130"/>
      <c r="F9" s="130"/>
      <c r="G9" s="130"/>
      <c r="H9" s="130"/>
      <c r="I9" s="130"/>
      <c r="J9" s="130"/>
      <c r="K9" s="130"/>
      <c r="L9" s="133"/>
      <c r="M9" s="73" t="str">
        <f t="shared" si="1"/>
        <v/>
      </c>
      <c r="N9" s="131" t="str">
        <f t="shared" si="2"/>
        <v/>
      </c>
      <c r="O9" s="132" t="str">
        <f t="shared" si="0"/>
        <v/>
      </c>
      <c r="P9" s="314"/>
      <c r="Q9" s="125"/>
      <c r="R9" s="125"/>
      <c r="S9" s="125"/>
      <c r="T9" s="125"/>
      <c r="U9" s="125"/>
      <c r="V9" s="125"/>
      <c r="W9" s="125"/>
      <c r="X9" s="125"/>
      <c r="Y9" s="318">
        <f>'1.บันทึกข้อมูลนักเรียน'!G5</f>
        <v>0</v>
      </c>
    </row>
    <row r="10" spans="1:25" x14ac:dyDescent="0.5">
      <c r="A10" s="70" t="str">
        <f>'2.บันทึกเวลาเรียน'!A11</f>
        <v/>
      </c>
      <c r="B10" s="455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10" s="455"/>
      <c r="D10" s="130"/>
      <c r="E10" s="130"/>
      <c r="F10" s="130"/>
      <c r="G10" s="130"/>
      <c r="H10" s="130"/>
      <c r="I10" s="130"/>
      <c r="J10" s="130"/>
      <c r="K10" s="130"/>
      <c r="L10" s="133"/>
      <c r="M10" s="73" t="str">
        <f t="shared" si="1"/>
        <v/>
      </c>
      <c r="N10" s="131" t="str">
        <f t="shared" si="2"/>
        <v/>
      </c>
      <c r="O10" s="132" t="str">
        <f t="shared" si="0"/>
        <v/>
      </c>
      <c r="P10" s="314"/>
      <c r="Q10" s="125"/>
      <c r="R10" s="125"/>
      <c r="S10" s="125"/>
      <c r="T10" s="125"/>
      <c r="U10" s="125"/>
      <c r="V10" s="125"/>
      <c r="W10" s="125"/>
      <c r="X10" s="125"/>
      <c r="Y10" s="318">
        <f>'1.บันทึกข้อมูลนักเรียน'!G6</f>
        <v>0</v>
      </c>
    </row>
    <row r="11" spans="1:25" x14ac:dyDescent="0.5">
      <c r="A11" s="70" t="str">
        <f>'2.บันทึกเวลาเรียน'!A12</f>
        <v/>
      </c>
      <c r="B11" s="455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11" s="455"/>
      <c r="D11" s="130"/>
      <c r="E11" s="130"/>
      <c r="F11" s="130"/>
      <c r="G11" s="130"/>
      <c r="H11" s="130"/>
      <c r="I11" s="130"/>
      <c r="J11" s="130"/>
      <c r="K11" s="130"/>
      <c r="L11" s="133"/>
      <c r="M11" s="73" t="str">
        <f t="shared" si="1"/>
        <v/>
      </c>
      <c r="N11" s="131" t="str">
        <f t="shared" si="2"/>
        <v/>
      </c>
      <c r="O11" s="132" t="str">
        <f t="shared" si="0"/>
        <v/>
      </c>
      <c r="P11" s="314"/>
      <c r="Q11" s="125"/>
      <c r="R11" s="125"/>
      <c r="S11" s="125"/>
      <c r="T11" s="125"/>
      <c r="U11" s="125"/>
      <c r="V11" s="125"/>
      <c r="W11" s="125"/>
      <c r="X11" s="125"/>
      <c r="Y11" s="318">
        <f>'1.บันทึกข้อมูลนักเรียน'!G7</f>
        <v>0</v>
      </c>
    </row>
    <row r="12" spans="1:25" x14ac:dyDescent="0.5">
      <c r="A12" s="70" t="str">
        <f>'2.บันทึกเวลาเรียน'!A13</f>
        <v/>
      </c>
      <c r="B12" s="455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2" s="455"/>
      <c r="D12" s="130"/>
      <c r="E12" s="130"/>
      <c r="F12" s="130"/>
      <c r="G12" s="130"/>
      <c r="H12" s="130"/>
      <c r="I12" s="130"/>
      <c r="J12" s="130"/>
      <c r="K12" s="130"/>
      <c r="L12" s="133"/>
      <c r="M12" s="73" t="str">
        <f t="shared" si="1"/>
        <v/>
      </c>
      <c r="N12" s="131" t="str">
        <f t="shared" si="2"/>
        <v/>
      </c>
      <c r="O12" s="132" t="str">
        <f t="shared" si="0"/>
        <v/>
      </c>
      <c r="P12" s="314"/>
      <c r="Q12" s="125"/>
      <c r="R12" s="125"/>
      <c r="S12" s="125"/>
      <c r="T12" s="125"/>
      <c r="U12" s="125"/>
      <c r="V12" s="125"/>
      <c r="W12" s="125"/>
      <c r="X12" s="125"/>
      <c r="Y12" s="318">
        <f>'1.บันทึกข้อมูลนักเรียน'!G8</f>
        <v>0</v>
      </c>
    </row>
    <row r="13" spans="1:25" x14ac:dyDescent="0.5">
      <c r="A13" s="70" t="str">
        <f>'2.บันทึกเวลาเรียน'!A14</f>
        <v/>
      </c>
      <c r="B13" s="455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3" s="455"/>
      <c r="D13" s="130"/>
      <c r="E13" s="130"/>
      <c r="F13" s="130"/>
      <c r="G13" s="130"/>
      <c r="H13" s="130"/>
      <c r="I13" s="130"/>
      <c r="J13" s="130"/>
      <c r="K13" s="130"/>
      <c r="L13" s="133"/>
      <c r="M13" s="73" t="str">
        <f t="shared" si="1"/>
        <v/>
      </c>
      <c r="N13" s="131" t="str">
        <f t="shared" si="2"/>
        <v/>
      </c>
      <c r="O13" s="132" t="str">
        <f t="shared" si="0"/>
        <v/>
      </c>
      <c r="P13" s="314"/>
      <c r="Q13" s="125"/>
      <c r="R13" s="125"/>
      <c r="S13" s="125"/>
      <c r="T13" s="125"/>
      <c r="U13" s="125"/>
      <c r="V13" s="125"/>
      <c r="W13" s="125"/>
      <c r="X13" s="125"/>
      <c r="Y13" s="318">
        <f>'1.บันทึกข้อมูลนักเรียน'!G9</f>
        <v>0</v>
      </c>
    </row>
    <row r="14" spans="1:25" x14ac:dyDescent="0.5">
      <c r="A14" s="70" t="str">
        <f>'2.บันทึกเวลาเรียน'!A15</f>
        <v/>
      </c>
      <c r="B14" s="455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4" s="455"/>
      <c r="D14" s="130"/>
      <c r="E14" s="130"/>
      <c r="F14" s="130"/>
      <c r="G14" s="130"/>
      <c r="H14" s="130"/>
      <c r="I14" s="130"/>
      <c r="J14" s="130"/>
      <c r="K14" s="130"/>
      <c r="L14" s="133"/>
      <c r="M14" s="73" t="str">
        <f t="shared" si="1"/>
        <v/>
      </c>
      <c r="N14" s="131" t="str">
        <f t="shared" si="2"/>
        <v/>
      </c>
      <c r="O14" s="132" t="str">
        <f t="shared" si="0"/>
        <v/>
      </c>
      <c r="P14" s="314"/>
      <c r="Q14" s="125"/>
      <c r="R14" s="125"/>
      <c r="S14" s="125"/>
      <c r="T14" s="125"/>
      <c r="U14" s="125"/>
      <c r="V14" s="125"/>
      <c r="W14" s="125"/>
      <c r="X14" s="125"/>
      <c r="Y14" s="318">
        <f>'1.บันทึกข้อมูลนักเรียน'!G10</f>
        <v>0</v>
      </c>
    </row>
    <row r="15" spans="1:25" x14ac:dyDescent="0.5">
      <c r="A15" s="70" t="str">
        <f>'2.บันทึกเวลาเรียน'!A16</f>
        <v/>
      </c>
      <c r="B15" s="455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5" s="455"/>
      <c r="D15" s="130"/>
      <c r="E15" s="130"/>
      <c r="F15" s="130"/>
      <c r="G15" s="130"/>
      <c r="H15" s="130"/>
      <c r="I15" s="130"/>
      <c r="J15" s="130"/>
      <c r="K15" s="130"/>
      <c r="L15" s="133"/>
      <c r="M15" s="73" t="str">
        <f t="shared" si="1"/>
        <v/>
      </c>
      <c r="N15" s="131" t="str">
        <f t="shared" si="2"/>
        <v/>
      </c>
      <c r="O15" s="132" t="str">
        <f t="shared" si="0"/>
        <v/>
      </c>
      <c r="P15" s="314"/>
      <c r="Q15" s="125"/>
      <c r="R15" s="125"/>
      <c r="S15" s="125"/>
      <c r="T15" s="125"/>
      <c r="U15" s="125"/>
      <c r="V15" s="125"/>
      <c r="W15" s="125"/>
      <c r="X15" s="125"/>
      <c r="Y15" s="318">
        <f>'1.บันทึกข้อมูลนักเรียน'!G11</f>
        <v>0</v>
      </c>
    </row>
    <row r="16" spans="1:25" x14ac:dyDescent="0.5">
      <c r="A16" s="70" t="str">
        <f>'2.บันทึกเวลาเรียน'!A17</f>
        <v/>
      </c>
      <c r="B16" s="455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6" s="455"/>
      <c r="D16" s="130"/>
      <c r="E16" s="130"/>
      <c r="F16" s="130"/>
      <c r="G16" s="130"/>
      <c r="H16" s="130"/>
      <c r="I16" s="130"/>
      <c r="J16" s="130"/>
      <c r="K16" s="130"/>
      <c r="L16" s="133"/>
      <c r="M16" s="73" t="str">
        <f t="shared" si="1"/>
        <v/>
      </c>
      <c r="N16" s="131" t="str">
        <f t="shared" si="2"/>
        <v/>
      </c>
      <c r="O16" s="132" t="str">
        <f t="shared" si="0"/>
        <v/>
      </c>
      <c r="P16" s="314"/>
      <c r="Q16" s="125"/>
      <c r="R16" s="125"/>
      <c r="S16" s="125"/>
      <c r="T16" s="125"/>
      <c r="U16" s="125"/>
      <c r="V16" s="125"/>
      <c r="W16" s="125"/>
      <c r="X16" s="125"/>
      <c r="Y16" s="318">
        <f>'1.บันทึกข้อมูลนักเรียน'!G12</f>
        <v>0</v>
      </c>
    </row>
    <row r="17" spans="1:25" x14ac:dyDescent="0.5">
      <c r="A17" s="70" t="str">
        <f>'2.บันทึกเวลาเรียน'!A18</f>
        <v/>
      </c>
      <c r="B17" s="455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7" s="455"/>
      <c r="D17" s="130"/>
      <c r="E17" s="130"/>
      <c r="F17" s="130"/>
      <c r="G17" s="130"/>
      <c r="H17" s="130"/>
      <c r="I17" s="130"/>
      <c r="J17" s="130"/>
      <c r="K17" s="130"/>
      <c r="L17" s="133"/>
      <c r="M17" s="73" t="str">
        <f t="shared" si="1"/>
        <v/>
      </c>
      <c r="N17" s="131" t="str">
        <f t="shared" si="2"/>
        <v/>
      </c>
      <c r="O17" s="132" t="str">
        <f t="shared" si="0"/>
        <v/>
      </c>
      <c r="P17" s="314"/>
      <c r="Q17" s="125"/>
      <c r="R17" s="125"/>
      <c r="S17" s="125"/>
      <c r="T17" s="125"/>
      <c r="U17" s="125"/>
      <c r="V17" s="125"/>
      <c r="W17" s="125"/>
      <c r="X17" s="125"/>
      <c r="Y17" s="318">
        <f>'1.บันทึกข้อมูลนักเรียน'!G13</f>
        <v>0</v>
      </c>
    </row>
    <row r="18" spans="1:25" x14ac:dyDescent="0.5">
      <c r="A18" s="70" t="str">
        <f>'2.บันทึกเวลาเรียน'!A19</f>
        <v/>
      </c>
      <c r="B18" s="455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8" s="455"/>
      <c r="D18" s="130"/>
      <c r="E18" s="130"/>
      <c r="F18" s="130"/>
      <c r="G18" s="130"/>
      <c r="H18" s="130"/>
      <c r="I18" s="130"/>
      <c r="J18" s="130"/>
      <c r="K18" s="130"/>
      <c r="L18" s="133"/>
      <c r="M18" s="73" t="str">
        <f t="shared" si="1"/>
        <v/>
      </c>
      <c r="N18" s="131" t="str">
        <f t="shared" si="2"/>
        <v/>
      </c>
      <c r="O18" s="132" t="str">
        <f t="shared" si="0"/>
        <v/>
      </c>
      <c r="P18" s="314"/>
      <c r="Q18" s="125"/>
      <c r="R18" s="125"/>
      <c r="S18" s="125"/>
      <c r="T18" s="125"/>
      <c r="U18" s="125"/>
      <c r="V18" s="125"/>
      <c r="W18" s="125"/>
      <c r="X18" s="125"/>
      <c r="Y18" s="318">
        <f>'1.บันทึกข้อมูลนักเรียน'!G14</f>
        <v>0</v>
      </c>
    </row>
    <row r="19" spans="1:25" x14ac:dyDescent="0.5">
      <c r="A19" s="70" t="str">
        <f>'2.บันทึกเวลาเรียน'!A20</f>
        <v/>
      </c>
      <c r="B19" s="455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19" s="455"/>
      <c r="D19" s="130"/>
      <c r="E19" s="130"/>
      <c r="F19" s="130"/>
      <c r="G19" s="130"/>
      <c r="H19" s="130"/>
      <c r="I19" s="130"/>
      <c r="J19" s="130"/>
      <c r="K19" s="130"/>
      <c r="L19" s="133"/>
      <c r="M19" s="73" t="str">
        <f t="shared" si="1"/>
        <v/>
      </c>
      <c r="N19" s="131" t="str">
        <f t="shared" si="2"/>
        <v/>
      </c>
      <c r="O19" s="132" t="str">
        <f t="shared" si="0"/>
        <v/>
      </c>
      <c r="P19" s="314"/>
      <c r="Q19" s="125"/>
      <c r="R19" s="125"/>
      <c r="S19" s="125"/>
      <c r="T19" s="125"/>
      <c r="U19" s="125"/>
      <c r="V19" s="125"/>
      <c r="W19" s="125"/>
      <c r="X19" s="125"/>
      <c r="Y19" s="318">
        <f>'1.บันทึกข้อมูลนักเรียน'!G15</f>
        <v>0</v>
      </c>
    </row>
    <row r="20" spans="1:25" x14ac:dyDescent="0.5">
      <c r="A20" s="70" t="str">
        <f>'2.บันทึกเวลาเรียน'!A21</f>
        <v/>
      </c>
      <c r="B20" s="455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20" s="455"/>
      <c r="D20" s="130"/>
      <c r="E20" s="130"/>
      <c r="F20" s="130"/>
      <c r="G20" s="130"/>
      <c r="H20" s="130"/>
      <c r="I20" s="130"/>
      <c r="J20" s="130"/>
      <c r="K20" s="130"/>
      <c r="L20" s="133"/>
      <c r="M20" s="73" t="str">
        <f t="shared" si="1"/>
        <v/>
      </c>
      <c r="N20" s="131" t="str">
        <f t="shared" si="2"/>
        <v/>
      </c>
      <c r="O20" s="132" t="str">
        <f t="shared" si="0"/>
        <v/>
      </c>
      <c r="P20" s="314"/>
      <c r="Q20" s="125"/>
      <c r="R20" s="125"/>
      <c r="S20" s="125"/>
      <c r="T20" s="125"/>
      <c r="U20" s="125"/>
      <c r="V20" s="125"/>
      <c r="W20" s="125"/>
      <c r="X20" s="125"/>
      <c r="Y20" s="318">
        <f>'1.บันทึกข้อมูลนักเรียน'!G16</f>
        <v>0</v>
      </c>
    </row>
    <row r="21" spans="1:25" x14ac:dyDescent="0.5">
      <c r="A21" s="70" t="str">
        <f>'2.บันทึกเวลาเรียน'!A22</f>
        <v/>
      </c>
      <c r="B21" s="455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21" s="455"/>
      <c r="D21" s="130"/>
      <c r="E21" s="130"/>
      <c r="F21" s="130"/>
      <c r="G21" s="130"/>
      <c r="H21" s="130"/>
      <c r="I21" s="130"/>
      <c r="J21" s="130"/>
      <c r="K21" s="130"/>
      <c r="L21" s="133"/>
      <c r="M21" s="73" t="str">
        <f t="shared" si="1"/>
        <v/>
      </c>
      <c r="N21" s="131" t="str">
        <f t="shared" si="2"/>
        <v/>
      </c>
      <c r="O21" s="132" t="str">
        <f t="shared" si="0"/>
        <v/>
      </c>
      <c r="P21" s="314"/>
      <c r="Q21" s="125"/>
      <c r="R21" s="125"/>
      <c r="S21" s="125"/>
      <c r="T21" s="125"/>
      <c r="U21" s="125"/>
      <c r="V21" s="125"/>
      <c r="W21" s="125"/>
      <c r="X21" s="125"/>
      <c r="Y21" s="318">
        <f>'1.บันทึกข้อมูลนักเรียน'!G17</f>
        <v>0</v>
      </c>
    </row>
    <row r="22" spans="1:25" x14ac:dyDescent="0.5">
      <c r="A22" s="70" t="str">
        <f>'2.บันทึกเวลาเรียน'!A23</f>
        <v/>
      </c>
      <c r="B22" s="455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2" s="455"/>
      <c r="D22" s="130"/>
      <c r="E22" s="130"/>
      <c r="F22" s="130"/>
      <c r="G22" s="130"/>
      <c r="H22" s="130"/>
      <c r="I22" s="130"/>
      <c r="J22" s="130"/>
      <c r="K22" s="130"/>
      <c r="L22" s="133"/>
      <c r="M22" s="73" t="str">
        <f t="shared" si="1"/>
        <v/>
      </c>
      <c r="N22" s="131" t="str">
        <f t="shared" si="2"/>
        <v/>
      </c>
      <c r="O22" s="132" t="str">
        <f t="shared" si="0"/>
        <v/>
      </c>
      <c r="P22" s="314"/>
      <c r="Q22" s="125"/>
      <c r="R22" s="125"/>
      <c r="S22" s="125"/>
      <c r="T22" s="125"/>
      <c r="U22" s="125"/>
      <c r="V22" s="125"/>
      <c r="W22" s="125"/>
      <c r="X22" s="125"/>
      <c r="Y22" s="318">
        <f>'1.บันทึกข้อมูลนักเรียน'!G18</f>
        <v>0</v>
      </c>
    </row>
    <row r="23" spans="1:25" x14ac:dyDescent="0.5">
      <c r="A23" s="70" t="str">
        <f>'2.บันทึกเวลาเรียน'!A24</f>
        <v/>
      </c>
      <c r="B23" s="455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3" s="455"/>
      <c r="D23" s="130"/>
      <c r="E23" s="130"/>
      <c r="F23" s="130"/>
      <c r="G23" s="130"/>
      <c r="H23" s="130"/>
      <c r="I23" s="130"/>
      <c r="J23" s="130"/>
      <c r="K23" s="130"/>
      <c r="L23" s="133"/>
      <c r="M23" s="73" t="str">
        <f t="shared" si="1"/>
        <v/>
      </c>
      <c r="N23" s="131" t="str">
        <f t="shared" si="2"/>
        <v/>
      </c>
      <c r="O23" s="132" t="str">
        <f t="shared" si="0"/>
        <v/>
      </c>
      <c r="P23" s="314"/>
      <c r="Q23" s="125"/>
      <c r="R23" s="125"/>
      <c r="S23" s="125"/>
      <c r="T23" s="125"/>
      <c r="U23" s="125"/>
      <c r="V23" s="125"/>
      <c r="W23" s="125"/>
      <c r="X23" s="125"/>
      <c r="Y23" s="318">
        <f>'1.บันทึกข้อมูลนักเรียน'!G19</f>
        <v>0</v>
      </c>
    </row>
    <row r="24" spans="1:25" x14ac:dyDescent="0.5">
      <c r="A24" s="70" t="str">
        <f>'2.บันทึกเวลาเรียน'!A25</f>
        <v/>
      </c>
      <c r="B24" s="455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4" s="455"/>
      <c r="D24" s="130"/>
      <c r="E24" s="130"/>
      <c r="F24" s="130"/>
      <c r="G24" s="130"/>
      <c r="H24" s="130"/>
      <c r="I24" s="130"/>
      <c r="J24" s="130"/>
      <c r="K24" s="130"/>
      <c r="L24" s="133"/>
      <c r="M24" s="73" t="str">
        <f t="shared" si="1"/>
        <v/>
      </c>
      <c r="N24" s="131" t="str">
        <f t="shared" si="2"/>
        <v/>
      </c>
      <c r="O24" s="132" t="str">
        <f t="shared" si="0"/>
        <v/>
      </c>
      <c r="P24" s="314"/>
      <c r="Q24" s="125"/>
      <c r="R24" s="125"/>
      <c r="S24" s="125"/>
      <c r="T24" s="125"/>
      <c r="U24" s="125"/>
      <c r="V24" s="125"/>
      <c r="W24" s="125"/>
      <c r="X24" s="125"/>
      <c r="Y24" s="318">
        <f>'1.บันทึกข้อมูลนักเรียน'!G20</f>
        <v>0</v>
      </c>
    </row>
    <row r="25" spans="1:25" x14ac:dyDescent="0.5">
      <c r="A25" s="70" t="str">
        <f>'2.บันทึกเวลาเรียน'!A26</f>
        <v/>
      </c>
      <c r="B25" s="455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5" s="455"/>
      <c r="D25" s="130"/>
      <c r="E25" s="130"/>
      <c r="F25" s="130"/>
      <c r="G25" s="130"/>
      <c r="H25" s="130"/>
      <c r="I25" s="130"/>
      <c r="J25" s="130"/>
      <c r="K25" s="130"/>
      <c r="L25" s="133"/>
      <c r="M25" s="73" t="str">
        <f t="shared" si="1"/>
        <v/>
      </c>
      <c r="N25" s="131" t="str">
        <f t="shared" si="2"/>
        <v/>
      </c>
      <c r="O25" s="132" t="str">
        <f t="shared" si="0"/>
        <v/>
      </c>
      <c r="P25" s="314"/>
      <c r="Q25" s="125"/>
      <c r="R25" s="125"/>
      <c r="S25" s="125"/>
      <c r="T25" s="125"/>
      <c r="U25" s="125"/>
      <c r="V25" s="125"/>
      <c r="W25" s="125"/>
      <c r="X25" s="125"/>
      <c r="Y25" s="318">
        <f>'1.บันทึกข้อมูลนักเรียน'!G21</f>
        <v>0</v>
      </c>
    </row>
    <row r="26" spans="1:25" x14ac:dyDescent="0.5">
      <c r="A26" s="70" t="str">
        <f>'2.บันทึกเวลาเรียน'!A27</f>
        <v/>
      </c>
      <c r="B26" s="455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6" s="455"/>
      <c r="D26" s="130"/>
      <c r="E26" s="130"/>
      <c r="F26" s="130"/>
      <c r="G26" s="130"/>
      <c r="H26" s="130"/>
      <c r="I26" s="130"/>
      <c r="J26" s="130"/>
      <c r="K26" s="130"/>
      <c r="L26" s="133"/>
      <c r="M26" s="73" t="str">
        <f t="shared" si="1"/>
        <v/>
      </c>
      <c r="N26" s="131" t="str">
        <f t="shared" si="2"/>
        <v/>
      </c>
      <c r="O26" s="132" t="str">
        <f t="shared" si="0"/>
        <v/>
      </c>
      <c r="P26" s="314"/>
      <c r="Q26" s="125"/>
      <c r="R26" s="125"/>
      <c r="S26" s="125"/>
      <c r="T26" s="125"/>
      <c r="U26" s="125"/>
      <c r="V26" s="125"/>
      <c r="W26" s="125"/>
      <c r="X26" s="125"/>
      <c r="Y26" s="318">
        <f>'1.บันทึกข้อมูลนักเรียน'!G22</f>
        <v>0</v>
      </c>
    </row>
    <row r="27" spans="1:25" x14ac:dyDescent="0.5">
      <c r="A27" s="70" t="str">
        <f>'2.บันทึกเวลาเรียน'!A28</f>
        <v/>
      </c>
      <c r="B27" s="455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7" s="455"/>
      <c r="D27" s="130"/>
      <c r="E27" s="130"/>
      <c r="F27" s="130"/>
      <c r="G27" s="130"/>
      <c r="H27" s="130"/>
      <c r="I27" s="130"/>
      <c r="J27" s="130"/>
      <c r="K27" s="130"/>
      <c r="L27" s="133"/>
      <c r="M27" s="73" t="str">
        <f t="shared" si="1"/>
        <v/>
      </c>
      <c r="N27" s="131" t="str">
        <f t="shared" si="2"/>
        <v/>
      </c>
      <c r="O27" s="132" t="str">
        <f t="shared" si="0"/>
        <v/>
      </c>
      <c r="P27" s="314"/>
      <c r="Q27" s="125"/>
      <c r="R27" s="125"/>
      <c r="S27" s="125"/>
      <c r="T27" s="125"/>
      <c r="U27" s="125"/>
      <c r="V27" s="125"/>
      <c r="W27" s="125"/>
      <c r="X27" s="125"/>
      <c r="Y27" s="318">
        <f>'1.บันทึกข้อมูลนักเรียน'!G23</f>
        <v>0</v>
      </c>
    </row>
    <row r="28" spans="1:25" x14ac:dyDescent="0.5">
      <c r="A28" s="70" t="str">
        <f>'2.บันทึกเวลาเรียน'!A29</f>
        <v/>
      </c>
      <c r="B28" s="455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8" s="455"/>
      <c r="D28" s="130"/>
      <c r="E28" s="130"/>
      <c r="F28" s="130"/>
      <c r="G28" s="130"/>
      <c r="H28" s="130"/>
      <c r="I28" s="130"/>
      <c r="J28" s="130"/>
      <c r="K28" s="130"/>
      <c r="L28" s="133"/>
      <c r="M28" s="73" t="str">
        <f t="shared" si="1"/>
        <v/>
      </c>
      <c r="N28" s="131" t="str">
        <f t="shared" si="2"/>
        <v/>
      </c>
      <c r="O28" s="132" t="str">
        <f t="shared" si="0"/>
        <v/>
      </c>
      <c r="P28" s="314"/>
      <c r="Q28" s="125"/>
      <c r="R28" s="125"/>
      <c r="S28" s="125"/>
      <c r="T28" s="125"/>
      <c r="U28" s="125"/>
      <c r="V28" s="125"/>
      <c r="W28" s="125"/>
      <c r="X28" s="125"/>
      <c r="Y28" s="318">
        <f>'1.บันทึกข้อมูลนักเรียน'!G24</f>
        <v>0</v>
      </c>
    </row>
    <row r="29" spans="1:25" x14ac:dyDescent="0.5">
      <c r="A29" s="70" t="str">
        <f>'2.บันทึกเวลาเรียน'!A30</f>
        <v/>
      </c>
      <c r="B29" s="455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29" s="455"/>
      <c r="D29" s="130"/>
      <c r="E29" s="130"/>
      <c r="F29" s="130"/>
      <c r="G29" s="130"/>
      <c r="H29" s="130"/>
      <c r="I29" s="130"/>
      <c r="J29" s="130"/>
      <c r="K29" s="130"/>
      <c r="L29" s="133"/>
      <c r="M29" s="73" t="str">
        <f t="shared" si="1"/>
        <v/>
      </c>
      <c r="N29" s="131" t="str">
        <f t="shared" si="2"/>
        <v/>
      </c>
      <c r="O29" s="132" t="str">
        <f t="shared" si="0"/>
        <v/>
      </c>
      <c r="P29" s="314"/>
      <c r="Q29" s="125"/>
      <c r="R29" s="125"/>
      <c r="S29" s="125"/>
      <c r="T29" s="125"/>
      <c r="U29" s="125"/>
      <c r="V29" s="125"/>
      <c r="W29" s="125"/>
      <c r="X29" s="125"/>
      <c r="Y29" s="318">
        <f>'1.บันทึกข้อมูลนักเรียน'!G25</f>
        <v>0</v>
      </c>
    </row>
    <row r="30" spans="1:25" x14ac:dyDescent="0.5">
      <c r="A30" s="70" t="str">
        <f>'2.บันทึกเวลาเรียน'!A31</f>
        <v/>
      </c>
      <c r="B30" s="455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30" s="455"/>
      <c r="D30" s="130"/>
      <c r="E30" s="130"/>
      <c r="F30" s="130"/>
      <c r="G30" s="130"/>
      <c r="H30" s="130"/>
      <c r="I30" s="130"/>
      <c r="J30" s="130"/>
      <c r="K30" s="130"/>
      <c r="L30" s="133"/>
      <c r="M30" s="73" t="str">
        <f t="shared" si="1"/>
        <v/>
      </c>
      <c r="N30" s="131" t="str">
        <f t="shared" si="2"/>
        <v/>
      </c>
      <c r="O30" s="132" t="str">
        <f t="shared" si="0"/>
        <v/>
      </c>
      <c r="P30" s="314"/>
      <c r="Q30" s="125"/>
      <c r="R30" s="125"/>
      <c r="S30" s="125"/>
      <c r="T30" s="125"/>
      <c r="U30" s="125"/>
      <c r="V30" s="125"/>
      <c r="W30" s="125"/>
      <c r="X30" s="125"/>
      <c r="Y30" s="318">
        <f>'1.บันทึกข้อมูลนักเรียน'!G26</f>
        <v>0</v>
      </c>
    </row>
    <row r="31" spans="1:25" x14ac:dyDescent="0.5">
      <c r="A31" s="70" t="str">
        <f>'2.บันทึกเวลาเรียน'!A32</f>
        <v/>
      </c>
      <c r="B31" s="455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31" s="455"/>
      <c r="D31" s="130"/>
      <c r="E31" s="130"/>
      <c r="F31" s="130"/>
      <c r="G31" s="130"/>
      <c r="H31" s="130"/>
      <c r="I31" s="130"/>
      <c r="J31" s="130"/>
      <c r="K31" s="130"/>
      <c r="L31" s="133"/>
      <c r="M31" s="73" t="str">
        <f t="shared" si="1"/>
        <v/>
      </c>
      <c r="N31" s="131" t="str">
        <f t="shared" si="2"/>
        <v/>
      </c>
      <c r="O31" s="132" t="str">
        <f t="shared" si="0"/>
        <v/>
      </c>
      <c r="P31" s="314"/>
      <c r="Q31" s="125"/>
      <c r="R31" s="125"/>
      <c r="S31" s="125"/>
      <c r="T31" s="125"/>
      <c r="U31" s="125"/>
      <c r="V31" s="125"/>
      <c r="W31" s="125"/>
      <c r="X31" s="125"/>
      <c r="Y31" s="318">
        <f>'1.บันทึกข้อมูลนักเรียน'!G27</f>
        <v>0</v>
      </c>
    </row>
    <row r="32" spans="1:25" x14ac:dyDescent="0.5">
      <c r="A32" s="70" t="str">
        <f>'2.บันทึกเวลาเรียน'!A33</f>
        <v/>
      </c>
      <c r="B32" s="455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2" s="455"/>
      <c r="D32" s="130"/>
      <c r="E32" s="130"/>
      <c r="F32" s="130"/>
      <c r="G32" s="130"/>
      <c r="H32" s="130"/>
      <c r="I32" s="130"/>
      <c r="J32" s="130"/>
      <c r="K32" s="130"/>
      <c r="L32" s="133"/>
      <c r="M32" s="73" t="str">
        <f t="shared" si="1"/>
        <v/>
      </c>
      <c r="N32" s="131" t="str">
        <f t="shared" si="2"/>
        <v/>
      </c>
      <c r="O32" s="132" t="str">
        <f t="shared" si="0"/>
        <v/>
      </c>
      <c r="P32" s="314"/>
      <c r="Q32" s="125"/>
      <c r="R32" s="125"/>
      <c r="S32" s="125"/>
      <c r="T32" s="125"/>
      <c r="U32" s="125"/>
      <c r="V32" s="125"/>
      <c r="W32" s="125"/>
      <c r="X32" s="125"/>
      <c r="Y32" s="318">
        <f>'1.บันทึกข้อมูลนักเรียน'!G28</f>
        <v>0</v>
      </c>
    </row>
    <row r="33" spans="1:25" x14ac:dyDescent="0.5">
      <c r="A33" s="70" t="str">
        <f>'2.บันทึกเวลาเรียน'!A34</f>
        <v/>
      </c>
      <c r="B33" s="455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3" s="455"/>
      <c r="D33" s="130"/>
      <c r="E33" s="130"/>
      <c r="F33" s="130"/>
      <c r="G33" s="130"/>
      <c r="H33" s="130"/>
      <c r="I33" s="130"/>
      <c r="J33" s="130"/>
      <c r="K33" s="130"/>
      <c r="L33" s="133"/>
      <c r="M33" s="73" t="str">
        <f t="shared" si="1"/>
        <v/>
      </c>
      <c r="N33" s="131" t="str">
        <f t="shared" si="2"/>
        <v/>
      </c>
      <c r="O33" s="132" t="str">
        <f t="shared" si="0"/>
        <v/>
      </c>
      <c r="P33" s="314"/>
      <c r="Q33" s="125"/>
      <c r="R33" s="125"/>
      <c r="S33" s="125"/>
      <c r="T33" s="125"/>
      <c r="U33" s="125"/>
      <c r="V33" s="125"/>
      <c r="W33" s="125"/>
      <c r="X33" s="125"/>
      <c r="Y33" s="318">
        <f>'1.บันทึกข้อมูลนักเรียน'!G29</f>
        <v>0</v>
      </c>
    </row>
    <row r="34" spans="1:25" x14ac:dyDescent="0.5">
      <c r="A34" s="70" t="str">
        <f>'2.บันทึกเวลาเรียน'!A35</f>
        <v/>
      </c>
      <c r="B34" s="455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4" s="455"/>
      <c r="D34" s="130"/>
      <c r="E34" s="130"/>
      <c r="F34" s="130"/>
      <c r="G34" s="130"/>
      <c r="H34" s="130"/>
      <c r="I34" s="130"/>
      <c r="J34" s="130"/>
      <c r="K34" s="130"/>
      <c r="L34" s="133"/>
      <c r="M34" s="73" t="str">
        <f t="shared" si="1"/>
        <v/>
      </c>
      <c r="N34" s="131" t="str">
        <f t="shared" si="2"/>
        <v/>
      </c>
      <c r="O34" s="132" t="str">
        <f t="shared" si="0"/>
        <v/>
      </c>
      <c r="P34" s="314"/>
      <c r="Q34" s="125"/>
      <c r="R34" s="125"/>
      <c r="S34" s="125"/>
      <c r="T34" s="125"/>
      <c r="U34" s="125"/>
      <c r="V34" s="125"/>
      <c r="W34" s="125"/>
      <c r="X34" s="125"/>
      <c r="Y34" s="318">
        <f>'1.บันทึกข้อมูลนักเรียน'!G30</f>
        <v>0</v>
      </c>
    </row>
    <row r="35" spans="1:25" x14ac:dyDescent="0.5">
      <c r="A35" s="70" t="str">
        <f>'2.บันทึกเวลาเรียน'!A36</f>
        <v/>
      </c>
      <c r="B35" s="455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5" s="455"/>
      <c r="D35" s="130"/>
      <c r="E35" s="130"/>
      <c r="F35" s="130"/>
      <c r="G35" s="130"/>
      <c r="H35" s="130"/>
      <c r="I35" s="130"/>
      <c r="J35" s="130"/>
      <c r="K35" s="130"/>
      <c r="L35" s="133"/>
      <c r="M35" s="73" t="str">
        <f t="shared" si="1"/>
        <v/>
      </c>
      <c r="N35" s="131" t="str">
        <f t="shared" si="2"/>
        <v/>
      </c>
      <c r="O35" s="132" t="str">
        <f t="shared" si="0"/>
        <v/>
      </c>
      <c r="P35" s="314"/>
      <c r="Q35" s="125"/>
      <c r="R35" s="125"/>
      <c r="S35" s="125"/>
      <c r="T35" s="125"/>
      <c r="U35" s="125"/>
      <c r="V35" s="125"/>
      <c r="W35" s="125"/>
      <c r="X35" s="125"/>
      <c r="Y35" s="318">
        <f>'1.บันทึกข้อมูลนักเรียน'!G31</f>
        <v>0</v>
      </c>
    </row>
    <row r="36" spans="1:25" x14ac:dyDescent="0.5">
      <c r="A36" s="70" t="str">
        <f>'2.บันทึกเวลาเรียน'!A37</f>
        <v/>
      </c>
      <c r="B36" s="455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6" s="455"/>
      <c r="D36" s="130"/>
      <c r="E36" s="130"/>
      <c r="F36" s="130"/>
      <c r="G36" s="130"/>
      <c r="H36" s="130"/>
      <c r="I36" s="130"/>
      <c r="J36" s="130"/>
      <c r="K36" s="130"/>
      <c r="L36" s="133"/>
      <c r="M36" s="73" t="str">
        <f t="shared" si="1"/>
        <v/>
      </c>
      <c r="N36" s="131" t="str">
        <f t="shared" si="2"/>
        <v/>
      </c>
      <c r="O36" s="132" t="str">
        <f t="shared" si="0"/>
        <v/>
      </c>
      <c r="P36" s="314"/>
      <c r="Q36" s="125"/>
      <c r="R36" s="125"/>
      <c r="S36" s="125"/>
      <c r="T36" s="125"/>
      <c r="U36" s="125"/>
      <c r="V36" s="125"/>
      <c r="W36" s="125"/>
      <c r="X36" s="125"/>
      <c r="Y36" s="318">
        <f>'1.บันทึกข้อมูลนักเรียน'!G32</f>
        <v>0</v>
      </c>
    </row>
    <row r="37" spans="1:25" x14ac:dyDescent="0.5">
      <c r="A37" s="70" t="str">
        <f>'2.บันทึกเวลาเรียน'!A38</f>
        <v/>
      </c>
      <c r="B37" s="455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7" s="455"/>
      <c r="D37" s="130"/>
      <c r="E37" s="130"/>
      <c r="F37" s="130"/>
      <c r="G37" s="130"/>
      <c r="H37" s="130"/>
      <c r="I37" s="130"/>
      <c r="J37" s="130"/>
      <c r="K37" s="130"/>
      <c r="L37" s="133"/>
      <c r="M37" s="73" t="str">
        <f t="shared" si="1"/>
        <v/>
      </c>
      <c r="N37" s="131" t="str">
        <f t="shared" si="2"/>
        <v/>
      </c>
      <c r="O37" s="132" t="str">
        <f t="shared" si="0"/>
        <v/>
      </c>
      <c r="P37" s="314"/>
      <c r="Q37" s="125"/>
      <c r="R37" s="125"/>
      <c r="S37" s="125"/>
      <c r="T37" s="125"/>
      <c r="U37" s="125"/>
      <c r="V37" s="125"/>
      <c r="W37" s="125"/>
      <c r="X37" s="125"/>
      <c r="Y37" s="318">
        <f>'1.บันทึกข้อมูลนักเรียน'!G33</f>
        <v>0</v>
      </c>
    </row>
    <row r="38" spans="1:25" x14ac:dyDescent="0.5">
      <c r="A38" s="70" t="str">
        <f>'2.บันทึกเวลาเรียน'!A39</f>
        <v/>
      </c>
      <c r="B38" s="455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8" s="455"/>
      <c r="D38" s="130"/>
      <c r="E38" s="130"/>
      <c r="F38" s="130"/>
      <c r="G38" s="130"/>
      <c r="H38" s="130"/>
      <c r="I38" s="130"/>
      <c r="J38" s="130"/>
      <c r="K38" s="130"/>
      <c r="L38" s="133"/>
      <c r="M38" s="73" t="str">
        <f t="shared" si="1"/>
        <v/>
      </c>
      <c r="N38" s="131" t="str">
        <f t="shared" si="2"/>
        <v/>
      </c>
      <c r="O38" s="132" t="str">
        <f t="shared" si="0"/>
        <v/>
      </c>
      <c r="P38" s="314"/>
      <c r="Q38" s="125"/>
      <c r="R38" s="125"/>
      <c r="S38" s="125"/>
      <c r="T38" s="125"/>
      <c r="U38" s="125"/>
      <c r="V38" s="125"/>
      <c r="W38" s="125"/>
      <c r="X38" s="125"/>
      <c r="Y38" s="318">
        <f>'1.บันทึกข้อมูลนักเรียน'!G34</f>
        <v>0</v>
      </c>
    </row>
    <row r="39" spans="1:25" x14ac:dyDescent="0.5">
      <c r="A39" s="70" t="str">
        <f>'2.บันทึกเวลาเรียน'!A40</f>
        <v/>
      </c>
      <c r="B39" s="455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39" s="455"/>
      <c r="D39" s="130"/>
      <c r="E39" s="130"/>
      <c r="F39" s="130"/>
      <c r="G39" s="130"/>
      <c r="H39" s="130"/>
      <c r="I39" s="130"/>
      <c r="J39" s="130"/>
      <c r="K39" s="130"/>
      <c r="L39" s="133"/>
      <c r="M39" s="73" t="str">
        <f t="shared" si="1"/>
        <v/>
      </c>
      <c r="N39" s="131" t="str">
        <f t="shared" si="2"/>
        <v/>
      </c>
      <c r="O39" s="132" t="str">
        <f t="shared" ref="O39:O56" si="3">IF(N39="","",IF(Y39="ย้าย","ย้าย",IF(N39&gt;=2.5,"ดีเยี่ยม",IF(N39&gt;=1.5,"ดี",IF(N39&gt;=1,"ผ่าน","ไม่ผ่าน")))))</f>
        <v/>
      </c>
      <c r="P39" s="314"/>
      <c r="Q39" s="125"/>
      <c r="R39" s="125"/>
      <c r="S39" s="125"/>
      <c r="T39" s="125"/>
      <c r="U39" s="125"/>
      <c r="V39" s="125"/>
      <c r="W39" s="125"/>
      <c r="X39" s="125"/>
      <c r="Y39" s="318">
        <f>'1.บันทึกข้อมูลนักเรียน'!G35</f>
        <v>0</v>
      </c>
    </row>
    <row r="40" spans="1:25" x14ac:dyDescent="0.5">
      <c r="A40" s="70" t="str">
        <f>'2.บันทึกเวลาเรียน'!A41</f>
        <v/>
      </c>
      <c r="B40" s="455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40" s="455"/>
      <c r="D40" s="130"/>
      <c r="E40" s="130"/>
      <c r="F40" s="130"/>
      <c r="G40" s="130"/>
      <c r="H40" s="130"/>
      <c r="I40" s="130"/>
      <c r="J40" s="130"/>
      <c r="K40" s="130"/>
      <c r="L40" s="133"/>
      <c r="M40" s="73" t="str">
        <f t="shared" si="1"/>
        <v/>
      </c>
      <c r="N40" s="131" t="str">
        <f t="shared" si="2"/>
        <v/>
      </c>
      <c r="O40" s="132" t="str">
        <f t="shared" si="3"/>
        <v/>
      </c>
      <c r="P40" s="314"/>
      <c r="Q40" s="125"/>
      <c r="R40" s="125"/>
      <c r="S40" s="125"/>
      <c r="T40" s="125"/>
      <c r="U40" s="125"/>
      <c r="V40" s="125"/>
      <c r="W40" s="125"/>
      <c r="X40" s="125"/>
      <c r="Y40" s="318">
        <f>'1.บันทึกข้อมูลนักเรียน'!G36</f>
        <v>0</v>
      </c>
    </row>
    <row r="41" spans="1:25" x14ac:dyDescent="0.5">
      <c r="A41" s="70" t="str">
        <f>'2.บันทึกเวลาเรียน'!A42</f>
        <v/>
      </c>
      <c r="B41" s="455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41" s="455"/>
      <c r="D41" s="130"/>
      <c r="E41" s="130"/>
      <c r="F41" s="130"/>
      <c r="G41" s="130"/>
      <c r="H41" s="130"/>
      <c r="I41" s="130"/>
      <c r="J41" s="130"/>
      <c r="K41" s="130"/>
      <c r="L41" s="133"/>
      <c r="M41" s="73" t="str">
        <f t="shared" si="1"/>
        <v/>
      </c>
      <c r="N41" s="131" t="str">
        <f t="shared" si="2"/>
        <v/>
      </c>
      <c r="O41" s="132" t="str">
        <f t="shared" si="3"/>
        <v/>
      </c>
      <c r="P41" s="314"/>
      <c r="Q41" s="125"/>
      <c r="R41" s="125"/>
      <c r="S41" s="125"/>
      <c r="T41" s="125"/>
      <c r="U41" s="125"/>
      <c r="V41" s="125"/>
      <c r="W41" s="125"/>
      <c r="X41" s="125"/>
      <c r="Y41" s="318">
        <f>'1.บันทึกข้อมูลนักเรียน'!G37</f>
        <v>0</v>
      </c>
    </row>
    <row r="42" spans="1:25" x14ac:dyDescent="0.5">
      <c r="A42" s="70" t="str">
        <f>'2.บันทึกเวลาเรียน'!A43</f>
        <v/>
      </c>
      <c r="B42" s="455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2" s="455"/>
      <c r="D42" s="130"/>
      <c r="E42" s="130"/>
      <c r="F42" s="130"/>
      <c r="G42" s="130"/>
      <c r="H42" s="130"/>
      <c r="I42" s="130"/>
      <c r="J42" s="130"/>
      <c r="K42" s="130"/>
      <c r="L42" s="133"/>
      <c r="M42" s="73" t="str">
        <f t="shared" si="1"/>
        <v/>
      </c>
      <c r="N42" s="131" t="str">
        <f t="shared" si="2"/>
        <v/>
      </c>
      <c r="O42" s="132" t="str">
        <f t="shared" si="3"/>
        <v/>
      </c>
      <c r="P42" s="314"/>
      <c r="Q42" s="125"/>
      <c r="R42" s="125"/>
      <c r="S42" s="125"/>
      <c r="T42" s="125"/>
      <c r="U42" s="125"/>
      <c r="V42" s="125"/>
      <c r="W42" s="125"/>
      <c r="X42" s="125"/>
      <c r="Y42" s="318">
        <f>'1.บันทึกข้อมูลนักเรียน'!G38</f>
        <v>0</v>
      </c>
    </row>
    <row r="43" spans="1:25" x14ac:dyDescent="0.5">
      <c r="A43" s="70" t="str">
        <f>'2.บันทึกเวลาเรียน'!A44</f>
        <v/>
      </c>
      <c r="B43" s="455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3" s="455"/>
      <c r="D43" s="130"/>
      <c r="E43" s="130"/>
      <c r="F43" s="130"/>
      <c r="G43" s="130"/>
      <c r="H43" s="130"/>
      <c r="I43" s="130"/>
      <c r="J43" s="130"/>
      <c r="K43" s="130"/>
      <c r="L43" s="133"/>
      <c r="M43" s="73" t="str">
        <f t="shared" si="1"/>
        <v/>
      </c>
      <c r="N43" s="131" t="str">
        <f t="shared" si="2"/>
        <v/>
      </c>
      <c r="O43" s="132" t="str">
        <f t="shared" si="3"/>
        <v/>
      </c>
      <c r="P43" s="314"/>
      <c r="Q43" s="125"/>
      <c r="R43" s="125"/>
      <c r="S43" s="125"/>
      <c r="T43" s="125"/>
      <c r="U43" s="125"/>
      <c r="V43" s="125"/>
      <c r="W43" s="125"/>
      <c r="X43" s="125"/>
      <c r="Y43" s="318">
        <f>'1.บันทึกข้อมูลนักเรียน'!G39</f>
        <v>0</v>
      </c>
    </row>
    <row r="44" spans="1:25" x14ac:dyDescent="0.5">
      <c r="A44" s="70" t="str">
        <f>'2.บันทึกเวลาเรียน'!A45</f>
        <v/>
      </c>
      <c r="B44" s="455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4" s="455"/>
      <c r="D44" s="130"/>
      <c r="E44" s="130"/>
      <c r="F44" s="130"/>
      <c r="G44" s="130"/>
      <c r="H44" s="130"/>
      <c r="I44" s="130"/>
      <c r="J44" s="130"/>
      <c r="K44" s="130"/>
      <c r="L44" s="133"/>
      <c r="M44" s="73" t="str">
        <f t="shared" si="1"/>
        <v/>
      </c>
      <c r="N44" s="131" t="str">
        <f t="shared" si="2"/>
        <v/>
      </c>
      <c r="O44" s="132" t="str">
        <f t="shared" si="3"/>
        <v/>
      </c>
      <c r="P44" s="314"/>
      <c r="Q44" s="125"/>
      <c r="R44" s="125"/>
      <c r="S44" s="125"/>
      <c r="T44" s="125"/>
      <c r="U44" s="125"/>
      <c r="V44" s="125"/>
      <c r="W44" s="125"/>
      <c r="X44" s="125"/>
      <c r="Y44" s="318">
        <f>'1.บันทึกข้อมูลนักเรียน'!G40</f>
        <v>0</v>
      </c>
    </row>
    <row r="45" spans="1:25" x14ac:dyDescent="0.5">
      <c r="A45" s="70" t="str">
        <f>'2.บันทึกเวลาเรียน'!A46</f>
        <v/>
      </c>
      <c r="B45" s="455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5" s="455"/>
      <c r="D45" s="130"/>
      <c r="E45" s="130"/>
      <c r="F45" s="130"/>
      <c r="G45" s="130"/>
      <c r="H45" s="130"/>
      <c r="I45" s="130"/>
      <c r="J45" s="130"/>
      <c r="K45" s="130"/>
      <c r="L45" s="133"/>
      <c r="M45" s="73" t="str">
        <f t="shared" si="1"/>
        <v/>
      </c>
      <c r="N45" s="131" t="str">
        <f t="shared" si="2"/>
        <v/>
      </c>
      <c r="O45" s="132" t="str">
        <f t="shared" si="3"/>
        <v/>
      </c>
      <c r="P45" s="314"/>
      <c r="Q45" s="125"/>
      <c r="R45" s="125"/>
      <c r="S45" s="125"/>
      <c r="T45" s="125"/>
      <c r="U45" s="125"/>
      <c r="V45" s="125"/>
      <c r="W45" s="125"/>
      <c r="X45" s="125"/>
      <c r="Y45" s="318">
        <f>'1.บันทึกข้อมูลนักเรียน'!G41</f>
        <v>0</v>
      </c>
    </row>
    <row r="46" spans="1:25" x14ac:dyDescent="0.5">
      <c r="A46" s="70" t="str">
        <f>'2.บันทึกเวลาเรียน'!A47</f>
        <v/>
      </c>
      <c r="B46" s="455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6" s="455"/>
      <c r="D46" s="130"/>
      <c r="E46" s="130"/>
      <c r="F46" s="130"/>
      <c r="G46" s="130"/>
      <c r="H46" s="130"/>
      <c r="I46" s="130"/>
      <c r="J46" s="130"/>
      <c r="K46" s="130"/>
      <c r="L46" s="133"/>
      <c r="M46" s="73" t="str">
        <f t="shared" si="1"/>
        <v/>
      </c>
      <c r="N46" s="131" t="str">
        <f t="shared" si="2"/>
        <v/>
      </c>
      <c r="O46" s="132" t="str">
        <f t="shared" si="3"/>
        <v/>
      </c>
      <c r="P46" s="314"/>
      <c r="Q46" s="125"/>
      <c r="R46" s="125"/>
      <c r="S46" s="125"/>
      <c r="T46" s="125"/>
      <c r="U46" s="125"/>
      <c r="V46" s="125"/>
      <c r="W46" s="125"/>
      <c r="X46" s="125"/>
      <c r="Y46" s="318">
        <f>'1.บันทึกข้อมูลนักเรียน'!G42</f>
        <v>0</v>
      </c>
    </row>
    <row r="47" spans="1:25" x14ac:dyDescent="0.5">
      <c r="A47" s="70" t="str">
        <f>'2.บันทึกเวลาเรียน'!A48</f>
        <v/>
      </c>
      <c r="B47" s="455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7" s="455"/>
      <c r="D47" s="130"/>
      <c r="E47" s="130"/>
      <c r="F47" s="130"/>
      <c r="G47" s="130"/>
      <c r="H47" s="130"/>
      <c r="I47" s="130"/>
      <c r="J47" s="130"/>
      <c r="K47" s="130"/>
      <c r="L47" s="133"/>
      <c r="M47" s="73" t="str">
        <f t="shared" si="1"/>
        <v/>
      </c>
      <c r="N47" s="131" t="str">
        <f t="shared" si="2"/>
        <v/>
      </c>
      <c r="O47" s="132" t="str">
        <f t="shared" si="3"/>
        <v/>
      </c>
      <c r="P47" s="314"/>
      <c r="Q47" s="125"/>
      <c r="R47" s="125"/>
      <c r="S47" s="125"/>
      <c r="T47" s="125"/>
      <c r="U47" s="125"/>
      <c r="V47" s="125"/>
      <c r="W47" s="125"/>
      <c r="X47" s="125"/>
      <c r="Y47" s="318">
        <f>'1.บันทึกข้อมูลนักเรียน'!G43</f>
        <v>0</v>
      </c>
    </row>
    <row r="48" spans="1:25" x14ac:dyDescent="0.5">
      <c r="A48" s="70" t="str">
        <f>'2.บันทึกเวลาเรียน'!A49</f>
        <v/>
      </c>
      <c r="B48" s="455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8" s="455"/>
      <c r="D48" s="130"/>
      <c r="E48" s="130"/>
      <c r="F48" s="130"/>
      <c r="G48" s="130"/>
      <c r="H48" s="130"/>
      <c r="I48" s="130"/>
      <c r="J48" s="130"/>
      <c r="K48" s="130"/>
      <c r="L48" s="133"/>
      <c r="M48" s="73" t="str">
        <f t="shared" si="1"/>
        <v/>
      </c>
      <c r="N48" s="131" t="str">
        <f t="shared" si="2"/>
        <v/>
      </c>
      <c r="O48" s="132" t="str">
        <f t="shared" si="3"/>
        <v/>
      </c>
      <c r="P48" s="314"/>
      <c r="Q48" s="125"/>
      <c r="R48" s="125"/>
      <c r="S48" s="125"/>
      <c r="T48" s="125"/>
      <c r="U48" s="125"/>
      <c r="V48" s="125"/>
      <c r="W48" s="125"/>
      <c r="X48" s="125"/>
      <c r="Y48" s="318">
        <f>'1.บันทึกข้อมูลนักเรียน'!G44</f>
        <v>0</v>
      </c>
    </row>
    <row r="49" spans="1:25" x14ac:dyDescent="0.5">
      <c r="A49" s="70" t="str">
        <f>'2.บันทึกเวลาเรียน'!A50</f>
        <v/>
      </c>
      <c r="B49" s="455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49" s="455"/>
      <c r="D49" s="130"/>
      <c r="E49" s="130"/>
      <c r="F49" s="130"/>
      <c r="G49" s="130"/>
      <c r="H49" s="130"/>
      <c r="I49" s="130"/>
      <c r="J49" s="130"/>
      <c r="K49" s="130"/>
      <c r="L49" s="133"/>
      <c r="M49" s="73" t="str">
        <f t="shared" si="1"/>
        <v/>
      </c>
      <c r="N49" s="131" t="str">
        <f t="shared" si="2"/>
        <v/>
      </c>
      <c r="O49" s="132" t="str">
        <f t="shared" si="3"/>
        <v/>
      </c>
      <c r="P49" s="314"/>
      <c r="Q49" s="125"/>
      <c r="R49" s="125"/>
      <c r="S49" s="125"/>
      <c r="T49" s="125"/>
      <c r="U49" s="125"/>
      <c r="V49" s="125"/>
      <c r="W49" s="125"/>
      <c r="X49" s="125"/>
      <c r="Y49" s="318">
        <f>'1.บันทึกข้อมูลนักเรียน'!G45</f>
        <v>0</v>
      </c>
    </row>
    <row r="50" spans="1:25" x14ac:dyDescent="0.5">
      <c r="A50" s="70" t="str">
        <f>'2.บันทึกเวลาเรียน'!A51</f>
        <v/>
      </c>
      <c r="B50" s="455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50" s="455"/>
      <c r="D50" s="130"/>
      <c r="E50" s="130"/>
      <c r="F50" s="130"/>
      <c r="G50" s="130"/>
      <c r="H50" s="130"/>
      <c r="I50" s="130"/>
      <c r="J50" s="130"/>
      <c r="K50" s="130"/>
      <c r="L50" s="133"/>
      <c r="M50" s="73" t="str">
        <f t="shared" si="1"/>
        <v/>
      </c>
      <c r="N50" s="131" t="str">
        <f t="shared" si="2"/>
        <v/>
      </c>
      <c r="O50" s="132" t="str">
        <f t="shared" si="3"/>
        <v/>
      </c>
      <c r="P50" s="314"/>
      <c r="Q50" s="125"/>
      <c r="R50" s="125"/>
      <c r="S50" s="125"/>
      <c r="T50" s="125"/>
      <c r="U50" s="125"/>
      <c r="V50" s="125"/>
      <c r="W50" s="125"/>
      <c r="X50" s="125"/>
      <c r="Y50" s="318">
        <f>'1.บันทึกข้อมูลนักเรียน'!G46</f>
        <v>0</v>
      </c>
    </row>
    <row r="51" spans="1:25" x14ac:dyDescent="0.5">
      <c r="A51" s="70" t="str">
        <f>'2.บันทึกเวลาเรียน'!A52</f>
        <v/>
      </c>
      <c r="B51" s="455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51" s="455"/>
      <c r="D51" s="130"/>
      <c r="E51" s="130"/>
      <c r="F51" s="130"/>
      <c r="G51" s="130"/>
      <c r="H51" s="130"/>
      <c r="I51" s="130"/>
      <c r="J51" s="130"/>
      <c r="K51" s="130"/>
      <c r="L51" s="133"/>
      <c r="M51" s="73" t="str">
        <f t="shared" si="1"/>
        <v/>
      </c>
      <c r="N51" s="131" t="str">
        <f t="shared" si="2"/>
        <v/>
      </c>
      <c r="O51" s="132" t="str">
        <f t="shared" si="3"/>
        <v/>
      </c>
      <c r="P51" s="314"/>
      <c r="Q51" s="125"/>
      <c r="R51" s="125"/>
      <c r="S51" s="125"/>
      <c r="T51" s="125"/>
      <c r="U51" s="125"/>
      <c r="V51" s="125"/>
      <c r="W51" s="125"/>
      <c r="X51" s="125"/>
      <c r="Y51" s="318">
        <f>'1.บันทึกข้อมูลนักเรียน'!G47</f>
        <v>0</v>
      </c>
    </row>
    <row r="52" spans="1:25" x14ac:dyDescent="0.5">
      <c r="A52" s="70" t="str">
        <f>'2.บันทึกเวลาเรียน'!A53</f>
        <v/>
      </c>
      <c r="B52" s="455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2" s="455"/>
      <c r="D52" s="130"/>
      <c r="E52" s="130"/>
      <c r="F52" s="130"/>
      <c r="G52" s="130"/>
      <c r="H52" s="130"/>
      <c r="I52" s="130"/>
      <c r="J52" s="130"/>
      <c r="K52" s="130"/>
      <c r="L52" s="133"/>
      <c r="M52" s="73" t="str">
        <f t="shared" si="1"/>
        <v/>
      </c>
      <c r="N52" s="131" t="str">
        <f t="shared" si="2"/>
        <v/>
      </c>
      <c r="O52" s="132" t="str">
        <f t="shared" si="3"/>
        <v/>
      </c>
      <c r="P52" s="314"/>
      <c r="Q52" s="125"/>
      <c r="R52" s="125"/>
      <c r="S52" s="125"/>
      <c r="T52" s="125"/>
      <c r="U52" s="125"/>
      <c r="V52" s="125"/>
      <c r="W52" s="125"/>
      <c r="X52" s="125"/>
      <c r="Y52" s="318">
        <f>'1.บันทึกข้อมูลนักเรียน'!G48</f>
        <v>0</v>
      </c>
    </row>
    <row r="53" spans="1:25" x14ac:dyDescent="0.5">
      <c r="A53" s="70" t="str">
        <f>'2.บันทึกเวลาเรียน'!A54</f>
        <v/>
      </c>
      <c r="B53" s="455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3" s="455"/>
      <c r="D53" s="130"/>
      <c r="E53" s="130"/>
      <c r="F53" s="130"/>
      <c r="G53" s="130"/>
      <c r="H53" s="130"/>
      <c r="I53" s="130"/>
      <c r="J53" s="130"/>
      <c r="K53" s="130"/>
      <c r="L53" s="133"/>
      <c r="M53" s="73" t="str">
        <f t="shared" si="1"/>
        <v/>
      </c>
      <c r="N53" s="131" t="str">
        <f t="shared" si="2"/>
        <v/>
      </c>
      <c r="O53" s="132" t="str">
        <f t="shared" si="3"/>
        <v/>
      </c>
      <c r="P53" s="314"/>
      <c r="Q53" s="125"/>
      <c r="R53" s="125"/>
      <c r="S53" s="125"/>
      <c r="T53" s="125"/>
      <c r="U53" s="125"/>
      <c r="V53" s="125"/>
      <c r="W53" s="125"/>
      <c r="X53" s="125"/>
      <c r="Y53" s="318">
        <f>'1.บันทึกข้อมูลนักเรียน'!G49</f>
        <v>0</v>
      </c>
    </row>
    <row r="54" spans="1:25" x14ac:dyDescent="0.5">
      <c r="A54" s="70" t="str">
        <f>'2.บันทึกเวลาเรียน'!A55</f>
        <v/>
      </c>
      <c r="B54" s="455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4" s="455"/>
      <c r="D54" s="130"/>
      <c r="E54" s="130"/>
      <c r="F54" s="130"/>
      <c r="G54" s="130"/>
      <c r="H54" s="130"/>
      <c r="I54" s="130"/>
      <c r="J54" s="130"/>
      <c r="K54" s="130"/>
      <c r="L54" s="133"/>
      <c r="M54" s="73" t="str">
        <f t="shared" si="1"/>
        <v/>
      </c>
      <c r="N54" s="131" t="str">
        <f t="shared" si="2"/>
        <v/>
      </c>
      <c r="O54" s="132" t="str">
        <f t="shared" si="3"/>
        <v/>
      </c>
      <c r="P54" s="314"/>
      <c r="Q54" s="125"/>
      <c r="R54" s="125"/>
      <c r="S54" s="125"/>
      <c r="T54" s="125"/>
      <c r="U54" s="125"/>
      <c r="V54" s="125"/>
      <c r="W54" s="125"/>
      <c r="X54" s="125"/>
      <c r="Y54" s="318">
        <f>'1.บันทึกข้อมูลนักเรียน'!G50</f>
        <v>0</v>
      </c>
    </row>
    <row r="55" spans="1:25" x14ac:dyDescent="0.5">
      <c r="A55" s="70" t="str">
        <f>'2.บันทึกเวลาเรียน'!A56</f>
        <v/>
      </c>
      <c r="B55" s="455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5" s="455"/>
      <c r="D55" s="130"/>
      <c r="E55" s="130"/>
      <c r="F55" s="130"/>
      <c r="G55" s="130"/>
      <c r="H55" s="130"/>
      <c r="I55" s="130"/>
      <c r="J55" s="130"/>
      <c r="K55" s="130"/>
      <c r="L55" s="133"/>
      <c r="M55" s="73" t="str">
        <f t="shared" si="1"/>
        <v/>
      </c>
      <c r="N55" s="131" t="str">
        <f t="shared" si="2"/>
        <v/>
      </c>
      <c r="O55" s="132" t="str">
        <f t="shared" si="3"/>
        <v/>
      </c>
      <c r="P55" s="314"/>
      <c r="Q55" s="125"/>
      <c r="R55" s="125"/>
      <c r="S55" s="125"/>
      <c r="T55" s="125"/>
      <c r="U55" s="125"/>
      <c r="V55" s="125"/>
      <c r="W55" s="125"/>
      <c r="X55" s="125"/>
      <c r="Y55" s="318">
        <f>'1.บันทึกข้อมูลนักเรียน'!G51</f>
        <v>0</v>
      </c>
    </row>
    <row r="56" spans="1:25" x14ac:dyDescent="0.5">
      <c r="A56" s="70" t="str">
        <f>'2.บันทึกเวลาเรียน'!A57</f>
        <v/>
      </c>
      <c r="B56" s="455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6" s="455"/>
      <c r="D56" s="133"/>
      <c r="E56" s="133"/>
      <c r="F56" s="133"/>
      <c r="G56" s="133"/>
      <c r="H56" s="133"/>
      <c r="I56" s="133"/>
      <c r="J56" s="133"/>
      <c r="K56" s="133"/>
      <c r="L56" s="133"/>
      <c r="M56" s="73" t="str">
        <f t="shared" si="1"/>
        <v/>
      </c>
      <c r="N56" s="131" t="str">
        <f t="shared" si="2"/>
        <v/>
      </c>
      <c r="O56" s="132" t="str">
        <f t="shared" si="3"/>
        <v/>
      </c>
      <c r="P56" s="314"/>
      <c r="Q56" s="125"/>
      <c r="R56" s="125"/>
      <c r="S56" s="125"/>
      <c r="T56" s="125"/>
      <c r="U56" s="125"/>
      <c r="V56" s="125"/>
      <c r="W56" s="125"/>
      <c r="X56" s="125"/>
      <c r="Y56" s="318">
        <f>'1.บันทึกข้อมูลนักเรียน'!G52</f>
        <v>0</v>
      </c>
    </row>
    <row r="57" spans="1:25" x14ac:dyDescent="0.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314"/>
      <c r="Q57" s="125"/>
      <c r="R57" s="125"/>
      <c r="S57" s="125"/>
      <c r="T57" s="125"/>
      <c r="U57" s="125"/>
      <c r="V57" s="125"/>
      <c r="W57" s="125"/>
      <c r="X57" s="125"/>
    </row>
    <row r="58" spans="1:25" x14ac:dyDescent="0.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314"/>
      <c r="Q58" s="125"/>
      <c r="R58" s="125"/>
      <c r="S58" s="125"/>
      <c r="T58" s="125"/>
      <c r="U58" s="125"/>
      <c r="V58" s="125"/>
      <c r="W58" s="125"/>
      <c r="X58" s="125"/>
    </row>
    <row r="59" spans="1:25" x14ac:dyDescent="0.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314"/>
      <c r="Q59" s="125"/>
      <c r="R59" s="125"/>
      <c r="S59" s="125"/>
      <c r="T59" s="125"/>
      <c r="U59" s="125"/>
      <c r="V59" s="125"/>
      <c r="W59" s="125"/>
      <c r="X59" s="125"/>
    </row>
  </sheetData>
  <sheetProtection algorithmName="SHA-512" hashValue="Ydq6V2V6teVGXns1HDaCug0q0/4OTb/ubYN/ZdXKUkR0T76Vmx4nHxrp476WU6MYeO5TSCZBeGmsMwlL8neZzQ==" saltValue="pcuR2zdQR7IL7uwQYa3Wbg==" spinCount="100000" sheet="1" objects="1" scenarios="1"/>
  <protectedRanges>
    <protectedRange sqref="D5:L5" name="ช่วง1"/>
    <protectedRange sqref="D7:L56" name="ช่วง2"/>
  </protectedRanges>
  <mergeCells count="57">
    <mergeCell ref="B12:C12"/>
    <mergeCell ref="A1:O1"/>
    <mergeCell ref="A2:A6"/>
    <mergeCell ref="B2:C6"/>
    <mergeCell ref="D2:L2"/>
    <mergeCell ref="M2:M4"/>
    <mergeCell ref="N2:N5"/>
    <mergeCell ref="O2:O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5:C55"/>
    <mergeCell ref="B56:C56"/>
    <mergeCell ref="B49:C49"/>
    <mergeCell ref="B50:C50"/>
    <mergeCell ref="B51:C51"/>
    <mergeCell ref="B52:C52"/>
    <mergeCell ref="B53:C53"/>
    <mergeCell ref="B54:C54"/>
  </mergeCells>
  <conditionalFormatting sqref="D7:K56">
    <cfRule type="containsText" dxfId="11" priority="3" operator="containsText" text="0">
      <formula>NOT(ISERROR(SEARCH("0",D7)))</formula>
    </cfRule>
    <cfRule type="containsText" dxfId="10" priority="4" operator="containsText" text="1">
      <formula>NOT(ISERROR(SEARCH("1",D7)))</formula>
    </cfRule>
    <cfRule type="containsText" dxfId="9" priority="5" operator="containsText" text="2">
      <formula>NOT(ISERROR(SEARCH("2",D7)))</formula>
    </cfRule>
    <cfRule type="containsText" dxfId="8" priority="6" operator="containsText" text="3">
      <formula>NOT(ISERROR(SEARCH("3",D7)))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4" operator="containsText" id="{7A7E67FB-D8C7-416C-9EA8-837BFD53B06F}">
            <xm:f>NOT(ISERROR(SEARCH($Y$7,O7)))</xm:f>
            <xm:f>$Y$7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O7:O56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EDD7-CE4B-470E-8379-F1E5358EE1A1}">
  <sheetPr codeName="Sheet9">
    <tabColor rgb="FFFF0000"/>
  </sheetPr>
  <dimension ref="A1:K54"/>
  <sheetViews>
    <sheetView workbookViewId="0">
      <selection activeCell="K1" sqref="K1:K1048576"/>
    </sheetView>
  </sheetViews>
  <sheetFormatPr defaultColWidth="9" defaultRowHeight="21" x14ac:dyDescent="0.45"/>
  <cols>
    <col min="1" max="1" width="4.625" style="75" customWidth="1"/>
    <col min="2" max="2" width="10.375" style="76" customWidth="1"/>
    <col min="3" max="3" width="16.375" style="76" customWidth="1"/>
    <col min="4" max="7" width="10.125" style="75" customWidth="1"/>
    <col min="8" max="8" width="10.875" style="77" customWidth="1"/>
    <col min="9" max="9" width="16.875" style="78" customWidth="1"/>
    <col min="10" max="10" width="9" style="79"/>
    <col min="11" max="11" width="9" style="319"/>
    <col min="12" max="16384" width="9" style="79"/>
  </cols>
  <sheetData>
    <row r="1" spans="1:11" ht="21.75" thickBot="1" x14ac:dyDescent="0.5">
      <c r="A1" s="475" t="str">
        <f>"บันทึกข้อมูลการประเมินการอ่าน คิดวิเคราะห์ เขียนสื่อความ" &amp; " วิชา"&amp;ตั้งค่า!C15 &amp;" ระดับชั้น "&amp;ตั้งค่า!C12</f>
        <v>บันทึกข้อมูลการประเมินการอ่าน คิดวิเคราะห์ เขียนสื่อความ วิชาการงานอาชีพ ระดับชั้น กรุณาเลือกข้อมูล</v>
      </c>
      <c r="B1" s="476"/>
      <c r="C1" s="476"/>
      <c r="D1" s="476"/>
      <c r="E1" s="476"/>
      <c r="F1" s="476"/>
      <c r="G1" s="476"/>
      <c r="H1" s="476"/>
      <c r="I1" s="477"/>
    </row>
    <row r="2" spans="1:11" ht="23.25" customHeight="1" x14ac:dyDescent="0.45">
      <c r="A2" s="478" t="s">
        <v>70</v>
      </c>
      <c r="B2" s="480" t="s">
        <v>85</v>
      </c>
      <c r="C2" s="480"/>
      <c r="D2" s="482" t="s">
        <v>135</v>
      </c>
      <c r="E2" s="482"/>
      <c r="F2" s="482"/>
      <c r="G2" s="482"/>
      <c r="H2" s="480" t="s">
        <v>140</v>
      </c>
      <c r="I2" s="483" t="s">
        <v>122</v>
      </c>
    </row>
    <row r="3" spans="1:11" x14ac:dyDescent="0.45">
      <c r="A3" s="479"/>
      <c r="B3" s="481"/>
      <c r="C3" s="481"/>
      <c r="D3" s="81" t="s">
        <v>150</v>
      </c>
      <c r="E3" s="81" t="s">
        <v>151</v>
      </c>
      <c r="F3" s="81" t="s">
        <v>152</v>
      </c>
      <c r="G3" s="81" t="s">
        <v>153</v>
      </c>
      <c r="H3" s="481"/>
      <c r="I3" s="484"/>
    </row>
    <row r="4" spans="1:11" x14ac:dyDescent="0.45">
      <c r="A4" s="479"/>
      <c r="B4" s="481"/>
      <c r="C4" s="481"/>
      <c r="D4" s="86" t="s">
        <v>130</v>
      </c>
      <c r="E4" s="86" t="s">
        <v>130</v>
      </c>
      <c r="F4" s="86" t="s">
        <v>130</v>
      </c>
      <c r="G4" s="86" t="s">
        <v>130</v>
      </c>
      <c r="H4" s="481"/>
      <c r="I4" s="484"/>
    </row>
    <row r="5" spans="1:11" ht="23.25" customHeight="1" x14ac:dyDescent="0.45">
      <c r="A5" s="82">
        <f>'2.บันทึกเวลาเรียน'!A8</f>
        <v>1</v>
      </c>
      <c r="B5" s="474" t="str">
        <f>'1.บันทึกข้อมูลนักเรียน'!D3&amp;'1.บันทึกข้อมูลนักเรียน'!E3&amp;" " &amp;'1.บันทึกข้อมูลนักเรียน'!F3</f>
        <v>เด็กชาย1111 22222</v>
      </c>
      <c r="C5" s="474"/>
      <c r="D5" s="80"/>
      <c r="E5" s="80"/>
      <c r="F5" s="80"/>
      <c r="G5" s="83" t="str">
        <f>IF(D5="","",AVERAGE(D5:F5))</f>
        <v/>
      </c>
      <c r="H5" s="84" t="str">
        <f>G5</f>
        <v/>
      </c>
      <c r="I5" s="85" t="str">
        <f>IF(A5="","",IF(K5="ย้าย","ย้าย",IF(H5&gt;=2.5,"ดีเยี่ยม",IF(H5&gt;=1.5,"ดี",IF(H5&gt;=0.5,"ผ่าน","ไม่ผ่าน")))))</f>
        <v>ดีเยี่ยม</v>
      </c>
      <c r="K5" s="319" t="str">
        <f>'1.บันทึกข้อมูลนักเรียน'!G3</f>
        <v>ยังเรียนอยู่</v>
      </c>
    </row>
    <row r="6" spans="1:11" x14ac:dyDescent="0.45">
      <c r="A6" s="82" t="str">
        <f>'2.บันทึกเวลาเรียน'!A9</f>
        <v/>
      </c>
      <c r="B6" s="474" t="str">
        <f>'1.บันทึกข้อมูลนักเรียน'!D4&amp;'1.บันทึกข้อมูลนักเรียน'!E4&amp;" " &amp;'1.บันทึกข้อมูลนักเรียน'!F4</f>
        <v xml:space="preserve"> </v>
      </c>
      <c r="C6" s="474"/>
      <c r="D6" s="80"/>
      <c r="E6" s="80"/>
      <c r="F6" s="80"/>
      <c r="G6" s="83" t="str">
        <f t="shared" ref="G6:G54" si="0">IF(D6="","",AVERAGE(D6:F6))</f>
        <v/>
      </c>
      <c r="H6" s="84" t="str">
        <f t="shared" ref="H6:H54" si="1">G6</f>
        <v/>
      </c>
      <c r="I6" s="85" t="str">
        <f t="shared" ref="I6:I54" si="2">IF(A6="","",IF(K6="ย้าย","ย้าย",IF(H6&gt;=2.5,"ดีเยี่ยม",IF(H6&gt;=1.5,"ดี",IF(H6&gt;=0.5,"ผ่าน","ไม่ผ่าน")))))</f>
        <v/>
      </c>
      <c r="K6" s="319">
        <f>'1.บันทึกข้อมูลนักเรียน'!G4</f>
        <v>0</v>
      </c>
    </row>
    <row r="7" spans="1:11" x14ac:dyDescent="0.45">
      <c r="A7" s="82" t="str">
        <f>'2.บันทึกเวลาเรียน'!A10</f>
        <v/>
      </c>
      <c r="B7" s="474" t="str">
        <f>'1.บันทึกข้อมูลนักเรียน'!D5&amp;'1.บันทึกข้อมูลนักเรียน'!E5&amp;" " &amp;'1.บันทึกข้อมูลนักเรียน'!F5</f>
        <v xml:space="preserve"> </v>
      </c>
      <c r="C7" s="474"/>
      <c r="D7" s="80"/>
      <c r="E7" s="80"/>
      <c r="F7" s="80"/>
      <c r="G7" s="83" t="str">
        <f t="shared" si="0"/>
        <v/>
      </c>
      <c r="H7" s="84" t="str">
        <f t="shared" si="1"/>
        <v/>
      </c>
      <c r="I7" s="85" t="str">
        <f t="shared" si="2"/>
        <v/>
      </c>
      <c r="K7" s="319">
        <f>'1.บันทึกข้อมูลนักเรียน'!G5</f>
        <v>0</v>
      </c>
    </row>
    <row r="8" spans="1:11" x14ac:dyDescent="0.45">
      <c r="A8" s="82" t="str">
        <f>'2.บันทึกเวลาเรียน'!A11</f>
        <v/>
      </c>
      <c r="B8" s="474" t="str">
        <f>'1.บันทึกข้อมูลนักเรียน'!D6&amp;'1.บันทึกข้อมูลนักเรียน'!E6&amp;" " &amp;'1.บันทึกข้อมูลนักเรียน'!F6</f>
        <v xml:space="preserve"> </v>
      </c>
      <c r="C8" s="474"/>
      <c r="D8" s="80"/>
      <c r="E8" s="80"/>
      <c r="F8" s="80"/>
      <c r="G8" s="83" t="str">
        <f t="shared" si="0"/>
        <v/>
      </c>
      <c r="H8" s="84" t="str">
        <f t="shared" si="1"/>
        <v/>
      </c>
      <c r="I8" s="85" t="str">
        <f t="shared" si="2"/>
        <v/>
      </c>
      <c r="K8" s="319">
        <f>'1.บันทึกข้อมูลนักเรียน'!G6</f>
        <v>0</v>
      </c>
    </row>
    <row r="9" spans="1:11" x14ac:dyDescent="0.45">
      <c r="A9" s="82" t="str">
        <f>'2.บันทึกเวลาเรียน'!A12</f>
        <v/>
      </c>
      <c r="B9" s="474" t="str">
        <f>'1.บันทึกข้อมูลนักเรียน'!D7&amp;'1.บันทึกข้อมูลนักเรียน'!E7&amp;" " &amp;'1.บันทึกข้อมูลนักเรียน'!F7</f>
        <v xml:space="preserve"> </v>
      </c>
      <c r="C9" s="474"/>
      <c r="D9" s="80"/>
      <c r="E9" s="80"/>
      <c r="F9" s="80"/>
      <c r="G9" s="83" t="str">
        <f t="shared" si="0"/>
        <v/>
      </c>
      <c r="H9" s="84" t="str">
        <f t="shared" si="1"/>
        <v/>
      </c>
      <c r="I9" s="85" t="str">
        <f t="shared" si="2"/>
        <v/>
      </c>
      <c r="K9" s="319">
        <f>'1.บันทึกข้อมูลนักเรียน'!G7</f>
        <v>0</v>
      </c>
    </row>
    <row r="10" spans="1:11" x14ac:dyDescent="0.45">
      <c r="A10" s="82" t="str">
        <f>'2.บันทึกเวลาเรียน'!A13</f>
        <v/>
      </c>
      <c r="B10" s="474" t="str">
        <f>'1.บันทึกข้อมูลนักเรียน'!D8&amp;'1.บันทึกข้อมูลนักเรียน'!E8&amp;" " &amp;'1.บันทึกข้อมูลนักเรียน'!F8</f>
        <v xml:space="preserve"> </v>
      </c>
      <c r="C10" s="474"/>
      <c r="D10" s="80"/>
      <c r="E10" s="80"/>
      <c r="F10" s="80"/>
      <c r="G10" s="83" t="str">
        <f t="shared" si="0"/>
        <v/>
      </c>
      <c r="H10" s="84" t="str">
        <f t="shared" si="1"/>
        <v/>
      </c>
      <c r="I10" s="85" t="str">
        <f t="shared" si="2"/>
        <v/>
      </c>
      <c r="K10" s="319">
        <f>'1.บันทึกข้อมูลนักเรียน'!G8</f>
        <v>0</v>
      </c>
    </row>
    <row r="11" spans="1:11" x14ac:dyDescent="0.45">
      <c r="A11" s="82" t="str">
        <f>'2.บันทึกเวลาเรียน'!A14</f>
        <v/>
      </c>
      <c r="B11" s="474" t="str">
        <f>'1.บันทึกข้อมูลนักเรียน'!D9&amp;'1.บันทึกข้อมูลนักเรียน'!E9&amp;" " &amp;'1.บันทึกข้อมูลนักเรียน'!F9</f>
        <v xml:space="preserve"> </v>
      </c>
      <c r="C11" s="474"/>
      <c r="D11" s="80"/>
      <c r="E11" s="80"/>
      <c r="F11" s="80"/>
      <c r="G11" s="83" t="str">
        <f t="shared" si="0"/>
        <v/>
      </c>
      <c r="H11" s="84" t="str">
        <f t="shared" si="1"/>
        <v/>
      </c>
      <c r="I11" s="85" t="str">
        <f t="shared" si="2"/>
        <v/>
      </c>
      <c r="K11" s="319">
        <f>'1.บันทึกข้อมูลนักเรียน'!G9</f>
        <v>0</v>
      </c>
    </row>
    <row r="12" spans="1:11" x14ac:dyDescent="0.45">
      <c r="A12" s="82" t="str">
        <f>'2.บันทึกเวลาเรียน'!A15</f>
        <v/>
      </c>
      <c r="B12" s="474" t="str">
        <f>'1.บันทึกข้อมูลนักเรียน'!D10&amp;'1.บันทึกข้อมูลนักเรียน'!E10&amp;" " &amp;'1.บันทึกข้อมูลนักเรียน'!F10</f>
        <v xml:space="preserve"> </v>
      </c>
      <c r="C12" s="474"/>
      <c r="D12" s="80"/>
      <c r="E12" s="80"/>
      <c r="F12" s="80"/>
      <c r="G12" s="83" t="str">
        <f t="shared" si="0"/>
        <v/>
      </c>
      <c r="H12" s="84" t="str">
        <f t="shared" si="1"/>
        <v/>
      </c>
      <c r="I12" s="85" t="str">
        <f t="shared" si="2"/>
        <v/>
      </c>
      <c r="K12" s="319">
        <f>'1.บันทึกข้อมูลนักเรียน'!G10</f>
        <v>0</v>
      </c>
    </row>
    <row r="13" spans="1:11" x14ac:dyDescent="0.45">
      <c r="A13" s="82" t="str">
        <f>'2.บันทึกเวลาเรียน'!A16</f>
        <v/>
      </c>
      <c r="B13" s="474" t="str">
        <f>'1.บันทึกข้อมูลนักเรียน'!D11&amp;'1.บันทึกข้อมูลนักเรียน'!E11&amp;" " &amp;'1.บันทึกข้อมูลนักเรียน'!F11</f>
        <v xml:space="preserve"> </v>
      </c>
      <c r="C13" s="474"/>
      <c r="D13" s="80"/>
      <c r="E13" s="80"/>
      <c r="F13" s="80"/>
      <c r="G13" s="83" t="str">
        <f t="shared" si="0"/>
        <v/>
      </c>
      <c r="H13" s="84" t="str">
        <f t="shared" si="1"/>
        <v/>
      </c>
      <c r="I13" s="85" t="str">
        <f t="shared" si="2"/>
        <v/>
      </c>
      <c r="K13" s="319">
        <f>'1.บันทึกข้อมูลนักเรียน'!G11</f>
        <v>0</v>
      </c>
    </row>
    <row r="14" spans="1:11" x14ac:dyDescent="0.45">
      <c r="A14" s="82" t="str">
        <f>'2.บันทึกเวลาเรียน'!A17</f>
        <v/>
      </c>
      <c r="B14" s="474" t="str">
        <f>'1.บันทึกข้อมูลนักเรียน'!D12&amp;'1.บันทึกข้อมูลนักเรียน'!E12&amp;" " &amp;'1.บันทึกข้อมูลนักเรียน'!F12</f>
        <v xml:space="preserve"> </v>
      </c>
      <c r="C14" s="474"/>
      <c r="D14" s="80"/>
      <c r="E14" s="80"/>
      <c r="F14" s="80"/>
      <c r="G14" s="83" t="str">
        <f t="shared" si="0"/>
        <v/>
      </c>
      <c r="H14" s="84" t="str">
        <f t="shared" si="1"/>
        <v/>
      </c>
      <c r="I14" s="85" t="str">
        <f t="shared" si="2"/>
        <v/>
      </c>
      <c r="K14" s="319">
        <f>'1.บันทึกข้อมูลนักเรียน'!G12</f>
        <v>0</v>
      </c>
    </row>
    <row r="15" spans="1:11" x14ac:dyDescent="0.45">
      <c r="A15" s="82" t="str">
        <f>'2.บันทึกเวลาเรียน'!A18</f>
        <v/>
      </c>
      <c r="B15" s="474" t="str">
        <f>'1.บันทึกข้อมูลนักเรียน'!D13&amp;'1.บันทึกข้อมูลนักเรียน'!E13&amp;" " &amp;'1.บันทึกข้อมูลนักเรียน'!F13</f>
        <v xml:space="preserve"> </v>
      </c>
      <c r="C15" s="474"/>
      <c r="D15" s="80"/>
      <c r="E15" s="80"/>
      <c r="F15" s="80"/>
      <c r="G15" s="83" t="str">
        <f t="shared" si="0"/>
        <v/>
      </c>
      <c r="H15" s="84" t="str">
        <f t="shared" si="1"/>
        <v/>
      </c>
      <c r="I15" s="85" t="str">
        <f t="shared" si="2"/>
        <v/>
      </c>
      <c r="K15" s="319">
        <f>'1.บันทึกข้อมูลนักเรียน'!G13</f>
        <v>0</v>
      </c>
    </row>
    <row r="16" spans="1:11" x14ac:dyDescent="0.45">
      <c r="A16" s="82" t="str">
        <f>'2.บันทึกเวลาเรียน'!A19</f>
        <v/>
      </c>
      <c r="B16" s="474" t="str">
        <f>'1.บันทึกข้อมูลนักเรียน'!D14&amp;'1.บันทึกข้อมูลนักเรียน'!E14&amp;" " &amp;'1.บันทึกข้อมูลนักเรียน'!F14</f>
        <v xml:space="preserve"> </v>
      </c>
      <c r="C16" s="474"/>
      <c r="D16" s="80"/>
      <c r="E16" s="80"/>
      <c r="F16" s="80"/>
      <c r="G16" s="83" t="str">
        <f t="shared" si="0"/>
        <v/>
      </c>
      <c r="H16" s="84" t="str">
        <f t="shared" si="1"/>
        <v/>
      </c>
      <c r="I16" s="85" t="str">
        <f t="shared" si="2"/>
        <v/>
      </c>
      <c r="K16" s="319">
        <f>'1.บันทึกข้อมูลนักเรียน'!G14</f>
        <v>0</v>
      </c>
    </row>
    <row r="17" spans="1:11" x14ac:dyDescent="0.45">
      <c r="A17" s="82" t="str">
        <f>'2.บันทึกเวลาเรียน'!A20</f>
        <v/>
      </c>
      <c r="B17" s="474" t="str">
        <f>'1.บันทึกข้อมูลนักเรียน'!D15&amp;'1.บันทึกข้อมูลนักเรียน'!E15&amp;" " &amp;'1.บันทึกข้อมูลนักเรียน'!F15</f>
        <v xml:space="preserve"> </v>
      </c>
      <c r="C17" s="474"/>
      <c r="D17" s="80"/>
      <c r="E17" s="80"/>
      <c r="F17" s="80"/>
      <c r="G17" s="83" t="str">
        <f t="shared" si="0"/>
        <v/>
      </c>
      <c r="H17" s="84" t="str">
        <f t="shared" si="1"/>
        <v/>
      </c>
      <c r="I17" s="85" t="str">
        <f t="shared" si="2"/>
        <v/>
      </c>
      <c r="K17" s="319">
        <f>'1.บันทึกข้อมูลนักเรียน'!G15</f>
        <v>0</v>
      </c>
    </row>
    <row r="18" spans="1:11" x14ac:dyDescent="0.45">
      <c r="A18" s="82" t="str">
        <f>'2.บันทึกเวลาเรียน'!A21</f>
        <v/>
      </c>
      <c r="B18" s="474" t="str">
        <f>'1.บันทึกข้อมูลนักเรียน'!D16&amp;'1.บันทึกข้อมูลนักเรียน'!E16&amp;" " &amp;'1.บันทึกข้อมูลนักเรียน'!F16</f>
        <v xml:space="preserve"> </v>
      </c>
      <c r="C18" s="474"/>
      <c r="D18" s="80"/>
      <c r="E18" s="80"/>
      <c r="F18" s="80"/>
      <c r="G18" s="83" t="str">
        <f t="shared" si="0"/>
        <v/>
      </c>
      <c r="H18" s="84" t="str">
        <f t="shared" si="1"/>
        <v/>
      </c>
      <c r="I18" s="85" t="str">
        <f t="shared" si="2"/>
        <v/>
      </c>
      <c r="K18" s="319">
        <f>'1.บันทึกข้อมูลนักเรียน'!G16</f>
        <v>0</v>
      </c>
    </row>
    <row r="19" spans="1:11" x14ac:dyDescent="0.45">
      <c r="A19" s="82" t="str">
        <f>'2.บันทึกเวลาเรียน'!A22</f>
        <v/>
      </c>
      <c r="B19" s="474" t="str">
        <f>'1.บันทึกข้อมูลนักเรียน'!D17&amp;'1.บันทึกข้อมูลนักเรียน'!E17&amp;" " &amp;'1.บันทึกข้อมูลนักเรียน'!F17</f>
        <v xml:space="preserve"> </v>
      </c>
      <c r="C19" s="474"/>
      <c r="D19" s="80"/>
      <c r="E19" s="80"/>
      <c r="F19" s="80"/>
      <c r="G19" s="83" t="str">
        <f t="shared" si="0"/>
        <v/>
      </c>
      <c r="H19" s="84" t="str">
        <f t="shared" si="1"/>
        <v/>
      </c>
      <c r="I19" s="85" t="str">
        <f t="shared" si="2"/>
        <v/>
      </c>
      <c r="K19" s="319">
        <f>'1.บันทึกข้อมูลนักเรียน'!G17</f>
        <v>0</v>
      </c>
    </row>
    <row r="20" spans="1:11" x14ac:dyDescent="0.45">
      <c r="A20" s="82" t="str">
        <f>'2.บันทึกเวลาเรียน'!A23</f>
        <v/>
      </c>
      <c r="B20" s="474" t="str">
        <f>'1.บันทึกข้อมูลนักเรียน'!D18&amp;'1.บันทึกข้อมูลนักเรียน'!E18&amp;" " &amp;'1.บันทึกข้อมูลนักเรียน'!F18</f>
        <v xml:space="preserve"> </v>
      </c>
      <c r="C20" s="474"/>
      <c r="D20" s="80"/>
      <c r="E20" s="80"/>
      <c r="F20" s="80"/>
      <c r="G20" s="83" t="str">
        <f t="shared" si="0"/>
        <v/>
      </c>
      <c r="H20" s="84" t="str">
        <f t="shared" si="1"/>
        <v/>
      </c>
      <c r="I20" s="85" t="str">
        <f t="shared" si="2"/>
        <v/>
      </c>
      <c r="K20" s="319">
        <f>'1.บันทึกข้อมูลนักเรียน'!G18</f>
        <v>0</v>
      </c>
    </row>
    <row r="21" spans="1:11" x14ac:dyDescent="0.45">
      <c r="A21" s="82" t="str">
        <f>'2.บันทึกเวลาเรียน'!A24</f>
        <v/>
      </c>
      <c r="B21" s="474" t="str">
        <f>'1.บันทึกข้อมูลนักเรียน'!D19&amp;'1.บันทึกข้อมูลนักเรียน'!E19&amp;" " &amp;'1.บันทึกข้อมูลนักเรียน'!F19</f>
        <v xml:space="preserve"> </v>
      </c>
      <c r="C21" s="474"/>
      <c r="D21" s="80"/>
      <c r="E21" s="80"/>
      <c r="F21" s="80"/>
      <c r="G21" s="83" t="str">
        <f t="shared" si="0"/>
        <v/>
      </c>
      <c r="H21" s="84" t="str">
        <f t="shared" si="1"/>
        <v/>
      </c>
      <c r="I21" s="85" t="str">
        <f t="shared" si="2"/>
        <v/>
      </c>
      <c r="K21" s="319">
        <f>'1.บันทึกข้อมูลนักเรียน'!G19</f>
        <v>0</v>
      </c>
    </row>
    <row r="22" spans="1:11" x14ac:dyDescent="0.45">
      <c r="A22" s="82" t="str">
        <f>'2.บันทึกเวลาเรียน'!A25</f>
        <v/>
      </c>
      <c r="B22" s="474" t="str">
        <f>'1.บันทึกข้อมูลนักเรียน'!D20&amp;'1.บันทึกข้อมูลนักเรียน'!E20&amp;" " &amp;'1.บันทึกข้อมูลนักเรียน'!F20</f>
        <v xml:space="preserve"> </v>
      </c>
      <c r="C22" s="474"/>
      <c r="D22" s="80"/>
      <c r="E22" s="80"/>
      <c r="F22" s="80"/>
      <c r="G22" s="83" t="str">
        <f t="shared" si="0"/>
        <v/>
      </c>
      <c r="H22" s="84" t="str">
        <f t="shared" si="1"/>
        <v/>
      </c>
      <c r="I22" s="85" t="str">
        <f t="shared" si="2"/>
        <v/>
      </c>
      <c r="K22" s="319">
        <f>'1.บันทึกข้อมูลนักเรียน'!G20</f>
        <v>0</v>
      </c>
    </row>
    <row r="23" spans="1:11" x14ac:dyDescent="0.45">
      <c r="A23" s="82" t="str">
        <f>'2.บันทึกเวลาเรียน'!A26</f>
        <v/>
      </c>
      <c r="B23" s="474" t="str">
        <f>'1.บันทึกข้อมูลนักเรียน'!D21&amp;'1.บันทึกข้อมูลนักเรียน'!E21&amp;" " &amp;'1.บันทึกข้อมูลนักเรียน'!F21</f>
        <v xml:space="preserve"> </v>
      </c>
      <c r="C23" s="474"/>
      <c r="D23" s="80"/>
      <c r="E23" s="80"/>
      <c r="F23" s="80"/>
      <c r="G23" s="83" t="str">
        <f t="shared" si="0"/>
        <v/>
      </c>
      <c r="H23" s="84" t="str">
        <f t="shared" si="1"/>
        <v/>
      </c>
      <c r="I23" s="85" t="str">
        <f t="shared" si="2"/>
        <v/>
      </c>
      <c r="K23" s="319">
        <f>'1.บันทึกข้อมูลนักเรียน'!G21</f>
        <v>0</v>
      </c>
    </row>
    <row r="24" spans="1:11" x14ac:dyDescent="0.45">
      <c r="A24" s="82" t="str">
        <f>'2.บันทึกเวลาเรียน'!A27</f>
        <v/>
      </c>
      <c r="B24" s="474" t="str">
        <f>'1.บันทึกข้อมูลนักเรียน'!D22&amp;'1.บันทึกข้อมูลนักเรียน'!E22&amp;" " &amp;'1.บันทึกข้อมูลนักเรียน'!F22</f>
        <v xml:space="preserve"> </v>
      </c>
      <c r="C24" s="474"/>
      <c r="D24" s="80"/>
      <c r="E24" s="80"/>
      <c r="F24" s="80"/>
      <c r="G24" s="83" t="str">
        <f t="shared" si="0"/>
        <v/>
      </c>
      <c r="H24" s="84" t="str">
        <f t="shared" si="1"/>
        <v/>
      </c>
      <c r="I24" s="85" t="str">
        <f t="shared" si="2"/>
        <v/>
      </c>
      <c r="K24" s="319">
        <f>'1.บันทึกข้อมูลนักเรียน'!G22</f>
        <v>0</v>
      </c>
    </row>
    <row r="25" spans="1:11" x14ac:dyDescent="0.45">
      <c r="A25" s="82" t="str">
        <f>'2.บันทึกเวลาเรียน'!A28</f>
        <v/>
      </c>
      <c r="B25" s="474" t="str">
        <f>'1.บันทึกข้อมูลนักเรียน'!D23&amp;'1.บันทึกข้อมูลนักเรียน'!E23&amp;" " &amp;'1.บันทึกข้อมูลนักเรียน'!F23</f>
        <v xml:space="preserve"> </v>
      </c>
      <c r="C25" s="474"/>
      <c r="D25" s="80"/>
      <c r="E25" s="80"/>
      <c r="F25" s="80"/>
      <c r="G25" s="83" t="str">
        <f t="shared" si="0"/>
        <v/>
      </c>
      <c r="H25" s="84" t="str">
        <f t="shared" si="1"/>
        <v/>
      </c>
      <c r="I25" s="85" t="str">
        <f t="shared" si="2"/>
        <v/>
      </c>
      <c r="K25" s="319">
        <f>'1.บันทึกข้อมูลนักเรียน'!G23</f>
        <v>0</v>
      </c>
    </row>
    <row r="26" spans="1:11" x14ac:dyDescent="0.45">
      <c r="A26" s="82" t="str">
        <f>'2.บันทึกเวลาเรียน'!A29</f>
        <v/>
      </c>
      <c r="B26" s="474" t="str">
        <f>'1.บันทึกข้อมูลนักเรียน'!D24&amp;'1.บันทึกข้อมูลนักเรียน'!E24&amp;" " &amp;'1.บันทึกข้อมูลนักเรียน'!F24</f>
        <v xml:space="preserve"> </v>
      </c>
      <c r="C26" s="474"/>
      <c r="D26" s="80"/>
      <c r="E26" s="80"/>
      <c r="F26" s="80"/>
      <c r="G26" s="83" t="str">
        <f t="shared" si="0"/>
        <v/>
      </c>
      <c r="H26" s="84" t="str">
        <f t="shared" si="1"/>
        <v/>
      </c>
      <c r="I26" s="85" t="str">
        <f t="shared" si="2"/>
        <v/>
      </c>
      <c r="K26" s="319">
        <f>'1.บันทึกข้อมูลนักเรียน'!G24</f>
        <v>0</v>
      </c>
    </row>
    <row r="27" spans="1:11" x14ac:dyDescent="0.45">
      <c r="A27" s="82" t="str">
        <f>'2.บันทึกเวลาเรียน'!A30</f>
        <v/>
      </c>
      <c r="B27" s="474" t="str">
        <f>'1.บันทึกข้อมูลนักเรียน'!D25&amp;'1.บันทึกข้อมูลนักเรียน'!E25&amp;" " &amp;'1.บันทึกข้อมูลนักเรียน'!F25</f>
        <v xml:space="preserve"> </v>
      </c>
      <c r="C27" s="474"/>
      <c r="D27" s="80"/>
      <c r="E27" s="80"/>
      <c r="F27" s="80"/>
      <c r="G27" s="83" t="str">
        <f t="shared" si="0"/>
        <v/>
      </c>
      <c r="H27" s="84" t="str">
        <f t="shared" si="1"/>
        <v/>
      </c>
      <c r="I27" s="85" t="str">
        <f t="shared" si="2"/>
        <v/>
      </c>
      <c r="K27" s="319">
        <f>'1.บันทึกข้อมูลนักเรียน'!G25</f>
        <v>0</v>
      </c>
    </row>
    <row r="28" spans="1:11" x14ac:dyDescent="0.45">
      <c r="A28" s="82" t="str">
        <f>'2.บันทึกเวลาเรียน'!A31</f>
        <v/>
      </c>
      <c r="B28" s="474" t="str">
        <f>'1.บันทึกข้อมูลนักเรียน'!D26&amp;'1.บันทึกข้อมูลนักเรียน'!E26&amp;" " &amp;'1.บันทึกข้อมูลนักเรียน'!F26</f>
        <v xml:space="preserve"> </v>
      </c>
      <c r="C28" s="474"/>
      <c r="D28" s="80"/>
      <c r="E28" s="80"/>
      <c r="F28" s="80"/>
      <c r="G28" s="83" t="str">
        <f t="shared" si="0"/>
        <v/>
      </c>
      <c r="H28" s="84" t="str">
        <f t="shared" si="1"/>
        <v/>
      </c>
      <c r="I28" s="85" t="str">
        <f t="shared" si="2"/>
        <v/>
      </c>
      <c r="K28" s="319">
        <f>'1.บันทึกข้อมูลนักเรียน'!G26</f>
        <v>0</v>
      </c>
    </row>
    <row r="29" spans="1:11" x14ac:dyDescent="0.45">
      <c r="A29" s="82" t="str">
        <f>'2.บันทึกเวลาเรียน'!A32</f>
        <v/>
      </c>
      <c r="B29" s="474" t="str">
        <f>'1.บันทึกข้อมูลนักเรียน'!D27&amp;'1.บันทึกข้อมูลนักเรียน'!E27&amp;" " &amp;'1.บันทึกข้อมูลนักเรียน'!F27</f>
        <v xml:space="preserve"> </v>
      </c>
      <c r="C29" s="474"/>
      <c r="D29" s="80"/>
      <c r="E29" s="80"/>
      <c r="F29" s="80"/>
      <c r="G29" s="83" t="str">
        <f t="shared" si="0"/>
        <v/>
      </c>
      <c r="H29" s="84" t="str">
        <f t="shared" si="1"/>
        <v/>
      </c>
      <c r="I29" s="85" t="str">
        <f t="shared" si="2"/>
        <v/>
      </c>
      <c r="K29" s="319">
        <f>'1.บันทึกข้อมูลนักเรียน'!G27</f>
        <v>0</v>
      </c>
    </row>
    <row r="30" spans="1:11" x14ac:dyDescent="0.45">
      <c r="A30" s="82" t="str">
        <f>'2.บันทึกเวลาเรียน'!A33</f>
        <v/>
      </c>
      <c r="B30" s="474" t="str">
        <f>'1.บันทึกข้อมูลนักเรียน'!D28&amp;'1.บันทึกข้อมูลนักเรียน'!E28&amp;" " &amp;'1.บันทึกข้อมูลนักเรียน'!F28</f>
        <v xml:space="preserve"> </v>
      </c>
      <c r="C30" s="474"/>
      <c r="D30" s="80"/>
      <c r="E30" s="80"/>
      <c r="F30" s="80"/>
      <c r="G30" s="83" t="str">
        <f t="shared" si="0"/>
        <v/>
      </c>
      <c r="H30" s="84" t="str">
        <f t="shared" si="1"/>
        <v/>
      </c>
      <c r="I30" s="85" t="str">
        <f t="shared" si="2"/>
        <v/>
      </c>
      <c r="K30" s="319">
        <f>'1.บันทึกข้อมูลนักเรียน'!G28</f>
        <v>0</v>
      </c>
    </row>
    <row r="31" spans="1:11" x14ac:dyDescent="0.45">
      <c r="A31" s="82" t="str">
        <f>'2.บันทึกเวลาเรียน'!A34</f>
        <v/>
      </c>
      <c r="B31" s="474" t="str">
        <f>'1.บันทึกข้อมูลนักเรียน'!D29&amp;'1.บันทึกข้อมูลนักเรียน'!E29&amp;" " &amp;'1.บันทึกข้อมูลนักเรียน'!F29</f>
        <v xml:space="preserve"> </v>
      </c>
      <c r="C31" s="474"/>
      <c r="D31" s="80"/>
      <c r="E31" s="80"/>
      <c r="F31" s="80"/>
      <c r="G31" s="83" t="str">
        <f t="shared" si="0"/>
        <v/>
      </c>
      <c r="H31" s="84" t="str">
        <f t="shared" si="1"/>
        <v/>
      </c>
      <c r="I31" s="85" t="str">
        <f t="shared" si="2"/>
        <v/>
      </c>
      <c r="K31" s="319">
        <f>'1.บันทึกข้อมูลนักเรียน'!G29</f>
        <v>0</v>
      </c>
    </row>
    <row r="32" spans="1:11" x14ac:dyDescent="0.45">
      <c r="A32" s="82" t="str">
        <f>'2.บันทึกเวลาเรียน'!A35</f>
        <v/>
      </c>
      <c r="B32" s="474" t="str">
        <f>'1.บันทึกข้อมูลนักเรียน'!D30&amp;'1.บันทึกข้อมูลนักเรียน'!E30&amp;" " &amp;'1.บันทึกข้อมูลนักเรียน'!F30</f>
        <v xml:space="preserve"> </v>
      </c>
      <c r="C32" s="474"/>
      <c r="D32" s="80"/>
      <c r="E32" s="80"/>
      <c r="F32" s="80"/>
      <c r="G32" s="83" t="str">
        <f t="shared" si="0"/>
        <v/>
      </c>
      <c r="H32" s="84" t="str">
        <f t="shared" si="1"/>
        <v/>
      </c>
      <c r="I32" s="85" t="str">
        <f t="shared" si="2"/>
        <v/>
      </c>
      <c r="K32" s="319">
        <f>'1.บันทึกข้อมูลนักเรียน'!G30</f>
        <v>0</v>
      </c>
    </row>
    <row r="33" spans="1:11" x14ac:dyDescent="0.45">
      <c r="A33" s="82" t="str">
        <f>'2.บันทึกเวลาเรียน'!A36</f>
        <v/>
      </c>
      <c r="B33" s="474" t="str">
        <f>'1.บันทึกข้อมูลนักเรียน'!D31&amp;'1.บันทึกข้อมูลนักเรียน'!E31&amp;" " &amp;'1.บันทึกข้อมูลนักเรียน'!F31</f>
        <v xml:space="preserve"> </v>
      </c>
      <c r="C33" s="474"/>
      <c r="D33" s="80"/>
      <c r="E33" s="80"/>
      <c r="F33" s="80"/>
      <c r="G33" s="83" t="str">
        <f t="shared" si="0"/>
        <v/>
      </c>
      <c r="H33" s="84" t="str">
        <f t="shared" si="1"/>
        <v/>
      </c>
      <c r="I33" s="85" t="str">
        <f t="shared" si="2"/>
        <v/>
      </c>
      <c r="K33" s="319">
        <f>'1.บันทึกข้อมูลนักเรียน'!G31</f>
        <v>0</v>
      </c>
    </row>
    <row r="34" spans="1:11" x14ac:dyDescent="0.45">
      <c r="A34" s="82" t="str">
        <f>'2.บันทึกเวลาเรียน'!A37</f>
        <v/>
      </c>
      <c r="B34" s="474" t="str">
        <f>'1.บันทึกข้อมูลนักเรียน'!D32&amp;'1.บันทึกข้อมูลนักเรียน'!E32&amp;" " &amp;'1.บันทึกข้อมูลนักเรียน'!F32</f>
        <v xml:space="preserve"> </v>
      </c>
      <c r="C34" s="474"/>
      <c r="D34" s="80"/>
      <c r="E34" s="80"/>
      <c r="F34" s="80"/>
      <c r="G34" s="83" t="str">
        <f t="shared" si="0"/>
        <v/>
      </c>
      <c r="H34" s="84" t="str">
        <f t="shared" si="1"/>
        <v/>
      </c>
      <c r="I34" s="85" t="str">
        <f t="shared" si="2"/>
        <v/>
      </c>
      <c r="K34" s="319">
        <f>'1.บันทึกข้อมูลนักเรียน'!G32</f>
        <v>0</v>
      </c>
    </row>
    <row r="35" spans="1:11" x14ac:dyDescent="0.45">
      <c r="A35" s="82" t="str">
        <f>'2.บันทึกเวลาเรียน'!A38</f>
        <v/>
      </c>
      <c r="B35" s="474" t="str">
        <f>'1.บันทึกข้อมูลนักเรียน'!D33&amp;'1.บันทึกข้อมูลนักเรียน'!E33&amp;" " &amp;'1.บันทึกข้อมูลนักเรียน'!F33</f>
        <v xml:space="preserve"> </v>
      </c>
      <c r="C35" s="474"/>
      <c r="D35" s="80"/>
      <c r="E35" s="80"/>
      <c r="F35" s="80"/>
      <c r="G35" s="83" t="str">
        <f t="shared" si="0"/>
        <v/>
      </c>
      <c r="H35" s="84" t="str">
        <f t="shared" si="1"/>
        <v/>
      </c>
      <c r="I35" s="85" t="str">
        <f t="shared" si="2"/>
        <v/>
      </c>
      <c r="K35" s="319">
        <f>'1.บันทึกข้อมูลนักเรียน'!G33</f>
        <v>0</v>
      </c>
    </row>
    <row r="36" spans="1:11" x14ac:dyDescent="0.45">
      <c r="A36" s="82" t="str">
        <f>'2.บันทึกเวลาเรียน'!A39</f>
        <v/>
      </c>
      <c r="B36" s="474" t="str">
        <f>'1.บันทึกข้อมูลนักเรียน'!D34&amp;'1.บันทึกข้อมูลนักเรียน'!E34&amp;" " &amp;'1.บันทึกข้อมูลนักเรียน'!F34</f>
        <v xml:space="preserve"> </v>
      </c>
      <c r="C36" s="474"/>
      <c r="D36" s="80"/>
      <c r="E36" s="80"/>
      <c r="F36" s="80"/>
      <c r="G36" s="83" t="str">
        <f t="shared" si="0"/>
        <v/>
      </c>
      <c r="H36" s="84" t="str">
        <f t="shared" si="1"/>
        <v/>
      </c>
      <c r="I36" s="85" t="str">
        <f t="shared" si="2"/>
        <v/>
      </c>
      <c r="K36" s="319">
        <f>'1.บันทึกข้อมูลนักเรียน'!G34</f>
        <v>0</v>
      </c>
    </row>
    <row r="37" spans="1:11" x14ac:dyDescent="0.45">
      <c r="A37" s="82" t="str">
        <f>'2.บันทึกเวลาเรียน'!A40</f>
        <v/>
      </c>
      <c r="B37" s="474" t="str">
        <f>'1.บันทึกข้อมูลนักเรียน'!D35&amp;'1.บันทึกข้อมูลนักเรียน'!E35&amp;" " &amp;'1.บันทึกข้อมูลนักเรียน'!F35</f>
        <v xml:space="preserve"> </v>
      </c>
      <c r="C37" s="474"/>
      <c r="D37" s="80"/>
      <c r="E37" s="80"/>
      <c r="F37" s="80"/>
      <c r="G37" s="83" t="str">
        <f t="shared" si="0"/>
        <v/>
      </c>
      <c r="H37" s="84" t="str">
        <f t="shared" si="1"/>
        <v/>
      </c>
      <c r="I37" s="85" t="str">
        <f t="shared" si="2"/>
        <v/>
      </c>
      <c r="K37" s="319">
        <f>'1.บันทึกข้อมูลนักเรียน'!G35</f>
        <v>0</v>
      </c>
    </row>
    <row r="38" spans="1:11" x14ac:dyDescent="0.45">
      <c r="A38" s="82" t="str">
        <f>'2.บันทึกเวลาเรียน'!A41</f>
        <v/>
      </c>
      <c r="B38" s="474" t="str">
        <f>'1.บันทึกข้อมูลนักเรียน'!D36&amp;'1.บันทึกข้อมูลนักเรียน'!E36&amp;" " &amp;'1.บันทึกข้อมูลนักเรียน'!F36</f>
        <v xml:space="preserve"> </v>
      </c>
      <c r="C38" s="474"/>
      <c r="D38" s="80"/>
      <c r="E38" s="80"/>
      <c r="F38" s="80"/>
      <c r="G38" s="83" t="str">
        <f t="shared" si="0"/>
        <v/>
      </c>
      <c r="H38" s="84" t="str">
        <f t="shared" si="1"/>
        <v/>
      </c>
      <c r="I38" s="85" t="str">
        <f t="shared" si="2"/>
        <v/>
      </c>
      <c r="K38" s="319">
        <f>'1.บันทึกข้อมูลนักเรียน'!G36</f>
        <v>0</v>
      </c>
    </row>
    <row r="39" spans="1:11" x14ac:dyDescent="0.45">
      <c r="A39" s="82" t="str">
        <f>'2.บันทึกเวลาเรียน'!A42</f>
        <v/>
      </c>
      <c r="B39" s="474" t="str">
        <f>'1.บันทึกข้อมูลนักเรียน'!D37&amp;'1.บันทึกข้อมูลนักเรียน'!E37&amp;" " &amp;'1.บันทึกข้อมูลนักเรียน'!F37</f>
        <v xml:space="preserve"> </v>
      </c>
      <c r="C39" s="474"/>
      <c r="D39" s="80"/>
      <c r="E39" s="80"/>
      <c r="F39" s="80"/>
      <c r="G39" s="83" t="str">
        <f t="shared" si="0"/>
        <v/>
      </c>
      <c r="H39" s="84" t="str">
        <f t="shared" si="1"/>
        <v/>
      </c>
      <c r="I39" s="85" t="str">
        <f t="shared" si="2"/>
        <v/>
      </c>
      <c r="K39" s="319">
        <f>'1.บันทึกข้อมูลนักเรียน'!G37</f>
        <v>0</v>
      </c>
    </row>
    <row r="40" spans="1:11" x14ac:dyDescent="0.45">
      <c r="A40" s="82" t="str">
        <f>'2.บันทึกเวลาเรียน'!A43</f>
        <v/>
      </c>
      <c r="B40" s="474" t="str">
        <f>'1.บันทึกข้อมูลนักเรียน'!D38&amp;'1.บันทึกข้อมูลนักเรียน'!E38&amp;" " &amp;'1.บันทึกข้อมูลนักเรียน'!F38</f>
        <v xml:space="preserve"> </v>
      </c>
      <c r="C40" s="474"/>
      <c r="D40" s="80"/>
      <c r="E40" s="80"/>
      <c r="F40" s="80"/>
      <c r="G40" s="83" t="str">
        <f t="shared" si="0"/>
        <v/>
      </c>
      <c r="H40" s="84" t="str">
        <f t="shared" si="1"/>
        <v/>
      </c>
      <c r="I40" s="85" t="str">
        <f t="shared" si="2"/>
        <v/>
      </c>
      <c r="K40" s="319">
        <f>'1.บันทึกข้อมูลนักเรียน'!G38</f>
        <v>0</v>
      </c>
    </row>
    <row r="41" spans="1:11" x14ac:dyDescent="0.45">
      <c r="A41" s="82" t="str">
        <f>'2.บันทึกเวลาเรียน'!A44</f>
        <v/>
      </c>
      <c r="B41" s="474" t="str">
        <f>'1.บันทึกข้อมูลนักเรียน'!D39&amp;'1.บันทึกข้อมูลนักเรียน'!E39&amp;" " &amp;'1.บันทึกข้อมูลนักเรียน'!F39</f>
        <v xml:space="preserve"> </v>
      </c>
      <c r="C41" s="474"/>
      <c r="D41" s="80"/>
      <c r="E41" s="80"/>
      <c r="F41" s="80"/>
      <c r="G41" s="83" t="str">
        <f t="shared" si="0"/>
        <v/>
      </c>
      <c r="H41" s="84" t="str">
        <f t="shared" si="1"/>
        <v/>
      </c>
      <c r="I41" s="85" t="str">
        <f t="shared" si="2"/>
        <v/>
      </c>
      <c r="K41" s="319">
        <f>'1.บันทึกข้อมูลนักเรียน'!G39</f>
        <v>0</v>
      </c>
    </row>
    <row r="42" spans="1:11" x14ac:dyDescent="0.45">
      <c r="A42" s="82" t="str">
        <f>'2.บันทึกเวลาเรียน'!A45</f>
        <v/>
      </c>
      <c r="B42" s="474" t="str">
        <f>'1.บันทึกข้อมูลนักเรียน'!D40&amp;'1.บันทึกข้อมูลนักเรียน'!E40&amp;" " &amp;'1.บันทึกข้อมูลนักเรียน'!F40</f>
        <v xml:space="preserve"> </v>
      </c>
      <c r="C42" s="474"/>
      <c r="D42" s="80"/>
      <c r="E42" s="80"/>
      <c r="F42" s="80"/>
      <c r="G42" s="83" t="str">
        <f t="shared" si="0"/>
        <v/>
      </c>
      <c r="H42" s="84" t="str">
        <f t="shared" si="1"/>
        <v/>
      </c>
      <c r="I42" s="85" t="str">
        <f t="shared" si="2"/>
        <v/>
      </c>
      <c r="K42" s="319">
        <f>'1.บันทึกข้อมูลนักเรียน'!G40</f>
        <v>0</v>
      </c>
    </row>
    <row r="43" spans="1:11" x14ac:dyDescent="0.45">
      <c r="A43" s="82" t="str">
        <f>'2.บันทึกเวลาเรียน'!A46</f>
        <v/>
      </c>
      <c r="B43" s="474" t="str">
        <f>'1.บันทึกข้อมูลนักเรียน'!D41&amp;'1.บันทึกข้อมูลนักเรียน'!E41&amp;" " &amp;'1.บันทึกข้อมูลนักเรียน'!F41</f>
        <v xml:space="preserve"> </v>
      </c>
      <c r="C43" s="474"/>
      <c r="D43" s="80"/>
      <c r="E43" s="80"/>
      <c r="F43" s="80"/>
      <c r="G43" s="83" t="str">
        <f t="shared" si="0"/>
        <v/>
      </c>
      <c r="H43" s="84" t="str">
        <f t="shared" si="1"/>
        <v/>
      </c>
      <c r="I43" s="85" t="str">
        <f t="shared" si="2"/>
        <v/>
      </c>
      <c r="K43" s="319">
        <f>'1.บันทึกข้อมูลนักเรียน'!G41</f>
        <v>0</v>
      </c>
    </row>
    <row r="44" spans="1:11" x14ac:dyDescent="0.45">
      <c r="A44" s="82" t="str">
        <f>'2.บันทึกเวลาเรียน'!A47</f>
        <v/>
      </c>
      <c r="B44" s="474" t="str">
        <f>'1.บันทึกข้อมูลนักเรียน'!D42&amp;'1.บันทึกข้อมูลนักเรียน'!E42&amp;" " &amp;'1.บันทึกข้อมูลนักเรียน'!F42</f>
        <v xml:space="preserve"> </v>
      </c>
      <c r="C44" s="474"/>
      <c r="D44" s="80"/>
      <c r="E44" s="80"/>
      <c r="F44" s="80"/>
      <c r="G44" s="83" t="str">
        <f t="shared" si="0"/>
        <v/>
      </c>
      <c r="H44" s="84" t="str">
        <f t="shared" si="1"/>
        <v/>
      </c>
      <c r="I44" s="85" t="str">
        <f t="shared" si="2"/>
        <v/>
      </c>
      <c r="K44" s="319">
        <f>'1.บันทึกข้อมูลนักเรียน'!G42</f>
        <v>0</v>
      </c>
    </row>
    <row r="45" spans="1:11" x14ac:dyDescent="0.45">
      <c r="A45" s="82" t="str">
        <f>'2.บันทึกเวลาเรียน'!A48</f>
        <v/>
      </c>
      <c r="B45" s="474" t="str">
        <f>'1.บันทึกข้อมูลนักเรียน'!D43&amp;'1.บันทึกข้อมูลนักเรียน'!E43&amp;" " &amp;'1.บันทึกข้อมูลนักเรียน'!F43</f>
        <v xml:space="preserve"> </v>
      </c>
      <c r="C45" s="474"/>
      <c r="D45" s="80"/>
      <c r="E45" s="80"/>
      <c r="F45" s="80"/>
      <c r="G45" s="83" t="str">
        <f t="shared" si="0"/>
        <v/>
      </c>
      <c r="H45" s="84" t="str">
        <f t="shared" si="1"/>
        <v/>
      </c>
      <c r="I45" s="85" t="str">
        <f t="shared" si="2"/>
        <v/>
      </c>
      <c r="K45" s="319">
        <f>'1.บันทึกข้อมูลนักเรียน'!G43</f>
        <v>0</v>
      </c>
    </row>
    <row r="46" spans="1:11" x14ac:dyDescent="0.45">
      <c r="A46" s="82" t="str">
        <f>'2.บันทึกเวลาเรียน'!A49</f>
        <v/>
      </c>
      <c r="B46" s="474" t="str">
        <f>'1.บันทึกข้อมูลนักเรียน'!D44&amp;'1.บันทึกข้อมูลนักเรียน'!E44&amp;" " &amp;'1.บันทึกข้อมูลนักเรียน'!F44</f>
        <v xml:space="preserve"> </v>
      </c>
      <c r="C46" s="474"/>
      <c r="D46" s="80"/>
      <c r="E46" s="80"/>
      <c r="F46" s="80"/>
      <c r="G46" s="83" t="str">
        <f t="shared" si="0"/>
        <v/>
      </c>
      <c r="H46" s="84" t="str">
        <f t="shared" si="1"/>
        <v/>
      </c>
      <c r="I46" s="85" t="str">
        <f t="shared" si="2"/>
        <v/>
      </c>
      <c r="K46" s="319">
        <f>'1.บันทึกข้อมูลนักเรียน'!G44</f>
        <v>0</v>
      </c>
    </row>
    <row r="47" spans="1:11" x14ac:dyDescent="0.45">
      <c r="A47" s="82" t="str">
        <f>'2.บันทึกเวลาเรียน'!A50</f>
        <v/>
      </c>
      <c r="B47" s="474" t="str">
        <f>'1.บันทึกข้อมูลนักเรียน'!D45&amp;'1.บันทึกข้อมูลนักเรียน'!E45&amp;" " &amp;'1.บันทึกข้อมูลนักเรียน'!F45</f>
        <v xml:space="preserve"> </v>
      </c>
      <c r="C47" s="474"/>
      <c r="D47" s="80"/>
      <c r="E47" s="80"/>
      <c r="F47" s="80"/>
      <c r="G47" s="83" t="str">
        <f t="shared" si="0"/>
        <v/>
      </c>
      <c r="H47" s="84" t="str">
        <f t="shared" si="1"/>
        <v/>
      </c>
      <c r="I47" s="85" t="str">
        <f t="shared" si="2"/>
        <v/>
      </c>
      <c r="K47" s="319">
        <f>'1.บันทึกข้อมูลนักเรียน'!G45</f>
        <v>0</v>
      </c>
    </row>
    <row r="48" spans="1:11" x14ac:dyDescent="0.45">
      <c r="A48" s="82" t="str">
        <f>'2.บันทึกเวลาเรียน'!A51</f>
        <v/>
      </c>
      <c r="B48" s="474" t="str">
        <f>'1.บันทึกข้อมูลนักเรียน'!D46&amp;'1.บันทึกข้อมูลนักเรียน'!E46&amp;" " &amp;'1.บันทึกข้อมูลนักเรียน'!F46</f>
        <v xml:space="preserve"> </v>
      </c>
      <c r="C48" s="474"/>
      <c r="D48" s="80"/>
      <c r="E48" s="80"/>
      <c r="F48" s="80"/>
      <c r="G48" s="83" t="str">
        <f t="shared" si="0"/>
        <v/>
      </c>
      <c r="H48" s="84" t="str">
        <f t="shared" si="1"/>
        <v/>
      </c>
      <c r="I48" s="85" t="str">
        <f t="shared" si="2"/>
        <v/>
      </c>
      <c r="K48" s="319">
        <f>'1.บันทึกข้อมูลนักเรียน'!G46</f>
        <v>0</v>
      </c>
    </row>
    <row r="49" spans="1:11" x14ac:dyDescent="0.45">
      <c r="A49" s="82" t="str">
        <f>'2.บันทึกเวลาเรียน'!A52</f>
        <v/>
      </c>
      <c r="B49" s="474" t="str">
        <f>'1.บันทึกข้อมูลนักเรียน'!D47&amp;'1.บันทึกข้อมูลนักเรียน'!E47&amp;" " &amp;'1.บันทึกข้อมูลนักเรียน'!F47</f>
        <v xml:space="preserve"> </v>
      </c>
      <c r="C49" s="474"/>
      <c r="D49" s="80"/>
      <c r="E49" s="80"/>
      <c r="F49" s="80"/>
      <c r="G49" s="83" t="str">
        <f t="shared" si="0"/>
        <v/>
      </c>
      <c r="H49" s="84" t="str">
        <f t="shared" si="1"/>
        <v/>
      </c>
      <c r="I49" s="85" t="str">
        <f t="shared" si="2"/>
        <v/>
      </c>
      <c r="K49" s="319">
        <f>'1.บันทึกข้อมูลนักเรียน'!G47</f>
        <v>0</v>
      </c>
    </row>
    <row r="50" spans="1:11" x14ac:dyDescent="0.45">
      <c r="A50" s="82" t="str">
        <f>'2.บันทึกเวลาเรียน'!A53</f>
        <v/>
      </c>
      <c r="B50" s="474" t="str">
        <f>'1.บันทึกข้อมูลนักเรียน'!D48&amp;'1.บันทึกข้อมูลนักเรียน'!E48&amp;" " &amp;'1.บันทึกข้อมูลนักเรียน'!F48</f>
        <v xml:space="preserve"> </v>
      </c>
      <c r="C50" s="474"/>
      <c r="D50" s="80"/>
      <c r="E50" s="80"/>
      <c r="F50" s="80"/>
      <c r="G50" s="83" t="str">
        <f t="shared" si="0"/>
        <v/>
      </c>
      <c r="H50" s="84" t="str">
        <f t="shared" si="1"/>
        <v/>
      </c>
      <c r="I50" s="85" t="str">
        <f t="shared" si="2"/>
        <v/>
      </c>
      <c r="K50" s="319">
        <f>'1.บันทึกข้อมูลนักเรียน'!G48</f>
        <v>0</v>
      </c>
    </row>
    <row r="51" spans="1:11" x14ac:dyDescent="0.45">
      <c r="A51" s="82" t="str">
        <f>'2.บันทึกเวลาเรียน'!A54</f>
        <v/>
      </c>
      <c r="B51" s="474" t="str">
        <f>'1.บันทึกข้อมูลนักเรียน'!D49&amp;'1.บันทึกข้อมูลนักเรียน'!E49&amp;" " &amp;'1.บันทึกข้อมูลนักเรียน'!F49</f>
        <v xml:space="preserve"> </v>
      </c>
      <c r="C51" s="474"/>
      <c r="D51" s="80"/>
      <c r="E51" s="80"/>
      <c r="F51" s="80"/>
      <c r="G51" s="83" t="str">
        <f t="shared" si="0"/>
        <v/>
      </c>
      <c r="H51" s="84" t="str">
        <f t="shared" si="1"/>
        <v/>
      </c>
      <c r="I51" s="85" t="str">
        <f t="shared" si="2"/>
        <v/>
      </c>
      <c r="K51" s="319">
        <f>'1.บันทึกข้อมูลนักเรียน'!G49</f>
        <v>0</v>
      </c>
    </row>
    <row r="52" spans="1:11" x14ac:dyDescent="0.45">
      <c r="A52" s="82" t="str">
        <f>'2.บันทึกเวลาเรียน'!A55</f>
        <v/>
      </c>
      <c r="B52" s="474" t="str">
        <f>'1.บันทึกข้อมูลนักเรียน'!D50&amp;'1.บันทึกข้อมูลนักเรียน'!E50&amp;" " &amp;'1.บันทึกข้อมูลนักเรียน'!F50</f>
        <v xml:space="preserve"> </v>
      </c>
      <c r="C52" s="474"/>
      <c r="D52" s="80"/>
      <c r="E52" s="80"/>
      <c r="F52" s="80"/>
      <c r="G52" s="83" t="str">
        <f t="shared" si="0"/>
        <v/>
      </c>
      <c r="H52" s="84" t="str">
        <f t="shared" si="1"/>
        <v/>
      </c>
      <c r="I52" s="85" t="str">
        <f t="shared" si="2"/>
        <v/>
      </c>
      <c r="K52" s="319">
        <f>'1.บันทึกข้อมูลนักเรียน'!G50</f>
        <v>0</v>
      </c>
    </row>
    <row r="53" spans="1:11" x14ac:dyDescent="0.45">
      <c r="A53" s="82" t="str">
        <f>'2.บันทึกเวลาเรียน'!A56</f>
        <v/>
      </c>
      <c r="B53" s="474" t="str">
        <f>'1.บันทึกข้อมูลนักเรียน'!D51&amp;'1.บันทึกข้อมูลนักเรียน'!E51&amp;" " &amp;'1.บันทึกข้อมูลนักเรียน'!F51</f>
        <v xml:space="preserve"> </v>
      </c>
      <c r="C53" s="474"/>
      <c r="D53" s="80"/>
      <c r="E53" s="80"/>
      <c r="F53" s="80"/>
      <c r="G53" s="83" t="str">
        <f t="shared" si="0"/>
        <v/>
      </c>
      <c r="H53" s="84" t="str">
        <f t="shared" si="1"/>
        <v/>
      </c>
      <c r="I53" s="85" t="str">
        <f t="shared" si="2"/>
        <v/>
      </c>
      <c r="K53" s="319">
        <f>'1.บันทึกข้อมูลนักเรียน'!G51</f>
        <v>0</v>
      </c>
    </row>
    <row r="54" spans="1:11" x14ac:dyDescent="0.45">
      <c r="A54" s="82" t="str">
        <f>'2.บันทึกเวลาเรียน'!A57</f>
        <v/>
      </c>
      <c r="B54" s="474" t="str">
        <f>'1.บันทึกข้อมูลนักเรียน'!D52&amp;'1.บันทึกข้อมูลนักเรียน'!E52&amp;" " &amp;'1.บันทึกข้อมูลนักเรียน'!F52</f>
        <v xml:space="preserve"> </v>
      </c>
      <c r="C54" s="474"/>
      <c r="D54" s="80"/>
      <c r="E54" s="80"/>
      <c r="F54" s="80"/>
      <c r="G54" s="83" t="str">
        <f t="shared" si="0"/>
        <v/>
      </c>
      <c r="H54" s="84" t="str">
        <f t="shared" si="1"/>
        <v/>
      </c>
      <c r="I54" s="85" t="str">
        <f t="shared" si="2"/>
        <v/>
      </c>
      <c r="K54" s="319">
        <f>'1.บันทึกข้อมูลนักเรียน'!G52</f>
        <v>0</v>
      </c>
    </row>
  </sheetData>
  <sheetProtection algorithmName="SHA-512" hashValue="rNemNIiRammodm8o0R88Sz6kYrzRzUdf+zTUW41GYLrQ22U0aT7XooOKH+O56fdMTEz1EWt+FtBfjUFearHZOg==" saltValue="m8EFEigC/0/Q4GILY884AQ==" spinCount="100000" sheet="1" objects="1" scenarios="1"/>
  <protectedRanges>
    <protectedRange sqref="D5:F54" name="ช่วง1"/>
  </protectedRanges>
  <mergeCells count="56">
    <mergeCell ref="B10:C10"/>
    <mergeCell ref="A1:I1"/>
    <mergeCell ref="A2:A4"/>
    <mergeCell ref="B2:C4"/>
    <mergeCell ref="D2:G2"/>
    <mergeCell ref="H2:H4"/>
    <mergeCell ref="I2:I4"/>
    <mergeCell ref="B5:C5"/>
    <mergeCell ref="B6:C6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3:C53"/>
    <mergeCell ref="B54:C54"/>
    <mergeCell ref="B47:C47"/>
    <mergeCell ref="B48:C48"/>
    <mergeCell ref="B49:C49"/>
    <mergeCell ref="B50:C50"/>
    <mergeCell ref="B51:C51"/>
    <mergeCell ref="B52:C52"/>
  </mergeCells>
  <conditionalFormatting sqref="D5:F54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36E0801-8A5C-45A2-9184-D2618FC7A30C}">
            <xm:f>NOT(ISERROR(SEARCH($K$5,I5)))</xm:f>
            <xm:f>$K$5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I5:I54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5</vt:i4>
      </vt:variant>
    </vt:vector>
  </HeadingPairs>
  <TitlesOfParts>
    <vt:vector size="18" baseType="lpstr">
      <vt:lpstr>ตั้งค่า</vt:lpstr>
      <vt:lpstr>1.บันทึกข้อมูลนักเรียน</vt:lpstr>
      <vt:lpstr>2.บันทึกเวลาเรียน</vt:lpstr>
      <vt:lpstr>3.บันทึกมาตราฐาน</vt:lpstr>
      <vt:lpstr>3.1 ตัวชี้วัด</vt:lpstr>
      <vt:lpstr>3. บันทึกผลการเรียนรู้</vt:lpstr>
      <vt:lpstr>4.บันทึกผลประเมินการเรียน</vt:lpstr>
      <vt:lpstr>5.บันทึกคุณลักษณะ</vt:lpstr>
      <vt:lpstr>6.บันทึกอ่าน คิด....</vt:lpstr>
      <vt:lpstr>สรุปเวลาเรียน</vt:lpstr>
      <vt:lpstr>รายงานคุณลักษณ์และอ่านคิด..</vt:lpstr>
      <vt:lpstr>รายงานปรเมิน</vt:lpstr>
      <vt:lpstr>ปก</vt:lpstr>
      <vt:lpstr>ตั้งค่า!Print_Area</vt:lpstr>
      <vt:lpstr>ปก!Print_Area</vt:lpstr>
      <vt:lpstr>สรุปเวลาเรียน!Print_Area</vt:lpstr>
      <vt:lpstr>รายงานคุณลักษณ์และอ่านคิด..!Print_Titles</vt:lpstr>
      <vt:lpstr>สรุปเวลาเรียน!Print_Titles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user-notebook</dc:creator>
  <cp:lastModifiedBy>Kigz THaworanan</cp:lastModifiedBy>
  <cp:lastPrinted>2023-02-23T09:33:13Z</cp:lastPrinted>
  <dcterms:created xsi:type="dcterms:W3CDTF">2023-02-14T02:28:22Z</dcterms:created>
  <dcterms:modified xsi:type="dcterms:W3CDTF">2024-02-10T05:38:41Z</dcterms:modified>
</cp:coreProperties>
</file>