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heckCompatibility="1" defaultThemeVersion="124226"/>
  <bookViews>
    <workbookView xWindow="-105" yWindow="-105" windowWidth="19425" windowHeight="10425" activeTab="8"/>
  </bookViews>
  <sheets>
    <sheet name="Profile" sheetId="5" r:id="rId1"/>
    <sheet name="(อ)พ.ค." sheetId="14" r:id="rId2"/>
    <sheet name="(อ)ส.ค." sheetId="15" r:id="rId3"/>
    <sheet name="(อ)พ.ย. " sheetId="16" r:id="rId4"/>
    <sheet name="(อ)ก.พ." sheetId="17" r:id="rId5"/>
    <sheet name="(น-ส)พ.ค" sheetId="12" r:id="rId6"/>
    <sheet name="(น-ส)ส.ค" sheetId="18" r:id="rId7"/>
    <sheet name="(น-ส)พ.ย" sheetId="19" r:id="rId8"/>
    <sheet name="(น-ส)ก.พ" sheetId="20" r:id="rId9"/>
    <sheet name="สรุปพ.ค" sheetId="22" r:id="rId10"/>
    <sheet name="สรุปส.ค" sheetId="23" r:id="rId11"/>
    <sheet name="สรุปพ.ย" sheetId="24" r:id="rId12"/>
    <sheet name="สรุปก.พ" sheetId="25" r:id="rId13"/>
    <sheet name="ht" sheetId="2" state="hidden" r:id="rId14"/>
    <sheet name="age" sheetId="3" state="hidden" r:id="rId15"/>
  </sheets>
  <definedNames>
    <definedName name="_xlnm.Print_Titles" localSheetId="8">'(น-ส)ก.พ'!$1:$3</definedName>
    <definedName name="_xlnm.Print_Titles" localSheetId="5">'(น-ส)พ.ค'!$1:$3</definedName>
    <definedName name="_xlnm.Print_Titles" localSheetId="7">'(น-ส)พ.ย'!$1:$3</definedName>
    <definedName name="_xlnm.Print_Titles" localSheetId="6">'(น-ส)ส.ค'!$1:$3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6" i="25" l="1"/>
  <c r="K35" i="25"/>
  <c r="K34" i="25"/>
  <c r="K33" i="25"/>
  <c r="K32" i="25"/>
  <c r="K31" i="25"/>
  <c r="K38" i="25" s="1"/>
  <c r="K36" i="24"/>
  <c r="K35" i="24"/>
  <c r="K34" i="24"/>
  <c r="K33" i="24"/>
  <c r="K32" i="24"/>
  <c r="K31" i="24"/>
  <c r="K38" i="24" s="1"/>
  <c r="K36" i="23"/>
  <c r="K35" i="23"/>
  <c r="K34" i="23"/>
  <c r="K33" i="23"/>
  <c r="K32" i="23"/>
  <c r="K31" i="23"/>
  <c r="K38" i="23" s="1"/>
  <c r="K36" i="22" l="1"/>
  <c r="K35" i="22"/>
  <c r="K34" i="22"/>
  <c r="K33" i="22"/>
  <c r="K32" i="22"/>
  <c r="K31" i="22"/>
  <c r="AB103" i="20"/>
  <c r="V103" i="20"/>
  <c r="P103" i="20"/>
  <c r="N103" i="20"/>
  <c r="AG103" i="20" s="1"/>
  <c r="M103" i="20"/>
  <c r="U103" i="20" s="1"/>
  <c r="L103" i="20"/>
  <c r="K103" i="20"/>
  <c r="J103" i="20"/>
  <c r="I103" i="20"/>
  <c r="H103" i="20"/>
  <c r="AG102" i="20"/>
  <c r="AD102" i="20"/>
  <c r="AB102" i="20"/>
  <c r="AA102" i="20"/>
  <c r="X102" i="20"/>
  <c r="V102" i="20"/>
  <c r="U102" i="20"/>
  <c r="R102" i="20"/>
  <c r="P102" i="20"/>
  <c r="O102" i="20"/>
  <c r="N102" i="20"/>
  <c r="AC102" i="20" s="1"/>
  <c r="M102" i="20"/>
  <c r="W102" i="20" s="1"/>
  <c r="L102" i="20"/>
  <c r="K102" i="20"/>
  <c r="J102" i="20"/>
  <c r="I102" i="20"/>
  <c r="H102" i="20"/>
  <c r="Z101" i="20"/>
  <c r="X101" i="20"/>
  <c r="W101" i="20"/>
  <c r="V101" i="20"/>
  <c r="T101" i="20"/>
  <c r="R101" i="20"/>
  <c r="Q101" i="20"/>
  <c r="P101" i="20"/>
  <c r="N101" i="20"/>
  <c r="AF101" i="20" s="1"/>
  <c r="M101" i="20"/>
  <c r="Y101" i="20" s="1"/>
  <c r="L101" i="20"/>
  <c r="K101" i="20"/>
  <c r="J101" i="20"/>
  <c r="I101" i="20"/>
  <c r="H101" i="20"/>
  <c r="Z100" i="20"/>
  <c r="Y100" i="20"/>
  <c r="X100" i="20"/>
  <c r="T100" i="20"/>
  <c r="S100" i="20"/>
  <c r="R100" i="20"/>
  <c r="P100" i="20"/>
  <c r="N100" i="20"/>
  <c r="AE100" i="20" s="1"/>
  <c r="M100" i="20"/>
  <c r="L100" i="20"/>
  <c r="K100" i="20"/>
  <c r="J100" i="20"/>
  <c r="I100" i="20"/>
  <c r="H100" i="20"/>
  <c r="Z99" i="20"/>
  <c r="X99" i="20"/>
  <c r="W99" i="20"/>
  <c r="V99" i="20"/>
  <c r="U99" i="20"/>
  <c r="T99" i="20"/>
  <c r="R99" i="20"/>
  <c r="Q99" i="20"/>
  <c r="P99" i="20"/>
  <c r="O99" i="20"/>
  <c r="N99" i="20"/>
  <c r="AA99" i="20" s="1"/>
  <c r="M99" i="20"/>
  <c r="Y99" i="20" s="1"/>
  <c r="L99" i="20"/>
  <c r="K99" i="20"/>
  <c r="J99" i="20"/>
  <c r="I99" i="20"/>
  <c r="H99" i="20"/>
  <c r="AF98" i="20"/>
  <c r="AE98" i="20"/>
  <c r="AB98" i="20"/>
  <c r="Z98" i="20"/>
  <c r="Y98" i="20"/>
  <c r="X98" i="20"/>
  <c r="S98" i="20"/>
  <c r="R98" i="20"/>
  <c r="Q98" i="20"/>
  <c r="N98" i="20"/>
  <c r="M98" i="20"/>
  <c r="W98" i="20" s="1"/>
  <c r="L98" i="20"/>
  <c r="K98" i="20"/>
  <c r="J98" i="20"/>
  <c r="I98" i="20"/>
  <c r="H98" i="20"/>
  <c r="AG97" i="20"/>
  <c r="AF97" i="20"/>
  <c r="AE97" i="20"/>
  <c r="AD97" i="20"/>
  <c r="AA97" i="20"/>
  <c r="Z97" i="20"/>
  <c r="Y97" i="20"/>
  <c r="X97" i="20"/>
  <c r="V97" i="20"/>
  <c r="S97" i="20"/>
  <c r="R97" i="20"/>
  <c r="P97" i="20"/>
  <c r="O97" i="20"/>
  <c r="N97" i="20"/>
  <c r="AC97" i="20" s="1"/>
  <c r="M97" i="20"/>
  <c r="L97" i="20"/>
  <c r="K97" i="20"/>
  <c r="J97" i="20"/>
  <c r="I97" i="20"/>
  <c r="H97" i="20"/>
  <c r="Z96" i="20"/>
  <c r="X96" i="20"/>
  <c r="W96" i="20"/>
  <c r="V96" i="20"/>
  <c r="U96" i="20"/>
  <c r="T96" i="20"/>
  <c r="R96" i="20"/>
  <c r="Q96" i="20"/>
  <c r="P96" i="20"/>
  <c r="O96" i="20"/>
  <c r="N96" i="20"/>
  <c r="AB96" i="20" s="1"/>
  <c r="M96" i="20"/>
  <c r="Y96" i="20" s="1"/>
  <c r="L96" i="20"/>
  <c r="K96" i="20"/>
  <c r="J96" i="20"/>
  <c r="I96" i="20"/>
  <c r="H96" i="20"/>
  <c r="AB95" i="20"/>
  <c r="V95" i="20"/>
  <c r="T95" i="20"/>
  <c r="N95" i="20"/>
  <c r="M95" i="20"/>
  <c r="Z95" i="20" s="1"/>
  <c r="L95" i="20"/>
  <c r="K95" i="20"/>
  <c r="J95" i="20"/>
  <c r="I95" i="20"/>
  <c r="H95" i="20"/>
  <c r="AG94" i="20"/>
  <c r="AF94" i="20"/>
  <c r="AA94" i="20"/>
  <c r="N94" i="20"/>
  <c r="AC94" i="20" s="1"/>
  <c r="M94" i="20"/>
  <c r="Y94" i="20" s="1"/>
  <c r="L94" i="20"/>
  <c r="K94" i="20"/>
  <c r="J94" i="20"/>
  <c r="I94" i="20"/>
  <c r="H94" i="20"/>
  <c r="AG93" i="20"/>
  <c r="AF93" i="20"/>
  <c r="AD93" i="20"/>
  <c r="AA93" i="20"/>
  <c r="Z93" i="20"/>
  <c r="X93" i="20"/>
  <c r="W93" i="20"/>
  <c r="V93" i="20"/>
  <c r="U93" i="20"/>
  <c r="T93" i="20"/>
  <c r="R93" i="20"/>
  <c r="Q93" i="20"/>
  <c r="P93" i="20"/>
  <c r="O93" i="20"/>
  <c r="N93" i="20"/>
  <c r="AE93" i="20" s="1"/>
  <c r="M93" i="20"/>
  <c r="Y93" i="20" s="1"/>
  <c r="L93" i="20"/>
  <c r="K93" i="20"/>
  <c r="J93" i="20"/>
  <c r="I93" i="20"/>
  <c r="H93" i="20"/>
  <c r="AF92" i="20"/>
  <c r="AE92" i="20"/>
  <c r="AD92" i="20"/>
  <c r="AC92" i="20"/>
  <c r="Y92" i="20"/>
  <c r="X92" i="20"/>
  <c r="W92" i="20"/>
  <c r="V92" i="20"/>
  <c r="R92" i="20"/>
  <c r="Q92" i="20"/>
  <c r="P92" i="20"/>
  <c r="N92" i="20"/>
  <c r="M92" i="20"/>
  <c r="Z92" i="20" s="1"/>
  <c r="L92" i="20"/>
  <c r="K92" i="20"/>
  <c r="J92" i="20"/>
  <c r="I92" i="20"/>
  <c r="H92" i="20"/>
  <c r="AE91" i="20"/>
  <c r="AD91" i="20"/>
  <c r="AB91" i="20"/>
  <c r="AA91" i="20"/>
  <c r="X91" i="20"/>
  <c r="U91" i="20"/>
  <c r="T91" i="20"/>
  <c r="P91" i="20"/>
  <c r="O91" i="20"/>
  <c r="N91" i="20"/>
  <c r="M91" i="20"/>
  <c r="L91" i="20"/>
  <c r="K91" i="20"/>
  <c r="J91" i="20"/>
  <c r="I91" i="20"/>
  <c r="H91" i="20"/>
  <c r="AA90" i="20"/>
  <c r="Z90" i="20"/>
  <c r="X90" i="20"/>
  <c r="W90" i="20"/>
  <c r="V90" i="20"/>
  <c r="U90" i="20"/>
  <c r="T90" i="20"/>
  <c r="R90" i="20"/>
  <c r="Q90" i="20"/>
  <c r="P90" i="20"/>
  <c r="O90" i="20"/>
  <c r="N90" i="20"/>
  <c r="M90" i="20"/>
  <c r="Y90" i="20" s="1"/>
  <c r="L90" i="20"/>
  <c r="K90" i="20"/>
  <c r="J90" i="20"/>
  <c r="I90" i="20"/>
  <c r="H90" i="20"/>
  <c r="AF89" i="20"/>
  <c r="AE89" i="20"/>
  <c r="AD89" i="20"/>
  <c r="AB89" i="20"/>
  <c r="N89" i="20"/>
  <c r="M89" i="20"/>
  <c r="T89" i="20" s="1"/>
  <c r="L89" i="20"/>
  <c r="K89" i="20"/>
  <c r="J89" i="20"/>
  <c r="I89" i="20"/>
  <c r="H89" i="20"/>
  <c r="AG88" i="20"/>
  <c r="AF88" i="20"/>
  <c r="AE88" i="20"/>
  <c r="AD88" i="20"/>
  <c r="Z88" i="20"/>
  <c r="Y88" i="20"/>
  <c r="X88" i="20"/>
  <c r="V88" i="20"/>
  <c r="U88" i="20"/>
  <c r="S88" i="20"/>
  <c r="R88" i="20"/>
  <c r="P88" i="20"/>
  <c r="O88" i="20"/>
  <c r="N88" i="20"/>
  <c r="AC88" i="20" s="1"/>
  <c r="M88" i="20"/>
  <c r="L88" i="20"/>
  <c r="K88" i="20"/>
  <c r="J88" i="20"/>
  <c r="I88" i="20"/>
  <c r="H88" i="20"/>
  <c r="Z87" i="20"/>
  <c r="X87" i="20"/>
  <c r="W87" i="20"/>
  <c r="V87" i="20"/>
  <c r="U87" i="20"/>
  <c r="T87" i="20"/>
  <c r="R87" i="20"/>
  <c r="Q87" i="20"/>
  <c r="P87" i="20"/>
  <c r="O87" i="20"/>
  <c r="N87" i="20"/>
  <c r="AB87" i="20" s="1"/>
  <c r="M87" i="20"/>
  <c r="Y87" i="20" s="1"/>
  <c r="L87" i="20"/>
  <c r="K87" i="20"/>
  <c r="J87" i="20"/>
  <c r="I87" i="20"/>
  <c r="H87" i="20"/>
  <c r="AD86" i="20"/>
  <c r="AC86" i="20"/>
  <c r="AB86" i="20"/>
  <c r="Z86" i="20"/>
  <c r="V86" i="20"/>
  <c r="T86" i="20"/>
  <c r="S86" i="20"/>
  <c r="P86" i="20"/>
  <c r="N86" i="20"/>
  <c r="M86" i="20"/>
  <c r="L86" i="20"/>
  <c r="K86" i="20"/>
  <c r="J86" i="20"/>
  <c r="I86" i="20"/>
  <c r="H86" i="20"/>
  <c r="Z85" i="20"/>
  <c r="T85" i="20"/>
  <c r="S85" i="20"/>
  <c r="R85" i="20"/>
  <c r="N85" i="20"/>
  <c r="M85" i="20"/>
  <c r="U85" i="20" s="1"/>
  <c r="L85" i="20"/>
  <c r="K85" i="20"/>
  <c r="J85" i="20"/>
  <c r="I85" i="20"/>
  <c r="H85" i="20"/>
  <c r="AG84" i="20"/>
  <c r="AF84" i="20"/>
  <c r="AD84" i="20"/>
  <c r="AC84" i="20"/>
  <c r="AA84" i="20"/>
  <c r="Z84" i="20"/>
  <c r="X84" i="20"/>
  <c r="W84" i="20"/>
  <c r="V84" i="20"/>
  <c r="U84" i="20"/>
  <c r="T84" i="20"/>
  <c r="R84" i="20"/>
  <c r="Q84" i="20"/>
  <c r="P84" i="20"/>
  <c r="O84" i="20"/>
  <c r="N84" i="20"/>
  <c r="AE84" i="20" s="1"/>
  <c r="M84" i="20"/>
  <c r="Y84" i="20" s="1"/>
  <c r="L84" i="20"/>
  <c r="K84" i="20"/>
  <c r="J84" i="20"/>
  <c r="I84" i="20"/>
  <c r="H84" i="20"/>
  <c r="AE83" i="20"/>
  <c r="Y83" i="20"/>
  <c r="X83" i="20"/>
  <c r="W83" i="20"/>
  <c r="R83" i="20"/>
  <c r="Q83" i="20"/>
  <c r="P83" i="20"/>
  <c r="N83" i="20"/>
  <c r="M83" i="20"/>
  <c r="T83" i="20" s="1"/>
  <c r="L83" i="20"/>
  <c r="K83" i="20"/>
  <c r="J83" i="20"/>
  <c r="I83" i="20"/>
  <c r="H83" i="20"/>
  <c r="AG82" i="20"/>
  <c r="AD82" i="20"/>
  <c r="AB82" i="20"/>
  <c r="AA82" i="20"/>
  <c r="Z82" i="20"/>
  <c r="S82" i="20"/>
  <c r="P82" i="20"/>
  <c r="N82" i="20"/>
  <c r="M82" i="20"/>
  <c r="T82" i="20" s="1"/>
  <c r="L82" i="20"/>
  <c r="K82" i="20"/>
  <c r="J82" i="20"/>
  <c r="I82" i="20"/>
  <c r="H82" i="20"/>
  <c r="Z81" i="20"/>
  <c r="X81" i="20"/>
  <c r="W81" i="20"/>
  <c r="V81" i="20"/>
  <c r="U81" i="20"/>
  <c r="T81" i="20"/>
  <c r="R81" i="20"/>
  <c r="Q81" i="20"/>
  <c r="P81" i="20"/>
  <c r="O81" i="20"/>
  <c r="N81" i="20"/>
  <c r="AB81" i="20" s="1"/>
  <c r="M81" i="20"/>
  <c r="Y81" i="20" s="1"/>
  <c r="L81" i="20"/>
  <c r="K81" i="20"/>
  <c r="J81" i="20"/>
  <c r="I81" i="20"/>
  <c r="H81" i="20"/>
  <c r="AF80" i="20"/>
  <c r="AE80" i="20"/>
  <c r="AD80" i="20"/>
  <c r="AB80" i="20"/>
  <c r="Z80" i="20"/>
  <c r="Y80" i="20"/>
  <c r="R80" i="20"/>
  <c r="Q80" i="20"/>
  <c r="N80" i="20"/>
  <c r="M80" i="20"/>
  <c r="S80" i="20" s="1"/>
  <c r="L80" i="20"/>
  <c r="K80" i="20"/>
  <c r="J80" i="20"/>
  <c r="I80" i="20"/>
  <c r="H80" i="20"/>
  <c r="AE79" i="20"/>
  <c r="AD79" i="20"/>
  <c r="Z79" i="20"/>
  <c r="Y79" i="20"/>
  <c r="X79" i="20"/>
  <c r="V79" i="20"/>
  <c r="U79" i="20"/>
  <c r="S79" i="20"/>
  <c r="R79" i="20"/>
  <c r="P79" i="20"/>
  <c r="O79" i="20"/>
  <c r="N79" i="20"/>
  <c r="M79" i="20"/>
  <c r="L79" i="20"/>
  <c r="K79" i="20"/>
  <c r="J79" i="20"/>
  <c r="I79" i="20"/>
  <c r="H79" i="20"/>
  <c r="AF78" i="20"/>
  <c r="AD78" i="20"/>
  <c r="AB78" i="20"/>
  <c r="AA78" i="20"/>
  <c r="X78" i="20"/>
  <c r="W78" i="20"/>
  <c r="V78" i="20"/>
  <c r="U78" i="20"/>
  <c r="T78" i="20"/>
  <c r="R78" i="20"/>
  <c r="Q78" i="20"/>
  <c r="P78" i="20"/>
  <c r="O78" i="20"/>
  <c r="N78" i="20"/>
  <c r="M78" i="20"/>
  <c r="Y78" i="20" s="1"/>
  <c r="L78" i="20"/>
  <c r="K78" i="20"/>
  <c r="J78" i="20"/>
  <c r="I78" i="20"/>
  <c r="H78" i="20"/>
  <c r="AF77" i="20"/>
  <c r="AC77" i="20"/>
  <c r="Y77" i="20"/>
  <c r="X77" i="20"/>
  <c r="W77" i="20"/>
  <c r="V77" i="20"/>
  <c r="R77" i="20"/>
  <c r="Q77" i="20"/>
  <c r="P77" i="20"/>
  <c r="N77" i="20"/>
  <c r="AD77" i="20" s="1"/>
  <c r="M77" i="20"/>
  <c r="Z77" i="20" s="1"/>
  <c r="L77" i="20"/>
  <c r="K77" i="20"/>
  <c r="J77" i="20"/>
  <c r="I77" i="20"/>
  <c r="H77" i="20"/>
  <c r="AD76" i="20"/>
  <c r="AA76" i="20"/>
  <c r="X76" i="20"/>
  <c r="U76" i="20"/>
  <c r="T76" i="20"/>
  <c r="O76" i="20"/>
  <c r="N76" i="20"/>
  <c r="M76" i="20"/>
  <c r="P76" i="20" s="1"/>
  <c r="L76" i="20"/>
  <c r="K76" i="20"/>
  <c r="J76" i="20"/>
  <c r="I76" i="20"/>
  <c r="H76" i="20"/>
  <c r="Z75" i="20"/>
  <c r="X75" i="20"/>
  <c r="W75" i="20"/>
  <c r="V75" i="20"/>
  <c r="U75" i="20"/>
  <c r="T75" i="20"/>
  <c r="R75" i="20"/>
  <c r="Q75" i="20"/>
  <c r="P75" i="20"/>
  <c r="O75" i="20"/>
  <c r="N75" i="20"/>
  <c r="AA75" i="20" s="1"/>
  <c r="M75" i="20"/>
  <c r="Y75" i="20" s="1"/>
  <c r="L75" i="20"/>
  <c r="K75" i="20"/>
  <c r="J75" i="20"/>
  <c r="I75" i="20"/>
  <c r="H75" i="20"/>
  <c r="AF74" i="20"/>
  <c r="AE74" i="20"/>
  <c r="AD74" i="20"/>
  <c r="AB74" i="20"/>
  <c r="Y74" i="20"/>
  <c r="W74" i="20"/>
  <c r="Q74" i="20"/>
  <c r="N74" i="20"/>
  <c r="M74" i="20"/>
  <c r="L74" i="20"/>
  <c r="K74" i="20"/>
  <c r="J74" i="20"/>
  <c r="I74" i="20"/>
  <c r="H74" i="20"/>
  <c r="AD73" i="20"/>
  <c r="Z73" i="20"/>
  <c r="Y73" i="20"/>
  <c r="X73" i="20"/>
  <c r="V73" i="20"/>
  <c r="U73" i="20"/>
  <c r="S73" i="20"/>
  <c r="R73" i="20"/>
  <c r="P73" i="20"/>
  <c r="O73" i="20"/>
  <c r="N73" i="20"/>
  <c r="AB73" i="20" s="1"/>
  <c r="M73" i="20"/>
  <c r="L73" i="20"/>
  <c r="K73" i="20"/>
  <c r="J73" i="20"/>
  <c r="I73" i="20"/>
  <c r="H73" i="20"/>
  <c r="AF72" i="20"/>
  <c r="AC72" i="20"/>
  <c r="Z72" i="20"/>
  <c r="X72" i="20"/>
  <c r="W72" i="20"/>
  <c r="V72" i="20"/>
  <c r="U72" i="20"/>
  <c r="T72" i="20"/>
  <c r="R72" i="20"/>
  <c r="Q72" i="20"/>
  <c r="P72" i="20"/>
  <c r="O72" i="20"/>
  <c r="N72" i="20"/>
  <c r="M72" i="20"/>
  <c r="Y72" i="20" s="1"/>
  <c r="L72" i="20"/>
  <c r="K72" i="20"/>
  <c r="J72" i="20"/>
  <c r="I72" i="20"/>
  <c r="H72" i="20"/>
  <c r="AC71" i="20"/>
  <c r="Z71" i="20"/>
  <c r="Y71" i="20"/>
  <c r="T71" i="20"/>
  <c r="R71" i="20"/>
  <c r="P71" i="20"/>
  <c r="N71" i="20"/>
  <c r="AD71" i="20" s="1"/>
  <c r="M71" i="20"/>
  <c r="S71" i="20" s="1"/>
  <c r="L71" i="20"/>
  <c r="K71" i="20"/>
  <c r="J71" i="20"/>
  <c r="I71" i="20"/>
  <c r="H71" i="20"/>
  <c r="AF70" i="20"/>
  <c r="Z70" i="20"/>
  <c r="Y70" i="20"/>
  <c r="X70" i="20"/>
  <c r="T70" i="20"/>
  <c r="S70" i="20"/>
  <c r="R70" i="20"/>
  <c r="P70" i="20"/>
  <c r="N70" i="20"/>
  <c r="M70" i="20"/>
  <c r="L70" i="20"/>
  <c r="K70" i="20"/>
  <c r="J70" i="20"/>
  <c r="I70" i="20"/>
  <c r="H70" i="20"/>
  <c r="AG69" i="20"/>
  <c r="AF69" i="20"/>
  <c r="AD69" i="20"/>
  <c r="AC69" i="20"/>
  <c r="AA69" i="20"/>
  <c r="Z69" i="20"/>
  <c r="X69" i="20"/>
  <c r="W69" i="20"/>
  <c r="V69" i="20"/>
  <c r="U69" i="20"/>
  <c r="T69" i="20"/>
  <c r="R69" i="20"/>
  <c r="Q69" i="20"/>
  <c r="P69" i="20"/>
  <c r="O69" i="20"/>
  <c r="N69" i="20"/>
  <c r="AE69" i="20" s="1"/>
  <c r="M69" i="20"/>
  <c r="Y69" i="20" s="1"/>
  <c r="L69" i="20"/>
  <c r="K69" i="20"/>
  <c r="J69" i="20"/>
  <c r="I69" i="20"/>
  <c r="H69" i="20"/>
  <c r="Y68" i="20"/>
  <c r="X68" i="20"/>
  <c r="W68" i="20"/>
  <c r="T68" i="20"/>
  <c r="R68" i="20"/>
  <c r="Q68" i="20"/>
  <c r="P68" i="20"/>
  <c r="N68" i="20"/>
  <c r="AE68" i="20" s="1"/>
  <c r="M68" i="20"/>
  <c r="L68" i="20"/>
  <c r="K68" i="20"/>
  <c r="J68" i="20"/>
  <c r="I68" i="20"/>
  <c r="H68" i="20"/>
  <c r="V67" i="20"/>
  <c r="U67" i="20"/>
  <c r="P67" i="20"/>
  <c r="N67" i="20"/>
  <c r="M67" i="20"/>
  <c r="L67" i="20"/>
  <c r="K67" i="20"/>
  <c r="J67" i="20"/>
  <c r="I67" i="20"/>
  <c r="H67" i="20"/>
  <c r="AC66" i="20"/>
  <c r="AB66" i="20"/>
  <c r="Z66" i="20"/>
  <c r="Y66" i="20"/>
  <c r="W66" i="20"/>
  <c r="V66" i="20"/>
  <c r="U66" i="20"/>
  <c r="S66" i="20"/>
  <c r="Q66" i="20"/>
  <c r="P66" i="20"/>
  <c r="O66" i="20"/>
  <c r="N66" i="20"/>
  <c r="M66" i="20"/>
  <c r="L66" i="20"/>
  <c r="K66" i="20"/>
  <c r="J66" i="20"/>
  <c r="I66" i="20"/>
  <c r="H66" i="20"/>
  <c r="AG65" i="20"/>
  <c r="AE65" i="20"/>
  <c r="AD65" i="20"/>
  <c r="AC65" i="20"/>
  <c r="AB65" i="20"/>
  <c r="AA65" i="20"/>
  <c r="X65" i="20"/>
  <c r="W65" i="20"/>
  <c r="S65" i="20"/>
  <c r="P65" i="20"/>
  <c r="O65" i="20"/>
  <c r="N65" i="20"/>
  <c r="AF65" i="20" s="1"/>
  <c r="M65" i="20"/>
  <c r="Q65" i="20" s="1"/>
  <c r="L65" i="20"/>
  <c r="K65" i="20"/>
  <c r="J65" i="20"/>
  <c r="I65" i="20"/>
  <c r="H65" i="20"/>
  <c r="AC64" i="20"/>
  <c r="AA64" i="20"/>
  <c r="Z64" i="20"/>
  <c r="X64" i="20"/>
  <c r="W64" i="20"/>
  <c r="T64" i="20"/>
  <c r="S64" i="20"/>
  <c r="Q64" i="20"/>
  <c r="O64" i="20"/>
  <c r="N64" i="20"/>
  <c r="AD64" i="20" s="1"/>
  <c r="M64" i="20"/>
  <c r="L64" i="20"/>
  <c r="K64" i="20"/>
  <c r="J64" i="20"/>
  <c r="I64" i="20"/>
  <c r="H64" i="20"/>
  <c r="AC63" i="20"/>
  <c r="N63" i="20"/>
  <c r="M63" i="20"/>
  <c r="T63" i="20" s="1"/>
  <c r="L63" i="20"/>
  <c r="K63" i="20"/>
  <c r="J63" i="20"/>
  <c r="I63" i="20"/>
  <c r="H63" i="20"/>
  <c r="AG62" i="20"/>
  <c r="AE62" i="20"/>
  <c r="AD62" i="20"/>
  <c r="AC62" i="20"/>
  <c r="AB62" i="20"/>
  <c r="AA62" i="20"/>
  <c r="Y62" i="20"/>
  <c r="R62" i="20"/>
  <c r="Q62" i="20"/>
  <c r="N62" i="20"/>
  <c r="AF62" i="20" s="1"/>
  <c r="M62" i="20"/>
  <c r="S62" i="20" s="1"/>
  <c r="L62" i="20"/>
  <c r="K62" i="20"/>
  <c r="J62" i="20"/>
  <c r="I62" i="20"/>
  <c r="H62" i="20"/>
  <c r="AG61" i="20"/>
  <c r="AF61" i="20"/>
  <c r="AE61" i="20"/>
  <c r="AD61" i="20"/>
  <c r="AA61" i="20"/>
  <c r="N61" i="20"/>
  <c r="AB61" i="20" s="1"/>
  <c r="M61" i="20"/>
  <c r="S61" i="20" s="1"/>
  <c r="L61" i="20"/>
  <c r="K61" i="20"/>
  <c r="J61" i="20"/>
  <c r="I61" i="20"/>
  <c r="H61" i="20"/>
  <c r="AG60" i="20"/>
  <c r="Z60" i="20"/>
  <c r="Y60" i="20"/>
  <c r="W60" i="20"/>
  <c r="V60" i="20"/>
  <c r="U60" i="20"/>
  <c r="S60" i="20"/>
  <c r="Q60" i="20"/>
  <c r="P60" i="20"/>
  <c r="O60" i="20"/>
  <c r="N60" i="20"/>
  <c r="AC60" i="20" s="1"/>
  <c r="M60" i="20"/>
  <c r="L60" i="20"/>
  <c r="K60" i="20"/>
  <c r="J60" i="20"/>
  <c r="I60" i="20"/>
  <c r="H60" i="20"/>
  <c r="AG59" i="20"/>
  <c r="AE59" i="20"/>
  <c r="AD59" i="20"/>
  <c r="AC59" i="20"/>
  <c r="AB59" i="20"/>
  <c r="AA59" i="20"/>
  <c r="N59" i="20"/>
  <c r="AF59" i="20" s="1"/>
  <c r="M59" i="20"/>
  <c r="S59" i="20" s="1"/>
  <c r="L59" i="20"/>
  <c r="K59" i="20"/>
  <c r="J59" i="20"/>
  <c r="I59" i="20"/>
  <c r="H59" i="20"/>
  <c r="AG58" i="20"/>
  <c r="AD58" i="20"/>
  <c r="AC58" i="20"/>
  <c r="Z58" i="20"/>
  <c r="X58" i="20"/>
  <c r="T58" i="20"/>
  <c r="Q58" i="20"/>
  <c r="O58" i="20"/>
  <c r="N58" i="20"/>
  <c r="AA58" i="20" s="1"/>
  <c r="M58" i="20"/>
  <c r="S58" i="20" s="1"/>
  <c r="L58" i="20"/>
  <c r="K58" i="20"/>
  <c r="J58" i="20"/>
  <c r="I58" i="20"/>
  <c r="H58" i="20"/>
  <c r="AB57" i="20"/>
  <c r="AA57" i="20"/>
  <c r="Z57" i="20"/>
  <c r="Y57" i="20"/>
  <c r="V57" i="20"/>
  <c r="T57" i="20"/>
  <c r="S57" i="20"/>
  <c r="Q57" i="20"/>
  <c r="O57" i="20"/>
  <c r="N57" i="20"/>
  <c r="AC57" i="20" s="1"/>
  <c r="M57" i="20"/>
  <c r="L57" i="20"/>
  <c r="K57" i="20"/>
  <c r="J57" i="20"/>
  <c r="I57" i="20"/>
  <c r="H57" i="20"/>
  <c r="AG56" i="20"/>
  <c r="AE56" i="20"/>
  <c r="AD56" i="20"/>
  <c r="AC56" i="20"/>
  <c r="AB56" i="20"/>
  <c r="AA56" i="20"/>
  <c r="X56" i="20"/>
  <c r="W56" i="20"/>
  <c r="S56" i="20"/>
  <c r="R56" i="20"/>
  <c r="P56" i="20"/>
  <c r="N56" i="20"/>
  <c r="AF56" i="20" s="1"/>
  <c r="M56" i="20"/>
  <c r="Y56" i="20" s="1"/>
  <c r="L56" i="20"/>
  <c r="K56" i="20"/>
  <c r="J56" i="20"/>
  <c r="I56" i="20"/>
  <c r="H56" i="20"/>
  <c r="AG55" i="20"/>
  <c r="AF55" i="20"/>
  <c r="AE55" i="20"/>
  <c r="AD55" i="20"/>
  <c r="AA55" i="20"/>
  <c r="Z55" i="20"/>
  <c r="Y55" i="20"/>
  <c r="X55" i="20"/>
  <c r="W55" i="20"/>
  <c r="S55" i="20"/>
  <c r="R55" i="20"/>
  <c r="Q55" i="20"/>
  <c r="O55" i="20"/>
  <c r="N55" i="20"/>
  <c r="AB55" i="20" s="1"/>
  <c r="M55" i="20"/>
  <c r="L55" i="20"/>
  <c r="K55" i="20"/>
  <c r="J55" i="20"/>
  <c r="I55" i="20"/>
  <c r="H55" i="20"/>
  <c r="Z54" i="20"/>
  <c r="Y54" i="20"/>
  <c r="W54" i="20"/>
  <c r="V54" i="20"/>
  <c r="U54" i="20"/>
  <c r="S54" i="20"/>
  <c r="Q54" i="20"/>
  <c r="P54" i="20"/>
  <c r="O54" i="20"/>
  <c r="N54" i="20"/>
  <c r="AC54" i="20" s="1"/>
  <c r="M54" i="20"/>
  <c r="L54" i="20"/>
  <c r="K54" i="20"/>
  <c r="J54" i="20"/>
  <c r="I54" i="20"/>
  <c r="H54" i="20"/>
  <c r="AG53" i="20"/>
  <c r="AE53" i="20"/>
  <c r="AD53" i="20"/>
  <c r="AC53" i="20"/>
  <c r="AB53" i="20"/>
  <c r="AA53" i="20"/>
  <c r="X53" i="20"/>
  <c r="W53" i="20"/>
  <c r="V53" i="20"/>
  <c r="S53" i="20"/>
  <c r="Q53" i="20"/>
  <c r="P53" i="20"/>
  <c r="O53" i="20"/>
  <c r="N53" i="20"/>
  <c r="AF53" i="20" s="1"/>
  <c r="M53" i="20"/>
  <c r="L53" i="20"/>
  <c r="K53" i="20"/>
  <c r="J53" i="20"/>
  <c r="I53" i="20"/>
  <c r="H53" i="20"/>
  <c r="AE52" i="20"/>
  <c r="AD52" i="20"/>
  <c r="AA52" i="20"/>
  <c r="Z52" i="20"/>
  <c r="X52" i="20"/>
  <c r="W52" i="20"/>
  <c r="V52" i="20"/>
  <c r="U52" i="20"/>
  <c r="T52" i="20"/>
  <c r="R52" i="20"/>
  <c r="Q52" i="20"/>
  <c r="P52" i="20"/>
  <c r="O52" i="20"/>
  <c r="N52" i="20"/>
  <c r="AG52" i="20" s="1"/>
  <c r="M52" i="20"/>
  <c r="Y52" i="20" s="1"/>
  <c r="L52" i="20"/>
  <c r="K52" i="20"/>
  <c r="J52" i="20"/>
  <c r="I52" i="20"/>
  <c r="H52" i="20"/>
  <c r="AB51" i="20"/>
  <c r="N51" i="20"/>
  <c r="M51" i="20"/>
  <c r="Z51" i="20" s="1"/>
  <c r="L51" i="20"/>
  <c r="K51" i="20"/>
  <c r="J51" i="20"/>
  <c r="I51" i="20"/>
  <c r="H51" i="20"/>
  <c r="AG50" i="20"/>
  <c r="AF50" i="20"/>
  <c r="AE50" i="20"/>
  <c r="AD50" i="20"/>
  <c r="AA50" i="20"/>
  <c r="Z50" i="20"/>
  <c r="S50" i="20"/>
  <c r="N50" i="20"/>
  <c r="AC50" i="20" s="1"/>
  <c r="M50" i="20"/>
  <c r="L50" i="20"/>
  <c r="K50" i="20"/>
  <c r="J50" i="20"/>
  <c r="I50" i="20"/>
  <c r="H50" i="20"/>
  <c r="AG49" i="20"/>
  <c r="AF49" i="20"/>
  <c r="Z49" i="20"/>
  <c r="X49" i="20"/>
  <c r="W49" i="20"/>
  <c r="V49" i="20"/>
  <c r="U49" i="20"/>
  <c r="T49" i="20"/>
  <c r="R49" i="20"/>
  <c r="Q49" i="20"/>
  <c r="P49" i="20"/>
  <c r="O49" i="20"/>
  <c r="N49" i="20"/>
  <c r="AE49" i="20" s="1"/>
  <c r="M49" i="20"/>
  <c r="Y49" i="20" s="1"/>
  <c r="L49" i="20"/>
  <c r="K49" i="20"/>
  <c r="J49" i="20"/>
  <c r="I49" i="20"/>
  <c r="H49" i="20"/>
  <c r="AE48" i="20"/>
  <c r="AD48" i="20"/>
  <c r="AB48" i="20"/>
  <c r="X48" i="20"/>
  <c r="W48" i="20"/>
  <c r="Q48" i="20"/>
  <c r="P48" i="20"/>
  <c r="N48" i="20"/>
  <c r="AF48" i="20" s="1"/>
  <c r="M48" i="20"/>
  <c r="Z48" i="20" s="1"/>
  <c r="L48" i="20"/>
  <c r="K48" i="20"/>
  <c r="J48" i="20"/>
  <c r="I48" i="20"/>
  <c r="H48" i="20"/>
  <c r="AB47" i="20"/>
  <c r="Z47" i="20"/>
  <c r="Y47" i="20"/>
  <c r="V47" i="20"/>
  <c r="U47" i="20"/>
  <c r="S47" i="20"/>
  <c r="R47" i="20"/>
  <c r="O47" i="20"/>
  <c r="N47" i="20"/>
  <c r="M47" i="20"/>
  <c r="X47" i="20" s="1"/>
  <c r="L47" i="20"/>
  <c r="K47" i="20"/>
  <c r="J47" i="20"/>
  <c r="I47" i="20"/>
  <c r="H47" i="20"/>
  <c r="AA46" i="20"/>
  <c r="Z46" i="20"/>
  <c r="X46" i="20"/>
  <c r="W46" i="20"/>
  <c r="V46" i="20"/>
  <c r="U46" i="20"/>
  <c r="T46" i="20"/>
  <c r="R46" i="20"/>
  <c r="Q46" i="20"/>
  <c r="P46" i="20"/>
  <c r="O46" i="20"/>
  <c r="N46" i="20"/>
  <c r="AE46" i="20" s="1"/>
  <c r="M46" i="20"/>
  <c r="Y46" i="20" s="1"/>
  <c r="L46" i="20"/>
  <c r="K46" i="20"/>
  <c r="J46" i="20"/>
  <c r="I46" i="20"/>
  <c r="H46" i="20"/>
  <c r="AF45" i="20"/>
  <c r="AD45" i="20"/>
  <c r="Z45" i="20"/>
  <c r="Y45" i="20"/>
  <c r="X45" i="20"/>
  <c r="W45" i="20"/>
  <c r="V45" i="20"/>
  <c r="S45" i="20"/>
  <c r="R45" i="20"/>
  <c r="Q45" i="20"/>
  <c r="P45" i="20"/>
  <c r="N45" i="20"/>
  <c r="AB45" i="20" s="1"/>
  <c r="M45" i="20"/>
  <c r="L45" i="20"/>
  <c r="K45" i="20"/>
  <c r="J45" i="20"/>
  <c r="I45" i="20"/>
  <c r="H45" i="20"/>
  <c r="AF44" i="20"/>
  <c r="AE44" i="20"/>
  <c r="Y44" i="20"/>
  <c r="X44" i="20"/>
  <c r="U44" i="20"/>
  <c r="R44" i="20"/>
  <c r="P44" i="20"/>
  <c r="N44" i="20"/>
  <c r="AC44" i="20" s="1"/>
  <c r="M44" i="20"/>
  <c r="Z44" i="20" s="1"/>
  <c r="L44" i="20"/>
  <c r="K44" i="20"/>
  <c r="J44" i="20"/>
  <c r="I44" i="20"/>
  <c r="H44" i="20"/>
  <c r="AG43" i="20"/>
  <c r="AD43" i="20"/>
  <c r="AC43" i="20"/>
  <c r="AA43" i="20"/>
  <c r="Z43" i="20"/>
  <c r="X43" i="20"/>
  <c r="W43" i="20"/>
  <c r="V43" i="20"/>
  <c r="U43" i="20"/>
  <c r="T43" i="20"/>
  <c r="R43" i="20"/>
  <c r="Q43" i="20"/>
  <c r="P43" i="20"/>
  <c r="O43" i="20"/>
  <c r="N43" i="20"/>
  <c r="AE43" i="20" s="1"/>
  <c r="M43" i="20"/>
  <c r="Y43" i="20" s="1"/>
  <c r="L43" i="20"/>
  <c r="K43" i="20"/>
  <c r="J43" i="20"/>
  <c r="I43" i="20"/>
  <c r="H43" i="20"/>
  <c r="AB42" i="20"/>
  <c r="T42" i="20"/>
  <c r="N42" i="20"/>
  <c r="M42" i="20"/>
  <c r="L42" i="20"/>
  <c r="K42" i="20"/>
  <c r="J42" i="20"/>
  <c r="I42" i="20"/>
  <c r="H42" i="20"/>
  <c r="AG41" i="20"/>
  <c r="AF41" i="20"/>
  <c r="AE41" i="20"/>
  <c r="AD41" i="20"/>
  <c r="AA41" i="20"/>
  <c r="Z41" i="20"/>
  <c r="S41" i="20"/>
  <c r="N41" i="20"/>
  <c r="AC41" i="20" s="1"/>
  <c r="M41" i="20"/>
  <c r="L41" i="20"/>
  <c r="K41" i="20"/>
  <c r="J41" i="20"/>
  <c r="I41" i="20"/>
  <c r="H41" i="20"/>
  <c r="AG40" i="20"/>
  <c r="AF40" i="20"/>
  <c r="AC40" i="20"/>
  <c r="Z40" i="20"/>
  <c r="X40" i="20"/>
  <c r="W40" i="20"/>
  <c r="V40" i="20"/>
  <c r="U40" i="20"/>
  <c r="T40" i="20"/>
  <c r="R40" i="20"/>
  <c r="Q40" i="20"/>
  <c r="P40" i="20"/>
  <c r="O40" i="20"/>
  <c r="N40" i="20"/>
  <c r="AE40" i="20" s="1"/>
  <c r="M40" i="20"/>
  <c r="Y40" i="20" s="1"/>
  <c r="L40" i="20"/>
  <c r="K40" i="20"/>
  <c r="J40" i="20"/>
  <c r="I40" i="20"/>
  <c r="H40" i="20"/>
  <c r="AE39" i="20"/>
  <c r="AD39" i="20"/>
  <c r="AB39" i="20"/>
  <c r="X39" i="20"/>
  <c r="W39" i="20"/>
  <c r="Q39" i="20"/>
  <c r="P39" i="20"/>
  <c r="N39" i="20"/>
  <c r="AF39" i="20" s="1"/>
  <c r="M39" i="20"/>
  <c r="Z39" i="20" s="1"/>
  <c r="L39" i="20"/>
  <c r="K39" i="20"/>
  <c r="J39" i="20"/>
  <c r="I39" i="20"/>
  <c r="H39" i="20"/>
  <c r="AD38" i="20"/>
  <c r="AB38" i="20"/>
  <c r="Z38" i="20"/>
  <c r="Y38" i="20"/>
  <c r="V38" i="20"/>
  <c r="U38" i="20"/>
  <c r="S38" i="20"/>
  <c r="R38" i="20"/>
  <c r="O38" i="20"/>
  <c r="N38" i="20"/>
  <c r="M38" i="20"/>
  <c r="X38" i="20" s="1"/>
  <c r="L38" i="20"/>
  <c r="K38" i="20"/>
  <c r="J38" i="20"/>
  <c r="I38" i="20"/>
  <c r="H38" i="20"/>
  <c r="AF37" i="20"/>
  <c r="AA37" i="20"/>
  <c r="Z37" i="20"/>
  <c r="X37" i="20"/>
  <c r="W37" i="20"/>
  <c r="V37" i="20"/>
  <c r="U37" i="20"/>
  <c r="T37" i="20"/>
  <c r="R37" i="20"/>
  <c r="Q37" i="20"/>
  <c r="P37" i="20"/>
  <c r="O37" i="20"/>
  <c r="N37" i="20"/>
  <c r="M37" i="20"/>
  <c r="Y37" i="20" s="1"/>
  <c r="L37" i="20"/>
  <c r="K37" i="20"/>
  <c r="J37" i="20"/>
  <c r="I37" i="20"/>
  <c r="H37" i="20"/>
  <c r="AF36" i="20"/>
  <c r="AD36" i="20"/>
  <c r="Z36" i="20"/>
  <c r="Y36" i="20"/>
  <c r="X36" i="20"/>
  <c r="W36" i="20"/>
  <c r="V36" i="20"/>
  <c r="S36" i="20"/>
  <c r="R36" i="20"/>
  <c r="Q36" i="20"/>
  <c r="P36" i="20"/>
  <c r="N36" i="20"/>
  <c r="AB36" i="20" s="1"/>
  <c r="M36" i="20"/>
  <c r="L36" i="20"/>
  <c r="K36" i="20"/>
  <c r="J36" i="20"/>
  <c r="I36" i="20"/>
  <c r="H36" i="20"/>
  <c r="AF35" i="20"/>
  <c r="AE35" i="20"/>
  <c r="Y35" i="20"/>
  <c r="X35" i="20"/>
  <c r="U35" i="20"/>
  <c r="R35" i="20"/>
  <c r="P35" i="20"/>
  <c r="N35" i="20"/>
  <c r="M35" i="20"/>
  <c r="Z35" i="20" s="1"/>
  <c r="L35" i="20"/>
  <c r="K35" i="20"/>
  <c r="J35" i="20"/>
  <c r="I35" i="20"/>
  <c r="H35" i="20"/>
  <c r="AG34" i="20"/>
  <c r="AD34" i="20"/>
  <c r="AC34" i="20"/>
  <c r="AA34" i="20"/>
  <c r="Z34" i="20"/>
  <c r="X34" i="20"/>
  <c r="W34" i="20"/>
  <c r="V34" i="20"/>
  <c r="U34" i="20"/>
  <c r="T34" i="20"/>
  <c r="R34" i="20"/>
  <c r="Q34" i="20"/>
  <c r="P34" i="20"/>
  <c r="O34" i="20"/>
  <c r="N34" i="20"/>
  <c r="AE34" i="20" s="1"/>
  <c r="M34" i="20"/>
  <c r="Y34" i="20" s="1"/>
  <c r="L34" i="20"/>
  <c r="K34" i="20"/>
  <c r="J34" i="20"/>
  <c r="I34" i="20"/>
  <c r="H34" i="20"/>
  <c r="Y33" i="20"/>
  <c r="V33" i="20"/>
  <c r="T33" i="20"/>
  <c r="Q33" i="20"/>
  <c r="N33" i="20"/>
  <c r="AF33" i="20" s="1"/>
  <c r="M33" i="20"/>
  <c r="L33" i="20"/>
  <c r="K33" i="20"/>
  <c r="J33" i="20"/>
  <c r="I33" i="20"/>
  <c r="H33" i="20"/>
  <c r="AG32" i="20"/>
  <c r="AF32" i="20"/>
  <c r="AE32" i="20"/>
  <c r="AD32" i="20"/>
  <c r="AA32" i="20"/>
  <c r="Z32" i="20"/>
  <c r="O32" i="20"/>
  <c r="N32" i="20"/>
  <c r="AC32" i="20" s="1"/>
  <c r="M32" i="20"/>
  <c r="T32" i="20" s="1"/>
  <c r="L32" i="20"/>
  <c r="K32" i="20"/>
  <c r="J32" i="20"/>
  <c r="I32" i="20"/>
  <c r="H32" i="20"/>
  <c r="AG31" i="20"/>
  <c r="AF31" i="20"/>
  <c r="AB31" i="20"/>
  <c r="Z31" i="20"/>
  <c r="I31" i="20" s="1"/>
  <c r="X31" i="20"/>
  <c r="W31" i="20"/>
  <c r="V31" i="20"/>
  <c r="U31" i="20"/>
  <c r="T31" i="20"/>
  <c r="R31" i="20"/>
  <c r="Q31" i="20"/>
  <c r="P31" i="20"/>
  <c r="O31" i="20"/>
  <c r="N31" i="20"/>
  <c r="M31" i="20"/>
  <c r="Y31" i="20" s="1"/>
  <c r="L31" i="20"/>
  <c r="K31" i="20"/>
  <c r="AE30" i="20"/>
  <c r="AD30" i="20"/>
  <c r="AB30" i="20"/>
  <c r="X30" i="20"/>
  <c r="Q30" i="20"/>
  <c r="N30" i="20"/>
  <c r="AF30" i="20" s="1"/>
  <c r="M30" i="20"/>
  <c r="L30" i="20"/>
  <c r="K30" i="20"/>
  <c r="Y29" i="20"/>
  <c r="U29" i="20"/>
  <c r="T29" i="20"/>
  <c r="P29" i="20"/>
  <c r="N29" i="20"/>
  <c r="AF29" i="20" s="1"/>
  <c r="M29" i="20"/>
  <c r="L29" i="20"/>
  <c r="K29" i="20"/>
  <c r="AG28" i="20"/>
  <c r="J28" i="20" s="1"/>
  <c r="AF28" i="20"/>
  <c r="AD28" i="20"/>
  <c r="AC28" i="20"/>
  <c r="AA28" i="20"/>
  <c r="Z28" i="20"/>
  <c r="X28" i="20"/>
  <c r="W28" i="20"/>
  <c r="V28" i="20"/>
  <c r="U28" i="20"/>
  <c r="T28" i="20"/>
  <c r="R28" i="20"/>
  <c r="Q28" i="20"/>
  <c r="P28" i="20"/>
  <c r="O28" i="20"/>
  <c r="N28" i="20"/>
  <c r="AE28" i="20" s="1"/>
  <c r="M28" i="20"/>
  <c r="Y28" i="20" s="1"/>
  <c r="L28" i="20"/>
  <c r="K28" i="20"/>
  <c r="I28" i="20"/>
  <c r="AF27" i="20"/>
  <c r="AC27" i="20"/>
  <c r="AB27" i="20"/>
  <c r="Q27" i="20"/>
  <c r="N27" i="20"/>
  <c r="M27" i="20"/>
  <c r="V27" i="20" s="1"/>
  <c r="L27" i="20"/>
  <c r="K27" i="20"/>
  <c r="AG26" i="20"/>
  <c r="AD26" i="20"/>
  <c r="AB26" i="20"/>
  <c r="Z26" i="20"/>
  <c r="Y26" i="20"/>
  <c r="V26" i="20"/>
  <c r="U26" i="20"/>
  <c r="S26" i="20"/>
  <c r="R26" i="20"/>
  <c r="O26" i="20"/>
  <c r="N26" i="20"/>
  <c r="AF26" i="20" s="1"/>
  <c r="M26" i="20"/>
  <c r="X26" i="20" s="1"/>
  <c r="I26" i="20" s="1"/>
  <c r="L26" i="20"/>
  <c r="K26" i="20"/>
  <c r="AF25" i="20"/>
  <c r="AD25" i="20"/>
  <c r="AA25" i="20"/>
  <c r="Z25" i="20"/>
  <c r="I25" i="20" s="1"/>
  <c r="X25" i="20"/>
  <c r="W25" i="20"/>
  <c r="V25" i="20"/>
  <c r="U25" i="20"/>
  <c r="T25" i="20"/>
  <c r="R25" i="20"/>
  <c r="Q25" i="20"/>
  <c r="P25" i="20"/>
  <c r="O25" i="20"/>
  <c r="N25" i="20"/>
  <c r="M25" i="20"/>
  <c r="Y25" i="20" s="1"/>
  <c r="L25" i="20"/>
  <c r="K25" i="20"/>
  <c r="AD24" i="20"/>
  <c r="AC24" i="20"/>
  <c r="Z24" i="20"/>
  <c r="Y24" i="20"/>
  <c r="X24" i="20"/>
  <c r="W24" i="20"/>
  <c r="V24" i="20"/>
  <c r="S24" i="20"/>
  <c r="R24" i="20"/>
  <c r="Q24" i="20"/>
  <c r="P24" i="20"/>
  <c r="N24" i="20"/>
  <c r="M24" i="20"/>
  <c r="L24" i="20"/>
  <c r="K24" i="20"/>
  <c r="AG23" i="20"/>
  <c r="J23" i="20" s="1"/>
  <c r="AE23" i="20"/>
  <c r="AD23" i="20"/>
  <c r="AA23" i="20"/>
  <c r="N23" i="20"/>
  <c r="AC23" i="20" s="1"/>
  <c r="M23" i="20"/>
  <c r="T23" i="20" s="1"/>
  <c r="H23" i="20" s="1"/>
  <c r="L23" i="20"/>
  <c r="K23" i="20"/>
  <c r="AG22" i="20"/>
  <c r="J22" i="20" s="1"/>
  <c r="AF22" i="20"/>
  <c r="AB22" i="20"/>
  <c r="Z22" i="20"/>
  <c r="I22" i="20" s="1"/>
  <c r="X22" i="20"/>
  <c r="W22" i="20"/>
  <c r="V22" i="20"/>
  <c r="U22" i="20"/>
  <c r="T22" i="20"/>
  <c r="R22" i="20"/>
  <c r="Q22" i="20"/>
  <c r="P22" i="20"/>
  <c r="O22" i="20"/>
  <c r="N22" i="20"/>
  <c r="M22" i="20"/>
  <c r="Y22" i="20" s="1"/>
  <c r="L22" i="20"/>
  <c r="K22" i="20"/>
  <c r="AF21" i="20"/>
  <c r="AE21" i="20"/>
  <c r="AD21" i="20"/>
  <c r="AB21" i="20"/>
  <c r="Z21" i="20"/>
  <c r="I21" i="20" s="1"/>
  <c r="X21" i="20"/>
  <c r="T21" i="20"/>
  <c r="H21" i="20" s="1"/>
  <c r="S21" i="20"/>
  <c r="Q21" i="20"/>
  <c r="P21" i="20"/>
  <c r="N21" i="20"/>
  <c r="M21" i="20"/>
  <c r="L21" i="20"/>
  <c r="K21" i="20"/>
  <c r="AF20" i="20"/>
  <c r="AB20" i="20"/>
  <c r="AA20" i="20"/>
  <c r="U20" i="20"/>
  <c r="R20" i="20"/>
  <c r="P20" i="20"/>
  <c r="N20" i="20"/>
  <c r="AE20" i="20" s="1"/>
  <c r="M20" i="20"/>
  <c r="T20" i="20" s="1"/>
  <c r="L20" i="20"/>
  <c r="K20" i="20"/>
  <c r="AG19" i="20"/>
  <c r="AD19" i="20"/>
  <c r="AC19" i="20"/>
  <c r="AA19" i="20"/>
  <c r="Z19" i="20"/>
  <c r="I19" i="20" s="1"/>
  <c r="X19" i="20"/>
  <c r="W19" i="20"/>
  <c r="V19" i="20"/>
  <c r="U19" i="20"/>
  <c r="T19" i="20"/>
  <c r="R19" i="20"/>
  <c r="Q19" i="20"/>
  <c r="P19" i="20"/>
  <c r="O19" i="20"/>
  <c r="N19" i="20"/>
  <c r="AE19" i="20" s="1"/>
  <c r="M19" i="20"/>
  <c r="Y19" i="20" s="1"/>
  <c r="L19" i="20"/>
  <c r="K19" i="20"/>
  <c r="Z18" i="20"/>
  <c r="Y18" i="20"/>
  <c r="W18" i="20"/>
  <c r="T18" i="20"/>
  <c r="S18" i="20"/>
  <c r="Q18" i="20"/>
  <c r="P18" i="20"/>
  <c r="N18" i="20"/>
  <c r="AF18" i="20" s="1"/>
  <c r="M18" i="20"/>
  <c r="L18" i="20"/>
  <c r="K18" i="20"/>
  <c r="AG17" i="20"/>
  <c r="J17" i="20" s="1"/>
  <c r="AE17" i="20"/>
  <c r="AD17" i="20"/>
  <c r="AC17" i="20"/>
  <c r="AB17" i="20"/>
  <c r="AA17" i="20"/>
  <c r="Y17" i="20"/>
  <c r="W17" i="20"/>
  <c r="V17" i="20"/>
  <c r="R17" i="20"/>
  <c r="P17" i="20"/>
  <c r="O17" i="20"/>
  <c r="N17" i="20"/>
  <c r="AF17" i="20" s="1"/>
  <c r="M17" i="20"/>
  <c r="X17" i="20" s="1"/>
  <c r="L17" i="20"/>
  <c r="K17" i="20"/>
  <c r="AE16" i="20"/>
  <c r="AA16" i="20"/>
  <c r="X16" i="20"/>
  <c r="Q16" i="20"/>
  <c r="N16" i="20"/>
  <c r="AB16" i="20" s="1"/>
  <c r="M16" i="20"/>
  <c r="L16" i="20"/>
  <c r="K16" i="20"/>
  <c r="Z15" i="20"/>
  <c r="Y15" i="20"/>
  <c r="W15" i="20"/>
  <c r="V15" i="20"/>
  <c r="U15" i="20"/>
  <c r="S15" i="20"/>
  <c r="Q15" i="20"/>
  <c r="P15" i="20"/>
  <c r="O15" i="20"/>
  <c r="N15" i="20"/>
  <c r="AD15" i="20" s="1"/>
  <c r="M15" i="20"/>
  <c r="L15" i="20"/>
  <c r="K15" i="20"/>
  <c r="AG14" i="20"/>
  <c r="AE14" i="20"/>
  <c r="AD14" i="20"/>
  <c r="AC14" i="20"/>
  <c r="AB14" i="20"/>
  <c r="AA14" i="20"/>
  <c r="N14" i="20"/>
  <c r="AF14" i="20" s="1"/>
  <c r="M14" i="20"/>
  <c r="U14" i="20" s="1"/>
  <c r="L14" i="20"/>
  <c r="K14" i="20"/>
  <c r="J14" i="20"/>
  <c r="AF13" i="20"/>
  <c r="Z13" i="20"/>
  <c r="Y13" i="20"/>
  <c r="W13" i="20"/>
  <c r="U13" i="20"/>
  <c r="S13" i="20"/>
  <c r="R13" i="20"/>
  <c r="O13" i="20"/>
  <c r="N13" i="20"/>
  <c r="AB13" i="20" s="1"/>
  <c r="M13" i="20"/>
  <c r="X13" i="20" s="1"/>
  <c r="L13" i="20"/>
  <c r="K13" i="20"/>
  <c r="AG12" i="20"/>
  <c r="J12" i="20" s="1"/>
  <c r="AF12" i="20"/>
  <c r="AE12" i="20"/>
  <c r="AC12" i="20"/>
  <c r="AA12" i="20"/>
  <c r="Z12" i="20"/>
  <c r="W12" i="20"/>
  <c r="V12" i="20"/>
  <c r="S12" i="20"/>
  <c r="P12" i="20"/>
  <c r="O12" i="20"/>
  <c r="N12" i="20"/>
  <c r="AD12" i="20" s="1"/>
  <c r="M12" i="20"/>
  <c r="L12" i="20"/>
  <c r="K12" i="20"/>
  <c r="AG11" i="20"/>
  <c r="J11" i="20" s="1"/>
  <c r="AE11" i="20"/>
  <c r="AD11" i="20"/>
  <c r="AC11" i="20"/>
  <c r="AB11" i="20"/>
  <c r="AA11" i="20"/>
  <c r="Y11" i="20"/>
  <c r="X11" i="20"/>
  <c r="W11" i="20"/>
  <c r="V11" i="20"/>
  <c r="U11" i="20"/>
  <c r="R11" i="20"/>
  <c r="Q11" i="20"/>
  <c r="P11" i="20"/>
  <c r="O11" i="20"/>
  <c r="N11" i="20"/>
  <c r="AF11" i="20" s="1"/>
  <c r="M11" i="20"/>
  <c r="L11" i="20"/>
  <c r="K11" i="20"/>
  <c r="AG10" i="20"/>
  <c r="AE10" i="20"/>
  <c r="AD10" i="20"/>
  <c r="AA10" i="20"/>
  <c r="Z10" i="20"/>
  <c r="I10" i="20" s="1"/>
  <c r="W10" i="20"/>
  <c r="S10" i="20"/>
  <c r="O10" i="20"/>
  <c r="N10" i="20"/>
  <c r="AB10" i="20" s="1"/>
  <c r="M10" i="20"/>
  <c r="Y10" i="20" s="1"/>
  <c r="L10" i="20"/>
  <c r="K10" i="20"/>
  <c r="AF9" i="20"/>
  <c r="AE9" i="20"/>
  <c r="AA9" i="20"/>
  <c r="W9" i="20"/>
  <c r="P9" i="20"/>
  <c r="N9" i="20"/>
  <c r="AD9" i="20" s="1"/>
  <c r="M9" i="20"/>
  <c r="L9" i="20"/>
  <c r="K9" i="20"/>
  <c r="AG8" i="20"/>
  <c r="J8" i="20" s="1"/>
  <c r="AE8" i="20"/>
  <c r="AD8" i="20"/>
  <c r="AC8" i="20"/>
  <c r="AB8" i="20"/>
  <c r="AA8" i="20"/>
  <c r="Y8" i="20"/>
  <c r="W8" i="20"/>
  <c r="V8" i="20"/>
  <c r="R8" i="20"/>
  <c r="P8" i="20"/>
  <c r="O8" i="20"/>
  <c r="N8" i="20"/>
  <c r="AF8" i="20" s="1"/>
  <c r="M8" i="20"/>
  <c r="L8" i="20"/>
  <c r="K8" i="20"/>
  <c r="AE7" i="20"/>
  <c r="AA7" i="20"/>
  <c r="N7" i="20"/>
  <c r="AB7" i="20" s="1"/>
  <c r="M7" i="20"/>
  <c r="Z7" i="20" s="1"/>
  <c r="L7" i="20"/>
  <c r="K7" i="20"/>
  <c r="AF6" i="20"/>
  <c r="Z6" i="20"/>
  <c r="Y6" i="20"/>
  <c r="V6" i="20"/>
  <c r="U6" i="20"/>
  <c r="S6" i="20"/>
  <c r="Q6" i="20"/>
  <c r="O6" i="20"/>
  <c r="N6" i="20"/>
  <c r="AD6" i="20" s="1"/>
  <c r="M6" i="20"/>
  <c r="W6" i="20" s="1"/>
  <c r="L6" i="20"/>
  <c r="K6" i="20"/>
  <c r="AG5" i="20"/>
  <c r="AE5" i="20"/>
  <c r="AD5" i="20"/>
  <c r="J5" i="20" s="1"/>
  <c r="AC5" i="20"/>
  <c r="AB5" i="20"/>
  <c r="AA5" i="20"/>
  <c r="W5" i="20"/>
  <c r="P5" i="20"/>
  <c r="N5" i="20"/>
  <c r="AF5" i="20" s="1"/>
  <c r="M5" i="20"/>
  <c r="L5" i="20"/>
  <c r="K5" i="20"/>
  <c r="Z4" i="20"/>
  <c r="I4" i="20" s="1"/>
  <c r="Y4" i="20"/>
  <c r="X4" i="20"/>
  <c r="W4" i="20"/>
  <c r="U4" i="20"/>
  <c r="S4" i="20"/>
  <c r="R4" i="20"/>
  <c r="Q4" i="20"/>
  <c r="O4" i="20"/>
  <c r="N4" i="20"/>
  <c r="AB4" i="20" s="1"/>
  <c r="M4" i="20"/>
  <c r="L4" i="20"/>
  <c r="K4" i="20"/>
  <c r="H1" i="20"/>
  <c r="D1" i="20"/>
  <c r="AB103" i="19"/>
  <c r="V103" i="19"/>
  <c r="P103" i="19"/>
  <c r="N103" i="19"/>
  <c r="AG103" i="19" s="1"/>
  <c r="M103" i="19"/>
  <c r="U103" i="19" s="1"/>
  <c r="L103" i="19"/>
  <c r="K103" i="19"/>
  <c r="J103" i="19"/>
  <c r="I103" i="19"/>
  <c r="H103" i="19"/>
  <c r="AG102" i="19"/>
  <c r="AD102" i="19"/>
  <c r="AA102" i="19"/>
  <c r="X102" i="19"/>
  <c r="U102" i="19"/>
  <c r="R102" i="19"/>
  <c r="P102" i="19"/>
  <c r="O102" i="19"/>
  <c r="N102" i="19"/>
  <c r="AC102" i="19" s="1"/>
  <c r="M102" i="19"/>
  <c r="W102" i="19" s="1"/>
  <c r="L102" i="19"/>
  <c r="K102" i="19"/>
  <c r="J102" i="19"/>
  <c r="I102" i="19"/>
  <c r="H102" i="19"/>
  <c r="Z101" i="19"/>
  <c r="X101" i="19"/>
  <c r="W101" i="19"/>
  <c r="V101" i="19"/>
  <c r="T101" i="19"/>
  <c r="R101" i="19"/>
  <c r="Q101" i="19"/>
  <c r="P101" i="19"/>
  <c r="N101" i="19"/>
  <c r="AF101" i="19" s="1"/>
  <c r="M101" i="19"/>
  <c r="Y101" i="19" s="1"/>
  <c r="L101" i="19"/>
  <c r="K101" i="19"/>
  <c r="J101" i="19"/>
  <c r="I101" i="19"/>
  <c r="H101" i="19"/>
  <c r="AE100" i="19"/>
  <c r="AD100" i="19"/>
  <c r="N100" i="19"/>
  <c r="AB100" i="19" s="1"/>
  <c r="M100" i="19"/>
  <c r="T100" i="19" s="1"/>
  <c r="L100" i="19"/>
  <c r="K100" i="19"/>
  <c r="J100" i="19"/>
  <c r="I100" i="19"/>
  <c r="H100" i="19"/>
  <c r="Z99" i="19"/>
  <c r="X99" i="19"/>
  <c r="V99" i="19"/>
  <c r="U99" i="19"/>
  <c r="T99" i="19"/>
  <c r="R99" i="19"/>
  <c r="P99" i="19"/>
  <c r="O99" i="19"/>
  <c r="N99" i="19"/>
  <c r="AD99" i="19" s="1"/>
  <c r="M99" i="19"/>
  <c r="W99" i="19" s="1"/>
  <c r="L99" i="19"/>
  <c r="K99" i="19"/>
  <c r="J99" i="19"/>
  <c r="I99" i="19"/>
  <c r="H99" i="19"/>
  <c r="Z98" i="19"/>
  <c r="X98" i="19"/>
  <c r="W98" i="19"/>
  <c r="V98" i="19"/>
  <c r="T98" i="19"/>
  <c r="R98" i="19"/>
  <c r="Q98" i="19"/>
  <c r="P98" i="19"/>
  <c r="N98" i="19"/>
  <c r="AD98" i="19" s="1"/>
  <c r="M98" i="19"/>
  <c r="Y98" i="19" s="1"/>
  <c r="L98" i="19"/>
  <c r="K98" i="19"/>
  <c r="J98" i="19"/>
  <c r="I98" i="19"/>
  <c r="H98" i="19"/>
  <c r="AE97" i="19"/>
  <c r="AB97" i="19"/>
  <c r="Z97" i="19"/>
  <c r="S97" i="19"/>
  <c r="R97" i="19"/>
  <c r="N97" i="19"/>
  <c r="M97" i="19"/>
  <c r="T97" i="19" s="1"/>
  <c r="L97" i="19"/>
  <c r="K97" i="19"/>
  <c r="J97" i="19"/>
  <c r="I97" i="19"/>
  <c r="H97" i="19"/>
  <c r="AG96" i="19"/>
  <c r="AD96" i="19"/>
  <c r="AB96" i="19"/>
  <c r="AA96" i="19"/>
  <c r="Z96" i="19"/>
  <c r="X96" i="19"/>
  <c r="V96" i="19"/>
  <c r="U96" i="19"/>
  <c r="T96" i="19"/>
  <c r="R96" i="19"/>
  <c r="P96" i="19"/>
  <c r="O96" i="19"/>
  <c r="N96" i="19"/>
  <c r="M96" i="19"/>
  <c r="W96" i="19" s="1"/>
  <c r="L96" i="19"/>
  <c r="K96" i="19"/>
  <c r="J96" i="19"/>
  <c r="I96" i="19"/>
  <c r="H96" i="19"/>
  <c r="Z95" i="19"/>
  <c r="X95" i="19"/>
  <c r="W95" i="19"/>
  <c r="V95" i="19"/>
  <c r="T95" i="19"/>
  <c r="R95" i="19"/>
  <c r="Q95" i="19"/>
  <c r="P95" i="19"/>
  <c r="N95" i="19"/>
  <c r="AD95" i="19" s="1"/>
  <c r="M95" i="19"/>
  <c r="Y95" i="19" s="1"/>
  <c r="L95" i="19"/>
  <c r="K95" i="19"/>
  <c r="J95" i="19"/>
  <c r="I95" i="19"/>
  <c r="H95" i="19"/>
  <c r="Y94" i="19"/>
  <c r="X94" i="19"/>
  <c r="T94" i="19"/>
  <c r="S94" i="19"/>
  <c r="P94" i="19"/>
  <c r="N94" i="19"/>
  <c r="AE94" i="19" s="1"/>
  <c r="M94" i="19"/>
  <c r="L94" i="19"/>
  <c r="K94" i="19"/>
  <c r="J94" i="19"/>
  <c r="I94" i="19"/>
  <c r="H94" i="19"/>
  <c r="AG93" i="19"/>
  <c r="AF93" i="19"/>
  <c r="AD93" i="19"/>
  <c r="AA93" i="19"/>
  <c r="Z93" i="19"/>
  <c r="X93" i="19"/>
  <c r="W93" i="19"/>
  <c r="V93" i="19"/>
  <c r="U93" i="19"/>
  <c r="T93" i="19"/>
  <c r="R93" i="19"/>
  <c r="Q93" i="19"/>
  <c r="P93" i="19"/>
  <c r="O93" i="19"/>
  <c r="N93" i="19"/>
  <c r="M93" i="19"/>
  <c r="Y93" i="19" s="1"/>
  <c r="L93" i="19"/>
  <c r="K93" i="19"/>
  <c r="J93" i="19"/>
  <c r="I93" i="19"/>
  <c r="H93" i="19"/>
  <c r="AF92" i="19"/>
  <c r="AE92" i="19"/>
  <c r="AB92" i="19"/>
  <c r="Y92" i="19"/>
  <c r="X92" i="19"/>
  <c r="R92" i="19"/>
  <c r="Q92" i="19"/>
  <c r="N92" i="19"/>
  <c r="M92" i="19"/>
  <c r="Z92" i="19" s="1"/>
  <c r="L92" i="19"/>
  <c r="K92" i="19"/>
  <c r="J92" i="19"/>
  <c r="I92" i="19"/>
  <c r="H92" i="19"/>
  <c r="AG91" i="19"/>
  <c r="AE91" i="19"/>
  <c r="AD91" i="19"/>
  <c r="AA91" i="19"/>
  <c r="Z91" i="19"/>
  <c r="X91" i="19"/>
  <c r="V91" i="19"/>
  <c r="S91" i="19"/>
  <c r="P91" i="19"/>
  <c r="O91" i="19"/>
  <c r="N91" i="19"/>
  <c r="AC91" i="19" s="1"/>
  <c r="M91" i="19"/>
  <c r="L91" i="19"/>
  <c r="K91" i="19"/>
  <c r="J91" i="19"/>
  <c r="I91" i="19"/>
  <c r="H91" i="19"/>
  <c r="Z90" i="19"/>
  <c r="X90" i="19"/>
  <c r="W90" i="19"/>
  <c r="V90" i="19"/>
  <c r="U90" i="19"/>
  <c r="T90" i="19"/>
  <c r="R90" i="19"/>
  <c r="Q90" i="19"/>
  <c r="P90" i="19"/>
  <c r="O90" i="19"/>
  <c r="N90" i="19"/>
  <c r="AB90" i="19" s="1"/>
  <c r="M90" i="19"/>
  <c r="Y90" i="19" s="1"/>
  <c r="L90" i="19"/>
  <c r="K90" i="19"/>
  <c r="J90" i="19"/>
  <c r="I90" i="19"/>
  <c r="H90" i="19"/>
  <c r="AF89" i="19"/>
  <c r="AE89" i="19"/>
  <c r="AD89" i="19"/>
  <c r="AB89" i="19"/>
  <c r="W89" i="19"/>
  <c r="P89" i="19"/>
  <c r="N89" i="19"/>
  <c r="M89" i="19"/>
  <c r="T89" i="19" s="1"/>
  <c r="L89" i="19"/>
  <c r="K89" i="19"/>
  <c r="J89" i="19"/>
  <c r="I89" i="19"/>
  <c r="H89" i="19"/>
  <c r="AF88" i="19"/>
  <c r="Z88" i="19"/>
  <c r="Y88" i="19"/>
  <c r="X88" i="19"/>
  <c r="V88" i="19"/>
  <c r="U88" i="19"/>
  <c r="S88" i="19"/>
  <c r="R88" i="19"/>
  <c r="P88" i="19"/>
  <c r="O88" i="19"/>
  <c r="N88" i="19"/>
  <c r="AB88" i="19" s="1"/>
  <c r="M88" i="19"/>
  <c r="L88" i="19"/>
  <c r="K88" i="19"/>
  <c r="J88" i="19"/>
  <c r="I88" i="19"/>
  <c r="H88" i="19"/>
  <c r="AF87" i="19"/>
  <c r="AA87" i="19"/>
  <c r="Z87" i="19"/>
  <c r="X87" i="19"/>
  <c r="W87" i="19"/>
  <c r="V87" i="19"/>
  <c r="U87" i="19"/>
  <c r="T87" i="19"/>
  <c r="R87" i="19"/>
  <c r="Q87" i="19"/>
  <c r="P87" i="19"/>
  <c r="O87" i="19"/>
  <c r="N87" i="19"/>
  <c r="AD87" i="19" s="1"/>
  <c r="M87" i="19"/>
  <c r="Y87" i="19" s="1"/>
  <c r="L87" i="19"/>
  <c r="K87" i="19"/>
  <c r="J87" i="19"/>
  <c r="I87" i="19"/>
  <c r="H87" i="19"/>
  <c r="Z86" i="19"/>
  <c r="Y86" i="19"/>
  <c r="W86" i="19"/>
  <c r="T86" i="19"/>
  <c r="S86" i="19"/>
  <c r="R86" i="19"/>
  <c r="P86" i="19"/>
  <c r="N86" i="19"/>
  <c r="AD86" i="19" s="1"/>
  <c r="M86" i="19"/>
  <c r="L86" i="19"/>
  <c r="K86" i="19"/>
  <c r="J86" i="19"/>
  <c r="I86" i="19"/>
  <c r="H86" i="19"/>
  <c r="AE85" i="19"/>
  <c r="AA85" i="19"/>
  <c r="Z85" i="19"/>
  <c r="R85" i="19"/>
  <c r="N85" i="19"/>
  <c r="AB85" i="19" s="1"/>
  <c r="M85" i="19"/>
  <c r="T85" i="19" s="1"/>
  <c r="L85" i="19"/>
  <c r="K85" i="19"/>
  <c r="J85" i="19"/>
  <c r="I85" i="19"/>
  <c r="H85" i="19"/>
  <c r="AG84" i="19"/>
  <c r="AF84" i="19"/>
  <c r="AD84" i="19"/>
  <c r="AC84" i="19"/>
  <c r="AA84" i="19"/>
  <c r="Z84" i="19"/>
  <c r="X84" i="19"/>
  <c r="W84" i="19"/>
  <c r="V84" i="19"/>
  <c r="U84" i="19"/>
  <c r="T84" i="19"/>
  <c r="R84" i="19"/>
  <c r="Q84" i="19"/>
  <c r="P84" i="19"/>
  <c r="O84" i="19"/>
  <c r="N84" i="19"/>
  <c r="AE84" i="19" s="1"/>
  <c r="M84" i="19"/>
  <c r="Y84" i="19" s="1"/>
  <c r="L84" i="19"/>
  <c r="K84" i="19"/>
  <c r="J84" i="19"/>
  <c r="I84" i="19"/>
  <c r="H84" i="19"/>
  <c r="AD83" i="19"/>
  <c r="AC83" i="19"/>
  <c r="AB83" i="19"/>
  <c r="Y83" i="19"/>
  <c r="Q83" i="19"/>
  <c r="N83" i="19"/>
  <c r="M83" i="19"/>
  <c r="T83" i="19" s="1"/>
  <c r="L83" i="19"/>
  <c r="K83" i="19"/>
  <c r="J83" i="19"/>
  <c r="I83" i="19"/>
  <c r="H83" i="19"/>
  <c r="AG82" i="19"/>
  <c r="AD82" i="19"/>
  <c r="AB82" i="19"/>
  <c r="X82" i="19"/>
  <c r="T82" i="19"/>
  <c r="O82" i="19"/>
  <c r="N82" i="19"/>
  <c r="M82" i="19"/>
  <c r="S82" i="19" s="1"/>
  <c r="L82" i="19"/>
  <c r="K82" i="19"/>
  <c r="J82" i="19"/>
  <c r="I82" i="19"/>
  <c r="H82" i="19"/>
  <c r="AG81" i="19"/>
  <c r="AF81" i="19"/>
  <c r="AA81" i="19"/>
  <c r="Z81" i="19"/>
  <c r="X81" i="19"/>
  <c r="W81" i="19"/>
  <c r="V81" i="19"/>
  <c r="U81" i="19"/>
  <c r="T81" i="19"/>
  <c r="R81" i="19"/>
  <c r="Q81" i="19"/>
  <c r="P81" i="19"/>
  <c r="O81" i="19"/>
  <c r="N81" i="19"/>
  <c r="M81" i="19"/>
  <c r="Y81" i="19" s="1"/>
  <c r="L81" i="19"/>
  <c r="K81" i="19"/>
  <c r="J81" i="19"/>
  <c r="I81" i="19"/>
  <c r="H81" i="19"/>
  <c r="AF80" i="19"/>
  <c r="AE80" i="19"/>
  <c r="AD80" i="19"/>
  <c r="AB80" i="19"/>
  <c r="X80" i="19"/>
  <c r="S80" i="19"/>
  <c r="P80" i="19"/>
  <c r="N80" i="19"/>
  <c r="M80" i="19"/>
  <c r="Z80" i="19" s="1"/>
  <c r="L80" i="19"/>
  <c r="K80" i="19"/>
  <c r="J80" i="19"/>
  <c r="I80" i="19"/>
  <c r="H80" i="19"/>
  <c r="AG79" i="19"/>
  <c r="AF79" i="19"/>
  <c r="AD79" i="19"/>
  <c r="AB79" i="19"/>
  <c r="Z79" i="19"/>
  <c r="Y79" i="19"/>
  <c r="X79" i="19"/>
  <c r="V79" i="19"/>
  <c r="U79" i="19"/>
  <c r="S79" i="19"/>
  <c r="R79" i="19"/>
  <c r="P79" i="19"/>
  <c r="O79" i="19"/>
  <c r="N79" i="19"/>
  <c r="M79" i="19"/>
  <c r="L79" i="19"/>
  <c r="K79" i="19"/>
  <c r="J79" i="19"/>
  <c r="I79" i="19"/>
  <c r="H79" i="19"/>
  <c r="AD78" i="19"/>
  <c r="AB78" i="19"/>
  <c r="AA78" i="19"/>
  <c r="X78" i="19"/>
  <c r="W78" i="19"/>
  <c r="V78" i="19"/>
  <c r="U78" i="19"/>
  <c r="T78" i="19"/>
  <c r="R78" i="19"/>
  <c r="Q78" i="19"/>
  <c r="P78" i="19"/>
  <c r="O78" i="19"/>
  <c r="N78" i="19"/>
  <c r="M78" i="19"/>
  <c r="Y78" i="19" s="1"/>
  <c r="L78" i="19"/>
  <c r="K78" i="19"/>
  <c r="J78" i="19"/>
  <c r="I78" i="19"/>
  <c r="H78" i="19"/>
  <c r="AF77" i="19"/>
  <c r="AE77" i="19"/>
  <c r="AB77" i="19"/>
  <c r="X77" i="19"/>
  <c r="Q77" i="19"/>
  <c r="N77" i="19"/>
  <c r="M77" i="19"/>
  <c r="T77" i="19" s="1"/>
  <c r="L77" i="19"/>
  <c r="K77" i="19"/>
  <c r="J77" i="19"/>
  <c r="I77" i="19"/>
  <c r="H77" i="19"/>
  <c r="AG76" i="19"/>
  <c r="AF76" i="19"/>
  <c r="AE76" i="19"/>
  <c r="AD76" i="19"/>
  <c r="AA76" i="19"/>
  <c r="Z76" i="19"/>
  <c r="Y76" i="19"/>
  <c r="X76" i="19"/>
  <c r="V76" i="19"/>
  <c r="S76" i="19"/>
  <c r="R76" i="19"/>
  <c r="P76" i="19"/>
  <c r="O76" i="19"/>
  <c r="N76" i="19"/>
  <c r="AC76" i="19" s="1"/>
  <c r="M76" i="19"/>
  <c r="L76" i="19"/>
  <c r="K76" i="19"/>
  <c r="J76" i="19"/>
  <c r="I76" i="19"/>
  <c r="H76" i="19"/>
  <c r="AB75" i="19"/>
  <c r="Z75" i="19"/>
  <c r="X75" i="19"/>
  <c r="W75" i="19"/>
  <c r="V75" i="19"/>
  <c r="U75" i="19"/>
  <c r="T75" i="19"/>
  <c r="R75" i="19"/>
  <c r="Q75" i="19"/>
  <c r="P75" i="19"/>
  <c r="O75" i="19"/>
  <c r="N75" i="19"/>
  <c r="M75" i="19"/>
  <c r="Y75" i="19" s="1"/>
  <c r="L75" i="19"/>
  <c r="K75" i="19"/>
  <c r="J75" i="19"/>
  <c r="I75" i="19"/>
  <c r="H75" i="19"/>
  <c r="AD74" i="19"/>
  <c r="AB74" i="19"/>
  <c r="P74" i="19"/>
  <c r="N74" i="19"/>
  <c r="M74" i="19"/>
  <c r="W74" i="19" s="1"/>
  <c r="L74" i="19"/>
  <c r="K74" i="19"/>
  <c r="J74" i="19"/>
  <c r="I74" i="19"/>
  <c r="H74" i="19"/>
  <c r="AG73" i="19"/>
  <c r="Z73" i="19"/>
  <c r="Y73" i="19"/>
  <c r="U73" i="19"/>
  <c r="S73" i="19"/>
  <c r="R73" i="19"/>
  <c r="N73" i="19"/>
  <c r="M73" i="19"/>
  <c r="L73" i="19"/>
  <c r="K73" i="19"/>
  <c r="J73" i="19"/>
  <c r="I73" i="19"/>
  <c r="H73" i="19"/>
  <c r="AG72" i="19"/>
  <c r="AF72" i="19"/>
  <c r="AD72" i="19"/>
  <c r="AA72" i="19"/>
  <c r="Z72" i="19"/>
  <c r="X72" i="19"/>
  <c r="W72" i="19"/>
  <c r="V72" i="19"/>
  <c r="U72" i="19"/>
  <c r="T72" i="19"/>
  <c r="R72" i="19"/>
  <c r="Q72" i="19"/>
  <c r="P72" i="19"/>
  <c r="O72" i="19"/>
  <c r="N72" i="19"/>
  <c r="AE72" i="19" s="1"/>
  <c r="M72" i="19"/>
  <c r="Y72" i="19" s="1"/>
  <c r="L72" i="19"/>
  <c r="K72" i="19"/>
  <c r="J72" i="19"/>
  <c r="I72" i="19"/>
  <c r="H72" i="19"/>
  <c r="AF71" i="19"/>
  <c r="AD71" i="19"/>
  <c r="AC71" i="19"/>
  <c r="Z71" i="19"/>
  <c r="Y71" i="19"/>
  <c r="X71" i="19"/>
  <c r="W71" i="19"/>
  <c r="V71" i="19"/>
  <c r="S71" i="19"/>
  <c r="R71" i="19"/>
  <c r="Q71" i="19"/>
  <c r="P71" i="19"/>
  <c r="N71" i="19"/>
  <c r="M71" i="19"/>
  <c r="L71" i="19"/>
  <c r="K71" i="19"/>
  <c r="J71" i="19"/>
  <c r="I71" i="19"/>
  <c r="H71" i="19"/>
  <c r="AB70" i="19"/>
  <c r="X70" i="19"/>
  <c r="U70" i="19"/>
  <c r="T70" i="19"/>
  <c r="P70" i="19"/>
  <c r="N70" i="19"/>
  <c r="AE70" i="19" s="1"/>
  <c r="M70" i="19"/>
  <c r="L70" i="19"/>
  <c r="K70" i="19"/>
  <c r="J70" i="19"/>
  <c r="I70" i="19"/>
  <c r="H70" i="19"/>
  <c r="AA69" i="19"/>
  <c r="Z69" i="19"/>
  <c r="X69" i="19"/>
  <c r="W69" i="19"/>
  <c r="V69" i="19"/>
  <c r="U69" i="19"/>
  <c r="T69" i="19"/>
  <c r="R69" i="19"/>
  <c r="Q69" i="19"/>
  <c r="P69" i="19"/>
  <c r="O69" i="19"/>
  <c r="N69" i="19"/>
  <c r="M69" i="19"/>
  <c r="Y69" i="19" s="1"/>
  <c r="L69" i="19"/>
  <c r="K69" i="19"/>
  <c r="J69" i="19"/>
  <c r="I69" i="19"/>
  <c r="H69" i="19"/>
  <c r="AF68" i="19"/>
  <c r="Z68" i="19"/>
  <c r="Y68" i="19"/>
  <c r="X68" i="19"/>
  <c r="T68" i="19"/>
  <c r="R68" i="19"/>
  <c r="Q68" i="19"/>
  <c r="N68" i="19"/>
  <c r="M68" i="19"/>
  <c r="S68" i="19" s="1"/>
  <c r="L68" i="19"/>
  <c r="K68" i="19"/>
  <c r="J68" i="19"/>
  <c r="I68" i="19"/>
  <c r="H68" i="19"/>
  <c r="AG67" i="19"/>
  <c r="AF67" i="19"/>
  <c r="AE67" i="19"/>
  <c r="AD67" i="19"/>
  <c r="AA67" i="19"/>
  <c r="Z67" i="19"/>
  <c r="X67" i="19"/>
  <c r="R67" i="19"/>
  <c r="O67" i="19"/>
  <c r="N67" i="19"/>
  <c r="AC67" i="19" s="1"/>
  <c r="M67" i="19"/>
  <c r="S67" i="19" s="1"/>
  <c r="L67" i="19"/>
  <c r="K67" i="19"/>
  <c r="J67" i="19"/>
  <c r="I67" i="19"/>
  <c r="H67" i="19"/>
  <c r="AG66" i="19"/>
  <c r="AF66" i="19"/>
  <c r="AD66" i="19"/>
  <c r="AB66" i="19"/>
  <c r="Z66" i="19"/>
  <c r="X66" i="19"/>
  <c r="W66" i="19"/>
  <c r="V66" i="19"/>
  <c r="U66" i="19"/>
  <c r="T66" i="19"/>
  <c r="R66" i="19"/>
  <c r="Q66" i="19"/>
  <c r="P66" i="19"/>
  <c r="O66" i="19"/>
  <c r="N66" i="19"/>
  <c r="M66" i="19"/>
  <c r="Y66" i="19" s="1"/>
  <c r="L66" i="19"/>
  <c r="K66" i="19"/>
  <c r="J66" i="19"/>
  <c r="I66" i="19"/>
  <c r="H66" i="19"/>
  <c r="Z65" i="19"/>
  <c r="X65" i="19"/>
  <c r="W65" i="19"/>
  <c r="V65" i="19"/>
  <c r="U65" i="19"/>
  <c r="T65" i="19"/>
  <c r="R65" i="19"/>
  <c r="Q65" i="19"/>
  <c r="P65" i="19"/>
  <c r="O65" i="19"/>
  <c r="N65" i="19"/>
  <c r="AB65" i="19" s="1"/>
  <c r="M65" i="19"/>
  <c r="Y65" i="19" s="1"/>
  <c r="L65" i="19"/>
  <c r="K65" i="19"/>
  <c r="J65" i="19"/>
  <c r="I65" i="19"/>
  <c r="H65" i="19"/>
  <c r="AE64" i="19"/>
  <c r="Z64" i="19"/>
  <c r="Y64" i="19"/>
  <c r="X64" i="19"/>
  <c r="V64" i="19"/>
  <c r="S64" i="19"/>
  <c r="R64" i="19"/>
  <c r="Q64" i="19"/>
  <c r="N64" i="19"/>
  <c r="AB64" i="19" s="1"/>
  <c r="M64" i="19"/>
  <c r="L64" i="19"/>
  <c r="K64" i="19"/>
  <c r="J64" i="19"/>
  <c r="I64" i="19"/>
  <c r="H64" i="19"/>
  <c r="AG63" i="19"/>
  <c r="AF63" i="19"/>
  <c r="AE63" i="19"/>
  <c r="AD63" i="19"/>
  <c r="AA63" i="19"/>
  <c r="V63" i="19"/>
  <c r="O63" i="19"/>
  <c r="N63" i="19"/>
  <c r="AC63" i="19" s="1"/>
  <c r="M63" i="19"/>
  <c r="Z63" i="19" s="1"/>
  <c r="L63" i="19"/>
  <c r="K63" i="19"/>
  <c r="J63" i="19"/>
  <c r="I63" i="19"/>
  <c r="H63" i="19"/>
  <c r="AB62" i="19"/>
  <c r="Z62" i="19"/>
  <c r="X62" i="19"/>
  <c r="W62" i="19"/>
  <c r="V62" i="19"/>
  <c r="U62" i="19"/>
  <c r="T62" i="19"/>
  <c r="R62" i="19"/>
  <c r="Q62" i="19"/>
  <c r="P62" i="19"/>
  <c r="O62" i="19"/>
  <c r="N62" i="19"/>
  <c r="M62" i="19"/>
  <c r="Y62" i="19" s="1"/>
  <c r="L62" i="19"/>
  <c r="K62" i="19"/>
  <c r="J62" i="19"/>
  <c r="I62" i="19"/>
  <c r="H62" i="19"/>
  <c r="AE61" i="19"/>
  <c r="AC61" i="19"/>
  <c r="AB61" i="19"/>
  <c r="V61" i="19"/>
  <c r="T61" i="19"/>
  <c r="S61" i="19"/>
  <c r="Q61" i="19"/>
  <c r="N61" i="19"/>
  <c r="M61" i="19"/>
  <c r="L61" i="19"/>
  <c r="K61" i="19"/>
  <c r="J61" i="19"/>
  <c r="I61" i="19"/>
  <c r="H61" i="19"/>
  <c r="AG60" i="19"/>
  <c r="AF60" i="19"/>
  <c r="AD60" i="19"/>
  <c r="AA60" i="19"/>
  <c r="Z60" i="19"/>
  <c r="T60" i="19"/>
  <c r="S60" i="19"/>
  <c r="R60" i="19"/>
  <c r="O60" i="19"/>
  <c r="N60" i="19"/>
  <c r="AC60" i="19" s="1"/>
  <c r="M60" i="19"/>
  <c r="L60" i="19"/>
  <c r="K60" i="19"/>
  <c r="J60" i="19"/>
  <c r="I60" i="19"/>
  <c r="H60" i="19"/>
  <c r="Z59" i="19"/>
  <c r="X59" i="19"/>
  <c r="W59" i="19"/>
  <c r="V59" i="19"/>
  <c r="U59" i="19"/>
  <c r="T59" i="19"/>
  <c r="R59" i="19"/>
  <c r="Q59" i="19"/>
  <c r="P59" i="19"/>
  <c r="O59" i="19"/>
  <c r="N59" i="19"/>
  <c r="AB59" i="19" s="1"/>
  <c r="M59" i="19"/>
  <c r="Y59" i="19" s="1"/>
  <c r="L59" i="19"/>
  <c r="K59" i="19"/>
  <c r="J59" i="19"/>
  <c r="I59" i="19"/>
  <c r="H59" i="19"/>
  <c r="AD58" i="19"/>
  <c r="Z58" i="19"/>
  <c r="Y58" i="19"/>
  <c r="X58" i="19"/>
  <c r="W58" i="19"/>
  <c r="V58" i="19"/>
  <c r="S58" i="19"/>
  <c r="R58" i="19"/>
  <c r="Q58" i="19"/>
  <c r="P58" i="19"/>
  <c r="N58" i="19"/>
  <c r="M58" i="19"/>
  <c r="L58" i="19"/>
  <c r="K58" i="19"/>
  <c r="J58" i="19"/>
  <c r="I58" i="19"/>
  <c r="H58" i="19"/>
  <c r="AF57" i="19"/>
  <c r="Y57" i="19"/>
  <c r="U57" i="19"/>
  <c r="N57" i="19"/>
  <c r="M57" i="19"/>
  <c r="L57" i="19"/>
  <c r="K57" i="19"/>
  <c r="J57" i="19"/>
  <c r="I57" i="19"/>
  <c r="H57" i="19"/>
  <c r="AG56" i="19"/>
  <c r="AD56" i="19"/>
  <c r="AA56" i="19"/>
  <c r="Z56" i="19"/>
  <c r="X56" i="19"/>
  <c r="W56" i="19"/>
  <c r="V56" i="19"/>
  <c r="U56" i="19"/>
  <c r="T56" i="19"/>
  <c r="R56" i="19"/>
  <c r="Q56" i="19"/>
  <c r="P56" i="19"/>
  <c r="O56" i="19"/>
  <c r="N56" i="19"/>
  <c r="M56" i="19"/>
  <c r="Y56" i="19" s="1"/>
  <c r="L56" i="19"/>
  <c r="K56" i="19"/>
  <c r="J56" i="19"/>
  <c r="I56" i="19"/>
  <c r="H56" i="19"/>
  <c r="Z55" i="19"/>
  <c r="Y55" i="19"/>
  <c r="X55" i="19"/>
  <c r="V55" i="19"/>
  <c r="S55" i="19"/>
  <c r="R55" i="19"/>
  <c r="Q55" i="19"/>
  <c r="N55" i="19"/>
  <c r="AF55" i="19" s="1"/>
  <c r="M55" i="19"/>
  <c r="L55" i="19"/>
  <c r="K55" i="19"/>
  <c r="J55" i="19"/>
  <c r="I55" i="19"/>
  <c r="H55" i="19"/>
  <c r="AG54" i="19"/>
  <c r="AF54" i="19"/>
  <c r="AE54" i="19"/>
  <c r="AD54" i="19"/>
  <c r="AA54" i="19"/>
  <c r="Y54" i="19"/>
  <c r="R54" i="19"/>
  <c r="P54" i="19"/>
  <c r="O54" i="19"/>
  <c r="N54" i="19"/>
  <c r="AC54" i="19" s="1"/>
  <c r="M54" i="19"/>
  <c r="T54" i="19" s="1"/>
  <c r="L54" i="19"/>
  <c r="K54" i="19"/>
  <c r="J54" i="19"/>
  <c r="I54" i="19"/>
  <c r="H54" i="19"/>
  <c r="Z53" i="19"/>
  <c r="X53" i="19"/>
  <c r="W53" i="19"/>
  <c r="V53" i="19"/>
  <c r="U53" i="19"/>
  <c r="T53" i="19"/>
  <c r="R53" i="19"/>
  <c r="Q53" i="19"/>
  <c r="P53" i="19"/>
  <c r="O53" i="19"/>
  <c r="N53" i="19"/>
  <c r="AB53" i="19" s="1"/>
  <c r="M53" i="19"/>
  <c r="Y53" i="19" s="1"/>
  <c r="L53" i="19"/>
  <c r="K53" i="19"/>
  <c r="J53" i="19"/>
  <c r="I53" i="19"/>
  <c r="H53" i="19"/>
  <c r="AE52" i="19"/>
  <c r="AD52" i="19"/>
  <c r="AB52" i="19"/>
  <c r="Z52" i="19"/>
  <c r="X52" i="19"/>
  <c r="W52" i="19"/>
  <c r="V52" i="19"/>
  <c r="U52" i="19"/>
  <c r="T52" i="19"/>
  <c r="R52" i="19"/>
  <c r="Q52" i="19"/>
  <c r="P52" i="19"/>
  <c r="O52" i="19"/>
  <c r="N52" i="19"/>
  <c r="M52" i="19"/>
  <c r="Y52" i="19" s="1"/>
  <c r="L52" i="19"/>
  <c r="K52" i="19"/>
  <c r="J52" i="19"/>
  <c r="I52" i="19"/>
  <c r="H52" i="19"/>
  <c r="AD51" i="19"/>
  <c r="AB51" i="19"/>
  <c r="N51" i="19"/>
  <c r="M51" i="19"/>
  <c r="Z51" i="19" s="1"/>
  <c r="L51" i="19"/>
  <c r="K51" i="19"/>
  <c r="J51" i="19"/>
  <c r="I51" i="19"/>
  <c r="H51" i="19"/>
  <c r="AG50" i="19"/>
  <c r="Z50" i="19"/>
  <c r="U50" i="19"/>
  <c r="S50" i="19"/>
  <c r="N50" i="19"/>
  <c r="AC50" i="19" s="1"/>
  <c r="M50" i="19"/>
  <c r="L50" i="19"/>
  <c r="K50" i="19"/>
  <c r="J50" i="19"/>
  <c r="I50" i="19"/>
  <c r="H50" i="19"/>
  <c r="AG49" i="19"/>
  <c r="AF49" i="19"/>
  <c r="AC49" i="19"/>
  <c r="AA49" i="19"/>
  <c r="Z49" i="19"/>
  <c r="X49" i="19"/>
  <c r="W49" i="19"/>
  <c r="V49" i="19"/>
  <c r="U49" i="19"/>
  <c r="T49" i="19"/>
  <c r="R49" i="19"/>
  <c r="Q49" i="19"/>
  <c r="P49" i="19"/>
  <c r="O49" i="19"/>
  <c r="N49" i="19"/>
  <c r="AE49" i="19" s="1"/>
  <c r="M49" i="19"/>
  <c r="Y49" i="19" s="1"/>
  <c r="L49" i="19"/>
  <c r="K49" i="19"/>
  <c r="J49" i="19"/>
  <c r="I49" i="19"/>
  <c r="H49" i="19"/>
  <c r="AF48" i="19"/>
  <c r="AE48" i="19"/>
  <c r="AD48" i="19"/>
  <c r="AB48" i="19"/>
  <c r="Y48" i="19"/>
  <c r="X48" i="19"/>
  <c r="W48" i="19"/>
  <c r="R48" i="19"/>
  <c r="Q48" i="19"/>
  <c r="P48" i="19"/>
  <c r="N48" i="19"/>
  <c r="M48" i="19"/>
  <c r="Z48" i="19" s="1"/>
  <c r="L48" i="19"/>
  <c r="K48" i="19"/>
  <c r="J48" i="19"/>
  <c r="I48" i="19"/>
  <c r="H48" i="19"/>
  <c r="AB47" i="19"/>
  <c r="Z47" i="19"/>
  <c r="Y47" i="19"/>
  <c r="X47" i="19"/>
  <c r="V47" i="19"/>
  <c r="U47" i="19"/>
  <c r="S47" i="19"/>
  <c r="R47" i="19"/>
  <c r="P47" i="19"/>
  <c r="O47" i="19"/>
  <c r="N47" i="19"/>
  <c r="AE47" i="19" s="1"/>
  <c r="M47" i="19"/>
  <c r="L47" i="19"/>
  <c r="K47" i="19"/>
  <c r="J47" i="19"/>
  <c r="I47" i="19"/>
  <c r="H47" i="19"/>
  <c r="Z46" i="19"/>
  <c r="X46" i="19"/>
  <c r="W46" i="19"/>
  <c r="V46" i="19"/>
  <c r="U46" i="19"/>
  <c r="T46" i="19"/>
  <c r="R46" i="19"/>
  <c r="Q46" i="19"/>
  <c r="P46" i="19"/>
  <c r="O46" i="19"/>
  <c r="N46" i="19"/>
  <c r="AA46" i="19" s="1"/>
  <c r="M46" i="19"/>
  <c r="Y46" i="19" s="1"/>
  <c r="L46" i="19"/>
  <c r="K46" i="19"/>
  <c r="J46" i="19"/>
  <c r="I46" i="19"/>
  <c r="H46" i="19"/>
  <c r="AF45" i="19"/>
  <c r="AB45" i="19"/>
  <c r="T45" i="19"/>
  <c r="R45" i="19"/>
  <c r="N45" i="19"/>
  <c r="M45" i="19"/>
  <c r="Y45" i="19" s="1"/>
  <c r="L45" i="19"/>
  <c r="K45" i="19"/>
  <c r="J45" i="19"/>
  <c r="I45" i="19"/>
  <c r="H45" i="19"/>
  <c r="AG44" i="19"/>
  <c r="AF44" i="19"/>
  <c r="AE44" i="19"/>
  <c r="AA44" i="19"/>
  <c r="Z44" i="19"/>
  <c r="Y44" i="19"/>
  <c r="X44" i="19"/>
  <c r="S44" i="19"/>
  <c r="R44" i="19"/>
  <c r="P44" i="19"/>
  <c r="N44" i="19"/>
  <c r="AC44" i="19" s="1"/>
  <c r="M44" i="19"/>
  <c r="L44" i="19"/>
  <c r="K44" i="19"/>
  <c r="J44" i="19"/>
  <c r="I44" i="19"/>
  <c r="H44" i="19"/>
  <c r="AG43" i="19"/>
  <c r="AF43" i="19"/>
  <c r="AD43" i="19"/>
  <c r="AC43" i="19"/>
  <c r="AA43" i="19"/>
  <c r="Z43" i="19"/>
  <c r="X43" i="19"/>
  <c r="W43" i="19"/>
  <c r="V43" i="19"/>
  <c r="U43" i="19"/>
  <c r="T43" i="19"/>
  <c r="R43" i="19"/>
  <c r="Q43" i="19"/>
  <c r="P43" i="19"/>
  <c r="O43" i="19"/>
  <c r="N43" i="19"/>
  <c r="AE43" i="19" s="1"/>
  <c r="M43" i="19"/>
  <c r="Y43" i="19" s="1"/>
  <c r="L43" i="19"/>
  <c r="K43" i="19"/>
  <c r="J43" i="19"/>
  <c r="I43" i="19"/>
  <c r="H43" i="19"/>
  <c r="W42" i="19"/>
  <c r="V42" i="19"/>
  <c r="T42" i="19"/>
  <c r="N42" i="19"/>
  <c r="AB42" i="19" s="1"/>
  <c r="M42" i="19"/>
  <c r="L42" i="19"/>
  <c r="K42" i="19"/>
  <c r="J42" i="19"/>
  <c r="I42" i="19"/>
  <c r="H42" i="19"/>
  <c r="Z41" i="19"/>
  <c r="N41" i="19"/>
  <c r="AA41" i="19" s="1"/>
  <c r="M41" i="19"/>
  <c r="L41" i="19"/>
  <c r="K41" i="19"/>
  <c r="J41" i="19"/>
  <c r="I41" i="19"/>
  <c r="H41" i="19"/>
  <c r="AG40" i="19"/>
  <c r="AF40" i="19"/>
  <c r="AA40" i="19"/>
  <c r="Z40" i="19"/>
  <c r="X40" i="19"/>
  <c r="W40" i="19"/>
  <c r="V40" i="19"/>
  <c r="U40" i="19"/>
  <c r="T40" i="19"/>
  <c r="R40" i="19"/>
  <c r="Q40" i="19"/>
  <c r="P40" i="19"/>
  <c r="O40" i="19"/>
  <c r="N40" i="19"/>
  <c r="AE40" i="19" s="1"/>
  <c r="M40" i="19"/>
  <c r="Y40" i="19" s="1"/>
  <c r="L40" i="19"/>
  <c r="K40" i="19"/>
  <c r="J40" i="19"/>
  <c r="I40" i="19"/>
  <c r="H40" i="19"/>
  <c r="AF39" i="19"/>
  <c r="AE39" i="19"/>
  <c r="AD39" i="19"/>
  <c r="AB39" i="19"/>
  <c r="Z39" i="19"/>
  <c r="Y39" i="19"/>
  <c r="X39" i="19"/>
  <c r="W39" i="19"/>
  <c r="S39" i="19"/>
  <c r="R39" i="19"/>
  <c r="Q39" i="19"/>
  <c r="P39" i="19"/>
  <c r="N39" i="19"/>
  <c r="M39" i="19"/>
  <c r="L39" i="19"/>
  <c r="K39" i="19"/>
  <c r="J39" i="19"/>
  <c r="I39" i="19"/>
  <c r="H39" i="19"/>
  <c r="AF38" i="19"/>
  <c r="Z38" i="19"/>
  <c r="Y38" i="19"/>
  <c r="X38" i="19"/>
  <c r="V38" i="19"/>
  <c r="U38" i="19"/>
  <c r="S38" i="19"/>
  <c r="R38" i="19"/>
  <c r="P38" i="19"/>
  <c r="O38" i="19"/>
  <c r="N38" i="19"/>
  <c r="AD38" i="19" s="1"/>
  <c r="M38" i="19"/>
  <c r="L38" i="19"/>
  <c r="K38" i="19"/>
  <c r="J38" i="19"/>
  <c r="I38" i="19"/>
  <c r="H38" i="19"/>
  <c r="AB37" i="19"/>
  <c r="X37" i="19"/>
  <c r="W37" i="19"/>
  <c r="V37" i="19"/>
  <c r="U37" i="19"/>
  <c r="T37" i="19"/>
  <c r="R37" i="19"/>
  <c r="Q37" i="19"/>
  <c r="P37" i="19"/>
  <c r="O37" i="19"/>
  <c r="N37" i="19"/>
  <c r="M37" i="19"/>
  <c r="Y37" i="19" s="1"/>
  <c r="L37" i="19"/>
  <c r="K37" i="19"/>
  <c r="J37" i="19"/>
  <c r="I37" i="19"/>
  <c r="H37" i="19"/>
  <c r="AE36" i="19"/>
  <c r="AD36" i="19"/>
  <c r="AC36" i="19"/>
  <c r="AB36" i="19"/>
  <c r="Y36" i="19"/>
  <c r="X36" i="19"/>
  <c r="W36" i="19"/>
  <c r="S36" i="19"/>
  <c r="R36" i="19"/>
  <c r="Q36" i="19"/>
  <c r="P36" i="19"/>
  <c r="N36" i="19"/>
  <c r="AG36" i="19" s="1"/>
  <c r="M36" i="19"/>
  <c r="L36" i="19"/>
  <c r="K36" i="19"/>
  <c r="J36" i="19"/>
  <c r="I36" i="19"/>
  <c r="H36" i="19"/>
  <c r="Z35" i="19"/>
  <c r="X35" i="19"/>
  <c r="T35" i="19"/>
  <c r="R35" i="19"/>
  <c r="N35" i="19"/>
  <c r="AE35" i="19" s="1"/>
  <c r="M35" i="19"/>
  <c r="S35" i="19" s="1"/>
  <c r="L35" i="19"/>
  <c r="K35" i="19"/>
  <c r="J35" i="19"/>
  <c r="I35" i="19"/>
  <c r="H35" i="19"/>
  <c r="Z34" i="19"/>
  <c r="X34" i="19"/>
  <c r="W34" i="19"/>
  <c r="V34" i="19"/>
  <c r="U34" i="19"/>
  <c r="T34" i="19"/>
  <c r="R34" i="19"/>
  <c r="Q34" i="19"/>
  <c r="P34" i="19"/>
  <c r="O34" i="19"/>
  <c r="N34" i="19"/>
  <c r="AA34" i="19" s="1"/>
  <c r="M34" i="19"/>
  <c r="Y34" i="19" s="1"/>
  <c r="L34" i="19"/>
  <c r="K34" i="19"/>
  <c r="J34" i="19"/>
  <c r="I34" i="19"/>
  <c r="H34" i="19"/>
  <c r="AE33" i="19"/>
  <c r="Z33" i="19"/>
  <c r="X33" i="19"/>
  <c r="W33" i="19"/>
  <c r="V33" i="19"/>
  <c r="S33" i="19"/>
  <c r="Q33" i="19"/>
  <c r="P33" i="19"/>
  <c r="N33" i="19"/>
  <c r="AB33" i="19" s="1"/>
  <c r="M33" i="19"/>
  <c r="L33" i="19"/>
  <c r="K33" i="19"/>
  <c r="J33" i="19"/>
  <c r="I33" i="19"/>
  <c r="H33" i="19"/>
  <c r="AF32" i="19"/>
  <c r="AD32" i="19"/>
  <c r="AA32" i="19"/>
  <c r="Y32" i="19"/>
  <c r="V32" i="19"/>
  <c r="R32" i="19"/>
  <c r="O32" i="19"/>
  <c r="N32" i="19"/>
  <c r="AC32" i="19" s="1"/>
  <c r="M32" i="19"/>
  <c r="Z32" i="19" s="1"/>
  <c r="L32" i="19"/>
  <c r="K32" i="19"/>
  <c r="J32" i="19"/>
  <c r="I32" i="19"/>
  <c r="H32" i="19"/>
  <c r="AD31" i="19"/>
  <c r="Z31" i="19"/>
  <c r="I31" i="19" s="1"/>
  <c r="X31" i="19"/>
  <c r="W31" i="19"/>
  <c r="V31" i="19"/>
  <c r="U31" i="19"/>
  <c r="T31" i="19"/>
  <c r="R31" i="19"/>
  <c r="Q31" i="19"/>
  <c r="P31" i="19"/>
  <c r="O31" i="19"/>
  <c r="N31" i="19"/>
  <c r="AE31" i="19" s="1"/>
  <c r="M31" i="19"/>
  <c r="Y31" i="19" s="1"/>
  <c r="L31" i="19"/>
  <c r="K31" i="19"/>
  <c r="Z30" i="19"/>
  <c r="I30" i="19" s="1"/>
  <c r="Y30" i="19"/>
  <c r="X30" i="19"/>
  <c r="W30" i="19"/>
  <c r="V30" i="19"/>
  <c r="S30" i="19"/>
  <c r="R30" i="19"/>
  <c r="Q30" i="19"/>
  <c r="P30" i="19"/>
  <c r="N30" i="19"/>
  <c r="AB30" i="19" s="1"/>
  <c r="M30" i="19"/>
  <c r="L30" i="19"/>
  <c r="K30" i="19"/>
  <c r="AG29" i="19"/>
  <c r="AE29" i="19"/>
  <c r="Z29" i="19"/>
  <c r="X29" i="19"/>
  <c r="V29" i="19"/>
  <c r="U29" i="19"/>
  <c r="S29" i="19"/>
  <c r="P29" i="19"/>
  <c r="O29" i="19"/>
  <c r="N29" i="19"/>
  <c r="AC29" i="19" s="1"/>
  <c r="M29" i="19"/>
  <c r="L29" i="19"/>
  <c r="K29" i="19"/>
  <c r="AF28" i="19"/>
  <c r="AC28" i="19"/>
  <c r="Z28" i="19"/>
  <c r="X28" i="19"/>
  <c r="I28" i="19" s="1"/>
  <c r="W28" i="19"/>
  <c r="V28" i="19"/>
  <c r="U28" i="19"/>
  <c r="T28" i="19"/>
  <c r="R28" i="19"/>
  <c r="Q28" i="19"/>
  <c r="P28" i="19"/>
  <c r="O28" i="19"/>
  <c r="N28" i="19"/>
  <c r="AE28" i="19" s="1"/>
  <c r="M28" i="19"/>
  <c r="Y28" i="19" s="1"/>
  <c r="L28" i="19"/>
  <c r="K28" i="19"/>
  <c r="AF27" i="19"/>
  <c r="AE27" i="19"/>
  <c r="AD27" i="19"/>
  <c r="AB27" i="19"/>
  <c r="W27" i="19"/>
  <c r="P27" i="19"/>
  <c r="N27" i="19"/>
  <c r="M27" i="19"/>
  <c r="Z27" i="19" s="1"/>
  <c r="L27" i="19"/>
  <c r="K27" i="19"/>
  <c r="AF26" i="19"/>
  <c r="AE26" i="19"/>
  <c r="AD26" i="19"/>
  <c r="AA26" i="19"/>
  <c r="N26" i="19"/>
  <c r="AC26" i="19" s="1"/>
  <c r="M26" i="19"/>
  <c r="Z26" i="19" s="1"/>
  <c r="L26" i="19"/>
  <c r="K26" i="19"/>
  <c r="AG25" i="19"/>
  <c r="AD25" i="19"/>
  <c r="Z25" i="19"/>
  <c r="I25" i="19" s="1"/>
  <c r="X25" i="19"/>
  <c r="W25" i="19"/>
  <c r="V25" i="19"/>
  <c r="U25" i="19"/>
  <c r="T25" i="19"/>
  <c r="R25" i="19"/>
  <c r="Q25" i="19"/>
  <c r="P25" i="19"/>
  <c r="O25" i="19"/>
  <c r="N25" i="19"/>
  <c r="AE25" i="19" s="1"/>
  <c r="M25" i="19"/>
  <c r="Y25" i="19" s="1"/>
  <c r="L25" i="19"/>
  <c r="K25" i="19"/>
  <c r="AE24" i="19"/>
  <c r="Z24" i="19"/>
  <c r="X24" i="19"/>
  <c r="V24" i="19"/>
  <c r="S24" i="19"/>
  <c r="Q24" i="19"/>
  <c r="N24" i="19"/>
  <c r="AB24" i="19" s="1"/>
  <c r="M24" i="19"/>
  <c r="Y24" i="19" s="1"/>
  <c r="L24" i="19"/>
  <c r="K24" i="19"/>
  <c r="Z23" i="19"/>
  <c r="I23" i="19" s="1"/>
  <c r="Y23" i="19"/>
  <c r="X23" i="19"/>
  <c r="V23" i="19"/>
  <c r="U23" i="19"/>
  <c r="S23" i="19"/>
  <c r="R23" i="19"/>
  <c r="P23" i="19"/>
  <c r="O23" i="19"/>
  <c r="N23" i="19"/>
  <c r="AC23" i="19" s="1"/>
  <c r="M23" i="19"/>
  <c r="L23" i="19"/>
  <c r="K23" i="19"/>
  <c r="AF22" i="19"/>
  <c r="AD22" i="19"/>
  <c r="AC22" i="19"/>
  <c r="AA22" i="19"/>
  <c r="Z22" i="19"/>
  <c r="X22" i="19"/>
  <c r="W22" i="19"/>
  <c r="V22" i="19"/>
  <c r="U22" i="19"/>
  <c r="T22" i="19"/>
  <c r="R22" i="19"/>
  <c r="Q22" i="19"/>
  <c r="P22" i="19"/>
  <c r="O22" i="19"/>
  <c r="N22" i="19"/>
  <c r="AE22" i="19" s="1"/>
  <c r="M22" i="19"/>
  <c r="Y22" i="19" s="1"/>
  <c r="I22" i="19" s="1"/>
  <c r="L22" i="19"/>
  <c r="K22" i="19"/>
  <c r="AF21" i="19"/>
  <c r="AD21" i="19"/>
  <c r="AB21" i="19"/>
  <c r="Y21" i="19"/>
  <c r="R21" i="19"/>
  <c r="N21" i="19"/>
  <c r="M21" i="19"/>
  <c r="Z21" i="19" s="1"/>
  <c r="I21" i="19" s="1"/>
  <c r="L21" i="19"/>
  <c r="K21" i="19"/>
  <c r="AG20" i="19"/>
  <c r="J20" i="19" s="1"/>
  <c r="AF20" i="19"/>
  <c r="AE20" i="19"/>
  <c r="AD20" i="19"/>
  <c r="AA20" i="19"/>
  <c r="Y20" i="19"/>
  <c r="V20" i="19"/>
  <c r="R20" i="19"/>
  <c r="O20" i="19"/>
  <c r="N20" i="19"/>
  <c r="AC20" i="19" s="1"/>
  <c r="M20" i="19"/>
  <c r="Z20" i="19" s="1"/>
  <c r="L20" i="19"/>
  <c r="K20" i="19"/>
  <c r="Z19" i="19"/>
  <c r="I19" i="19" s="1"/>
  <c r="X19" i="19"/>
  <c r="W19" i="19"/>
  <c r="V19" i="19"/>
  <c r="U19" i="19"/>
  <c r="T19" i="19"/>
  <c r="R19" i="19"/>
  <c r="Q19" i="19"/>
  <c r="P19" i="19"/>
  <c r="O19" i="19"/>
  <c r="N19" i="19"/>
  <c r="AE19" i="19" s="1"/>
  <c r="M19" i="19"/>
  <c r="Y19" i="19" s="1"/>
  <c r="L19" i="19"/>
  <c r="K19" i="19"/>
  <c r="Z18" i="19"/>
  <c r="X18" i="19"/>
  <c r="W18" i="19"/>
  <c r="V18" i="19"/>
  <c r="S18" i="19"/>
  <c r="Q18" i="19"/>
  <c r="P18" i="19"/>
  <c r="N18" i="19"/>
  <c r="AB18" i="19" s="1"/>
  <c r="M18" i="19"/>
  <c r="L18" i="19"/>
  <c r="K18" i="19"/>
  <c r="AG17" i="19"/>
  <c r="AE17" i="19"/>
  <c r="Z17" i="19"/>
  <c r="X17" i="19"/>
  <c r="U17" i="19"/>
  <c r="S17" i="19"/>
  <c r="P17" i="19"/>
  <c r="N17" i="19"/>
  <c r="AC17" i="19" s="1"/>
  <c r="M17" i="19"/>
  <c r="Y17" i="19" s="1"/>
  <c r="L17" i="19"/>
  <c r="K17" i="19"/>
  <c r="AG16" i="19"/>
  <c r="J16" i="19" s="1"/>
  <c r="AF16" i="19"/>
  <c r="AD16" i="19"/>
  <c r="AC16" i="19"/>
  <c r="AA16" i="19"/>
  <c r="Z16" i="19"/>
  <c r="X16" i="19"/>
  <c r="W16" i="19"/>
  <c r="V16" i="19"/>
  <c r="U16" i="19"/>
  <c r="T16" i="19"/>
  <c r="H16" i="19" s="1"/>
  <c r="R16" i="19"/>
  <c r="Q16" i="19"/>
  <c r="P16" i="19"/>
  <c r="O16" i="19"/>
  <c r="N16" i="19"/>
  <c r="AE16" i="19" s="1"/>
  <c r="M16" i="19"/>
  <c r="Y16" i="19" s="1"/>
  <c r="L16" i="19"/>
  <c r="K16" i="19"/>
  <c r="I16" i="19"/>
  <c r="AF15" i="19"/>
  <c r="AE15" i="19"/>
  <c r="AD15" i="19"/>
  <c r="AB15" i="19"/>
  <c r="N15" i="19"/>
  <c r="M15" i="19"/>
  <c r="L15" i="19"/>
  <c r="K15" i="19"/>
  <c r="AF14" i="19"/>
  <c r="AD14" i="19"/>
  <c r="AA14" i="19"/>
  <c r="Y14" i="19"/>
  <c r="R14" i="19"/>
  <c r="N14" i="19"/>
  <c r="AC14" i="19" s="1"/>
  <c r="M14" i="19"/>
  <c r="Z14" i="19" s="1"/>
  <c r="L14" i="19"/>
  <c r="K14" i="19"/>
  <c r="AG13" i="19"/>
  <c r="AD13" i="19"/>
  <c r="Z13" i="19"/>
  <c r="I13" i="19" s="1"/>
  <c r="X13" i="19"/>
  <c r="W13" i="19"/>
  <c r="V13" i="19"/>
  <c r="U13" i="19"/>
  <c r="T13" i="19"/>
  <c r="R13" i="19"/>
  <c r="Q13" i="19"/>
  <c r="P13" i="19"/>
  <c r="O13" i="19"/>
  <c r="N13" i="19"/>
  <c r="AE13" i="19" s="1"/>
  <c r="M13" i="19"/>
  <c r="Y13" i="19" s="1"/>
  <c r="L13" i="19"/>
  <c r="K13" i="19"/>
  <c r="AC12" i="19"/>
  <c r="Z12" i="19"/>
  <c r="Y12" i="19"/>
  <c r="X12" i="19"/>
  <c r="W12" i="19"/>
  <c r="V12" i="19"/>
  <c r="S12" i="19"/>
  <c r="R12" i="19"/>
  <c r="Q12" i="19"/>
  <c r="P12" i="19"/>
  <c r="N12" i="19"/>
  <c r="AB12" i="19" s="1"/>
  <c r="M12" i="19"/>
  <c r="L12" i="19"/>
  <c r="K12" i="19"/>
  <c r="AG11" i="19"/>
  <c r="Z11" i="19"/>
  <c r="X11" i="19"/>
  <c r="V11" i="19"/>
  <c r="U11" i="19"/>
  <c r="S11" i="19"/>
  <c r="P11" i="19"/>
  <c r="O11" i="19"/>
  <c r="N11" i="19"/>
  <c r="AC11" i="19" s="1"/>
  <c r="M11" i="19"/>
  <c r="L11" i="19"/>
  <c r="K11" i="19"/>
  <c r="AF10" i="19"/>
  <c r="AA10" i="19"/>
  <c r="Z10" i="19"/>
  <c r="X10" i="19"/>
  <c r="W10" i="19"/>
  <c r="V10" i="19"/>
  <c r="U10" i="19"/>
  <c r="T10" i="19"/>
  <c r="R10" i="19"/>
  <c r="Q10" i="19"/>
  <c r="P10" i="19"/>
  <c r="O10" i="19"/>
  <c r="N10" i="19"/>
  <c r="AE10" i="19" s="1"/>
  <c r="M10" i="19"/>
  <c r="Y10" i="19" s="1"/>
  <c r="L10" i="19"/>
  <c r="K10" i="19"/>
  <c r="I10" i="19"/>
  <c r="AF9" i="19"/>
  <c r="AE9" i="19"/>
  <c r="AD9" i="19"/>
  <c r="AB9" i="19"/>
  <c r="Z9" i="19"/>
  <c r="Y9" i="19"/>
  <c r="W9" i="19"/>
  <c r="S9" i="19"/>
  <c r="R9" i="19"/>
  <c r="P9" i="19"/>
  <c r="N9" i="19"/>
  <c r="M9" i="19"/>
  <c r="X9" i="19" s="1"/>
  <c r="L9" i="19"/>
  <c r="K9" i="19"/>
  <c r="AF8" i="19"/>
  <c r="AE8" i="19"/>
  <c r="AD8" i="19"/>
  <c r="AA8" i="19"/>
  <c r="N8" i="19"/>
  <c r="AC8" i="19" s="1"/>
  <c r="M8" i="19"/>
  <c r="Z8" i="19" s="1"/>
  <c r="L8" i="19"/>
  <c r="K8" i="19"/>
  <c r="AG7" i="19"/>
  <c r="Z7" i="19"/>
  <c r="I7" i="19" s="1"/>
  <c r="X7" i="19"/>
  <c r="W7" i="19"/>
  <c r="V7" i="19"/>
  <c r="U7" i="19"/>
  <c r="T7" i="19"/>
  <c r="R7" i="19"/>
  <c r="Q7" i="19"/>
  <c r="P7" i="19"/>
  <c r="O7" i="19"/>
  <c r="N7" i="19"/>
  <c r="AE7" i="19" s="1"/>
  <c r="M7" i="19"/>
  <c r="Y7" i="19" s="1"/>
  <c r="L7" i="19"/>
  <c r="K7" i="19"/>
  <c r="AE6" i="19"/>
  <c r="AB6" i="19"/>
  <c r="Z6" i="19"/>
  <c r="X6" i="19"/>
  <c r="S6" i="19"/>
  <c r="Q6" i="19"/>
  <c r="N6" i="19"/>
  <c r="AF6" i="19" s="1"/>
  <c r="M6" i="19"/>
  <c r="Y6" i="19" s="1"/>
  <c r="L6" i="19"/>
  <c r="K6" i="19"/>
  <c r="Z5" i="19"/>
  <c r="I5" i="19" s="1"/>
  <c r="Y5" i="19"/>
  <c r="X5" i="19"/>
  <c r="V5" i="19"/>
  <c r="U5" i="19"/>
  <c r="S5" i="19"/>
  <c r="R5" i="19"/>
  <c r="P5" i="19"/>
  <c r="O5" i="19"/>
  <c r="N5" i="19"/>
  <c r="AC5" i="19" s="1"/>
  <c r="M5" i="19"/>
  <c r="L5" i="19"/>
  <c r="K5" i="19"/>
  <c r="AF4" i="19"/>
  <c r="AD4" i="19"/>
  <c r="AC4" i="19"/>
  <c r="AA4" i="19"/>
  <c r="Z4" i="19"/>
  <c r="X4" i="19"/>
  <c r="W4" i="19"/>
  <c r="V4" i="19"/>
  <c r="U4" i="19"/>
  <c r="T4" i="19"/>
  <c r="H4" i="19" s="1"/>
  <c r="R4" i="19"/>
  <c r="Q4" i="19"/>
  <c r="P4" i="19"/>
  <c r="O4" i="19"/>
  <c r="N4" i="19"/>
  <c r="AE4" i="19" s="1"/>
  <c r="M4" i="19"/>
  <c r="Y4" i="19" s="1"/>
  <c r="I4" i="19" s="1"/>
  <c r="L4" i="19"/>
  <c r="K4" i="19"/>
  <c r="H1" i="19"/>
  <c r="D1" i="19"/>
  <c r="AB103" i="18"/>
  <c r="V103" i="18"/>
  <c r="P103" i="18"/>
  <c r="N103" i="18"/>
  <c r="AG103" i="18" s="1"/>
  <c r="M103" i="18"/>
  <c r="U103" i="18" s="1"/>
  <c r="L103" i="18"/>
  <c r="K103" i="18"/>
  <c r="J103" i="18"/>
  <c r="I103" i="18"/>
  <c r="H103" i="18"/>
  <c r="AG102" i="18"/>
  <c r="AD102" i="18"/>
  <c r="AB102" i="18"/>
  <c r="AA102" i="18"/>
  <c r="X102" i="18"/>
  <c r="V102" i="18"/>
  <c r="U102" i="18"/>
  <c r="R102" i="18"/>
  <c r="P102" i="18"/>
  <c r="O102" i="18"/>
  <c r="N102" i="18"/>
  <c r="AC102" i="18" s="1"/>
  <c r="M102" i="18"/>
  <c r="W102" i="18" s="1"/>
  <c r="L102" i="18"/>
  <c r="K102" i="18"/>
  <c r="J102" i="18"/>
  <c r="I102" i="18"/>
  <c r="H102" i="18"/>
  <c r="Z101" i="18"/>
  <c r="X101" i="18"/>
  <c r="W101" i="18"/>
  <c r="V101" i="18"/>
  <c r="T101" i="18"/>
  <c r="R101" i="18"/>
  <c r="Q101" i="18"/>
  <c r="P101" i="18"/>
  <c r="N101" i="18"/>
  <c r="AF101" i="18" s="1"/>
  <c r="M101" i="18"/>
  <c r="Y101" i="18" s="1"/>
  <c r="L101" i="18"/>
  <c r="K101" i="18"/>
  <c r="J101" i="18"/>
  <c r="I101" i="18"/>
  <c r="H101" i="18"/>
  <c r="Z100" i="18"/>
  <c r="Y100" i="18"/>
  <c r="X100" i="18"/>
  <c r="R100" i="18"/>
  <c r="P100" i="18"/>
  <c r="N100" i="18"/>
  <c r="AE100" i="18" s="1"/>
  <c r="M100" i="18"/>
  <c r="T100" i="18" s="1"/>
  <c r="L100" i="18"/>
  <c r="K100" i="18"/>
  <c r="J100" i="18"/>
  <c r="I100" i="18"/>
  <c r="H100" i="18"/>
  <c r="Z99" i="18"/>
  <c r="X99" i="18"/>
  <c r="W99" i="18"/>
  <c r="V99" i="18"/>
  <c r="U99" i="18"/>
  <c r="T99" i="18"/>
  <c r="R99" i="18"/>
  <c r="Q99" i="18"/>
  <c r="P99" i="18"/>
  <c r="O99" i="18"/>
  <c r="N99" i="18"/>
  <c r="AA99" i="18" s="1"/>
  <c r="M99" i="18"/>
  <c r="Y99" i="18" s="1"/>
  <c r="L99" i="18"/>
  <c r="K99" i="18"/>
  <c r="J99" i="18"/>
  <c r="I99" i="18"/>
  <c r="H99" i="18"/>
  <c r="AF98" i="18"/>
  <c r="AE98" i="18"/>
  <c r="AD98" i="18"/>
  <c r="Z98" i="18"/>
  <c r="Y98" i="18"/>
  <c r="X98" i="18"/>
  <c r="W98" i="18"/>
  <c r="V98" i="18"/>
  <c r="S98" i="18"/>
  <c r="R98" i="18"/>
  <c r="Q98" i="18"/>
  <c r="P98" i="18"/>
  <c r="N98" i="18"/>
  <c r="M98" i="18"/>
  <c r="L98" i="18"/>
  <c r="K98" i="18"/>
  <c r="J98" i="18"/>
  <c r="I98" i="18"/>
  <c r="H98" i="18"/>
  <c r="AF97" i="18"/>
  <c r="AE97" i="18"/>
  <c r="AD97" i="18"/>
  <c r="Y97" i="18"/>
  <c r="X97" i="18"/>
  <c r="V97" i="18"/>
  <c r="U97" i="18"/>
  <c r="R97" i="18"/>
  <c r="P97" i="18"/>
  <c r="O97" i="18"/>
  <c r="N97" i="18"/>
  <c r="AC97" i="18" s="1"/>
  <c r="M97" i="18"/>
  <c r="L97" i="18"/>
  <c r="K97" i="18"/>
  <c r="J97" i="18"/>
  <c r="I97" i="18"/>
  <c r="H97" i="18"/>
  <c r="Z96" i="18"/>
  <c r="X96" i="18"/>
  <c r="W96" i="18"/>
  <c r="V96" i="18"/>
  <c r="U96" i="18"/>
  <c r="T96" i="18"/>
  <c r="R96" i="18"/>
  <c r="Q96" i="18"/>
  <c r="P96" i="18"/>
  <c r="O96" i="18"/>
  <c r="N96" i="18"/>
  <c r="AE96" i="18" s="1"/>
  <c r="M96" i="18"/>
  <c r="Y96" i="18" s="1"/>
  <c r="L96" i="18"/>
  <c r="K96" i="18"/>
  <c r="J96" i="18"/>
  <c r="I96" i="18"/>
  <c r="H96" i="18"/>
  <c r="AB95" i="18"/>
  <c r="T95" i="18"/>
  <c r="N95" i="18"/>
  <c r="AF95" i="18" s="1"/>
  <c r="M95" i="18"/>
  <c r="L95" i="18"/>
  <c r="K95" i="18"/>
  <c r="J95" i="18"/>
  <c r="I95" i="18"/>
  <c r="H95" i="18"/>
  <c r="AG94" i="18"/>
  <c r="AF94" i="18"/>
  <c r="AE94" i="18"/>
  <c r="AD94" i="18"/>
  <c r="AA94" i="18"/>
  <c r="Z94" i="18"/>
  <c r="S94" i="18"/>
  <c r="N94" i="18"/>
  <c r="AC94" i="18" s="1"/>
  <c r="M94" i="18"/>
  <c r="Y94" i="18" s="1"/>
  <c r="L94" i="18"/>
  <c r="K94" i="18"/>
  <c r="J94" i="18"/>
  <c r="I94" i="18"/>
  <c r="H94" i="18"/>
  <c r="AG93" i="18"/>
  <c r="AF93" i="18"/>
  <c r="AD93" i="18"/>
  <c r="AC93" i="18"/>
  <c r="Z93" i="18"/>
  <c r="X93" i="18"/>
  <c r="W93" i="18"/>
  <c r="V93" i="18"/>
  <c r="U93" i="18"/>
  <c r="T93" i="18"/>
  <c r="R93" i="18"/>
  <c r="Q93" i="18"/>
  <c r="P93" i="18"/>
  <c r="O93" i="18"/>
  <c r="N93" i="18"/>
  <c r="AE93" i="18" s="1"/>
  <c r="M93" i="18"/>
  <c r="Y93" i="18" s="1"/>
  <c r="L93" i="18"/>
  <c r="K93" i="18"/>
  <c r="J93" i="18"/>
  <c r="I93" i="18"/>
  <c r="H93" i="18"/>
  <c r="AE92" i="18"/>
  <c r="AD92" i="18"/>
  <c r="X92" i="18"/>
  <c r="W92" i="18"/>
  <c r="V92" i="18"/>
  <c r="Q92" i="18"/>
  <c r="P92" i="18"/>
  <c r="N92" i="18"/>
  <c r="M92" i="18"/>
  <c r="Z92" i="18" s="1"/>
  <c r="L92" i="18"/>
  <c r="K92" i="18"/>
  <c r="J92" i="18"/>
  <c r="I92" i="18"/>
  <c r="H92" i="18"/>
  <c r="AD91" i="18"/>
  <c r="AA91" i="18"/>
  <c r="V91" i="18"/>
  <c r="U91" i="18"/>
  <c r="O91" i="18"/>
  <c r="N91" i="18"/>
  <c r="M91" i="18"/>
  <c r="L91" i="18"/>
  <c r="K91" i="18"/>
  <c r="J91" i="18"/>
  <c r="I91" i="18"/>
  <c r="H91" i="18"/>
  <c r="AA90" i="18"/>
  <c r="Z90" i="18"/>
  <c r="X90" i="18"/>
  <c r="W90" i="18"/>
  <c r="V90" i="18"/>
  <c r="U90" i="18"/>
  <c r="T90" i="18"/>
  <c r="R90" i="18"/>
  <c r="Q90" i="18"/>
  <c r="P90" i="18"/>
  <c r="O90" i="18"/>
  <c r="N90" i="18"/>
  <c r="AG90" i="18" s="1"/>
  <c r="M90" i="18"/>
  <c r="Y90" i="18" s="1"/>
  <c r="L90" i="18"/>
  <c r="K90" i="18"/>
  <c r="J90" i="18"/>
  <c r="I90" i="18"/>
  <c r="H90" i="18"/>
  <c r="AF89" i="18"/>
  <c r="AE89" i="18"/>
  <c r="AD89" i="18"/>
  <c r="Z89" i="18"/>
  <c r="Y89" i="18"/>
  <c r="X89" i="18"/>
  <c r="W89" i="18"/>
  <c r="V89" i="18"/>
  <c r="S89" i="18"/>
  <c r="R89" i="18"/>
  <c r="Q89" i="18"/>
  <c r="P89" i="18"/>
  <c r="N89" i="18"/>
  <c r="M89" i="18"/>
  <c r="L89" i="18"/>
  <c r="K89" i="18"/>
  <c r="J89" i="18"/>
  <c r="I89" i="18"/>
  <c r="H89" i="18"/>
  <c r="Y88" i="18"/>
  <c r="X88" i="18"/>
  <c r="V88" i="18"/>
  <c r="U88" i="18"/>
  <c r="R88" i="18"/>
  <c r="P88" i="18"/>
  <c r="O88" i="18"/>
  <c r="N88" i="18"/>
  <c r="AF88" i="18" s="1"/>
  <c r="M88" i="18"/>
  <c r="L88" i="18"/>
  <c r="K88" i="18"/>
  <c r="J88" i="18"/>
  <c r="I88" i="18"/>
  <c r="H88" i="18"/>
  <c r="AC87" i="18"/>
  <c r="AA87" i="18"/>
  <c r="Z87" i="18"/>
  <c r="X87" i="18"/>
  <c r="W87" i="18"/>
  <c r="V87" i="18"/>
  <c r="U87" i="18"/>
  <c r="T87" i="18"/>
  <c r="R87" i="18"/>
  <c r="Q87" i="18"/>
  <c r="P87" i="18"/>
  <c r="O87" i="18"/>
  <c r="N87" i="18"/>
  <c r="M87" i="18"/>
  <c r="Y87" i="18" s="1"/>
  <c r="L87" i="18"/>
  <c r="K87" i="18"/>
  <c r="J87" i="18"/>
  <c r="I87" i="18"/>
  <c r="H87" i="18"/>
  <c r="AF86" i="18"/>
  <c r="AC86" i="18"/>
  <c r="AB86" i="18"/>
  <c r="S86" i="18"/>
  <c r="R86" i="18"/>
  <c r="N86" i="18"/>
  <c r="M86" i="18"/>
  <c r="V86" i="18" s="1"/>
  <c r="L86" i="18"/>
  <c r="K86" i="18"/>
  <c r="J86" i="18"/>
  <c r="I86" i="18"/>
  <c r="H86" i="18"/>
  <c r="AG85" i="18"/>
  <c r="AF85" i="18"/>
  <c r="AE85" i="18"/>
  <c r="AD85" i="18"/>
  <c r="AA85" i="18"/>
  <c r="Z85" i="18"/>
  <c r="Y85" i="18"/>
  <c r="T85" i="18"/>
  <c r="S85" i="18"/>
  <c r="R85" i="18"/>
  <c r="P85" i="18"/>
  <c r="N85" i="18"/>
  <c r="AC85" i="18" s="1"/>
  <c r="M85" i="18"/>
  <c r="L85" i="18"/>
  <c r="K85" i="18"/>
  <c r="J85" i="18"/>
  <c r="I85" i="18"/>
  <c r="H85" i="18"/>
  <c r="AG84" i="18"/>
  <c r="AF84" i="18"/>
  <c r="AD84" i="18"/>
  <c r="AC84" i="18"/>
  <c r="Z84" i="18"/>
  <c r="X84" i="18"/>
  <c r="W84" i="18"/>
  <c r="V84" i="18"/>
  <c r="U84" i="18"/>
  <c r="T84" i="18"/>
  <c r="R84" i="18"/>
  <c r="Q84" i="18"/>
  <c r="P84" i="18"/>
  <c r="O84" i="18"/>
  <c r="N84" i="18"/>
  <c r="AE84" i="18" s="1"/>
  <c r="M84" i="18"/>
  <c r="Y84" i="18" s="1"/>
  <c r="L84" i="18"/>
  <c r="K84" i="18"/>
  <c r="J84" i="18"/>
  <c r="I84" i="18"/>
  <c r="H84" i="18"/>
  <c r="X83" i="18"/>
  <c r="V83" i="18"/>
  <c r="Q83" i="18"/>
  <c r="N83" i="18"/>
  <c r="M83" i="18"/>
  <c r="T83" i="18" s="1"/>
  <c r="L83" i="18"/>
  <c r="K83" i="18"/>
  <c r="J83" i="18"/>
  <c r="I83" i="18"/>
  <c r="H83" i="18"/>
  <c r="AG82" i="18"/>
  <c r="AD82" i="18"/>
  <c r="AB82" i="18"/>
  <c r="AA82" i="18"/>
  <c r="T82" i="18"/>
  <c r="N82" i="18"/>
  <c r="M82" i="18"/>
  <c r="L82" i="18"/>
  <c r="K82" i="18"/>
  <c r="J82" i="18"/>
  <c r="I82" i="18"/>
  <c r="H82" i="18"/>
  <c r="Z81" i="18"/>
  <c r="X81" i="18"/>
  <c r="W81" i="18"/>
  <c r="V81" i="18"/>
  <c r="U81" i="18"/>
  <c r="T81" i="18"/>
  <c r="R81" i="18"/>
  <c r="Q81" i="18"/>
  <c r="P81" i="18"/>
  <c r="O81" i="18"/>
  <c r="N81" i="18"/>
  <c r="AB81" i="18" s="1"/>
  <c r="M81" i="18"/>
  <c r="Y81" i="18" s="1"/>
  <c r="L81" i="18"/>
  <c r="K81" i="18"/>
  <c r="J81" i="18"/>
  <c r="I81" i="18"/>
  <c r="H81" i="18"/>
  <c r="Z80" i="18"/>
  <c r="Y80" i="18"/>
  <c r="X80" i="18"/>
  <c r="W80" i="18"/>
  <c r="V80" i="18"/>
  <c r="S80" i="18"/>
  <c r="R80" i="18"/>
  <c r="Q80" i="18"/>
  <c r="P80" i="18"/>
  <c r="N80" i="18"/>
  <c r="AE80" i="18" s="1"/>
  <c r="M80" i="18"/>
  <c r="L80" i="18"/>
  <c r="K80" i="18"/>
  <c r="J80" i="18"/>
  <c r="I80" i="18"/>
  <c r="H80" i="18"/>
  <c r="Y79" i="18"/>
  <c r="V79" i="18"/>
  <c r="T79" i="18"/>
  <c r="P79" i="18"/>
  <c r="N79" i="18"/>
  <c r="AB79" i="18" s="1"/>
  <c r="M79" i="18"/>
  <c r="R79" i="18" s="1"/>
  <c r="L79" i="18"/>
  <c r="K79" i="18"/>
  <c r="J79" i="18"/>
  <c r="I79" i="18"/>
  <c r="H79" i="18"/>
  <c r="AG78" i="18"/>
  <c r="AD78" i="18"/>
  <c r="AB78" i="18"/>
  <c r="V78" i="18"/>
  <c r="N78" i="18"/>
  <c r="AA78" i="18" s="1"/>
  <c r="M78" i="18"/>
  <c r="L78" i="18"/>
  <c r="K78" i="18"/>
  <c r="J78" i="18"/>
  <c r="I78" i="18"/>
  <c r="H78" i="18"/>
  <c r="AG77" i="18"/>
  <c r="AE77" i="18"/>
  <c r="AD77" i="18"/>
  <c r="AC77" i="18"/>
  <c r="AB77" i="18"/>
  <c r="AA77" i="18"/>
  <c r="Y77" i="18"/>
  <c r="W77" i="18"/>
  <c r="V77" i="18"/>
  <c r="U77" i="18"/>
  <c r="R77" i="18"/>
  <c r="P77" i="18"/>
  <c r="O77" i="18"/>
  <c r="N77" i="18"/>
  <c r="AF77" i="18" s="1"/>
  <c r="M77" i="18"/>
  <c r="X77" i="18" s="1"/>
  <c r="L77" i="18"/>
  <c r="K77" i="18"/>
  <c r="J77" i="18"/>
  <c r="I77" i="18"/>
  <c r="H77" i="18"/>
  <c r="AA76" i="18"/>
  <c r="N76" i="18"/>
  <c r="M76" i="18"/>
  <c r="U76" i="18" s="1"/>
  <c r="L76" i="18"/>
  <c r="K76" i="18"/>
  <c r="J76" i="18"/>
  <c r="I76" i="18"/>
  <c r="H76" i="18"/>
  <c r="Z75" i="18"/>
  <c r="U75" i="18"/>
  <c r="N75" i="18"/>
  <c r="M75" i="18"/>
  <c r="L75" i="18"/>
  <c r="K75" i="18"/>
  <c r="J75" i="18"/>
  <c r="I75" i="18"/>
  <c r="H75" i="18"/>
  <c r="AG74" i="18"/>
  <c r="AE74" i="18"/>
  <c r="AD74" i="18"/>
  <c r="AC74" i="18"/>
  <c r="AB74" i="18"/>
  <c r="AA74" i="18"/>
  <c r="Y74" i="18"/>
  <c r="X74" i="18"/>
  <c r="W74" i="18"/>
  <c r="V74" i="18"/>
  <c r="R74" i="18"/>
  <c r="Q74" i="18"/>
  <c r="P74" i="18"/>
  <c r="O74" i="18"/>
  <c r="N74" i="18"/>
  <c r="AF74" i="18" s="1"/>
  <c r="M74" i="18"/>
  <c r="L74" i="18"/>
  <c r="K74" i="18"/>
  <c r="J74" i="18"/>
  <c r="I74" i="18"/>
  <c r="H74" i="18"/>
  <c r="AF73" i="18"/>
  <c r="AD73" i="18"/>
  <c r="Z73" i="18"/>
  <c r="Y73" i="18"/>
  <c r="X73" i="18"/>
  <c r="W73" i="18"/>
  <c r="U73" i="18"/>
  <c r="S73" i="18"/>
  <c r="R73" i="18"/>
  <c r="Q73" i="18"/>
  <c r="O73" i="18"/>
  <c r="N73" i="18"/>
  <c r="M73" i="18"/>
  <c r="L73" i="18"/>
  <c r="K73" i="18"/>
  <c r="J73" i="18"/>
  <c r="I73" i="18"/>
  <c r="H73" i="18"/>
  <c r="AF72" i="18"/>
  <c r="AA72" i="18"/>
  <c r="Y72" i="18"/>
  <c r="W72" i="18"/>
  <c r="V72" i="18"/>
  <c r="Q72" i="18"/>
  <c r="P72" i="18"/>
  <c r="O72" i="18"/>
  <c r="N72" i="18"/>
  <c r="AC72" i="18" s="1"/>
  <c r="M72" i="18"/>
  <c r="T72" i="18" s="1"/>
  <c r="L72" i="18"/>
  <c r="K72" i="18"/>
  <c r="J72" i="18"/>
  <c r="I72" i="18"/>
  <c r="H72" i="18"/>
  <c r="AG71" i="18"/>
  <c r="AE71" i="18"/>
  <c r="AD71" i="18"/>
  <c r="AC71" i="18"/>
  <c r="AB71" i="18"/>
  <c r="AA71" i="18"/>
  <c r="V71" i="18"/>
  <c r="S71" i="18"/>
  <c r="N71" i="18"/>
  <c r="AF71" i="18" s="1"/>
  <c r="M71" i="18"/>
  <c r="L71" i="18"/>
  <c r="K71" i="18"/>
  <c r="J71" i="18"/>
  <c r="I71" i="18"/>
  <c r="H71" i="18"/>
  <c r="Z70" i="18"/>
  <c r="Y70" i="18"/>
  <c r="W70" i="18"/>
  <c r="R70" i="18"/>
  <c r="O70" i="18"/>
  <c r="N70" i="18"/>
  <c r="AD70" i="18" s="1"/>
  <c r="M70" i="18"/>
  <c r="T70" i="18" s="1"/>
  <c r="L70" i="18"/>
  <c r="K70" i="18"/>
  <c r="J70" i="18"/>
  <c r="I70" i="18"/>
  <c r="H70" i="18"/>
  <c r="AG69" i="18"/>
  <c r="AB69" i="18"/>
  <c r="AA69" i="18"/>
  <c r="Z69" i="18"/>
  <c r="Y69" i="18"/>
  <c r="W69" i="18"/>
  <c r="T69" i="18"/>
  <c r="S69" i="18"/>
  <c r="Q69" i="18"/>
  <c r="P69" i="18"/>
  <c r="N69" i="18"/>
  <c r="AE69" i="18" s="1"/>
  <c r="M69" i="18"/>
  <c r="L69" i="18"/>
  <c r="K69" i="18"/>
  <c r="J69" i="18"/>
  <c r="I69" i="18"/>
  <c r="H69" i="18"/>
  <c r="AG68" i="18"/>
  <c r="AE68" i="18"/>
  <c r="AD68" i="18"/>
  <c r="AC68" i="18"/>
  <c r="AB68" i="18"/>
  <c r="AA68" i="18"/>
  <c r="X68" i="18"/>
  <c r="W68" i="18"/>
  <c r="V68" i="18"/>
  <c r="P68" i="18"/>
  <c r="O68" i="18"/>
  <c r="N68" i="18"/>
  <c r="AF68" i="18" s="1"/>
  <c r="M68" i="18"/>
  <c r="R68" i="18" s="1"/>
  <c r="L68" i="18"/>
  <c r="K68" i="18"/>
  <c r="J68" i="18"/>
  <c r="I68" i="18"/>
  <c r="H68" i="18"/>
  <c r="AG67" i="18"/>
  <c r="AF67" i="18"/>
  <c r="AD67" i="18"/>
  <c r="AC67" i="18"/>
  <c r="Z67" i="18"/>
  <c r="Y67" i="18"/>
  <c r="X67" i="18"/>
  <c r="W67" i="18"/>
  <c r="U67" i="18"/>
  <c r="S67" i="18"/>
  <c r="R67" i="18"/>
  <c r="Q67" i="18"/>
  <c r="O67" i="18"/>
  <c r="N67" i="18"/>
  <c r="M67" i="18"/>
  <c r="L67" i="18"/>
  <c r="K67" i="18"/>
  <c r="J67" i="18"/>
  <c r="I67" i="18"/>
  <c r="H67" i="18"/>
  <c r="Y66" i="18"/>
  <c r="W66" i="18"/>
  <c r="V66" i="18"/>
  <c r="U66" i="18"/>
  <c r="T66" i="18"/>
  <c r="R66" i="18"/>
  <c r="Q66" i="18"/>
  <c r="P66" i="18"/>
  <c r="O66" i="18"/>
  <c r="N66" i="18"/>
  <c r="AB66" i="18" s="1"/>
  <c r="M66" i="18"/>
  <c r="X66" i="18" s="1"/>
  <c r="L66" i="18"/>
  <c r="K66" i="18"/>
  <c r="J66" i="18"/>
  <c r="I66" i="18"/>
  <c r="H66" i="18"/>
  <c r="Z65" i="18"/>
  <c r="V65" i="18"/>
  <c r="S65" i="18"/>
  <c r="N65" i="18"/>
  <c r="AB65" i="18" s="1"/>
  <c r="M65" i="18"/>
  <c r="L65" i="18"/>
  <c r="K65" i="18"/>
  <c r="J65" i="18"/>
  <c r="I65" i="18"/>
  <c r="H65" i="18"/>
  <c r="AG64" i="18"/>
  <c r="AF64" i="18"/>
  <c r="AE64" i="18"/>
  <c r="AD64" i="18"/>
  <c r="AA64" i="18"/>
  <c r="Y64" i="18"/>
  <c r="R64" i="18"/>
  <c r="N64" i="18"/>
  <c r="AC64" i="18" s="1"/>
  <c r="M64" i="18"/>
  <c r="Z64" i="18" s="1"/>
  <c r="L64" i="18"/>
  <c r="K64" i="18"/>
  <c r="J64" i="18"/>
  <c r="I64" i="18"/>
  <c r="H64" i="18"/>
  <c r="AG63" i="18"/>
  <c r="AF63" i="18"/>
  <c r="AD63" i="18"/>
  <c r="AC63" i="18"/>
  <c r="Z63" i="18"/>
  <c r="X63" i="18"/>
  <c r="W63" i="18"/>
  <c r="V63" i="18"/>
  <c r="U63" i="18"/>
  <c r="T63" i="18"/>
  <c r="R63" i="18"/>
  <c r="Q63" i="18"/>
  <c r="P63" i="18"/>
  <c r="O63" i="18"/>
  <c r="N63" i="18"/>
  <c r="AE63" i="18" s="1"/>
  <c r="M63" i="18"/>
  <c r="Y63" i="18" s="1"/>
  <c r="L63" i="18"/>
  <c r="K63" i="18"/>
  <c r="J63" i="18"/>
  <c r="I63" i="18"/>
  <c r="H63" i="18"/>
  <c r="X62" i="18"/>
  <c r="W62" i="18"/>
  <c r="V62" i="18"/>
  <c r="Q62" i="18"/>
  <c r="P62" i="18"/>
  <c r="N62" i="18"/>
  <c r="M62" i="18"/>
  <c r="Z62" i="18" s="1"/>
  <c r="L62" i="18"/>
  <c r="K62" i="18"/>
  <c r="J62" i="18"/>
  <c r="I62" i="18"/>
  <c r="H62" i="18"/>
  <c r="AD61" i="18"/>
  <c r="AA61" i="18"/>
  <c r="V61" i="18"/>
  <c r="N61" i="18"/>
  <c r="AC61" i="18" s="1"/>
  <c r="M61" i="18"/>
  <c r="L61" i="18"/>
  <c r="K61" i="18"/>
  <c r="J61" i="18"/>
  <c r="I61" i="18"/>
  <c r="H61" i="18"/>
  <c r="Z60" i="18"/>
  <c r="X60" i="18"/>
  <c r="W60" i="18"/>
  <c r="V60" i="18"/>
  <c r="U60" i="18"/>
  <c r="T60" i="18"/>
  <c r="R60" i="18"/>
  <c r="Q60" i="18"/>
  <c r="P60" i="18"/>
  <c r="O60" i="18"/>
  <c r="N60" i="18"/>
  <c r="AB60" i="18" s="1"/>
  <c r="M60" i="18"/>
  <c r="Y60" i="18" s="1"/>
  <c r="L60" i="18"/>
  <c r="K60" i="18"/>
  <c r="J60" i="18"/>
  <c r="I60" i="18"/>
  <c r="H60" i="18"/>
  <c r="AF59" i="18"/>
  <c r="AE59" i="18"/>
  <c r="AD59" i="18"/>
  <c r="Z59" i="18"/>
  <c r="Y59" i="18"/>
  <c r="X59" i="18"/>
  <c r="W59" i="18"/>
  <c r="V59" i="18"/>
  <c r="S59" i="18"/>
  <c r="R59" i="18"/>
  <c r="Q59" i="18"/>
  <c r="P59" i="18"/>
  <c r="N59" i="18"/>
  <c r="AB59" i="18" s="1"/>
  <c r="M59" i="18"/>
  <c r="L59" i="18"/>
  <c r="K59" i="18"/>
  <c r="J59" i="18"/>
  <c r="I59" i="18"/>
  <c r="H59" i="18"/>
  <c r="AF58" i="18"/>
  <c r="AE58" i="18"/>
  <c r="AD58" i="18"/>
  <c r="Y58" i="18"/>
  <c r="X58" i="18"/>
  <c r="V58" i="18"/>
  <c r="U58" i="18"/>
  <c r="R58" i="18"/>
  <c r="P58" i="18"/>
  <c r="O58" i="18"/>
  <c r="N58" i="18"/>
  <c r="AC58" i="18" s="1"/>
  <c r="M58" i="18"/>
  <c r="Z58" i="18" s="1"/>
  <c r="L58" i="18"/>
  <c r="K58" i="18"/>
  <c r="J58" i="18"/>
  <c r="I58" i="18"/>
  <c r="H58" i="18"/>
  <c r="Z57" i="18"/>
  <c r="X57" i="18"/>
  <c r="W57" i="18"/>
  <c r="V57" i="18"/>
  <c r="U57" i="18"/>
  <c r="T57" i="18"/>
  <c r="R57" i="18"/>
  <c r="Q57" i="18"/>
  <c r="P57" i="18"/>
  <c r="O57" i="18"/>
  <c r="N57" i="18"/>
  <c r="M57" i="18"/>
  <c r="Y57" i="18" s="1"/>
  <c r="L57" i="18"/>
  <c r="K57" i="18"/>
  <c r="J57" i="18"/>
  <c r="I57" i="18"/>
  <c r="H57" i="18"/>
  <c r="Z56" i="18"/>
  <c r="V56" i="18"/>
  <c r="T56" i="18"/>
  <c r="S56" i="18"/>
  <c r="N56" i="18"/>
  <c r="AB56" i="18" s="1"/>
  <c r="M56" i="18"/>
  <c r="L56" i="18"/>
  <c r="K56" i="18"/>
  <c r="J56" i="18"/>
  <c r="I56" i="18"/>
  <c r="H56" i="18"/>
  <c r="AG55" i="18"/>
  <c r="AF55" i="18"/>
  <c r="AE55" i="18"/>
  <c r="AD55" i="18"/>
  <c r="AA55" i="18"/>
  <c r="T55" i="18"/>
  <c r="S55" i="18"/>
  <c r="R55" i="18"/>
  <c r="N55" i="18"/>
  <c r="AC55" i="18" s="1"/>
  <c r="M55" i="18"/>
  <c r="Y55" i="18" s="1"/>
  <c r="L55" i="18"/>
  <c r="K55" i="18"/>
  <c r="J55" i="18"/>
  <c r="I55" i="18"/>
  <c r="H55" i="18"/>
  <c r="AG54" i="18"/>
  <c r="AF54" i="18"/>
  <c r="AD54" i="18"/>
  <c r="AC54" i="18"/>
  <c r="Z54" i="18"/>
  <c r="X54" i="18"/>
  <c r="W54" i="18"/>
  <c r="V54" i="18"/>
  <c r="U54" i="18"/>
  <c r="T54" i="18"/>
  <c r="R54" i="18"/>
  <c r="Q54" i="18"/>
  <c r="P54" i="18"/>
  <c r="O54" i="18"/>
  <c r="N54" i="18"/>
  <c r="AE54" i="18" s="1"/>
  <c r="M54" i="18"/>
  <c r="Y54" i="18" s="1"/>
  <c r="L54" i="18"/>
  <c r="K54" i="18"/>
  <c r="J54" i="18"/>
  <c r="I54" i="18"/>
  <c r="H54" i="18"/>
  <c r="AE53" i="18"/>
  <c r="AD53" i="18"/>
  <c r="AC53" i="18"/>
  <c r="AB53" i="18"/>
  <c r="V53" i="18"/>
  <c r="T53" i="18"/>
  <c r="Q53" i="18"/>
  <c r="N53" i="18"/>
  <c r="M53" i="18"/>
  <c r="L53" i="18"/>
  <c r="K53" i="18"/>
  <c r="J53" i="18"/>
  <c r="I53" i="18"/>
  <c r="H53" i="18"/>
  <c r="AD52" i="18"/>
  <c r="AB52" i="18"/>
  <c r="AA52" i="18"/>
  <c r="Z52" i="18"/>
  <c r="U52" i="18"/>
  <c r="T52" i="18"/>
  <c r="S52" i="18"/>
  <c r="O52" i="18"/>
  <c r="N52" i="18"/>
  <c r="AG52" i="18" s="1"/>
  <c r="M52" i="18"/>
  <c r="L52" i="18"/>
  <c r="K52" i="18"/>
  <c r="J52" i="18"/>
  <c r="I52" i="18"/>
  <c r="H52" i="18"/>
  <c r="Z51" i="18"/>
  <c r="X51" i="18"/>
  <c r="W51" i="18"/>
  <c r="V51" i="18"/>
  <c r="U51" i="18"/>
  <c r="T51" i="18"/>
  <c r="R51" i="18"/>
  <c r="Q51" i="18"/>
  <c r="P51" i="18"/>
  <c r="O51" i="18"/>
  <c r="N51" i="18"/>
  <c r="AA51" i="18" s="1"/>
  <c r="M51" i="18"/>
  <c r="Y51" i="18" s="1"/>
  <c r="L51" i="18"/>
  <c r="K51" i="18"/>
  <c r="J51" i="18"/>
  <c r="I51" i="18"/>
  <c r="H51" i="18"/>
  <c r="AF50" i="18"/>
  <c r="AE50" i="18"/>
  <c r="AD50" i="18"/>
  <c r="Z50" i="18"/>
  <c r="Y50" i="18"/>
  <c r="X50" i="18"/>
  <c r="W50" i="18"/>
  <c r="V50" i="18"/>
  <c r="S50" i="18"/>
  <c r="R50" i="18"/>
  <c r="Q50" i="18"/>
  <c r="P50" i="18"/>
  <c r="N50" i="18"/>
  <c r="AB50" i="18" s="1"/>
  <c r="M50" i="18"/>
  <c r="L50" i="18"/>
  <c r="K50" i="18"/>
  <c r="J50" i="18"/>
  <c r="I50" i="18"/>
  <c r="H50" i="18"/>
  <c r="Y49" i="18"/>
  <c r="X49" i="18"/>
  <c r="V49" i="18"/>
  <c r="U49" i="18"/>
  <c r="R49" i="18"/>
  <c r="P49" i="18"/>
  <c r="O49" i="18"/>
  <c r="N49" i="18"/>
  <c r="AF49" i="18" s="1"/>
  <c r="M49" i="18"/>
  <c r="Z49" i="18" s="1"/>
  <c r="L49" i="18"/>
  <c r="K49" i="18"/>
  <c r="J49" i="18"/>
  <c r="I49" i="18"/>
  <c r="H49" i="18"/>
  <c r="AD48" i="18"/>
  <c r="AC48" i="18"/>
  <c r="AA48" i="18"/>
  <c r="Z48" i="18"/>
  <c r="X48" i="18"/>
  <c r="W48" i="18"/>
  <c r="V48" i="18"/>
  <c r="U48" i="18"/>
  <c r="T48" i="18"/>
  <c r="R48" i="18"/>
  <c r="Q48" i="18"/>
  <c r="P48" i="18"/>
  <c r="O48" i="18"/>
  <c r="N48" i="18"/>
  <c r="M48" i="18"/>
  <c r="Y48" i="18" s="1"/>
  <c r="L48" i="18"/>
  <c r="K48" i="18"/>
  <c r="J48" i="18"/>
  <c r="I48" i="18"/>
  <c r="H48" i="18"/>
  <c r="Z47" i="18"/>
  <c r="S47" i="18"/>
  <c r="R47" i="18"/>
  <c r="N47" i="18"/>
  <c r="M47" i="18"/>
  <c r="V47" i="18" s="1"/>
  <c r="L47" i="18"/>
  <c r="K47" i="18"/>
  <c r="J47" i="18"/>
  <c r="I47" i="18"/>
  <c r="H47" i="18"/>
  <c r="AG46" i="18"/>
  <c r="AF46" i="18"/>
  <c r="AE46" i="18"/>
  <c r="AD46" i="18"/>
  <c r="AA46" i="18"/>
  <c r="Z46" i="18"/>
  <c r="Y46" i="18"/>
  <c r="T46" i="18"/>
  <c r="S46" i="18"/>
  <c r="R46" i="18"/>
  <c r="P46" i="18"/>
  <c r="N46" i="18"/>
  <c r="AC46" i="18" s="1"/>
  <c r="M46" i="18"/>
  <c r="L46" i="18"/>
  <c r="K46" i="18"/>
  <c r="J46" i="18"/>
  <c r="I46" i="18"/>
  <c r="H46" i="18"/>
  <c r="AG45" i="18"/>
  <c r="AF45" i="18"/>
  <c r="AD45" i="18"/>
  <c r="AC45" i="18"/>
  <c r="Z45" i="18"/>
  <c r="X45" i="18"/>
  <c r="W45" i="18"/>
  <c r="V45" i="18"/>
  <c r="U45" i="18"/>
  <c r="T45" i="18"/>
  <c r="R45" i="18"/>
  <c r="Q45" i="18"/>
  <c r="P45" i="18"/>
  <c r="O45" i="18"/>
  <c r="N45" i="18"/>
  <c r="AE45" i="18" s="1"/>
  <c r="M45" i="18"/>
  <c r="Y45" i="18" s="1"/>
  <c r="L45" i="18"/>
  <c r="K45" i="18"/>
  <c r="J45" i="18"/>
  <c r="I45" i="18"/>
  <c r="H45" i="18"/>
  <c r="AE44" i="18"/>
  <c r="AD44" i="18"/>
  <c r="AC44" i="18"/>
  <c r="N44" i="18"/>
  <c r="M44" i="18"/>
  <c r="W44" i="18" s="1"/>
  <c r="L44" i="18"/>
  <c r="K44" i="18"/>
  <c r="J44" i="18"/>
  <c r="I44" i="18"/>
  <c r="H44" i="18"/>
  <c r="AG43" i="18"/>
  <c r="AD43" i="18"/>
  <c r="AB43" i="18"/>
  <c r="AA43" i="18"/>
  <c r="U43" i="18"/>
  <c r="T43" i="18"/>
  <c r="S43" i="18"/>
  <c r="O43" i="18"/>
  <c r="N43" i="18"/>
  <c r="M43" i="18"/>
  <c r="L43" i="18"/>
  <c r="K43" i="18"/>
  <c r="J43" i="18"/>
  <c r="I43" i="18"/>
  <c r="H43" i="18"/>
  <c r="Z42" i="18"/>
  <c r="X42" i="18"/>
  <c r="W42" i="18"/>
  <c r="V42" i="18"/>
  <c r="U42" i="18"/>
  <c r="T42" i="18"/>
  <c r="R42" i="18"/>
  <c r="Q42" i="18"/>
  <c r="P42" i="18"/>
  <c r="O42" i="18"/>
  <c r="N42" i="18"/>
  <c r="AA42" i="18" s="1"/>
  <c r="M42" i="18"/>
  <c r="Y42" i="18" s="1"/>
  <c r="L42" i="18"/>
  <c r="K42" i="18"/>
  <c r="J42" i="18"/>
  <c r="I42" i="18"/>
  <c r="H42" i="18"/>
  <c r="AE41" i="18"/>
  <c r="Z41" i="18"/>
  <c r="Y41" i="18"/>
  <c r="X41" i="18"/>
  <c r="W41" i="18"/>
  <c r="V41" i="18"/>
  <c r="S41" i="18"/>
  <c r="R41" i="18"/>
  <c r="Q41" i="18"/>
  <c r="P41" i="18"/>
  <c r="N41" i="18"/>
  <c r="AF41" i="18" s="1"/>
  <c r="M41" i="18"/>
  <c r="L41" i="18"/>
  <c r="K41" i="18"/>
  <c r="J41" i="18"/>
  <c r="I41" i="18"/>
  <c r="H41" i="18"/>
  <c r="AF40" i="18"/>
  <c r="AD40" i="18"/>
  <c r="AB40" i="18"/>
  <c r="AA40" i="18"/>
  <c r="T40" i="18"/>
  <c r="N40" i="18"/>
  <c r="M40" i="18"/>
  <c r="R40" i="18" s="1"/>
  <c r="L40" i="18"/>
  <c r="K40" i="18"/>
  <c r="J40" i="18"/>
  <c r="I40" i="18"/>
  <c r="H40" i="18"/>
  <c r="AD39" i="18"/>
  <c r="Z39" i="18"/>
  <c r="X39" i="18"/>
  <c r="W39" i="18"/>
  <c r="V39" i="18"/>
  <c r="U39" i="18"/>
  <c r="T39" i="18"/>
  <c r="R39" i="18"/>
  <c r="Q39" i="18"/>
  <c r="P39" i="18"/>
  <c r="O39" i="18"/>
  <c r="N39" i="18"/>
  <c r="AA39" i="18" s="1"/>
  <c r="M39" i="18"/>
  <c r="Y39" i="18" s="1"/>
  <c r="L39" i="18"/>
  <c r="K39" i="18"/>
  <c r="J39" i="18"/>
  <c r="I39" i="18"/>
  <c r="H39" i="18"/>
  <c r="Z38" i="18"/>
  <c r="Y38" i="18"/>
  <c r="X38" i="18"/>
  <c r="T38" i="18"/>
  <c r="S38" i="18"/>
  <c r="R38" i="18"/>
  <c r="Q38" i="18"/>
  <c r="N38" i="18"/>
  <c r="AF38" i="18" s="1"/>
  <c r="M38" i="18"/>
  <c r="L38" i="18"/>
  <c r="K38" i="18"/>
  <c r="J38" i="18"/>
  <c r="I38" i="18"/>
  <c r="H38" i="18"/>
  <c r="AG37" i="18"/>
  <c r="AF37" i="18"/>
  <c r="AE37" i="18"/>
  <c r="AD37" i="18"/>
  <c r="AA37" i="18"/>
  <c r="Z37" i="18"/>
  <c r="X37" i="18"/>
  <c r="T37" i="18"/>
  <c r="S37" i="18"/>
  <c r="R37" i="18"/>
  <c r="O37" i="18"/>
  <c r="N37" i="18"/>
  <c r="AC37" i="18" s="1"/>
  <c r="M37" i="18"/>
  <c r="L37" i="18"/>
  <c r="K37" i="18"/>
  <c r="J37" i="18"/>
  <c r="I37" i="18"/>
  <c r="H37" i="18"/>
  <c r="AG36" i="18"/>
  <c r="AF36" i="18"/>
  <c r="AD36" i="18"/>
  <c r="AB36" i="18"/>
  <c r="Z36" i="18"/>
  <c r="X36" i="18"/>
  <c r="W36" i="18"/>
  <c r="V36" i="18"/>
  <c r="U36" i="18"/>
  <c r="T36" i="18"/>
  <c r="R36" i="18"/>
  <c r="Q36" i="18"/>
  <c r="P36" i="18"/>
  <c r="O36" i="18"/>
  <c r="N36" i="18"/>
  <c r="M36" i="18"/>
  <c r="Y36" i="18" s="1"/>
  <c r="L36" i="18"/>
  <c r="K36" i="18"/>
  <c r="J36" i="18"/>
  <c r="I36" i="18"/>
  <c r="H36" i="18"/>
  <c r="AE35" i="18"/>
  <c r="AD35" i="18"/>
  <c r="AC35" i="18"/>
  <c r="N35" i="18"/>
  <c r="AB35" i="18" s="1"/>
  <c r="M35" i="18"/>
  <c r="T35" i="18" s="1"/>
  <c r="L35" i="18"/>
  <c r="K35" i="18"/>
  <c r="J35" i="18"/>
  <c r="I35" i="18"/>
  <c r="H35" i="18"/>
  <c r="AG34" i="18"/>
  <c r="Y34" i="18"/>
  <c r="X34" i="18"/>
  <c r="P34" i="18"/>
  <c r="N34" i="18"/>
  <c r="AE34" i="18" s="1"/>
  <c r="M34" i="18"/>
  <c r="T34" i="18" s="1"/>
  <c r="L34" i="18"/>
  <c r="K34" i="18"/>
  <c r="J34" i="18"/>
  <c r="I34" i="18"/>
  <c r="H34" i="18"/>
  <c r="AG33" i="18"/>
  <c r="AF33" i="18"/>
  <c r="AD33" i="18"/>
  <c r="AC33" i="18"/>
  <c r="AA33" i="18"/>
  <c r="Z33" i="18"/>
  <c r="X33" i="18"/>
  <c r="W33" i="18"/>
  <c r="V33" i="18"/>
  <c r="U33" i="18"/>
  <c r="T33" i="18"/>
  <c r="R33" i="18"/>
  <c r="Q33" i="18"/>
  <c r="P33" i="18"/>
  <c r="O33" i="18"/>
  <c r="N33" i="18"/>
  <c r="AE33" i="18" s="1"/>
  <c r="M33" i="18"/>
  <c r="Y33" i="18" s="1"/>
  <c r="L33" i="18"/>
  <c r="K33" i="18"/>
  <c r="J33" i="18"/>
  <c r="I33" i="18"/>
  <c r="H33" i="18"/>
  <c r="AF32" i="18"/>
  <c r="X32" i="18"/>
  <c r="W32" i="18"/>
  <c r="P32" i="18"/>
  <c r="N32" i="18"/>
  <c r="AD32" i="18" s="1"/>
  <c r="M32" i="18"/>
  <c r="T32" i="18" s="1"/>
  <c r="L32" i="18"/>
  <c r="K32" i="18"/>
  <c r="J32" i="18"/>
  <c r="I32" i="18"/>
  <c r="H32" i="18"/>
  <c r="AG31" i="18"/>
  <c r="AD31" i="18"/>
  <c r="AA31" i="18"/>
  <c r="Z31" i="18"/>
  <c r="X31" i="18"/>
  <c r="S31" i="18"/>
  <c r="P31" i="18"/>
  <c r="O31" i="18"/>
  <c r="N31" i="18"/>
  <c r="M31" i="18"/>
  <c r="T31" i="18" s="1"/>
  <c r="L31" i="18"/>
  <c r="K31" i="18"/>
  <c r="AC30" i="18"/>
  <c r="Z30" i="18"/>
  <c r="I30" i="18" s="1"/>
  <c r="X30" i="18"/>
  <c r="W30" i="18"/>
  <c r="V30" i="18"/>
  <c r="U30" i="18"/>
  <c r="T30" i="18"/>
  <c r="R30" i="18"/>
  <c r="Q30" i="18"/>
  <c r="P30" i="18"/>
  <c r="O30" i="18"/>
  <c r="N30" i="18"/>
  <c r="AA30" i="18" s="1"/>
  <c r="M30" i="18"/>
  <c r="Y30" i="18" s="1"/>
  <c r="L30" i="18"/>
  <c r="K30" i="18"/>
  <c r="AF29" i="18"/>
  <c r="AE29" i="18"/>
  <c r="AD29" i="18"/>
  <c r="AB29" i="18"/>
  <c r="Y29" i="18"/>
  <c r="X29" i="18"/>
  <c r="W29" i="18"/>
  <c r="S29" i="18"/>
  <c r="Q29" i="18"/>
  <c r="P29" i="18"/>
  <c r="N29" i="18"/>
  <c r="M29" i="18"/>
  <c r="L29" i="18"/>
  <c r="K29" i="18"/>
  <c r="AF28" i="18"/>
  <c r="AE28" i="18"/>
  <c r="AD28" i="18"/>
  <c r="AB28" i="18"/>
  <c r="AA28" i="18"/>
  <c r="S28" i="18"/>
  <c r="N28" i="18"/>
  <c r="AC28" i="18" s="1"/>
  <c r="M28" i="18"/>
  <c r="L28" i="18"/>
  <c r="K28" i="18"/>
  <c r="AF27" i="18"/>
  <c r="AE27" i="18"/>
  <c r="AD27" i="18"/>
  <c r="AA27" i="18"/>
  <c r="Y27" i="18"/>
  <c r="X27" i="18"/>
  <c r="W27" i="18"/>
  <c r="R27" i="18"/>
  <c r="Q27" i="18"/>
  <c r="O27" i="18"/>
  <c r="N27" i="18"/>
  <c r="AB27" i="18" s="1"/>
  <c r="M27" i="18"/>
  <c r="Z27" i="18" s="1"/>
  <c r="L27" i="18"/>
  <c r="K27" i="18"/>
  <c r="I27" i="18"/>
  <c r="V26" i="18"/>
  <c r="U26" i="18"/>
  <c r="O26" i="18"/>
  <c r="N26" i="18"/>
  <c r="M26" i="18"/>
  <c r="Z26" i="18" s="1"/>
  <c r="L26" i="18"/>
  <c r="K26" i="18"/>
  <c r="AG25" i="18"/>
  <c r="J25" i="18" s="1"/>
  <c r="AE25" i="18"/>
  <c r="AD25" i="18"/>
  <c r="AC25" i="18"/>
  <c r="AB25" i="18"/>
  <c r="AA25" i="18"/>
  <c r="Y25" i="18"/>
  <c r="N25" i="18"/>
  <c r="AF25" i="18" s="1"/>
  <c r="M25" i="18"/>
  <c r="L25" i="18"/>
  <c r="K25" i="18"/>
  <c r="AG24" i="18"/>
  <c r="AF24" i="18"/>
  <c r="AE24" i="18"/>
  <c r="Z24" i="18"/>
  <c r="Y24" i="18"/>
  <c r="X24" i="18"/>
  <c r="W24" i="18"/>
  <c r="U24" i="18"/>
  <c r="S24" i="18"/>
  <c r="R24" i="18"/>
  <c r="Q24" i="18"/>
  <c r="O24" i="18"/>
  <c r="N24" i="18"/>
  <c r="AB24" i="18" s="1"/>
  <c r="M24" i="18"/>
  <c r="L24" i="18"/>
  <c r="K24" i="18"/>
  <c r="I24" i="18"/>
  <c r="Z23" i="18"/>
  <c r="W23" i="18"/>
  <c r="V23" i="18"/>
  <c r="U23" i="18"/>
  <c r="S23" i="18"/>
  <c r="P23" i="18"/>
  <c r="O23" i="18"/>
  <c r="N23" i="18"/>
  <c r="M23" i="18"/>
  <c r="L23" i="18"/>
  <c r="K23" i="18"/>
  <c r="AG22" i="18"/>
  <c r="J22" i="18" s="1"/>
  <c r="AE22" i="18"/>
  <c r="AD22" i="18"/>
  <c r="AC22" i="18"/>
  <c r="AB22" i="18"/>
  <c r="AA22" i="18"/>
  <c r="V22" i="18"/>
  <c r="N22" i="18"/>
  <c r="AF22" i="18" s="1"/>
  <c r="M22" i="18"/>
  <c r="L22" i="18"/>
  <c r="K22" i="18"/>
  <c r="AG21" i="18"/>
  <c r="J21" i="18" s="1"/>
  <c r="AF21" i="18"/>
  <c r="AE21" i="18"/>
  <c r="AD21" i="18"/>
  <c r="AA21" i="18"/>
  <c r="Y21" i="18"/>
  <c r="T21" i="18"/>
  <c r="H21" i="18" s="1"/>
  <c r="S21" i="18"/>
  <c r="R21" i="18"/>
  <c r="N21" i="18"/>
  <c r="AB21" i="18" s="1"/>
  <c r="M21" i="18"/>
  <c r="L21" i="18"/>
  <c r="K21" i="18"/>
  <c r="AF20" i="18"/>
  <c r="AE20" i="18"/>
  <c r="AC20" i="18"/>
  <c r="AA20" i="18"/>
  <c r="Y20" i="18"/>
  <c r="W20" i="18"/>
  <c r="V20" i="18"/>
  <c r="Q20" i="18"/>
  <c r="P20" i="18"/>
  <c r="O20" i="18"/>
  <c r="N20" i="18"/>
  <c r="AD20" i="18" s="1"/>
  <c r="M20" i="18"/>
  <c r="Z20" i="18" s="1"/>
  <c r="L20" i="18"/>
  <c r="K20" i="18"/>
  <c r="AG19" i="18"/>
  <c r="AE19" i="18"/>
  <c r="AD19" i="18"/>
  <c r="AC19" i="18"/>
  <c r="AB19" i="18"/>
  <c r="AA19" i="18"/>
  <c r="Y19" i="18"/>
  <c r="W19" i="18"/>
  <c r="V19" i="18"/>
  <c r="U19" i="18"/>
  <c r="R19" i="18"/>
  <c r="P19" i="18"/>
  <c r="O19" i="18"/>
  <c r="N19" i="18"/>
  <c r="AF19" i="18" s="1"/>
  <c r="J19" i="18" s="1"/>
  <c r="M19" i="18"/>
  <c r="L19" i="18"/>
  <c r="K19" i="18"/>
  <c r="AG18" i="18"/>
  <c r="AE18" i="18"/>
  <c r="AC18" i="18"/>
  <c r="AA18" i="18"/>
  <c r="U18" i="18"/>
  <c r="T18" i="18"/>
  <c r="S18" i="18"/>
  <c r="N18" i="18"/>
  <c r="M18" i="18"/>
  <c r="L18" i="18"/>
  <c r="K18" i="18"/>
  <c r="AG17" i="18"/>
  <c r="AE17" i="18"/>
  <c r="AB17" i="18"/>
  <c r="Z17" i="18"/>
  <c r="Y17" i="18"/>
  <c r="W17" i="18"/>
  <c r="V17" i="18"/>
  <c r="U17" i="18"/>
  <c r="S17" i="18"/>
  <c r="Q17" i="18"/>
  <c r="P17" i="18"/>
  <c r="O17" i="18"/>
  <c r="N17" i="18"/>
  <c r="M17" i="18"/>
  <c r="L17" i="18"/>
  <c r="K17" i="18"/>
  <c r="AC16" i="18"/>
  <c r="AA16" i="18"/>
  <c r="X16" i="18"/>
  <c r="W16" i="18"/>
  <c r="V16" i="18"/>
  <c r="U16" i="18"/>
  <c r="T16" i="18"/>
  <c r="H16" i="18" s="1"/>
  <c r="R16" i="18"/>
  <c r="Q16" i="18"/>
  <c r="P16" i="18"/>
  <c r="O16" i="18"/>
  <c r="N16" i="18"/>
  <c r="M16" i="18"/>
  <c r="Z16" i="18" s="1"/>
  <c r="L16" i="18"/>
  <c r="K16" i="18"/>
  <c r="AE15" i="18"/>
  <c r="AD15" i="18"/>
  <c r="AB15" i="18"/>
  <c r="S15" i="18"/>
  <c r="N15" i="18"/>
  <c r="M15" i="18"/>
  <c r="T15" i="18" s="1"/>
  <c r="L15" i="18"/>
  <c r="K15" i="18"/>
  <c r="AB14" i="18"/>
  <c r="Z14" i="18"/>
  <c r="X14" i="18"/>
  <c r="V14" i="18"/>
  <c r="U14" i="18"/>
  <c r="T14" i="18"/>
  <c r="R14" i="18"/>
  <c r="P14" i="18"/>
  <c r="O14" i="18"/>
  <c r="N14" i="18"/>
  <c r="AF14" i="18" s="1"/>
  <c r="M14" i="18"/>
  <c r="W14" i="18" s="1"/>
  <c r="L14" i="18"/>
  <c r="K14" i="18"/>
  <c r="AF13" i="18"/>
  <c r="AD13" i="18"/>
  <c r="Z13" i="18"/>
  <c r="X13" i="18"/>
  <c r="W13" i="18"/>
  <c r="V13" i="18"/>
  <c r="U13" i="18"/>
  <c r="T13" i="18"/>
  <c r="R13" i="18"/>
  <c r="Q13" i="18"/>
  <c r="P13" i="18"/>
  <c r="O13" i="18"/>
  <c r="N13" i="18"/>
  <c r="AB13" i="18" s="1"/>
  <c r="M13" i="18"/>
  <c r="Y13" i="18" s="1"/>
  <c r="L13" i="18"/>
  <c r="K13" i="18"/>
  <c r="AD12" i="18"/>
  <c r="AB12" i="18"/>
  <c r="Z12" i="18"/>
  <c r="Y12" i="18"/>
  <c r="X12" i="18"/>
  <c r="T12" i="18"/>
  <c r="S12" i="18"/>
  <c r="R12" i="18"/>
  <c r="P12" i="18"/>
  <c r="N12" i="18"/>
  <c r="AE12" i="18" s="1"/>
  <c r="M12" i="18"/>
  <c r="L12" i="18"/>
  <c r="K12" i="18"/>
  <c r="H12" i="18"/>
  <c r="AG11" i="18"/>
  <c r="AD11" i="18"/>
  <c r="AB11" i="18"/>
  <c r="AA11" i="18"/>
  <c r="Z11" i="18"/>
  <c r="X11" i="18"/>
  <c r="V11" i="18"/>
  <c r="U11" i="18"/>
  <c r="T11" i="18"/>
  <c r="R11" i="18"/>
  <c r="P11" i="18"/>
  <c r="O11" i="18"/>
  <c r="N11" i="18"/>
  <c r="M11" i="18"/>
  <c r="W11" i="18" s="1"/>
  <c r="L11" i="18"/>
  <c r="K11" i="18"/>
  <c r="AB10" i="18"/>
  <c r="Z10" i="18"/>
  <c r="I10" i="18" s="1"/>
  <c r="X10" i="18"/>
  <c r="W10" i="18"/>
  <c r="V10" i="18"/>
  <c r="U10" i="18"/>
  <c r="T10" i="18"/>
  <c r="R10" i="18"/>
  <c r="Q10" i="18"/>
  <c r="P10" i="18"/>
  <c r="O10" i="18"/>
  <c r="N10" i="18"/>
  <c r="M10" i="18"/>
  <c r="Y10" i="18" s="1"/>
  <c r="L10" i="18"/>
  <c r="K10" i="18"/>
  <c r="AE9" i="18"/>
  <c r="N9" i="18"/>
  <c r="M9" i="18"/>
  <c r="L9" i="18"/>
  <c r="K9" i="18"/>
  <c r="Z8" i="18"/>
  <c r="X8" i="18"/>
  <c r="V8" i="18"/>
  <c r="U8" i="18"/>
  <c r="T8" i="18"/>
  <c r="R8" i="18"/>
  <c r="P8" i="18"/>
  <c r="O8" i="18"/>
  <c r="N8" i="18"/>
  <c r="AF8" i="18" s="1"/>
  <c r="M8" i="18"/>
  <c r="W8" i="18" s="1"/>
  <c r="L8" i="18"/>
  <c r="K8" i="18"/>
  <c r="AB7" i="18"/>
  <c r="Z7" i="18"/>
  <c r="X7" i="18"/>
  <c r="W7" i="18"/>
  <c r="V7" i="18"/>
  <c r="U7" i="18"/>
  <c r="T7" i="18"/>
  <c r="R7" i="18"/>
  <c r="Q7" i="18"/>
  <c r="P7" i="18"/>
  <c r="O7" i="18"/>
  <c r="N7" i="18"/>
  <c r="M7" i="18"/>
  <c r="Y7" i="18" s="1"/>
  <c r="L7" i="18"/>
  <c r="K7" i="18"/>
  <c r="AE6" i="18"/>
  <c r="AD6" i="18"/>
  <c r="AB6" i="18"/>
  <c r="T6" i="18"/>
  <c r="S6" i="18"/>
  <c r="N6" i="18"/>
  <c r="M6" i="18"/>
  <c r="X6" i="18" s="1"/>
  <c r="L6" i="18"/>
  <c r="K6" i="18"/>
  <c r="AD5" i="18"/>
  <c r="AB5" i="18"/>
  <c r="Z5" i="18"/>
  <c r="X5" i="18"/>
  <c r="V5" i="18"/>
  <c r="U5" i="18"/>
  <c r="T5" i="18"/>
  <c r="R5" i="18"/>
  <c r="P5" i="18"/>
  <c r="O5" i="18"/>
  <c r="N5" i="18"/>
  <c r="AF5" i="18" s="1"/>
  <c r="M5" i="18"/>
  <c r="W5" i="18" s="1"/>
  <c r="L5" i="18"/>
  <c r="K5" i="18"/>
  <c r="AF4" i="18"/>
  <c r="AD4" i="18"/>
  <c r="Z4" i="18"/>
  <c r="X4" i="18"/>
  <c r="W4" i="18"/>
  <c r="V4" i="18"/>
  <c r="U4" i="18"/>
  <c r="T4" i="18"/>
  <c r="R4" i="18"/>
  <c r="Q4" i="18"/>
  <c r="P4" i="18"/>
  <c r="O4" i="18"/>
  <c r="N4" i="18"/>
  <c r="AB4" i="18" s="1"/>
  <c r="M4" i="18"/>
  <c r="Y4" i="18" s="1"/>
  <c r="L4" i="18"/>
  <c r="K4" i="18"/>
  <c r="H4" i="18"/>
  <c r="H1" i="18"/>
  <c r="D1" i="18"/>
  <c r="Z60" i="17"/>
  <c r="K60" i="17" s="1"/>
  <c r="Y60" i="17"/>
  <c r="X60" i="17"/>
  <c r="I60" i="17" s="1"/>
  <c r="H60" i="17" s="1"/>
  <c r="M60" i="17"/>
  <c r="Z59" i="17"/>
  <c r="I59" i="17" s="1"/>
  <c r="H59" i="17" s="1"/>
  <c r="Y59" i="17"/>
  <c r="X59" i="17"/>
  <c r="K59" i="17"/>
  <c r="Z58" i="17"/>
  <c r="K58" i="17" s="1"/>
  <c r="Y58" i="17"/>
  <c r="X58" i="17"/>
  <c r="I58" i="17" s="1"/>
  <c r="H58" i="17" s="1"/>
  <c r="M58" i="17"/>
  <c r="Z57" i="17"/>
  <c r="M57" i="17" s="1"/>
  <c r="Y57" i="17"/>
  <c r="X57" i="17"/>
  <c r="K57" i="17"/>
  <c r="Z56" i="17"/>
  <c r="Y56" i="17"/>
  <c r="K56" i="17" s="1"/>
  <c r="X56" i="17"/>
  <c r="M56" i="17"/>
  <c r="Z55" i="17"/>
  <c r="M55" i="17" s="1"/>
  <c r="Y55" i="17"/>
  <c r="X55" i="17"/>
  <c r="Z54" i="17"/>
  <c r="K54" i="17" s="1"/>
  <c r="Y54" i="17"/>
  <c r="X54" i="17"/>
  <c r="M54" i="17"/>
  <c r="I54" i="17"/>
  <c r="H54" i="17" s="1"/>
  <c r="Z53" i="17"/>
  <c r="Y53" i="17"/>
  <c r="X53" i="17"/>
  <c r="K53" i="17"/>
  <c r="Z52" i="17"/>
  <c r="K52" i="17" s="1"/>
  <c r="Y52" i="17"/>
  <c r="I52" i="17" s="1"/>
  <c r="H52" i="17" s="1"/>
  <c r="X52" i="17"/>
  <c r="M52" i="17"/>
  <c r="Z51" i="17"/>
  <c r="M51" i="17" s="1"/>
  <c r="Y51" i="17"/>
  <c r="X51" i="17"/>
  <c r="Z50" i="17"/>
  <c r="Y50" i="17"/>
  <c r="K50" i="17" s="1"/>
  <c r="X50" i="17"/>
  <c r="M50" i="17"/>
  <c r="Z49" i="17"/>
  <c r="M49" i="17" s="1"/>
  <c r="Y49" i="17"/>
  <c r="X49" i="17"/>
  <c r="Z48" i="17"/>
  <c r="K48" i="17" s="1"/>
  <c r="Y48" i="17"/>
  <c r="X48" i="17"/>
  <c r="I48" i="17" s="1"/>
  <c r="H48" i="17" s="1"/>
  <c r="M48" i="17"/>
  <c r="Z47" i="17"/>
  <c r="I47" i="17" s="1"/>
  <c r="H47" i="17" s="1"/>
  <c r="Y47" i="17"/>
  <c r="X47" i="17"/>
  <c r="K47" i="17"/>
  <c r="Z46" i="17"/>
  <c r="K46" i="17" s="1"/>
  <c r="Y46" i="17"/>
  <c r="X46" i="17"/>
  <c r="M46" i="17"/>
  <c r="Z45" i="17"/>
  <c r="M45" i="17" s="1"/>
  <c r="Y45" i="17"/>
  <c r="X45" i="17"/>
  <c r="Z44" i="17"/>
  <c r="Y44" i="17"/>
  <c r="K44" i="17" s="1"/>
  <c r="X44" i="17"/>
  <c r="M44" i="17"/>
  <c r="Z43" i="17"/>
  <c r="M43" i="17" s="1"/>
  <c r="Y43" i="17"/>
  <c r="X43" i="17"/>
  <c r="Z42" i="17"/>
  <c r="K42" i="17" s="1"/>
  <c r="Y42" i="17"/>
  <c r="X42" i="17"/>
  <c r="M42" i="17"/>
  <c r="I42" i="17"/>
  <c r="H42" i="17" s="1"/>
  <c r="Z41" i="17"/>
  <c r="I41" i="17" s="1"/>
  <c r="H41" i="17" s="1"/>
  <c r="Y41" i="17"/>
  <c r="X41" i="17"/>
  <c r="K41" i="17"/>
  <c r="Z40" i="17"/>
  <c r="K40" i="17" s="1"/>
  <c r="Y40" i="17"/>
  <c r="X40" i="17"/>
  <c r="I40" i="17" s="1"/>
  <c r="H40" i="17" s="1"/>
  <c r="M40" i="17"/>
  <c r="Z39" i="17"/>
  <c r="M39" i="17" s="1"/>
  <c r="Y39" i="17"/>
  <c r="X39" i="17"/>
  <c r="K39" i="17"/>
  <c r="Z38" i="17"/>
  <c r="Y38" i="17"/>
  <c r="K38" i="17" s="1"/>
  <c r="X38" i="17"/>
  <c r="M38" i="17"/>
  <c r="Z37" i="17"/>
  <c r="M37" i="17" s="1"/>
  <c r="Y37" i="17"/>
  <c r="X37" i="17"/>
  <c r="Z36" i="17"/>
  <c r="K36" i="17" s="1"/>
  <c r="Y36" i="17"/>
  <c r="X36" i="17"/>
  <c r="I36" i="17" s="1"/>
  <c r="H36" i="17" s="1"/>
  <c r="M36" i="17"/>
  <c r="Z35" i="17"/>
  <c r="I35" i="17" s="1"/>
  <c r="H35" i="17" s="1"/>
  <c r="Y35" i="17"/>
  <c r="X35" i="17"/>
  <c r="K35" i="17"/>
  <c r="Z34" i="17"/>
  <c r="K34" i="17" s="1"/>
  <c r="Y34" i="17"/>
  <c r="X34" i="17"/>
  <c r="I34" i="17" s="1"/>
  <c r="H34" i="17" s="1"/>
  <c r="M34" i="17"/>
  <c r="Z33" i="17"/>
  <c r="M33" i="17" s="1"/>
  <c r="Y33" i="17"/>
  <c r="X33" i="17"/>
  <c r="K33" i="17"/>
  <c r="Z32" i="17"/>
  <c r="Y32" i="17"/>
  <c r="K32" i="17" s="1"/>
  <c r="X32" i="17"/>
  <c r="M32" i="17"/>
  <c r="Z31" i="17"/>
  <c r="M31" i="17" s="1"/>
  <c r="Y31" i="17"/>
  <c r="X31" i="17"/>
  <c r="Z30" i="17"/>
  <c r="K30" i="17" s="1"/>
  <c r="Y30" i="17"/>
  <c r="X30" i="17"/>
  <c r="I30" i="17" s="1"/>
  <c r="H30" i="17" s="1"/>
  <c r="M30" i="17"/>
  <c r="Z29" i="17"/>
  <c r="Y29" i="17"/>
  <c r="X29" i="17"/>
  <c r="K29" i="17"/>
  <c r="Z28" i="17"/>
  <c r="K28" i="17" s="1"/>
  <c r="Y28" i="17"/>
  <c r="X28" i="17"/>
  <c r="M28" i="17"/>
  <c r="I28" i="17"/>
  <c r="H28" i="17" s="1"/>
  <c r="Z27" i="17"/>
  <c r="M27" i="17" s="1"/>
  <c r="Y27" i="17"/>
  <c r="X27" i="17"/>
  <c r="K27" i="17"/>
  <c r="Z26" i="17"/>
  <c r="Y26" i="17"/>
  <c r="K26" i="17" s="1"/>
  <c r="X26" i="17"/>
  <c r="M26" i="17"/>
  <c r="Z25" i="17"/>
  <c r="M25" i="17" s="1"/>
  <c r="Y25" i="17"/>
  <c r="X25" i="17"/>
  <c r="Z24" i="17"/>
  <c r="K24" i="17" s="1"/>
  <c r="Y24" i="17"/>
  <c r="X24" i="17"/>
  <c r="I24" i="17" s="1"/>
  <c r="H24" i="17" s="1"/>
  <c r="M24" i="17"/>
  <c r="Z23" i="17"/>
  <c r="Y23" i="17"/>
  <c r="X23" i="17"/>
  <c r="K23" i="17"/>
  <c r="Z22" i="17"/>
  <c r="K22" i="17" s="1"/>
  <c r="Y22" i="17"/>
  <c r="X22" i="17"/>
  <c r="M22" i="17"/>
  <c r="I22" i="17"/>
  <c r="H22" i="17" s="1"/>
  <c r="Z21" i="17"/>
  <c r="M21" i="17" s="1"/>
  <c r="Y21" i="17"/>
  <c r="X21" i="17"/>
  <c r="K21" i="17"/>
  <c r="Z20" i="17"/>
  <c r="Y20" i="17"/>
  <c r="K20" i="17" s="1"/>
  <c r="X20" i="17"/>
  <c r="M20" i="17"/>
  <c r="Z19" i="17"/>
  <c r="M19" i="17" s="1"/>
  <c r="Y19" i="17"/>
  <c r="X19" i="17"/>
  <c r="Z18" i="17"/>
  <c r="K18" i="17" s="1"/>
  <c r="Y18" i="17"/>
  <c r="X18" i="17"/>
  <c r="I18" i="17" s="1"/>
  <c r="H18" i="17" s="1"/>
  <c r="M18" i="17"/>
  <c r="Z17" i="17"/>
  <c r="I17" i="17" s="1"/>
  <c r="H17" i="17" s="1"/>
  <c r="Y17" i="17"/>
  <c r="X17" i="17"/>
  <c r="K17" i="17"/>
  <c r="Z16" i="17"/>
  <c r="K16" i="17" s="1"/>
  <c r="Y16" i="17"/>
  <c r="X16" i="17"/>
  <c r="I16" i="17" s="1"/>
  <c r="H16" i="17" s="1"/>
  <c r="M16" i="17"/>
  <c r="Z15" i="17"/>
  <c r="M15" i="17" s="1"/>
  <c r="Y15" i="17"/>
  <c r="X15" i="17"/>
  <c r="K15" i="17"/>
  <c r="Z14" i="17"/>
  <c r="Y14" i="17"/>
  <c r="K14" i="17" s="1"/>
  <c r="X14" i="17"/>
  <c r="M14" i="17"/>
  <c r="Z13" i="17"/>
  <c r="M13" i="17" s="1"/>
  <c r="Y13" i="17"/>
  <c r="X13" i="17"/>
  <c r="Z12" i="17"/>
  <c r="K12" i="17" s="1"/>
  <c r="Y12" i="17"/>
  <c r="X12" i="17"/>
  <c r="M12" i="17"/>
  <c r="I12" i="17"/>
  <c r="H12" i="17" s="1"/>
  <c r="Z11" i="17"/>
  <c r="I11" i="17" s="1"/>
  <c r="H11" i="17" s="1"/>
  <c r="Y11" i="17"/>
  <c r="X11" i="17"/>
  <c r="K11" i="17"/>
  <c r="Z10" i="17"/>
  <c r="K10" i="17" s="1"/>
  <c r="Y10" i="17"/>
  <c r="X10" i="17"/>
  <c r="I10" i="17" s="1"/>
  <c r="H10" i="17" s="1"/>
  <c r="M10" i="17"/>
  <c r="Z9" i="17"/>
  <c r="M9" i="17" s="1"/>
  <c r="Y9" i="17"/>
  <c r="X9" i="17"/>
  <c r="K9" i="17"/>
  <c r="Z8" i="17"/>
  <c r="Y8" i="17"/>
  <c r="K8" i="17" s="1"/>
  <c r="X8" i="17"/>
  <c r="M8" i="17"/>
  <c r="Z7" i="17"/>
  <c r="M7" i="17" s="1"/>
  <c r="Y7" i="17"/>
  <c r="X7" i="17"/>
  <c r="Z6" i="17"/>
  <c r="K6" i="17" s="1"/>
  <c r="Y6" i="17"/>
  <c r="X6" i="17"/>
  <c r="M6" i="17"/>
  <c r="I6" i="17"/>
  <c r="H6" i="17" s="1"/>
  <c r="Z60" i="16"/>
  <c r="K60" i="16" s="1"/>
  <c r="Y60" i="16"/>
  <c r="X60" i="16"/>
  <c r="M60" i="16"/>
  <c r="I60" i="16"/>
  <c r="H60" i="16" s="1"/>
  <c r="Z59" i="16"/>
  <c r="I59" i="16" s="1"/>
  <c r="H59" i="16" s="1"/>
  <c r="Y59" i="16"/>
  <c r="X59" i="16"/>
  <c r="K59" i="16"/>
  <c r="Z58" i="16"/>
  <c r="K58" i="16" s="1"/>
  <c r="Y58" i="16"/>
  <c r="X58" i="16"/>
  <c r="M58" i="16"/>
  <c r="Z57" i="16"/>
  <c r="M57" i="16" s="1"/>
  <c r="Y57" i="16"/>
  <c r="X57" i="16"/>
  <c r="K57" i="16"/>
  <c r="Z56" i="16"/>
  <c r="Y56" i="16"/>
  <c r="K56" i="16" s="1"/>
  <c r="X56" i="16"/>
  <c r="M56" i="16"/>
  <c r="Z55" i="16"/>
  <c r="M55" i="16" s="1"/>
  <c r="Y55" i="16"/>
  <c r="X55" i="16"/>
  <c r="Z54" i="16"/>
  <c r="K54" i="16" s="1"/>
  <c r="Y54" i="16"/>
  <c r="X54" i="16"/>
  <c r="M54" i="16"/>
  <c r="I54" i="16"/>
  <c r="H54" i="16" s="1"/>
  <c r="Z53" i="16"/>
  <c r="I53" i="16" s="1"/>
  <c r="H53" i="16" s="1"/>
  <c r="Y53" i="16"/>
  <c r="X53" i="16"/>
  <c r="K53" i="16"/>
  <c r="Z52" i="16"/>
  <c r="K52" i="16" s="1"/>
  <c r="Y52" i="16"/>
  <c r="X52" i="16"/>
  <c r="M52" i="16"/>
  <c r="Z51" i="16"/>
  <c r="M51" i="16" s="1"/>
  <c r="Y51" i="16"/>
  <c r="X51" i="16"/>
  <c r="Z50" i="16"/>
  <c r="Y50" i="16"/>
  <c r="K50" i="16" s="1"/>
  <c r="X50" i="16"/>
  <c r="M50" i="16"/>
  <c r="Z49" i="16"/>
  <c r="M49" i="16" s="1"/>
  <c r="Y49" i="16"/>
  <c r="X49" i="16"/>
  <c r="Z48" i="16"/>
  <c r="K48" i="16" s="1"/>
  <c r="Y48" i="16"/>
  <c r="X48" i="16"/>
  <c r="M48" i="16"/>
  <c r="I48" i="16"/>
  <c r="H48" i="16" s="1"/>
  <c r="Z47" i="16"/>
  <c r="Y47" i="16"/>
  <c r="X47" i="16"/>
  <c r="K47" i="16"/>
  <c r="Z46" i="16"/>
  <c r="K46" i="16" s="1"/>
  <c r="Y46" i="16"/>
  <c r="X46" i="16"/>
  <c r="M46" i="16"/>
  <c r="I46" i="16"/>
  <c r="H46" i="16" s="1"/>
  <c r="Z45" i="16"/>
  <c r="M45" i="16" s="1"/>
  <c r="Y45" i="16"/>
  <c r="X45" i="16"/>
  <c r="K45" i="16"/>
  <c r="Z44" i="16"/>
  <c r="Y44" i="16"/>
  <c r="K44" i="16" s="1"/>
  <c r="X44" i="16"/>
  <c r="M44" i="16"/>
  <c r="Z43" i="16"/>
  <c r="M43" i="16" s="1"/>
  <c r="Y43" i="16"/>
  <c r="X43" i="16"/>
  <c r="Z42" i="16"/>
  <c r="K42" i="16" s="1"/>
  <c r="Y42" i="16"/>
  <c r="X42" i="16"/>
  <c r="M42" i="16"/>
  <c r="I42" i="16"/>
  <c r="H42" i="16" s="1"/>
  <c r="Z41" i="16"/>
  <c r="I41" i="16" s="1"/>
  <c r="H41" i="16" s="1"/>
  <c r="Y41" i="16"/>
  <c r="X41" i="16"/>
  <c r="K41" i="16"/>
  <c r="Z40" i="16"/>
  <c r="K40" i="16" s="1"/>
  <c r="Y40" i="16"/>
  <c r="X40" i="16"/>
  <c r="I40" i="16" s="1"/>
  <c r="H40" i="16" s="1"/>
  <c r="M40" i="16"/>
  <c r="Z39" i="16"/>
  <c r="M39" i="16" s="1"/>
  <c r="Y39" i="16"/>
  <c r="X39" i="16"/>
  <c r="K39" i="16"/>
  <c r="Z38" i="16"/>
  <c r="Y38" i="16"/>
  <c r="K38" i="16" s="1"/>
  <c r="X38" i="16"/>
  <c r="M38" i="16"/>
  <c r="Z37" i="16"/>
  <c r="M37" i="16" s="1"/>
  <c r="Y37" i="16"/>
  <c r="X37" i="16"/>
  <c r="Z36" i="16"/>
  <c r="K36" i="16" s="1"/>
  <c r="Y36" i="16"/>
  <c r="X36" i="16"/>
  <c r="I36" i="16" s="1"/>
  <c r="H36" i="16" s="1"/>
  <c r="M36" i="16"/>
  <c r="Z35" i="16"/>
  <c r="I35" i="16" s="1"/>
  <c r="H35" i="16" s="1"/>
  <c r="Y35" i="16"/>
  <c r="X35" i="16"/>
  <c r="K35" i="16"/>
  <c r="Z34" i="16"/>
  <c r="K34" i="16" s="1"/>
  <c r="Y34" i="16"/>
  <c r="X34" i="16"/>
  <c r="I34" i="16" s="1"/>
  <c r="H34" i="16" s="1"/>
  <c r="M34" i="16"/>
  <c r="Z33" i="16"/>
  <c r="M33" i="16" s="1"/>
  <c r="Y33" i="16"/>
  <c r="X33" i="16"/>
  <c r="K33" i="16"/>
  <c r="Z32" i="16"/>
  <c r="Y32" i="16"/>
  <c r="K32" i="16" s="1"/>
  <c r="X32" i="16"/>
  <c r="M32" i="16"/>
  <c r="Z31" i="16"/>
  <c r="M31" i="16" s="1"/>
  <c r="Y31" i="16"/>
  <c r="X31" i="16"/>
  <c r="Z30" i="16"/>
  <c r="K30" i="16" s="1"/>
  <c r="Y30" i="16"/>
  <c r="X30" i="16"/>
  <c r="M30" i="16"/>
  <c r="I30" i="16"/>
  <c r="H30" i="16" s="1"/>
  <c r="Z29" i="16"/>
  <c r="Y29" i="16"/>
  <c r="X29" i="16"/>
  <c r="K29" i="16"/>
  <c r="Z28" i="16"/>
  <c r="K28" i="16" s="1"/>
  <c r="Y28" i="16"/>
  <c r="X28" i="16"/>
  <c r="M28" i="16"/>
  <c r="I28" i="16"/>
  <c r="H28" i="16" s="1"/>
  <c r="Z27" i="16"/>
  <c r="M27" i="16" s="1"/>
  <c r="Y27" i="16"/>
  <c r="X27" i="16"/>
  <c r="K27" i="16"/>
  <c r="Z26" i="16"/>
  <c r="Y26" i="16"/>
  <c r="K26" i="16" s="1"/>
  <c r="X26" i="16"/>
  <c r="M26" i="16"/>
  <c r="Z25" i="16"/>
  <c r="M25" i="16" s="1"/>
  <c r="Y25" i="16"/>
  <c r="X25" i="16"/>
  <c r="Z24" i="16"/>
  <c r="K24" i="16" s="1"/>
  <c r="Y24" i="16"/>
  <c r="X24" i="16"/>
  <c r="M24" i="16"/>
  <c r="I24" i="16"/>
  <c r="H24" i="16" s="1"/>
  <c r="Z23" i="16"/>
  <c r="Y23" i="16"/>
  <c r="X23" i="16"/>
  <c r="K23" i="16"/>
  <c r="Z22" i="16"/>
  <c r="K22" i="16" s="1"/>
  <c r="Y22" i="16"/>
  <c r="X22" i="16"/>
  <c r="M22" i="16"/>
  <c r="I22" i="16"/>
  <c r="H22" i="16" s="1"/>
  <c r="Z21" i="16"/>
  <c r="M21" i="16" s="1"/>
  <c r="Y21" i="16"/>
  <c r="X21" i="16"/>
  <c r="K21" i="16"/>
  <c r="Z20" i="16"/>
  <c r="Y20" i="16"/>
  <c r="K20" i="16" s="1"/>
  <c r="X20" i="16"/>
  <c r="M20" i="16"/>
  <c r="Z19" i="16"/>
  <c r="M19" i="16" s="1"/>
  <c r="Y19" i="16"/>
  <c r="X19" i="16"/>
  <c r="Z18" i="16"/>
  <c r="K18" i="16" s="1"/>
  <c r="Y18" i="16"/>
  <c r="X18" i="16"/>
  <c r="I18" i="16" s="1"/>
  <c r="H18" i="16" s="1"/>
  <c r="M18" i="16"/>
  <c r="Z17" i="16"/>
  <c r="I17" i="16" s="1"/>
  <c r="H17" i="16" s="1"/>
  <c r="Y17" i="16"/>
  <c r="X17" i="16"/>
  <c r="K17" i="16"/>
  <c r="Z16" i="16"/>
  <c r="K16" i="16" s="1"/>
  <c r="Y16" i="16"/>
  <c r="X16" i="16"/>
  <c r="I16" i="16" s="1"/>
  <c r="H16" i="16" s="1"/>
  <c r="M16" i="16"/>
  <c r="Z15" i="16"/>
  <c r="M15" i="16" s="1"/>
  <c r="Y15" i="16"/>
  <c r="X15" i="16"/>
  <c r="K15" i="16"/>
  <c r="Z14" i="16"/>
  <c r="Y14" i="16"/>
  <c r="K14" i="16" s="1"/>
  <c r="X14" i="16"/>
  <c r="M14" i="16"/>
  <c r="Z13" i="16"/>
  <c r="M13" i="16" s="1"/>
  <c r="Y13" i="16"/>
  <c r="X13" i="16"/>
  <c r="Z12" i="16"/>
  <c r="K12" i="16" s="1"/>
  <c r="Y12" i="16"/>
  <c r="X12" i="16"/>
  <c r="I12" i="16" s="1"/>
  <c r="H12" i="16" s="1"/>
  <c r="M12" i="16"/>
  <c r="Z11" i="16"/>
  <c r="Y11" i="16"/>
  <c r="X11" i="16"/>
  <c r="K11" i="16"/>
  <c r="Z10" i="16"/>
  <c r="K10" i="16" s="1"/>
  <c r="Y10" i="16"/>
  <c r="X10" i="16"/>
  <c r="M10" i="16"/>
  <c r="I10" i="16"/>
  <c r="H10" i="16" s="1"/>
  <c r="Z9" i="16"/>
  <c r="M9" i="16" s="1"/>
  <c r="Y9" i="16"/>
  <c r="X9" i="16"/>
  <c r="K9" i="16"/>
  <c r="Z8" i="16"/>
  <c r="Y8" i="16"/>
  <c r="K8" i="16" s="1"/>
  <c r="X8" i="16"/>
  <c r="M8" i="16"/>
  <c r="Z7" i="16"/>
  <c r="M7" i="16" s="1"/>
  <c r="Y7" i="16"/>
  <c r="X7" i="16"/>
  <c r="Z6" i="16"/>
  <c r="K6" i="16" s="1"/>
  <c r="Y6" i="16"/>
  <c r="X6" i="16"/>
  <c r="M6" i="16"/>
  <c r="I6" i="16"/>
  <c r="H6" i="16" s="1"/>
  <c r="Z60" i="15"/>
  <c r="K60" i="15" s="1"/>
  <c r="Y60" i="15"/>
  <c r="X60" i="15"/>
  <c r="M60" i="15"/>
  <c r="I60" i="15"/>
  <c r="H60" i="15" s="1"/>
  <c r="Z59" i="15"/>
  <c r="Y59" i="15"/>
  <c r="K59" i="15" s="1"/>
  <c r="X59" i="15"/>
  <c r="Z58" i="15"/>
  <c r="Y58" i="15"/>
  <c r="X58" i="15"/>
  <c r="M58" i="15"/>
  <c r="Z57" i="15"/>
  <c r="M57" i="15" s="1"/>
  <c r="Y57" i="15"/>
  <c r="X57" i="15"/>
  <c r="Z56" i="15"/>
  <c r="Y56" i="15"/>
  <c r="K56" i="15" s="1"/>
  <c r="X56" i="15"/>
  <c r="M56" i="15"/>
  <c r="Z55" i="15"/>
  <c r="M55" i="15" s="1"/>
  <c r="Y55" i="15"/>
  <c r="X55" i="15"/>
  <c r="Z54" i="15"/>
  <c r="Y54" i="15"/>
  <c r="I54" i="15" s="1"/>
  <c r="H54" i="15" s="1"/>
  <c r="X54" i="15"/>
  <c r="M54" i="15"/>
  <c r="Z53" i="15"/>
  <c r="Y53" i="15"/>
  <c r="K53" i="15" s="1"/>
  <c r="X53" i="15"/>
  <c r="Z52" i="15"/>
  <c r="Y52" i="15"/>
  <c r="I52" i="15" s="1"/>
  <c r="H52" i="15" s="1"/>
  <c r="X52" i="15"/>
  <c r="M52" i="15"/>
  <c r="Z51" i="15"/>
  <c r="M51" i="15" s="1"/>
  <c r="Y51" i="15"/>
  <c r="X51" i="15"/>
  <c r="Z50" i="15"/>
  <c r="Y50" i="15"/>
  <c r="K50" i="15" s="1"/>
  <c r="X50" i="15"/>
  <c r="M50" i="15"/>
  <c r="Z49" i="15"/>
  <c r="M49" i="15" s="1"/>
  <c r="Y49" i="15"/>
  <c r="X49" i="15"/>
  <c r="Z48" i="15"/>
  <c r="K48" i="15" s="1"/>
  <c r="Y48" i="15"/>
  <c r="I48" i="15" s="1"/>
  <c r="H48" i="15" s="1"/>
  <c r="X48" i="15"/>
  <c r="M48" i="15"/>
  <c r="Z47" i="15"/>
  <c r="Y47" i="15"/>
  <c r="X47" i="15"/>
  <c r="K47" i="15"/>
  <c r="Z46" i="15"/>
  <c r="Y46" i="15"/>
  <c r="I46" i="15" s="1"/>
  <c r="H46" i="15" s="1"/>
  <c r="X46" i="15"/>
  <c r="M46" i="15"/>
  <c r="Z45" i="15"/>
  <c r="M45" i="15" s="1"/>
  <c r="Y45" i="15"/>
  <c r="X45" i="15"/>
  <c r="Z44" i="15"/>
  <c r="Y44" i="15"/>
  <c r="K44" i="15" s="1"/>
  <c r="X44" i="15"/>
  <c r="M44" i="15"/>
  <c r="Z43" i="15"/>
  <c r="M43" i="15" s="1"/>
  <c r="Y43" i="15"/>
  <c r="X43" i="15"/>
  <c r="Z42" i="15"/>
  <c r="Y42" i="15"/>
  <c r="I42" i="15" s="1"/>
  <c r="H42" i="15" s="1"/>
  <c r="X42" i="15"/>
  <c r="M42" i="15"/>
  <c r="Z41" i="15"/>
  <c r="Y41" i="15"/>
  <c r="K41" i="15" s="1"/>
  <c r="X41" i="15"/>
  <c r="Z40" i="15"/>
  <c r="K40" i="15" s="1"/>
  <c r="Y40" i="15"/>
  <c r="X40" i="15"/>
  <c r="M40" i="15"/>
  <c r="Z39" i="15"/>
  <c r="M39" i="15" s="1"/>
  <c r="Y39" i="15"/>
  <c r="X39" i="15"/>
  <c r="Z38" i="15"/>
  <c r="Y38" i="15"/>
  <c r="K38" i="15" s="1"/>
  <c r="X38" i="15"/>
  <c r="M38" i="15"/>
  <c r="Z37" i="15"/>
  <c r="M37" i="15" s="1"/>
  <c r="Y37" i="15"/>
  <c r="X37" i="15"/>
  <c r="Z36" i="15"/>
  <c r="Y36" i="15"/>
  <c r="X36" i="15"/>
  <c r="I36" i="15" s="1"/>
  <c r="H36" i="15" s="1"/>
  <c r="M36" i="15"/>
  <c r="Z35" i="15"/>
  <c r="Y35" i="15"/>
  <c r="X35" i="15"/>
  <c r="K35" i="15"/>
  <c r="Z34" i="15"/>
  <c r="Y34" i="15"/>
  <c r="I34" i="15" s="1"/>
  <c r="H34" i="15" s="1"/>
  <c r="X34" i="15"/>
  <c r="M34" i="15"/>
  <c r="Z33" i="15"/>
  <c r="M33" i="15" s="1"/>
  <c r="Y33" i="15"/>
  <c r="X33" i="15"/>
  <c r="Z32" i="15"/>
  <c r="Y32" i="15"/>
  <c r="K32" i="15" s="1"/>
  <c r="X32" i="15"/>
  <c r="M32" i="15"/>
  <c r="Z31" i="15"/>
  <c r="M31" i="15" s="1"/>
  <c r="Y31" i="15"/>
  <c r="X31" i="15"/>
  <c r="Z30" i="15"/>
  <c r="Y30" i="15"/>
  <c r="X30" i="15"/>
  <c r="I30" i="15" s="1"/>
  <c r="H30" i="15" s="1"/>
  <c r="M30" i="15"/>
  <c r="Z29" i="15"/>
  <c r="I29" i="15" s="1"/>
  <c r="H29" i="15" s="1"/>
  <c r="Y29" i="15"/>
  <c r="X29" i="15"/>
  <c r="K29" i="15"/>
  <c r="Z28" i="15"/>
  <c r="Y28" i="15"/>
  <c r="X28" i="15"/>
  <c r="M28" i="15"/>
  <c r="Z27" i="15"/>
  <c r="M27" i="15" s="1"/>
  <c r="Y27" i="15"/>
  <c r="X27" i="15"/>
  <c r="Z26" i="15"/>
  <c r="Y26" i="15"/>
  <c r="K26" i="15" s="1"/>
  <c r="X26" i="15"/>
  <c r="M26" i="15"/>
  <c r="Z25" i="15"/>
  <c r="M25" i="15" s="1"/>
  <c r="Y25" i="15"/>
  <c r="X25" i="15"/>
  <c r="Z24" i="15"/>
  <c r="K24" i="15" s="1"/>
  <c r="Y24" i="15"/>
  <c r="X24" i="15"/>
  <c r="M24" i="15"/>
  <c r="I24" i="15"/>
  <c r="H24" i="15" s="1"/>
  <c r="Z23" i="15"/>
  <c r="Y23" i="15"/>
  <c r="K23" i="15" s="1"/>
  <c r="X23" i="15"/>
  <c r="Z22" i="15"/>
  <c r="Y22" i="15"/>
  <c r="X22" i="15"/>
  <c r="M22" i="15"/>
  <c r="Z21" i="15"/>
  <c r="M21" i="15" s="1"/>
  <c r="Y21" i="15"/>
  <c r="X21" i="15"/>
  <c r="Z20" i="15"/>
  <c r="Y20" i="15"/>
  <c r="K20" i="15" s="1"/>
  <c r="X20" i="15"/>
  <c r="M20" i="15"/>
  <c r="Z19" i="15"/>
  <c r="M19" i="15" s="1"/>
  <c r="Y19" i="15"/>
  <c r="X19" i="15"/>
  <c r="Z18" i="15"/>
  <c r="Y18" i="15"/>
  <c r="X18" i="15"/>
  <c r="M18" i="15"/>
  <c r="Z17" i="15"/>
  <c r="Y17" i="15"/>
  <c r="K17" i="15" s="1"/>
  <c r="X17" i="15"/>
  <c r="Z16" i="15"/>
  <c r="Y16" i="15"/>
  <c r="I16" i="15" s="1"/>
  <c r="H16" i="15" s="1"/>
  <c r="X16" i="15"/>
  <c r="M16" i="15"/>
  <c r="Z15" i="15"/>
  <c r="M15" i="15" s="1"/>
  <c r="Y15" i="15"/>
  <c r="X15" i="15"/>
  <c r="Z14" i="15"/>
  <c r="Y14" i="15"/>
  <c r="K14" i="15" s="1"/>
  <c r="X14" i="15"/>
  <c r="M14" i="15"/>
  <c r="Z13" i="15"/>
  <c r="M13" i="15" s="1"/>
  <c r="Y13" i="15"/>
  <c r="X13" i="15"/>
  <c r="Z12" i="15"/>
  <c r="K12" i="15" s="1"/>
  <c r="Y12" i="15"/>
  <c r="I12" i="15" s="1"/>
  <c r="H12" i="15" s="1"/>
  <c r="X12" i="15"/>
  <c r="M12" i="15"/>
  <c r="Z11" i="15"/>
  <c r="Y11" i="15"/>
  <c r="X11" i="15"/>
  <c r="K11" i="15"/>
  <c r="Z10" i="15"/>
  <c r="Y10" i="15"/>
  <c r="I10" i="15" s="1"/>
  <c r="H10" i="15" s="1"/>
  <c r="X10" i="15"/>
  <c r="M10" i="15"/>
  <c r="Z9" i="15"/>
  <c r="M9" i="15" s="1"/>
  <c r="Y9" i="15"/>
  <c r="X9" i="15"/>
  <c r="Z8" i="15"/>
  <c r="Y8" i="15"/>
  <c r="K8" i="15" s="1"/>
  <c r="X8" i="15"/>
  <c r="M8" i="15"/>
  <c r="Z7" i="15"/>
  <c r="M7" i="15" s="1"/>
  <c r="Y7" i="15"/>
  <c r="X7" i="15"/>
  <c r="Z6" i="15"/>
  <c r="Y6" i="15"/>
  <c r="I6" i="15" s="1"/>
  <c r="H6" i="15" s="1"/>
  <c r="X6" i="15"/>
  <c r="M6" i="15"/>
  <c r="I22" i="15" l="1"/>
  <c r="H22" i="15" s="1"/>
  <c r="I58" i="15"/>
  <c r="H58" i="15" s="1"/>
  <c r="I53" i="15"/>
  <c r="H53" i="15" s="1"/>
  <c r="I40" i="15"/>
  <c r="H40" i="15" s="1"/>
  <c r="I18" i="15"/>
  <c r="H18" i="15" s="1"/>
  <c r="I28" i="15"/>
  <c r="H28" i="15" s="1"/>
  <c r="I23" i="16"/>
  <c r="H23" i="16" s="1"/>
  <c r="I29" i="16"/>
  <c r="H29" i="16" s="1"/>
  <c r="I11" i="16"/>
  <c r="H11" i="16" s="1"/>
  <c r="I47" i="16"/>
  <c r="H47" i="16" s="1"/>
  <c r="I52" i="16"/>
  <c r="H52" i="16" s="1"/>
  <c r="I58" i="16"/>
  <c r="H58" i="16" s="1"/>
  <c r="I23" i="17"/>
  <c r="H23" i="17" s="1"/>
  <c r="I29" i="17"/>
  <c r="H29" i="17" s="1"/>
  <c r="I53" i="17"/>
  <c r="H53" i="17" s="1"/>
  <c r="I46" i="17"/>
  <c r="H46" i="17" s="1"/>
  <c r="K38" i="22"/>
  <c r="I13" i="20"/>
  <c r="AF4" i="20"/>
  <c r="Z5" i="20"/>
  <c r="T5" i="20"/>
  <c r="S5" i="20"/>
  <c r="AC13" i="20"/>
  <c r="P14" i="20"/>
  <c r="W14" i="20"/>
  <c r="AF15" i="20"/>
  <c r="V16" i="20"/>
  <c r="P16" i="20"/>
  <c r="T16" i="20"/>
  <c r="H16" i="20" s="1"/>
  <c r="AB18" i="20"/>
  <c r="P23" i="20"/>
  <c r="AE29" i="20"/>
  <c r="U30" i="20"/>
  <c r="O30" i="20"/>
  <c r="V30" i="20"/>
  <c r="Y30" i="20"/>
  <c r="R30" i="20"/>
  <c r="W30" i="20"/>
  <c r="AE33" i="20"/>
  <c r="AB6" i="20"/>
  <c r="Q7" i="20"/>
  <c r="X7" i="20"/>
  <c r="X9" i="20"/>
  <c r="R9" i="20"/>
  <c r="T9" i="20"/>
  <c r="AG4" i="20"/>
  <c r="J4" i="20" s="1"/>
  <c r="AC6" i="20"/>
  <c r="R7" i="20"/>
  <c r="Y7" i="20"/>
  <c r="I7" i="20" s="1"/>
  <c r="AF7" i="20"/>
  <c r="Z8" i="20"/>
  <c r="T8" i="20"/>
  <c r="S8" i="20"/>
  <c r="U9" i="20"/>
  <c r="AB9" i="20"/>
  <c r="Q10" i="20"/>
  <c r="X10" i="20"/>
  <c r="X12" i="20"/>
  <c r="R12" i="20"/>
  <c r="T12" i="20"/>
  <c r="AG15" i="20"/>
  <c r="U27" i="20"/>
  <c r="O27" i="20"/>
  <c r="W27" i="20"/>
  <c r="P27" i="20"/>
  <c r="Z27" i="20"/>
  <c r="S27" i="20"/>
  <c r="X27" i="20"/>
  <c r="W32" i="20"/>
  <c r="Q32" i="20"/>
  <c r="Y32" i="20"/>
  <c r="R32" i="20"/>
  <c r="U32" i="20"/>
  <c r="V32" i="20"/>
  <c r="U42" i="20"/>
  <c r="O42" i="20"/>
  <c r="Z42" i="20"/>
  <c r="S42" i="20"/>
  <c r="Y42" i="20"/>
  <c r="R42" i="20"/>
  <c r="X42" i="20"/>
  <c r="Q42" i="20"/>
  <c r="W42" i="20"/>
  <c r="P42" i="20"/>
  <c r="V42" i="20"/>
  <c r="U5" i="20"/>
  <c r="AD13" i="20"/>
  <c r="Q14" i="20"/>
  <c r="X14" i="20"/>
  <c r="U16" i="20"/>
  <c r="AC16" i="20"/>
  <c r="AC18" i="20"/>
  <c r="S23" i="20"/>
  <c r="V4" i="20"/>
  <c r="P4" i="20"/>
  <c r="T4" i="20"/>
  <c r="H4" i="20" s="1"/>
  <c r="AA4" i="20"/>
  <c r="O5" i="20"/>
  <c r="V5" i="20"/>
  <c r="P6" i="20"/>
  <c r="AE6" i="20"/>
  <c r="S7" i="20"/>
  <c r="AG7" i="20"/>
  <c r="U8" i="20"/>
  <c r="O9" i="20"/>
  <c r="V9" i="20"/>
  <c r="AC9" i="20"/>
  <c r="R10" i="20"/>
  <c r="AF10" i="20"/>
  <c r="Z11" i="20"/>
  <c r="I11" i="20" s="1"/>
  <c r="T11" i="20"/>
  <c r="S11" i="20"/>
  <c r="U12" i="20"/>
  <c r="AB12" i="20"/>
  <c r="Q13" i="20"/>
  <c r="AE13" i="20"/>
  <c r="R14" i="20"/>
  <c r="Y14" i="20"/>
  <c r="X15" i="20"/>
  <c r="I15" i="20" s="1"/>
  <c r="R15" i="20"/>
  <c r="T15" i="20"/>
  <c r="H15" i="20" s="1"/>
  <c r="AA15" i="20"/>
  <c r="O16" i="20"/>
  <c r="W16" i="20"/>
  <c r="AD16" i="20"/>
  <c r="Q17" i="20"/>
  <c r="U18" i="20"/>
  <c r="O18" i="20"/>
  <c r="X18" i="20"/>
  <c r="R18" i="20"/>
  <c r="H18" i="20" s="1"/>
  <c r="V18" i="20"/>
  <c r="AE18" i="20"/>
  <c r="U21" i="20"/>
  <c r="O21" i="20"/>
  <c r="Y21" i="20"/>
  <c r="R21" i="20"/>
  <c r="V21" i="20"/>
  <c r="W21" i="20"/>
  <c r="AE22" i="20"/>
  <c r="AA22" i="20"/>
  <c r="AD22" i="20"/>
  <c r="AC22" i="20"/>
  <c r="AG24" i="20"/>
  <c r="AA24" i="20"/>
  <c r="AE24" i="20"/>
  <c r="AB24" i="20"/>
  <c r="AF24" i="20"/>
  <c r="AE25" i="20"/>
  <c r="AG25" i="20"/>
  <c r="J25" i="20" s="1"/>
  <c r="AC25" i="20"/>
  <c r="AB25" i="20"/>
  <c r="AG27" i="20"/>
  <c r="AA27" i="20"/>
  <c r="AD27" i="20"/>
  <c r="Y27" i="20"/>
  <c r="W29" i="20"/>
  <c r="Q29" i="20"/>
  <c r="Z29" i="20"/>
  <c r="I29" i="20" s="1"/>
  <c r="S29" i="20"/>
  <c r="H29" i="20" s="1"/>
  <c r="V29" i="20"/>
  <c r="O29" i="20"/>
  <c r="X29" i="20"/>
  <c r="P30" i="20"/>
  <c r="Z30" i="20"/>
  <c r="I30" i="20" s="1"/>
  <c r="X32" i="20"/>
  <c r="U33" i="20"/>
  <c r="O33" i="20"/>
  <c r="Z33" i="20"/>
  <c r="S33" i="20"/>
  <c r="W33" i="20"/>
  <c r="P33" i="20"/>
  <c r="X33" i="20"/>
  <c r="AE37" i="20"/>
  <c r="AG37" i="20"/>
  <c r="AD37" i="20"/>
  <c r="AC37" i="20"/>
  <c r="AB37" i="20"/>
  <c r="AC4" i="20"/>
  <c r="V7" i="20"/>
  <c r="P7" i="20"/>
  <c r="T7" i="20"/>
  <c r="H7" i="20" s="1"/>
  <c r="W23" i="20"/>
  <c r="Q23" i="20"/>
  <c r="U23" i="20"/>
  <c r="Y23" i="20"/>
  <c r="R23" i="20"/>
  <c r="V23" i="20"/>
  <c r="AC29" i="20"/>
  <c r="AG29" i="20"/>
  <c r="AD29" i="20"/>
  <c r="AG33" i="20"/>
  <c r="AA33" i="20"/>
  <c r="AD33" i="20"/>
  <c r="AG6" i="20"/>
  <c r="J6" i="20" s="1"/>
  <c r="V10" i="20"/>
  <c r="P10" i="20"/>
  <c r="T10" i="20"/>
  <c r="H10" i="20" s="1"/>
  <c r="AG13" i="20"/>
  <c r="J13" i="20" s="1"/>
  <c r="AC15" i="20"/>
  <c r="R16" i="20"/>
  <c r="Y16" i="20"/>
  <c r="AF16" i="20"/>
  <c r="Z17" i="20"/>
  <c r="I17" i="20" s="1"/>
  <c r="T17" i="20"/>
  <c r="S17" i="20"/>
  <c r="W20" i="20"/>
  <c r="Q20" i="20"/>
  <c r="V20" i="20"/>
  <c r="O20" i="20"/>
  <c r="Z20" i="20"/>
  <c r="S20" i="20"/>
  <c r="H20" i="20" s="1"/>
  <c r="X20" i="20"/>
  <c r="X23" i="20"/>
  <c r="AC26" i="20"/>
  <c r="AA26" i="20"/>
  <c r="AE26" i="20"/>
  <c r="J26" i="20" s="1"/>
  <c r="R27" i="20"/>
  <c r="AA29" i="20"/>
  <c r="S30" i="20"/>
  <c r="P32" i="20"/>
  <c r="AB33" i="20"/>
  <c r="AC38" i="20"/>
  <c r="AA38" i="20"/>
  <c r="AG38" i="20"/>
  <c r="AF38" i="20"/>
  <c r="AE38" i="20"/>
  <c r="AC47" i="20"/>
  <c r="AA47" i="20"/>
  <c r="AG47" i="20"/>
  <c r="AF47" i="20"/>
  <c r="AE47" i="20"/>
  <c r="AD47" i="20"/>
  <c r="J10" i="20"/>
  <c r="Z14" i="20"/>
  <c r="I14" i="20" s="1"/>
  <c r="T14" i="20"/>
  <c r="S14" i="20"/>
  <c r="AB15" i="20"/>
  <c r="AG18" i="20"/>
  <c r="J18" i="20" s="1"/>
  <c r="AA18" i="20"/>
  <c r="AD18" i="20"/>
  <c r="AD4" i="20"/>
  <c r="Q5" i="20"/>
  <c r="X5" i="20"/>
  <c r="U7" i="20"/>
  <c r="AC7" i="20"/>
  <c r="Q9" i="20"/>
  <c r="Y9" i="20"/>
  <c r="AE4" i="20"/>
  <c r="R5" i="20"/>
  <c r="Y5" i="20"/>
  <c r="X6" i="20"/>
  <c r="I6" i="20" s="1"/>
  <c r="R6" i="20"/>
  <c r="T6" i="20"/>
  <c r="H6" i="20" s="1"/>
  <c r="AA6" i="20"/>
  <c r="O7" i="20"/>
  <c r="W7" i="20"/>
  <c r="AD7" i="20"/>
  <c r="Q8" i="20"/>
  <c r="X8" i="20"/>
  <c r="S9" i="20"/>
  <c r="Z9" i="20"/>
  <c r="I9" i="20" s="1"/>
  <c r="AG9" i="20"/>
  <c r="J9" i="20" s="1"/>
  <c r="U10" i="20"/>
  <c r="AC10" i="20"/>
  <c r="Q12" i="20"/>
  <c r="Y12" i="20"/>
  <c r="I12" i="20" s="1"/>
  <c r="V13" i="20"/>
  <c r="P13" i="20"/>
  <c r="T13" i="20"/>
  <c r="H13" i="20" s="1"/>
  <c r="AA13" i="20"/>
  <c r="O14" i="20"/>
  <c r="V14" i="20"/>
  <c r="AE15" i="20"/>
  <c r="S16" i="20"/>
  <c r="Z16" i="20"/>
  <c r="I16" i="20" s="1"/>
  <c r="AG16" i="20"/>
  <c r="J16" i="20" s="1"/>
  <c r="U17" i="20"/>
  <c r="I18" i="20"/>
  <c r="AC20" i="20"/>
  <c r="AD20" i="20"/>
  <c r="AG20" i="20"/>
  <c r="J20" i="20" s="1"/>
  <c r="Y20" i="20"/>
  <c r="O23" i="20"/>
  <c r="Z23" i="20"/>
  <c r="I23" i="20" s="1"/>
  <c r="I24" i="20"/>
  <c r="T27" i="20"/>
  <c r="H27" i="20" s="1"/>
  <c r="AE27" i="20"/>
  <c r="R29" i="20"/>
  <c r="AB29" i="20"/>
  <c r="T30" i="20"/>
  <c r="H30" i="20" s="1"/>
  <c r="AE31" i="20"/>
  <c r="J31" i="20" s="1"/>
  <c r="AD31" i="20"/>
  <c r="AA31" i="20"/>
  <c r="AC31" i="20"/>
  <c r="S32" i="20"/>
  <c r="R33" i="20"/>
  <c r="AC33" i="20"/>
  <c r="AC35" i="20"/>
  <c r="AD35" i="20"/>
  <c r="AA35" i="20"/>
  <c r="AG35" i="20"/>
  <c r="AB35" i="20"/>
  <c r="W41" i="20"/>
  <c r="Q41" i="20"/>
  <c r="T41" i="20"/>
  <c r="AB46" i="20"/>
  <c r="W50" i="20"/>
  <c r="Q50" i="20"/>
  <c r="T50" i="20"/>
  <c r="AG51" i="20"/>
  <c r="AA51" i="20"/>
  <c r="V51" i="20"/>
  <c r="AC51" i="20"/>
  <c r="AF54" i="20"/>
  <c r="V59" i="20"/>
  <c r="W61" i="20"/>
  <c r="AD63" i="20"/>
  <c r="AE63" i="20"/>
  <c r="V63" i="20"/>
  <c r="AF63" i="20"/>
  <c r="AG42" i="20"/>
  <c r="AA42" i="20"/>
  <c r="AC42" i="20"/>
  <c r="AF19" i="20"/>
  <c r="J19" i="20" s="1"/>
  <c r="AG21" i="20"/>
  <c r="J21" i="20" s="1"/>
  <c r="AA21" i="20"/>
  <c r="AC21" i="20"/>
  <c r="AF23" i="20"/>
  <c r="U24" i="20"/>
  <c r="O24" i="20"/>
  <c r="T24" i="20"/>
  <c r="H24" i="20" s="1"/>
  <c r="P26" i="20"/>
  <c r="AB28" i="20"/>
  <c r="AB32" i="20"/>
  <c r="AF34" i="20"/>
  <c r="S35" i="20"/>
  <c r="U36" i="20"/>
  <c r="O36" i="20"/>
  <c r="T36" i="20"/>
  <c r="P38" i="20"/>
  <c r="R39" i="20"/>
  <c r="Y39" i="20"/>
  <c r="AA40" i="20"/>
  <c r="U41" i="20"/>
  <c r="AB41" i="20"/>
  <c r="AD42" i="20"/>
  <c r="AF43" i="20"/>
  <c r="S44" i="20"/>
  <c r="AG44" i="20"/>
  <c r="U45" i="20"/>
  <c r="O45" i="20"/>
  <c r="T45" i="20"/>
  <c r="AC46" i="20"/>
  <c r="P47" i="20"/>
  <c r="R48" i="20"/>
  <c r="Y48" i="20"/>
  <c r="AA49" i="20"/>
  <c r="U50" i="20"/>
  <c r="AB50" i="20"/>
  <c r="P51" i="20"/>
  <c r="W51" i="20"/>
  <c r="AD51" i="20"/>
  <c r="Z53" i="20"/>
  <c r="T53" i="20"/>
  <c r="Y53" i="20"/>
  <c r="R53" i="20"/>
  <c r="U53" i="20"/>
  <c r="AG54" i="20"/>
  <c r="V55" i="20"/>
  <c r="P55" i="20"/>
  <c r="U55" i="20"/>
  <c r="T55" i="20"/>
  <c r="Q56" i="20"/>
  <c r="X57" i="20"/>
  <c r="R57" i="20"/>
  <c r="W57" i="20"/>
  <c r="P57" i="20"/>
  <c r="U57" i="20"/>
  <c r="O59" i="20"/>
  <c r="W59" i="20"/>
  <c r="AB60" i="20"/>
  <c r="O61" i="20"/>
  <c r="X61" i="20"/>
  <c r="O63" i="20"/>
  <c r="Y63" i="20"/>
  <c r="AG63" i="20"/>
  <c r="V64" i="20"/>
  <c r="P64" i="20"/>
  <c r="Y64" i="20"/>
  <c r="R64" i="20"/>
  <c r="U64" i="20"/>
  <c r="AE66" i="20"/>
  <c r="AD66" i="20"/>
  <c r="AF66" i="20"/>
  <c r="AA66" i="20"/>
  <c r="AG66" i="20"/>
  <c r="W67" i="20"/>
  <c r="Q67" i="20"/>
  <c r="Y67" i="20"/>
  <c r="R67" i="20"/>
  <c r="T67" i="20"/>
  <c r="X67" i="20"/>
  <c r="O67" i="20"/>
  <c r="Z67" i="20"/>
  <c r="AB68" i="20"/>
  <c r="W35" i="20"/>
  <c r="Q35" i="20"/>
  <c r="T35" i="20"/>
  <c r="AG36" i="20"/>
  <c r="AA36" i="20"/>
  <c r="AC36" i="20"/>
  <c r="S39" i="20"/>
  <c r="AB40" i="20"/>
  <c r="O41" i="20"/>
  <c r="V41" i="20"/>
  <c r="AE42" i="20"/>
  <c r="W44" i="20"/>
  <c r="Q44" i="20"/>
  <c r="T44" i="20"/>
  <c r="AA44" i="20"/>
  <c r="AG45" i="20"/>
  <c r="AA45" i="20"/>
  <c r="AC45" i="20"/>
  <c r="AD46" i="20"/>
  <c r="S48" i="20"/>
  <c r="AB49" i="20"/>
  <c r="O50" i="20"/>
  <c r="V50" i="20"/>
  <c r="Q51" i="20"/>
  <c r="X51" i="20"/>
  <c r="AE51" i="20"/>
  <c r="AD57" i="20"/>
  <c r="AE57" i="20"/>
  <c r="AF57" i="20"/>
  <c r="P59" i="20"/>
  <c r="X59" i="20"/>
  <c r="Q61" i="20"/>
  <c r="Y61" i="20"/>
  <c r="Z62" i="20"/>
  <c r="T62" i="20"/>
  <c r="V62" i="20"/>
  <c r="O62" i="20"/>
  <c r="U62" i="20"/>
  <c r="Q63" i="20"/>
  <c r="Z63" i="20"/>
  <c r="AB64" i="20"/>
  <c r="AF64" i="20"/>
  <c r="AE64" i="20"/>
  <c r="AC67" i="20"/>
  <c r="AF67" i="20"/>
  <c r="AB67" i="20"/>
  <c r="AG67" i="20"/>
  <c r="AA67" i="20"/>
  <c r="AC68" i="20"/>
  <c r="AC70" i="20"/>
  <c r="AD70" i="20"/>
  <c r="AG70" i="20"/>
  <c r="AE70" i="20"/>
  <c r="AA70" i="20"/>
  <c r="U39" i="20"/>
  <c r="O39" i="20"/>
  <c r="T39" i="20"/>
  <c r="P41" i="20"/>
  <c r="X41" i="20"/>
  <c r="AF42" i="20"/>
  <c r="AB44" i="20"/>
  <c r="AF46" i="20"/>
  <c r="U48" i="20"/>
  <c r="O48" i="20"/>
  <c r="T48" i="20"/>
  <c r="AC49" i="20"/>
  <c r="P50" i="20"/>
  <c r="X50" i="20"/>
  <c r="R51" i="20"/>
  <c r="Y51" i="20"/>
  <c r="AF51" i="20"/>
  <c r="AB54" i="20"/>
  <c r="AG57" i="20"/>
  <c r="V58" i="20"/>
  <c r="P58" i="20"/>
  <c r="Y58" i="20"/>
  <c r="R58" i="20"/>
  <c r="U58" i="20"/>
  <c r="Q59" i="20"/>
  <c r="AD60" i="20"/>
  <c r="AA60" i="20"/>
  <c r="AE60" i="20"/>
  <c r="R61" i="20"/>
  <c r="Z61" i="20"/>
  <c r="W62" i="20"/>
  <c r="S63" i="20"/>
  <c r="AA63" i="20"/>
  <c r="AG64" i="20"/>
  <c r="Z65" i="20"/>
  <c r="T65" i="20"/>
  <c r="Y65" i="20"/>
  <c r="R65" i="20"/>
  <c r="U65" i="20"/>
  <c r="AD67" i="20"/>
  <c r="AB19" i="20"/>
  <c r="AB23" i="20"/>
  <c r="W26" i="20"/>
  <c r="Q26" i="20"/>
  <c r="T26" i="20"/>
  <c r="H26" i="20" s="1"/>
  <c r="AG30" i="20"/>
  <c r="J30" i="20" s="1"/>
  <c r="AA30" i="20"/>
  <c r="AC30" i="20"/>
  <c r="AB34" i="20"/>
  <c r="O35" i="20"/>
  <c r="V35" i="20"/>
  <c r="AE36" i="20"/>
  <c r="W38" i="20"/>
  <c r="Q38" i="20"/>
  <c r="T38" i="20"/>
  <c r="AG39" i="20"/>
  <c r="AA39" i="20"/>
  <c r="V39" i="20"/>
  <c r="AC39" i="20"/>
  <c r="AD40" i="20"/>
  <c r="R41" i="20"/>
  <c r="Y41" i="20"/>
  <c r="AB43" i="20"/>
  <c r="O44" i="20"/>
  <c r="V44" i="20"/>
  <c r="AD44" i="20"/>
  <c r="AE45" i="20"/>
  <c r="AG46" i="20"/>
  <c r="W47" i="20"/>
  <c r="Q47" i="20"/>
  <c r="T47" i="20"/>
  <c r="AG48" i="20"/>
  <c r="AA48" i="20"/>
  <c r="V48" i="20"/>
  <c r="AC48" i="20"/>
  <c r="AD49" i="20"/>
  <c r="R50" i="20"/>
  <c r="Y50" i="20"/>
  <c r="S51" i="20"/>
  <c r="AB52" i="20"/>
  <c r="AF52" i="20"/>
  <c r="AC52" i="20"/>
  <c r="Z56" i="20"/>
  <c r="T56" i="20"/>
  <c r="V56" i="20"/>
  <c r="O56" i="20"/>
  <c r="U56" i="20"/>
  <c r="AB58" i="20"/>
  <c r="AF58" i="20"/>
  <c r="W58" i="20"/>
  <c r="AE58" i="20"/>
  <c r="AF60" i="20"/>
  <c r="P62" i="20"/>
  <c r="X62" i="20"/>
  <c r="AB63" i="20"/>
  <c r="V65" i="20"/>
  <c r="S67" i="20"/>
  <c r="AE67" i="20"/>
  <c r="AB70" i="20"/>
  <c r="U51" i="20"/>
  <c r="O51" i="20"/>
  <c r="T51" i="20"/>
  <c r="AD54" i="20"/>
  <c r="AA54" i="20"/>
  <c r="AE54" i="20"/>
  <c r="Z59" i="20"/>
  <c r="T59" i="20"/>
  <c r="Y59" i="20"/>
  <c r="R59" i="20"/>
  <c r="U59" i="20"/>
  <c r="V61" i="20"/>
  <c r="P61" i="20"/>
  <c r="U61" i="20"/>
  <c r="T61" i="20"/>
  <c r="X63" i="20"/>
  <c r="R63" i="20"/>
  <c r="W63" i="20"/>
  <c r="P63" i="20"/>
  <c r="U63" i="20"/>
  <c r="AG68" i="20"/>
  <c r="AA68" i="20"/>
  <c r="AF68" i="20"/>
  <c r="AD68" i="20"/>
  <c r="AE72" i="20"/>
  <c r="AG72" i="20"/>
  <c r="AB72" i="20"/>
  <c r="AG73" i="20"/>
  <c r="U74" i="20"/>
  <c r="O74" i="20"/>
  <c r="V74" i="20"/>
  <c r="T74" i="20"/>
  <c r="AC76" i="20"/>
  <c r="AG76" i="20"/>
  <c r="AF76" i="20"/>
  <c r="AC79" i="20"/>
  <c r="AA79" i="20"/>
  <c r="AB79" i="20"/>
  <c r="AG79" i="20"/>
  <c r="AF79" i="20"/>
  <c r="AG83" i="20"/>
  <c r="AA83" i="20"/>
  <c r="AD83" i="20"/>
  <c r="AC83" i="20"/>
  <c r="AB83" i="20"/>
  <c r="AC85" i="20"/>
  <c r="AE85" i="20"/>
  <c r="AD85" i="20"/>
  <c r="AA85" i="20"/>
  <c r="AG85" i="20"/>
  <c r="AF85" i="20"/>
  <c r="AB85" i="20"/>
  <c r="S19" i="20"/>
  <c r="H19" i="20" s="1"/>
  <c r="S22" i="20"/>
  <c r="H22" i="20" s="1"/>
  <c r="S25" i="20"/>
  <c r="H25" i="20" s="1"/>
  <c r="S28" i="20"/>
  <c r="H28" i="20" s="1"/>
  <c r="S31" i="20"/>
  <c r="H31" i="20" s="1"/>
  <c r="S34" i="20"/>
  <c r="S37" i="20"/>
  <c r="S40" i="20"/>
  <c r="S43" i="20"/>
  <c r="S46" i="20"/>
  <c r="S49" i="20"/>
  <c r="S52" i="20"/>
  <c r="X54" i="20"/>
  <c r="R54" i="20"/>
  <c r="T54" i="20"/>
  <c r="AC55" i="20"/>
  <c r="X60" i="20"/>
  <c r="R60" i="20"/>
  <c r="T60" i="20"/>
  <c r="AC61" i="20"/>
  <c r="X66" i="20"/>
  <c r="R66" i="20"/>
  <c r="T66" i="20"/>
  <c r="U68" i="20"/>
  <c r="O68" i="20"/>
  <c r="Z68" i="20"/>
  <c r="S68" i="20"/>
  <c r="V68" i="20"/>
  <c r="W70" i="20"/>
  <c r="Q70" i="20"/>
  <c r="V70" i="20"/>
  <c r="O70" i="20"/>
  <c r="U70" i="20"/>
  <c r="AB71" i="20"/>
  <c r="AD72" i="20"/>
  <c r="P74" i="20"/>
  <c r="X74" i="20"/>
  <c r="AB76" i="20"/>
  <c r="AF83" i="20"/>
  <c r="AE75" i="20"/>
  <c r="AF75" i="20"/>
  <c r="AD75" i="20"/>
  <c r="AB75" i="20"/>
  <c r="AE81" i="20"/>
  <c r="AD81" i="20"/>
  <c r="AA81" i="20"/>
  <c r="AG81" i="20"/>
  <c r="AF81" i="20"/>
  <c r="AC81" i="20"/>
  <c r="U71" i="20"/>
  <c r="O71" i="20"/>
  <c r="X71" i="20"/>
  <c r="Q71" i="20"/>
  <c r="V71" i="20"/>
  <c r="AC73" i="20"/>
  <c r="AA73" i="20"/>
  <c r="AE73" i="20"/>
  <c r="R74" i="20"/>
  <c r="Z74" i="20"/>
  <c r="AC75" i="20"/>
  <c r="AE76" i="20"/>
  <c r="AG71" i="20"/>
  <c r="AA71" i="20"/>
  <c r="AE71" i="20"/>
  <c r="W71" i="20"/>
  <c r="AF71" i="20"/>
  <c r="AA72" i="20"/>
  <c r="AF73" i="20"/>
  <c r="S74" i="20"/>
  <c r="AG75" i="20"/>
  <c r="W76" i="20"/>
  <c r="Q76" i="20"/>
  <c r="Z76" i="20"/>
  <c r="S76" i="20"/>
  <c r="Y76" i="20"/>
  <c r="R76" i="20"/>
  <c r="V76" i="20"/>
  <c r="AG77" i="20"/>
  <c r="AA77" i="20"/>
  <c r="AB77" i="20"/>
  <c r="AE77" i="20"/>
  <c r="Y89" i="20"/>
  <c r="AE90" i="20"/>
  <c r="AF90" i="20"/>
  <c r="AD90" i="20"/>
  <c r="AB90" i="20"/>
  <c r="R94" i="20"/>
  <c r="U80" i="20"/>
  <c r="O80" i="20"/>
  <c r="V80" i="20"/>
  <c r="T80" i="20"/>
  <c r="W82" i="20"/>
  <c r="Q82" i="20"/>
  <c r="Y82" i="20"/>
  <c r="R82" i="20"/>
  <c r="U82" i="20"/>
  <c r="AE87" i="20"/>
  <c r="AA87" i="20"/>
  <c r="AG87" i="20"/>
  <c r="AC87" i="20"/>
  <c r="Q89" i="20"/>
  <c r="Z89" i="20"/>
  <c r="AC90" i="20"/>
  <c r="S94" i="20"/>
  <c r="U95" i="20"/>
  <c r="O95" i="20"/>
  <c r="W95" i="20"/>
  <c r="P95" i="20"/>
  <c r="Y95" i="20"/>
  <c r="R95" i="20"/>
  <c r="X95" i="20"/>
  <c r="Q95" i="20"/>
  <c r="AB69" i="20"/>
  <c r="W73" i="20"/>
  <c r="Q73" i="20"/>
  <c r="T73" i="20"/>
  <c r="AG74" i="20"/>
  <c r="AA74" i="20"/>
  <c r="AC74" i="20"/>
  <c r="S77" i="20"/>
  <c r="AE78" i="20"/>
  <c r="AG78" i="20"/>
  <c r="AC78" i="20"/>
  <c r="W80" i="20"/>
  <c r="AC82" i="20"/>
  <c r="AF82" i="20"/>
  <c r="V82" i="20"/>
  <c r="AE82" i="20"/>
  <c r="U86" i="20"/>
  <c r="O86" i="20"/>
  <c r="Y86" i="20"/>
  <c r="R86" i="20"/>
  <c r="X86" i="20"/>
  <c r="Q86" i="20"/>
  <c r="W86" i="20"/>
  <c r="AD87" i="20"/>
  <c r="R89" i="20"/>
  <c r="AG90" i="20"/>
  <c r="W91" i="20"/>
  <c r="Q91" i="20"/>
  <c r="Z91" i="20"/>
  <c r="S91" i="20"/>
  <c r="Y91" i="20"/>
  <c r="R91" i="20"/>
  <c r="V91" i="20"/>
  <c r="AG92" i="20"/>
  <c r="AA92" i="20"/>
  <c r="AB92" i="20"/>
  <c r="T94" i="20"/>
  <c r="AG95" i="20"/>
  <c r="AA95" i="20"/>
  <c r="AD95" i="20"/>
  <c r="AF95" i="20"/>
  <c r="AE95" i="20"/>
  <c r="AC95" i="20"/>
  <c r="U77" i="20"/>
  <c r="O77" i="20"/>
  <c r="T77" i="20"/>
  <c r="P80" i="20"/>
  <c r="X80" i="20"/>
  <c r="O82" i="20"/>
  <c r="X82" i="20"/>
  <c r="U83" i="20"/>
  <c r="O83" i="20"/>
  <c r="Z83" i="20"/>
  <c r="S83" i="20"/>
  <c r="V83" i="20"/>
  <c r="W85" i="20"/>
  <c r="Q85" i="20"/>
  <c r="X85" i="20"/>
  <c r="P85" i="20"/>
  <c r="V85" i="20"/>
  <c r="O85" i="20"/>
  <c r="Y85" i="20"/>
  <c r="AG86" i="20"/>
  <c r="AA86" i="20"/>
  <c r="AF86" i="20"/>
  <c r="AE86" i="20"/>
  <c r="AF87" i="20"/>
  <c r="S89" i="20"/>
  <c r="AC91" i="20"/>
  <c r="AG91" i="20"/>
  <c r="AF91" i="20"/>
  <c r="S95" i="20"/>
  <c r="AE96" i="20"/>
  <c r="AF96" i="20"/>
  <c r="AA96" i="20"/>
  <c r="AG96" i="20"/>
  <c r="AC96" i="20"/>
  <c r="W94" i="20"/>
  <c r="Q94" i="20"/>
  <c r="U94" i="20"/>
  <c r="X94" i="20"/>
  <c r="P94" i="20"/>
  <c r="V94" i="20"/>
  <c r="O94" i="20"/>
  <c r="Z94" i="20"/>
  <c r="AD96" i="20"/>
  <c r="U89" i="20"/>
  <c r="O89" i="20"/>
  <c r="W89" i="20"/>
  <c r="P89" i="20"/>
  <c r="V89" i="20"/>
  <c r="X89" i="20"/>
  <c r="S69" i="20"/>
  <c r="S72" i="20"/>
  <c r="S75" i="20"/>
  <c r="S78" i="20"/>
  <c r="Z78" i="20"/>
  <c r="W79" i="20"/>
  <c r="Q79" i="20"/>
  <c r="T79" i="20"/>
  <c r="AG80" i="20"/>
  <c r="AA80" i="20"/>
  <c r="AC80" i="20"/>
  <c r="AB84" i="20"/>
  <c r="W88" i="20"/>
  <c r="Q88" i="20"/>
  <c r="T88" i="20"/>
  <c r="AA88" i="20"/>
  <c r="AG89" i="20"/>
  <c r="AA89" i="20"/>
  <c r="AC89" i="20"/>
  <c r="S92" i="20"/>
  <c r="AB93" i="20"/>
  <c r="AD94" i="20"/>
  <c r="W97" i="20"/>
  <c r="Q97" i="20"/>
  <c r="T97" i="20"/>
  <c r="AG98" i="20"/>
  <c r="AA98" i="20"/>
  <c r="V98" i="20"/>
  <c r="AC98" i="20"/>
  <c r="AF99" i="20"/>
  <c r="AD100" i="20"/>
  <c r="AC101" i="20"/>
  <c r="AB88" i="20"/>
  <c r="U92" i="20"/>
  <c r="O92" i="20"/>
  <c r="T92" i="20"/>
  <c r="AC93" i="20"/>
  <c r="AE94" i="20"/>
  <c r="U97" i="20"/>
  <c r="AB97" i="20"/>
  <c r="P98" i="20"/>
  <c r="AD98" i="20"/>
  <c r="AG99" i="20"/>
  <c r="U100" i="20"/>
  <c r="O100" i="20"/>
  <c r="W100" i="20"/>
  <c r="Q100" i="20"/>
  <c r="V100" i="20"/>
  <c r="AD101" i="20"/>
  <c r="AG100" i="20"/>
  <c r="AA100" i="20"/>
  <c r="AC100" i="20"/>
  <c r="AF100" i="20"/>
  <c r="AE101" i="20"/>
  <c r="AB101" i="20"/>
  <c r="AG101" i="20"/>
  <c r="AA101" i="20"/>
  <c r="AC99" i="20"/>
  <c r="AE99" i="20"/>
  <c r="AB99" i="20"/>
  <c r="AB94" i="20"/>
  <c r="U98" i="20"/>
  <c r="O98" i="20"/>
  <c r="T98" i="20"/>
  <c r="AD99" i="20"/>
  <c r="AB100" i="20"/>
  <c r="S81" i="20"/>
  <c r="S84" i="20"/>
  <c r="S87" i="20"/>
  <c r="S90" i="20"/>
  <c r="S93" i="20"/>
  <c r="S96" i="20"/>
  <c r="S99" i="20"/>
  <c r="O101" i="20"/>
  <c r="U101" i="20"/>
  <c r="S102" i="20"/>
  <c r="Y102" i="20"/>
  <c r="AE102" i="20"/>
  <c r="Q103" i="20"/>
  <c r="W103" i="20"/>
  <c r="AC103" i="20"/>
  <c r="T102" i="20"/>
  <c r="Z102" i="20"/>
  <c r="AF102" i="20"/>
  <c r="R103" i="20"/>
  <c r="X103" i="20"/>
  <c r="AD103" i="20"/>
  <c r="S103" i="20"/>
  <c r="Y103" i="20"/>
  <c r="AE103" i="20"/>
  <c r="T103" i="20"/>
  <c r="Z103" i="20"/>
  <c r="AF103" i="20"/>
  <c r="S101" i="20"/>
  <c r="Q102" i="20"/>
  <c r="O103" i="20"/>
  <c r="AA103" i="20"/>
  <c r="I17" i="19"/>
  <c r="U15" i="19"/>
  <c r="O15" i="19"/>
  <c r="T15" i="19"/>
  <c r="AB4" i="19"/>
  <c r="AD5" i="19"/>
  <c r="R6" i="19"/>
  <c r="AA7" i="19"/>
  <c r="U8" i="19"/>
  <c r="AB8" i="19"/>
  <c r="Q9" i="19"/>
  <c r="AG10" i="19"/>
  <c r="W11" i="19"/>
  <c r="Q11" i="19"/>
  <c r="T11" i="19"/>
  <c r="AA11" i="19"/>
  <c r="AD12" i="19"/>
  <c r="AF13" i="19"/>
  <c r="J13" i="19" s="1"/>
  <c r="S14" i="19"/>
  <c r="AG14" i="19"/>
  <c r="AG15" i="19"/>
  <c r="J15" i="19" s="1"/>
  <c r="AA15" i="19"/>
  <c r="V15" i="19"/>
  <c r="AC15" i="19"/>
  <c r="R17" i="19"/>
  <c r="AF17" i="19"/>
  <c r="U18" i="19"/>
  <c r="O18" i="19"/>
  <c r="T18" i="19"/>
  <c r="AC19" i="19"/>
  <c r="P20" i="19"/>
  <c r="X20" i="19"/>
  <c r="I20" i="19" s="1"/>
  <c r="S21" i="19"/>
  <c r="AB22" i="19"/>
  <c r="AD23" i="19"/>
  <c r="R24" i="19"/>
  <c r="AF24" i="19"/>
  <c r="AA25" i="19"/>
  <c r="U26" i="19"/>
  <c r="AB26" i="19"/>
  <c r="Q27" i="19"/>
  <c r="X27" i="19"/>
  <c r="AG28" i="19"/>
  <c r="W29" i="19"/>
  <c r="Q29" i="19"/>
  <c r="T29" i="19"/>
  <c r="AA29" i="19"/>
  <c r="AD30" i="19"/>
  <c r="AF31" i="19"/>
  <c r="S32" i="19"/>
  <c r="AG32" i="19"/>
  <c r="U33" i="19"/>
  <c r="O33" i="19"/>
  <c r="T33" i="19"/>
  <c r="AC34" i="19"/>
  <c r="AA35" i="19"/>
  <c r="AE37" i="19"/>
  <c r="AG37" i="19"/>
  <c r="AF37" i="19"/>
  <c r="AC37" i="19"/>
  <c r="AB38" i="19"/>
  <c r="W41" i="19"/>
  <c r="Q41" i="19"/>
  <c r="Y41" i="19"/>
  <c r="R41" i="19"/>
  <c r="X41" i="19"/>
  <c r="P41" i="19"/>
  <c r="V41" i="19"/>
  <c r="O41" i="19"/>
  <c r="AB11" i="19"/>
  <c r="AE12" i="19"/>
  <c r="W14" i="19"/>
  <c r="Q14" i="19"/>
  <c r="T14" i="19"/>
  <c r="H14" i="19" s="1"/>
  <c r="P15" i="19"/>
  <c r="W15" i="19"/>
  <c r="AG18" i="19"/>
  <c r="AA18" i="19"/>
  <c r="AC18" i="19"/>
  <c r="AD19" i="19"/>
  <c r="U21" i="19"/>
  <c r="O21" i="19"/>
  <c r="T21" i="19"/>
  <c r="H21" i="19" s="1"/>
  <c r="AE23" i="19"/>
  <c r="I24" i="19"/>
  <c r="AB25" i="19"/>
  <c r="O26" i="19"/>
  <c r="V26" i="19"/>
  <c r="R27" i="19"/>
  <c r="Y27" i="19"/>
  <c r="I27" i="19" s="1"/>
  <c r="AA28" i="19"/>
  <c r="AB29" i="19"/>
  <c r="AE30" i="19"/>
  <c r="AG31" i="19"/>
  <c r="J31" i="19" s="1"/>
  <c r="W32" i="19"/>
  <c r="Q32" i="19"/>
  <c r="T32" i="19"/>
  <c r="AG33" i="19"/>
  <c r="AA33" i="19"/>
  <c r="AC33" i="19"/>
  <c r="AF34" i="19"/>
  <c r="AD35" i="19"/>
  <c r="AD37" i="19"/>
  <c r="AC41" i="19"/>
  <c r="AF41" i="19"/>
  <c r="AE41" i="19"/>
  <c r="AD41" i="19"/>
  <c r="AB41" i="19"/>
  <c r="U45" i="19"/>
  <c r="O45" i="19"/>
  <c r="X45" i="19"/>
  <c r="Q45" i="19"/>
  <c r="W45" i="19"/>
  <c r="P45" i="19"/>
  <c r="V45" i="19"/>
  <c r="Z45" i="19"/>
  <c r="I6" i="19"/>
  <c r="I9" i="19"/>
  <c r="AB10" i="19"/>
  <c r="AD11" i="19"/>
  <c r="AF12" i="19"/>
  <c r="AA13" i="19"/>
  <c r="U14" i="19"/>
  <c r="AB14" i="19"/>
  <c r="Q15" i="19"/>
  <c r="X15" i="19"/>
  <c r="W17" i="19"/>
  <c r="Q17" i="19"/>
  <c r="T17" i="19"/>
  <c r="H17" i="19" s="1"/>
  <c r="AA17" i="19"/>
  <c r="AD18" i="19"/>
  <c r="AF19" i="19"/>
  <c r="S20" i="19"/>
  <c r="AG21" i="19"/>
  <c r="J21" i="19" s="1"/>
  <c r="AA21" i="19"/>
  <c r="V21" i="19"/>
  <c r="AC21" i="19"/>
  <c r="AF23" i="19"/>
  <c r="U24" i="19"/>
  <c r="O24" i="19"/>
  <c r="T24" i="19"/>
  <c r="H24" i="19" s="1"/>
  <c r="AC25" i="19"/>
  <c r="P26" i="19"/>
  <c r="X26" i="19"/>
  <c r="S27" i="19"/>
  <c r="AB28" i="19"/>
  <c r="AD29" i="19"/>
  <c r="AF30" i="19"/>
  <c r="AA31" i="19"/>
  <c r="U32" i="19"/>
  <c r="AB32" i="19"/>
  <c r="AD33" i="19"/>
  <c r="AG34" i="19"/>
  <c r="W35" i="19"/>
  <c r="Q35" i="19"/>
  <c r="V35" i="19"/>
  <c r="P35" i="19"/>
  <c r="U35" i="19"/>
  <c r="AC38" i="19"/>
  <c r="AA38" i="19"/>
  <c r="AG38" i="19"/>
  <c r="AE38" i="19"/>
  <c r="S41" i="19"/>
  <c r="AG41" i="19"/>
  <c r="U42" i="19"/>
  <c r="O42" i="19"/>
  <c r="Z42" i="19"/>
  <c r="S42" i="19"/>
  <c r="Y42" i="19"/>
  <c r="R42" i="19"/>
  <c r="X42" i="19"/>
  <c r="Q42" i="19"/>
  <c r="AB5" i="19"/>
  <c r="AB7" i="19"/>
  <c r="O8" i="19"/>
  <c r="V8" i="19"/>
  <c r="AF5" i="19"/>
  <c r="U6" i="19"/>
  <c r="O6" i="19"/>
  <c r="T6" i="19"/>
  <c r="H6" i="19" s="1"/>
  <c r="AC7" i="19"/>
  <c r="P8" i="19"/>
  <c r="U9" i="19"/>
  <c r="O9" i="19"/>
  <c r="T9" i="19"/>
  <c r="H9" i="19" s="1"/>
  <c r="R15" i="19"/>
  <c r="Y15" i="19"/>
  <c r="AB17" i="19"/>
  <c r="AE18" i="19"/>
  <c r="AG19" i="19"/>
  <c r="J19" i="19" s="1"/>
  <c r="W20" i="19"/>
  <c r="Q20" i="19"/>
  <c r="T20" i="19"/>
  <c r="H20" i="19" s="1"/>
  <c r="AG23" i="19"/>
  <c r="J23" i="19" s="1"/>
  <c r="AG24" i="19"/>
  <c r="AA24" i="19"/>
  <c r="R26" i="19"/>
  <c r="Y26" i="19"/>
  <c r="I26" i="19" s="1"/>
  <c r="AB31" i="19"/>
  <c r="AC35" i="19"/>
  <c r="AB35" i="19"/>
  <c r="AF35" i="19"/>
  <c r="T41" i="19"/>
  <c r="AG42" i="19"/>
  <c r="AA42" i="19"/>
  <c r="AF42" i="19"/>
  <c r="AE42" i="19"/>
  <c r="AC42" i="19"/>
  <c r="AE5" i="19"/>
  <c r="X8" i="19"/>
  <c r="AG5" i="19"/>
  <c r="J5" i="19" s="1"/>
  <c r="AG6" i="19"/>
  <c r="AA6" i="19"/>
  <c r="V6" i="19"/>
  <c r="AC6" i="19"/>
  <c r="AD7" i="19"/>
  <c r="R8" i="19"/>
  <c r="Y8" i="19"/>
  <c r="I8" i="19" s="1"/>
  <c r="AC10" i="19"/>
  <c r="AE11" i="19"/>
  <c r="I12" i="19"/>
  <c r="AB13" i="19"/>
  <c r="O14" i="19"/>
  <c r="V14" i="19"/>
  <c r="P21" i="19"/>
  <c r="W21" i="19"/>
  <c r="AC24" i="19"/>
  <c r="U27" i="19"/>
  <c r="O27" i="19"/>
  <c r="T27" i="19"/>
  <c r="H27" i="19" s="1"/>
  <c r="AG4" i="19"/>
  <c r="J4" i="19" s="1"/>
  <c r="W5" i="19"/>
  <c r="Q5" i="19"/>
  <c r="T5" i="19"/>
  <c r="H5" i="19" s="1"/>
  <c r="AA5" i="19"/>
  <c r="P6" i="19"/>
  <c r="W6" i="19"/>
  <c r="AD6" i="19"/>
  <c r="AF7" i="19"/>
  <c r="J7" i="19" s="1"/>
  <c r="S8" i="19"/>
  <c r="AG8" i="19"/>
  <c r="J8" i="19" s="1"/>
  <c r="AG9" i="19"/>
  <c r="J9" i="19" s="1"/>
  <c r="AA9" i="19"/>
  <c r="V9" i="19"/>
  <c r="AC9" i="19"/>
  <c r="AD10" i="19"/>
  <c r="R11" i="19"/>
  <c r="Y11" i="19"/>
  <c r="I11" i="19" s="1"/>
  <c r="AF11" i="19"/>
  <c r="J11" i="19" s="1"/>
  <c r="U12" i="19"/>
  <c r="O12" i="19"/>
  <c r="T12" i="19"/>
  <c r="H12" i="19" s="1"/>
  <c r="AC13" i="19"/>
  <c r="P14" i="19"/>
  <c r="X14" i="19"/>
  <c r="I14" i="19" s="1"/>
  <c r="AE14" i="19"/>
  <c r="S15" i="19"/>
  <c r="Z15" i="19"/>
  <c r="I15" i="19" s="1"/>
  <c r="AB16" i="19"/>
  <c r="O17" i="19"/>
  <c r="V17" i="19"/>
  <c r="AD17" i="19"/>
  <c r="R18" i="19"/>
  <c r="Y18" i="19"/>
  <c r="AF18" i="19"/>
  <c r="AA19" i="19"/>
  <c r="U20" i="19"/>
  <c r="AB20" i="19"/>
  <c r="Q21" i="19"/>
  <c r="X21" i="19"/>
  <c r="AE21" i="19"/>
  <c r="AG22" i="19"/>
  <c r="J22" i="19" s="1"/>
  <c r="W23" i="19"/>
  <c r="Q23" i="19"/>
  <c r="T23" i="19"/>
  <c r="H23" i="19" s="1"/>
  <c r="AA23" i="19"/>
  <c r="P24" i="19"/>
  <c r="W24" i="19"/>
  <c r="AD24" i="19"/>
  <c r="AF25" i="19"/>
  <c r="J25" i="19" s="1"/>
  <c r="S26" i="19"/>
  <c r="AG26" i="19"/>
  <c r="J26" i="19" s="1"/>
  <c r="AG27" i="19"/>
  <c r="J27" i="19" s="1"/>
  <c r="AA27" i="19"/>
  <c r="V27" i="19"/>
  <c r="AC27" i="19"/>
  <c r="AD28" i="19"/>
  <c r="R29" i="19"/>
  <c r="Y29" i="19"/>
  <c r="I29" i="19" s="1"/>
  <c r="AF29" i="19"/>
  <c r="J29" i="19" s="1"/>
  <c r="U30" i="19"/>
  <c r="O30" i="19"/>
  <c r="T30" i="19"/>
  <c r="H30" i="19" s="1"/>
  <c r="AC31" i="19"/>
  <c r="P32" i="19"/>
  <c r="X32" i="19"/>
  <c r="AE32" i="19"/>
  <c r="R33" i="19"/>
  <c r="Y33" i="19"/>
  <c r="AF33" i="19"/>
  <c r="O35" i="19"/>
  <c r="Y35" i="19"/>
  <c r="AG35" i="19"/>
  <c r="U36" i="19"/>
  <c r="O36" i="19"/>
  <c r="Z36" i="19"/>
  <c r="T36" i="19"/>
  <c r="V36" i="19"/>
  <c r="AA37" i="19"/>
  <c r="U41" i="19"/>
  <c r="P42" i="19"/>
  <c r="AD42" i="19"/>
  <c r="S45" i="19"/>
  <c r="AE46" i="19"/>
  <c r="AG46" i="19"/>
  <c r="AF46" i="19"/>
  <c r="AD46" i="19"/>
  <c r="AB46" i="19"/>
  <c r="AC46" i="19"/>
  <c r="W8" i="19"/>
  <c r="Q8" i="19"/>
  <c r="T8" i="19"/>
  <c r="H8" i="19" s="1"/>
  <c r="AG12" i="19"/>
  <c r="J12" i="19" s="1"/>
  <c r="AA12" i="19"/>
  <c r="I18" i="19"/>
  <c r="AB19" i="19"/>
  <c r="AB23" i="19"/>
  <c r="W26" i="19"/>
  <c r="Q26" i="19"/>
  <c r="T26" i="19"/>
  <c r="H26" i="19" s="1"/>
  <c r="AG30" i="19"/>
  <c r="J30" i="19" s="1"/>
  <c r="AA30" i="19"/>
  <c r="AC30" i="19"/>
  <c r="AE34" i="19"/>
  <c r="AD34" i="19"/>
  <c r="AB34" i="19"/>
  <c r="AC47" i="19"/>
  <c r="AA47" i="19"/>
  <c r="AG47" i="19"/>
  <c r="AF47" i="19"/>
  <c r="AD47" i="19"/>
  <c r="W50" i="19"/>
  <c r="Q50" i="19"/>
  <c r="T50" i="19"/>
  <c r="AA50" i="19"/>
  <c r="AG51" i="19"/>
  <c r="AA51" i="19"/>
  <c r="V51" i="19"/>
  <c r="AC51" i="19"/>
  <c r="W57" i="19"/>
  <c r="Q57" i="19"/>
  <c r="Z57" i="19"/>
  <c r="S57" i="19"/>
  <c r="X57" i="19"/>
  <c r="P57" i="19"/>
  <c r="V57" i="19"/>
  <c r="AG58" i="19"/>
  <c r="AA58" i="19"/>
  <c r="AB58" i="19"/>
  <c r="AF58" i="19"/>
  <c r="AE58" i="19"/>
  <c r="AB50" i="19"/>
  <c r="P51" i="19"/>
  <c r="W51" i="19"/>
  <c r="AE53" i="19"/>
  <c r="AA53" i="19"/>
  <c r="AF53" i="19"/>
  <c r="AC53" i="19"/>
  <c r="AC55" i="19"/>
  <c r="AC57" i="19"/>
  <c r="AG57" i="19"/>
  <c r="AE57" i="19"/>
  <c r="AE59" i="19"/>
  <c r="AC59" i="19"/>
  <c r="AA59" i="19"/>
  <c r="AD59" i="19"/>
  <c r="AG68" i="19"/>
  <c r="AA68" i="19"/>
  <c r="AD68" i="19"/>
  <c r="AE68" i="19"/>
  <c r="AC68" i="19"/>
  <c r="AB68" i="19"/>
  <c r="AB40" i="19"/>
  <c r="W44" i="19"/>
  <c r="Q44" i="19"/>
  <c r="T44" i="19"/>
  <c r="AG45" i="19"/>
  <c r="AA45" i="19"/>
  <c r="AC45" i="19"/>
  <c r="S48" i="19"/>
  <c r="AB49" i="19"/>
  <c r="O50" i="19"/>
  <c r="V50" i="19"/>
  <c r="AD50" i="19"/>
  <c r="Q51" i="19"/>
  <c r="X51" i="19"/>
  <c r="AE51" i="19"/>
  <c r="AD53" i="19"/>
  <c r="AE55" i="19"/>
  <c r="O57" i="19"/>
  <c r="AA57" i="19"/>
  <c r="AF59" i="19"/>
  <c r="AE62" i="19"/>
  <c r="AA62" i="19"/>
  <c r="AG62" i="19"/>
  <c r="AF62" i="19"/>
  <c r="AD62" i="19"/>
  <c r="AC62" i="19"/>
  <c r="AC40" i="19"/>
  <c r="U44" i="19"/>
  <c r="AB44" i="19"/>
  <c r="AD45" i="19"/>
  <c r="U48" i="19"/>
  <c r="O48" i="19"/>
  <c r="T48" i="19"/>
  <c r="P50" i="19"/>
  <c r="X50" i="19"/>
  <c r="AE50" i="19"/>
  <c r="R51" i="19"/>
  <c r="Y51" i="19"/>
  <c r="AF51" i="19"/>
  <c r="AG53" i="19"/>
  <c r="W54" i="19"/>
  <c r="Q54" i="19"/>
  <c r="U54" i="19"/>
  <c r="Z54" i="19"/>
  <c r="S54" i="19"/>
  <c r="V54" i="19"/>
  <c r="R57" i="19"/>
  <c r="AB57" i="19"/>
  <c r="AG59" i="19"/>
  <c r="W60" i="19"/>
  <c r="Q60" i="19"/>
  <c r="X60" i="19"/>
  <c r="P60" i="19"/>
  <c r="U60" i="19"/>
  <c r="V60" i="19"/>
  <c r="U61" i="19"/>
  <c r="O61" i="19"/>
  <c r="Y61" i="19"/>
  <c r="R61" i="19"/>
  <c r="W61" i="19"/>
  <c r="P61" i="19"/>
  <c r="X61" i="19"/>
  <c r="AF36" i="19"/>
  <c r="U39" i="19"/>
  <c r="O39" i="19"/>
  <c r="T39" i="19"/>
  <c r="S4" i="19"/>
  <c r="S7" i="19"/>
  <c r="H7" i="19" s="1"/>
  <c r="S10" i="19"/>
  <c r="H10" i="19" s="1"/>
  <c r="S13" i="19"/>
  <c r="H13" i="19" s="1"/>
  <c r="S16" i="19"/>
  <c r="S19" i="19"/>
  <c r="H19" i="19" s="1"/>
  <c r="S22" i="19"/>
  <c r="H22" i="19" s="1"/>
  <c r="S25" i="19"/>
  <c r="H25" i="19" s="1"/>
  <c r="S28" i="19"/>
  <c r="H28" i="19" s="1"/>
  <c r="S31" i="19"/>
  <c r="H31" i="19" s="1"/>
  <c r="S34" i="19"/>
  <c r="AA36" i="19"/>
  <c r="S37" i="19"/>
  <c r="Z37" i="19"/>
  <c r="W38" i="19"/>
  <c r="Q38" i="19"/>
  <c r="T38" i="19"/>
  <c r="AG39" i="19"/>
  <c r="AA39" i="19"/>
  <c r="V39" i="19"/>
  <c r="AC39" i="19"/>
  <c r="AD40" i="19"/>
  <c r="AB43" i="19"/>
  <c r="O44" i="19"/>
  <c r="V44" i="19"/>
  <c r="AD44" i="19"/>
  <c r="AE45" i="19"/>
  <c r="W47" i="19"/>
  <c r="Q47" i="19"/>
  <c r="T47" i="19"/>
  <c r="AG48" i="19"/>
  <c r="AA48" i="19"/>
  <c r="V48" i="19"/>
  <c r="AC48" i="19"/>
  <c r="AD49" i="19"/>
  <c r="R50" i="19"/>
  <c r="Y50" i="19"/>
  <c r="AF50" i="19"/>
  <c r="S51" i="19"/>
  <c r="AG52" i="19"/>
  <c r="AA52" i="19"/>
  <c r="AF52" i="19"/>
  <c r="AC52" i="19"/>
  <c r="X54" i="19"/>
  <c r="AE56" i="19"/>
  <c r="AF56" i="19"/>
  <c r="AC56" i="19"/>
  <c r="AB56" i="19"/>
  <c r="T57" i="19"/>
  <c r="AD57" i="19"/>
  <c r="AC58" i="19"/>
  <c r="Y60" i="19"/>
  <c r="AG61" i="19"/>
  <c r="AA61" i="19"/>
  <c r="AF61" i="19"/>
  <c r="AD61" i="19"/>
  <c r="Z61" i="19"/>
  <c r="U51" i="19"/>
  <c r="O51" i="19"/>
  <c r="T51" i="19"/>
  <c r="AG55" i="19"/>
  <c r="AA55" i="19"/>
  <c r="AD55" i="19"/>
  <c r="AB55" i="19"/>
  <c r="P63" i="19"/>
  <c r="X63" i="19"/>
  <c r="AF64" i="19"/>
  <c r="AE69" i="19"/>
  <c r="AF69" i="19"/>
  <c r="AD69" i="19"/>
  <c r="AB69" i="19"/>
  <c r="AD70" i="19"/>
  <c r="S74" i="19"/>
  <c r="AE75" i="19"/>
  <c r="AA75" i="19"/>
  <c r="AG75" i="19"/>
  <c r="AD75" i="19"/>
  <c r="AC75" i="19"/>
  <c r="R77" i="19"/>
  <c r="R63" i="19"/>
  <c r="Y63" i="19"/>
  <c r="AG65" i="19"/>
  <c r="AA65" i="19"/>
  <c r="AF65" i="19"/>
  <c r="AC65" i="19"/>
  <c r="W67" i="19"/>
  <c r="Q67" i="19"/>
  <c r="U67" i="19"/>
  <c r="T67" i="19"/>
  <c r="AC69" i="19"/>
  <c r="AC73" i="19"/>
  <c r="AE73" i="19"/>
  <c r="AD73" i="19"/>
  <c r="AA73" i="19"/>
  <c r="AB73" i="19"/>
  <c r="T74" i="19"/>
  <c r="AF75" i="19"/>
  <c r="U55" i="19"/>
  <c r="O55" i="19"/>
  <c r="T55" i="19"/>
  <c r="AB60" i="19"/>
  <c r="S63" i="19"/>
  <c r="U64" i="19"/>
  <c r="O64" i="19"/>
  <c r="T64" i="19"/>
  <c r="AD65" i="19"/>
  <c r="V67" i="19"/>
  <c r="AG69" i="19"/>
  <c r="W70" i="19"/>
  <c r="Q70" i="19"/>
  <c r="Z70" i="19"/>
  <c r="S70" i="19"/>
  <c r="Y70" i="19"/>
  <c r="R70" i="19"/>
  <c r="V70" i="19"/>
  <c r="AG71" i="19"/>
  <c r="AA71" i="19"/>
  <c r="AB71" i="19"/>
  <c r="AE71" i="19"/>
  <c r="AF73" i="19"/>
  <c r="W63" i="19"/>
  <c r="Q63" i="19"/>
  <c r="T63" i="19"/>
  <c r="AG64" i="19"/>
  <c r="AA64" i="19"/>
  <c r="AC64" i="19"/>
  <c r="AE65" i="19"/>
  <c r="AC70" i="19"/>
  <c r="AG70" i="19"/>
  <c r="AF70" i="19"/>
  <c r="U74" i="19"/>
  <c r="O74" i="19"/>
  <c r="Y74" i="19"/>
  <c r="R74" i="19"/>
  <c r="X74" i="19"/>
  <c r="Q74" i="19"/>
  <c r="V74" i="19"/>
  <c r="Z74" i="19"/>
  <c r="U77" i="19"/>
  <c r="O77" i="19"/>
  <c r="W77" i="19"/>
  <c r="P77" i="19"/>
  <c r="V77" i="19"/>
  <c r="Z77" i="19"/>
  <c r="S77" i="19"/>
  <c r="Y77" i="19"/>
  <c r="S40" i="19"/>
  <c r="S43" i="19"/>
  <c r="S46" i="19"/>
  <c r="S49" i="19"/>
  <c r="S52" i="19"/>
  <c r="AB54" i="19"/>
  <c r="P55" i="19"/>
  <c r="W55" i="19"/>
  <c r="U58" i="19"/>
  <c r="O58" i="19"/>
  <c r="T58" i="19"/>
  <c r="AE60" i="19"/>
  <c r="U63" i="19"/>
  <c r="AB63" i="19"/>
  <c r="P64" i="19"/>
  <c r="W64" i="19"/>
  <c r="AD64" i="19"/>
  <c r="AE66" i="19"/>
  <c r="AA66" i="19"/>
  <c r="AC66" i="19"/>
  <c r="P67" i="19"/>
  <c r="Y67" i="19"/>
  <c r="U68" i="19"/>
  <c r="O68" i="19"/>
  <c r="W68" i="19"/>
  <c r="P68" i="19"/>
  <c r="V68" i="19"/>
  <c r="O70" i="19"/>
  <c r="AA70" i="19"/>
  <c r="W73" i="19"/>
  <c r="Q73" i="19"/>
  <c r="T73" i="19"/>
  <c r="AG74" i="19"/>
  <c r="AA74" i="19"/>
  <c r="AC74" i="19"/>
  <c r="AE78" i="19"/>
  <c r="AG78" i="19"/>
  <c r="AC78" i="19"/>
  <c r="W80" i="19"/>
  <c r="AC82" i="19"/>
  <c r="AF82" i="19"/>
  <c r="V82" i="19"/>
  <c r="AE82" i="19"/>
  <c r="U83" i="19"/>
  <c r="O83" i="19"/>
  <c r="Z83" i="19"/>
  <c r="S83" i="19"/>
  <c r="V83" i="19"/>
  <c r="W85" i="19"/>
  <c r="Q85" i="19"/>
  <c r="V85" i="19"/>
  <c r="O85" i="19"/>
  <c r="U85" i="19"/>
  <c r="AB86" i="19"/>
  <c r="AE90" i="19"/>
  <c r="AD90" i="19"/>
  <c r="AA90" i="19"/>
  <c r="AG90" i="19"/>
  <c r="AC90" i="19"/>
  <c r="AB72" i="19"/>
  <c r="O73" i="19"/>
  <c r="V73" i="19"/>
  <c r="AE74" i="19"/>
  <c r="W76" i="19"/>
  <c r="Q76" i="19"/>
  <c r="T76" i="19"/>
  <c r="AG77" i="19"/>
  <c r="AA77" i="19"/>
  <c r="AC77" i="19"/>
  <c r="AF78" i="19"/>
  <c r="Q80" i="19"/>
  <c r="Y80" i="19"/>
  <c r="AE81" i="19"/>
  <c r="AD81" i="19"/>
  <c r="AB81" i="19"/>
  <c r="P82" i="19"/>
  <c r="Z82" i="19"/>
  <c r="AG83" i="19"/>
  <c r="AA83" i="19"/>
  <c r="W83" i="19"/>
  <c r="AE83" i="19"/>
  <c r="AC85" i="19"/>
  <c r="AD85" i="19"/>
  <c r="X85" i="19"/>
  <c r="AF85" i="19"/>
  <c r="AC86" i="19"/>
  <c r="AC88" i="19"/>
  <c r="AA88" i="19"/>
  <c r="AE88" i="19"/>
  <c r="AD88" i="19"/>
  <c r="AG88" i="19"/>
  <c r="U89" i="19"/>
  <c r="O89" i="19"/>
  <c r="V89" i="19"/>
  <c r="Y89" i="19"/>
  <c r="R89" i="19"/>
  <c r="X89" i="19"/>
  <c r="Q89" i="19"/>
  <c r="Z89" i="19"/>
  <c r="AF90" i="19"/>
  <c r="S53" i="19"/>
  <c r="S56" i="19"/>
  <c r="S59" i="19"/>
  <c r="S62" i="19"/>
  <c r="S65" i="19"/>
  <c r="AB67" i="19"/>
  <c r="U71" i="19"/>
  <c r="O71" i="19"/>
  <c r="T71" i="19"/>
  <c r="AC72" i="19"/>
  <c r="P73" i="19"/>
  <c r="X73" i="19"/>
  <c r="AF74" i="19"/>
  <c r="U76" i="19"/>
  <c r="AB76" i="19"/>
  <c r="AD77" i="19"/>
  <c r="AC79" i="19"/>
  <c r="AA79" i="19"/>
  <c r="AE79" i="19"/>
  <c r="R80" i="19"/>
  <c r="AC81" i="19"/>
  <c r="AA82" i="19"/>
  <c r="P83" i="19"/>
  <c r="X83" i="19"/>
  <c r="AF83" i="19"/>
  <c r="P85" i="19"/>
  <c r="Y85" i="19"/>
  <c r="AG85" i="19"/>
  <c r="U86" i="19"/>
  <c r="O86" i="19"/>
  <c r="X86" i="19"/>
  <c r="Q86" i="19"/>
  <c r="V86" i="19"/>
  <c r="AG86" i="19"/>
  <c r="AA86" i="19"/>
  <c r="AE86" i="19"/>
  <c r="AF86" i="19"/>
  <c r="U80" i="19"/>
  <c r="O80" i="19"/>
  <c r="V80" i="19"/>
  <c r="T80" i="19"/>
  <c r="W82" i="19"/>
  <c r="Q82" i="19"/>
  <c r="Y82" i="19"/>
  <c r="R82" i="19"/>
  <c r="U82" i="19"/>
  <c r="R83" i="19"/>
  <c r="S85" i="19"/>
  <c r="AE87" i="19"/>
  <c r="AG87" i="19"/>
  <c r="AC87" i="19"/>
  <c r="AB87" i="19"/>
  <c r="S89" i="19"/>
  <c r="W91" i="19"/>
  <c r="Q91" i="19"/>
  <c r="T91" i="19"/>
  <c r="AG92" i="19"/>
  <c r="AA92" i="19"/>
  <c r="V92" i="19"/>
  <c r="AC92" i="19"/>
  <c r="AD94" i="19"/>
  <c r="AB95" i="19"/>
  <c r="AG97" i="19"/>
  <c r="AA97" i="19"/>
  <c r="AC97" i="19"/>
  <c r="X97" i="19"/>
  <c r="AF97" i="19"/>
  <c r="AB99" i="19"/>
  <c r="R100" i="19"/>
  <c r="Z100" i="19"/>
  <c r="U91" i="19"/>
  <c r="AB91" i="19"/>
  <c r="P92" i="19"/>
  <c r="W92" i="19"/>
  <c r="AD92" i="19"/>
  <c r="U94" i="19"/>
  <c r="O94" i="19"/>
  <c r="W94" i="19"/>
  <c r="Q94" i="19"/>
  <c r="V94" i="19"/>
  <c r="AC95" i="19"/>
  <c r="P97" i="19"/>
  <c r="Y97" i="19"/>
  <c r="AE98" i="19"/>
  <c r="AG98" i="19"/>
  <c r="AA98" i="19"/>
  <c r="AF98" i="19"/>
  <c r="S100" i="19"/>
  <c r="AG94" i="19"/>
  <c r="AA94" i="19"/>
  <c r="AC94" i="19"/>
  <c r="AF94" i="19"/>
  <c r="AC99" i="19"/>
  <c r="AE99" i="19"/>
  <c r="AF99" i="19"/>
  <c r="AC101" i="19"/>
  <c r="AE95" i="19"/>
  <c r="AG95" i="19"/>
  <c r="AA95" i="19"/>
  <c r="AF95" i="19"/>
  <c r="AG99" i="19"/>
  <c r="U100" i="19"/>
  <c r="O100" i="19"/>
  <c r="W100" i="19"/>
  <c r="Q100" i="19"/>
  <c r="V100" i="19"/>
  <c r="AD101" i="19"/>
  <c r="S66" i="19"/>
  <c r="S69" i="19"/>
  <c r="S72" i="19"/>
  <c r="S75" i="19"/>
  <c r="S78" i="19"/>
  <c r="Z78" i="19"/>
  <c r="W79" i="19"/>
  <c r="Q79" i="19"/>
  <c r="T79" i="19"/>
  <c r="AG80" i="19"/>
  <c r="AA80" i="19"/>
  <c r="AC80" i="19"/>
  <c r="AB84" i="19"/>
  <c r="W88" i="19"/>
  <c r="Q88" i="19"/>
  <c r="T88" i="19"/>
  <c r="AG89" i="19"/>
  <c r="AA89" i="19"/>
  <c r="AC89" i="19"/>
  <c r="R91" i="19"/>
  <c r="Y91" i="19"/>
  <c r="AF91" i="19"/>
  <c r="S92" i="19"/>
  <c r="AC93" i="19"/>
  <c r="AE93" i="19"/>
  <c r="AB93" i="19"/>
  <c r="R94" i="19"/>
  <c r="Z94" i="19"/>
  <c r="AC96" i="19"/>
  <c r="AE96" i="19"/>
  <c r="AF96" i="19"/>
  <c r="AD97" i="19"/>
  <c r="AB98" i="19"/>
  <c r="AG100" i="19"/>
  <c r="AA100" i="19"/>
  <c r="AC100" i="19"/>
  <c r="X100" i="19"/>
  <c r="AF100" i="19"/>
  <c r="U92" i="19"/>
  <c r="O92" i="19"/>
  <c r="T92" i="19"/>
  <c r="AB94" i="19"/>
  <c r="U97" i="19"/>
  <c r="O97" i="19"/>
  <c r="W97" i="19"/>
  <c r="Q97" i="19"/>
  <c r="V97" i="19"/>
  <c r="AC98" i="19"/>
  <c r="AA99" i="19"/>
  <c r="P100" i="19"/>
  <c r="Y100" i="19"/>
  <c r="AE101" i="19"/>
  <c r="AB101" i="19"/>
  <c r="AG101" i="19"/>
  <c r="AA101" i="19"/>
  <c r="S81" i="19"/>
  <c r="S84" i="19"/>
  <c r="S87" i="19"/>
  <c r="S90" i="19"/>
  <c r="S93" i="19"/>
  <c r="O95" i="19"/>
  <c r="U95" i="19"/>
  <c r="S96" i="19"/>
  <c r="Y96" i="19"/>
  <c r="O98" i="19"/>
  <c r="U98" i="19"/>
  <c r="S99" i="19"/>
  <c r="Y99" i="19"/>
  <c r="O101" i="19"/>
  <c r="U101" i="19"/>
  <c r="S102" i="19"/>
  <c r="Y102" i="19"/>
  <c r="AE102" i="19"/>
  <c r="Q103" i="19"/>
  <c r="W103" i="19"/>
  <c r="AC103" i="19"/>
  <c r="T102" i="19"/>
  <c r="Z102" i="19"/>
  <c r="AF102" i="19"/>
  <c r="R103" i="19"/>
  <c r="X103" i="19"/>
  <c r="AD103" i="19"/>
  <c r="S103" i="19"/>
  <c r="Y103" i="19"/>
  <c r="AE103" i="19"/>
  <c r="V102" i="19"/>
  <c r="AB102" i="19"/>
  <c r="T103" i="19"/>
  <c r="Z103" i="19"/>
  <c r="AF103" i="19"/>
  <c r="S95" i="19"/>
  <c r="Q96" i="19"/>
  <c r="S98" i="19"/>
  <c r="Q99" i="19"/>
  <c r="S101" i="19"/>
  <c r="Q102" i="19"/>
  <c r="O103" i="19"/>
  <c r="AA103" i="19"/>
  <c r="U9" i="18"/>
  <c r="O9" i="18"/>
  <c r="W9" i="18"/>
  <c r="Q9" i="18"/>
  <c r="V9" i="18"/>
  <c r="AD26" i="18"/>
  <c r="AF26" i="18"/>
  <c r="AE26" i="18"/>
  <c r="AA26" i="18"/>
  <c r="AG26" i="18"/>
  <c r="I12" i="18"/>
  <c r="AD14" i="18"/>
  <c r="Z22" i="18"/>
  <c r="T22" i="18"/>
  <c r="X22" i="18"/>
  <c r="Q22" i="18"/>
  <c r="W22" i="18"/>
  <c r="P22" i="18"/>
  <c r="Y22" i="18"/>
  <c r="R22" i="18"/>
  <c r="AD23" i="18"/>
  <c r="AG23" i="18"/>
  <c r="J23" i="18" s="1"/>
  <c r="AF23" i="18"/>
  <c r="AA23" i="18"/>
  <c r="Z25" i="18"/>
  <c r="I25" i="18" s="1"/>
  <c r="T25" i="18"/>
  <c r="W25" i="18"/>
  <c r="P25" i="18"/>
  <c r="V25" i="18"/>
  <c r="O25" i="18"/>
  <c r="X25" i="18"/>
  <c r="Q25" i="18"/>
  <c r="AC8" i="18"/>
  <c r="AE8" i="18"/>
  <c r="P9" i="18"/>
  <c r="Y9" i="18"/>
  <c r="U15" i="18"/>
  <c r="O15" i="18"/>
  <c r="W15" i="18"/>
  <c r="Q15" i="18"/>
  <c r="V15" i="18"/>
  <c r="AG8" i="18"/>
  <c r="AG9" i="18"/>
  <c r="AA9" i="18"/>
  <c r="AC9" i="18"/>
  <c r="X9" i="18"/>
  <c r="AF9" i="18"/>
  <c r="AE10" i="18"/>
  <c r="AG10" i="18"/>
  <c r="AA10" i="18"/>
  <c r="AC10" i="18"/>
  <c r="AC14" i="18"/>
  <c r="AE14" i="18"/>
  <c r="I4" i="18"/>
  <c r="AG5" i="18"/>
  <c r="AG6" i="18"/>
  <c r="AA6" i="18"/>
  <c r="AC6" i="18"/>
  <c r="AF6" i="18"/>
  <c r="AE7" i="18"/>
  <c r="AG7" i="18"/>
  <c r="AA7" i="18"/>
  <c r="AC7" i="18"/>
  <c r="I13" i="18"/>
  <c r="AG14" i="18"/>
  <c r="J14" i="18" s="1"/>
  <c r="AG15" i="18"/>
  <c r="J15" i="18" s="1"/>
  <c r="AA15" i="18"/>
  <c r="AC15" i="18"/>
  <c r="X15" i="18"/>
  <c r="AF15" i="18"/>
  <c r="AF16" i="18"/>
  <c r="AG16" i="18"/>
  <c r="J16" i="18" s="1"/>
  <c r="AB16" i="18"/>
  <c r="AD16" i="18"/>
  <c r="V18" i="18"/>
  <c r="P18" i="18"/>
  <c r="W18" i="18"/>
  <c r="O18" i="18"/>
  <c r="Y18" i="18"/>
  <c r="R18" i="18"/>
  <c r="H18" i="18" s="1"/>
  <c r="X18" i="18"/>
  <c r="O22" i="18"/>
  <c r="AB23" i="18"/>
  <c r="R25" i="18"/>
  <c r="U6" i="18"/>
  <c r="O6" i="18"/>
  <c r="W6" i="18"/>
  <c r="Q6" i="18"/>
  <c r="V6" i="18"/>
  <c r="AD10" i="18"/>
  <c r="AA8" i="18"/>
  <c r="R9" i="18"/>
  <c r="Z9" i="18"/>
  <c r="I9" i="18" s="1"/>
  <c r="AF10" i="18"/>
  <c r="P6" i="18"/>
  <c r="Y6" i="18"/>
  <c r="AD7" i="18"/>
  <c r="AB8" i="18"/>
  <c r="S9" i="18"/>
  <c r="AB9" i="18"/>
  <c r="AC11" i="18"/>
  <c r="AE11" i="18"/>
  <c r="AF11" i="18"/>
  <c r="J11" i="18" s="1"/>
  <c r="U12" i="18"/>
  <c r="O12" i="18"/>
  <c r="W12" i="18"/>
  <c r="Q12" i="18"/>
  <c r="V12" i="18"/>
  <c r="P15" i="18"/>
  <c r="Y15" i="18"/>
  <c r="AE16" i="18"/>
  <c r="AD17" i="18"/>
  <c r="AA17" i="18"/>
  <c r="AC17" i="18"/>
  <c r="AF17" i="18"/>
  <c r="AB18" i="18"/>
  <c r="AD18" i="18"/>
  <c r="AF18" i="18"/>
  <c r="J18" i="18" s="1"/>
  <c r="Z18" i="18"/>
  <c r="I18" i="18" s="1"/>
  <c r="V21" i="18"/>
  <c r="P21" i="18"/>
  <c r="W21" i="18"/>
  <c r="O21" i="18"/>
  <c r="U21" i="18"/>
  <c r="X21" i="18"/>
  <c r="Q21" i="18"/>
  <c r="Z21" i="18"/>
  <c r="I21" i="18" s="1"/>
  <c r="S22" i="18"/>
  <c r="AC23" i="18"/>
  <c r="S25" i="18"/>
  <c r="AB26" i="18"/>
  <c r="I7" i="18"/>
  <c r="AC5" i="18"/>
  <c r="AE5" i="18"/>
  <c r="AE4" i="18"/>
  <c r="AG4" i="18"/>
  <c r="J4" i="18" s="1"/>
  <c r="AA4" i="18"/>
  <c r="AC4" i="18"/>
  <c r="AA5" i="18"/>
  <c r="R6" i="18"/>
  <c r="H6" i="18" s="1"/>
  <c r="Z6" i="18"/>
  <c r="I6" i="18" s="1"/>
  <c r="AF7" i="18"/>
  <c r="AD8" i="18"/>
  <c r="T9" i="18"/>
  <c r="H9" i="18" s="1"/>
  <c r="AD9" i="18"/>
  <c r="AG12" i="18"/>
  <c r="J12" i="18" s="1"/>
  <c r="AA12" i="18"/>
  <c r="AC12" i="18"/>
  <c r="AF12" i="18"/>
  <c r="AE13" i="18"/>
  <c r="AG13" i="18"/>
  <c r="AA13" i="18"/>
  <c r="AC13" i="18"/>
  <c r="AA14" i="18"/>
  <c r="R15" i="18"/>
  <c r="H15" i="18" s="1"/>
  <c r="Z15" i="18"/>
  <c r="I15" i="18" s="1"/>
  <c r="Q18" i="18"/>
  <c r="U22" i="18"/>
  <c r="AE23" i="18"/>
  <c r="U25" i="18"/>
  <c r="AC26" i="18"/>
  <c r="Z28" i="18"/>
  <c r="T28" i="18"/>
  <c r="V28" i="18"/>
  <c r="O28" i="18"/>
  <c r="U28" i="18"/>
  <c r="Y28" i="18"/>
  <c r="R28" i="18"/>
  <c r="X28" i="18"/>
  <c r="Q28" i="18"/>
  <c r="W28" i="18"/>
  <c r="P28" i="18"/>
  <c r="S5" i="18"/>
  <c r="H5" i="18" s="1"/>
  <c r="Y5" i="18"/>
  <c r="I5" i="18" s="1"/>
  <c r="S8" i="18"/>
  <c r="H8" i="18" s="1"/>
  <c r="Y8" i="18"/>
  <c r="I8" i="18" s="1"/>
  <c r="S11" i="18"/>
  <c r="H11" i="18" s="1"/>
  <c r="Y11" i="18"/>
  <c r="I11" i="18" s="1"/>
  <c r="S14" i="18"/>
  <c r="H14" i="18" s="1"/>
  <c r="Y14" i="18"/>
  <c r="I14" i="18" s="1"/>
  <c r="Z19" i="18"/>
  <c r="I19" i="18" s="1"/>
  <c r="T19" i="18"/>
  <c r="S19" i="18"/>
  <c r="U20" i="18"/>
  <c r="AB20" i="18"/>
  <c r="X23" i="18"/>
  <c r="R23" i="18"/>
  <c r="T23" i="18"/>
  <c r="H23" i="18" s="1"/>
  <c r="AD24" i="18"/>
  <c r="J24" i="18" s="1"/>
  <c r="S26" i="18"/>
  <c r="U27" i="18"/>
  <c r="AC27" i="18"/>
  <c r="U29" i="18"/>
  <c r="O29" i="18"/>
  <c r="V29" i="18"/>
  <c r="T29" i="18"/>
  <c r="AC31" i="18"/>
  <c r="AF31" i="18"/>
  <c r="J31" i="18" s="1"/>
  <c r="V31" i="18"/>
  <c r="AE31" i="18"/>
  <c r="AC32" i="18"/>
  <c r="AB34" i="18"/>
  <c r="R35" i="18"/>
  <c r="W37" i="18"/>
  <c r="Q37" i="18"/>
  <c r="U37" i="18"/>
  <c r="Y37" i="18"/>
  <c r="P37" i="18"/>
  <c r="V37" i="18"/>
  <c r="O40" i="18"/>
  <c r="Y40" i="18"/>
  <c r="AF42" i="18"/>
  <c r="V44" i="18"/>
  <c r="X26" i="18"/>
  <c r="R26" i="18"/>
  <c r="T26" i="18"/>
  <c r="H26" i="18" s="1"/>
  <c r="U32" i="18"/>
  <c r="O32" i="18"/>
  <c r="Z32" i="18"/>
  <c r="S32" i="18"/>
  <c r="V32" i="18"/>
  <c r="W34" i="18"/>
  <c r="Q34" i="18"/>
  <c r="V34" i="18"/>
  <c r="O34" i="18"/>
  <c r="U34" i="18"/>
  <c r="S35" i="18"/>
  <c r="AE39" i="18"/>
  <c r="AF39" i="18"/>
  <c r="AB39" i="18"/>
  <c r="P40" i="18"/>
  <c r="AE30" i="18"/>
  <c r="AD30" i="18"/>
  <c r="AB30" i="18"/>
  <c r="AG32" i="18"/>
  <c r="AA32" i="18"/>
  <c r="AE32" i="18"/>
  <c r="AC34" i="18"/>
  <c r="AD34" i="18"/>
  <c r="AF34" i="18"/>
  <c r="AG38" i="18"/>
  <c r="AA38" i="18"/>
  <c r="AD38" i="18"/>
  <c r="AE38" i="18"/>
  <c r="AC39" i="18"/>
  <c r="AG47" i="18"/>
  <c r="AA47" i="18"/>
  <c r="AE47" i="18"/>
  <c r="AD47" i="18"/>
  <c r="AF47" i="18"/>
  <c r="AC47" i="18"/>
  <c r="AB47" i="18"/>
  <c r="U44" i="18"/>
  <c r="O44" i="18"/>
  <c r="Z44" i="18"/>
  <c r="S44" i="18"/>
  <c r="Y44" i="18"/>
  <c r="R44" i="18"/>
  <c r="Q44" i="18"/>
  <c r="P44" i="18"/>
  <c r="X44" i="18"/>
  <c r="U35" i="18"/>
  <c r="O35" i="18"/>
  <c r="Y35" i="18"/>
  <c r="X35" i="18"/>
  <c r="Q35" i="18"/>
  <c r="V35" i="18"/>
  <c r="S4" i="18"/>
  <c r="Q5" i="18"/>
  <c r="S7" i="18"/>
  <c r="H7" i="18" s="1"/>
  <c r="Q8" i="18"/>
  <c r="S10" i="18"/>
  <c r="H10" i="18" s="1"/>
  <c r="Q11" i="18"/>
  <c r="S13" i="18"/>
  <c r="H13" i="18" s="1"/>
  <c r="Q14" i="18"/>
  <c r="S16" i="18"/>
  <c r="Y16" i="18"/>
  <c r="I16" i="18" s="1"/>
  <c r="X17" i="18"/>
  <c r="I17" i="18" s="1"/>
  <c r="R17" i="18"/>
  <c r="T17" i="18"/>
  <c r="Q19" i="18"/>
  <c r="X19" i="18"/>
  <c r="S20" i="18"/>
  <c r="AG20" i="18"/>
  <c r="J20" i="18" s="1"/>
  <c r="AC21" i="18"/>
  <c r="Q23" i="18"/>
  <c r="Y23" i="18"/>
  <c r="I23" i="18" s="1"/>
  <c r="V24" i="18"/>
  <c r="P24" i="18"/>
  <c r="T24" i="18"/>
  <c r="H24" i="18" s="1"/>
  <c r="AA24" i="18"/>
  <c r="P26" i="18"/>
  <c r="W26" i="18"/>
  <c r="S27" i="18"/>
  <c r="AG27" i="18"/>
  <c r="J27" i="18" s="1"/>
  <c r="R29" i="18"/>
  <c r="Z29" i="18"/>
  <c r="I29" i="18" s="1"/>
  <c r="AF30" i="18"/>
  <c r="AB31" i="18"/>
  <c r="Q32" i="18"/>
  <c r="Y32" i="18"/>
  <c r="R34" i="18"/>
  <c r="Z34" i="18"/>
  <c r="AG35" i="18"/>
  <c r="AA35" i="18"/>
  <c r="AF35" i="18"/>
  <c r="W35" i="18"/>
  <c r="AB38" i="18"/>
  <c r="AG39" i="18"/>
  <c r="W40" i="18"/>
  <c r="Q40" i="18"/>
  <c r="Z40" i="18"/>
  <c r="S40" i="18"/>
  <c r="V40" i="18"/>
  <c r="U40" i="18"/>
  <c r="X20" i="18"/>
  <c r="I20" i="18" s="1"/>
  <c r="R20" i="18"/>
  <c r="T20" i="18"/>
  <c r="H20" i="18" s="1"/>
  <c r="AC24" i="18"/>
  <c r="Q26" i="18"/>
  <c r="Y26" i="18"/>
  <c r="I26" i="18" s="1"/>
  <c r="V27" i="18"/>
  <c r="P27" i="18"/>
  <c r="T27" i="18"/>
  <c r="H27" i="18" s="1"/>
  <c r="AG30" i="18"/>
  <c r="J30" i="18" s="1"/>
  <c r="W31" i="18"/>
  <c r="Q31" i="18"/>
  <c r="Y31" i="18"/>
  <c r="I31" i="18" s="1"/>
  <c r="R31" i="18"/>
  <c r="H31" i="18" s="1"/>
  <c r="U31" i="18"/>
  <c r="R32" i="18"/>
  <c r="AB32" i="18"/>
  <c r="S34" i="18"/>
  <c r="AA34" i="18"/>
  <c r="P35" i="18"/>
  <c r="Z35" i="18"/>
  <c r="AC38" i="18"/>
  <c r="X40" i="18"/>
  <c r="AG41" i="18"/>
  <c r="AA41" i="18"/>
  <c r="AC41" i="18"/>
  <c r="AB41" i="18"/>
  <c r="AD41" i="18"/>
  <c r="AE42" i="18"/>
  <c r="AD42" i="18"/>
  <c r="AC42" i="18"/>
  <c r="AG42" i="18"/>
  <c r="AB42" i="18"/>
  <c r="T44" i="18"/>
  <c r="AE57" i="18"/>
  <c r="AA57" i="18"/>
  <c r="AG57" i="18"/>
  <c r="AF57" i="18"/>
  <c r="AC57" i="18"/>
  <c r="AC49" i="18"/>
  <c r="AA49" i="18"/>
  <c r="AG49" i="18"/>
  <c r="AD57" i="18"/>
  <c r="AE51" i="18"/>
  <c r="AD51" i="18"/>
  <c r="AC51" i="18"/>
  <c r="AB51" i="18"/>
  <c r="AE60" i="18"/>
  <c r="AF60" i="18"/>
  <c r="AD60" i="18"/>
  <c r="AC60" i="18"/>
  <c r="AA60" i="18"/>
  <c r="AG60" i="18"/>
  <c r="W61" i="18"/>
  <c r="Q61" i="18"/>
  <c r="Z61" i="18"/>
  <c r="S61" i="18"/>
  <c r="Y61" i="18"/>
  <c r="R61" i="18"/>
  <c r="X61" i="18"/>
  <c r="P61" i="18"/>
  <c r="U61" i="18"/>
  <c r="W43" i="18"/>
  <c r="Q43" i="18"/>
  <c r="Y43" i="18"/>
  <c r="R43" i="18"/>
  <c r="X43" i="18"/>
  <c r="P43" i="18"/>
  <c r="V43" i="18"/>
  <c r="AG44" i="18"/>
  <c r="AA44" i="18"/>
  <c r="AF44" i="18"/>
  <c r="T47" i="18"/>
  <c r="AB49" i="18"/>
  <c r="AF51" i="18"/>
  <c r="U53" i="18"/>
  <c r="O53" i="18"/>
  <c r="Z53" i="18"/>
  <c r="S53" i="18"/>
  <c r="Y53" i="18"/>
  <c r="R53" i="18"/>
  <c r="W53" i="18"/>
  <c r="AG62" i="18"/>
  <c r="AA62" i="18"/>
  <c r="AB62" i="18"/>
  <c r="AF62" i="18"/>
  <c r="AE62" i="18"/>
  <c r="AD62" i="18"/>
  <c r="AC62" i="18"/>
  <c r="AG28" i="18"/>
  <c r="J28" i="18" s="1"/>
  <c r="AG29" i="18"/>
  <c r="J29" i="18" s="1"/>
  <c r="AA29" i="18"/>
  <c r="AC29" i="18"/>
  <c r="AB33" i="18"/>
  <c r="AE36" i="18"/>
  <c r="AA36" i="18"/>
  <c r="AC36" i="18"/>
  <c r="U38" i="18"/>
  <c r="O38" i="18"/>
  <c r="W38" i="18"/>
  <c r="P38" i="18"/>
  <c r="V38" i="18"/>
  <c r="AC40" i="18"/>
  <c r="AG40" i="18"/>
  <c r="AE40" i="18"/>
  <c r="AC43" i="18"/>
  <c r="AF43" i="18"/>
  <c r="AE43" i="18"/>
  <c r="Z43" i="18"/>
  <c r="AB44" i="18"/>
  <c r="W46" i="18"/>
  <c r="Q46" i="18"/>
  <c r="V46" i="18"/>
  <c r="O46" i="18"/>
  <c r="U46" i="18"/>
  <c r="X46" i="18"/>
  <c r="AE48" i="18"/>
  <c r="AG48" i="18"/>
  <c r="AF48" i="18"/>
  <c r="AB48" i="18"/>
  <c r="AD49" i="18"/>
  <c r="AG51" i="18"/>
  <c r="W52" i="18"/>
  <c r="Q52" i="18"/>
  <c r="Y52" i="18"/>
  <c r="R52" i="18"/>
  <c r="X52" i="18"/>
  <c r="P52" i="18"/>
  <c r="V52" i="18"/>
  <c r="AG53" i="18"/>
  <c r="AA53" i="18"/>
  <c r="AF53" i="18"/>
  <c r="X53" i="18"/>
  <c r="U56" i="18"/>
  <c r="O56" i="18"/>
  <c r="Y56" i="18"/>
  <c r="R56" i="18"/>
  <c r="X56" i="18"/>
  <c r="Q56" i="18"/>
  <c r="W56" i="18"/>
  <c r="P56" i="18"/>
  <c r="O61" i="18"/>
  <c r="U47" i="18"/>
  <c r="O47" i="18"/>
  <c r="X47" i="18"/>
  <c r="Q47" i="18"/>
  <c r="W47" i="18"/>
  <c r="P47" i="18"/>
  <c r="Y47" i="18"/>
  <c r="AE49" i="18"/>
  <c r="AC52" i="18"/>
  <c r="AF52" i="18"/>
  <c r="AE52" i="18"/>
  <c r="P53" i="18"/>
  <c r="W55" i="18"/>
  <c r="Q55" i="18"/>
  <c r="X55" i="18"/>
  <c r="P55" i="18"/>
  <c r="V55" i="18"/>
  <c r="O55" i="18"/>
  <c r="U55" i="18"/>
  <c r="Z55" i="18"/>
  <c r="AG56" i="18"/>
  <c r="AA56" i="18"/>
  <c r="AF56" i="18"/>
  <c r="AE56" i="18"/>
  <c r="AD56" i="18"/>
  <c r="AC56" i="18"/>
  <c r="AB57" i="18"/>
  <c r="T61" i="18"/>
  <c r="AB61" i="18"/>
  <c r="S64" i="18"/>
  <c r="U65" i="18"/>
  <c r="O65" i="18"/>
  <c r="T65" i="18"/>
  <c r="AE66" i="18"/>
  <c r="AG70" i="18"/>
  <c r="Z71" i="18"/>
  <c r="T71" i="18"/>
  <c r="X71" i="18"/>
  <c r="Q71" i="18"/>
  <c r="U71" i="18"/>
  <c r="AB73" i="18"/>
  <c r="AA73" i="18"/>
  <c r="AE73" i="18"/>
  <c r="X75" i="18"/>
  <c r="R75" i="18"/>
  <c r="Y75" i="18"/>
  <c r="Q75" i="18"/>
  <c r="V75" i="18"/>
  <c r="O75" i="18"/>
  <c r="W75" i="18"/>
  <c r="AB76" i="18"/>
  <c r="AG76" i="18"/>
  <c r="AE76" i="18"/>
  <c r="Y76" i="18"/>
  <c r="Y78" i="18"/>
  <c r="X78" i="18"/>
  <c r="R78" i="18"/>
  <c r="W78" i="18"/>
  <c r="P78" i="18"/>
  <c r="U78" i="18"/>
  <c r="S78" i="18"/>
  <c r="Z78" i="18"/>
  <c r="W64" i="18"/>
  <c r="Q64" i="18"/>
  <c r="T64" i="18"/>
  <c r="AG65" i="18"/>
  <c r="AA65" i="18"/>
  <c r="AC65" i="18"/>
  <c r="AF66" i="18"/>
  <c r="AD75" i="18"/>
  <c r="AF75" i="18"/>
  <c r="AC75" i="18"/>
  <c r="O76" i="18"/>
  <c r="AB37" i="18"/>
  <c r="U41" i="18"/>
  <c r="O41" i="18"/>
  <c r="T41" i="18"/>
  <c r="AA45" i="18"/>
  <c r="AB46" i="18"/>
  <c r="S49" i="18"/>
  <c r="U50" i="18"/>
  <c r="O50" i="18"/>
  <c r="T50" i="18"/>
  <c r="AA54" i="18"/>
  <c r="AB55" i="18"/>
  <c r="S58" i="18"/>
  <c r="AG58" i="18"/>
  <c r="U59" i="18"/>
  <c r="O59" i="18"/>
  <c r="T59" i="18"/>
  <c r="AE61" i="18"/>
  <c r="R62" i="18"/>
  <c r="Y62" i="18"/>
  <c r="AA63" i="18"/>
  <c r="U64" i="18"/>
  <c r="AB64" i="18"/>
  <c r="P65" i="18"/>
  <c r="W65" i="18"/>
  <c r="AD65" i="18"/>
  <c r="AB67" i="18"/>
  <c r="AA67" i="18"/>
  <c r="AE67" i="18"/>
  <c r="Q68" i="18"/>
  <c r="Y68" i="18"/>
  <c r="X69" i="18"/>
  <c r="R69" i="18"/>
  <c r="V69" i="18"/>
  <c r="O69" i="18"/>
  <c r="U69" i="18"/>
  <c r="S70" i="18"/>
  <c r="AA70" i="18"/>
  <c r="O71" i="18"/>
  <c r="W71" i="18"/>
  <c r="AB72" i="18"/>
  <c r="AG73" i="18"/>
  <c r="Z74" i="18"/>
  <c r="T74" i="18"/>
  <c r="U74" i="18"/>
  <c r="S74" i="18"/>
  <c r="P75" i="18"/>
  <c r="AA75" i="18"/>
  <c r="R76" i="18"/>
  <c r="AC76" i="18"/>
  <c r="O78" i="18"/>
  <c r="AB45" i="18"/>
  <c r="W49" i="18"/>
  <c r="Q49" i="18"/>
  <c r="T49" i="18"/>
  <c r="AG50" i="18"/>
  <c r="AA50" i="18"/>
  <c r="AC50" i="18"/>
  <c r="AB54" i="18"/>
  <c r="W58" i="18"/>
  <c r="Q58" i="18"/>
  <c r="T58" i="18"/>
  <c r="AA58" i="18"/>
  <c r="AG59" i="18"/>
  <c r="AA59" i="18"/>
  <c r="AC59" i="18"/>
  <c r="AF61" i="18"/>
  <c r="S62" i="18"/>
  <c r="AB63" i="18"/>
  <c r="O64" i="18"/>
  <c r="V64" i="18"/>
  <c r="Q65" i="18"/>
  <c r="X65" i="18"/>
  <c r="AE65" i="18"/>
  <c r="AA66" i="18"/>
  <c r="AD69" i="18"/>
  <c r="AC69" i="18"/>
  <c r="AF69" i="18"/>
  <c r="AC70" i="18"/>
  <c r="P71" i="18"/>
  <c r="Y71" i="18"/>
  <c r="X72" i="18"/>
  <c r="R72" i="18"/>
  <c r="Z72" i="18"/>
  <c r="S72" i="18"/>
  <c r="U72" i="18"/>
  <c r="S75" i="18"/>
  <c r="AB75" i="18"/>
  <c r="T76" i="18"/>
  <c r="AD76" i="18"/>
  <c r="Q78" i="18"/>
  <c r="AC80" i="18"/>
  <c r="AB58" i="18"/>
  <c r="AG61" i="18"/>
  <c r="U62" i="18"/>
  <c r="O62" i="18"/>
  <c r="T62" i="18"/>
  <c r="P64" i="18"/>
  <c r="X64" i="18"/>
  <c r="R65" i="18"/>
  <c r="Y65" i="18"/>
  <c r="AF65" i="18"/>
  <c r="Z68" i="18"/>
  <c r="T68" i="18"/>
  <c r="U68" i="18"/>
  <c r="S68" i="18"/>
  <c r="V70" i="18"/>
  <c r="P70" i="18"/>
  <c r="X70" i="18"/>
  <c r="Q70" i="18"/>
  <c r="U70" i="18"/>
  <c r="R71" i="18"/>
  <c r="AD72" i="18"/>
  <c r="AG72" i="18"/>
  <c r="AE72" i="18"/>
  <c r="AC73" i="18"/>
  <c r="T75" i="18"/>
  <c r="AE75" i="18"/>
  <c r="AF76" i="18"/>
  <c r="T78" i="18"/>
  <c r="AC79" i="18"/>
  <c r="AG79" i="18"/>
  <c r="AD79" i="18"/>
  <c r="AA79" i="18"/>
  <c r="AF79" i="18"/>
  <c r="AE79" i="18"/>
  <c r="AD66" i="18"/>
  <c r="AG66" i="18"/>
  <c r="AC66" i="18"/>
  <c r="AB70" i="18"/>
  <c r="AE70" i="18"/>
  <c r="AF70" i="18"/>
  <c r="AG75" i="18"/>
  <c r="V76" i="18"/>
  <c r="P76" i="18"/>
  <c r="Z76" i="18"/>
  <c r="S76" i="18"/>
  <c r="X76" i="18"/>
  <c r="Q76" i="18"/>
  <c r="W76" i="18"/>
  <c r="AG80" i="18"/>
  <c r="AA80" i="18"/>
  <c r="AB80" i="18"/>
  <c r="AF80" i="18"/>
  <c r="AD80" i="18"/>
  <c r="AE81" i="18"/>
  <c r="AC81" i="18"/>
  <c r="AD81" i="18"/>
  <c r="AF81" i="18"/>
  <c r="AA81" i="18"/>
  <c r="AG81" i="18"/>
  <c r="W82" i="18"/>
  <c r="Q82" i="18"/>
  <c r="X82" i="18"/>
  <c r="P82" i="18"/>
  <c r="Y82" i="18"/>
  <c r="R82" i="18"/>
  <c r="V82" i="18"/>
  <c r="AG83" i="18"/>
  <c r="AA83" i="18"/>
  <c r="AF83" i="18"/>
  <c r="T86" i="18"/>
  <c r="AB88" i="18"/>
  <c r="W91" i="18"/>
  <c r="Q91" i="18"/>
  <c r="X91" i="18"/>
  <c r="P91" i="18"/>
  <c r="Z91" i="18"/>
  <c r="S91" i="18"/>
  <c r="Y91" i="18"/>
  <c r="R91" i="18"/>
  <c r="S30" i="18"/>
  <c r="H30" i="18" s="1"/>
  <c r="S33" i="18"/>
  <c r="S36" i="18"/>
  <c r="S39" i="18"/>
  <c r="S42" i="18"/>
  <c r="S45" i="18"/>
  <c r="S48" i="18"/>
  <c r="S51" i="18"/>
  <c r="S54" i="18"/>
  <c r="S57" i="18"/>
  <c r="S60" i="18"/>
  <c r="S63" i="18"/>
  <c r="S66" i="18"/>
  <c r="Z66" i="18"/>
  <c r="V67" i="18"/>
  <c r="P67" i="18"/>
  <c r="T67" i="18"/>
  <c r="V73" i="18"/>
  <c r="P73" i="18"/>
  <c r="T73" i="18"/>
  <c r="Q77" i="18"/>
  <c r="O79" i="18"/>
  <c r="X79" i="18"/>
  <c r="AC82" i="18"/>
  <c r="AE82" i="18"/>
  <c r="AF82" i="18"/>
  <c r="Z82" i="18"/>
  <c r="P83" i="18"/>
  <c r="AB83" i="18"/>
  <c r="W85" i="18"/>
  <c r="Q85" i="18"/>
  <c r="U85" i="18"/>
  <c r="V85" i="18"/>
  <c r="O85" i="18"/>
  <c r="X85" i="18"/>
  <c r="AE87" i="18"/>
  <c r="AF87" i="18"/>
  <c r="AG87" i="18"/>
  <c r="AB87" i="18"/>
  <c r="AD88" i="18"/>
  <c r="AC91" i="18"/>
  <c r="AE91" i="18"/>
  <c r="AG91" i="18"/>
  <c r="AF91" i="18"/>
  <c r="AB91" i="18"/>
  <c r="O82" i="18"/>
  <c r="AC83" i="18"/>
  <c r="U86" i="18"/>
  <c r="O86" i="18"/>
  <c r="W86" i="18"/>
  <c r="P86" i="18"/>
  <c r="X86" i="18"/>
  <c r="Q86" i="18"/>
  <c r="Y86" i="18"/>
  <c r="AE88" i="18"/>
  <c r="Z77" i="18"/>
  <c r="T77" i="18"/>
  <c r="S77" i="18"/>
  <c r="AE78" i="18"/>
  <c r="AF78" i="18"/>
  <c r="AC78" i="18"/>
  <c r="S82" i="18"/>
  <c r="AD83" i="18"/>
  <c r="AG86" i="18"/>
  <c r="AA86" i="18"/>
  <c r="AD86" i="18"/>
  <c r="AE86" i="18"/>
  <c r="Z86" i="18"/>
  <c r="AD87" i="18"/>
  <c r="T91" i="18"/>
  <c r="AG92" i="18"/>
  <c r="AA92" i="18"/>
  <c r="AF92" i="18"/>
  <c r="AB92" i="18"/>
  <c r="AC92" i="18"/>
  <c r="AE83" i="18"/>
  <c r="AC88" i="18"/>
  <c r="AG88" i="18"/>
  <c r="AA88" i="18"/>
  <c r="U95" i="18"/>
  <c r="O95" i="18"/>
  <c r="W95" i="18"/>
  <c r="P95" i="18"/>
  <c r="V95" i="18"/>
  <c r="Z95" i="18"/>
  <c r="S95" i="18"/>
  <c r="Y95" i="18"/>
  <c r="R95" i="18"/>
  <c r="X95" i="18"/>
  <c r="Q95" i="18"/>
  <c r="W79" i="18"/>
  <c r="Q79" i="18"/>
  <c r="Z79" i="18"/>
  <c r="S79" i="18"/>
  <c r="U79" i="18"/>
  <c r="U82" i="18"/>
  <c r="U83" i="18"/>
  <c r="O83" i="18"/>
  <c r="Y83" i="18"/>
  <c r="R83" i="18"/>
  <c r="Z83" i="18"/>
  <c r="S83" i="18"/>
  <c r="W83" i="18"/>
  <c r="AE90" i="18"/>
  <c r="AC90" i="18"/>
  <c r="AF90" i="18"/>
  <c r="AD90" i="18"/>
  <c r="AB90" i="18"/>
  <c r="AB84" i="18"/>
  <c r="W88" i="18"/>
  <c r="Q88" i="18"/>
  <c r="T88" i="18"/>
  <c r="AG89" i="18"/>
  <c r="AA89" i="18"/>
  <c r="AC89" i="18"/>
  <c r="S92" i="18"/>
  <c r="AB93" i="18"/>
  <c r="O94" i="18"/>
  <c r="V94" i="18"/>
  <c r="AE95" i="18"/>
  <c r="AG96" i="18"/>
  <c r="W97" i="18"/>
  <c r="Q97" i="18"/>
  <c r="T97" i="18"/>
  <c r="AA97" i="18"/>
  <c r="AG98" i="18"/>
  <c r="AA98" i="18"/>
  <c r="AC98" i="18"/>
  <c r="AF99" i="18"/>
  <c r="AD100" i="18"/>
  <c r="AC101" i="18"/>
  <c r="U92" i="18"/>
  <c r="O92" i="18"/>
  <c r="T92" i="18"/>
  <c r="P94" i="18"/>
  <c r="X94" i="18"/>
  <c r="AA96" i="18"/>
  <c r="AB97" i="18"/>
  <c r="AG99" i="18"/>
  <c r="U100" i="18"/>
  <c r="O100" i="18"/>
  <c r="W100" i="18"/>
  <c r="Q100" i="18"/>
  <c r="V100" i="18"/>
  <c r="AD101" i="18"/>
  <c r="R94" i="18"/>
  <c r="AB96" i="18"/>
  <c r="AG100" i="18"/>
  <c r="AA100" i="18"/>
  <c r="AC100" i="18"/>
  <c r="AF100" i="18"/>
  <c r="AC96" i="18"/>
  <c r="AE101" i="18"/>
  <c r="AB101" i="18"/>
  <c r="AG101" i="18"/>
  <c r="AA101" i="18"/>
  <c r="W94" i="18"/>
  <c r="Q94" i="18"/>
  <c r="T94" i="18"/>
  <c r="AG95" i="18"/>
  <c r="AA95" i="18"/>
  <c r="AC95" i="18"/>
  <c r="AD96" i="18"/>
  <c r="AC99" i="18"/>
  <c r="AE99" i="18"/>
  <c r="AB99" i="18"/>
  <c r="U80" i="18"/>
  <c r="O80" i="18"/>
  <c r="T80" i="18"/>
  <c r="AA84" i="18"/>
  <c r="AB85" i="18"/>
  <c r="S88" i="18"/>
  <c r="Z88" i="18"/>
  <c r="U89" i="18"/>
  <c r="O89" i="18"/>
  <c r="T89" i="18"/>
  <c r="AB89" i="18"/>
  <c r="R92" i="18"/>
  <c r="Y92" i="18"/>
  <c r="AA93" i="18"/>
  <c r="U94" i="18"/>
  <c r="AB94" i="18"/>
  <c r="AD95" i="18"/>
  <c r="AF96" i="18"/>
  <c r="S97" i="18"/>
  <c r="Z97" i="18"/>
  <c r="AG97" i="18"/>
  <c r="U98" i="18"/>
  <c r="O98" i="18"/>
  <c r="T98" i="18"/>
  <c r="AB98" i="18"/>
  <c r="AD99" i="18"/>
  <c r="S100" i="18"/>
  <c r="AB100" i="18"/>
  <c r="S81" i="18"/>
  <c r="S84" i="18"/>
  <c r="S87" i="18"/>
  <c r="S90" i="18"/>
  <c r="S93" i="18"/>
  <c r="S96" i="18"/>
  <c r="S99" i="18"/>
  <c r="O101" i="18"/>
  <c r="U101" i="18"/>
  <c r="S102" i="18"/>
  <c r="Y102" i="18"/>
  <c r="AE102" i="18"/>
  <c r="Q103" i="18"/>
  <c r="W103" i="18"/>
  <c r="AC103" i="18"/>
  <c r="T102" i="18"/>
  <c r="Z102" i="18"/>
  <c r="AF102" i="18"/>
  <c r="R103" i="18"/>
  <c r="X103" i="18"/>
  <c r="AD103" i="18"/>
  <c r="S103" i="18"/>
  <c r="Y103" i="18"/>
  <c r="AE103" i="18"/>
  <c r="T103" i="18"/>
  <c r="Z103" i="18"/>
  <c r="AF103" i="18"/>
  <c r="S101" i="18"/>
  <c r="Q102" i="18"/>
  <c r="O103" i="18"/>
  <c r="AA103" i="18"/>
  <c r="I7" i="17"/>
  <c r="H7" i="17" s="1"/>
  <c r="M11" i="17"/>
  <c r="I13" i="17"/>
  <c r="H13" i="17" s="1"/>
  <c r="M17" i="17"/>
  <c r="I19" i="17"/>
  <c r="H19" i="17" s="1"/>
  <c r="M23" i="17"/>
  <c r="I25" i="17"/>
  <c r="H25" i="17" s="1"/>
  <c r="M29" i="17"/>
  <c r="I31" i="17"/>
  <c r="H31" i="17" s="1"/>
  <c r="M35" i="17"/>
  <c r="I37" i="17"/>
  <c r="H37" i="17" s="1"/>
  <c r="M41" i="17"/>
  <c r="I43" i="17"/>
  <c r="H43" i="17" s="1"/>
  <c r="M47" i="17"/>
  <c r="I49" i="17"/>
  <c r="H49" i="17" s="1"/>
  <c r="M53" i="17"/>
  <c r="I55" i="17"/>
  <c r="H55" i="17" s="1"/>
  <c r="M59" i="17"/>
  <c r="K7" i="17"/>
  <c r="I8" i="17"/>
  <c r="H8" i="17" s="1"/>
  <c r="K13" i="17"/>
  <c r="I14" i="17"/>
  <c r="H14" i="17" s="1"/>
  <c r="K19" i="17"/>
  <c r="I20" i="17"/>
  <c r="H20" i="17" s="1"/>
  <c r="K25" i="17"/>
  <c r="I26" i="17"/>
  <c r="H26" i="17" s="1"/>
  <c r="K31" i="17"/>
  <c r="I32" i="17"/>
  <c r="H32" i="17" s="1"/>
  <c r="K37" i="17"/>
  <c r="I38" i="17"/>
  <c r="H38" i="17" s="1"/>
  <c r="K43" i="17"/>
  <c r="I44" i="17"/>
  <c r="H44" i="17" s="1"/>
  <c r="K49" i="17"/>
  <c r="I50" i="17"/>
  <c r="H50" i="17" s="1"/>
  <c r="K55" i="17"/>
  <c r="I56" i="17"/>
  <c r="H56" i="17" s="1"/>
  <c r="I9" i="17"/>
  <c r="H9" i="17" s="1"/>
  <c r="I15" i="17"/>
  <c r="H15" i="17" s="1"/>
  <c r="I21" i="17"/>
  <c r="H21" i="17" s="1"/>
  <c r="I27" i="17"/>
  <c r="H27" i="17" s="1"/>
  <c r="I33" i="17"/>
  <c r="H33" i="17" s="1"/>
  <c r="I39" i="17"/>
  <c r="H39" i="17" s="1"/>
  <c r="I45" i="17"/>
  <c r="H45" i="17" s="1"/>
  <c r="I51" i="17"/>
  <c r="H51" i="17" s="1"/>
  <c r="I57" i="17"/>
  <c r="H57" i="17" s="1"/>
  <c r="K45" i="17"/>
  <c r="K51" i="17"/>
  <c r="K18" i="15"/>
  <c r="I23" i="15"/>
  <c r="H23" i="15" s="1"/>
  <c r="K34" i="15"/>
  <c r="K54" i="15"/>
  <c r="I59" i="15"/>
  <c r="H59" i="15" s="1"/>
  <c r="I17" i="15"/>
  <c r="H17" i="15" s="1"/>
  <c r="K28" i="15"/>
  <c r="K6" i="15"/>
  <c r="I11" i="15"/>
  <c r="H11" i="15" s="1"/>
  <c r="K22" i="15"/>
  <c r="K42" i="15"/>
  <c r="I47" i="15"/>
  <c r="H47" i="15" s="1"/>
  <c r="K58" i="15"/>
  <c r="K16" i="15"/>
  <c r="K36" i="15"/>
  <c r="I41" i="15"/>
  <c r="H41" i="15" s="1"/>
  <c r="K52" i="15"/>
  <c r="K10" i="15"/>
  <c r="K30" i="15"/>
  <c r="I35" i="15"/>
  <c r="H35" i="15" s="1"/>
  <c r="K46" i="15"/>
  <c r="I7" i="16"/>
  <c r="H7" i="16" s="1"/>
  <c r="M11" i="16"/>
  <c r="I13" i="16"/>
  <c r="H13" i="16" s="1"/>
  <c r="M17" i="16"/>
  <c r="I19" i="16"/>
  <c r="H19" i="16" s="1"/>
  <c r="M23" i="16"/>
  <c r="I25" i="16"/>
  <c r="H25" i="16" s="1"/>
  <c r="M29" i="16"/>
  <c r="I31" i="16"/>
  <c r="H31" i="16" s="1"/>
  <c r="M35" i="16"/>
  <c r="I37" i="16"/>
  <c r="H37" i="16" s="1"/>
  <c r="M41" i="16"/>
  <c r="I43" i="16"/>
  <c r="H43" i="16" s="1"/>
  <c r="M47" i="16"/>
  <c r="I49" i="16"/>
  <c r="H49" i="16" s="1"/>
  <c r="M53" i="16"/>
  <c r="I55" i="16"/>
  <c r="H55" i="16" s="1"/>
  <c r="M59" i="16"/>
  <c r="K7" i="16"/>
  <c r="I8" i="16"/>
  <c r="H8" i="16" s="1"/>
  <c r="K13" i="16"/>
  <c r="I14" i="16"/>
  <c r="H14" i="16" s="1"/>
  <c r="K19" i="16"/>
  <c r="I20" i="16"/>
  <c r="H20" i="16" s="1"/>
  <c r="K25" i="16"/>
  <c r="I26" i="16"/>
  <c r="H26" i="16" s="1"/>
  <c r="K31" i="16"/>
  <c r="I32" i="16"/>
  <c r="H32" i="16" s="1"/>
  <c r="K37" i="16"/>
  <c r="I38" i="16"/>
  <c r="H38" i="16" s="1"/>
  <c r="K43" i="16"/>
  <c r="I44" i="16"/>
  <c r="H44" i="16" s="1"/>
  <c r="K49" i="16"/>
  <c r="I50" i="16"/>
  <c r="H50" i="16" s="1"/>
  <c r="K55" i="16"/>
  <c r="I56" i="16"/>
  <c r="H56" i="16" s="1"/>
  <c r="I9" i="16"/>
  <c r="H9" i="16" s="1"/>
  <c r="I15" i="16"/>
  <c r="H15" i="16" s="1"/>
  <c r="I21" i="16"/>
  <c r="H21" i="16" s="1"/>
  <c r="I27" i="16"/>
  <c r="H27" i="16" s="1"/>
  <c r="I33" i="16"/>
  <c r="H33" i="16" s="1"/>
  <c r="I39" i="16"/>
  <c r="H39" i="16" s="1"/>
  <c r="I45" i="16"/>
  <c r="H45" i="16" s="1"/>
  <c r="I51" i="16"/>
  <c r="H51" i="16" s="1"/>
  <c r="I57" i="16"/>
  <c r="H57" i="16" s="1"/>
  <c r="K51" i="16"/>
  <c r="I7" i="15"/>
  <c r="H7" i="15" s="1"/>
  <c r="M11" i="15"/>
  <c r="I13" i="15"/>
  <c r="H13" i="15" s="1"/>
  <c r="M17" i="15"/>
  <c r="I19" i="15"/>
  <c r="H19" i="15" s="1"/>
  <c r="M23" i="15"/>
  <c r="I25" i="15"/>
  <c r="H25" i="15" s="1"/>
  <c r="M29" i="15"/>
  <c r="I31" i="15"/>
  <c r="H31" i="15" s="1"/>
  <c r="M35" i="15"/>
  <c r="I37" i="15"/>
  <c r="H37" i="15" s="1"/>
  <c r="M41" i="15"/>
  <c r="I43" i="15"/>
  <c r="H43" i="15" s="1"/>
  <c r="M47" i="15"/>
  <c r="I49" i="15"/>
  <c r="H49" i="15" s="1"/>
  <c r="M53" i="15"/>
  <c r="I55" i="15"/>
  <c r="H55" i="15" s="1"/>
  <c r="M59" i="15"/>
  <c r="K7" i="15"/>
  <c r="I8" i="15"/>
  <c r="H8" i="15" s="1"/>
  <c r="K13" i="15"/>
  <c r="I14" i="15"/>
  <c r="H14" i="15" s="1"/>
  <c r="K19" i="15"/>
  <c r="I20" i="15"/>
  <c r="H20" i="15" s="1"/>
  <c r="K25" i="15"/>
  <c r="I26" i="15"/>
  <c r="H26" i="15" s="1"/>
  <c r="K31" i="15"/>
  <c r="I32" i="15"/>
  <c r="H32" i="15" s="1"/>
  <c r="K37" i="15"/>
  <c r="I38" i="15"/>
  <c r="H38" i="15" s="1"/>
  <c r="K43" i="15"/>
  <c r="I44" i="15"/>
  <c r="H44" i="15" s="1"/>
  <c r="K49" i="15"/>
  <c r="I50" i="15"/>
  <c r="H50" i="15" s="1"/>
  <c r="K55" i="15"/>
  <c r="I56" i="15"/>
  <c r="H56" i="15" s="1"/>
  <c r="I9" i="15"/>
  <c r="H9" i="15" s="1"/>
  <c r="I15" i="15"/>
  <c r="H15" i="15" s="1"/>
  <c r="I21" i="15"/>
  <c r="H21" i="15" s="1"/>
  <c r="I27" i="15"/>
  <c r="H27" i="15" s="1"/>
  <c r="I33" i="15"/>
  <c r="H33" i="15" s="1"/>
  <c r="I39" i="15"/>
  <c r="H39" i="15" s="1"/>
  <c r="I45" i="15"/>
  <c r="H45" i="15" s="1"/>
  <c r="I51" i="15"/>
  <c r="H51" i="15" s="1"/>
  <c r="I57" i="15"/>
  <c r="H57" i="15" s="1"/>
  <c r="K9" i="15"/>
  <c r="K15" i="15"/>
  <c r="K21" i="15"/>
  <c r="K27" i="15"/>
  <c r="K33" i="15"/>
  <c r="K39" i="15"/>
  <c r="K45" i="15"/>
  <c r="K51" i="15"/>
  <c r="K57" i="15"/>
  <c r="H14" i="20" l="1"/>
  <c r="J27" i="20"/>
  <c r="H11" i="20"/>
  <c r="H8" i="20"/>
  <c r="I20" i="20"/>
  <c r="H17" i="20"/>
  <c r="I8" i="20"/>
  <c r="H9" i="20"/>
  <c r="H5" i="20"/>
  <c r="J7" i="20"/>
  <c r="I5" i="20"/>
  <c r="J24" i="20"/>
  <c r="J15" i="20"/>
  <c r="J29" i="20"/>
  <c r="I27" i="20"/>
  <c r="H12" i="20"/>
  <c r="J18" i="19"/>
  <c r="H18" i="19"/>
  <c r="H29" i="19"/>
  <c r="H15" i="19"/>
  <c r="J24" i="19"/>
  <c r="H11" i="19"/>
  <c r="J6" i="19"/>
  <c r="J17" i="19"/>
  <c r="J14" i="19"/>
  <c r="J28" i="19"/>
  <c r="J10" i="19"/>
  <c r="J8" i="18"/>
  <c r="I22" i="18"/>
  <c r="H19" i="18"/>
  <c r="H28" i="18"/>
  <c r="J13" i="18"/>
  <c r="I28" i="18"/>
  <c r="J17" i="18"/>
  <c r="J6" i="18"/>
  <c r="H17" i="18"/>
  <c r="H29" i="18"/>
  <c r="J7" i="18"/>
  <c r="J5" i="18"/>
  <c r="J10" i="18"/>
  <c r="J9" i="18"/>
  <c r="H25" i="18"/>
  <c r="H22" i="18"/>
  <c r="J26" i="18"/>
  <c r="Z60" i="14" l="1"/>
  <c r="M60" i="14" s="1"/>
  <c r="Y60" i="14"/>
  <c r="X60" i="14"/>
  <c r="Z59" i="14"/>
  <c r="M59" i="14" s="1"/>
  <c r="Y59" i="14"/>
  <c r="X59" i="14"/>
  <c r="Z58" i="14"/>
  <c r="Y58" i="14"/>
  <c r="X58" i="14"/>
  <c r="M58" i="14"/>
  <c r="Z57" i="14"/>
  <c r="M57" i="14" s="1"/>
  <c r="Y57" i="14"/>
  <c r="X57" i="14"/>
  <c r="Z56" i="14"/>
  <c r="M56" i="14" s="1"/>
  <c r="Y56" i="14"/>
  <c r="X56" i="14"/>
  <c r="Z55" i="14"/>
  <c r="M55" i="14" s="1"/>
  <c r="Y55" i="14"/>
  <c r="X55" i="14"/>
  <c r="Z54" i="14"/>
  <c r="M54" i="14" s="1"/>
  <c r="Y54" i="14"/>
  <c r="X54" i="14"/>
  <c r="Z53" i="14"/>
  <c r="M53" i="14" s="1"/>
  <c r="Y53" i="14"/>
  <c r="I53" i="14" s="1"/>
  <c r="H53" i="14" s="1"/>
  <c r="X53" i="14"/>
  <c r="Z52" i="14"/>
  <c r="M52" i="14" s="1"/>
  <c r="Y52" i="14"/>
  <c r="X52" i="14"/>
  <c r="Z51" i="14"/>
  <c r="Y51" i="14"/>
  <c r="X51" i="14"/>
  <c r="Z50" i="14"/>
  <c r="M50" i="14" s="1"/>
  <c r="Y50" i="14"/>
  <c r="X50" i="14"/>
  <c r="Z49" i="14"/>
  <c r="Y49" i="14"/>
  <c r="X49" i="14"/>
  <c r="Z48" i="14"/>
  <c r="M48" i="14" s="1"/>
  <c r="Y48" i="14"/>
  <c r="X48" i="14"/>
  <c r="Z47" i="14"/>
  <c r="M47" i="14" s="1"/>
  <c r="Y47" i="14"/>
  <c r="X47" i="14"/>
  <c r="Z46" i="14"/>
  <c r="M46" i="14" s="1"/>
  <c r="Y46" i="14"/>
  <c r="X46" i="14"/>
  <c r="Z45" i="14"/>
  <c r="Y45" i="14"/>
  <c r="X45" i="14"/>
  <c r="Z44" i="14"/>
  <c r="M44" i="14" s="1"/>
  <c r="Y44" i="14"/>
  <c r="X44" i="14"/>
  <c r="Z43" i="14"/>
  <c r="M43" i="14" s="1"/>
  <c r="Y43" i="14"/>
  <c r="X43" i="14"/>
  <c r="Z42" i="14"/>
  <c r="M42" i="14" s="1"/>
  <c r="Y42" i="14"/>
  <c r="X42" i="14"/>
  <c r="Z41" i="14"/>
  <c r="Y41" i="14"/>
  <c r="X41" i="14"/>
  <c r="M41" i="14"/>
  <c r="Z40" i="14"/>
  <c r="Y40" i="14"/>
  <c r="K40" i="14" s="1"/>
  <c r="X40" i="14"/>
  <c r="M40" i="14"/>
  <c r="Z39" i="14"/>
  <c r="M39" i="14" s="1"/>
  <c r="Y39" i="14"/>
  <c r="X39" i="14"/>
  <c r="Z38" i="14"/>
  <c r="M38" i="14" s="1"/>
  <c r="Y38" i="14"/>
  <c r="X38" i="14"/>
  <c r="Z37" i="14"/>
  <c r="M37" i="14" s="1"/>
  <c r="Y37" i="14"/>
  <c r="X37" i="14"/>
  <c r="Z36" i="14"/>
  <c r="M36" i="14" s="1"/>
  <c r="Y36" i="14"/>
  <c r="X36" i="14"/>
  <c r="Z35" i="14"/>
  <c r="M35" i="14" s="1"/>
  <c r="Y35" i="14"/>
  <c r="X35" i="14"/>
  <c r="Z34" i="14"/>
  <c r="M34" i="14" s="1"/>
  <c r="Y34" i="14"/>
  <c r="X34" i="14"/>
  <c r="Z33" i="14"/>
  <c r="Y33" i="14"/>
  <c r="X33" i="14"/>
  <c r="Z32" i="14"/>
  <c r="M32" i="14" s="1"/>
  <c r="Y32" i="14"/>
  <c r="X32" i="14"/>
  <c r="Z31" i="14"/>
  <c r="M31" i="14" s="1"/>
  <c r="Y31" i="14"/>
  <c r="X31" i="14"/>
  <c r="Z30" i="14"/>
  <c r="M30" i="14" s="1"/>
  <c r="Y30" i="14"/>
  <c r="X30" i="14"/>
  <c r="Z29" i="14"/>
  <c r="M29" i="14" s="1"/>
  <c r="Y29" i="14"/>
  <c r="X29" i="14"/>
  <c r="K29" i="14"/>
  <c r="Z28" i="14"/>
  <c r="K28" i="14" s="1"/>
  <c r="Y28" i="14"/>
  <c r="X28" i="14"/>
  <c r="M28" i="14"/>
  <c r="Z27" i="14"/>
  <c r="Y27" i="14"/>
  <c r="X27" i="14"/>
  <c r="Z26" i="14"/>
  <c r="M26" i="14" s="1"/>
  <c r="Y26" i="14"/>
  <c r="X26" i="14"/>
  <c r="Z25" i="14"/>
  <c r="Y25" i="14"/>
  <c r="X25" i="14"/>
  <c r="Z24" i="14"/>
  <c r="M24" i="14" s="1"/>
  <c r="Y24" i="14"/>
  <c r="X24" i="14"/>
  <c r="Z23" i="14"/>
  <c r="Y23" i="14"/>
  <c r="X23" i="14"/>
  <c r="M23" i="14"/>
  <c r="Z22" i="14"/>
  <c r="M22" i="14" s="1"/>
  <c r="Y22" i="14"/>
  <c r="X22" i="14"/>
  <c r="Z21" i="14"/>
  <c r="Y21" i="14"/>
  <c r="X21" i="14"/>
  <c r="M21" i="14"/>
  <c r="Z20" i="14"/>
  <c r="M20" i="14" s="1"/>
  <c r="Y20" i="14"/>
  <c r="X20" i="14"/>
  <c r="Z19" i="14"/>
  <c r="Y19" i="14"/>
  <c r="X19" i="14"/>
  <c r="Z18" i="14"/>
  <c r="M18" i="14" s="1"/>
  <c r="Y18" i="14"/>
  <c r="X18" i="14"/>
  <c r="Z17" i="14"/>
  <c r="M17" i="14" s="1"/>
  <c r="Y17" i="14"/>
  <c r="X17" i="14"/>
  <c r="Z16" i="14"/>
  <c r="M16" i="14" s="1"/>
  <c r="Y16" i="14"/>
  <c r="X16" i="14"/>
  <c r="Z15" i="14"/>
  <c r="M15" i="14" s="1"/>
  <c r="Y15" i="14"/>
  <c r="X15" i="14"/>
  <c r="Z14" i="14"/>
  <c r="M14" i="14" s="1"/>
  <c r="Y14" i="14"/>
  <c r="X14" i="14"/>
  <c r="Z13" i="14"/>
  <c r="Y13" i="14"/>
  <c r="X13" i="14"/>
  <c r="Z12" i="14"/>
  <c r="M12" i="14" s="1"/>
  <c r="Y12" i="14"/>
  <c r="X12" i="14"/>
  <c r="Z11" i="14"/>
  <c r="M11" i="14" s="1"/>
  <c r="Y11" i="14"/>
  <c r="X11" i="14"/>
  <c r="Z10" i="14"/>
  <c r="M10" i="14" s="1"/>
  <c r="Y10" i="14"/>
  <c r="X10" i="14"/>
  <c r="Z9" i="14"/>
  <c r="M9" i="14" s="1"/>
  <c r="Y9" i="14"/>
  <c r="X9" i="14"/>
  <c r="Z8" i="14"/>
  <c r="M8" i="14" s="1"/>
  <c r="Y8" i="14"/>
  <c r="X8" i="14"/>
  <c r="Z7" i="14"/>
  <c r="M7" i="14" s="1"/>
  <c r="Y7" i="14"/>
  <c r="X7" i="14"/>
  <c r="Z6" i="14"/>
  <c r="M6" i="14" s="1"/>
  <c r="Y6" i="14"/>
  <c r="X6" i="14"/>
  <c r="K22" i="14" l="1"/>
  <c r="I45" i="14"/>
  <c r="H45" i="14" s="1"/>
  <c r="I51" i="14"/>
  <c r="H51" i="14" s="1"/>
  <c r="I29" i="14"/>
  <c r="H29" i="14" s="1"/>
  <c r="K12" i="14"/>
  <c r="K58" i="14"/>
  <c r="I12" i="14"/>
  <c r="H12" i="14" s="1"/>
  <c r="K30" i="14"/>
  <c r="I47" i="14"/>
  <c r="H47" i="14" s="1"/>
  <c r="I11" i="14"/>
  <c r="H11" i="14" s="1"/>
  <c r="K15" i="14"/>
  <c r="K59" i="14"/>
  <c r="K10" i="14"/>
  <c r="K11" i="14"/>
  <c r="K41" i="14"/>
  <c r="K48" i="14"/>
  <c r="K23" i="14"/>
  <c r="K46" i="14"/>
  <c r="K47" i="14"/>
  <c r="I48" i="14"/>
  <c r="H48" i="14" s="1"/>
  <c r="I22" i="14"/>
  <c r="H22" i="14" s="1"/>
  <c r="I27" i="14"/>
  <c r="H27" i="14" s="1"/>
  <c r="I30" i="14"/>
  <c r="H30" i="14" s="1"/>
  <c r="I35" i="14"/>
  <c r="H35" i="14" s="1"/>
  <c r="I54" i="14"/>
  <c r="H54" i="14" s="1"/>
  <c r="I17" i="14"/>
  <c r="H17" i="14" s="1"/>
  <c r="I18" i="14"/>
  <c r="H18" i="14" s="1"/>
  <c r="I33" i="14"/>
  <c r="H33" i="14" s="1"/>
  <c r="I36" i="14"/>
  <c r="H36" i="14" s="1"/>
  <c r="I10" i="14"/>
  <c r="H10" i="14" s="1"/>
  <c r="K16" i="14"/>
  <c r="K17" i="14"/>
  <c r="K18" i="14"/>
  <c r="I19" i="14"/>
  <c r="H19" i="14" s="1"/>
  <c r="K21" i="14"/>
  <c r="M27" i="14"/>
  <c r="I28" i="14"/>
  <c r="H28" i="14" s="1"/>
  <c r="K34" i="14"/>
  <c r="K35" i="14"/>
  <c r="K36" i="14"/>
  <c r="K39" i="14"/>
  <c r="M45" i="14"/>
  <c r="I46" i="14"/>
  <c r="H46" i="14" s="1"/>
  <c r="K52" i="14"/>
  <c r="K53" i="14"/>
  <c r="K54" i="14"/>
  <c r="K57" i="14"/>
  <c r="I6" i="14"/>
  <c r="H6" i="14" s="1"/>
  <c r="I23" i="14"/>
  <c r="H23" i="14" s="1"/>
  <c r="I24" i="14"/>
  <c r="H24" i="14" s="1"/>
  <c r="I39" i="14"/>
  <c r="H39" i="14" s="1"/>
  <c r="I41" i="14"/>
  <c r="H41" i="14" s="1"/>
  <c r="I42" i="14"/>
  <c r="H42" i="14" s="1"/>
  <c r="I57" i="14"/>
  <c r="H57" i="14" s="1"/>
  <c r="I59" i="14"/>
  <c r="H59" i="14" s="1"/>
  <c r="I60" i="14"/>
  <c r="H60" i="14" s="1"/>
  <c r="I13" i="14"/>
  <c r="H13" i="14" s="1"/>
  <c r="K6" i="14"/>
  <c r="K9" i="14"/>
  <c r="I16" i="14"/>
  <c r="H16" i="14" s="1"/>
  <c r="K24" i="14"/>
  <c r="I25" i="14"/>
  <c r="H25" i="14" s="1"/>
  <c r="K27" i="14"/>
  <c r="M33" i="14"/>
  <c r="I34" i="14"/>
  <c r="H34" i="14" s="1"/>
  <c r="K42" i="14"/>
  <c r="K45" i="14"/>
  <c r="M51" i="14"/>
  <c r="I52" i="14"/>
  <c r="H52" i="14" s="1"/>
  <c r="K60" i="14"/>
  <c r="K33" i="14"/>
  <c r="I40" i="14"/>
  <c r="H40" i="14" s="1"/>
  <c r="I49" i="14"/>
  <c r="H49" i="14" s="1"/>
  <c r="K51" i="14"/>
  <c r="I58" i="14"/>
  <c r="H58" i="14" s="1"/>
  <c r="I43" i="14"/>
  <c r="H43" i="14" s="1"/>
  <c r="I55" i="14"/>
  <c r="H55" i="14" s="1"/>
  <c r="K7" i="14"/>
  <c r="I8" i="14"/>
  <c r="H8" i="14" s="1"/>
  <c r="K13" i="14"/>
  <c r="I14" i="14"/>
  <c r="H14" i="14" s="1"/>
  <c r="K19" i="14"/>
  <c r="I20" i="14"/>
  <c r="H20" i="14" s="1"/>
  <c r="K25" i="14"/>
  <c r="I26" i="14"/>
  <c r="H26" i="14" s="1"/>
  <c r="K31" i="14"/>
  <c r="I32" i="14"/>
  <c r="H32" i="14" s="1"/>
  <c r="K37" i="14"/>
  <c r="I38" i="14"/>
  <c r="H38" i="14" s="1"/>
  <c r="K43" i="14"/>
  <c r="I44" i="14"/>
  <c r="H44" i="14" s="1"/>
  <c r="K49" i="14"/>
  <c r="I50" i="14"/>
  <c r="H50" i="14" s="1"/>
  <c r="K55" i="14"/>
  <c r="I56" i="14"/>
  <c r="H56" i="14" s="1"/>
  <c r="I7" i="14"/>
  <c r="H7" i="14" s="1"/>
  <c r="I31" i="14"/>
  <c r="H31" i="14" s="1"/>
  <c r="I37" i="14"/>
  <c r="H37" i="14" s="1"/>
  <c r="K8" i="14"/>
  <c r="I9" i="14"/>
  <c r="H9" i="14" s="1"/>
  <c r="M13" i="14"/>
  <c r="K14" i="14"/>
  <c r="I15" i="14"/>
  <c r="H15" i="14" s="1"/>
  <c r="M19" i="14"/>
  <c r="K20" i="14"/>
  <c r="I21" i="14"/>
  <c r="H21" i="14" s="1"/>
  <c r="M25" i="14"/>
  <c r="K26" i="14"/>
  <c r="K32" i="14"/>
  <c r="K38" i="14"/>
  <c r="K44" i="14"/>
  <c r="M49" i="14"/>
  <c r="K50" i="14"/>
  <c r="K56" i="14"/>
  <c r="N103" i="12"/>
  <c r="AG103" i="12" s="1"/>
  <c r="M103" i="12"/>
  <c r="U103" i="12" s="1"/>
  <c r="L103" i="12"/>
  <c r="J103" i="12"/>
  <c r="I103" i="12"/>
  <c r="H103" i="12"/>
  <c r="AA102" i="12"/>
  <c r="N102" i="12"/>
  <c r="M102" i="12"/>
  <c r="L102" i="12"/>
  <c r="J102" i="12"/>
  <c r="I102" i="12"/>
  <c r="H102" i="12"/>
  <c r="AG101" i="12"/>
  <c r="AA101" i="12"/>
  <c r="N101" i="12"/>
  <c r="AE101" i="12" s="1"/>
  <c r="M101" i="12"/>
  <c r="W101" i="12" s="1"/>
  <c r="L101" i="12"/>
  <c r="J101" i="12"/>
  <c r="I101" i="12"/>
  <c r="H101" i="12"/>
  <c r="AC100" i="12"/>
  <c r="W100" i="12"/>
  <c r="N100" i="12"/>
  <c r="M100" i="12"/>
  <c r="T100" i="12" s="1"/>
  <c r="L100" i="12"/>
  <c r="J100" i="12"/>
  <c r="I100" i="12"/>
  <c r="H100" i="12"/>
  <c r="AG99" i="12"/>
  <c r="AE99" i="12"/>
  <c r="AD99" i="12"/>
  <c r="AC99" i="12"/>
  <c r="Y99" i="12"/>
  <c r="U99" i="12"/>
  <c r="N99" i="12"/>
  <c r="AF99" i="12" s="1"/>
  <c r="M99" i="12"/>
  <c r="L99" i="12"/>
  <c r="J99" i="12"/>
  <c r="I99" i="12"/>
  <c r="H99" i="12"/>
  <c r="AA98" i="12"/>
  <c r="N98" i="12"/>
  <c r="AG98" i="12" s="1"/>
  <c r="M98" i="12"/>
  <c r="Z98" i="12" s="1"/>
  <c r="L98" i="12"/>
  <c r="J98" i="12"/>
  <c r="I98" i="12"/>
  <c r="H98" i="12"/>
  <c r="Z97" i="12"/>
  <c r="W97" i="12"/>
  <c r="V97" i="12"/>
  <c r="P97" i="12"/>
  <c r="N97" i="12"/>
  <c r="AE97" i="12" s="1"/>
  <c r="M97" i="12"/>
  <c r="L97" i="12"/>
  <c r="J97" i="12"/>
  <c r="I97" i="12"/>
  <c r="H97" i="12"/>
  <c r="AG96" i="12"/>
  <c r="AA96" i="12"/>
  <c r="Y96" i="12"/>
  <c r="V96" i="12"/>
  <c r="R96" i="12"/>
  <c r="Q96" i="12"/>
  <c r="N96" i="12"/>
  <c r="M96" i="12"/>
  <c r="X96" i="12" s="1"/>
  <c r="L96" i="12"/>
  <c r="J96" i="12"/>
  <c r="I96" i="12"/>
  <c r="H96" i="12"/>
  <c r="X95" i="12"/>
  <c r="N95" i="12"/>
  <c r="AE95" i="12" s="1"/>
  <c r="M95" i="12"/>
  <c r="U95" i="12" s="1"/>
  <c r="L95" i="12"/>
  <c r="J95" i="12"/>
  <c r="I95" i="12"/>
  <c r="H95" i="12"/>
  <c r="AG94" i="12"/>
  <c r="N94" i="12"/>
  <c r="AD94" i="12" s="1"/>
  <c r="M94" i="12"/>
  <c r="L94" i="12"/>
  <c r="J94" i="12"/>
  <c r="I94" i="12"/>
  <c r="H94" i="12"/>
  <c r="AG93" i="12"/>
  <c r="AE93" i="12"/>
  <c r="AD93" i="12"/>
  <c r="N93" i="12"/>
  <c r="M93" i="12"/>
  <c r="U93" i="12" s="1"/>
  <c r="L93" i="12"/>
  <c r="J93" i="12"/>
  <c r="I93" i="12"/>
  <c r="H93" i="12"/>
  <c r="R92" i="12"/>
  <c r="N92" i="12"/>
  <c r="AG92" i="12" s="1"/>
  <c r="M92" i="12"/>
  <c r="T92" i="12" s="1"/>
  <c r="L92" i="12"/>
  <c r="J92" i="12"/>
  <c r="I92" i="12"/>
  <c r="H92" i="12"/>
  <c r="AG91" i="12"/>
  <c r="AE91" i="12"/>
  <c r="AC91" i="12"/>
  <c r="AA91" i="12"/>
  <c r="Z91" i="12"/>
  <c r="Y91" i="12"/>
  <c r="S91" i="12"/>
  <c r="Q91" i="12"/>
  <c r="P91" i="12"/>
  <c r="O91" i="12"/>
  <c r="N91" i="12"/>
  <c r="AD91" i="12" s="1"/>
  <c r="M91" i="12"/>
  <c r="W91" i="12" s="1"/>
  <c r="L91" i="12"/>
  <c r="J91" i="12"/>
  <c r="I91" i="12"/>
  <c r="H91" i="12"/>
  <c r="AE90" i="12"/>
  <c r="AD90" i="12"/>
  <c r="V90" i="12"/>
  <c r="U90" i="12"/>
  <c r="N90" i="12"/>
  <c r="M90" i="12"/>
  <c r="P90" i="12" s="1"/>
  <c r="L90" i="12"/>
  <c r="J90" i="12"/>
  <c r="I90" i="12"/>
  <c r="H90" i="12"/>
  <c r="AA89" i="12"/>
  <c r="Y89" i="12"/>
  <c r="X89" i="12"/>
  <c r="N89" i="12"/>
  <c r="M89" i="12"/>
  <c r="T89" i="12" s="1"/>
  <c r="L89" i="12"/>
  <c r="J89" i="12"/>
  <c r="I89" i="12"/>
  <c r="H89" i="12"/>
  <c r="N88" i="12"/>
  <c r="AE88" i="12" s="1"/>
  <c r="M88" i="12"/>
  <c r="L88" i="12"/>
  <c r="J88" i="12"/>
  <c r="I88" i="12"/>
  <c r="H88" i="12"/>
  <c r="AG87" i="12"/>
  <c r="X87" i="12"/>
  <c r="V87" i="12"/>
  <c r="N87" i="12"/>
  <c r="M87" i="12"/>
  <c r="Q87" i="12" s="1"/>
  <c r="L87" i="12"/>
  <c r="J87" i="12"/>
  <c r="I87" i="12"/>
  <c r="H87" i="12"/>
  <c r="Z86" i="12"/>
  <c r="R86" i="12"/>
  <c r="N86" i="12"/>
  <c r="AE86" i="12" s="1"/>
  <c r="M86" i="12"/>
  <c r="L86" i="12"/>
  <c r="J86" i="12"/>
  <c r="I86" i="12"/>
  <c r="H86" i="12"/>
  <c r="AG85" i="12"/>
  <c r="N85" i="12"/>
  <c r="M85" i="12"/>
  <c r="Y85" i="12" s="1"/>
  <c r="L85" i="12"/>
  <c r="J85" i="12"/>
  <c r="I85" i="12"/>
  <c r="H85" i="12"/>
  <c r="AB84" i="12"/>
  <c r="U84" i="12"/>
  <c r="R84" i="12"/>
  <c r="Q84" i="12"/>
  <c r="N84" i="12"/>
  <c r="AG84" i="12" s="1"/>
  <c r="M84" i="12"/>
  <c r="V84" i="12" s="1"/>
  <c r="L84" i="12"/>
  <c r="J84" i="12"/>
  <c r="I84" i="12"/>
  <c r="H84" i="12"/>
  <c r="Y83" i="12"/>
  <c r="W83" i="12"/>
  <c r="Q83" i="12"/>
  <c r="N83" i="12"/>
  <c r="AD83" i="12" s="1"/>
  <c r="M83" i="12"/>
  <c r="U83" i="12" s="1"/>
  <c r="L83" i="12"/>
  <c r="J83" i="12"/>
  <c r="I83" i="12"/>
  <c r="H83" i="12"/>
  <c r="AC82" i="12"/>
  <c r="AB82" i="12"/>
  <c r="Z82" i="12"/>
  <c r="T82" i="12"/>
  <c r="S82" i="12"/>
  <c r="P82" i="12"/>
  <c r="O82" i="12"/>
  <c r="N82" i="12"/>
  <c r="AG82" i="12" s="1"/>
  <c r="M82" i="12"/>
  <c r="W82" i="12" s="1"/>
  <c r="L82" i="12"/>
  <c r="J82" i="12"/>
  <c r="I82" i="12"/>
  <c r="H82" i="12"/>
  <c r="AD81" i="12"/>
  <c r="AC81" i="12"/>
  <c r="AB81" i="12"/>
  <c r="AA81" i="12"/>
  <c r="N81" i="12"/>
  <c r="AF81" i="12" s="1"/>
  <c r="M81" i="12"/>
  <c r="L81" i="12"/>
  <c r="J81" i="12"/>
  <c r="I81" i="12"/>
  <c r="H81" i="12"/>
  <c r="X80" i="12"/>
  <c r="T80" i="12"/>
  <c r="Q80" i="12"/>
  <c r="N80" i="12"/>
  <c r="M80" i="12"/>
  <c r="Y80" i="12" s="1"/>
  <c r="L80" i="12"/>
  <c r="J80" i="12"/>
  <c r="I80" i="12"/>
  <c r="H80" i="12"/>
  <c r="AG79" i="12"/>
  <c r="N79" i="12"/>
  <c r="M79" i="12"/>
  <c r="V79" i="12" s="1"/>
  <c r="L79" i="12"/>
  <c r="J79" i="12"/>
  <c r="I79" i="12"/>
  <c r="H79" i="12"/>
  <c r="AG78" i="12"/>
  <c r="AE78" i="12"/>
  <c r="AB78" i="12"/>
  <c r="AA78" i="12"/>
  <c r="Y78" i="12"/>
  <c r="U78" i="12"/>
  <c r="R78" i="12"/>
  <c r="Q78" i="12"/>
  <c r="P78" i="12"/>
  <c r="N78" i="12"/>
  <c r="AF78" i="12" s="1"/>
  <c r="M78" i="12"/>
  <c r="L78" i="12"/>
  <c r="J78" i="12"/>
  <c r="I78" i="12"/>
  <c r="H78" i="12"/>
  <c r="AD77" i="12"/>
  <c r="AA77" i="12"/>
  <c r="X77" i="12"/>
  <c r="R77" i="12"/>
  <c r="N77" i="12"/>
  <c r="AF77" i="12" s="1"/>
  <c r="M77" i="12"/>
  <c r="L77" i="12"/>
  <c r="J77" i="12"/>
  <c r="I77" i="12"/>
  <c r="H77" i="12"/>
  <c r="AE76" i="12"/>
  <c r="W76" i="12"/>
  <c r="U76" i="12"/>
  <c r="S76" i="12"/>
  <c r="P76" i="12"/>
  <c r="N76" i="12"/>
  <c r="AG76" i="12" s="1"/>
  <c r="M76" i="12"/>
  <c r="L76" i="12"/>
  <c r="J76" i="12"/>
  <c r="I76" i="12"/>
  <c r="H76" i="12"/>
  <c r="N75" i="12"/>
  <c r="M75" i="12"/>
  <c r="T75" i="12" s="1"/>
  <c r="L75" i="12"/>
  <c r="J75" i="12"/>
  <c r="I75" i="12"/>
  <c r="H75" i="12"/>
  <c r="Q74" i="12"/>
  <c r="P74" i="12"/>
  <c r="N74" i="12"/>
  <c r="AC74" i="12" s="1"/>
  <c r="M74" i="12"/>
  <c r="L74" i="12"/>
  <c r="J74" i="12"/>
  <c r="I74" i="12"/>
  <c r="H74" i="12"/>
  <c r="AG73" i="12"/>
  <c r="S73" i="12"/>
  <c r="N73" i="12"/>
  <c r="AD73" i="12" s="1"/>
  <c r="M73" i="12"/>
  <c r="Z73" i="12" s="1"/>
  <c r="L73" i="12"/>
  <c r="J73" i="12"/>
  <c r="I73" i="12"/>
  <c r="H73" i="12"/>
  <c r="AC72" i="12"/>
  <c r="AB72" i="12"/>
  <c r="Z72" i="12"/>
  <c r="U72" i="12"/>
  <c r="S72" i="12"/>
  <c r="Q72" i="12"/>
  <c r="P72" i="12"/>
  <c r="N72" i="12"/>
  <c r="AG72" i="12" s="1"/>
  <c r="M72" i="12"/>
  <c r="L72" i="12"/>
  <c r="J72" i="12"/>
  <c r="I72" i="12"/>
  <c r="H72" i="12"/>
  <c r="AE71" i="12"/>
  <c r="AD71" i="12"/>
  <c r="AC71" i="12"/>
  <c r="S71" i="12"/>
  <c r="N71" i="12"/>
  <c r="AG71" i="12" s="1"/>
  <c r="M71" i="12"/>
  <c r="Q71" i="12" s="1"/>
  <c r="L71" i="12"/>
  <c r="J71" i="12"/>
  <c r="I71" i="12"/>
  <c r="H71" i="12"/>
  <c r="N70" i="12"/>
  <c r="AD70" i="12" s="1"/>
  <c r="M70" i="12"/>
  <c r="L70" i="12"/>
  <c r="J70" i="12"/>
  <c r="I70" i="12"/>
  <c r="H70" i="12"/>
  <c r="AA69" i="12"/>
  <c r="Z69" i="12"/>
  <c r="Q69" i="12"/>
  <c r="N69" i="12"/>
  <c r="AC69" i="12" s="1"/>
  <c r="M69" i="12"/>
  <c r="L69" i="12"/>
  <c r="J69" i="12"/>
  <c r="I69" i="12"/>
  <c r="H69" i="12"/>
  <c r="N68" i="12"/>
  <c r="M68" i="12"/>
  <c r="S68" i="12" s="1"/>
  <c r="L68" i="12"/>
  <c r="J68" i="12"/>
  <c r="I68" i="12"/>
  <c r="H68" i="12"/>
  <c r="AG67" i="12"/>
  <c r="Y67" i="12"/>
  <c r="W67" i="12"/>
  <c r="R67" i="12"/>
  <c r="Q67" i="12"/>
  <c r="N67" i="12"/>
  <c r="AD67" i="12" s="1"/>
  <c r="M67" i="12"/>
  <c r="S67" i="12" s="1"/>
  <c r="L67" i="12"/>
  <c r="J67" i="12"/>
  <c r="I67" i="12"/>
  <c r="H67" i="12"/>
  <c r="AD66" i="12"/>
  <c r="AA66" i="12"/>
  <c r="N66" i="12"/>
  <c r="M66" i="12"/>
  <c r="X66" i="12" s="1"/>
  <c r="L66" i="12"/>
  <c r="J66" i="12"/>
  <c r="I66" i="12"/>
  <c r="H66" i="12"/>
  <c r="N65" i="12"/>
  <c r="AE65" i="12" s="1"/>
  <c r="M65" i="12"/>
  <c r="L65" i="12"/>
  <c r="J65" i="12"/>
  <c r="I65" i="12"/>
  <c r="H65" i="12"/>
  <c r="AF64" i="12"/>
  <c r="N64" i="12"/>
  <c r="AE64" i="12" s="1"/>
  <c r="M64" i="12"/>
  <c r="L64" i="12"/>
  <c r="J64" i="12"/>
  <c r="I64" i="12"/>
  <c r="H64" i="12"/>
  <c r="AG63" i="12"/>
  <c r="AF63" i="12"/>
  <c r="V63" i="12"/>
  <c r="U63" i="12"/>
  <c r="S63" i="12"/>
  <c r="O63" i="12"/>
  <c r="N63" i="12"/>
  <c r="AC63" i="12" s="1"/>
  <c r="M63" i="12"/>
  <c r="L63" i="12"/>
  <c r="J63" i="12"/>
  <c r="I63" i="12"/>
  <c r="H63" i="12"/>
  <c r="U62" i="12"/>
  <c r="T62" i="12"/>
  <c r="N62" i="12"/>
  <c r="AE62" i="12" s="1"/>
  <c r="M62" i="12"/>
  <c r="P62" i="12" s="1"/>
  <c r="L62" i="12"/>
  <c r="J62" i="12"/>
  <c r="I62" i="12"/>
  <c r="H62" i="12"/>
  <c r="AC61" i="12"/>
  <c r="W61" i="12"/>
  <c r="V61" i="12"/>
  <c r="S61" i="12"/>
  <c r="N61" i="12"/>
  <c r="M61" i="12"/>
  <c r="L61" i="12"/>
  <c r="J61" i="12"/>
  <c r="I61" i="12"/>
  <c r="H61" i="12"/>
  <c r="N60" i="12"/>
  <c r="M60" i="12"/>
  <c r="T60" i="12" s="1"/>
  <c r="L60" i="12"/>
  <c r="J60" i="12"/>
  <c r="I60" i="12"/>
  <c r="H60" i="12"/>
  <c r="AG59" i="12"/>
  <c r="AC59" i="12"/>
  <c r="AA59" i="12"/>
  <c r="U59" i="12"/>
  <c r="T59" i="12"/>
  <c r="R59" i="12"/>
  <c r="N59" i="12"/>
  <c r="M59" i="12"/>
  <c r="L59" i="12"/>
  <c r="J59" i="12"/>
  <c r="I59" i="12"/>
  <c r="H59" i="12"/>
  <c r="AF58" i="12"/>
  <c r="AE58" i="12"/>
  <c r="Y58" i="12"/>
  <c r="R58" i="12"/>
  <c r="N58" i="12"/>
  <c r="AB58" i="12" s="1"/>
  <c r="M58" i="12"/>
  <c r="L58" i="12"/>
  <c r="J58" i="12"/>
  <c r="I58" i="12"/>
  <c r="H58" i="12"/>
  <c r="AG57" i="12"/>
  <c r="AA57" i="12"/>
  <c r="X57" i="12"/>
  <c r="V57" i="12"/>
  <c r="P57" i="12"/>
  <c r="N57" i="12"/>
  <c r="AC57" i="12" s="1"/>
  <c r="M57" i="12"/>
  <c r="L57" i="12"/>
  <c r="J57" i="12"/>
  <c r="I57" i="12"/>
  <c r="H57" i="12"/>
  <c r="AB56" i="12"/>
  <c r="N56" i="12"/>
  <c r="M56" i="12"/>
  <c r="L56" i="12"/>
  <c r="J56" i="12"/>
  <c r="I56" i="12"/>
  <c r="H56" i="12"/>
  <c r="AF55" i="12"/>
  <c r="AE55" i="12"/>
  <c r="N55" i="12"/>
  <c r="AD55" i="12" s="1"/>
  <c r="M55" i="12"/>
  <c r="L55" i="12"/>
  <c r="J55" i="12"/>
  <c r="I55" i="12"/>
  <c r="H55" i="12"/>
  <c r="AF54" i="12"/>
  <c r="U54" i="12"/>
  <c r="S54" i="12"/>
  <c r="O54" i="12"/>
  <c r="N54" i="12"/>
  <c r="AC54" i="12" s="1"/>
  <c r="M54" i="12"/>
  <c r="V54" i="12" s="1"/>
  <c r="L54" i="12"/>
  <c r="J54" i="12"/>
  <c r="I54" i="12"/>
  <c r="H54" i="12"/>
  <c r="AF53" i="12"/>
  <c r="AD53" i="12"/>
  <c r="U53" i="12"/>
  <c r="T53" i="12"/>
  <c r="P53" i="12"/>
  <c r="N53" i="12"/>
  <c r="AE53" i="12" s="1"/>
  <c r="M53" i="12"/>
  <c r="L53" i="12"/>
  <c r="J53" i="12"/>
  <c r="I53" i="12"/>
  <c r="H53" i="12"/>
  <c r="W52" i="12"/>
  <c r="V52" i="12"/>
  <c r="S52" i="12"/>
  <c r="R52" i="12"/>
  <c r="N52" i="12"/>
  <c r="AC52" i="12" s="1"/>
  <c r="M52" i="12"/>
  <c r="L52" i="12"/>
  <c r="J52" i="12"/>
  <c r="I52" i="12"/>
  <c r="H52" i="12"/>
  <c r="N51" i="12"/>
  <c r="M51" i="12"/>
  <c r="L51" i="12"/>
  <c r="J51" i="12"/>
  <c r="I51" i="12"/>
  <c r="H51" i="12"/>
  <c r="AD50" i="12"/>
  <c r="N50" i="12"/>
  <c r="M50" i="12"/>
  <c r="L50" i="12"/>
  <c r="J50" i="12"/>
  <c r="I50" i="12"/>
  <c r="H50" i="12"/>
  <c r="AF49" i="12"/>
  <c r="V49" i="12"/>
  <c r="R49" i="12"/>
  <c r="Q49" i="12"/>
  <c r="N49" i="12"/>
  <c r="M49" i="12"/>
  <c r="Y49" i="12" s="1"/>
  <c r="L49" i="12"/>
  <c r="J49" i="12"/>
  <c r="I49" i="12"/>
  <c r="H49" i="12"/>
  <c r="AA48" i="12"/>
  <c r="X48" i="12"/>
  <c r="V48" i="12"/>
  <c r="P48" i="12"/>
  <c r="N48" i="12"/>
  <c r="AD48" i="12" s="1"/>
  <c r="M48" i="12"/>
  <c r="L48" i="12"/>
  <c r="J48" i="12"/>
  <c r="I48" i="12"/>
  <c r="H48" i="12"/>
  <c r="X47" i="12"/>
  <c r="U47" i="12"/>
  <c r="P47" i="12"/>
  <c r="N47" i="12"/>
  <c r="AB47" i="12" s="1"/>
  <c r="M47" i="12"/>
  <c r="W47" i="12" s="1"/>
  <c r="L47" i="12"/>
  <c r="J47" i="12"/>
  <c r="I47" i="12"/>
  <c r="H47" i="12"/>
  <c r="AF46" i="12"/>
  <c r="S46" i="12"/>
  <c r="N46" i="12"/>
  <c r="M46" i="12"/>
  <c r="L46" i="12"/>
  <c r="J46" i="12"/>
  <c r="I46" i="12"/>
  <c r="H46" i="12"/>
  <c r="AD45" i="12"/>
  <c r="U45" i="12"/>
  <c r="S45" i="12"/>
  <c r="R45" i="12"/>
  <c r="N45" i="12"/>
  <c r="AF45" i="12" s="1"/>
  <c r="M45" i="12"/>
  <c r="L45" i="12"/>
  <c r="J45" i="12"/>
  <c r="I45" i="12"/>
  <c r="H45" i="12"/>
  <c r="Z44" i="12"/>
  <c r="X44" i="12"/>
  <c r="W44" i="12"/>
  <c r="V44" i="12"/>
  <c r="Q44" i="12"/>
  <c r="P44" i="12"/>
  <c r="O44" i="12"/>
  <c r="N44" i="12"/>
  <c r="M44" i="12"/>
  <c r="R44" i="12" s="1"/>
  <c r="L44" i="12"/>
  <c r="J44" i="12"/>
  <c r="I44" i="12"/>
  <c r="H44" i="12"/>
  <c r="Z43" i="12"/>
  <c r="W43" i="12"/>
  <c r="V43" i="12"/>
  <c r="S43" i="12"/>
  <c r="P43" i="12"/>
  <c r="N43" i="12"/>
  <c r="AF43" i="12" s="1"/>
  <c r="M43" i="12"/>
  <c r="R43" i="12" s="1"/>
  <c r="L43" i="12"/>
  <c r="J43" i="12"/>
  <c r="I43" i="12"/>
  <c r="H43" i="12"/>
  <c r="AF42" i="12"/>
  <c r="AA42" i="12"/>
  <c r="N42" i="12"/>
  <c r="AE42" i="12" s="1"/>
  <c r="M42" i="12"/>
  <c r="T42" i="12" s="1"/>
  <c r="L42" i="12"/>
  <c r="J42" i="12"/>
  <c r="I42" i="12"/>
  <c r="H42" i="12"/>
  <c r="AG41" i="12"/>
  <c r="AC41" i="12"/>
  <c r="AA41" i="12"/>
  <c r="X41" i="12"/>
  <c r="W41" i="12"/>
  <c r="V41" i="12"/>
  <c r="T41" i="12"/>
  <c r="Q41" i="12"/>
  <c r="P41" i="12"/>
  <c r="O41" i="12"/>
  <c r="N41" i="12"/>
  <c r="AE41" i="12" s="1"/>
  <c r="M41" i="12"/>
  <c r="L41" i="12"/>
  <c r="J41" i="12"/>
  <c r="I41" i="12"/>
  <c r="H41" i="12"/>
  <c r="AC40" i="12"/>
  <c r="AB40" i="12"/>
  <c r="V40" i="12"/>
  <c r="T40" i="12"/>
  <c r="N40" i="12"/>
  <c r="AE40" i="12" s="1"/>
  <c r="M40" i="12"/>
  <c r="L40" i="12"/>
  <c r="J40" i="12"/>
  <c r="I40" i="12"/>
  <c r="H40" i="12"/>
  <c r="AA39" i="12"/>
  <c r="T39" i="12"/>
  <c r="S39" i="12"/>
  <c r="P39" i="12"/>
  <c r="O39" i="12"/>
  <c r="N39" i="12"/>
  <c r="M39" i="12"/>
  <c r="X39" i="12" s="1"/>
  <c r="L39" i="12"/>
  <c r="J39" i="12"/>
  <c r="I39" i="12"/>
  <c r="H39" i="12"/>
  <c r="N38" i="12"/>
  <c r="AF38" i="12" s="1"/>
  <c r="M38" i="12"/>
  <c r="Y38" i="12" s="1"/>
  <c r="L38" i="12"/>
  <c r="I38" i="12"/>
  <c r="H38" i="12"/>
  <c r="N37" i="12"/>
  <c r="AF37" i="12" s="1"/>
  <c r="M37" i="12"/>
  <c r="S37" i="12" s="1"/>
  <c r="L37" i="12"/>
  <c r="N36" i="12"/>
  <c r="AA36" i="12" s="1"/>
  <c r="M36" i="12"/>
  <c r="P36" i="12" s="1"/>
  <c r="L36" i="12"/>
  <c r="N35" i="12"/>
  <c r="AE35" i="12" s="1"/>
  <c r="M35" i="12"/>
  <c r="Y35" i="12" s="1"/>
  <c r="L35" i="12"/>
  <c r="N34" i="12"/>
  <c r="AE34" i="12" s="1"/>
  <c r="M34" i="12"/>
  <c r="V34" i="12" s="1"/>
  <c r="L34" i="12"/>
  <c r="Z33" i="12"/>
  <c r="N33" i="12"/>
  <c r="AB33" i="12" s="1"/>
  <c r="M33" i="12"/>
  <c r="X33" i="12" s="1"/>
  <c r="L33" i="12"/>
  <c r="N32" i="12"/>
  <c r="AF32" i="12" s="1"/>
  <c r="M32" i="12"/>
  <c r="Y32" i="12" s="1"/>
  <c r="L32" i="12"/>
  <c r="N31" i="12"/>
  <c r="M31" i="12"/>
  <c r="U31" i="12" s="1"/>
  <c r="L31" i="12"/>
  <c r="N30" i="12"/>
  <c r="AF30" i="12" s="1"/>
  <c r="M30" i="12"/>
  <c r="Y30" i="12" s="1"/>
  <c r="L30" i="12"/>
  <c r="N29" i="12"/>
  <c r="AB29" i="12" s="1"/>
  <c r="M29" i="12"/>
  <c r="W29" i="12" s="1"/>
  <c r="L29" i="12"/>
  <c r="N28" i="12"/>
  <c r="AC28" i="12" s="1"/>
  <c r="M28" i="12"/>
  <c r="Y28" i="12" s="1"/>
  <c r="L28" i="12"/>
  <c r="AG27" i="12"/>
  <c r="N27" i="12"/>
  <c r="AF27" i="12" s="1"/>
  <c r="M27" i="12"/>
  <c r="U27" i="12" s="1"/>
  <c r="L27" i="12"/>
  <c r="N26" i="12"/>
  <c r="AB26" i="12" s="1"/>
  <c r="M26" i="12"/>
  <c r="Z26" i="12" s="1"/>
  <c r="L26" i="12"/>
  <c r="N25" i="12"/>
  <c r="AD25" i="12" s="1"/>
  <c r="M25" i="12"/>
  <c r="V25" i="12" s="1"/>
  <c r="L25" i="12"/>
  <c r="N24" i="12"/>
  <c r="AF24" i="12" s="1"/>
  <c r="M24" i="12"/>
  <c r="W24" i="12" s="1"/>
  <c r="L24" i="12"/>
  <c r="N23" i="12"/>
  <c r="AB23" i="12" s="1"/>
  <c r="M23" i="12"/>
  <c r="Z23" i="12" s="1"/>
  <c r="L23" i="12"/>
  <c r="N22" i="12"/>
  <c r="M22" i="12"/>
  <c r="V22" i="12" s="1"/>
  <c r="L22" i="12"/>
  <c r="N21" i="12"/>
  <c r="AF21" i="12" s="1"/>
  <c r="M21" i="12"/>
  <c r="V21" i="12" s="1"/>
  <c r="L21" i="12"/>
  <c r="N20" i="12"/>
  <c r="AC20" i="12" s="1"/>
  <c r="M20" i="12"/>
  <c r="U20" i="12" s="1"/>
  <c r="L20" i="12"/>
  <c r="N19" i="12"/>
  <c r="AD19" i="12" s="1"/>
  <c r="M19" i="12"/>
  <c r="U19" i="12" s="1"/>
  <c r="L19" i="12"/>
  <c r="N18" i="12"/>
  <c r="M18" i="12"/>
  <c r="V18" i="12" s="1"/>
  <c r="L18" i="12"/>
  <c r="N17" i="12"/>
  <c r="AD17" i="12" s="1"/>
  <c r="M17" i="12"/>
  <c r="S17" i="12" s="1"/>
  <c r="L17" i="12"/>
  <c r="N16" i="12"/>
  <c r="AD16" i="12" s="1"/>
  <c r="M16" i="12"/>
  <c r="S16" i="12" s="1"/>
  <c r="L16" i="12"/>
  <c r="N15" i="12"/>
  <c r="AF15" i="12" s="1"/>
  <c r="M15" i="12"/>
  <c r="W15" i="12" s="1"/>
  <c r="L15" i="12"/>
  <c r="AA14" i="12"/>
  <c r="N14" i="12"/>
  <c r="M14" i="12"/>
  <c r="U14" i="12" s="1"/>
  <c r="L14" i="12"/>
  <c r="N13" i="12"/>
  <c r="AA13" i="12" s="1"/>
  <c r="M13" i="12"/>
  <c r="U13" i="12" s="1"/>
  <c r="L13" i="12"/>
  <c r="N12" i="12"/>
  <c r="AF12" i="12" s="1"/>
  <c r="M12" i="12"/>
  <c r="S12" i="12" s="1"/>
  <c r="L12" i="12"/>
  <c r="AE11" i="12"/>
  <c r="N11" i="12"/>
  <c r="AB11" i="12" s="1"/>
  <c r="M11" i="12"/>
  <c r="W11" i="12" s="1"/>
  <c r="L11" i="12"/>
  <c r="N10" i="12"/>
  <c r="AC10" i="12" s="1"/>
  <c r="M10" i="12"/>
  <c r="U10" i="12" s="1"/>
  <c r="L10" i="12"/>
  <c r="N9" i="12"/>
  <c r="M9" i="12"/>
  <c r="U9" i="12" s="1"/>
  <c r="L9" i="12"/>
  <c r="N8" i="12"/>
  <c r="AB8" i="12" s="1"/>
  <c r="L8" i="12"/>
  <c r="N7" i="12"/>
  <c r="AD7" i="12" s="1"/>
  <c r="L7" i="12"/>
  <c r="N6" i="12"/>
  <c r="AF6" i="12" s="1"/>
  <c r="L6" i="12"/>
  <c r="N5" i="12"/>
  <c r="AG5" i="12" s="1"/>
  <c r="L5" i="12"/>
  <c r="AA4" i="12"/>
  <c r="N4" i="12"/>
  <c r="AD4" i="12" s="1"/>
  <c r="L4" i="12"/>
  <c r="H1" i="12"/>
  <c r="D1" i="12"/>
  <c r="S9" i="12" l="1"/>
  <c r="Y50" i="12"/>
  <c r="W50" i="12"/>
  <c r="P50" i="12"/>
  <c r="T50" i="12"/>
  <c r="R50" i="12"/>
  <c r="Z50" i="12"/>
  <c r="Q50" i="12"/>
  <c r="Y65" i="12"/>
  <c r="V65" i="12"/>
  <c r="O65" i="12"/>
  <c r="U65" i="12"/>
  <c r="Z65" i="12"/>
  <c r="P65" i="12"/>
  <c r="T65" i="12"/>
  <c r="R65" i="12"/>
  <c r="Q65" i="12"/>
  <c r="AG19" i="12"/>
  <c r="AE50" i="12"/>
  <c r="AF50" i="12"/>
  <c r="AC50" i="12"/>
  <c r="AA50" i="12"/>
  <c r="AG50" i="12"/>
  <c r="Y56" i="12"/>
  <c r="V56" i="12"/>
  <c r="O56" i="12"/>
  <c r="U56" i="12"/>
  <c r="R56" i="12"/>
  <c r="Q56" i="12"/>
  <c r="Z56" i="12"/>
  <c r="P56" i="12"/>
  <c r="T70" i="12"/>
  <c r="S70" i="12"/>
  <c r="X70" i="12"/>
  <c r="W70" i="12"/>
  <c r="O70" i="12"/>
  <c r="AF18" i="12"/>
  <c r="AE18" i="12"/>
  <c r="AC39" i="12"/>
  <c r="AG39" i="12"/>
  <c r="AD39" i="12"/>
  <c r="U42" i="12"/>
  <c r="O50" i="12"/>
  <c r="W65" i="12"/>
  <c r="AA18" i="12"/>
  <c r="AD33" i="12"/>
  <c r="AE39" i="12"/>
  <c r="X46" i="12"/>
  <c r="T46" i="12"/>
  <c r="AB49" i="12"/>
  <c r="AE49" i="12"/>
  <c r="U50" i="12"/>
  <c r="AD54" i="12"/>
  <c r="T56" i="12"/>
  <c r="X65" i="12"/>
  <c r="U51" i="12"/>
  <c r="T51" i="12"/>
  <c r="AF9" i="12"/>
  <c r="AE9" i="12"/>
  <c r="O10" i="12"/>
  <c r="AA9" i="12"/>
  <c r="AE46" i="12"/>
  <c r="AD46" i="12"/>
  <c r="AB46" i="12"/>
  <c r="V50" i="12"/>
  <c r="W56" i="12"/>
  <c r="AB14" i="12"/>
  <c r="AG14" i="12"/>
  <c r="AD22" i="12"/>
  <c r="AE22" i="12"/>
  <c r="Y47" i="12"/>
  <c r="V47" i="12"/>
  <c r="O47" i="12"/>
  <c r="T47" i="12"/>
  <c r="R47" i="12"/>
  <c r="Z47" i="12"/>
  <c r="Q47" i="12"/>
  <c r="X50" i="12"/>
  <c r="AG54" i="12"/>
  <c r="Y55" i="12"/>
  <c r="Z55" i="12"/>
  <c r="S55" i="12"/>
  <c r="X56" i="12"/>
  <c r="AC60" i="12"/>
  <c r="AA60" i="12"/>
  <c r="Y64" i="12"/>
  <c r="Z64" i="12"/>
  <c r="S64" i="12"/>
  <c r="AF68" i="12"/>
  <c r="AD68" i="12"/>
  <c r="AC68" i="12"/>
  <c r="AA68" i="12"/>
  <c r="AG68" i="12"/>
  <c r="AE68" i="12"/>
  <c r="AB68" i="12"/>
  <c r="AA75" i="12"/>
  <c r="AC75" i="12"/>
  <c r="AB75" i="12"/>
  <c r="Y40" i="12"/>
  <c r="Q40" i="12"/>
  <c r="Y59" i="12"/>
  <c r="W59" i="12"/>
  <c r="P59" i="12"/>
  <c r="V59" i="12"/>
  <c r="O59" i="12"/>
  <c r="X59" i="12"/>
  <c r="Z61" i="12"/>
  <c r="P61" i="12"/>
  <c r="Y61" i="12"/>
  <c r="W62" i="12"/>
  <c r="AB64" i="12"/>
  <c r="AC66" i="12"/>
  <c r="AG66" i="12"/>
  <c r="AE66" i="12"/>
  <c r="AA74" i="12"/>
  <c r="U77" i="12"/>
  <c r="T77" i="12"/>
  <c r="AD79" i="12"/>
  <c r="AE79" i="12"/>
  <c r="AC79" i="12"/>
  <c r="AD85" i="12"/>
  <c r="AF85" i="12"/>
  <c r="AE85" i="12"/>
  <c r="AF87" i="12"/>
  <c r="AC87" i="12"/>
  <c r="AB87" i="12"/>
  <c r="AA87" i="12"/>
  <c r="AA88" i="12"/>
  <c r="AD89" i="12"/>
  <c r="AC89" i="12"/>
  <c r="AF89" i="12"/>
  <c r="AF90" i="12"/>
  <c r="AA90" i="12"/>
  <c r="AG90" i="12"/>
  <c r="X90" i="12"/>
  <c r="AF93" i="12"/>
  <c r="AC93" i="12"/>
  <c r="AB93" i="12"/>
  <c r="AA95" i="12"/>
  <c r="Q99" i="12"/>
  <c r="X99" i="12"/>
  <c r="U101" i="12"/>
  <c r="X45" i="12"/>
  <c r="O45" i="12"/>
  <c r="V45" i="12"/>
  <c r="Y53" i="12"/>
  <c r="Z53" i="12"/>
  <c r="R53" i="12"/>
  <c r="X53" i="12"/>
  <c r="Q53" i="12"/>
  <c r="V53" i="12"/>
  <c r="Z58" i="12"/>
  <c r="X58" i="12"/>
  <c r="V58" i="12"/>
  <c r="AB27" i="12"/>
  <c r="AD35" i="12"/>
  <c r="AF40" i="12"/>
  <c r="Y41" i="12"/>
  <c r="Z41" i="12"/>
  <c r="R41" i="12"/>
  <c r="U41" i="12"/>
  <c r="AD41" i="12"/>
  <c r="Y43" i="12"/>
  <c r="Y45" i="12"/>
  <c r="Z48" i="12"/>
  <c r="O48" i="12"/>
  <c r="Z52" i="12"/>
  <c r="P52" i="12"/>
  <c r="Y52" i="12"/>
  <c r="W53" i="12"/>
  <c r="AB55" i="12"/>
  <c r="Z57" i="12"/>
  <c r="O57" i="12"/>
  <c r="AE59" i="12"/>
  <c r="AF59" i="12"/>
  <c r="AD59" i="12"/>
  <c r="Z59" i="12"/>
  <c r="O62" i="12"/>
  <c r="AD62" i="12"/>
  <c r="Z63" i="12"/>
  <c r="R63" i="12"/>
  <c r="Y63" i="12"/>
  <c r="P63" i="12"/>
  <c r="X63" i="12"/>
  <c r="AD64" i="12"/>
  <c r="V66" i="12"/>
  <c r="T69" i="12"/>
  <c r="V69" i="12"/>
  <c r="S69" i="12"/>
  <c r="W72" i="12"/>
  <c r="O72" i="12"/>
  <c r="V72" i="12"/>
  <c r="Y72" i="12"/>
  <c r="AA73" i="12"/>
  <c r="AB74" i="12"/>
  <c r="O76" i="12"/>
  <c r="Z76" i="12"/>
  <c r="AE77" i="12"/>
  <c r="W78" i="12"/>
  <c r="O78" i="12"/>
  <c r="V78" i="12"/>
  <c r="X78" i="12"/>
  <c r="AA79" i="12"/>
  <c r="AA85" i="12"/>
  <c r="O87" i="12"/>
  <c r="AD87" i="12"/>
  <c r="O89" i="12"/>
  <c r="O90" i="12"/>
  <c r="AB90" i="12"/>
  <c r="R93" i="12"/>
  <c r="AA94" i="12"/>
  <c r="AF96" i="12"/>
  <c r="AE96" i="12"/>
  <c r="AD96" i="12"/>
  <c r="AB96" i="12"/>
  <c r="AC96" i="12"/>
  <c r="S97" i="12"/>
  <c r="Q97" i="12"/>
  <c r="Y97" i="12"/>
  <c r="O97" i="12"/>
  <c r="AC27" i="12"/>
  <c r="R40" i="12"/>
  <c r="AF41" i="12"/>
  <c r="Y44" i="12"/>
  <c r="U44" i="12"/>
  <c r="T44" i="12"/>
  <c r="P45" i="12"/>
  <c r="Z45" i="12"/>
  <c r="AC48" i="12"/>
  <c r="AE48" i="12"/>
  <c r="AG48" i="12"/>
  <c r="Z49" i="12"/>
  <c r="X49" i="12"/>
  <c r="O53" i="12"/>
  <c r="Z54" i="12"/>
  <c r="R54" i="12"/>
  <c r="Y54" i="12"/>
  <c r="P54" i="12"/>
  <c r="X54" i="12"/>
  <c r="Q58" i="12"/>
  <c r="Q59" i="12"/>
  <c r="R61" i="12"/>
  <c r="AF62" i="12"/>
  <c r="AD63" i="12"/>
  <c r="AF71" i="12"/>
  <c r="AB71" i="12"/>
  <c r="AA71" i="12"/>
  <c r="S74" i="12"/>
  <c r="Y74" i="12"/>
  <c r="X74" i="12"/>
  <c r="O77" i="12"/>
  <c r="AF79" i="12"/>
  <c r="S80" i="12"/>
  <c r="R80" i="12"/>
  <c r="Z80" i="12"/>
  <c r="X81" i="12"/>
  <c r="S81" i="12"/>
  <c r="AA82" i="12"/>
  <c r="X84" i="12"/>
  <c r="P84" i="12"/>
  <c r="W84" i="12"/>
  <c r="O84" i="12"/>
  <c r="Y84" i="12"/>
  <c r="AC85" i="12"/>
  <c r="AE87" i="12"/>
  <c r="AC90" i="12"/>
  <c r="AA93" i="12"/>
  <c r="AC94" i="12"/>
  <c r="AD97" i="12"/>
  <c r="AC97" i="12"/>
  <c r="AA97" i="12"/>
  <c r="AG97" i="12"/>
  <c r="AF97" i="12"/>
  <c r="R99" i="12"/>
  <c r="W102" i="12"/>
  <c r="V102" i="12"/>
  <c r="U102" i="12"/>
  <c r="P102" i="12"/>
  <c r="O102" i="12"/>
  <c r="AF74" i="12"/>
  <c r="AG74" i="12"/>
  <c r="AE74" i="12"/>
  <c r="AD74" i="12"/>
  <c r="AF84" i="12"/>
  <c r="AE84" i="12"/>
  <c r="AD84" i="12"/>
  <c r="AA84" i="12"/>
  <c r="AC86" i="12"/>
  <c r="AA86" i="12"/>
  <c r="T88" i="12"/>
  <c r="S88" i="12"/>
  <c r="AB92" i="12"/>
  <c r="AF92" i="12"/>
  <c r="AE92" i="12"/>
  <c r="AB98" i="12"/>
  <c r="AF98" i="12"/>
  <c r="AC102" i="12"/>
  <c r="AG102" i="12"/>
  <c r="Y101" i="12"/>
  <c r="R101" i="12"/>
  <c r="Q101" i="12"/>
  <c r="O101" i="12"/>
  <c r="X101" i="12"/>
  <c r="Y62" i="12"/>
  <c r="Z62" i="12"/>
  <c r="R62" i="12"/>
  <c r="X62" i="12"/>
  <c r="Q62" i="12"/>
  <c r="V62" i="12"/>
  <c r="Z66" i="12"/>
  <c r="P66" i="12"/>
  <c r="O66" i="12"/>
  <c r="AB73" i="12"/>
  <c r="AF73" i="12"/>
  <c r="AE73" i="12"/>
  <c r="AC84" i="12"/>
  <c r="S87" i="12"/>
  <c r="R87" i="12"/>
  <c r="Y87" i="12"/>
  <c r="V88" i="12"/>
  <c r="R89" i="12"/>
  <c r="Q89" i="12"/>
  <c r="R90" i="12"/>
  <c r="Y90" i="12"/>
  <c r="Q90" i="12"/>
  <c r="W90" i="12"/>
  <c r="AA92" i="12"/>
  <c r="T94" i="12"/>
  <c r="V94" i="12"/>
  <c r="O94" i="12"/>
  <c r="AE98" i="12"/>
  <c r="AB102" i="12"/>
  <c r="U96" i="12"/>
  <c r="AD57" i="12"/>
  <c r="AF72" i="12"/>
  <c r="AC78" i="12"/>
  <c r="AE81" i="12"/>
  <c r="V91" i="12"/>
  <c r="Q95" i="12"/>
  <c r="O96" i="12"/>
  <c r="W96" i="12"/>
  <c r="Q98" i="12"/>
  <c r="AA99" i="12"/>
  <c r="AC101" i="12"/>
  <c r="Z39" i="12"/>
  <c r="AE57" i="12"/>
  <c r="Z67" i="12"/>
  <c r="AC76" i="12"/>
  <c r="AD78" i="12"/>
  <c r="AG81" i="12"/>
  <c r="AF91" i="12"/>
  <c r="T95" i="12"/>
  <c r="P96" i="12"/>
  <c r="X98" i="12"/>
  <c r="AB99" i="12"/>
  <c r="Q100" i="12"/>
  <c r="AD101" i="12"/>
  <c r="AG29" i="12"/>
  <c r="AD27" i="12"/>
  <c r="AA27" i="12"/>
  <c r="AE27" i="12"/>
  <c r="J27" i="12" s="1"/>
  <c r="AF22" i="12"/>
  <c r="AG22" i="12"/>
  <c r="AA22" i="12"/>
  <c r="AE21" i="12"/>
  <c r="AA19" i="12"/>
  <c r="AF19" i="12"/>
  <c r="AB18" i="12"/>
  <c r="AG18" i="12"/>
  <c r="AC18" i="12"/>
  <c r="AD18" i="12"/>
  <c r="AA16" i="12"/>
  <c r="AG16" i="12"/>
  <c r="AB15" i="12"/>
  <c r="AD14" i="12"/>
  <c r="AE14" i="12"/>
  <c r="AF14" i="12"/>
  <c r="AB12" i="12"/>
  <c r="AF11" i="12"/>
  <c r="AG11" i="12"/>
  <c r="AA11" i="12"/>
  <c r="AB9" i="12"/>
  <c r="AG9" i="12"/>
  <c r="AC9" i="12"/>
  <c r="AD9" i="12"/>
  <c r="AG8" i="12"/>
  <c r="AD6" i="12"/>
  <c r="Q10" i="12"/>
  <c r="Z10" i="12"/>
  <c r="Z19" i="12"/>
  <c r="V10" i="12"/>
  <c r="W10" i="12"/>
  <c r="Y15" i="12"/>
  <c r="P18" i="12"/>
  <c r="AF36" i="12"/>
  <c r="U36" i="12"/>
  <c r="AA32" i="12"/>
  <c r="Q35" i="12"/>
  <c r="AB36" i="12"/>
  <c r="X35" i="12"/>
  <c r="AE36" i="12"/>
  <c r="AB38" i="12"/>
  <c r="P24" i="12"/>
  <c r="X24" i="12"/>
  <c r="AC24" i="12"/>
  <c r="AB37" i="12"/>
  <c r="AD37" i="12"/>
  <c r="AE37" i="12"/>
  <c r="AG35" i="12"/>
  <c r="AA35" i="12"/>
  <c r="AC35" i="12"/>
  <c r="AC34" i="12"/>
  <c r="AF34" i="12"/>
  <c r="AB30" i="12"/>
  <c r="AD30" i="12"/>
  <c r="AE30" i="12"/>
  <c r="AG30" i="12"/>
  <c r="J30" i="12" s="1"/>
  <c r="AC30" i="12"/>
  <c r="AA30" i="12"/>
  <c r="AA29" i="12"/>
  <c r="AE29" i="12"/>
  <c r="AF29" i="12"/>
  <c r="AF26" i="12"/>
  <c r="AA26" i="12"/>
  <c r="AG26" i="12"/>
  <c r="AG25" i="12"/>
  <c r="AF25" i="12"/>
  <c r="AA25" i="12"/>
  <c r="AC25" i="12"/>
  <c r="AE25" i="12"/>
  <c r="AD24" i="12"/>
  <c r="AE24" i="12"/>
  <c r="AG24" i="12"/>
  <c r="AA24" i="12"/>
  <c r="AB24" i="12"/>
  <c r="AA23" i="12"/>
  <c r="AG23" i="12"/>
  <c r="AG21" i="12"/>
  <c r="AA21" i="12"/>
  <c r="AB21" i="12"/>
  <c r="AC21" i="12"/>
  <c r="AD21" i="12"/>
  <c r="AC15" i="12"/>
  <c r="AD15" i="12"/>
  <c r="AE15" i="12"/>
  <c r="AG15" i="12"/>
  <c r="J15" i="12" s="1"/>
  <c r="AA15" i="12"/>
  <c r="AC12" i="12"/>
  <c r="AD12" i="12"/>
  <c r="AE12" i="12"/>
  <c r="AG12" i="12"/>
  <c r="AA12" i="12"/>
  <c r="AB10" i="12"/>
  <c r="AA8" i="12"/>
  <c r="AF8" i="12"/>
  <c r="AA7" i="12"/>
  <c r="AC7" i="12"/>
  <c r="AE7" i="12"/>
  <c r="AF7" i="12"/>
  <c r="AG7" i="12"/>
  <c r="AE6" i="12"/>
  <c r="AG6" i="12"/>
  <c r="J6" i="12" s="1"/>
  <c r="AA6" i="12"/>
  <c r="AB6" i="12"/>
  <c r="AC6" i="12"/>
  <c r="AA5" i="12"/>
  <c r="AE4" i="12"/>
  <c r="AF4" i="12"/>
  <c r="AG4" i="12"/>
  <c r="P33" i="12"/>
  <c r="R33" i="12"/>
  <c r="Y33" i="12"/>
  <c r="Z29" i="12"/>
  <c r="R26" i="12"/>
  <c r="R36" i="12"/>
  <c r="T36" i="12"/>
  <c r="R34" i="12"/>
  <c r="T34" i="12"/>
  <c r="S33" i="12"/>
  <c r="I33" i="12"/>
  <c r="U33" i="12"/>
  <c r="V33" i="12"/>
  <c r="O33" i="12"/>
  <c r="U32" i="12"/>
  <c r="O32" i="12"/>
  <c r="V32" i="12"/>
  <c r="P32" i="12"/>
  <c r="W32" i="12"/>
  <c r="T32" i="12"/>
  <c r="Q32" i="12"/>
  <c r="X32" i="12"/>
  <c r="R32" i="12"/>
  <c r="Z32" i="12"/>
  <c r="I32" i="12" s="1"/>
  <c r="S30" i="12"/>
  <c r="Y29" i="12"/>
  <c r="Q29" i="12"/>
  <c r="R29" i="12"/>
  <c r="S29" i="12"/>
  <c r="X29" i="12"/>
  <c r="S26" i="12"/>
  <c r="Y26" i="12"/>
  <c r="W25" i="12"/>
  <c r="O25" i="12"/>
  <c r="Y25" i="12"/>
  <c r="P25" i="12"/>
  <c r="Z25" i="12"/>
  <c r="Q25" i="12"/>
  <c r="S25" i="12"/>
  <c r="Q24" i="12"/>
  <c r="Y24" i="12"/>
  <c r="R24" i="12"/>
  <c r="U24" i="12"/>
  <c r="V24" i="12"/>
  <c r="O24" i="12"/>
  <c r="S23" i="12"/>
  <c r="Y19" i="12"/>
  <c r="Q19" i="12"/>
  <c r="S19" i="12"/>
  <c r="Q18" i="12"/>
  <c r="R18" i="12"/>
  <c r="W18" i="12"/>
  <c r="X18" i="12"/>
  <c r="Y18" i="12"/>
  <c r="Z16" i="12"/>
  <c r="Q15" i="12"/>
  <c r="R15" i="12"/>
  <c r="X15" i="12"/>
  <c r="Q14" i="12"/>
  <c r="Z14" i="12"/>
  <c r="S11" i="12"/>
  <c r="P10" i="12"/>
  <c r="Y10" i="12"/>
  <c r="S10" i="12"/>
  <c r="Z38" i="12"/>
  <c r="R38" i="12"/>
  <c r="T38" i="12"/>
  <c r="U38" i="12"/>
  <c r="O38" i="12"/>
  <c r="V38" i="12"/>
  <c r="P38" i="12"/>
  <c r="W38" i="12"/>
  <c r="Q38" i="12"/>
  <c r="X38" i="12"/>
  <c r="T37" i="12"/>
  <c r="P35" i="12"/>
  <c r="W35" i="12"/>
  <c r="R35" i="12"/>
  <c r="Z35" i="12"/>
  <c r="I35" i="12" s="1"/>
  <c r="T35" i="12"/>
  <c r="U35" i="12"/>
  <c r="O35" i="12"/>
  <c r="V35" i="12"/>
  <c r="T31" i="12"/>
  <c r="Q28" i="12"/>
  <c r="Z28" i="12"/>
  <c r="S28" i="12"/>
  <c r="V28" i="12"/>
  <c r="U28" i="12"/>
  <c r="O28" i="12"/>
  <c r="W28" i="12"/>
  <c r="P28" i="12"/>
  <c r="P22" i="12"/>
  <c r="Q22" i="12"/>
  <c r="S22" i="12"/>
  <c r="Z22" i="12"/>
  <c r="W22" i="12"/>
  <c r="Y22" i="12"/>
  <c r="O21" i="12"/>
  <c r="X21" i="12"/>
  <c r="Y21" i="12"/>
  <c r="Q21" i="12"/>
  <c r="W21" i="12"/>
  <c r="P21" i="12"/>
  <c r="R21" i="12"/>
  <c r="W17" i="12"/>
  <c r="O17" i="12"/>
  <c r="X17" i="12"/>
  <c r="Q17" i="12"/>
  <c r="Y17" i="12"/>
  <c r="U17" i="12"/>
  <c r="R17" i="12"/>
  <c r="Z17" i="12"/>
  <c r="R14" i="12"/>
  <c r="S14" i="12"/>
  <c r="W14" i="12"/>
  <c r="X14" i="12"/>
  <c r="O14" i="12"/>
  <c r="Y14" i="12"/>
  <c r="X11" i="12"/>
  <c r="Y11" i="12"/>
  <c r="Z11" i="12"/>
  <c r="Q11" i="12"/>
  <c r="R11" i="12"/>
  <c r="AG31" i="12"/>
  <c r="AA31" i="12"/>
  <c r="AE31" i="12"/>
  <c r="AB31" i="12"/>
  <c r="AF31" i="12"/>
  <c r="AE44" i="12"/>
  <c r="AG44" i="12"/>
  <c r="AC44" i="12"/>
  <c r="AF44" i="12"/>
  <c r="AD44" i="12"/>
  <c r="AA44" i="12"/>
  <c r="AB17" i="12"/>
  <c r="AF17" i="12"/>
  <c r="AA17" i="12"/>
  <c r="AG17" i="12"/>
  <c r="AE17" i="12"/>
  <c r="V20" i="12"/>
  <c r="P20" i="12"/>
  <c r="X20" i="12"/>
  <c r="Q20" i="12"/>
  <c r="W20" i="12"/>
  <c r="O20" i="12"/>
  <c r="Z20" i="12"/>
  <c r="S20" i="12"/>
  <c r="Y20" i="12"/>
  <c r="R20" i="12"/>
  <c r="Z27" i="12"/>
  <c r="T27" i="12"/>
  <c r="W27" i="12"/>
  <c r="P27" i="12"/>
  <c r="V27" i="12"/>
  <c r="O27" i="12"/>
  <c r="Y27" i="12"/>
  <c r="R27" i="12"/>
  <c r="X27" i="12"/>
  <c r="Q27" i="12"/>
  <c r="AD10" i="12"/>
  <c r="AF10" i="12"/>
  <c r="AE10" i="12"/>
  <c r="AA10" i="12"/>
  <c r="AG10" i="12"/>
  <c r="AB13" i="12"/>
  <c r="X16" i="12"/>
  <c r="R16" i="12"/>
  <c r="U16" i="12"/>
  <c r="V16" i="12"/>
  <c r="O16" i="12"/>
  <c r="Y16" i="12"/>
  <c r="Q16" i="12"/>
  <c r="W16" i="12"/>
  <c r="P16" i="12"/>
  <c r="AB20" i="12"/>
  <c r="AE20" i="12"/>
  <c r="AD20" i="12"/>
  <c r="AG20" i="12"/>
  <c r="AF20" i="12"/>
  <c r="V23" i="12"/>
  <c r="P23" i="12"/>
  <c r="X23" i="12"/>
  <c r="Q23" i="12"/>
  <c r="U23" i="12"/>
  <c r="Y23" i="12"/>
  <c r="R23" i="12"/>
  <c r="W23" i="12"/>
  <c r="O23" i="12"/>
  <c r="AB28" i="12"/>
  <c r="Z12" i="12"/>
  <c r="T12" i="12"/>
  <c r="V12" i="12"/>
  <c r="O12" i="12"/>
  <c r="U12" i="12"/>
  <c r="X12" i="12"/>
  <c r="Q12" i="12"/>
  <c r="W12" i="12"/>
  <c r="P12" i="12"/>
  <c r="AB5" i="12"/>
  <c r="AD5" i="12"/>
  <c r="AF5" i="12"/>
  <c r="AE5" i="12"/>
  <c r="AC5" i="12"/>
  <c r="R12" i="12"/>
  <c r="X13" i="12"/>
  <c r="R13" i="12"/>
  <c r="Y13" i="12"/>
  <c r="Q13" i="12"/>
  <c r="Z13" i="12"/>
  <c r="S13" i="12"/>
  <c r="W13" i="12"/>
  <c r="P13" i="12"/>
  <c r="V13" i="12"/>
  <c r="O13" i="12"/>
  <c r="T20" i="12"/>
  <c r="H20" i="12" s="1"/>
  <c r="S27" i="12"/>
  <c r="Z30" i="12"/>
  <c r="T30" i="12"/>
  <c r="W30" i="12"/>
  <c r="P30" i="12"/>
  <c r="X30" i="12"/>
  <c r="Q30" i="12"/>
  <c r="V30" i="12"/>
  <c r="O30" i="12"/>
  <c r="U30" i="12"/>
  <c r="AC31" i="12"/>
  <c r="AD31" i="12"/>
  <c r="AD13" i="12"/>
  <c r="AF13" i="12"/>
  <c r="AG13" i="12"/>
  <c r="AE13" i="12"/>
  <c r="AC13" i="12"/>
  <c r="AD28" i="12"/>
  <c r="AF28" i="12"/>
  <c r="AE28" i="12"/>
  <c r="AA28" i="12"/>
  <c r="AG28" i="12"/>
  <c r="Z9" i="12"/>
  <c r="T9" i="12"/>
  <c r="X9" i="12"/>
  <c r="Q9" i="12"/>
  <c r="W9" i="12"/>
  <c r="P9" i="12"/>
  <c r="Y9" i="12"/>
  <c r="R9" i="12"/>
  <c r="V9" i="12"/>
  <c r="O9" i="12"/>
  <c r="Y12" i="12"/>
  <c r="T13" i="12"/>
  <c r="T16" i="12"/>
  <c r="H16" i="12" s="1"/>
  <c r="AC17" i="12"/>
  <c r="AA20" i="12"/>
  <c r="T23" i="12"/>
  <c r="H23" i="12" s="1"/>
  <c r="R30" i="12"/>
  <c r="X31" i="12"/>
  <c r="R31" i="12"/>
  <c r="W31" i="12"/>
  <c r="P31" i="12"/>
  <c r="O31" i="12"/>
  <c r="V31" i="12"/>
  <c r="Z31" i="12"/>
  <c r="S31" i="12"/>
  <c r="H31" i="12" s="1"/>
  <c r="Y31" i="12"/>
  <c r="Q31" i="12"/>
  <c r="AB44" i="12"/>
  <c r="V26" i="12"/>
  <c r="P26" i="12"/>
  <c r="T26" i="12"/>
  <c r="H26" i="12" s="1"/>
  <c r="J14" i="12"/>
  <c r="AD23" i="12"/>
  <c r="U34" i="12"/>
  <c r="O34" i="12"/>
  <c r="W34" i="12"/>
  <c r="P34" i="12"/>
  <c r="Z34" i="12"/>
  <c r="S34" i="12"/>
  <c r="X34" i="12"/>
  <c r="AB4" i="12"/>
  <c r="U11" i="12"/>
  <c r="AC11" i="12"/>
  <c r="O15" i="12"/>
  <c r="V15" i="12"/>
  <c r="AE16" i="12"/>
  <c r="O19" i="12"/>
  <c r="V19" i="12"/>
  <c r="AC19" i="12"/>
  <c r="Z21" i="12"/>
  <c r="I21" i="12" s="1"/>
  <c r="T21" i="12"/>
  <c r="S21" i="12"/>
  <c r="X25" i="12"/>
  <c r="R25" i="12"/>
  <c r="T25" i="12"/>
  <c r="O26" i="12"/>
  <c r="W26" i="12"/>
  <c r="AD26" i="12"/>
  <c r="AC33" i="12"/>
  <c r="AA33" i="12"/>
  <c r="AE33" i="12"/>
  <c r="AF33" i="12"/>
  <c r="AG34" i="12"/>
  <c r="AA34" i="12"/>
  <c r="AD34" i="12"/>
  <c r="Y34" i="12"/>
  <c r="AC4" i="12"/>
  <c r="AB7" i="12"/>
  <c r="AE8" i="12"/>
  <c r="X10" i="12"/>
  <c r="I10" i="12" s="1"/>
  <c r="R10" i="12"/>
  <c r="T10" i="12"/>
  <c r="O11" i="12"/>
  <c r="AD11" i="12"/>
  <c r="J11" i="12" s="1"/>
  <c r="AC14" i="12"/>
  <c r="P15" i="12"/>
  <c r="AF16" i="12"/>
  <c r="J16" i="12" s="1"/>
  <c r="V17" i="12"/>
  <c r="P17" i="12"/>
  <c r="T17" i="12"/>
  <c r="O18" i="12"/>
  <c r="P19" i="12"/>
  <c r="W19" i="12"/>
  <c r="AE19" i="12"/>
  <c r="J19" i="12" s="1"/>
  <c r="U21" i="12"/>
  <c r="O22" i="12"/>
  <c r="AC22" i="12"/>
  <c r="AF23" i="12"/>
  <c r="J23" i="12" s="1"/>
  <c r="Z24" i="12"/>
  <c r="I24" i="12" s="1"/>
  <c r="T24" i="12"/>
  <c r="S24" i="12"/>
  <c r="U25" i="12"/>
  <c r="AB25" i="12"/>
  <c r="Q26" i="12"/>
  <c r="X26" i="12"/>
  <c r="I26" i="12" s="1"/>
  <c r="AE26" i="12"/>
  <c r="X28" i="12"/>
  <c r="I28" i="12" s="1"/>
  <c r="R28" i="12"/>
  <c r="T28" i="12"/>
  <c r="O29" i="12"/>
  <c r="AD29" i="12"/>
  <c r="AG33" i="12"/>
  <c r="Q34" i="12"/>
  <c r="AB34" i="12"/>
  <c r="AG40" i="12"/>
  <c r="AA40" i="12"/>
  <c r="AD40" i="12"/>
  <c r="Q46" i="12"/>
  <c r="W51" i="12"/>
  <c r="Q51" i="12"/>
  <c r="Y51" i="12"/>
  <c r="R51" i="12"/>
  <c r="X51" i="12"/>
  <c r="P51" i="12"/>
  <c r="V51" i="12"/>
  <c r="O51" i="12"/>
  <c r="Z51" i="12"/>
  <c r="S51" i="12"/>
  <c r="AG52" i="12"/>
  <c r="AA52" i="12"/>
  <c r="AF52" i="12"/>
  <c r="AE52" i="12"/>
  <c r="AD52" i="12"/>
  <c r="AB52" i="12"/>
  <c r="AE56" i="12"/>
  <c r="AG56" i="12"/>
  <c r="AF56" i="12"/>
  <c r="AD56" i="12"/>
  <c r="AC56" i="12"/>
  <c r="AA56" i="12"/>
  <c r="AG61" i="12"/>
  <c r="AA61" i="12"/>
  <c r="AF61" i="12"/>
  <c r="AE61" i="12"/>
  <c r="AD61" i="12"/>
  <c r="AB61" i="12"/>
  <c r="AC51" i="12"/>
  <c r="AF51" i="12"/>
  <c r="AE51" i="12"/>
  <c r="AD51" i="12"/>
  <c r="AG51" i="12"/>
  <c r="U37" i="12"/>
  <c r="O37" i="12"/>
  <c r="V37" i="12"/>
  <c r="Y37" i="12"/>
  <c r="R37" i="12"/>
  <c r="W37" i="12"/>
  <c r="W42" i="12"/>
  <c r="Q42" i="12"/>
  <c r="V42" i="12"/>
  <c r="O42" i="12"/>
  <c r="Z42" i="12"/>
  <c r="S42" i="12"/>
  <c r="X42" i="12"/>
  <c r="AG43" i="12"/>
  <c r="AA43" i="12"/>
  <c r="AE43" i="12"/>
  <c r="AB43" i="12"/>
  <c r="W60" i="12"/>
  <c r="Q60" i="12"/>
  <c r="Y60" i="12"/>
  <c r="R60" i="12"/>
  <c r="X60" i="12"/>
  <c r="P60" i="12"/>
  <c r="V60" i="12"/>
  <c r="O60" i="12"/>
  <c r="U60" i="12"/>
  <c r="Z60" i="12"/>
  <c r="S60" i="12"/>
  <c r="Z15" i="12"/>
  <c r="T15" i="12"/>
  <c r="S15" i="12"/>
  <c r="AC23" i="12"/>
  <c r="AE32" i="12"/>
  <c r="AG32" i="12"/>
  <c r="AC32" i="12"/>
  <c r="X37" i="12"/>
  <c r="AE38" i="12"/>
  <c r="AD38" i="12"/>
  <c r="AA38" i="12"/>
  <c r="AC38" i="12"/>
  <c r="AC42" i="12"/>
  <c r="AD42" i="12"/>
  <c r="AG42" i="12"/>
  <c r="Y42" i="12"/>
  <c r="AE47" i="12"/>
  <c r="AG47" i="12"/>
  <c r="AF47" i="12"/>
  <c r="AD47" i="12"/>
  <c r="AA47" i="12"/>
  <c r="AC47" i="12"/>
  <c r="AB32" i="12"/>
  <c r="AC8" i="12"/>
  <c r="V11" i="12"/>
  <c r="P11" i="12"/>
  <c r="T11" i="12"/>
  <c r="AC16" i="12"/>
  <c r="AB19" i="12"/>
  <c r="X22" i="12"/>
  <c r="R22" i="12"/>
  <c r="T22" i="12"/>
  <c r="P42" i="12"/>
  <c r="AC45" i="12"/>
  <c r="AB45" i="12"/>
  <c r="AA45" i="12"/>
  <c r="AE45" i="12"/>
  <c r="AG45" i="12"/>
  <c r="U46" i="12"/>
  <c r="O46" i="12"/>
  <c r="W46" i="12"/>
  <c r="P46" i="12"/>
  <c r="V46" i="12"/>
  <c r="Y46" i="12"/>
  <c r="R46" i="12"/>
  <c r="Z46" i="12"/>
  <c r="AA51" i="12"/>
  <c r="AB16" i="12"/>
  <c r="X19" i="12"/>
  <c r="I19" i="12" s="1"/>
  <c r="R19" i="12"/>
  <c r="T19" i="12"/>
  <c r="U15" i="12"/>
  <c r="Z18" i="12"/>
  <c r="I18" i="12" s="1"/>
  <c r="T18" i="12"/>
  <c r="S18" i="12"/>
  <c r="U26" i="12"/>
  <c r="AC26" i="12"/>
  <c r="V29" i="12"/>
  <c r="P29" i="12"/>
  <c r="T29" i="12"/>
  <c r="H29" i="12" s="1"/>
  <c r="AD32" i="12"/>
  <c r="W36" i="12"/>
  <c r="Q36" i="12"/>
  <c r="Z36" i="12"/>
  <c r="S36" i="12"/>
  <c r="V36" i="12"/>
  <c r="O36" i="12"/>
  <c r="X36" i="12"/>
  <c r="P37" i="12"/>
  <c r="Z37" i="12"/>
  <c r="AC43" i="12"/>
  <c r="AD8" i="12"/>
  <c r="V14" i="12"/>
  <c r="P14" i="12"/>
  <c r="T14" i="12"/>
  <c r="H14" i="12" s="1"/>
  <c r="U18" i="12"/>
  <c r="U22" i="12"/>
  <c r="AB22" i="12"/>
  <c r="AE23" i="12"/>
  <c r="U29" i="12"/>
  <c r="AC29" i="12"/>
  <c r="AC36" i="12"/>
  <c r="AG36" i="12"/>
  <c r="J36" i="12" s="1"/>
  <c r="AD36" i="12"/>
  <c r="Y36" i="12"/>
  <c r="Q37" i="12"/>
  <c r="AG38" i="12"/>
  <c r="W39" i="12"/>
  <c r="Q39" i="12"/>
  <c r="Y39" i="12"/>
  <c r="R39" i="12"/>
  <c r="U39" i="12"/>
  <c r="V39" i="12"/>
  <c r="U40" i="12"/>
  <c r="O40" i="12"/>
  <c r="Z40" i="12"/>
  <c r="S40" i="12"/>
  <c r="W40" i="12"/>
  <c r="P40" i="12"/>
  <c r="X40" i="12"/>
  <c r="R42" i="12"/>
  <c r="AB42" i="12"/>
  <c r="AD43" i="12"/>
  <c r="AB51" i="12"/>
  <c r="AB35" i="12"/>
  <c r="AB39" i="12"/>
  <c r="U43" i="12"/>
  <c r="O43" i="12"/>
  <c r="T43" i="12"/>
  <c r="U48" i="12"/>
  <c r="AB48" i="12"/>
  <c r="P49" i="12"/>
  <c r="W49" i="12"/>
  <c r="AD49" i="12"/>
  <c r="U52" i="12"/>
  <c r="O52" i="12"/>
  <c r="T52" i="12"/>
  <c r="AC53" i="12"/>
  <c r="AE54" i="12"/>
  <c r="R55" i="12"/>
  <c r="U57" i="12"/>
  <c r="AB57" i="12"/>
  <c r="P58" i="12"/>
  <c r="W58" i="12"/>
  <c r="AD58" i="12"/>
  <c r="AG60" i="12"/>
  <c r="U61" i="12"/>
  <c r="O61" i="12"/>
  <c r="T61" i="12"/>
  <c r="AC62" i="12"/>
  <c r="AE63" i="12"/>
  <c r="R64" i="12"/>
  <c r="AA65" i="12"/>
  <c r="U66" i="12"/>
  <c r="AB66" i="12"/>
  <c r="P67" i="12"/>
  <c r="X67" i="12"/>
  <c r="AF67" i="12"/>
  <c r="O69" i="12"/>
  <c r="Y69" i="12"/>
  <c r="AG69" i="12"/>
  <c r="V70" i="12"/>
  <c r="P70" i="12"/>
  <c r="Y70" i="12"/>
  <c r="R70" i="12"/>
  <c r="U70" i="12"/>
  <c r="AD72" i="12"/>
  <c r="AA72" i="12"/>
  <c r="AE72" i="12"/>
  <c r="R73" i="12"/>
  <c r="W74" i="12"/>
  <c r="S75" i="12"/>
  <c r="AA76" i="12"/>
  <c r="AC77" i="12"/>
  <c r="V85" i="12"/>
  <c r="V86" i="12"/>
  <c r="P86" i="12"/>
  <c r="W86" i="12"/>
  <c r="O86" i="12"/>
  <c r="S86" i="12"/>
  <c r="Y86" i="12"/>
  <c r="Q86" i="12"/>
  <c r="X86" i="12"/>
  <c r="T86" i="12"/>
  <c r="AB65" i="12"/>
  <c r="Z68" i="12"/>
  <c r="T68" i="12"/>
  <c r="V68" i="12"/>
  <c r="O68" i="12"/>
  <c r="U68" i="12"/>
  <c r="AB70" i="12"/>
  <c r="AF70" i="12"/>
  <c r="AE70" i="12"/>
  <c r="X79" i="12"/>
  <c r="R79" i="12"/>
  <c r="U79" i="12"/>
  <c r="Y79" i="12"/>
  <c r="P79" i="12"/>
  <c r="W79" i="12"/>
  <c r="O79" i="12"/>
  <c r="Z79" i="12"/>
  <c r="AB80" i="12"/>
  <c r="AD80" i="12"/>
  <c r="AE80" i="12"/>
  <c r="AC80" i="12"/>
  <c r="O81" i="12"/>
  <c r="AC65" i="12"/>
  <c r="W68" i="12"/>
  <c r="AG70" i="12"/>
  <c r="Z71" i="12"/>
  <c r="T71" i="12"/>
  <c r="Y71" i="12"/>
  <c r="R71" i="12"/>
  <c r="U71" i="12"/>
  <c r="V73" i="12"/>
  <c r="P73" i="12"/>
  <c r="U73" i="12"/>
  <c r="T73" i="12"/>
  <c r="X75" i="12"/>
  <c r="R75" i="12"/>
  <c r="W75" i="12"/>
  <c r="P75" i="12"/>
  <c r="U75" i="12"/>
  <c r="X85" i="12"/>
  <c r="R85" i="12"/>
  <c r="U85" i="12"/>
  <c r="S85" i="12"/>
  <c r="Z85" i="12"/>
  <c r="Q85" i="12"/>
  <c r="W85" i="12"/>
  <c r="O85" i="12"/>
  <c r="U55" i="12"/>
  <c r="O55" i="12"/>
  <c r="T55" i="12"/>
  <c r="AB60" i="12"/>
  <c r="U64" i="12"/>
  <c r="O64" i="12"/>
  <c r="T64" i="12"/>
  <c r="W33" i="12"/>
  <c r="Q33" i="12"/>
  <c r="T33" i="12"/>
  <c r="H33" i="12" s="1"/>
  <c r="AF35" i="12"/>
  <c r="J35" i="12" s="1"/>
  <c r="AG37" i="12"/>
  <c r="J37" i="12" s="1"/>
  <c r="AA37" i="12"/>
  <c r="AC37" i="12"/>
  <c r="AF39" i="12"/>
  <c r="AB41" i="12"/>
  <c r="Q43" i="12"/>
  <c r="X43" i="12"/>
  <c r="W45" i="12"/>
  <c r="Q45" i="12"/>
  <c r="T45" i="12"/>
  <c r="AG46" i="12"/>
  <c r="AA46" i="12"/>
  <c r="AC46" i="12"/>
  <c r="R48" i="12"/>
  <c r="Y48" i="12"/>
  <c r="AF48" i="12"/>
  <c r="S49" i="12"/>
  <c r="AB50" i="12"/>
  <c r="Q52" i="12"/>
  <c r="X52" i="12"/>
  <c r="AG53" i="12"/>
  <c r="W54" i="12"/>
  <c r="Q54" i="12"/>
  <c r="T54" i="12"/>
  <c r="AA54" i="12"/>
  <c r="AG55" i="12"/>
  <c r="AA55" i="12"/>
  <c r="V55" i="12"/>
  <c r="AC55" i="12"/>
  <c r="R57" i="12"/>
  <c r="Y57" i="12"/>
  <c r="AF57" i="12"/>
  <c r="S58" i="12"/>
  <c r="AB59" i="12"/>
  <c r="AD60" i="12"/>
  <c r="Q61" i="12"/>
  <c r="X61" i="12"/>
  <c r="AG62" i="12"/>
  <c r="W63" i="12"/>
  <c r="Q63" i="12"/>
  <c r="T63" i="12"/>
  <c r="AA63" i="12"/>
  <c r="AG64" i="12"/>
  <c r="AA64" i="12"/>
  <c r="V64" i="12"/>
  <c r="AC64" i="12"/>
  <c r="AD65" i="12"/>
  <c r="R66" i="12"/>
  <c r="Y66" i="12"/>
  <c r="AF66" i="12"/>
  <c r="AA67" i="12"/>
  <c r="P68" i="12"/>
  <c r="X68" i="12"/>
  <c r="AB69" i="12"/>
  <c r="Q70" i="12"/>
  <c r="Z70" i="12"/>
  <c r="V71" i="12"/>
  <c r="W73" i="12"/>
  <c r="R74" i="12"/>
  <c r="AF75" i="12"/>
  <c r="AD75" i="12"/>
  <c r="AE75" i="12"/>
  <c r="V75" i="12"/>
  <c r="AG75" i="12"/>
  <c r="X76" i="12"/>
  <c r="R76" i="12"/>
  <c r="Y76" i="12"/>
  <c r="Q76" i="12"/>
  <c r="T76" i="12"/>
  <c r="V76" i="12"/>
  <c r="V77" i="12"/>
  <c r="P77" i="12"/>
  <c r="Z77" i="12"/>
  <c r="S77" i="12"/>
  <c r="Y77" i="12"/>
  <c r="Q77" i="12"/>
  <c r="W77" i="12"/>
  <c r="Q79" i="12"/>
  <c r="AA80" i="12"/>
  <c r="U81" i="12"/>
  <c r="V83" i="12"/>
  <c r="P83" i="12"/>
  <c r="Z83" i="12"/>
  <c r="S83" i="12"/>
  <c r="T83" i="12"/>
  <c r="R83" i="12"/>
  <c r="X83" i="12"/>
  <c r="O83" i="12"/>
  <c r="U86" i="12"/>
  <c r="S48" i="12"/>
  <c r="U49" i="12"/>
  <c r="O49" i="12"/>
  <c r="T49" i="12"/>
  <c r="AA53" i="12"/>
  <c r="AB54" i="12"/>
  <c r="P55" i="12"/>
  <c r="W55" i="12"/>
  <c r="S57" i="12"/>
  <c r="U58" i="12"/>
  <c r="O58" i="12"/>
  <c r="T58" i="12"/>
  <c r="AE60" i="12"/>
  <c r="AA62" i="12"/>
  <c r="AB63" i="12"/>
  <c r="P64" i="12"/>
  <c r="W64" i="12"/>
  <c r="AF65" i="12"/>
  <c r="S66" i="12"/>
  <c r="V67" i="12"/>
  <c r="U67" i="12"/>
  <c r="O67" i="12"/>
  <c r="T67" i="12"/>
  <c r="Q68" i="12"/>
  <c r="Y68" i="12"/>
  <c r="X69" i="12"/>
  <c r="R69" i="12"/>
  <c r="W69" i="12"/>
  <c r="P69" i="12"/>
  <c r="U69" i="12"/>
  <c r="AA70" i="12"/>
  <c r="O71" i="12"/>
  <c r="W71" i="12"/>
  <c r="O73" i="12"/>
  <c r="X73" i="12"/>
  <c r="O75" i="12"/>
  <c r="Y75" i="12"/>
  <c r="AD76" i="12"/>
  <c r="AF76" i="12"/>
  <c r="AB76" i="12"/>
  <c r="AB77" i="12"/>
  <c r="AG77" i="12"/>
  <c r="S79" i="12"/>
  <c r="AF80" i="12"/>
  <c r="AB83" i="12"/>
  <c r="AG83" i="12"/>
  <c r="AC83" i="12"/>
  <c r="AA83" i="12"/>
  <c r="AF83" i="12"/>
  <c r="AE83" i="12"/>
  <c r="P85" i="12"/>
  <c r="AD88" i="12"/>
  <c r="AF88" i="12"/>
  <c r="AB88" i="12"/>
  <c r="AG88" i="12"/>
  <c r="AC88" i="12"/>
  <c r="W48" i="12"/>
  <c r="Q48" i="12"/>
  <c r="T48" i="12"/>
  <c r="AG49" i="12"/>
  <c r="AA49" i="12"/>
  <c r="AC49" i="12"/>
  <c r="AB53" i="12"/>
  <c r="Q55" i="12"/>
  <c r="X55" i="12"/>
  <c r="W57" i="12"/>
  <c r="Q57" i="12"/>
  <c r="T57" i="12"/>
  <c r="AG58" i="12"/>
  <c r="AA58" i="12"/>
  <c r="AC58" i="12"/>
  <c r="AF60" i="12"/>
  <c r="AB62" i="12"/>
  <c r="Q64" i="12"/>
  <c r="X64" i="12"/>
  <c r="AG65" i="12"/>
  <c r="W66" i="12"/>
  <c r="Q66" i="12"/>
  <c r="T66" i="12"/>
  <c r="AB67" i="12"/>
  <c r="AC67" i="12"/>
  <c r="AE67" i="12"/>
  <c r="R68" i="12"/>
  <c r="AD69" i="12"/>
  <c r="AE69" i="12"/>
  <c r="AF69" i="12"/>
  <c r="AC70" i="12"/>
  <c r="P71" i="12"/>
  <c r="X71" i="12"/>
  <c r="Q73" i="12"/>
  <c r="Y73" i="12"/>
  <c r="Z74" i="12"/>
  <c r="T74" i="12"/>
  <c r="V74" i="12"/>
  <c r="O74" i="12"/>
  <c r="U74" i="12"/>
  <c r="Q75" i="12"/>
  <c r="Z75" i="12"/>
  <c r="T79" i="12"/>
  <c r="AG80" i="12"/>
  <c r="Z81" i="12"/>
  <c r="T81" i="12"/>
  <c r="W81" i="12"/>
  <c r="P81" i="12"/>
  <c r="R81" i="12"/>
  <c r="Y81" i="12"/>
  <c r="Q81" i="12"/>
  <c r="V81" i="12"/>
  <c r="T85" i="12"/>
  <c r="X88" i="12"/>
  <c r="R88" i="12"/>
  <c r="Y88" i="12"/>
  <c r="Q88" i="12"/>
  <c r="U88" i="12"/>
  <c r="Q92" i="12"/>
  <c r="Z92" i="12"/>
  <c r="Q93" i="12"/>
  <c r="X82" i="12"/>
  <c r="R82" i="12"/>
  <c r="Y82" i="12"/>
  <c r="Q82" i="12"/>
  <c r="U82" i="12"/>
  <c r="AB86" i="12"/>
  <c r="AD86" i="12"/>
  <c r="AF86" i="12"/>
  <c r="O88" i="12"/>
  <c r="W88" i="12"/>
  <c r="V89" i="12"/>
  <c r="P89" i="12"/>
  <c r="Z89" i="12"/>
  <c r="S89" i="12"/>
  <c r="U89" i="12"/>
  <c r="S92" i="12"/>
  <c r="S93" i="12"/>
  <c r="S94" i="12"/>
  <c r="V95" i="12"/>
  <c r="P95" i="12"/>
  <c r="Z95" i="12"/>
  <c r="S95" i="12"/>
  <c r="Y95" i="12"/>
  <c r="R95" i="12"/>
  <c r="W95" i="12"/>
  <c r="O95" i="12"/>
  <c r="S32" i="12"/>
  <c r="H32" i="12" s="1"/>
  <c r="S35" i="12"/>
  <c r="S38" i="12"/>
  <c r="S41" i="12"/>
  <c r="S44" i="12"/>
  <c r="S47" i="12"/>
  <c r="S50" i="12"/>
  <c r="S53" i="12"/>
  <c r="S56" i="12"/>
  <c r="S59" i="12"/>
  <c r="S62" i="12"/>
  <c r="S65" i="12"/>
  <c r="X72" i="12"/>
  <c r="R72" i="12"/>
  <c r="T72" i="12"/>
  <c r="AC73" i="12"/>
  <c r="V80" i="12"/>
  <c r="P80" i="12"/>
  <c r="W80" i="12"/>
  <c r="O80" i="12"/>
  <c r="U80" i="12"/>
  <c r="AD82" i="12"/>
  <c r="AF82" i="12"/>
  <c r="V82" i="12"/>
  <c r="AE82" i="12"/>
  <c r="AG86" i="12"/>
  <c r="Z87" i="12"/>
  <c r="T87" i="12"/>
  <c r="W87" i="12"/>
  <c r="P87" i="12"/>
  <c r="U87" i="12"/>
  <c r="P88" i="12"/>
  <c r="Z88" i="12"/>
  <c r="AB89" i="12"/>
  <c r="AG89" i="12"/>
  <c r="W89" i="12"/>
  <c r="AE89" i="12"/>
  <c r="AB95" i="12"/>
  <c r="AG95" i="12"/>
  <c r="AF95" i="12"/>
  <c r="AD95" i="12"/>
  <c r="AC95" i="12"/>
  <c r="V92" i="12"/>
  <c r="P92" i="12"/>
  <c r="W92" i="12"/>
  <c r="O92" i="12"/>
  <c r="U92" i="12"/>
  <c r="X92" i="12"/>
  <c r="Z93" i="12"/>
  <c r="T93" i="12"/>
  <c r="W93" i="12"/>
  <c r="P93" i="12"/>
  <c r="V93" i="12"/>
  <c r="O93" i="12"/>
  <c r="X93" i="12"/>
  <c r="Y92" i="12"/>
  <c r="Y93" i="12"/>
  <c r="X94" i="12"/>
  <c r="R94" i="12"/>
  <c r="Y94" i="12"/>
  <c r="Q94" i="12"/>
  <c r="W94" i="12"/>
  <c r="P94" i="12"/>
  <c r="U94" i="12"/>
  <c r="Z94" i="12"/>
  <c r="AB94" i="12"/>
  <c r="S98" i="12"/>
  <c r="Z99" i="12"/>
  <c r="T99" i="12"/>
  <c r="S99" i="12"/>
  <c r="AG100" i="12"/>
  <c r="AA100" i="12"/>
  <c r="AD100" i="12"/>
  <c r="AB100" i="12"/>
  <c r="Z100" i="12"/>
  <c r="V98" i="12"/>
  <c r="P98" i="12"/>
  <c r="T98" i="12"/>
  <c r="X91" i="12"/>
  <c r="R91" i="12"/>
  <c r="T91" i="12"/>
  <c r="AC92" i="12"/>
  <c r="AE94" i="12"/>
  <c r="X97" i="12"/>
  <c r="R97" i="12"/>
  <c r="T97" i="12"/>
  <c r="U98" i="12"/>
  <c r="AC98" i="12"/>
  <c r="O99" i="12"/>
  <c r="V99" i="12"/>
  <c r="S100" i="12"/>
  <c r="AE100" i="12"/>
  <c r="Z78" i="12"/>
  <c r="T78" i="12"/>
  <c r="S78" i="12"/>
  <c r="AB79" i="12"/>
  <c r="Z84" i="12"/>
  <c r="T84" i="12"/>
  <c r="S84" i="12"/>
  <c r="AB85" i="12"/>
  <c r="Z90" i="12"/>
  <c r="T90" i="12"/>
  <c r="S90" i="12"/>
  <c r="U91" i="12"/>
  <c r="AB91" i="12"/>
  <c r="AD92" i="12"/>
  <c r="AF94" i="12"/>
  <c r="Z96" i="12"/>
  <c r="T96" i="12"/>
  <c r="S96" i="12"/>
  <c r="U97" i="12"/>
  <c r="AB97" i="12"/>
  <c r="O98" i="12"/>
  <c r="W98" i="12"/>
  <c r="AD98" i="12"/>
  <c r="P99" i="12"/>
  <c r="W99" i="12"/>
  <c r="AF100" i="12"/>
  <c r="R98" i="12"/>
  <c r="Y98" i="12"/>
  <c r="U100" i="12"/>
  <c r="O100" i="12"/>
  <c r="X100" i="12"/>
  <c r="R100" i="12"/>
  <c r="V100" i="12"/>
  <c r="P100" i="12"/>
  <c r="Y100" i="12"/>
  <c r="T101" i="12"/>
  <c r="Z101" i="12"/>
  <c r="AF101" i="12"/>
  <c r="R102" i="12"/>
  <c r="X102" i="12"/>
  <c r="AD102" i="12"/>
  <c r="P103" i="12"/>
  <c r="V103" i="12"/>
  <c r="AB103" i="12"/>
  <c r="S102" i="12"/>
  <c r="Y102" i="12"/>
  <c r="AE102" i="12"/>
  <c r="Q103" i="12"/>
  <c r="W103" i="12"/>
  <c r="AC103" i="12"/>
  <c r="P101" i="12"/>
  <c r="V101" i="12"/>
  <c r="AB101" i="12"/>
  <c r="T102" i="12"/>
  <c r="Z102" i="12"/>
  <c r="AF102" i="12"/>
  <c r="R103" i="12"/>
  <c r="X103" i="12"/>
  <c r="AD103" i="12"/>
  <c r="S103" i="12"/>
  <c r="Y103" i="12"/>
  <c r="AE103" i="12"/>
  <c r="T103" i="12"/>
  <c r="Z103" i="12"/>
  <c r="AF103" i="12"/>
  <c r="S101" i="12"/>
  <c r="Q102" i="12"/>
  <c r="O103" i="12"/>
  <c r="AA103" i="12"/>
  <c r="B2" i="5"/>
  <c r="J9" i="12" l="1"/>
  <c r="K101" i="12"/>
  <c r="K89" i="12"/>
  <c r="K80" i="12"/>
  <c r="K79" i="12"/>
  <c r="K71" i="12"/>
  <c r="K70" i="12"/>
  <c r="K69" i="12"/>
  <c r="K63" i="12"/>
  <c r="K54" i="12"/>
  <c r="K35" i="12"/>
  <c r="K26" i="12"/>
  <c r="K23" i="12"/>
  <c r="K102" i="12"/>
  <c r="K97" i="12"/>
  <c r="K93" i="12"/>
  <c r="K92" i="12"/>
  <c r="K90" i="12"/>
  <c r="K87" i="12"/>
  <c r="K86" i="12"/>
  <c r="K85" i="12"/>
  <c r="K77" i="12"/>
  <c r="K74" i="12"/>
  <c r="K68" i="12"/>
  <c r="K62" i="12"/>
  <c r="K60" i="12"/>
  <c r="K58" i="12"/>
  <c r="K53" i="12"/>
  <c r="K82" i="12"/>
  <c r="K78" i="12"/>
  <c r="K76" i="12"/>
  <c r="K72" i="12"/>
  <c r="K99" i="12"/>
  <c r="K96" i="12"/>
  <c r="K103" i="12"/>
  <c r="K94" i="12"/>
  <c r="K91" i="12"/>
  <c r="K83" i="12"/>
  <c r="K73" i="12"/>
  <c r="K67" i="12"/>
  <c r="K64" i="12"/>
  <c r="K56" i="12"/>
  <c r="K51" i="12"/>
  <c r="K36" i="12"/>
  <c r="K32" i="12"/>
  <c r="K29" i="12"/>
  <c r="K25" i="12"/>
  <c r="K22" i="12"/>
  <c r="K95" i="12"/>
  <c r="K88" i="12"/>
  <c r="K75" i="12"/>
  <c r="K65" i="12"/>
  <c r="K50" i="12"/>
  <c r="K47" i="12"/>
  <c r="K46" i="12"/>
  <c r="K42" i="12"/>
  <c r="K39" i="12"/>
  <c r="K19" i="12"/>
  <c r="K18" i="12"/>
  <c r="K15" i="12"/>
  <c r="K14" i="12"/>
  <c r="K10" i="12"/>
  <c r="K49" i="12"/>
  <c r="K44" i="12"/>
  <c r="K38" i="12"/>
  <c r="K37" i="12"/>
  <c r="K34" i="12"/>
  <c r="K33" i="12"/>
  <c r="K20" i="12"/>
  <c r="K11" i="12"/>
  <c r="K100" i="12"/>
  <c r="K98" i="12"/>
  <c r="K84" i="12"/>
  <c r="K81" i="12"/>
  <c r="K30" i="12"/>
  <c r="K52" i="12"/>
  <c r="K21" i="12"/>
  <c r="K13" i="12"/>
  <c r="K9" i="12"/>
  <c r="K7" i="12"/>
  <c r="K5" i="12"/>
  <c r="K12" i="12"/>
  <c r="K28" i="12"/>
  <c r="K57" i="12"/>
  <c r="K31" i="12"/>
  <c r="K16" i="12"/>
  <c r="K8" i="12"/>
  <c r="K6" i="12"/>
  <c r="K41" i="12"/>
  <c r="K61" i="12"/>
  <c r="K55" i="12"/>
  <c r="K45" i="12"/>
  <c r="K24" i="12"/>
  <c r="K59" i="12"/>
  <c r="K48" i="12"/>
  <c r="K43" i="12"/>
  <c r="K17" i="12"/>
  <c r="K66" i="12"/>
  <c r="K40" i="12"/>
  <c r="K27" i="12"/>
  <c r="K4" i="12"/>
  <c r="H12" i="12"/>
  <c r="I11" i="12"/>
  <c r="J25" i="12"/>
  <c r="J18" i="12"/>
  <c r="H24" i="12"/>
  <c r="H13" i="12"/>
  <c r="J22" i="12"/>
  <c r="J29" i="12"/>
  <c r="J12" i="12"/>
  <c r="J10" i="12"/>
  <c r="J5" i="12"/>
  <c r="H10" i="12"/>
  <c r="I20" i="12"/>
  <c r="I23" i="12"/>
  <c r="J24" i="12"/>
  <c r="J38" i="12"/>
  <c r="J26" i="12"/>
  <c r="J21" i="12"/>
  <c r="J13" i="12"/>
  <c r="J8" i="12"/>
  <c r="J7" i="12"/>
  <c r="J4" i="12"/>
  <c r="I29" i="12"/>
  <c r="I25" i="12"/>
  <c r="H36" i="12"/>
  <c r="H35" i="12"/>
  <c r="H34" i="12"/>
  <c r="I30" i="12"/>
  <c r="H28" i="12"/>
  <c r="H25" i="12"/>
  <c r="H22" i="12"/>
  <c r="H19" i="12"/>
  <c r="I16" i="12"/>
  <c r="I15" i="12"/>
  <c r="I14" i="12"/>
  <c r="H11" i="12"/>
  <c r="I37" i="12"/>
  <c r="H37" i="12"/>
  <c r="I31" i="12"/>
  <c r="I22" i="12"/>
  <c r="H17" i="12"/>
  <c r="I17" i="12"/>
  <c r="H15" i="12"/>
  <c r="J34" i="12"/>
  <c r="H21" i="12"/>
  <c r="J28" i="12"/>
  <c r="I13" i="12"/>
  <c r="H9" i="12"/>
  <c r="H27" i="12"/>
  <c r="J32" i="12"/>
  <c r="I9" i="12"/>
  <c r="I12" i="12"/>
  <c r="I27" i="12"/>
  <c r="J31" i="12"/>
  <c r="H18" i="12"/>
  <c r="H30" i="12"/>
  <c r="J33" i="12"/>
  <c r="I36" i="12"/>
  <c r="I34" i="12"/>
  <c r="J20" i="12"/>
  <c r="J17" i="12"/>
  <c r="M6" i="12" l="1"/>
  <c r="X6" i="12" s="1"/>
  <c r="M8" i="12"/>
  <c r="Y8" i="12" s="1"/>
  <c r="M5" i="12"/>
  <c r="R5" i="12" s="1"/>
  <c r="M7" i="12"/>
  <c r="P7" i="12" s="1"/>
  <c r="M4" i="12"/>
  <c r="R4" i="12" s="1"/>
  <c r="U8" i="12" l="1"/>
  <c r="U7" i="12"/>
  <c r="V4" i="12"/>
  <c r="V7" i="12"/>
  <c r="V5" i="12"/>
  <c r="O7" i="12"/>
  <c r="T4" i="12"/>
  <c r="Z4" i="12"/>
  <c r="X5" i="12"/>
  <c r="W8" i="12"/>
  <c r="Y4" i="12"/>
  <c r="Q7" i="12"/>
  <c r="Q8" i="12"/>
  <c r="U4" i="12"/>
  <c r="W4" i="12"/>
  <c r="S4" i="12"/>
  <c r="T5" i="12"/>
  <c r="Q5" i="12"/>
  <c r="Z5" i="12"/>
  <c r="Y6" i="12"/>
  <c r="W6" i="12"/>
  <c r="S6" i="12"/>
  <c r="S7" i="12"/>
  <c r="W7" i="12"/>
  <c r="V8" i="12"/>
  <c r="T8" i="12"/>
  <c r="R8" i="12"/>
  <c r="Z6" i="12"/>
  <c r="O6" i="12"/>
  <c r="U5" i="12"/>
  <c r="Z8" i="12"/>
  <c r="Z7" i="12"/>
  <c r="T7" i="12"/>
  <c r="T6" i="12"/>
  <c r="X4" i="12"/>
  <c r="O4" i="12"/>
  <c r="P5" i="12"/>
  <c r="Y5" i="12"/>
  <c r="O5" i="12"/>
  <c r="R6" i="12"/>
  <c r="P6" i="12"/>
  <c r="Q6" i="12"/>
  <c r="Y7" i="12"/>
  <c r="X7" i="12"/>
  <c r="P8" i="12"/>
  <c r="X8" i="12"/>
  <c r="S8" i="12"/>
  <c r="U6" i="12"/>
  <c r="P4" i="12"/>
  <c r="Q4" i="12"/>
  <c r="W5" i="12"/>
  <c r="S5" i="12"/>
  <c r="V6" i="12"/>
  <c r="R7" i="12"/>
  <c r="O8" i="12"/>
  <c r="I6" i="12" l="1"/>
  <c r="I4" i="12"/>
  <c r="I7" i="12"/>
  <c r="I8" i="12"/>
  <c r="I5" i="12"/>
  <c r="H4" i="12"/>
  <c r="H6" i="12"/>
  <c r="H8" i="12"/>
  <c r="H7" i="12"/>
  <c r="H5" i="12"/>
</calcChain>
</file>

<file path=xl/comments1.xml><?xml version="1.0" encoding="utf-8"?>
<comments xmlns="http://schemas.openxmlformats.org/spreadsheetml/2006/main">
  <authors>
    <author>CHOL</author>
  </authors>
  <commentList>
    <comment ref="C2" authorId="0">
      <text>
        <r>
          <rPr>
            <b/>
            <sz val="8"/>
            <color indexed="81"/>
            <rFont val="Tahoma"/>
            <family val="2"/>
          </rPr>
          <t>CHOL:</t>
        </r>
        <r>
          <rPr>
            <sz val="8"/>
            <color indexed="81"/>
            <rFont val="Tahoma"/>
            <family val="2"/>
          </rPr>
          <t xml:space="preserve">
1=ชาย 2=หญิง</t>
        </r>
      </text>
    </comment>
  </commentList>
</comments>
</file>

<file path=xl/comments2.xml><?xml version="1.0" encoding="utf-8"?>
<comments xmlns="http://schemas.openxmlformats.org/spreadsheetml/2006/main">
  <authors>
    <author>CHOL</author>
  </authors>
  <commentList>
    <comment ref="C2" authorId="0">
      <text>
        <r>
          <rPr>
            <b/>
            <sz val="8"/>
            <color indexed="81"/>
            <rFont val="Tahoma"/>
            <family val="2"/>
          </rPr>
          <t>CHOL:</t>
        </r>
        <r>
          <rPr>
            <sz val="8"/>
            <color indexed="81"/>
            <rFont val="Tahoma"/>
            <family val="2"/>
          </rPr>
          <t xml:space="preserve">
1=ชาย 2=หญิง</t>
        </r>
      </text>
    </comment>
  </commentList>
</comments>
</file>

<file path=xl/comments3.xml><?xml version="1.0" encoding="utf-8"?>
<comments xmlns="http://schemas.openxmlformats.org/spreadsheetml/2006/main">
  <authors>
    <author>CHOL</author>
  </authors>
  <commentList>
    <comment ref="C2" authorId="0">
      <text>
        <r>
          <rPr>
            <b/>
            <sz val="8"/>
            <color indexed="81"/>
            <rFont val="Tahoma"/>
            <family val="2"/>
          </rPr>
          <t>CHOL:</t>
        </r>
        <r>
          <rPr>
            <sz val="8"/>
            <color indexed="81"/>
            <rFont val="Tahoma"/>
            <family val="2"/>
          </rPr>
          <t xml:space="preserve">
1=ชาย 2=หญิง</t>
        </r>
      </text>
    </comment>
  </commentList>
</comments>
</file>

<file path=xl/comments4.xml><?xml version="1.0" encoding="utf-8"?>
<comments xmlns="http://schemas.openxmlformats.org/spreadsheetml/2006/main">
  <authors>
    <author>CHOL</author>
  </authors>
  <commentList>
    <comment ref="C2" authorId="0">
      <text>
        <r>
          <rPr>
            <b/>
            <sz val="8"/>
            <color indexed="81"/>
            <rFont val="Tahoma"/>
            <family val="2"/>
          </rPr>
          <t>CHOL:</t>
        </r>
        <r>
          <rPr>
            <sz val="8"/>
            <color indexed="81"/>
            <rFont val="Tahoma"/>
            <family val="2"/>
          </rPr>
          <t xml:space="preserve">
1=ชาย 2=หญิง</t>
        </r>
      </text>
    </comment>
  </commentList>
</comments>
</file>

<file path=xl/sharedStrings.xml><?xml version="1.0" encoding="utf-8"?>
<sst xmlns="http://schemas.openxmlformats.org/spreadsheetml/2006/main" count="2543" uniqueCount="669">
  <si>
    <t>median</t>
  </si>
  <si>
    <t>sd</t>
  </si>
  <si>
    <t>median_wt</t>
  </si>
  <si>
    <t>sd_wt</t>
  </si>
  <si>
    <t>median_ht</t>
  </si>
  <si>
    <t>sd_ht</t>
  </si>
  <si>
    <t>code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</si>
  <si>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</si>
  <si>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</si>
  <si>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</si>
  <si>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</si>
  <si>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</si>
  <si>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</si>
  <si>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</si>
  <si>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</si>
  <si>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</si>
  <si>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</si>
  <si>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</si>
  <si>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</si>
  <si>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</si>
  <si>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</si>
  <si>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</si>
  <si>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</si>
  <si>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</si>
  <si>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</si>
  <si>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</si>
  <si>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</si>
  <si>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</si>
  <si>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</si>
  <si>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</si>
  <si>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</si>
  <si>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</si>
  <si>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</si>
  <si>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</si>
  <si>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</si>
  <si>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</si>
  <si>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</si>
  <si>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</si>
  <si>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</si>
  <si>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</si>
  <si>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</si>
  <si>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</si>
  <si>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</si>
  <si>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</si>
  <si>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</si>
  <si>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</si>
  <si>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</si>
  <si>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</si>
  <si>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</si>
  <si>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</si>
  <si>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</si>
  <si>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</si>
  <si>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</si>
  <si>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</si>
  <si>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</si>
  <si>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</si>
  <si>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</si>
  <si>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</si>
  <si>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</si>
  <si>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</si>
  <si>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</si>
  <si>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</si>
  <si>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</si>
  <si>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</si>
  <si>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</si>
  <si>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</si>
  <si>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</si>
  <si>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</si>
  <si>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</si>
  <si>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</si>
  <si>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</si>
  <si>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</si>
  <si>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</si>
  <si>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</si>
  <si>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</si>
  <si>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</si>
  <si>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</si>
  <si>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</si>
  <si>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</si>
  <si>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</si>
  <si>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</si>
  <si>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</si>
  <si>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</si>
  <si>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</si>
  <si>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</si>
  <si>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</si>
  <si>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</si>
  <si>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</si>
  <si>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</si>
  <si>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</si>
  <si>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</si>
  <si>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</si>
  <si>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</si>
  <si>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</si>
  <si>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</si>
  <si>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</si>
  <si>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</si>
  <si>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</si>
  <si>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</si>
  <si>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</si>
  <si>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</si>
  <si>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</si>
  <si>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</si>
  <si>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</si>
  <si>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</si>
  <si>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</si>
  <si>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</si>
  <si>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</si>
  <si>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</si>
  <si>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</si>
  <si>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</si>
  <si>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</si>
  <si>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</si>
  <si>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</si>
  <si>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</si>
  <si>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</si>
  <si>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</si>
  <si>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</si>
  <si>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</si>
  <si>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</si>
  <si>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</si>
  <si>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</si>
  <si>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</si>
  <si>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</si>
  <si>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</si>
  <si>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</si>
  <si>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</si>
  <si>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</si>
  <si>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</si>
  <si>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</si>
  <si>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</si>
  <si>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</si>
  <si>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</si>
  <si>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</si>
  <si>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</si>
  <si>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</si>
  <si>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</si>
  <si>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</si>
  <si>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</si>
  <si>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</si>
  <si>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</si>
  <si>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</si>
  <si>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</si>
  <si>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</si>
  <si>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</si>
  <si>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</si>
  <si>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</si>
  <si>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</si>
  <si>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</si>
  <si>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</si>
  <si>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</si>
  <si>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</si>
  <si>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</si>
  <si>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</si>
  <si>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</si>
  <si>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</si>
  <si>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</si>
  <si>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</si>
  <si>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</si>
  <si>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</si>
  <si>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</si>
  <si>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</si>
  <si>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</si>
  <si>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</si>
  <si>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</si>
  <si>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</si>
  <si>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</si>
  <si>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</si>
  <si>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</si>
  <si>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</si>
  <si>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</si>
  <si>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</si>
  <si>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</si>
  <si>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</si>
  <si>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</si>
  <si>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</si>
  <si>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</si>
  <si>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</si>
  <si>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</si>
  <si>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</si>
  <si>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</si>
  <si>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</si>
  <si>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</si>
  <si>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</si>
  <si>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</si>
  <si>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</si>
  <si>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</si>
  <si>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</si>
  <si>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</si>
  <si>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</si>
  <si>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</si>
  <si>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</si>
  <si>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</si>
  <si>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</si>
  <si>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</si>
  <si>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</si>
  <si>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</si>
  <si>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</si>
  <si>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</si>
  <si>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</si>
  <si>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</si>
  <si>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2113</t>
  </si>
  <si>
    <t>2114</t>
  </si>
  <si>
    <t>2115</t>
  </si>
  <si>
    <t>2116</t>
  </si>
  <si>
    <t>2117</t>
  </si>
  <si>
    <t>2118</t>
  </si>
  <si>
    <t>2119</t>
  </si>
  <si>
    <t>2120</t>
  </si>
  <si>
    <t>2121</t>
  </si>
  <si>
    <t>2122</t>
  </si>
  <si>
    <t>2123</t>
  </si>
  <si>
    <t>2124</t>
  </si>
  <si>
    <t>2125</t>
  </si>
  <si>
    <t>2126</t>
  </si>
  <si>
    <t>2127</t>
  </si>
  <si>
    <t>2128</t>
  </si>
  <si>
    <t>2129</t>
  </si>
  <si>
    <t>2130</t>
  </si>
  <si>
    <t>2131</t>
  </si>
  <si>
    <t>2132</t>
  </si>
  <si>
    <t>2133</t>
  </si>
  <si>
    <t>2134</t>
  </si>
  <si>
    <t>2135</t>
  </si>
  <si>
    <t>2136</t>
  </si>
  <si>
    <t>2137</t>
  </si>
  <si>
    <t>2138</t>
  </si>
  <si>
    <t>2139</t>
  </si>
  <si>
    <t>2140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</si>
  <si>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</si>
  <si>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</si>
  <si>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</si>
  <si>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</si>
  <si>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</si>
  <si>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</si>
  <si>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</si>
  <si>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</si>
  <si>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</si>
  <si>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</si>
  <si>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</si>
  <si>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</si>
  <si>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2153</t>
  </si>
  <si>
    <t>2154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</si>
  <si>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</si>
  <si>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</si>
  <si>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</si>
  <si>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</si>
  <si>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</si>
  <si>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</si>
  <si>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</si>
  <si>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</si>
  <si>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</si>
  <si>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</si>
  <si>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</si>
  <si>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</si>
  <si>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</si>
  <si>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</si>
  <si>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</si>
  <si>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</si>
  <si>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code1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</si>
  <si>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</si>
  <si>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</si>
  <si>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</si>
  <si>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</si>
  <si>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</si>
  <si>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</si>
  <si>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</si>
  <si>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</si>
  <si>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</si>
  <si>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</si>
  <si>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</si>
  <si>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</si>
  <si>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</si>
  <si>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</si>
  <si>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</si>
  <si>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</si>
  <si>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</si>
  <si>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</si>
  <si>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</si>
  <si>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</si>
  <si>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</si>
  <si>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</si>
  <si>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</si>
  <si>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</si>
  <si>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</si>
  <si>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</si>
  <si>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</si>
  <si>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</si>
  <si>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</si>
  <si>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</si>
  <si>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</si>
  <si>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</si>
  <si>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</si>
  <si>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</si>
  <si>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</si>
  <si>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</si>
  <si>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</si>
  <si>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</si>
  <si>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</si>
  <si>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</si>
  <si>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</si>
  <si>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</si>
  <si>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</si>
  <si>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</si>
  <si>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</si>
  <si>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</si>
  <si>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</si>
  <si>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</si>
  <si>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</si>
  <si>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</si>
  <si>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</si>
  <si>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</si>
  <si>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</si>
  <si>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</si>
  <si>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</si>
  <si>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</si>
  <si>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</si>
  <si>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</si>
  <si>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</si>
  <si>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</si>
  <si>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</si>
  <si>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</si>
  <si>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</si>
  <si>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</si>
  <si>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</si>
  <si>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</si>
  <si>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</si>
  <si>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</si>
  <si>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</si>
  <si>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</si>
  <si>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</si>
  <si>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</si>
  <si>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</si>
  <si>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</si>
  <si>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</si>
  <si>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</si>
  <si>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</si>
  <si>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</si>
  <si>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</si>
  <si>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</si>
  <si>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</si>
  <si>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</si>
  <si>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</si>
  <si>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</si>
  <si>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</si>
  <si>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</si>
  <si>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</si>
  <si>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</si>
  <si>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</si>
  <si>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</si>
  <si>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</si>
  <si>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</si>
  <si>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</si>
  <si>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</si>
  <si>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</si>
  <si>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</si>
  <si>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</si>
  <si>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</si>
  <si>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</si>
  <si>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</si>
  <si>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</si>
  <si>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</si>
  <si>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</si>
  <si>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</si>
  <si>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</si>
  <si>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</si>
  <si>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</si>
  <si>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</si>
  <si>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</si>
  <si>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</si>
  <si>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</si>
  <si>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</si>
  <si>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</si>
  <si>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</si>
  <si>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</si>
  <si>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</si>
  <si>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</si>
  <si>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</si>
  <si>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</si>
  <si>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</si>
  <si>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</si>
  <si>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</si>
  <si>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</si>
  <si>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</si>
  <si>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</si>
  <si>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</si>
  <si>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</si>
  <si>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</si>
  <si>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</si>
  <si>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</si>
  <si>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</si>
  <si>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</si>
  <si>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</si>
  <si>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</si>
  <si>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</si>
  <si>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</si>
  <si>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</si>
  <si>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</si>
  <si>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</si>
  <si>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</si>
  <si>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</si>
  <si>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</si>
  <si>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</si>
  <si>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</si>
  <si>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</si>
  <si>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</si>
  <si>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</si>
  <si>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</si>
  <si>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</si>
  <si>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</si>
  <si>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</si>
  <si>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</si>
  <si>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</si>
  <si>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</si>
  <si>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</si>
  <si>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</si>
  <si>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</si>
  <si>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</si>
  <si>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</si>
  <si>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</si>
  <si>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</si>
  <si>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</si>
  <si>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</si>
  <si>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</si>
  <si>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</si>
  <si>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</si>
  <si>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</si>
  <si>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</si>
  <si>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</si>
  <si>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</si>
  <si>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</si>
  <si>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</si>
  <si>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</si>
  <si>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</si>
  <si>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</si>
  <si>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</si>
  <si>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</si>
  <si>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</si>
  <si>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</si>
  <si>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</si>
  <si>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</si>
  <si>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</si>
  <si>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</si>
  <si>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</si>
  <si>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</si>
  <si>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</si>
  <si>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</si>
  <si>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</si>
  <si>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</si>
  <si>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</si>
  <si>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</si>
  <si>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</si>
  <si>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</si>
  <si>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</si>
  <si>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</si>
  <si>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</si>
  <si>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</si>
  <si>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</si>
  <si>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</si>
  <si>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</si>
  <si>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</si>
  <si>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</si>
  <si>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</si>
  <si>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</si>
  <si>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ชื่อ นามสกุล</t>
  </si>
  <si>
    <t xml:space="preserve">เพศ </t>
  </si>
  <si>
    <t>อายุ</t>
  </si>
  <si>
    <t>ปี</t>
  </si>
  <si>
    <t>เดือน</t>
  </si>
  <si>
    <t>น้ำหนัก (ก.ก.)</t>
  </si>
  <si>
    <t>ส่วนสูง (ซ.ม.)</t>
  </si>
  <si>
    <t>Weight by Age</t>
  </si>
  <si>
    <t>น้ำหนักเทียบกับอายุ</t>
  </si>
  <si>
    <t>ส่วนสูงเทียบกับอายุ</t>
  </si>
  <si>
    <t>ส่วนสูงเทียบ กับน้ำหนัก</t>
  </si>
  <si>
    <t xml:space="preserve"> - 2 SD</t>
  </si>
  <si>
    <t xml:space="preserve"> - 1.5 SD</t>
  </si>
  <si>
    <t>1.5 SD</t>
  </si>
  <si>
    <t>2 SD</t>
  </si>
  <si>
    <t>Height by Age</t>
  </si>
  <si>
    <t>3 SD</t>
  </si>
  <si>
    <t>Weight By height</t>
  </si>
  <si>
    <t>วันที่</t>
  </si>
  <si>
    <t>รหัสจังหวัด</t>
  </si>
  <si>
    <t>รหัสอำเภอ</t>
  </si>
  <si>
    <t>ประเภทโรงเรียน</t>
  </si>
  <si>
    <t>ตำบล</t>
  </si>
  <si>
    <t>อำเภอ</t>
  </si>
  <si>
    <t>จังหวัด</t>
  </si>
  <si>
    <t>โทรศัพท์ของโรงเรียน</t>
  </si>
  <si>
    <t>รหัสตำบล</t>
  </si>
  <si>
    <t>Serial No</t>
  </si>
  <si>
    <t>รหัสโรงเรียน</t>
  </si>
  <si>
    <t>ชื่อผู้ประสานงาน</t>
  </si>
  <si>
    <t>E mail ผู้ประสานงาน</t>
  </si>
  <si>
    <t>ข้อมูลพื้นฐาน (Key ข้อมูลเฉพาะพื้นที่สีเหลือง)</t>
  </si>
  <si>
    <t>รหัสหน่วยงาน</t>
  </si>
  <si>
    <t>หมายเหตุ</t>
  </si>
  <si>
    <t>2.นอกแถบสีเหลืองจะถูก Protect ทำให้ Key ไม่ได้</t>
  </si>
  <si>
    <t>ผู้พัฒนาโปรแกรม</t>
  </si>
  <si>
    <t xml:space="preserve">น.พ.ชลทิศ อุไรฤกษ์กุล </t>
  </si>
  <si>
    <t>วันพัฒนาโปรแกรม</t>
  </si>
  <si>
    <t>3.ข้อมูลที่ใช้เป็นมัธยฐานและ SD น้ำหนัก ส่วนสูง ของแต่ละช่วงของเดือน นำมาจากการทำเกณฑ์มาตรฐานเด็กไทย ครั้งที่ 3 กรมอนามัย</t>
  </si>
  <si>
    <t xml:space="preserve">4.ผู้เขียนตั้งชื่อโปรแกรมว่า Kotchakorn (กชกร) ตามด้วยวันที่พัฒนาหรือปรับปรุง เช่น Kotchakorn09102011.xls จึงไม่อยากให้เปลี่ยนชื่อ </t>
  </si>
  <si>
    <t xml:space="preserve">  File เพื่อที่จะได้รู้ว่า File ที่ Download ไปเป็น Version ที่แก้ไขล่าสุดหรือไม่</t>
  </si>
  <si>
    <t>เลขประจำตัว</t>
  </si>
  <si>
    <t>ชื่อโรงเรียน/ศูนย์เด็กเล็ก</t>
  </si>
  <si>
    <t>5.ช่องเลชประจำตัว คือเลขประจำตัวนักเรียน ในกรณีที่ชั้งน้ำหนักวัดส่วนสูงหลายครั้งและต้องการจะมาทำการเปรียบเทียบจะได้ทำได้สะดวก</t>
  </si>
  <si>
    <t>6.ช่องวันที่ในมุมขวาบนสุดใน sheet ชื่อ kotchakorn คือวันที่ทำการชั่งน้ำหนักหรือวัดส่วนสูง 1 sheet สำหรับ 1 ช่วงของการชั่งน้ำหนักวัดส่วนสูง</t>
  </si>
  <si>
    <t>7.โปรแกรมเผื่อ Sheet ให้ 5 Sheet ถ้าต้องการเพิ่มมากกว่านั้นให้ Click ขวาที่ชื่อ Sheet นั้นเลือก Move or copy ตามด้วยเลือก creat a copy เพื่อเพิ่ม Sheet เองได้</t>
  </si>
  <si>
    <t>8.ผู้เขียนได้พัฒนา โปรแกรมบน Web ซึ่งสามารถที่จะให้รายละเอียดได้มากกว่าโปรแกรมที่พัฒนาบน Excel เนื่องจากได้เพิ่มคำอธิบายต่างๆมากขึ้น</t>
  </si>
  <si>
    <t>1.รหัสโรงเรียนจะ generate จาก รหัวจังหวัด อำเภอ ตำบล และ Serial No (โดยรหัสจังหวัด อำเภอ ตำบล ให้ใช้ของมหาดไทย serial No ให้ตกลงกันภายในตำบล)</t>
  </si>
  <si>
    <t>โรงเรียนอยู่ในความดูแลของ</t>
  </si>
  <si>
    <t>(1.กระทรวงศึกษา 2.ท้องถิ่น 3.เอกชน 4.อื่นๆ</t>
  </si>
  <si>
    <t>1.ศูนย์เด็กเล็ก 2.อนุบาล 3.ประถม 4.มัธยม 5.อาชีวะ</t>
  </si>
  <si>
    <t>sd_2_wt</t>
  </si>
  <si>
    <t>sd_15_wt</t>
  </si>
  <si>
    <t>sd15_wt</t>
  </si>
  <si>
    <t>sd2_wt</t>
  </si>
  <si>
    <t>sd_2_ht</t>
  </si>
  <si>
    <t>sd_15_ht</t>
  </si>
  <si>
    <t>sd15_ht</t>
  </si>
  <si>
    <t>sd2_ht</t>
  </si>
  <si>
    <t>sd_2</t>
  </si>
  <si>
    <t>sd_15</t>
  </si>
  <si>
    <t>sd15</t>
  </si>
  <si>
    <t>sd2</t>
  </si>
  <si>
    <t>sd3</t>
  </si>
  <si>
    <t>การประเมินภาวะโภชนาการของโรงเรียน</t>
  </si>
  <si>
    <t>พิจิตร</t>
  </si>
  <si>
    <t>โพธิ์ประทับช้าง</t>
  </si>
  <si>
    <t>โรงเรียนเทศบาลโพธิ์ประทับช้าง</t>
  </si>
  <si>
    <t>ชนะพล</t>
  </si>
  <si>
    <t>ณัฐพร</t>
  </si>
  <si>
    <t>ธีรศักดิ์</t>
  </si>
  <si>
    <t>นัดชา</t>
  </si>
  <si>
    <t>นันทวัฒณ</t>
  </si>
  <si>
    <t>จิตรภัทร</t>
  </si>
  <si>
    <t>ศดายุวัฒน์</t>
  </si>
  <si>
    <t>ชินพัฒน์</t>
  </si>
  <si>
    <t>ณัฐพล</t>
  </si>
  <si>
    <t>ดนยภัทร</t>
  </si>
  <si>
    <t>วรายุทธิ์</t>
  </si>
  <si>
    <t>อัฑฒวีร์</t>
  </si>
  <si>
    <t>นพเก้า</t>
  </si>
  <si>
    <t>ณัฐภูมิ</t>
  </si>
  <si>
    <t>อชิระ</t>
  </si>
  <si>
    <t>ปกรณ์ยศ</t>
  </si>
  <si>
    <t>ปิยะ</t>
  </si>
  <si>
    <t>ศุภกฤต</t>
  </si>
  <si>
    <t>บัญชา</t>
  </si>
  <si>
    <t>ภูสิทธิ์</t>
  </si>
  <si>
    <t>ภัทราภา</t>
  </si>
  <si>
    <t>สุภาวี</t>
  </si>
  <si>
    <t>เอมวิกา</t>
  </si>
  <si>
    <t>นรินี</t>
  </si>
  <si>
    <t>อริสยา</t>
  </si>
  <si>
    <t>อุรัสยา</t>
  </si>
  <si>
    <t>ปณิดา</t>
  </si>
  <si>
    <t>พิชญา</t>
  </si>
  <si>
    <t>วันเปิดเรียน</t>
  </si>
  <si>
    <t>ปี พ.ศ.</t>
  </si>
  <si>
    <t>สูตรมีปัญหาติดต่อ อ.ตอเล๊ะ  มะดือเย๊าะ</t>
  </si>
  <si>
    <t>หัวหน้างานข้อมูลนักเรียน ร.ร.ดารุส ฯ</t>
  </si>
  <si>
    <t>โทร. 0-1738-8312</t>
  </si>
  <si>
    <t>เลขที่</t>
  </si>
  <si>
    <t>ป้อนตัวเลขวันเกิดของนักเรียน</t>
  </si>
  <si>
    <t>อายุนักเรียนปัจจุบัน</t>
  </si>
  <si>
    <t>สูตรคิดอายุชั่วคราว</t>
  </si>
  <si>
    <t>วันเกิด</t>
  </si>
  <si>
    <t>เดือนเกิด</t>
  </si>
  <si>
    <t>ปีเกิด</t>
  </si>
  <si>
    <t>คำหน้านามของนักเรียน</t>
  </si>
  <si>
    <t>วัน</t>
  </si>
  <si>
    <t>อายุปี</t>
  </si>
  <si>
    <t>ไผ่ท่าโพ</t>
  </si>
  <si>
    <t>ชื่อ-นามสกุล</t>
  </si>
  <si>
    <t>ด.ช.</t>
  </si>
  <si>
    <t>กานตพงศ์</t>
  </si>
  <si>
    <t>พุ่มมาลา</t>
  </si>
  <si>
    <t>พีระพัฒน์</t>
  </si>
  <si>
    <t>ชูช่วย</t>
  </si>
  <si>
    <t>ธนวัต</t>
  </si>
  <si>
    <t>เพ่งพินิจ</t>
  </si>
  <si>
    <t>ภรัณยู</t>
  </si>
  <si>
    <t>นรสิงห์</t>
  </si>
  <si>
    <t>ธนพนธ์</t>
  </si>
  <si>
    <t>อ่ำเกิด</t>
  </si>
  <si>
    <t>พุฒิภัทร</t>
  </si>
  <si>
    <t>เรืองจาบ</t>
  </si>
  <si>
    <t>โสภณ</t>
  </si>
  <si>
    <t>ฟักนิล</t>
  </si>
  <si>
    <t>เกรียงศักดิ์</t>
  </si>
  <si>
    <t>รุ่งเรือง</t>
  </si>
  <si>
    <t>ณัฐวุฒิ</t>
  </si>
  <si>
    <t>อ่ำสำโรง</t>
  </si>
  <si>
    <t>ณัฐกิตติ์</t>
  </si>
  <si>
    <t>แย้มเจริญ</t>
  </si>
  <si>
    <t>ธนคุณ</t>
  </si>
  <si>
    <t>เย็นประโคน</t>
  </si>
  <si>
    <t>ธนกฤษ</t>
  </si>
  <si>
    <t>ณวพล</t>
  </si>
  <si>
    <t>พรมจิ๋ว</t>
  </si>
  <si>
    <t>บัวดี</t>
  </si>
  <si>
    <t>ธนพล</t>
  </si>
  <si>
    <t>มาสุข</t>
  </si>
  <si>
    <t>ด.ญ.</t>
  </si>
  <si>
    <t>กัญญภัทร</t>
  </si>
  <si>
    <t>เรียบร้อย</t>
  </si>
  <si>
    <t>กัญญาณัฐ</t>
  </si>
  <si>
    <t>จันทร์นิ่ม</t>
  </si>
  <si>
    <t>ไพลิน</t>
  </si>
  <si>
    <t>สาตรพัน</t>
  </si>
  <si>
    <t>ธีมาพร</t>
  </si>
  <si>
    <t>เหมือนกรุง</t>
  </si>
  <si>
    <t>กัญฐ์นภัทร</t>
  </si>
  <si>
    <t>ทาคำ</t>
  </si>
  <si>
    <t>ชญานันท์</t>
  </si>
  <si>
    <t>โตทุ้ย</t>
  </si>
  <si>
    <t>ณัฐณิชา</t>
  </si>
  <si>
    <t>อ่วมฟัก</t>
  </si>
  <si>
    <t>อธิติยา</t>
  </si>
  <si>
    <t>เข็มทอง</t>
  </si>
  <si>
    <t>กัญญาพัชร</t>
  </si>
  <si>
    <t>พลหลำ</t>
  </si>
  <si>
    <t>พิชชาภา</t>
  </si>
  <si>
    <t>สานุสน</t>
  </si>
  <si>
    <t>สุชาวดี</t>
  </si>
  <si>
    <t>ศรีราชัย</t>
  </si>
  <si>
    <t>กชมน</t>
  </si>
  <si>
    <t>คลังเพชร</t>
  </si>
  <si>
    <t>ณิชาภัทร</t>
  </si>
  <si>
    <t>ทามี</t>
  </si>
  <si>
    <t>บุณยารัตน์</t>
  </si>
  <si>
    <t>สามงามน้อย</t>
  </si>
  <si>
    <t>ชุติกาญจน์</t>
  </si>
  <si>
    <t>โพธิ์ทอง</t>
  </si>
  <si>
    <t>ธนภัทร</t>
  </si>
  <si>
    <t>แก้วเกตุ</t>
  </si>
  <si>
    <t>พฤษภาคม</t>
  </si>
  <si>
    <t>สิงหาคม</t>
  </si>
  <si>
    <t>พฤศจิกายน</t>
  </si>
  <si>
    <t>กุมภาพันธ์</t>
  </si>
  <si>
    <t>ชื่อ - นามสกุล</t>
  </si>
  <si>
    <t>น้ำหนัก</t>
  </si>
  <si>
    <t>ส่วนสูง</t>
  </si>
  <si>
    <t>เทียบอายุ</t>
  </si>
  <si>
    <t>ส่วนสูงเทียบ</t>
  </si>
  <si>
    <t>กับน้ำหนัก</t>
  </si>
  <si>
    <t>สมส่วน</t>
  </si>
  <si>
    <t>ค่อนข้างผอม</t>
  </si>
  <si>
    <t>ผอม</t>
  </si>
  <si>
    <t>ท้วม</t>
  </si>
  <si>
    <t>อ้วน</t>
  </si>
  <si>
    <t>จำนวนคน</t>
  </si>
  <si>
    <t>แปลผล</t>
  </si>
  <si>
    <t>น้ำหนักตามเกณฑ์</t>
  </si>
  <si>
    <t>ส่วนสูงตามเกณฑ์</t>
  </si>
  <si>
    <t>น้ำหนักค่อนข้างมาก</t>
  </si>
  <si>
    <t>เริ่มอ้วน</t>
  </si>
  <si>
    <t>น้ำหนักมากเกินเกณฑ์</t>
  </si>
  <si>
    <t>ค่อนข้างสูง</t>
  </si>
  <si>
    <t>รวม</t>
  </si>
  <si>
    <t>โรงเรียนเทศบาลโพธิ์ประทับช้าง  สังกัดกองการศึกษา  เทศบาลตำบลโพธิ์ประทับช้าง</t>
  </si>
  <si>
    <t>แบบบันทึกน้ำหนัก - ส่วนสูง</t>
  </si>
  <si>
    <t>นักเรียนระดับชั้นประถมศึกษาปีที่……/…….   เดือนพฤษภาคม  ปีการศึกษา  2565</t>
  </si>
  <si>
    <t>นักเรียนระดับชั้นประถมศึกษาปีที่……/…….   เดือนสิงหาคม  ปีการศึกษา  2565</t>
  </si>
  <si>
    <t>นักเรียนระดับชั้นประถมศึกษาปีที่……/…….   เดือนพฤศจิกายน  ปีการศึกษา  2565</t>
  </si>
  <si>
    <t>นักเรียนระดับชั้นประถมศึกษาปีที่……/…….   เดือนกุมภาพันธ์  ปีการศึกษา 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</si>
</sst>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8" formatCode="[$-107041E]d&quot; &quot;mmm&quot; &quot;yy;@"/>
  </numFmts>
  <fonts count="37" x14ac:knownFonts="1">
    <font>
      <sz val="10"/>
      <name val="Arial"/>
      <charset val="222"/>
    </font>
    <font>
      <sz val="8"/>
      <name val="Arial"/>
      <family val="2"/>
    </font>
    <font>
      <sz val="14"/>
      <name val="Arial"/>
      <family val="2"/>
    </font>
    <font>
      <sz val="14"/>
      <name val="CordiaUPC"/>
      <family val="2"/>
      <charset val="22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6"/>
      <name val="CordiaUPC"/>
      <family val="2"/>
      <charset val="222"/>
    </font>
    <font>
      <b/>
      <sz val="20"/>
      <name val="CordiaUPC"/>
      <family val="2"/>
      <charset val="222"/>
    </font>
    <font>
      <b/>
      <sz val="14"/>
      <name val="CordiaUPC"/>
      <family val="2"/>
      <charset val="22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8"/>
      <name val="Cordia New"/>
      <family val="2"/>
      <charset val="222"/>
    </font>
    <font>
      <sz val="18"/>
      <name val="Cordia New"/>
      <family val="2"/>
      <charset val="222"/>
    </font>
    <font>
      <sz val="18"/>
      <color indexed="9"/>
      <name val="Cordia New"/>
      <family val="2"/>
      <charset val="222"/>
    </font>
    <font>
      <b/>
      <sz val="18"/>
      <color indexed="9"/>
      <name val="Cordia New"/>
      <family val="2"/>
      <charset val="222"/>
    </font>
    <font>
      <b/>
      <sz val="18"/>
      <color indexed="63"/>
      <name val="Cordia New"/>
      <family val="2"/>
      <charset val="222"/>
    </font>
    <font>
      <b/>
      <sz val="20"/>
      <color indexed="16"/>
      <name val="Cordia New"/>
      <family val="2"/>
      <charset val="222"/>
    </font>
    <font>
      <b/>
      <sz val="20"/>
      <color indexed="16"/>
      <name val="TH SarabunPSK"/>
      <family val="2"/>
    </font>
    <font>
      <b/>
      <sz val="20"/>
      <color indexed="9"/>
      <name val="Cordia New"/>
      <family val="2"/>
      <charset val="222"/>
    </font>
    <font>
      <b/>
      <sz val="18"/>
      <name val="TH SarabunPSK"/>
      <family val="2"/>
    </font>
    <font>
      <sz val="10"/>
      <name val="TH SarabunPSK"/>
      <family val="2"/>
    </font>
    <font>
      <sz val="18"/>
      <name val="TH SarabunPSK"/>
      <family val="2"/>
    </font>
    <font>
      <b/>
      <sz val="20"/>
      <name val="TH SarabunPSK"/>
      <family val="2"/>
    </font>
    <font>
      <b/>
      <sz val="18"/>
      <color indexed="63"/>
      <name val="TH SarabunPSK"/>
      <family val="2"/>
    </font>
    <font>
      <b/>
      <sz val="20"/>
      <color indexed="8"/>
      <name val="TH SarabunPSK"/>
      <family val="2"/>
    </font>
    <font>
      <b/>
      <sz val="20"/>
      <color indexed="10"/>
      <name val="TH SarabunPSK"/>
      <family val="2"/>
    </font>
    <font>
      <b/>
      <sz val="20"/>
      <color indexed="12"/>
      <name val="TH SarabunPSK"/>
      <family val="2"/>
    </font>
    <font>
      <sz val="20"/>
      <color indexed="8"/>
      <name val="TH SarabunPSK"/>
      <family val="2"/>
    </font>
    <font>
      <sz val="20"/>
      <color theme="1"/>
      <name val="TH SarabunPSK"/>
      <family val="2"/>
    </font>
    <font>
      <sz val="20"/>
      <name val="TH SarabunPSK"/>
      <family val="2"/>
    </font>
    <font>
      <sz val="20"/>
      <color indexed="40"/>
      <name val="TH SarabunPSK"/>
      <family val="2"/>
    </font>
    <font>
      <b/>
      <sz val="16"/>
      <name val="TH SarabunPSK"/>
      <family val="2"/>
    </font>
    <font>
      <b/>
      <sz val="18"/>
      <color theme="0"/>
      <name val="TH SarabunPSK"/>
      <family val="2"/>
    </font>
    <font>
      <sz val="18"/>
      <color theme="0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IT๙"/>
      <family val="2"/>
    </font>
    <font>
      <b/>
      <sz val="18"/>
      <color rgb="FF000000"/>
      <name val="TH SarabunIT๙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/>
    <xf numFmtId="187" fontId="2" fillId="0" borderId="0" xfId="0" applyNumberFormat="1" applyFont="1"/>
    <xf numFmtId="2" fontId="2" fillId="0" borderId="0" xfId="0" applyNumberFormat="1" applyFont="1"/>
    <xf numFmtId="0" fontId="0" fillId="0" borderId="0" xfId="0" applyProtection="1">
      <protection locked="0"/>
    </xf>
    <xf numFmtId="2" fontId="0" fillId="0" borderId="0" xfId="0" applyNumberFormat="1"/>
    <xf numFmtId="2" fontId="0" fillId="0" borderId="0" xfId="0" applyNumberFormat="1" applyProtection="1">
      <protection locked="0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quotePrefix="1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2" borderId="1" xfId="0" quotePrefix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0" borderId="0" xfId="0" applyFont="1" applyBorder="1" applyAlignment="1" applyProtection="1">
      <alignment horizontal="center"/>
      <protection locked="0"/>
    </xf>
    <xf numFmtId="188" fontId="3" fillId="3" borderId="1" xfId="0" applyNumberFormat="1" applyFont="1" applyFill="1" applyBorder="1"/>
    <xf numFmtId="15" fontId="3" fillId="0" borderId="0" xfId="0" applyNumberFormat="1" applyFont="1" applyAlignment="1">
      <alignment horizontal="center"/>
    </xf>
    <xf numFmtId="0" fontId="7" fillId="3" borderId="0" xfId="0" applyFont="1" applyFill="1" applyAlignment="1">
      <alignment horizontal="center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188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3" xfId="0" applyFont="1" applyBorder="1" applyAlignment="1">
      <alignment vertical="center"/>
    </xf>
    <xf numFmtId="0" fontId="3" fillId="2" borderId="1" xfId="0" applyFont="1" applyFill="1" applyBorder="1"/>
    <xf numFmtId="0" fontId="3" fillId="0" borderId="0" xfId="0" applyFont="1" applyBorder="1"/>
    <xf numFmtId="188" fontId="3" fillId="0" borderId="0" xfId="0" quotePrefix="1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/>
    <xf numFmtId="0" fontId="0" fillId="0" borderId="0" xfId="0" applyAlignment="1">
      <alignment horizontal="right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 vertical="center"/>
    </xf>
    <xf numFmtId="0" fontId="8" fillId="0" borderId="2" xfId="0" applyFont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2" xfId="0" applyFont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 applyProtection="1">
      <alignment horizontal="left"/>
      <protection locked="0"/>
    </xf>
    <xf numFmtId="0" fontId="10" fillId="0" borderId="5" xfId="0" applyFont="1" applyFill="1" applyBorder="1" applyAlignment="1" applyProtection="1">
      <alignment horizontal="left"/>
      <protection locked="0"/>
    </xf>
    <xf numFmtId="0" fontId="9" fillId="0" borderId="2" xfId="0" applyFont="1" applyFill="1" applyBorder="1" applyAlignment="1" applyProtection="1">
      <alignment horizontal="left"/>
      <protection locked="0"/>
    </xf>
    <xf numFmtId="0" fontId="12" fillId="0" borderId="0" xfId="0" applyFont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4" borderId="0" xfId="0" applyFont="1" applyFill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shrinkToFit="1"/>
    </xf>
    <xf numFmtId="0" fontId="17" fillId="0" borderId="0" xfId="0" applyFont="1" applyAlignment="1">
      <alignment horizontal="left" vertical="center" shrinkToFit="1"/>
    </xf>
    <xf numFmtId="0" fontId="18" fillId="4" borderId="0" xfId="0" applyFont="1" applyFill="1" applyAlignment="1">
      <alignment horizontal="center" vertical="center" shrinkToFit="1"/>
    </xf>
    <xf numFmtId="0" fontId="19" fillId="2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2" borderId="11" xfId="0" quotePrefix="1" applyFont="1" applyFill="1" applyBorder="1" applyAlignment="1">
      <alignment horizontal="center" vertical="center"/>
    </xf>
    <xf numFmtId="0" fontId="22" fillId="2" borderId="12" xfId="0" quotePrefix="1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/>
    </xf>
    <xf numFmtId="0" fontId="22" fillId="0" borderId="0" xfId="0" quotePrefix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9" fillId="5" borderId="18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23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/>
    </xf>
    <xf numFmtId="0" fontId="24" fillId="0" borderId="1" xfId="0" quotePrefix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right" vertical="center" shrinkToFit="1"/>
    </xf>
    <xf numFmtId="0" fontId="17" fillId="0" borderId="1" xfId="0" applyFont="1" applyBorder="1" applyAlignment="1">
      <alignment horizontal="left" vertical="center" shrinkToFit="1"/>
    </xf>
    <xf numFmtId="0" fontId="22" fillId="0" borderId="1" xfId="0" applyFont="1" applyBorder="1" applyAlignment="1">
      <alignment horizontal="center" vertical="center"/>
    </xf>
    <xf numFmtId="0" fontId="22" fillId="0" borderId="1" xfId="0" quotePrefix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quotePrefix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8" fillId="0" borderId="1" xfId="0" quotePrefix="1" applyFont="1" applyBorder="1" applyAlignment="1">
      <alignment horizontal="center" vertical="center"/>
    </xf>
    <xf numFmtId="0" fontId="29" fillId="0" borderId="1" xfId="0" quotePrefix="1" applyFont="1" applyBorder="1" applyAlignment="1">
      <alignment horizontal="center" vertical="center"/>
    </xf>
    <xf numFmtId="0" fontId="30" fillId="0" borderId="1" xfId="0" quotePrefix="1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1" xfId="0" applyFont="1" applyBorder="1" applyAlignment="1">
      <alignment horizontal="left"/>
    </xf>
    <xf numFmtId="0" fontId="9" fillId="0" borderId="1" xfId="0" applyFont="1" applyBorder="1"/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/>
    </xf>
    <xf numFmtId="0" fontId="31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shrinkToFit="1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9" fillId="0" borderId="0" xfId="0" applyFont="1"/>
    <xf numFmtId="0" fontId="31" fillId="8" borderId="0" xfId="0" applyFont="1" applyFill="1" applyAlignment="1">
      <alignment horizontal="center" vertical="center"/>
    </xf>
    <xf numFmtId="0" fontId="31" fillId="8" borderId="0" xfId="0" applyFont="1" applyFill="1"/>
    <xf numFmtId="0" fontId="34" fillId="0" borderId="22" xfId="0" applyFont="1" applyBorder="1" applyAlignment="1">
      <alignment horizontal="center" vertical="center"/>
    </xf>
    <xf numFmtId="0" fontId="10" fillId="0" borderId="21" xfId="0" applyFont="1" applyBorder="1"/>
    <xf numFmtId="0" fontId="10" fillId="0" borderId="5" xfId="0" applyFont="1" applyBorder="1"/>
    <xf numFmtId="0" fontId="10" fillId="0" borderId="22" xfId="0" applyFont="1" applyBorder="1"/>
    <xf numFmtId="0" fontId="10" fillId="0" borderId="22" xfId="0" applyFont="1" applyBorder="1" applyAlignment="1">
      <alignment horizontal="center" vertical="center"/>
    </xf>
    <xf numFmtId="0" fontId="10" fillId="0" borderId="22" xfId="0" applyFont="1" applyBorder="1" applyAlignment="1">
      <alignment horizontal="left" vertical="center"/>
    </xf>
    <xf numFmtId="0" fontId="10" fillId="0" borderId="21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9" fillId="0" borderId="21" xfId="0" applyFont="1" applyBorder="1"/>
    <xf numFmtId="0" fontId="9" fillId="0" borderId="5" xfId="0" applyFont="1" applyBorder="1"/>
    <xf numFmtId="0" fontId="9" fillId="0" borderId="22" xfId="0" applyFont="1" applyBorder="1"/>
    <xf numFmtId="0" fontId="9" fillId="0" borderId="22" xfId="0" applyFont="1" applyBorder="1" applyAlignment="1">
      <alignment horizontal="center" vertical="center"/>
    </xf>
    <xf numFmtId="0" fontId="9" fillId="0" borderId="22" xfId="0" applyFont="1" applyBorder="1" applyAlignment="1">
      <alignment horizontal="left" vertical="center"/>
    </xf>
    <xf numFmtId="0" fontId="10" fillId="0" borderId="21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9" fillId="0" borderId="0" xfId="0" applyFont="1" applyAlignment="1">
      <alignment horizontal="center"/>
    </xf>
    <xf numFmtId="0" fontId="36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19" fillId="8" borderId="3" xfId="0" applyFont="1" applyFill="1" applyBorder="1" applyAlignment="1">
      <alignment horizontal="center" vertical="center"/>
    </xf>
    <xf numFmtId="0" fontId="19" fillId="8" borderId="4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left" vertical="center"/>
    </xf>
    <xf numFmtId="0" fontId="20" fillId="0" borderId="10" xfId="0" applyFont="1" applyBorder="1" applyAlignment="1">
      <alignment vertical="center"/>
    </xf>
    <xf numFmtId="0" fontId="19" fillId="10" borderId="1" xfId="0" applyFont="1" applyFill="1" applyBorder="1" applyAlignment="1">
      <alignment horizontal="center" vertical="center"/>
    </xf>
    <xf numFmtId="0" fontId="20" fillId="10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23" fillId="6" borderId="1" xfId="0" applyFont="1" applyFill="1" applyBorder="1" applyAlignment="1">
      <alignment horizontal="center" vertical="center"/>
    </xf>
    <xf numFmtId="0" fontId="19" fillId="9" borderId="1" xfId="0" applyFont="1" applyFill="1" applyBorder="1" applyAlignment="1">
      <alignment horizontal="center" vertical="center"/>
    </xf>
    <xf numFmtId="0" fontId="19" fillId="7" borderId="0" xfId="0" applyFont="1" applyFill="1" applyBorder="1" applyAlignment="1">
      <alignment horizontal="center" vertical="center"/>
    </xf>
    <xf numFmtId="0" fontId="19" fillId="7" borderId="20" xfId="0" applyFont="1" applyFill="1" applyBorder="1" applyAlignment="1">
      <alignment horizontal="center"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24" xfId="0" applyFont="1" applyFill="1" applyBorder="1" applyAlignment="1">
      <alignment horizontal="center" vertical="center"/>
    </xf>
    <xf numFmtId="0" fontId="19" fillId="6" borderId="14" xfId="0" applyFont="1" applyFill="1" applyBorder="1" applyAlignment="1">
      <alignment horizontal="center" vertical="center"/>
    </xf>
    <xf numFmtId="0" fontId="19" fillId="6" borderId="15" xfId="0" applyFont="1" applyFill="1" applyBorder="1" applyAlignment="1">
      <alignment horizontal="center" vertical="center"/>
    </xf>
    <xf numFmtId="0" fontId="19" fillId="6" borderId="16" xfId="0" applyFont="1" applyFill="1" applyBorder="1" applyAlignment="1">
      <alignment horizontal="center" vertical="center"/>
    </xf>
    <xf numFmtId="0" fontId="23" fillId="6" borderId="17" xfId="0" applyFont="1" applyFill="1" applyBorder="1" applyAlignment="1">
      <alignment horizontal="center" vertical="center"/>
    </xf>
    <xf numFmtId="0" fontId="23" fillId="6" borderId="18" xfId="0" applyFont="1" applyFill="1" applyBorder="1" applyAlignment="1">
      <alignment horizontal="center" vertical="center"/>
    </xf>
    <xf numFmtId="0" fontId="23" fillId="6" borderId="6" xfId="0" applyFont="1" applyFill="1" applyBorder="1" applyAlignment="1">
      <alignment horizontal="center" vertical="center"/>
    </xf>
    <xf numFmtId="0" fontId="23" fillId="6" borderId="19" xfId="0" applyFont="1" applyFill="1" applyBorder="1" applyAlignment="1">
      <alignment horizontal="center" vertical="center"/>
    </xf>
    <xf numFmtId="0" fontId="19" fillId="8" borderId="25" xfId="0" applyFont="1" applyFill="1" applyBorder="1" applyAlignment="1">
      <alignment horizontal="center" vertical="center"/>
    </xf>
    <xf numFmtId="0" fontId="19" fillId="8" borderId="26" xfId="0" applyFont="1" applyFill="1" applyBorder="1" applyAlignment="1">
      <alignment horizontal="center" vertical="center"/>
    </xf>
    <xf numFmtId="0" fontId="19" fillId="5" borderId="15" xfId="0" applyFont="1" applyFill="1" applyBorder="1" applyAlignment="1">
      <alignment horizontal="center" vertical="center"/>
    </xf>
    <xf numFmtId="0" fontId="19" fillId="5" borderId="16" xfId="0" applyFont="1" applyFill="1" applyBorder="1" applyAlignment="1">
      <alignment horizontal="center" vertical="center"/>
    </xf>
    <xf numFmtId="0" fontId="8" fillId="0" borderId="2" xfId="0" applyFont="1" applyBorder="1" applyAlignment="1" applyProtection="1">
      <alignment horizontal="center"/>
      <protection locked="0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B9" sqref="B9"/>
    </sheetView>
  </sheetViews>
  <sheetFormatPr defaultColWidth="9.140625" defaultRowHeight="21.75" x14ac:dyDescent="0.5"/>
  <cols>
    <col min="1" max="1" width="21.85546875" style="8" customWidth="1"/>
    <col min="2" max="2" width="42.7109375" style="8" customWidth="1"/>
    <col min="3" max="3" width="10.85546875" style="8" customWidth="1"/>
    <col min="4" max="16384" width="9.140625" style="8"/>
  </cols>
  <sheetData>
    <row r="1" spans="1:4" ht="23.25" x14ac:dyDescent="0.5">
      <c r="A1" s="113" t="s">
        <v>495</v>
      </c>
      <c r="B1" s="113"/>
    </row>
    <row r="2" spans="1:4" x14ac:dyDescent="0.5">
      <c r="A2" s="11" t="s">
        <v>492</v>
      </c>
      <c r="B2" s="12" t="str">
        <f>CONCATENATE(D3,D4,D5,"-",D6)</f>
        <v>-</v>
      </c>
    </row>
    <row r="3" spans="1:4" x14ac:dyDescent="0.5">
      <c r="A3" s="11" t="s">
        <v>488</v>
      </c>
      <c r="B3" s="17" t="s">
        <v>529</v>
      </c>
      <c r="C3" s="11" t="s">
        <v>483</v>
      </c>
      <c r="D3" s="16"/>
    </row>
    <row r="4" spans="1:4" x14ac:dyDescent="0.5">
      <c r="A4" s="11" t="s">
        <v>487</v>
      </c>
      <c r="B4" s="17" t="s">
        <v>530</v>
      </c>
      <c r="C4" s="11" t="s">
        <v>484</v>
      </c>
      <c r="D4" s="16"/>
    </row>
    <row r="5" spans="1:4" x14ac:dyDescent="0.5">
      <c r="A5" s="11" t="s">
        <v>486</v>
      </c>
      <c r="B5" s="17" t="s">
        <v>575</v>
      </c>
      <c r="C5" s="11" t="s">
        <v>490</v>
      </c>
      <c r="D5" s="16"/>
    </row>
    <row r="6" spans="1:4" x14ac:dyDescent="0.5">
      <c r="A6" s="11" t="s">
        <v>506</v>
      </c>
      <c r="B6" s="17" t="s">
        <v>531</v>
      </c>
      <c r="C6" s="11" t="s">
        <v>491</v>
      </c>
      <c r="D6" s="16"/>
    </row>
    <row r="7" spans="1:4" x14ac:dyDescent="0.5">
      <c r="A7" s="11" t="s">
        <v>489</v>
      </c>
      <c r="B7" s="17"/>
      <c r="C7" s="11"/>
      <c r="D7" s="11"/>
    </row>
    <row r="8" spans="1:4" x14ac:dyDescent="0.5">
      <c r="A8" s="27" t="s">
        <v>485</v>
      </c>
      <c r="B8" s="17">
        <v>3</v>
      </c>
      <c r="C8" s="11" t="s">
        <v>514</v>
      </c>
      <c r="D8" s="11"/>
    </row>
    <row r="9" spans="1:4" x14ac:dyDescent="0.5">
      <c r="A9" s="25" t="s">
        <v>512</v>
      </c>
      <c r="B9" s="28"/>
      <c r="C9" s="8" t="s">
        <v>513</v>
      </c>
    </row>
    <row r="10" spans="1:4" x14ac:dyDescent="0.5">
      <c r="A10" s="11" t="s">
        <v>493</v>
      </c>
      <c r="B10" s="17"/>
    </row>
    <row r="11" spans="1:4" x14ac:dyDescent="0.5">
      <c r="A11" s="11" t="s">
        <v>494</v>
      </c>
      <c r="B11" s="17"/>
    </row>
    <row r="12" spans="1:4" x14ac:dyDescent="0.5">
      <c r="A12" s="29"/>
      <c r="B12" s="30"/>
    </row>
    <row r="13" spans="1:4" ht="29.25" x14ac:dyDescent="0.6">
      <c r="A13" s="8" t="s">
        <v>499</v>
      </c>
      <c r="B13" s="23" t="s">
        <v>500</v>
      </c>
    </row>
    <row r="14" spans="1:4" x14ac:dyDescent="0.5">
      <c r="A14" s="8" t="s">
        <v>501</v>
      </c>
      <c r="B14" s="22">
        <v>239152</v>
      </c>
    </row>
    <row r="15" spans="1:4" x14ac:dyDescent="0.5">
      <c r="B15" s="9"/>
    </row>
    <row r="16" spans="1:4" x14ac:dyDescent="0.5">
      <c r="A16" s="8" t="s">
        <v>497</v>
      </c>
    </row>
    <row r="17" spans="1:1" x14ac:dyDescent="0.5">
      <c r="A17" s="8" t="s">
        <v>511</v>
      </c>
    </row>
    <row r="18" spans="1:1" x14ac:dyDescent="0.5">
      <c r="A18" s="8" t="s">
        <v>498</v>
      </c>
    </row>
    <row r="19" spans="1:1" x14ac:dyDescent="0.5">
      <c r="A19" s="8" t="s">
        <v>502</v>
      </c>
    </row>
    <row r="20" spans="1:1" x14ac:dyDescent="0.5">
      <c r="A20" s="8" t="s">
        <v>503</v>
      </c>
    </row>
    <row r="21" spans="1:1" x14ac:dyDescent="0.5">
      <c r="A21" s="8" t="s">
        <v>504</v>
      </c>
    </row>
    <row r="22" spans="1:1" x14ac:dyDescent="0.5">
      <c r="A22" s="8" t="s">
        <v>507</v>
      </c>
    </row>
    <row r="23" spans="1:1" x14ac:dyDescent="0.5">
      <c r="A23" s="8" t="s">
        <v>508</v>
      </c>
    </row>
    <row r="24" spans="1:1" x14ac:dyDescent="0.5">
      <c r="A24" s="8" t="s">
        <v>509</v>
      </c>
    </row>
    <row r="25" spans="1:1" x14ac:dyDescent="0.5">
      <c r="A25" s="8" t="s">
        <v>510</v>
      </c>
    </row>
  </sheetData>
  <sheetProtection password="98C2" sheet="1" objects="1" scenarios="1"/>
  <mergeCells count="1">
    <mergeCell ref="A1:B1"/>
  </mergeCells>
  <phoneticPr fontId="1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38"/>
  <sheetViews>
    <sheetView view="pageLayout" zoomScale="54" zoomScaleNormal="68" zoomScalePageLayoutView="54" workbookViewId="0">
      <selection activeCell="S16" sqref="S16"/>
    </sheetView>
  </sheetViews>
  <sheetFormatPr defaultRowHeight="12.75" x14ac:dyDescent="0.2"/>
  <cols>
    <col min="1" max="1" width="5.42578125" customWidth="1"/>
    <col min="2" max="2" width="3.85546875" customWidth="1"/>
    <col min="3" max="3" width="8.7109375" customWidth="1"/>
    <col min="4" max="4" width="10.42578125" customWidth="1"/>
    <col min="5" max="5" width="5" customWidth="1"/>
    <col min="6" max="6" width="6" customWidth="1"/>
    <col min="7" max="8" width="6.28515625" customWidth="1"/>
    <col min="9" max="9" width="15.7109375" customWidth="1"/>
    <col min="10" max="10" width="13.7109375" customWidth="1"/>
    <col min="11" max="11" width="10.140625" customWidth="1"/>
  </cols>
  <sheetData>
    <row r="1" spans="1:17" ht="23.25" x14ac:dyDescent="0.2">
      <c r="A1" s="145" t="s">
        <v>664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12"/>
      <c r="M1" s="112"/>
      <c r="N1" s="112"/>
      <c r="O1" s="112"/>
      <c r="P1" s="112"/>
      <c r="Q1" s="112"/>
    </row>
    <row r="2" spans="1:17" ht="23.25" x14ac:dyDescent="0.2">
      <c r="A2" s="146" t="s">
        <v>665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11"/>
      <c r="M2" s="111"/>
      <c r="N2" s="111"/>
      <c r="O2" s="111"/>
      <c r="P2" s="111"/>
      <c r="Q2" s="111"/>
    </row>
    <row r="3" spans="1:17" ht="23.25" x14ac:dyDescent="0.2">
      <c r="A3" s="147" t="s">
        <v>663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11"/>
      <c r="M3" s="111"/>
      <c r="N3" s="111"/>
      <c r="O3" s="111"/>
      <c r="P3" s="111"/>
      <c r="Q3" s="111"/>
    </row>
    <row r="4" spans="1:17" ht="21" x14ac:dyDescent="0.2">
      <c r="A4" s="148" t="s">
        <v>565</v>
      </c>
      <c r="B4" s="150" t="s">
        <v>643</v>
      </c>
      <c r="C4" s="151"/>
      <c r="D4" s="152"/>
      <c r="E4" s="156" t="s">
        <v>466</v>
      </c>
      <c r="F4" s="157"/>
      <c r="G4" s="148" t="s">
        <v>644</v>
      </c>
      <c r="H4" s="148" t="s">
        <v>645</v>
      </c>
      <c r="I4" s="94" t="s">
        <v>644</v>
      </c>
      <c r="J4" s="94" t="s">
        <v>645</v>
      </c>
      <c r="K4" s="94" t="s">
        <v>647</v>
      </c>
    </row>
    <row r="5" spans="1:17" ht="21" x14ac:dyDescent="0.2">
      <c r="A5" s="149"/>
      <c r="B5" s="153"/>
      <c r="C5" s="154"/>
      <c r="D5" s="155"/>
      <c r="E5" s="94" t="s">
        <v>467</v>
      </c>
      <c r="F5" s="94" t="s">
        <v>468</v>
      </c>
      <c r="G5" s="149"/>
      <c r="H5" s="149"/>
      <c r="I5" s="94" t="s">
        <v>646</v>
      </c>
      <c r="J5" s="94" t="s">
        <v>646</v>
      </c>
      <c r="K5" s="94" t="s">
        <v>648</v>
      </c>
    </row>
    <row r="6" spans="1:17" ht="20.45" customHeight="1" x14ac:dyDescent="0.35">
      <c r="A6" s="85">
        <v>1</v>
      </c>
      <c r="B6" s="95"/>
      <c r="C6" s="96"/>
      <c r="D6" s="97"/>
      <c r="E6" s="98">
        <v>11</v>
      </c>
      <c r="F6" s="98">
        <v>5</v>
      </c>
      <c r="G6" s="98">
        <v>30</v>
      </c>
      <c r="H6" s="98">
        <v>139</v>
      </c>
      <c r="I6" s="99" t="s">
        <v>656</v>
      </c>
      <c r="J6" s="99" t="s">
        <v>657</v>
      </c>
      <c r="K6" s="98" t="s">
        <v>649</v>
      </c>
    </row>
    <row r="7" spans="1:17" ht="20.45" customHeight="1" x14ac:dyDescent="0.35">
      <c r="A7" s="85">
        <v>2</v>
      </c>
      <c r="B7" s="95"/>
      <c r="C7" s="96"/>
      <c r="D7" s="97"/>
      <c r="E7" s="98">
        <v>11</v>
      </c>
      <c r="F7" s="98">
        <v>3</v>
      </c>
      <c r="G7" s="98">
        <v>32</v>
      </c>
      <c r="H7" s="98">
        <v>149</v>
      </c>
      <c r="I7" s="99" t="s">
        <v>656</v>
      </c>
      <c r="J7" s="99" t="s">
        <v>657</v>
      </c>
      <c r="K7" s="98" t="s">
        <v>650</v>
      </c>
    </row>
    <row r="8" spans="1:17" ht="20.45" customHeight="1" x14ac:dyDescent="0.35">
      <c r="A8" s="85">
        <v>3</v>
      </c>
      <c r="B8" s="95"/>
      <c r="C8" s="96"/>
      <c r="D8" s="97"/>
      <c r="E8" s="98">
        <v>11</v>
      </c>
      <c r="F8" s="98">
        <v>3</v>
      </c>
      <c r="G8" s="98">
        <v>49</v>
      </c>
      <c r="H8" s="98">
        <v>141</v>
      </c>
      <c r="I8" s="99" t="s">
        <v>658</v>
      </c>
      <c r="J8" s="99" t="s">
        <v>657</v>
      </c>
      <c r="K8" s="98" t="s">
        <v>659</v>
      </c>
    </row>
    <row r="9" spans="1:17" ht="20.45" customHeight="1" x14ac:dyDescent="0.35">
      <c r="A9" s="85">
        <v>4</v>
      </c>
      <c r="B9" s="95"/>
      <c r="C9" s="96"/>
      <c r="D9" s="97"/>
      <c r="E9" s="98">
        <v>11</v>
      </c>
      <c r="F9" s="98">
        <v>10</v>
      </c>
      <c r="G9" s="98">
        <v>31</v>
      </c>
      <c r="H9" s="98">
        <v>143</v>
      </c>
      <c r="I9" s="99" t="s">
        <v>656</v>
      </c>
      <c r="J9" s="99" t="s">
        <v>657</v>
      </c>
      <c r="K9" s="98" t="s">
        <v>649</v>
      </c>
    </row>
    <row r="10" spans="1:17" ht="20.45" customHeight="1" x14ac:dyDescent="0.35">
      <c r="A10" s="85">
        <v>5</v>
      </c>
      <c r="B10" s="95"/>
      <c r="C10" s="96"/>
      <c r="D10" s="97"/>
      <c r="E10" s="98">
        <v>12</v>
      </c>
      <c r="F10" s="98">
        <v>8</v>
      </c>
      <c r="G10" s="98">
        <v>35</v>
      </c>
      <c r="H10" s="98">
        <v>142</v>
      </c>
      <c r="I10" s="99" t="s">
        <v>656</v>
      </c>
      <c r="J10" s="99" t="s">
        <v>657</v>
      </c>
      <c r="K10" s="98" t="s">
        <v>649</v>
      </c>
    </row>
    <row r="11" spans="1:17" ht="20.45" customHeight="1" x14ac:dyDescent="0.35">
      <c r="A11" s="85">
        <v>6</v>
      </c>
      <c r="B11" s="95"/>
      <c r="C11" s="96"/>
      <c r="D11" s="97"/>
      <c r="E11" s="98">
        <v>10</v>
      </c>
      <c r="F11" s="98">
        <v>10</v>
      </c>
      <c r="G11" s="98">
        <v>43</v>
      </c>
      <c r="H11" s="98">
        <v>144</v>
      </c>
      <c r="I11" s="99" t="s">
        <v>656</v>
      </c>
      <c r="J11" s="99" t="s">
        <v>657</v>
      </c>
      <c r="K11" s="98" t="s">
        <v>649</v>
      </c>
    </row>
    <row r="12" spans="1:17" ht="20.45" customHeight="1" x14ac:dyDescent="0.35">
      <c r="A12" s="85">
        <v>7</v>
      </c>
      <c r="B12" s="95"/>
      <c r="C12" s="96"/>
      <c r="D12" s="97"/>
      <c r="E12" s="98">
        <v>11</v>
      </c>
      <c r="F12" s="98">
        <v>3</v>
      </c>
      <c r="G12" s="98">
        <v>72</v>
      </c>
      <c r="H12" s="98">
        <v>148</v>
      </c>
      <c r="I12" s="99" t="s">
        <v>660</v>
      </c>
      <c r="J12" s="99" t="s">
        <v>657</v>
      </c>
      <c r="K12" s="98" t="s">
        <v>653</v>
      </c>
    </row>
    <row r="13" spans="1:17" ht="20.45" customHeight="1" x14ac:dyDescent="0.35">
      <c r="A13" s="85">
        <v>8</v>
      </c>
      <c r="B13" s="100"/>
      <c r="C13" s="101"/>
      <c r="D13" s="102"/>
      <c r="E13" s="98">
        <v>11</v>
      </c>
      <c r="F13" s="98">
        <v>8</v>
      </c>
      <c r="G13" s="98">
        <v>59</v>
      </c>
      <c r="H13" s="98">
        <v>151</v>
      </c>
      <c r="I13" s="99" t="s">
        <v>660</v>
      </c>
      <c r="J13" s="99" t="s">
        <v>657</v>
      </c>
      <c r="K13" s="98" t="s">
        <v>659</v>
      </c>
    </row>
    <row r="14" spans="1:17" ht="20.45" customHeight="1" x14ac:dyDescent="0.35">
      <c r="A14" s="85">
        <v>9</v>
      </c>
      <c r="B14" s="95"/>
      <c r="C14" s="96"/>
      <c r="D14" s="97"/>
      <c r="E14" s="98">
        <v>11</v>
      </c>
      <c r="F14" s="98">
        <v>0</v>
      </c>
      <c r="G14" s="98">
        <v>61</v>
      </c>
      <c r="H14" s="98">
        <v>148</v>
      </c>
      <c r="I14" s="99" t="s">
        <v>660</v>
      </c>
      <c r="J14" s="99" t="s">
        <v>657</v>
      </c>
      <c r="K14" s="98" t="s">
        <v>653</v>
      </c>
    </row>
    <row r="15" spans="1:17" ht="20.45" customHeight="1" x14ac:dyDescent="0.35">
      <c r="A15" s="85">
        <v>10</v>
      </c>
      <c r="B15" s="103"/>
      <c r="C15" s="104"/>
      <c r="D15" s="105"/>
      <c r="E15" s="106">
        <v>10</v>
      </c>
      <c r="F15" s="106">
        <v>3</v>
      </c>
      <c r="G15" s="106">
        <v>35</v>
      </c>
      <c r="H15" s="106">
        <v>142</v>
      </c>
      <c r="I15" s="107" t="s">
        <v>656</v>
      </c>
      <c r="J15" s="107" t="s">
        <v>657</v>
      </c>
      <c r="K15" s="106" t="s">
        <v>649</v>
      </c>
    </row>
    <row r="16" spans="1:17" ht="20.45" customHeight="1" x14ac:dyDescent="0.35">
      <c r="A16" s="85">
        <v>11</v>
      </c>
      <c r="B16" s="95"/>
      <c r="C16" s="96"/>
      <c r="D16" s="97"/>
      <c r="E16" s="98">
        <v>11</v>
      </c>
      <c r="F16" s="98">
        <v>5</v>
      </c>
      <c r="G16" s="98">
        <v>61</v>
      </c>
      <c r="H16" s="98">
        <v>151</v>
      </c>
      <c r="I16" s="99" t="s">
        <v>660</v>
      </c>
      <c r="J16" s="99" t="s">
        <v>657</v>
      </c>
      <c r="K16" s="98" t="s">
        <v>653</v>
      </c>
    </row>
    <row r="17" spans="1:11" ht="20.45" customHeight="1" x14ac:dyDescent="0.35">
      <c r="A17" s="85">
        <v>12</v>
      </c>
      <c r="B17" s="95"/>
      <c r="C17" s="96"/>
      <c r="D17" s="97"/>
      <c r="E17" s="98">
        <v>12</v>
      </c>
      <c r="F17" s="98">
        <v>2</v>
      </c>
      <c r="G17" s="98">
        <v>45</v>
      </c>
      <c r="H17" s="98">
        <v>158</v>
      </c>
      <c r="I17" s="107" t="s">
        <v>656</v>
      </c>
      <c r="J17" s="99" t="s">
        <v>661</v>
      </c>
      <c r="K17" s="98" t="s">
        <v>649</v>
      </c>
    </row>
    <row r="18" spans="1:11" ht="20.45" customHeight="1" x14ac:dyDescent="0.35">
      <c r="A18" s="85">
        <v>13</v>
      </c>
      <c r="B18" s="108"/>
      <c r="C18" s="109"/>
      <c r="D18" s="102"/>
      <c r="E18" s="98">
        <v>11</v>
      </c>
      <c r="F18" s="98">
        <v>9</v>
      </c>
      <c r="G18" s="98">
        <v>45</v>
      </c>
      <c r="H18" s="98">
        <v>158</v>
      </c>
      <c r="I18" s="107" t="s">
        <v>656</v>
      </c>
      <c r="J18" s="99" t="s">
        <v>661</v>
      </c>
      <c r="K18" s="98" t="s">
        <v>649</v>
      </c>
    </row>
    <row r="19" spans="1:11" ht="20.45" customHeight="1" x14ac:dyDescent="0.35">
      <c r="A19" s="85">
        <v>14</v>
      </c>
      <c r="B19" s="95"/>
      <c r="C19" s="96"/>
      <c r="D19" s="97"/>
      <c r="E19" s="98">
        <v>12</v>
      </c>
      <c r="F19" s="98">
        <v>4</v>
      </c>
      <c r="G19" s="98">
        <v>34</v>
      </c>
      <c r="H19" s="98">
        <v>146</v>
      </c>
      <c r="I19" s="99" t="s">
        <v>656</v>
      </c>
      <c r="J19" s="99" t="s">
        <v>657</v>
      </c>
      <c r="K19" s="98" t="s">
        <v>649</v>
      </c>
    </row>
    <row r="20" spans="1:11" ht="20.45" customHeight="1" x14ac:dyDescent="0.35">
      <c r="A20" s="85">
        <v>15</v>
      </c>
      <c r="B20" s="95"/>
      <c r="C20" s="96"/>
      <c r="D20" s="97"/>
      <c r="E20" s="98">
        <v>11</v>
      </c>
      <c r="F20" s="98">
        <v>1</v>
      </c>
      <c r="G20" s="98">
        <v>36</v>
      </c>
      <c r="H20" s="98">
        <v>149</v>
      </c>
      <c r="I20" s="99" t="s">
        <v>656</v>
      </c>
      <c r="J20" s="99" t="s">
        <v>657</v>
      </c>
      <c r="K20" s="98" t="s">
        <v>649</v>
      </c>
    </row>
    <row r="21" spans="1:11" ht="20.45" customHeight="1" x14ac:dyDescent="0.35">
      <c r="A21" s="85">
        <v>16</v>
      </c>
      <c r="B21" s="95"/>
      <c r="C21" s="96"/>
      <c r="D21" s="97"/>
      <c r="E21" s="98">
        <v>11</v>
      </c>
      <c r="F21" s="98">
        <v>5</v>
      </c>
      <c r="G21" s="98">
        <v>47</v>
      </c>
      <c r="H21" s="98">
        <v>150</v>
      </c>
      <c r="I21" s="99" t="s">
        <v>656</v>
      </c>
      <c r="J21" s="99" t="s">
        <v>657</v>
      </c>
      <c r="K21" s="98" t="s">
        <v>649</v>
      </c>
    </row>
    <row r="22" spans="1:11" ht="20.45" customHeight="1" x14ac:dyDescent="0.35">
      <c r="A22" s="85">
        <v>17</v>
      </c>
      <c r="B22" s="95"/>
      <c r="C22" s="96"/>
      <c r="D22" s="97"/>
      <c r="E22" s="98">
        <v>11</v>
      </c>
      <c r="F22" s="98">
        <v>0</v>
      </c>
      <c r="G22" s="98">
        <v>28</v>
      </c>
      <c r="H22" s="98">
        <v>141</v>
      </c>
      <c r="I22" s="99" t="s">
        <v>656</v>
      </c>
      <c r="J22" s="99" t="s">
        <v>657</v>
      </c>
      <c r="K22" s="98" t="s">
        <v>650</v>
      </c>
    </row>
    <row r="23" spans="1:11" ht="20.45" customHeight="1" x14ac:dyDescent="0.35">
      <c r="A23" s="85">
        <v>18</v>
      </c>
      <c r="B23" s="95"/>
      <c r="C23" s="96"/>
      <c r="D23" s="97"/>
      <c r="E23" s="98">
        <v>11</v>
      </c>
      <c r="F23" s="98">
        <v>9</v>
      </c>
      <c r="G23" s="98">
        <v>30</v>
      </c>
      <c r="H23" s="98">
        <v>145</v>
      </c>
      <c r="I23" s="99" t="s">
        <v>656</v>
      </c>
      <c r="J23" s="99" t="s">
        <v>657</v>
      </c>
      <c r="K23" s="98" t="s">
        <v>650</v>
      </c>
    </row>
    <row r="24" spans="1:11" ht="20.45" customHeight="1" x14ac:dyDescent="0.35">
      <c r="A24" s="85">
        <v>19</v>
      </c>
      <c r="B24" s="95"/>
      <c r="C24" s="96"/>
      <c r="D24" s="97"/>
      <c r="E24" s="98">
        <v>10</v>
      </c>
      <c r="F24" s="98">
        <v>9</v>
      </c>
      <c r="G24" s="98">
        <v>36</v>
      </c>
      <c r="H24" s="98">
        <v>147</v>
      </c>
      <c r="I24" s="99" t="s">
        <v>656</v>
      </c>
      <c r="J24" s="99" t="s">
        <v>657</v>
      </c>
      <c r="K24" s="98" t="s">
        <v>649</v>
      </c>
    </row>
    <row r="25" spans="1:11" ht="20.45" customHeight="1" x14ac:dyDescent="0.35">
      <c r="A25" s="85">
        <v>20</v>
      </c>
      <c r="B25" s="108"/>
      <c r="C25" s="109"/>
      <c r="D25" s="102"/>
      <c r="E25" s="98">
        <v>11</v>
      </c>
      <c r="F25" s="98">
        <v>5</v>
      </c>
      <c r="G25" s="98">
        <v>30</v>
      </c>
      <c r="H25" s="98">
        <v>140</v>
      </c>
      <c r="I25" s="99" t="s">
        <v>656</v>
      </c>
      <c r="J25" s="99" t="s">
        <v>657</v>
      </c>
      <c r="K25" s="98" t="s">
        <v>649</v>
      </c>
    </row>
    <row r="26" spans="1:11" ht="20.45" customHeight="1" x14ac:dyDescent="0.35">
      <c r="A26" s="85">
        <v>21</v>
      </c>
      <c r="B26" s="95"/>
      <c r="C26" s="96"/>
      <c r="D26" s="97"/>
      <c r="E26" s="98">
        <v>11</v>
      </c>
      <c r="F26" s="98">
        <v>3</v>
      </c>
      <c r="G26" s="98">
        <v>33</v>
      </c>
      <c r="H26" s="98">
        <v>148</v>
      </c>
      <c r="I26" s="99" t="s">
        <v>656</v>
      </c>
      <c r="J26" s="99" t="s">
        <v>657</v>
      </c>
      <c r="K26" s="98" t="s">
        <v>650</v>
      </c>
    </row>
    <row r="27" spans="1:11" ht="20.45" customHeight="1" x14ac:dyDescent="0.35">
      <c r="A27" s="85">
        <v>22</v>
      </c>
      <c r="B27" s="95"/>
      <c r="C27" s="96"/>
      <c r="D27" s="97"/>
      <c r="E27" s="98">
        <v>10</v>
      </c>
      <c r="F27" s="98">
        <v>10</v>
      </c>
      <c r="G27" s="98">
        <v>48</v>
      </c>
      <c r="H27" s="98">
        <v>153</v>
      </c>
      <c r="I27" s="99" t="s">
        <v>658</v>
      </c>
      <c r="J27" s="99" t="s">
        <v>661</v>
      </c>
      <c r="K27" s="98" t="s">
        <v>649</v>
      </c>
    </row>
    <row r="28" spans="1:11" ht="20.45" customHeight="1" x14ac:dyDescent="0.35">
      <c r="A28" s="85">
        <v>23</v>
      </c>
      <c r="B28" s="95"/>
      <c r="C28" s="96"/>
      <c r="D28" s="97"/>
      <c r="E28" s="98">
        <v>10</v>
      </c>
      <c r="F28" s="98">
        <v>11</v>
      </c>
      <c r="G28" s="98">
        <v>47</v>
      </c>
      <c r="H28" s="98">
        <v>148</v>
      </c>
      <c r="I28" s="99" t="s">
        <v>658</v>
      </c>
      <c r="J28" s="99" t="s">
        <v>657</v>
      </c>
      <c r="K28" s="98" t="s">
        <v>649</v>
      </c>
    </row>
    <row r="29" spans="1:11" ht="20.45" customHeight="1" x14ac:dyDescent="0.35">
      <c r="A29" s="85">
        <v>24</v>
      </c>
      <c r="B29" s="95"/>
      <c r="C29" s="96"/>
      <c r="D29" s="97"/>
      <c r="E29" s="98">
        <v>11</v>
      </c>
      <c r="F29" s="98">
        <v>3</v>
      </c>
      <c r="G29" s="98">
        <v>38</v>
      </c>
      <c r="H29" s="98">
        <v>148</v>
      </c>
      <c r="I29" s="99" t="s">
        <v>656</v>
      </c>
      <c r="J29" s="99" t="s">
        <v>657</v>
      </c>
      <c r="K29" s="98" t="s">
        <v>649</v>
      </c>
    </row>
    <row r="30" spans="1:11" ht="18.600000000000001" customHeight="1" x14ac:dyDescent="0.35">
      <c r="A30" s="91"/>
      <c r="B30" s="91"/>
      <c r="C30" s="91"/>
      <c r="D30" s="91"/>
      <c r="E30" s="91"/>
      <c r="F30" s="91"/>
      <c r="G30" s="91"/>
      <c r="H30" s="91"/>
      <c r="I30" s="91"/>
      <c r="J30" s="92" t="s">
        <v>655</v>
      </c>
      <c r="K30" s="92" t="s">
        <v>654</v>
      </c>
    </row>
    <row r="31" spans="1:11" ht="18.600000000000001" customHeight="1" x14ac:dyDescent="0.35">
      <c r="A31" s="91"/>
      <c r="B31" s="91"/>
      <c r="C31" s="91"/>
      <c r="D31" s="91"/>
      <c r="E31" s="91"/>
      <c r="F31" s="91"/>
      <c r="G31" s="91"/>
      <c r="H31" s="91"/>
      <c r="I31" s="91"/>
      <c r="J31" s="93" t="s">
        <v>649</v>
      </c>
      <c r="K31" s="110">
        <f>COUNTIF(K6:K29,"สมส่วน")</f>
        <v>15</v>
      </c>
    </row>
    <row r="32" spans="1:11" ht="18.600000000000001" customHeight="1" x14ac:dyDescent="0.35">
      <c r="A32" s="91"/>
      <c r="B32" s="91"/>
      <c r="C32" s="91"/>
      <c r="D32" s="91"/>
      <c r="E32" s="91"/>
      <c r="F32" s="91"/>
      <c r="G32" s="91"/>
      <c r="H32" s="91"/>
      <c r="I32" s="91"/>
      <c r="J32" s="93" t="s">
        <v>650</v>
      </c>
      <c r="K32" s="110">
        <f>COUNTIF(K6:K29,"ค่อนข้างผอม")</f>
        <v>4</v>
      </c>
    </row>
    <row r="33" spans="1:11" ht="18.600000000000001" customHeight="1" x14ac:dyDescent="0.35">
      <c r="A33" s="91"/>
      <c r="B33" s="91"/>
      <c r="C33" s="91"/>
      <c r="D33" s="91"/>
      <c r="E33" s="91"/>
      <c r="F33" s="91"/>
      <c r="G33" s="91"/>
      <c r="H33" s="91"/>
      <c r="I33" s="91"/>
      <c r="J33" s="93" t="s">
        <v>651</v>
      </c>
      <c r="K33" s="110">
        <f>COUNTIF(K6:K29,"ผอม")</f>
        <v>0</v>
      </c>
    </row>
    <row r="34" spans="1:11" ht="18.600000000000001" customHeight="1" x14ac:dyDescent="0.35">
      <c r="A34" s="91"/>
      <c r="B34" s="91"/>
      <c r="C34" s="91"/>
      <c r="D34" s="91"/>
      <c r="E34" s="91"/>
      <c r="F34" s="91"/>
      <c r="G34" s="91"/>
      <c r="H34" s="91"/>
      <c r="I34" s="91"/>
      <c r="J34" s="93" t="s">
        <v>652</v>
      </c>
      <c r="K34" s="110">
        <f>COUNTIF(K6:K29,"ท้วม")</f>
        <v>0</v>
      </c>
    </row>
    <row r="35" spans="1:11" ht="18.600000000000001" customHeight="1" x14ac:dyDescent="0.35">
      <c r="A35" s="91"/>
      <c r="B35" s="91"/>
      <c r="C35" s="91"/>
      <c r="D35" s="91"/>
      <c r="E35" s="91"/>
      <c r="F35" s="91"/>
      <c r="G35" s="91"/>
      <c r="H35" s="91"/>
      <c r="I35" s="91"/>
      <c r="J35" s="93" t="s">
        <v>659</v>
      </c>
      <c r="K35" s="110">
        <f>COUNTIF(K6:K29,"เริ่มอ้วน")</f>
        <v>2</v>
      </c>
    </row>
    <row r="36" spans="1:11" ht="18.600000000000001" customHeight="1" x14ac:dyDescent="0.35">
      <c r="A36" s="91"/>
      <c r="B36" s="91"/>
      <c r="C36" s="91"/>
      <c r="D36" s="91"/>
      <c r="E36" s="91"/>
      <c r="F36" s="91"/>
      <c r="G36" s="91"/>
      <c r="H36" s="91"/>
      <c r="I36" s="91"/>
      <c r="J36" s="93" t="s">
        <v>653</v>
      </c>
      <c r="K36" s="110">
        <f>COUNTIF(K6:K29,"อ้วน")</f>
        <v>3</v>
      </c>
    </row>
    <row r="37" spans="1:11" ht="18.600000000000001" customHeight="1" x14ac:dyDescent="0.35">
      <c r="A37" s="91"/>
      <c r="B37" s="91"/>
      <c r="C37" s="91"/>
      <c r="D37" s="91"/>
      <c r="E37" s="91"/>
      <c r="F37" s="91"/>
      <c r="G37" s="91"/>
      <c r="H37" s="91"/>
      <c r="I37" s="91"/>
      <c r="J37" s="91"/>
      <c r="K37" s="110"/>
    </row>
    <row r="38" spans="1:11" ht="18.600000000000001" customHeight="1" x14ac:dyDescent="0.35">
      <c r="A38" s="91"/>
      <c r="B38" s="91"/>
      <c r="C38" s="91"/>
      <c r="D38" s="91"/>
      <c r="E38" s="91"/>
      <c r="F38" s="91"/>
      <c r="G38" s="91"/>
      <c r="H38" s="91"/>
      <c r="I38" s="91"/>
      <c r="J38" s="93" t="s">
        <v>662</v>
      </c>
      <c r="K38" s="110">
        <f>SUM(K31:K37)</f>
        <v>24</v>
      </c>
    </row>
  </sheetData>
  <mergeCells count="8">
    <mergeCell ref="A1:K1"/>
    <mergeCell ref="A2:K2"/>
    <mergeCell ref="A3:K3"/>
    <mergeCell ref="A4:A5"/>
    <mergeCell ref="B4:D5"/>
    <mergeCell ref="E4:F4"/>
    <mergeCell ref="G4:G5"/>
    <mergeCell ref="H4:H5"/>
  </mergeCells>
  <pageMargins left="0.59055118110236227" right="0.29578189300411523" top="0.15748031496062992" bottom="0.15748031496062992" header="0.11811023622047245" footer="0.11811023622047245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38"/>
  <sheetViews>
    <sheetView view="pageLayout" zoomScale="54" zoomScaleNormal="68" zoomScalePageLayoutView="54" workbookViewId="0">
      <selection activeCell="A2" sqref="A2:K2"/>
    </sheetView>
  </sheetViews>
  <sheetFormatPr defaultRowHeight="12.75" x14ac:dyDescent="0.2"/>
  <cols>
    <col min="1" max="1" width="5.42578125" customWidth="1"/>
    <col min="2" max="2" width="3.85546875" customWidth="1"/>
    <col min="3" max="3" width="8.7109375" customWidth="1"/>
    <col min="4" max="4" width="10.42578125" customWidth="1"/>
    <col min="5" max="5" width="5" customWidth="1"/>
    <col min="6" max="6" width="6" customWidth="1"/>
    <col min="7" max="8" width="6.28515625" customWidth="1"/>
    <col min="9" max="9" width="15.7109375" customWidth="1"/>
    <col min="10" max="10" width="13.7109375" customWidth="1"/>
    <col min="11" max="11" width="10.140625" customWidth="1"/>
  </cols>
  <sheetData>
    <row r="1" spans="1:17" ht="23.25" x14ac:dyDescent="0.2">
      <c r="A1" s="145" t="s">
        <v>664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12"/>
      <c r="M1" s="112"/>
      <c r="N1" s="112"/>
      <c r="O1" s="112"/>
      <c r="P1" s="112"/>
      <c r="Q1" s="112"/>
    </row>
    <row r="2" spans="1:17" ht="23.25" x14ac:dyDescent="0.2">
      <c r="A2" s="146" t="s">
        <v>666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11"/>
      <c r="M2" s="111"/>
      <c r="N2" s="111"/>
      <c r="O2" s="111"/>
      <c r="P2" s="111"/>
      <c r="Q2" s="111"/>
    </row>
    <row r="3" spans="1:17" ht="23.25" x14ac:dyDescent="0.2">
      <c r="A3" s="147" t="s">
        <v>663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11"/>
      <c r="M3" s="111"/>
      <c r="N3" s="111"/>
      <c r="O3" s="111"/>
      <c r="P3" s="111"/>
      <c r="Q3" s="111"/>
    </row>
    <row r="4" spans="1:17" ht="21" x14ac:dyDescent="0.2">
      <c r="A4" s="148" t="s">
        <v>565</v>
      </c>
      <c r="B4" s="150" t="s">
        <v>643</v>
      </c>
      <c r="C4" s="151"/>
      <c r="D4" s="152"/>
      <c r="E4" s="156" t="s">
        <v>466</v>
      </c>
      <c r="F4" s="157"/>
      <c r="G4" s="148" t="s">
        <v>644</v>
      </c>
      <c r="H4" s="148" t="s">
        <v>645</v>
      </c>
      <c r="I4" s="94" t="s">
        <v>644</v>
      </c>
      <c r="J4" s="94" t="s">
        <v>645</v>
      </c>
      <c r="K4" s="94" t="s">
        <v>647</v>
      </c>
    </row>
    <row r="5" spans="1:17" ht="21" x14ac:dyDescent="0.2">
      <c r="A5" s="149"/>
      <c r="B5" s="153"/>
      <c r="C5" s="154"/>
      <c r="D5" s="155"/>
      <c r="E5" s="94" t="s">
        <v>467</v>
      </c>
      <c r="F5" s="94" t="s">
        <v>468</v>
      </c>
      <c r="G5" s="149"/>
      <c r="H5" s="149"/>
      <c r="I5" s="94" t="s">
        <v>646</v>
      </c>
      <c r="J5" s="94" t="s">
        <v>646</v>
      </c>
      <c r="K5" s="94" t="s">
        <v>648</v>
      </c>
    </row>
    <row r="6" spans="1:17" ht="20.45" customHeight="1" x14ac:dyDescent="0.35">
      <c r="A6" s="85">
        <v>1</v>
      </c>
      <c r="B6" s="95"/>
      <c r="C6" s="96"/>
      <c r="D6" s="97"/>
      <c r="E6" s="98">
        <v>11</v>
      </c>
      <c r="F6" s="98">
        <v>5</v>
      </c>
      <c r="G6" s="98">
        <v>30</v>
      </c>
      <c r="H6" s="98">
        <v>139</v>
      </c>
      <c r="I6" s="99" t="s">
        <v>656</v>
      </c>
      <c r="J6" s="99" t="s">
        <v>657</v>
      </c>
      <c r="K6" s="98" t="s">
        <v>649</v>
      </c>
    </row>
    <row r="7" spans="1:17" ht="20.45" customHeight="1" x14ac:dyDescent="0.35">
      <c r="A7" s="85">
        <v>2</v>
      </c>
      <c r="B7" s="95"/>
      <c r="C7" s="96"/>
      <c r="D7" s="97"/>
      <c r="E7" s="98">
        <v>11</v>
      </c>
      <c r="F7" s="98">
        <v>3</v>
      </c>
      <c r="G7" s="98">
        <v>32</v>
      </c>
      <c r="H7" s="98">
        <v>149</v>
      </c>
      <c r="I7" s="99" t="s">
        <v>656</v>
      </c>
      <c r="J7" s="99" t="s">
        <v>657</v>
      </c>
      <c r="K7" s="98" t="s">
        <v>650</v>
      </c>
    </row>
    <row r="8" spans="1:17" ht="20.45" customHeight="1" x14ac:dyDescent="0.35">
      <c r="A8" s="85">
        <v>3</v>
      </c>
      <c r="B8" s="95"/>
      <c r="C8" s="96"/>
      <c r="D8" s="97"/>
      <c r="E8" s="98">
        <v>11</v>
      </c>
      <c r="F8" s="98">
        <v>3</v>
      </c>
      <c r="G8" s="98">
        <v>49</v>
      </c>
      <c r="H8" s="98">
        <v>141</v>
      </c>
      <c r="I8" s="99" t="s">
        <v>658</v>
      </c>
      <c r="J8" s="99" t="s">
        <v>657</v>
      </c>
      <c r="K8" s="98" t="s">
        <v>659</v>
      </c>
    </row>
    <row r="9" spans="1:17" ht="20.45" customHeight="1" x14ac:dyDescent="0.35">
      <c r="A9" s="85">
        <v>4</v>
      </c>
      <c r="B9" s="95"/>
      <c r="C9" s="96"/>
      <c r="D9" s="97"/>
      <c r="E9" s="98">
        <v>11</v>
      </c>
      <c r="F9" s="98">
        <v>10</v>
      </c>
      <c r="G9" s="98">
        <v>31</v>
      </c>
      <c r="H9" s="98">
        <v>143</v>
      </c>
      <c r="I9" s="99" t="s">
        <v>656</v>
      </c>
      <c r="J9" s="99" t="s">
        <v>657</v>
      </c>
      <c r="K9" s="98" t="s">
        <v>649</v>
      </c>
    </row>
    <row r="10" spans="1:17" ht="20.45" customHeight="1" x14ac:dyDescent="0.35">
      <c r="A10" s="85">
        <v>5</v>
      </c>
      <c r="B10" s="95"/>
      <c r="C10" s="96"/>
      <c r="D10" s="97"/>
      <c r="E10" s="98">
        <v>12</v>
      </c>
      <c r="F10" s="98">
        <v>8</v>
      </c>
      <c r="G10" s="98">
        <v>35</v>
      </c>
      <c r="H10" s="98">
        <v>142</v>
      </c>
      <c r="I10" s="99" t="s">
        <v>656</v>
      </c>
      <c r="J10" s="99" t="s">
        <v>657</v>
      </c>
      <c r="K10" s="98" t="s">
        <v>649</v>
      </c>
    </row>
    <row r="11" spans="1:17" ht="20.45" customHeight="1" x14ac:dyDescent="0.35">
      <c r="A11" s="85">
        <v>6</v>
      </c>
      <c r="B11" s="95"/>
      <c r="C11" s="96"/>
      <c r="D11" s="97"/>
      <c r="E11" s="98">
        <v>10</v>
      </c>
      <c r="F11" s="98">
        <v>10</v>
      </c>
      <c r="G11" s="98">
        <v>43</v>
      </c>
      <c r="H11" s="98">
        <v>144</v>
      </c>
      <c r="I11" s="99" t="s">
        <v>656</v>
      </c>
      <c r="J11" s="99" t="s">
        <v>657</v>
      </c>
      <c r="K11" s="98" t="s">
        <v>649</v>
      </c>
    </row>
    <row r="12" spans="1:17" ht="20.45" customHeight="1" x14ac:dyDescent="0.35">
      <c r="A12" s="85">
        <v>7</v>
      </c>
      <c r="B12" s="95"/>
      <c r="C12" s="96"/>
      <c r="D12" s="97"/>
      <c r="E12" s="98">
        <v>11</v>
      </c>
      <c r="F12" s="98">
        <v>3</v>
      </c>
      <c r="G12" s="98">
        <v>72</v>
      </c>
      <c r="H12" s="98">
        <v>148</v>
      </c>
      <c r="I12" s="99" t="s">
        <v>660</v>
      </c>
      <c r="J12" s="99" t="s">
        <v>657</v>
      </c>
      <c r="K12" s="98" t="s">
        <v>653</v>
      </c>
    </row>
    <row r="13" spans="1:17" ht="20.45" customHeight="1" x14ac:dyDescent="0.35">
      <c r="A13" s="85">
        <v>8</v>
      </c>
      <c r="B13" s="100"/>
      <c r="C13" s="101"/>
      <c r="D13" s="102"/>
      <c r="E13" s="98">
        <v>11</v>
      </c>
      <c r="F13" s="98">
        <v>8</v>
      </c>
      <c r="G13" s="98">
        <v>59</v>
      </c>
      <c r="H13" s="98">
        <v>151</v>
      </c>
      <c r="I13" s="99" t="s">
        <v>660</v>
      </c>
      <c r="J13" s="99" t="s">
        <v>657</v>
      </c>
      <c r="K13" s="98" t="s">
        <v>659</v>
      </c>
    </row>
    <row r="14" spans="1:17" ht="20.45" customHeight="1" x14ac:dyDescent="0.35">
      <c r="A14" s="85">
        <v>9</v>
      </c>
      <c r="B14" s="95"/>
      <c r="C14" s="96"/>
      <c r="D14" s="97"/>
      <c r="E14" s="98">
        <v>11</v>
      </c>
      <c r="F14" s="98">
        <v>0</v>
      </c>
      <c r="G14" s="98">
        <v>61</v>
      </c>
      <c r="H14" s="98">
        <v>148</v>
      </c>
      <c r="I14" s="99" t="s">
        <v>660</v>
      </c>
      <c r="J14" s="99" t="s">
        <v>657</v>
      </c>
      <c r="K14" s="98" t="s">
        <v>653</v>
      </c>
    </row>
    <row r="15" spans="1:17" ht="20.45" customHeight="1" x14ac:dyDescent="0.35">
      <c r="A15" s="85">
        <v>10</v>
      </c>
      <c r="B15" s="103"/>
      <c r="C15" s="104"/>
      <c r="D15" s="105"/>
      <c r="E15" s="106">
        <v>10</v>
      </c>
      <c r="F15" s="106">
        <v>3</v>
      </c>
      <c r="G15" s="106">
        <v>35</v>
      </c>
      <c r="H15" s="106">
        <v>142</v>
      </c>
      <c r="I15" s="107" t="s">
        <v>656</v>
      </c>
      <c r="J15" s="107" t="s">
        <v>657</v>
      </c>
      <c r="K15" s="106" t="s">
        <v>649</v>
      </c>
    </row>
    <row r="16" spans="1:17" ht="20.45" customHeight="1" x14ac:dyDescent="0.35">
      <c r="A16" s="85">
        <v>11</v>
      </c>
      <c r="B16" s="95"/>
      <c r="C16" s="96"/>
      <c r="D16" s="97"/>
      <c r="E16" s="98">
        <v>11</v>
      </c>
      <c r="F16" s="98">
        <v>5</v>
      </c>
      <c r="G16" s="98">
        <v>61</v>
      </c>
      <c r="H16" s="98">
        <v>151</v>
      </c>
      <c r="I16" s="99" t="s">
        <v>660</v>
      </c>
      <c r="J16" s="99" t="s">
        <v>657</v>
      </c>
      <c r="K16" s="98" t="s">
        <v>653</v>
      </c>
    </row>
    <row r="17" spans="1:11" ht="20.45" customHeight="1" x14ac:dyDescent="0.35">
      <c r="A17" s="85">
        <v>12</v>
      </c>
      <c r="B17" s="95"/>
      <c r="C17" s="96"/>
      <c r="D17" s="97"/>
      <c r="E17" s="98">
        <v>12</v>
      </c>
      <c r="F17" s="98">
        <v>2</v>
      </c>
      <c r="G17" s="98">
        <v>45</v>
      </c>
      <c r="H17" s="98">
        <v>158</v>
      </c>
      <c r="I17" s="107" t="s">
        <v>656</v>
      </c>
      <c r="J17" s="99" t="s">
        <v>661</v>
      </c>
      <c r="K17" s="98" t="s">
        <v>649</v>
      </c>
    </row>
    <row r="18" spans="1:11" ht="20.45" customHeight="1" x14ac:dyDescent="0.35">
      <c r="A18" s="85">
        <v>13</v>
      </c>
      <c r="B18" s="108"/>
      <c r="C18" s="109"/>
      <c r="D18" s="102"/>
      <c r="E18" s="98">
        <v>11</v>
      </c>
      <c r="F18" s="98">
        <v>9</v>
      </c>
      <c r="G18" s="98">
        <v>45</v>
      </c>
      <c r="H18" s="98">
        <v>158</v>
      </c>
      <c r="I18" s="107" t="s">
        <v>656</v>
      </c>
      <c r="J18" s="99" t="s">
        <v>661</v>
      </c>
      <c r="K18" s="98" t="s">
        <v>649</v>
      </c>
    </row>
    <row r="19" spans="1:11" ht="20.45" customHeight="1" x14ac:dyDescent="0.35">
      <c r="A19" s="85">
        <v>14</v>
      </c>
      <c r="B19" s="95"/>
      <c r="C19" s="96"/>
      <c r="D19" s="97"/>
      <c r="E19" s="98">
        <v>12</v>
      </c>
      <c r="F19" s="98">
        <v>4</v>
      </c>
      <c r="G19" s="98">
        <v>34</v>
      </c>
      <c r="H19" s="98">
        <v>146</v>
      </c>
      <c r="I19" s="99" t="s">
        <v>656</v>
      </c>
      <c r="J19" s="99" t="s">
        <v>657</v>
      </c>
      <c r="K19" s="98" t="s">
        <v>649</v>
      </c>
    </row>
    <row r="20" spans="1:11" ht="20.45" customHeight="1" x14ac:dyDescent="0.35">
      <c r="A20" s="85">
        <v>15</v>
      </c>
      <c r="B20" s="95"/>
      <c r="C20" s="96"/>
      <c r="D20" s="97"/>
      <c r="E20" s="98">
        <v>11</v>
      </c>
      <c r="F20" s="98">
        <v>1</v>
      </c>
      <c r="G20" s="98">
        <v>36</v>
      </c>
      <c r="H20" s="98">
        <v>149</v>
      </c>
      <c r="I20" s="99" t="s">
        <v>656</v>
      </c>
      <c r="J20" s="99" t="s">
        <v>657</v>
      </c>
      <c r="K20" s="98" t="s">
        <v>649</v>
      </c>
    </row>
    <row r="21" spans="1:11" ht="20.45" customHeight="1" x14ac:dyDescent="0.35">
      <c r="A21" s="85">
        <v>16</v>
      </c>
      <c r="B21" s="95"/>
      <c r="C21" s="96"/>
      <c r="D21" s="97"/>
      <c r="E21" s="98">
        <v>11</v>
      </c>
      <c r="F21" s="98">
        <v>5</v>
      </c>
      <c r="G21" s="98">
        <v>47</v>
      </c>
      <c r="H21" s="98">
        <v>150</v>
      </c>
      <c r="I21" s="99" t="s">
        <v>656</v>
      </c>
      <c r="J21" s="99" t="s">
        <v>657</v>
      </c>
      <c r="K21" s="98" t="s">
        <v>649</v>
      </c>
    </row>
    <row r="22" spans="1:11" ht="20.45" customHeight="1" x14ac:dyDescent="0.35">
      <c r="A22" s="85">
        <v>17</v>
      </c>
      <c r="B22" s="95"/>
      <c r="C22" s="96"/>
      <c r="D22" s="97"/>
      <c r="E22" s="98">
        <v>11</v>
      </c>
      <c r="F22" s="98">
        <v>0</v>
      </c>
      <c r="G22" s="98">
        <v>28</v>
      </c>
      <c r="H22" s="98">
        <v>141</v>
      </c>
      <c r="I22" s="99" t="s">
        <v>656</v>
      </c>
      <c r="J22" s="99" t="s">
        <v>657</v>
      </c>
      <c r="K22" s="98" t="s">
        <v>650</v>
      </c>
    </row>
    <row r="23" spans="1:11" ht="20.45" customHeight="1" x14ac:dyDescent="0.35">
      <c r="A23" s="85">
        <v>18</v>
      </c>
      <c r="B23" s="95"/>
      <c r="C23" s="96"/>
      <c r="D23" s="97"/>
      <c r="E23" s="98">
        <v>11</v>
      </c>
      <c r="F23" s="98">
        <v>9</v>
      </c>
      <c r="G23" s="98">
        <v>30</v>
      </c>
      <c r="H23" s="98">
        <v>145</v>
      </c>
      <c r="I23" s="99" t="s">
        <v>656</v>
      </c>
      <c r="J23" s="99" t="s">
        <v>657</v>
      </c>
      <c r="K23" s="98" t="s">
        <v>650</v>
      </c>
    </row>
    <row r="24" spans="1:11" ht="20.45" customHeight="1" x14ac:dyDescent="0.35">
      <c r="A24" s="85">
        <v>19</v>
      </c>
      <c r="B24" s="95"/>
      <c r="C24" s="96"/>
      <c r="D24" s="97"/>
      <c r="E24" s="98">
        <v>10</v>
      </c>
      <c r="F24" s="98">
        <v>9</v>
      </c>
      <c r="G24" s="98">
        <v>36</v>
      </c>
      <c r="H24" s="98">
        <v>147</v>
      </c>
      <c r="I24" s="99" t="s">
        <v>656</v>
      </c>
      <c r="J24" s="99" t="s">
        <v>657</v>
      </c>
      <c r="K24" s="98" t="s">
        <v>649</v>
      </c>
    </row>
    <row r="25" spans="1:11" ht="20.45" customHeight="1" x14ac:dyDescent="0.35">
      <c r="A25" s="85">
        <v>20</v>
      </c>
      <c r="B25" s="108"/>
      <c r="C25" s="109"/>
      <c r="D25" s="102"/>
      <c r="E25" s="98">
        <v>11</v>
      </c>
      <c r="F25" s="98">
        <v>5</v>
      </c>
      <c r="G25" s="98">
        <v>30</v>
      </c>
      <c r="H25" s="98">
        <v>140</v>
      </c>
      <c r="I25" s="99" t="s">
        <v>656</v>
      </c>
      <c r="J25" s="99" t="s">
        <v>657</v>
      </c>
      <c r="K25" s="98" t="s">
        <v>649</v>
      </c>
    </row>
    <row r="26" spans="1:11" ht="20.45" customHeight="1" x14ac:dyDescent="0.35">
      <c r="A26" s="85">
        <v>21</v>
      </c>
      <c r="B26" s="95"/>
      <c r="C26" s="96"/>
      <c r="D26" s="97"/>
      <c r="E26" s="98">
        <v>11</v>
      </c>
      <c r="F26" s="98">
        <v>3</v>
      </c>
      <c r="G26" s="98">
        <v>33</v>
      </c>
      <c r="H26" s="98">
        <v>148</v>
      </c>
      <c r="I26" s="99" t="s">
        <v>656</v>
      </c>
      <c r="J26" s="99" t="s">
        <v>657</v>
      </c>
      <c r="K26" s="98" t="s">
        <v>650</v>
      </c>
    </row>
    <row r="27" spans="1:11" ht="20.45" customHeight="1" x14ac:dyDescent="0.35">
      <c r="A27" s="85">
        <v>22</v>
      </c>
      <c r="B27" s="95"/>
      <c r="C27" s="96"/>
      <c r="D27" s="97"/>
      <c r="E27" s="98">
        <v>10</v>
      </c>
      <c r="F27" s="98">
        <v>10</v>
      </c>
      <c r="G27" s="98">
        <v>48</v>
      </c>
      <c r="H27" s="98">
        <v>153</v>
      </c>
      <c r="I27" s="99" t="s">
        <v>658</v>
      </c>
      <c r="J27" s="99" t="s">
        <v>661</v>
      </c>
      <c r="K27" s="98" t="s">
        <v>649</v>
      </c>
    </row>
    <row r="28" spans="1:11" ht="20.45" customHeight="1" x14ac:dyDescent="0.35">
      <c r="A28" s="85">
        <v>23</v>
      </c>
      <c r="B28" s="95"/>
      <c r="C28" s="96"/>
      <c r="D28" s="97"/>
      <c r="E28" s="98">
        <v>10</v>
      </c>
      <c r="F28" s="98">
        <v>11</v>
      </c>
      <c r="G28" s="98">
        <v>47</v>
      </c>
      <c r="H28" s="98">
        <v>148</v>
      </c>
      <c r="I28" s="99" t="s">
        <v>658</v>
      </c>
      <c r="J28" s="99" t="s">
        <v>657</v>
      </c>
      <c r="K28" s="98" t="s">
        <v>649</v>
      </c>
    </row>
    <row r="29" spans="1:11" ht="20.45" customHeight="1" x14ac:dyDescent="0.35">
      <c r="A29" s="85">
        <v>24</v>
      </c>
      <c r="B29" s="95"/>
      <c r="C29" s="96"/>
      <c r="D29" s="97"/>
      <c r="E29" s="98">
        <v>11</v>
      </c>
      <c r="F29" s="98">
        <v>3</v>
      </c>
      <c r="G29" s="98">
        <v>38</v>
      </c>
      <c r="H29" s="98">
        <v>148</v>
      </c>
      <c r="I29" s="99" t="s">
        <v>656</v>
      </c>
      <c r="J29" s="99" t="s">
        <v>657</v>
      </c>
      <c r="K29" s="98" t="s">
        <v>649</v>
      </c>
    </row>
    <row r="30" spans="1:11" ht="18.600000000000001" customHeight="1" x14ac:dyDescent="0.35">
      <c r="A30" s="91"/>
      <c r="B30" s="91"/>
      <c r="C30" s="91"/>
      <c r="D30" s="91"/>
      <c r="E30" s="91"/>
      <c r="F30" s="91"/>
      <c r="G30" s="91"/>
      <c r="H30" s="91"/>
      <c r="I30" s="91"/>
      <c r="J30" s="92" t="s">
        <v>655</v>
      </c>
      <c r="K30" s="92" t="s">
        <v>654</v>
      </c>
    </row>
    <row r="31" spans="1:11" ht="18.600000000000001" customHeight="1" x14ac:dyDescent="0.35">
      <c r="A31" s="91"/>
      <c r="B31" s="91"/>
      <c r="C31" s="91"/>
      <c r="D31" s="91"/>
      <c r="E31" s="91"/>
      <c r="F31" s="91"/>
      <c r="G31" s="91"/>
      <c r="H31" s="91"/>
      <c r="I31" s="91"/>
      <c r="J31" s="93" t="s">
        <v>649</v>
      </c>
      <c r="K31" s="110">
        <f>COUNTIF(K6:K29,"สมส่วน")</f>
        <v>15</v>
      </c>
    </row>
    <row r="32" spans="1:11" ht="18.600000000000001" customHeight="1" x14ac:dyDescent="0.35">
      <c r="A32" s="91"/>
      <c r="B32" s="91"/>
      <c r="C32" s="91"/>
      <c r="D32" s="91"/>
      <c r="E32" s="91"/>
      <c r="F32" s="91"/>
      <c r="G32" s="91"/>
      <c r="H32" s="91"/>
      <c r="I32" s="91"/>
      <c r="J32" s="93" t="s">
        <v>650</v>
      </c>
      <c r="K32" s="110">
        <f>COUNTIF(K6:K29,"ค่อนข้างผอม")</f>
        <v>4</v>
      </c>
    </row>
    <row r="33" spans="1:11" ht="18.600000000000001" customHeight="1" x14ac:dyDescent="0.35">
      <c r="A33" s="91"/>
      <c r="B33" s="91"/>
      <c r="C33" s="91"/>
      <c r="D33" s="91"/>
      <c r="E33" s="91"/>
      <c r="F33" s="91"/>
      <c r="G33" s="91"/>
      <c r="H33" s="91"/>
      <c r="I33" s="91"/>
      <c r="J33" s="93" t="s">
        <v>651</v>
      </c>
      <c r="K33" s="110">
        <f>COUNTIF(K6:K29,"ผอม")</f>
        <v>0</v>
      </c>
    </row>
    <row r="34" spans="1:11" ht="18.600000000000001" customHeight="1" x14ac:dyDescent="0.35">
      <c r="A34" s="91"/>
      <c r="B34" s="91"/>
      <c r="C34" s="91"/>
      <c r="D34" s="91"/>
      <c r="E34" s="91"/>
      <c r="F34" s="91"/>
      <c r="G34" s="91"/>
      <c r="H34" s="91"/>
      <c r="I34" s="91"/>
      <c r="J34" s="93" t="s">
        <v>652</v>
      </c>
      <c r="K34" s="110">
        <f>COUNTIF(K6:K29,"ท้วม")</f>
        <v>0</v>
      </c>
    </row>
    <row r="35" spans="1:11" ht="18.600000000000001" customHeight="1" x14ac:dyDescent="0.35">
      <c r="A35" s="91"/>
      <c r="B35" s="91"/>
      <c r="C35" s="91"/>
      <c r="D35" s="91"/>
      <c r="E35" s="91"/>
      <c r="F35" s="91"/>
      <c r="G35" s="91"/>
      <c r="H35" s="91"/>
      <c r="I35" s="91"/>
      <c r="J35" s="93" t="s">
        <v>659</v>
      </c>
      <c r="K35" s="110">
        <f>COUNTIF(K6:K29,"เริ่มอ้วน")</f>
        <v>2</v>
      </c>
    </row>
    <row r="36" spans="1:11" ht="18.600000000000001" customHeight="1" x14ac:dyDescent="0.35">
      <c r="A36" s="91"/>
      <c r="B36" s="91"/>
      <c r="C36" s="91"/>
      <c r="D36" s="91"/>
      <c r="E36" s="91"/>
      <c r="F36" s="91"/>
      <c r="G36" s="91"/>
      <c r="H36" s="91"/>
      <c r="I36" s="91"/>
      <c r="J36" s="93" t="s">
        <v>653</v>
      </c>
      <c r="K36" s="110">
        <f>COUNTIF(K6:K29,"อ้วน")</f>
        <v>3</v>
      </c>
    </row>
    <row r="37" spans="1:11" ht="18.600000000000001" customHeight="1" x14ac:dyDescent="0.35">
      <c r="A37" s="91"/>
      <c r="B37" s="91"/>
      <c r="C37" s="91"/>
      <c r="D37" s="91"/>
      <c r="E37" s="91"/>
      <c r="F37" s="91"/>
      <c r="G37" s="91"/>
      <c r="H37" s="91"/>
      <c r="I37" s="91"/>
      <c r="J37" s="91"/>
      <c r="K37" s="110"/>
    </row>
    <row r="38" spans="1:11" ht="18.600000000000001" customHeight="1" x14ac:dyDescent="0.35">
      <c r="A38" s="91"/>
      <c r="B38" s="91"/>
      <c r="C38" s="91"/>
      <c r="D38" s="91"/>
      <c r="E38" s="91"/>
      <c r="F38" s="91"/>
      <c r="G38" s="91"/>
      <c r="H38" s="91"/>
      <c r="I38" s="91"/>
      <c r="J38" s="93" t="s">
        <v>662</v>
      </c>
      <c r="K38" s="110">
        <f>SUM(K31:K37)</f>
        <v>24</v>
      </c>
    </row>
  </sheetData>
  <mergeCells count="8">
    <mergeCell ref="A1:K1"/>
    <mergeCell ref="A2:K2"/>
    <mergeCell ref="A3:K3"/>
    <mergeCell ref="A4:A5"/>
    <mergeCell ref="B4:D5"/>
    <mergeCell ref="E4:F4"/>
    <mergeCell ref="G4:G5"/>
    <mergeCell ref="H4:H5"/>
  </mergeCells>
  <pageMargins left="0.59055118110236227" right="0.29578189300411523" top="0.15748031496062992" bottom="0.15748031496062992" header="0.11811023622047245" footer="0.11811023622047245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38"/>
  <sheetViews>
    <sheetView view="pageLayout" zoomScale="54" zoomScaleNormal="68" zoomScalePageLayoutView="54" workbookViewId="0">
      <selection activeCell="A2" sqref="A2:K2"/>
    </sheetView>
  </sheetViews>
  <sheetFormatPr defaultRowHeight="12.75" x14ac:dyDescent="0.2"/>
  <cols>
    <col min="1" max="1" width="5.42578125" customWidth="1"/>
    <col min="2" max="2" width="3.85546875" customWidth="1"/>
    <col min="3" max="3" width="8.7109375" customWidth="1"/>
    <col min="4" max="4" width="10.42578125" customWidth="1"/>
    <col min="5" max="5" width="5" customWidth="1"/>
    <col min="6" max="6" width="6" customWidth="1"/>
    <col min="7" max="8" width="6.28515625" customWidth="1"/>
    <col min="9" max="9" width="15.7109375" customWidth="1"/>
    <col min="10" max="10" width="13.7109375" customWidth="1"/>
    <col min="11" max="11" width="10.140625" customWidth="1"/>
  </cols>
  <sheetData>
    <row r="1" spans="1:17" ht="23.25" x14ac:dyDescent="0.2">
      <c r="A1" s="145" t="s">
        <v>664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12"/>
      <c r="M1" s="112"/>
      <c r="N1" s="112"/>
      <c r="O1" s="112"/>
      <c r="P1" s="112"/>
      <c r="Q1" s="112"/>
    </row>
    <row r="2" spans="1:17" ht="23.25" x14ac:dyDescent="0.2">
      <c r="A2" s="146" t="s">
        <v>667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11"/>
      <c r="M2" s="111"/>
      <c r="N2" s="111"/>
      <c r="O2" s="111"/>
      <c r="P2" s="111"/>
      <c r="Q2" s="111"/>
    </row>
    <row r="3" spans="1:17" ht="23.25" x14ac:dyDescent="0.2">
      <c r="A3" s="147" t="s">
        <v>663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11"/>
      <c r="M3" s="111"/>
      <c r="N3" s="111"/>
      <c r="O3" s="111"/>
      <c r="P3" s="111"/>
      <c r="Q3" s="111"/>
    </row>
    <row r="4" spans="1:17" ht="21" x14ac:dyDescent="0.2">
      <c r="A4" s="148" t="s">
        <v>565</v>
      </c>
      <c r="B4" s="150" t="s">
        <v>643</v>
      </c>
      <c r="C4" s="151"/>
      <c r="D4" s="152"/>
      <c r="E4" s="156" t="s">
        <v>466</v>
      </c>
      <c r="F4" s="157"/>
      <c r="G4" s="148" t="s">
        <v>644</v>
      </c>
      <c r="H4" s="148" t="s">
        <v>645</v>
      </c>
      <c r="I4" s="94" t="s">
        <v>644</v>
      </c>
      <c r="J4" s="94" t="s">
        <v>645</v>
      </c>
      <c r="K4" s="94" t="s">
        <v>647</v>
      </c>
    </row>
    <row r="5" spans="1:17" ht="21" x14ac:dyDescent="0.2">
      <c r="A5" s="149"/>
      <c r="B5" s="153"/>
      <c r="C5" s="154"/>
      <c r="D5" s="155"/>
      <c r="E5" s="94" t="s">
        <v>467</v>
      </c>
      <c r="F5" s="94" t="s">
        <v>468</v>
      </c>
      <c r="G5" s="149"/>
      <c r="H5" s="149"/>
      <c r="I5" s="94" t="s">
        <v>646</v>
      </c>
      <c r="J5" s="94" t="s">
        <v>646</v>
      </c>
      <c r="K5" s="94" t="s">
        <v>648</v>
      </c>
    </row>
    <row r="6" spans="1:17" ht="20.45" customHeight="1" x14ac:dyDescent="0.35">
      <c r="A6" s="85">
        <v>1</v>
      </c>
      <c r="B6" s="95"/>
      <c r="C6" s="96"/>
      <c r="D6" s="97"/>
      <c r="E6" s="98">
        <v>11</v>
      </c>
      <c r="F6" s="98">
        <v>5</v>
      </c>
      <c r="G6" s="98">
        <v>30</v>
      </c>
      <c r="H6" s="98">
        <v>139</v>
      </c>
      <c r="I6" s="99" t="s">
        <v>656</v>
      </c>
      <c r="J6" s="99" t="s">
        <v>657</v>
      </c>
      <c r="K6" s="98" t="s">
        <v>649</v>
      </c>
    </row>
    <row r="7" spans="1:17" ht="20.45" customHeight="1" x14ac:dyDescent="0.35">
      <c r="A7" s="85">
        <v>2</v>
      </c>
      <c r="B7" s="95"/>
      <c r="C7" s="96"/>
      <c r="D7" s="97"/>
      <c r="E7" s="98">
        <v>11</v>
      </c>
      <c r="F7" s="98">
        <v>3</v>
      </c>
      <c r="G7" s="98">
        <v>32</v>
      </c>
      <c r="H7" s="98">
        <v>149</v>
      </c>
      <c r="I7" s="99" t="s">
        <v>656</v>
      </c>
      <c r="J7" s="99" t="s">
        <v>657</v>
      </c>
      <c r="K7" s="98" t="s">
        <v>650</v>
      </c>
    </row>
    <row r="8" spans="1:17" ht="20.45" customHeight="1" x14ac:dyDescent="0.35">
      <c r="A8" s="85">
        <v>3</v>
      </c>
      <c r="B8" s="95"/>
      <c r="C8" s="96"/>
      <c r="D8" s="97"/>
      <c r="E8" s="98">
        <v>11</v>
      </c>
      <c r="F8" s="98">
        <v>3</v>
      </c>
      <c r="G8" s="98">
        <v>49</v>
      </c>
      <c r="H8" s="98">
        <v>141</v>
      </c>
      <c r="I8" s="99" t="s">
        <v>658</v>
      </c>
      <c r="J8" s="99" t="s">
        <v>657</v>
      </c>
      <c r="K8" s="98" t="s">
        <v>659</v>
      </c>
    </row>
    <row r="9" spans="1:17" ht="20.45" customHeight="1" x14ac:dyDescent="0.35">
      <c r="A9" s="85">
        <v>4</v>
      </c>
      <c r="B9" s="95"/>
      <c r="C9" s="96"/>
      <c r="D9" s="97"/>
      <c r="E9" s="98">
        <v>11</v>
      </c>
      <c r="F9" s="98">
        <v>10</v>
      </c>
      <c r="G9" s="98">
        <v>31</v>
      </c>
      <c r="H9" s="98">
        <v>143</v>
      </c>
      <c r="I9" s="99" t="s">
        <v>656</v>
      </c>
      <c r="J9" s="99" t="s">
        <v>657</v>
      </c>
      <c r="K9" s="98" t="s">
        <v>649</v>
      </c>
    </row>
    <row r="10" spans="1:17" ht="20.45" customHeight="1" x14ac:dyDescent="0.35">
      <c r="A10" s="85">
        <v>5</v>
      </c>
      <c r="B10" s="95"/>
      <c r="C10" s="96"/>
      <c r="D10" s="97"/>
      <c r="E10" s="98">
        <v>12</v>
      </c>
      <c r="F10" s="98">
        <v>8</v>
      </c>
      <c r="G10" s="98">
        <v>35</v>
      </c>
      <c r="H10" s="98">
        <v>142</v>
      </c>
      <c r="I10" s="99" t="s">
        <v>656</v>
      </c>
      <c r="J10" s="99" t="s">
        <v>657</v>
      </c>
      <c r="K10" s="98" t="s">
        <v>649</v>
      </c>
    </row>
    <row r="11" spans="1:17" ht="20.45" customHeight="1" x14ac:dyDescent="0.35">
      <c r="A11" s="85">
        <v>6</v>
      </c>
      <c r="B11" s="95"/>
      <c r="C11" s="96"/>
      <c r="D11" s="97"/>
      <c r="E11" s="98">
        <v>10</v>
      </c>
      <c r="F11" s="98">
        <v>10</v>
      </c>
      <c r="G11" s="98">
        <v>43</v>
      </c>
      <c r="H11" s="98">
        <v>144</v>
      </c>
      <c r="I11" s="99" t="s">
        <v>656</v>
      </c>
      <c r="J11" s="99" t="s">
        <v>657</v>
      </c>
      <c r="K11" s="98" t="s">
        <v>649</v>
      </c>
    </row>
    <row r="12" spans="1:17" ht="20.45" customHeight="1" x14ac:dyDescent="0.35">
      <c r="A12" s="85">
        <v>7</v>
      </c>
      <c r="B12" s="95"/>
      <c r="C12" s="96"/>
      <c r="D12" s="97"/>
      <c r="E12" s="98">
        <v>11</v>
      </c>
      <c r="F12" s="98">
        <v>3</v>
      </c>
      <c r="G12" s="98">
        <v>72</v>
      </c>
      <c r="H12" s="98">
        <v>148</v>
      </c>
      <c r="I12" s="99" t="s">
        <v>660</v>
      </c>
      <c r="J12" s="99" t="s">
        <v>657</v>
      </c>
      <c r="K12" s="98" t="s">
        <v>653</v>
      </c>
    </row>
    <row r="13" spans="1:17" ht="20.45" customHeight="1" x14ac:dyDescent="0.35">
      <c r="A13" s="85">
        <v>8</v>
      </c>
      <c r="B13" s="100"/>
      <c r="C13" s="101"/>
      <c r="D13" s="102"/>
      <c r="E13" s="98">
        <v>11</v>
      </c>
      <c r="F13" s="98">
        <v>8</v>
      </c>
      <c r="G13" s="98">
        <v>59</v>
      </c>
      <c r="H13" s="98">
        <v>151</v>
      </c>
      <c r="I13" s="99" t="s">
        <v>660</v>
      </c>
      <c r="J13" s="99" t="s">
        <v>657</v>
      </c>
      <c r="K13" s="98" t="s">
        <v>659</v>
      </c>
    </row>
    <row r="14" spans="1:17" ht="20.45" customHeight="1" x14ac:dyDescent="0.35">
      <c r="A14" s="85">
        <v>9</v>
      </c>
      <c r="B14" s="95"/>
      <c r="C14" s="96"/>
      <c r="D14" s="97"/>
      <c r="E14" s="98">
        <v>11</v>
      </c>
      <c r="F14" s="98">
        <v>0</v>
      </c>
      <c r="G14" s="98">
        <v>61</v>
      </c>
      <c r="H14" s="98">
        <v>148</v>
      </c>
      <c r="I14" s="99" t="s">
        <v>660</v>
      </c>
      <c r="J14" s="99" t="s">
        <v>657</v>
      </c>
      <c r="K14" s="98" t="s">
        <v>653</v>
      </c>
    </row>
    <row r="15" spans="1:17" ht="20.45" customHeight="1" x14ac:dyDescent="0.35">
      <c r="A15" s="85">
        <v>10</v>
      </c>
      <c r="B15" s="103"/>
      <c r="C15" s="104"/>
      <c r="D15" s="105"/>
      <c r="E15" s="106">
        <v>10</v>
      </c>
      <c r="F15" s="106">
        <v>3</v>
      </c>
      <c r="G15" s="106">
        <v>35</v>
      </c>
      <c r="H15" s="106">
        <v>142</v>
      </c>
      <c r="I15" s="107" t="s">
        <v>656</v>
      </c>
      <c r="J15" s="107" t="s">
        <v>657</v>
      </c>
      <c r="K15" s="106" t="s">
        <v>649</v>
      </c>
    </row>
    <row r="16" spans="1:17" ht="20.45" customHeight="1" x14ac:dyDescent="0.35">
      <c r="A16" s="85">
        <v>11</v>
      </c>
      <c r="B16" s="95"/>
      <c r="C16" s="96"/>
      <c r="D16" s="97"/>
      <c r="E16" s="98">
        <v>11</v>
      </c>
      <c r="F16" s="98">
        <v>5</v>
      </c>
      <c r="G16" s="98">
        <v>61</v>
      </c>
      <c r="H16" s="98">
        <v>151</v>
      </c>
      <c r="I16" s="99" t="s">
        <v>660</v>
      </c>
      <c r="J16" s="99" t="s">
        <v>657</v>
      </c>
      <c r="K16" s="98" t="s">
        <v>653</v>
      </c>
    </row>
    <row r="17" spans="1:11" ht="20.45" customHeight="1" x14ac:dyDescent="0.35">
      <c r="A17" s="85">
        <v>12</v>
      </c>
      <c r="B17" s="95"/>
      <c r="C17" s="96"/>
      <c r="D17" s="97"/>
      <c r="E17" s="98">
        <v>12</v>
      </c>
      <c r="F17" s="98">
        <v>2</v>
      </c>
      <c r="G17" s="98">
        <v>45</v>
      </c>
      <c r="H17" s="98">
        <v>158</v>
      </c>
      <c r="I17" s="107" t="s">
        <v>656</v>
      </c>
      <c r="J17" s="99" t="s">
        <v>661</v>
      </c>
      <c r="K17" s="98" t="s">
        <v>649</v>
      </c>
    </row>
    <row r="18" spans="1:11" ht="20.45" customHeight="1" x14ac:dyDescent="0.35">
      <c r="A18" s="85">
        <v>13</v>
      </c>
      <c r="B18" s="108"/>
      <c r="C18" s="109"/>
      <c r="D18" s="102"/>
      <c r="E18" s="98">
        <v>11</v>
      </c>
      <c r="F18" s="98">
        <v>9</v>
      </c>
      <c r="G18" s="98">
        <v>45</v>
      </c>
      <c r="H18" s="98">
        <v>158</v>
      </c>
      <c r="I18" s="107" t="s">
        <v>656</v>
      </c>
      <c r="J18" s="99" t="s">
        <v>661</v>
      </c>
      <c r="K18" s="98" t="s">
        <v>649</v>
      </c>
    </row>
    <row r="19" spans="1:11" ht="20.45" customHeight="1" x14ac:dyDescent="0.35">
      <c r="A19" s="85">
        <v>14</v>
      </c>
      <c r="B19" s="95"/>
      <c r="C19" s="96"/>
      <c r="D19" s="97"/>
      <c r="E19" s="98">
        <v>12</v>
      </c>
      <c r="F19" s="98">
        <v>4</v>
      </c>
      <c r="G19" s="98">
        <v>34</v>
      </c>
      <c r="H19" s="98">
        <v>146</v>
      </c>
      <c r="I19" s="99" t="s">
        <v>656</v>
      </c>
      <c r="J19" s="99" t="s">
        <v>657</v>
      </c>
      <c r="K19" s="98" t="s">
        <v>649</v>
      </c>
    </row>
    <row r="20" spans="1:11" ht="20.45" customHeight="1" x14ac:dyDescent="0.35">
      <c r="A20" s="85">
        <v>15</v>
      </c>
      <c r="B20" s="95"/>
      <c r="C20" s="96"/>
      <c r="D20" s="97"/>
      <c r="E20" s="98">
        <v>11</v>
      </c>
      <c r="F20" s="98">
        <v>1</v>
      </c>
      <c r="G20" s="98">
        <v>36</v>
      </c>
      <c r="H20" s="98">
        <v>149</v>
      </c>
      <c r="I20" s="99" t="s">
        <v>656</v>
      </c>
      <c r="J20" s="99" t="s">
        <v>657</v>
      </c>
      <c r="K20" s="98" t="s">
        <v>649</v>
      </c>
    </row>
    <row r="21" spans="1:11" ht="20.45" customHeight="1" x14ac:dyDescent="0.35">
      <c r="A21" s="85">
        <v>16</v>
      </c>
      <c r="B21" s="95"/>
      <c r="C21" s="96"/>
      <c r="D21" s="97"/>
      <c r="E21" s="98">
        <v>11</v>
      </c>
      <c r="F21" s="98">
        <v>5</v>
      </c>
      <c r="G21" s="98">
        <v>47</v>
      </c>
      <c r="H21" s="98">
        <v>150</v>
      </c>
      <c r="I21" s="99" t="s">
        <v>656</v>
      </c>
      <c r="J21" s="99" t="s">
        <v>657</v>
      </c>
      <c r="K21" s="98" t="s">
        <v>649</v>
      </c>
    </row>
    <row r="22" spans="1:11" ht="20.45" customHeight="1" x14ac:dyDescent="0.35">
      <c r="A22" s="85">
        <v>17</v>
      </c>
      <c r="B22" s="95"/>
      <c r="C22" s="96"/>
      <c r="D22" s="97"/>
      <c r="E22" s="98">
        <v>11</v>
      </c>
      <c r="F22" s="98">
        <v>0</v>
      </c>
      <c r="G22" s="98">
        <v>28</v>
      </c>
      <c r="H22" s="98">
        <v>141</v>
      </c>
      <c r="I22" s="99" t="s">
        <v>656</v>
      </c>
      <c r="J22" s="99" t="s">
        <v>657</v>
      </c>
      <c r="K22" s="98" t="s">
        <v>650</v>
      </c>
    </row>
    <row r="23" spans="1:11" ht="20.45" customHeight="1" x14ac:dyDescent="0.35">
      <c r="A23" s="85">
        <v>18</v>
      </c>
      <c r="B23" s="95"/>
      <c r="C23" s="96"/>
      <c r="D23" s="97"/>
      <c r="E23" s="98">
        <v>11</v>
      </c>
      <c r="F23" s="98">
        <v>9</v>
      </c>
      <c r="G23" s="98">
        <v>30</v>
      </c>
      <c r="H23" s="98">
        <v>145</v>
      </c>
      <c r="I23" s="99" t="s">
        <v>656</v>
      </c>
      <c r="J23" s="99" t="s">
        <v>657</v>
      </c>
      <c r="K23" s="98" t="s">
        <v>650</v>
      </c>
    </row>
    <row r="24" spans="1:11" ht="20.45" customHeight="1" x14ac:dyDescent="0.35">
      <c r="A24" s="85">
        <v>19</v>
      </c>
      <c r="B24" s="95"/>
      <c r="C24" s="96"/>
      <c r="D24" s="97"/>
      <c r="E24" s="98">
        <v>10</v>
      </c>
      <c r="F24" s="98">
        <v>9</v>
      </c>
      <c r="G24" s="98">
        <v>36</v>
      </c>
      <c r="H24" s="98">
        <v>147</v>
      </c>
      <c r="I24" s="99" t="s">
        <v>656</v>
      </c>
      <c r="J24" s="99" t="s">
        <v>657</v>
      </c>
      <c r="K24" s="98" t="s">
        <v>649</v>
      </c>
    </row>
    <row r="25" spans="1:11" ht="20.45" customHeight="1" x14ac:dyDescent="0.35">
      <c r="A25" s="85">
        <v>20</v>
      </c>
      <c r="B25" s="108"/>
      <c r="C25" s="109"/>
      <c r="D25" s="102"/>
      <c r="E25" s="98">
        <v>11</v>
      </c>
      <c r="F25" s="98">
        <v>5</v>
      </c>
      <c r="G25" s="98">
        <v>30</v>
      </c>
      <c r="H25" s="98">
        <v>140</v>
      </c>
      <c r="I25" s="99" t="s">
        <v>656</v>
      </c>
      <c r="J25" s="99" t="s">
        <v>657</v>
      </c>
      <c r="K25" s="98" t="s">
        <v>649</v>
      </c>
    </row>
    <row r="26" spans="1:11" ht="20.45" customHeight="1" x14ac:dyDescent="0.35">
      <c r="A26" s="85">
        <v>21</v>
      </c>
      <c r="B26" s="95"/>
      <c r="C26" s="96"/>
      <c r="D26" s="97"/>
      <c r="E26" s="98">
        <v>11</v>
      </c>
      <c r="F26" s="98">
        <v>3</v>
      </c>
      <c r="G26" s="98">
        <v>33</v>
      </c>
      <c r="H26" s="98">
        <v>148</v>
      </c>
      <c r="I26" s="99" t="s">
        <v>656</v>
      </c>
      <c r="J26" s="99" t="s">
        <v>657</v>
      </c>
      <c r="K26" s="98" t="s">
        <v>650</v>
      </c>
    </row>
    <row r="27" spans="1:11" ht="20.45" customHeight="1" x14ac:dyDescent="0.35">
      <c r="A27" s="85">
        <v>22</v>
      </c>
      <c r="B27" s="95"/>
      <c r="C27" s="96"/>
      <c r="D27" s="97"/>
      <c r="E27" s="98">
        <v>10</v>
      </c>
      <c r="F27" s="98">
        <v>10</v>
      </c>
      <c r="G27" s="98">
        <v>48</v>
      </c>
      <c r="H27" s="98">
        <v>153</v>
      </c>
      <c r="I27" s="99" t="s">
        <v>658</v>
      </c>
      <c r="J27" s="99" t="s">
        <v>661</v>
      </c>
      <c r="K27" s="98" t="s">
        <v>649</v>
      </c>
    </row>
    <row r="28" spans="1:11" ht="20.45" customHeight="1" x14ac:dyDescent="0.35">
      <c r="A28" s="85">
        <v>23</v>
      </c>
      <c r="B28" s="95"/>
      <c r="C28" s="96"/>
      <c r="D28" s="97"/>
      <c r="E28" s="98">
        <v>10</v>
      </c>
      <c r="F28" s="98">
        <v>11</v>
      </c>
      <c r="G28" s="98">
        <v>47</v>
      </c>
      <c r="H28" s="98">
        <v>148</v>
      </c>
      <c r="I28" s="99" t="s">
        <v>658</v>
      </c>
      <c r="J28" s="99" t="s">
        <v>657</v>
      </c>
      <c r="K28" s="98" t="s">
        <v>649</v>
      </c>
    </row>
    <row r="29" spans="1:11" ht="20.45" customHeight="1" x14ac:dyDescent="0.35">
      <c r="A29" s="85">
        <v>24</v>
      </c>
      <c r="B29" s="95"/>
      <c r="C29" s="96"/>
      <c r="D29" s="97"/>
      <c r="E29" s="98">
        <v>11</v>
      </c>
      <c r="F29" s="98">
        <v>3</v>
      </c>
      <c r="G29" s="98">
        <v>38</v>
      </c>
      <c r="H29" s="98">
        <v>148</v>
      </c>
      <c r="I29" s="99" t="s">
        <v>656</v>
      </c>
      <c r="J29" s="99" t="s">
        <v>657</v>
      </c>
      <c r="K29" s="98" t="s">
        <v>649</v>
      </c>
    </row>
    <row r="30" spans="1:11" ht="18.600000000000001" customHeight="1" x14ac:dyDescent="0.35">
      <c r="A30" s="91"/>
      <c r="B30" s="91"/>
      <c r="C30" s="91"/>
      <c r="D30" s="91"/>
      <c r="E30" s="91"/>
      <c r="F30" s="91"/>
      <c r="G30" s="91"/>
      <c r="H30" s="91"/>
      <c r="I30" s="91"/>
      <c r="J30" s="92" t="s">
        <v>655</v>
      </c>
      <c r="K30" s="92" t="s">
        <v>654</v>
      </c>
    </row>
    <row r="31" spans="1:11" ht="18.600000000000001" customHeight="1" x14ac:dyDescent="0.35">
      <c r="A31" s="91"/>
      <c r="B31" s="91"/>
      <c r="C31" s="91"/>
      <c r="D31" s="91"/>
      <c r="E31" s="91"/>
      <c r="F31" s="91"/>
      <c r="G31" s="91"/>
      <c r="H31" s="91"/>
      <c r="I31" s="91"/>
      <c r="J31" s="93" t="s">
        <v>649</v>
      </c>
      <c r="K31" s="110">
        <f>COUNTIF(K6:K29,"สมส่วน")</f>
        <v>15</v>
      </c>
    </row>
    <row r="32" spans="1:11" ht="18.600000000000001" customHeight="1" x14ac:dyDescent="0.35">
      <c r="A32" s="91"/>
      <c r="B32" s="91"/>
      <c r="C32" s="91"/>
      <c r="D32" s="91"/>
      <c r="E32" s="91"/>
      <c r="F32" s="91"/>
      <c r="G32" s="91"/>
      <c r="H32" s="91"/>
      <c r="I32" s="91"/>
      <c r="J32" s="93" t="s">
        <v>650</v>
      </c>
      <c r="K32" s="110">
        <f>COUNTIF(K6:K29,"ค่อนข้างผอม")</f>
        <v>4</v>
      </c>
    </row>
    <row r="33" spans="1:11" ht="18.600000000000001" customHeight="1" x14ac:dyDescent="0.35">
      <c r="A33" s="91"/>
      <c r="B33" s="91"/>
      <c r="C33" s="91"/>
      <c r="D33" s="91"/>
      <c r="E33" s="91"/>
      <c r="F33" s="91"/>
      <c r="G33" s="91"/>
      <c r="H33" s="91"/>
      <c r="I33" s="91"/>
      <c r="J33" s="93" t="s">
        <v>651</v>
      </c>
      <c r="K33" s="110">
        <f>COUNTIF(K6:K29,"ผอม")</f>
        <v>0</v>
      </c>
    </row>
    <row r="34" spans="1:11" ht="18.600000000000001" customHeight="1" x14ac:dyDescent="0.35">
      <c r="A34" s="91"/>
      <c r="B34" s="91"/>
      <c r="C34" s="91"/>
      <c r="D34" s="91"/>
      <c r="E34" s="91"/>
      <c r="F34" s="91"/>
      <c r="G34" s="91"/>
      <c r="H34" s="91"/>
      <c r="I34" s="91"/>
      <c r="J34" s="93" t="s">
        <v>652</v>
      </c>
      <c r="K34" s="110">
        <f>COUNTIF(K6:K29,"ท้วม")</f>
        <v>0</v>
      </c>
    </row>
    <row r="35" spans="1:11" ht="18.600000000000001" customHeight="1" x14ac:dyDescent="0.35">
      <c r="A35" s="91"/>
      <c r="B35" s="91"/>
      <c r="C35" s="91"/>
      <c r="D35" s="91"/>
      <c r="E35" s="91"/>
      <c r="F35" s="91"/>
      <c r="G35" s="91"/>
      <c r="H35" s="91"/>
      <c r="I35" s="91"/>
      <c r="J35" s="93" t="s">
        <v>659</v>
      </c>
      <c r="K35" s="110">
        <f>COUNTIF(K6:K29,"เริ่มอ้วน")</f>
        <v>2</v>
      </c>
    </row>
    <row r="36" spans="1:11" ht="18.600000000000001" customHeight="1" x14ac:dyDescent="0.35">
      <c r="A36" s="91"/>
      <c r="B36" s="91"/>
      <c r="C36" s="91"/>
      <c r="D36" s="91"/>
      <c r="E36" s="91"/>
      <c r="F36" s="91"/>
      <c r="G36" s="91"/>
      <c r="H36" s="91"/>
      <c r="I36" s="91"/>
      <c r="J36" s="93" t="s">
        <v>653</v>
      </c>
      <c r="K36" s="110">
        <f>COUNTIF(K6:K29,"อ้วน")</f>
        <v>3</v>
      </c>
    </row>
    <row r="37" spans="1:11" ht="18.600000000000001" customHeight="1" x14ac:dyDescent="0.35">
      <c r="A37" s="91"/>
      <c r="B37" s="91"/>
      <c r="C37" s="91"/>
      <c r="D37" s="91"/>
      <c r="E37" s="91"/>
      <c r="F37" s="91"/>
      <c r="G37" s="91"/>
      <c r="H37" s="91"/>
      <c r="I37" s="91"/>
      <c r="J37" s="91"/>
      <c r="K37" s="110"/>
    </row>
    <row r="38" spans="1:11" ht="18.600000000000001" customHeight="1" x14ac:dyDescent="0.35">
      <c r="A38" s="91"/>
      <c r="B38" s="91"/>
      <c r="C38" s="91"/>
      <c r="D38" s="91"/>
      <c r="E38" s="91"/>
      <c r="F38" s="91"/>
      <c r="G38" s="91"/>
      <c r="H38" s="91"/>
      <c r="I38" s="91"/>
      <c r="J38" s="93" t="s">
        <v>662</v>
      </c>
      <c r="K38" s="110">
        <f>SUM(K31:K37)</f>
        <v>24</v>
      </c>
    </row>
  </sheetData>
  <mergeCells count="8">
    <mergeCell ref="A1:K1"/>
    <mergeCell ref="A2:K2"/>
    <mergeCell ref="A3:K3"/>
    <mergeCell ref="A4:A5"/>
    <mergeCell ref="B4:D5"/>
    <mergeCell ref="E4:F4"/>
    <mergeCell ref="G4:G5"/>
    <mergeCell ref="H4:H5"/>
  </mergeCells>
  <pageMargins left="0.59055118110236227" right="0.29578189300411523" top="0.15748031496062992" bottom="0.15748031496062992" header="0.11811023622047245" footer="0.11811023622047245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38"/>
  <sheetViews>
    <sheetView view="pageLayout" zoomScale="54" zoomScaleNormal="68" zoomScalePageLayoutView="54" workbookViewId="0">
      <selection activeCell="A2" sqref="A2:K2"/>
    </sheetView>
  </sheetViews>
  <sheetFormatPr defaultRowHeight="12.75" x14ac:dyDescent="0.2"/>
  <cols>
    <col min="1" max="1" width="5.42578125" customWidth="1"/>
    <col min="2" max="2" width="3.85546875" customWidth="1"/>
    <col min="3" max="3" width="8.7109375" customWidth="1"/>
    <col min="4" max="4" width="10.42578125" customWidth="1"/>
    <col min="5" max="5" width="5" customWidth="1"/>
    <col min="6" max="6" width="6" customWidth="1"/>
    <col min="7" max="8" width="6.28515625" customWidth="1"/>
    <col min="9" max="9" width="15.7109375" customWidth="1"/>
    <col min="10" max="10" width="13.7109375" customWidth="1"/>
    <col min="11" max="11" width="10.140625" customWidth="1"/>
  </cols>
  <sheetData>
    <row r="1" spans="1:17" ht="23.25" x14ac:dyDescent="0.2">
      <c r="A1" s="145" t="s">
        <v>664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12"/>
      <c r="M1" s="112"/>
      <c r="N1" s="112"/>
      <c r="O1" s="112"/>
      <c r="P1" s="112"/>
      <c r="Q1" s="112"/>
    </row>
    <row r="2" spans="1:17" ht="23.25" x14ac:dyDescent="0.2">
      <c r="A2" s="146" t="s">
        <v>668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11"/>
      <c r="M2" s="111"/>
      <c r="N2" s="111"/>
      <c r="O2" s="111"/>
      <c r="P2" s="111"/>
      <c r="Q2" s="111"/>
    </row>
    <row r="3" spans="1:17" ht="23.25" x14ac:dyDescent="0.2">
      <c r="A3" s="147" t="s">
        <v>663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11"/>
      <c r="M3" s="111"/>
      <c r="N3" s="111"/>
      <c r="O3" s="111"/>
      <c r="P3" s="111"/>
      <c r="Q3" s="111"/>
    </row>
    <row r="4" spans="1:17" ht="21" x14ac:dyDescent="0.2">
      <c r="A4" s="148" t="s">
        <v>565</v>
      </c>
      <c r="B4" s="150" t="s">
        <v>643</v>
      </c>
      <c r="C4" s="151"/>
      <c r="D4" s="152"/>
      <c r="E4" s="156" t="s">
        <v>466</v>
      </c>
      <c r="F4" s="157"/>
      <c r="G4" s="148" t="s">
        <v>644</v>
      </c>
      <c r="H4" s="148" t="s">
        <v>645</v>
      </c>
      <c r="I4" s="94" t="s">
        <v>644</v>
      </c>
      <c r="J4" s="94" t="s">
        <v>645</v>
      </c>
      <c r="K4" s="94" t="s">
        <v>647</v>
      </c>
    </row>
    <row r="5" spans="1:17" ht="21" x14ac:dyDescent="0.2">
      <c r="A5" s="149"/>
      <c r="B5" s="153"/>
      <c r="C5" s="154"/>
      <c r="D5" s="155"/>
      <c r="E5" s="94" t="s">
        <v>467</v>
      </c>
      <c r="F5" s="94" t="s">
        <v>468</v>
      </c>
      <c r="G5" s="149"/>
      <c r="H5" s="149"/>
      <c r="I5" s="94" t="s">
        <v>646</v>
      </c>
      <c r="J5" s="94" t="s">
        <v>646</v>
      </c>
      <c r="K5" s="94" t="s">
        <v>648</v>
      </c>
    </row>
    <row r="6" spans="1:17" ht="20.45" customHeight="1" x14ac:dyDescent="0.35">
      <c r="A6" s="85">
        <v>1</v>
      </c>
      <c r="B6" s="95"/>
      <c r="C6" s="96"/>
      <c r="D6" s="97"/>
      <c r="E6" s="98">
        <v>11</v>
      </c>
      <c r="F6" s="98">
        <v>5</v>
      </c>
      <c r="G6" s="98">
        <v>30</v>
      </c>
      <c r="H6" s="98">
        <v>139</v>
      </c>
      <c r="I6" s="99" t="s">
        <v>656</v>
      </c>
      <c r="J6" s="99" t="s">
        <v>657</v>
      </c>
      <c r="K6" s="98" t="s">
        <v>649</v>
      </c>
    </row>
    <row r="7" spans="1:17" ht="20.45" customHeight="1" x14ac:dyDescent="0.35">
      <c r="A7" s="85">
        <v>2</v>
      </c>
      <c r="B7" s="95"/>
      <c r="C7" s="96"/>
      <c r="D7" s="97"/>
      <c r="E7" s="98">
        <v>11</v>
      </c>
      <c r="F7" s="98">
        <v>3</v>
      </c>
      <c r="G7" s="98">
        <v>32</v>
      </c>
      <c r="H7" s="98">
        <v>149</v>
      </c>
      <c r="I7" s="99" t="s">
        <v>656</v>
      </c>
      <c r="J7" s="99" t="s">
        <v>657</v>
      </c>
      <c r="K7" s="98" t="s">
        <v>650</v>
      </c>
    </row>
    <row r="8" spans="1:17" ht="20.45" customHeight="1" x14ac:dyDescent="0.35">
      <c r="A8" s="85">
        <v>3</v>
      </c>
      <c r="B8" s="95"/>
      <c r="C8" s="96"/>
      <c r="D8" s="97"/>
      <c r="E8" s="98">
        <v>11</v>
      </c>
      <c r="F8" s="98">
        <v>3</v>
      </c>
      <c r="G8" s="98">
        <v>49</v>
      </c>
      <c r="H8" s="98">
        <v>141</v>
      </c>
      <c r="I8" s="99" t="s">
        <v>658</v>
      </c>
      <c r="J8" s="99" t="s">
        <v>657</v>
      </c>
      <c r="K8" s="98" t="s">
        <v>659</v>
      </c>
    </row>
    <row r="9" spans="1:17" ht="20.45" customHeight="1" x14ac:dyDescent="0.35">
      <c r="A9" s="85">
        <v>4</v>
      </c>
      <c r="B9" s="95"/>
      <c r="C9" s="96"/>
      <c r="D9" s="97"/>
      <c r="E9" s="98">
        <v>11</v>
      </c>
      <c r="F9" s="98">
        <v>10</v>
      </c>
      <c r="G9" s="98">
        <v>31</v>
      </c>
      <c r="H9" s="98">
        <v>143</v>
      </c>
      <c r="I9" s="99" t="s">
        <v>656</v>
      </c>
      <c r="J9" s="99" t="s">
        <v>657</v>
      </c>
      <c r="K9" s="98" t="s">
        <v>649</v>
      </c>
    </row>
    <row r="10" spans="1:17" ht="20.45" customHeight="1" x14ac:dyDescent="0.35">
      <c r="A10" s="85">
        <v>5</v>
      </c>
      <c r="B10" s="95"/>
      <c r="C10" s="96"/>
      <c r="D10" s="97"/>
      <c r="E10" s="98">
        <v>12</v>
      </c>
      <c r="F10" s="98">
        <v>8</v>
      </c>
      <c r="G10" s="98">
        <v>35</v>
      </c>
      <c r="H10" s="98">
        <v>142</v>
      </c>
      <c r="I10" s="99" t="s">
        <v>656</v>
      </c>
      <c r="J10" s="99" t="s">
        <v>657</v>
      </c>
      <c r="K10" s="98" t="s">
        <v>649</v>
      </c>
    </row>
    <row r="11" spans="1:17" ht="20.45" customHeight="1" x14ac:dyDescent="0.35">
      <c r="A11" s="85">
        <v>6</v>
      </c>
      <c r="B11" s="95"/>
      <c r="C11" s="96"/>
      <c r="D11" s="97"/>
      <c r="E11" s="98">
        <v>10</v>
      </c>
      <c r="F11" s="98">
        <v>10</v>
      </c>
      <c r="G11" s="98">
        <v>43</v>
      </c>
      <c r="H11" s="98">
        <v>144</v>
      </c>
      <c r="I11" s="99" t="s">
        <v>656</v>
      </c>
      <c r="J11" s="99" t="s">
        <v>657</v>
      </c>
      <c r="K11" s="98" t="s">
        <v>649</v>
      </c>
    </row>
    <row r="12" spans="1:17" ht="20.45" customHeight="1" x14ac:dyDescent="0.35">
      <c r="A12" s="85">
        <v>7</v>
      </c>
      <c r="B12" s="95"/>
      <c r="C12" s="96"/>
      <c r="D12" s="97"/>
      <c r="E12" s="98">
        <v>11</v>
      </c>
      <c r="F12" s="98">
        <v>3</v>
      </c>
      <c r="G12" s="98">
        <v>72</v>
      </c>
      <c r="H12" s="98">
        <v>148</v>
      </c>
      <c r="I12" s="99" t="s">
        <v>660</v>
      </c>
      <c r="J12" s="99" t="s">
        <v>657</v>
      </c>
      <c r="K12" s="98" t="s">
        <v>653</v>
      </c>
    </row>
    <row r="13" spans="1:17" ht="20.45" customHeight="1" x14ac:dyDescent="0.35">
      <c r="A13" s="85">
        <v>8</v>
      </c>
      <c r="B13" s="100"/>
      <c r="C13" s="101"/>
      <c r="D13" s="102"/>
      <c r="E13" s="98">
        <v>11</v>
      </c>
      <c r="F13" s="98">
        <v>8</v>
      </c>
      <c r="G13" s="98">
        <v>59</v>
      </c>
      <c r="H13" s="98">
        <v>151</v>
      </c>
      <c r="I13" s="99" t="s">
        <v>660</v>
      </c>
      <c r="J13" s="99" t="s">
        <v>657</v>
      </c>
      <c r="K13" s="98" t="s">
        <v>659</v>
      </c>
    </row>
    <row r="14" spans="1:17" ht="20.45" customHeight="1" x14ac:dyDescent="0.35">
      <c r="A14" s="85">
        <v>9</v>
      </c>
      <c r="B14" s="95"/>
      <c r="C14" s="96"/>
      <c r="D14" s="97"/>
      <c r="E14" s="98">
        <v>11</v>
      </c>
      <c r="F14" s="98">
        <v>0</v>
      </c>
      <c r="G14" s="98">
        <v>61</v>
      </c>
      <c r="H14" s="98">
        <v>148</v>
      </c>
      <c r="I14" s="99" t="s">
        <v>660</v>
      </c>
      <c r="J14" s="99" t="s">
        <v>657</v>
      </c>
      <c r="K14" s="98" t="s">
        <v>653</v>
      </c>
    </row>
    <row r="15" spans="1:17" ht="20.45" customHeight="1" x14ac:dyDescent="0.35">
      <c r="A15" s="85">
        <v>10</v>
      </c>
      <c r="B15" s="103"/>
      <c r="C15" s="104"/>
      <c r="D15" s="105"/>
      <c r="E15" s="106">
        <v>10</v>
      </c>
      <c r="F15" s="106">
        <v>3</v>
      </c>
      <c r="G15" s="106">
        <v>35</v>
      </c>
      <c r="H15" s="106">
        <v>142</v>
      </c>
      <c r="I15" s="107" t="s">
        <v>656</v>
      </c>
      <c r="J15" s="107" t="s">
        <v>657</v>
      </c>
      <c r="K15" s="106" t="s">
        <v>649</v>
      </c>
    </row>
    <row r="16" spans="1:17" ht="20.45" customHeight="1" x14ac:dyDescent="0.35">
      <c r="A16" s="85">
        <v>11</v>
      </c>
      <c r="B16" s="95"/>
      <c r="C16" s="96"/>
      <c r="D16" s="97"/>
      <c r="E16" s="98">
        <v>11</v>
      </c>
      <c r="F16" s="98">
        <v>5</v>
      </c>
      <c r="G16" s="98">
        <v>61</v>
      </c>
      <c r="H16" s="98">
        <v>151</v>
      </c>
      <c r="I16" s="99" t="s">
        <v>660</v>
      </c>
      <c r="J16" s="99" t="s">
        <v>657</v>
      </c>
      <c r="K16" s="98" t="s">
        <v>653</v>
      </c>
    </row>
    <row r="17" spans="1:11" ht="20.45" customHeight="1" x14ac:dyDescent="0.35">
      <c r="A17" s="85">
        <v>12</v>
      </c>
      <c r="B17" s="95"/>
      <c r="C17" s="96"/>
      <c r="D17" s="97"/>
      <c r="E17" s="98">
        <v>12</v>
      </c>
      <c r="F17" s="98">
        <v>2</v>
      </c>
      <c r="G17" s="98">
        <v>45</v>
      </c>
      <c r="H17" s="98">
        <v>158</v>
      </c>
      <c r="I17" s="107" t="s">
        <v>656</v>
      </c>
      <c r="J17" s="99" t="s">
        <v>661</v>
      </c>
      <c r="K17" s="98" t="s">
        <v>649</v>
      </c>
    </row>
    <row r="18" spans="1:11" ht="20.45" customHeight="1" x14ac:dyDescent="0.35">
      <c r="A18" s="85">
        <v>13</v>
      </c>
      <c r="B18" s="108"/>
      <c r="C18" s="109"/>
      <c r="D18" s="102"/>
      <c r="E18" s="98">
        <v>11</v>
      </c>
      <c r="F18" s="98">
        <v>9</v>
      </c>
      <c r="G18" s="98">
        <v>45</v>
      </c>
      <c r="H18" s="98">
        <v>158</v>
      </c>
      <c r="I18" s="107" t="s">
        <v>656</v>
      </c>
      <c r="J18" s="99" t="s">
        <v>661</v>
      </c>
      <c r="K18" s="98" t="s">
        <v>649</v>
      </c>
    </row>
    <row r="19" spans="1:11" ht="20.45" customHeight="1" x14ac:dyDescent="0.35">
      <c r="A19" s="85">
        <v>14</v>
      </c>
      <c r="B19" s="95"/>
      <c r="C19" s="96"/>
      <c r="D19" s="97"/>
      <c r="E19" s="98">
        <v>12</v>
      </c>
      <c r="F19" s="98">
        <v>4</v>
      </c>
      <c r="G19" s="98">
        <v>34</v>
      </c>
      <c r="H19" s="98">
        <v>146</v>
      </c>
      <c r="I19" s="99" t="s">
        <v>656</v>
      </c>
      <c r="J19" s="99" t="s">
        <v>657</v>
      </c>
      <c r="K19" s="98" t="s">
        <v>649</v>
      </c>
    </row>
    <row r="20" spans="1:11" ht="20.45" customHeight="1" x14ac:dyDescent="0.35">
      <c r="A20" s="85">
        <v>15</v>
      </c>
      <c r="B20" s="95"/>
      <c r="C20" s="96"/>
      <c r="D20" s="97"/>
      <c r="E20" s="98">
        <v>11</v>
      </c>
      <c r="F20" s="98">
        <v>1</v>
      </c>
      <c r="G20" s="98">
        <v>36</v>
      </c>
      <c r="H20" s="98">
        <v>149</v>
      </c>
      <c r="I20" s="99" t="s">
        <v>656</v>
      </c>
      <c r="J20" s="99" t="s">
        <v>657</v>
      </c>
      <c r="K20" s="98" t="s">
        <v>649</v>
      </c>
    </row>
    <row r="21" spans="1:11" ht="20.45" customHeight="1" x14ac:dyDescent="0.35">
      <c r="A21" s="85">
        <v>16</v>
      </c>
      <c r="B21" s="95"/>
      <c r="C21" s="96"/>
      <c r="D21" s="97"/>
      <c r="E21" s="98">
        <v>11</v>
      </c>
      <c r="F21" s="98">
        <v>5</v>
      </c>
      <c r="G21" s="98">
        <v>47</v>
      </c>
      <c r="H21" s="98">
        <v>150</v>
      </c>
      <c r="I21" s="99" t="s">
        <v>656</v>
      </c>
      <c r="J21" s="99" t="s">
        <v>657</v>
      </c>
      <c r="K21" s="98" t="s">
        <v>649</v>
      </c>
    </row>
    <row r="22" spans="1:11" ht="20.45" customHeight="1" x14ac:dyDescent="0.35">
      <c r="A22" s="85">
        <v>17</v>
      </c>
      <c r="B22" s="95"/>
      <c r="C22" s="96"/>
      <c r="D22" s="97"/>
      <c r="E22" s="98">
        <v>11</v>
      </c>
      <c r="F22" s="98">
        <v>0</v>
      </c>
      <c r="G22" s="98">
        <v>28</v>
      </c>
      <c r="H22" s="98">
        <v>141</v>
      </c>
      <c r="I22" s="99" t="s">
        <v>656</v>
      </c>
      <c r="J22" s="99" t="s">
        <v>657</v>
      </c>
      <c r="K22" s="98" t="s">
        <v>650</v>
      </c>
    </row>
    <row r="23" spans="1:11" ht="20.45" customHeight="1" x14ac:dyDescent="0.35">
      <c r="A23" s="85">
        <v>18</v>
      </c>
      <c r="B23" s="95"/>
      <c r="C23" s="96"/>
      <c r="D23" s="97"/>
      <c r="E23" s="98">
        <v>11</v>
      </c>
      <c r="F23" s="98">
        <v>9</v>
      </c>
      <c r="G23" s="98">
        <v>30</v>
      </c>
      <c r="H23" s="98">
        <v>145</v>
      </c>
      <c r="I23" s="99" t="s">
        <v>656</v>
      </c>
      <c r="J23" s="99" t="s">
        <v>657</v>
      </c>
      <c r="K23" s="98" t="s">
        <v>650</v>
      </c>
    </row>
    <row r="24" spans="1:11" ht="20.45" customHeight="1" x14ac:dyDescent="0.35">
      <c r="A24" s="85">
        <v>19</v>
      </c>
      <c r="B24" s="95"/>
      <c r="C24" s="96"/>
      <c r="D24" s="97"/>
      <c r="E24" s="98">
        <v>10</v>
      </c>
      <c r="F24" s="98">
        <v>9</v>
      </c>
      <c r="G24" s="98">
        <v>36</v>
      </c>
      <c r="H24" s="98">
        <v>147</v>
      </c>
      <c r="I24" s="99" t="s">
        <v>656</v>
      </c>
      <c r="J24" s="99" t="s">
        <v>657</v>
      </c>
      <c r="K24" s="98" t="s">
        <v>649</v>
      </c>
    </row>
    <row r="25" spans="1:11" ht="20.45" customHeight="1" x14ac:dyDescent="0.35">
      <c r="A25" s="85">
        <v>20</v>
      </c>
      <c r="B25" s="108"/>
      <c r="C25" s="109"/>
      <c r="D25" s="102"/>
      <c r="E25" s="98">
        <v>11</v>
      </c>
      <c r="F25" s="98">
        <v>5</v>
      </c>
      <c r="G25" s="98">
        <v>30</v>
      </c>
      <c r="H25" s="98">
        <v>140</v>
      </c>
      <c r="I25" s="99" t="s">
        <v>656</v>
      </c>
      <c r="J25" s="99" t="s">
        <v>657</v>
      </c>
      <c r="K25" s="98" t="s">
        <v>649</v>
      </c>
    </row>
    <row r="26" spans="1:11" ht="20.45" customHeight="1" x14ac:dyDescent="0.35">
      <c r="A26" s="85">
        <v>21</v>
      </c>
      <c r="B26" s="95"/>
      <c r="C26" s="96"/>
      <c r="D26" s="97"/>
      <c r="E26" s="98">
        <v>11</v>
      </c>
      <c r="F26" s="98">
        <v>3</v>
      </c>
      <c r="G26" s="98">
        <v>33</v>
      </c>
      <c r="H26" s="98">
        <v>148</v>
      </c>
      <c r="I26" s="99" t="s">
        <v>656</v>
      </c>
      <c r="J26" s="99" t="s">
        <v>657</v>
      </c>
      <c r="K26" s="98" t="s">
        <v>650</v>
      </c>
    </row>
    <row r="27" spans="1:11" ht="20.45" customHeight="1" x14ac:dyDescent="0.35">
      <c r="A27" s="85">
        <v>22</v>
      </c>
      <c r="B27" s="95"/>
      <c r="C27" s="96"/>
      <c r="D27" s="97"/>
      <c r="E27" s="98">
        <v>10</v>
      </c>
      <c r="F27" s="98">
        <v>10</v>
      </c>
      <c r="G27" s="98">
        <v>48</v>
      </c>
      <c r="H27" s="98">
        <v>153</v>
      </c>
      <c r="I27" s="99" t="s">
        <v>658</v>
      </c>
      <c r="J27" s="99" t="s">
        <v>661</v>
      </c>
      <c r="K27" s="98" t="s">
        <v>649</v>
      </c>
    </row>
    <row r="28" spans="1:11" ht="20.45" customHeight="1" x14ac:dyDescent="0.35">
      <c r="A28" s="85">
        <v>23</v>
      </c>
      <c r="B28" s="95"/>
      <c r="C28" s="96"/>
      <c r="D28" s="97"/>
      <c r="E28" s="98">
        <v>10</v>
      </c>
      <c r="F28" s="98">
        <v>11</v>
      </c>
      <c r="G28" s="98">
        <v>47</v>
      </c>
      <c r="H28" s="98">
        <v>148</v>
      </c>
      <c r="I28" s="99" t="s">
        <v>658</v>
      </c>
      <c r="J28" s="99" t="s">
        <v>657</v>
      </c>
      <c r="K28" s="98" t="s">
        <v>649</v>
      </c>
    </row>
    <row r="29" spans="1:11" ht="20.45" customHeight="1" x14ac:dyDescent="0.35">
      <c r="A29" s="85">
        <v>24</v>
      </c>
      <c r="B29" s="95"/>
      <c r="C29" s="96"/>
      <c r="D29" s="97"/>
      <c r="E29" s="98">
        <v>11</v>
      </c>
      <c r="F29" s="98">
        <v>3</v>
      </c>
      <c r="G29" s="98">
        <v>38</v>
      </c>
      <c r="H29" s="98">
        <v>148</v>
      </c>
      <c r="I29" s="99" t="s">
        <v>656</v>
      </c>
      <c r="J29" s="99" t="s">
        <v>657</v>
      </c>
      <c r="K29" s="98" t="s">
        <v>649</v>
      </c>
    </row>
    <row r="30" spans="1:11" ht="18.600000000000001" customHeight="1" x14ac:dyDescent="0.35">
      <c r="A30" s="91"/>
      <c r="B30" s="91"/>
      <c r="C30" s="91"/>
      <c r="D30" s="91"/>
      <c r="E30" s="91"/>
      <c r="F30" s="91"/>
      <c r="G30" s="91"/>
      <c r="H30" s="91"/>
      <c r="I30" s="91"/>
      <c r="J30" s="92" t="s">
        <v>655</v>
      </c>
      <c r="K30" s="92" t="s">
        <v>654</v>
      </c>
    </row>
    <row r="31" spans="1:11" ht="18.600000000000001" customHeight="1" x14ac:dyDescent="0.35">
      <c r="A31" s="91"/>
      <c r="B31" s="91"/>
      <c r="C31" s="91"/>
      <c r="D31" s="91"/>
      <c r="E31" s="91"/>
      <c r="F31" s="91"/>
      <c r="G31" s="91"/>
      <c r="H31" s="91"/>
      <c r="I31" s="91"/>
      <c r="J31" s="93" t="s">
        <v>649</v>
      </c>
      <c r="K31" s="110">
        <f>COUNTIF(K6:K29,"สมส่วน")</f>
        <v>15</v>
      </c>
    </row>
    <row r="32" spans="1:11" ht="18.600000000000001" customHeight="1" x14ac:dyDescent="0.35">
      <c r="A32" s="91"/>
      <c r="B32" s="91"/>
      <c r="C32" s="91"/>
      <c r="D32" s="91"/>
      <c r="E32" s="91"/>
      <c r="F32" s="91"/>
      <c r="G32" s="91"/>
      <c r="H32" s="91"/>
      <c r="I32" s="91"/>
      <c r="J32" s="93" t="s">
        <v>650</v>
      </c>
      <c r="K32" s="110">
        <f>COUNTIF(K6:K29,"ค่อนข้างผอม")</f>
        <v>4</v>
      </c>
    </row>
    <row r="33" spans="1:11" ht="18.600000000000001" customHeight="1" x14ac:dyDescent="0.35">
      <c r="A33" s="91"/>
      <c r="B33" s="91"/>
      <c r="C33" s="91"/>
      <c r="D33" s="91"/>
      <c r="E33" s="91"/>
      <c r="F33" s="91"/>
      <c r="G33" s="91"/>
      <c r="H33" s="91"/>
      <c r="I33" s="91"/>
      <c r="J33" s="93" t="s">
        <v>651</v>
      </c>
      <c r="K33" s="110">
        <f>COUNTIF(K6:K29,"ผอม")</f>
        <v>0</v>
      </c>
    </row>
    <row r="34" spans="1:11" ht="18.600000000000001" customHeight="1" x14ac:dyDescent="0.35">
      <c r="A34" s="91"/>
      <c r="B34" s="91"/>
      <c r="C34" s="91"/>
      <c r="D34" s="91"/>
      <c r="E34" s="91"/>
      <c r="F34" s="91"/>
      <c r="G34" s="91"/>
      <c r="H34" s="91"/>
      <c r="I34" s="91"/>
      <c r="J34" s="93" t="s">
        <v>652</v>
      </c>
      <c r="K34" s="110">
        <f>COUNTIF(K6:K29,"ท้วม")</f>
        <v>0</v>
      </c>
    </row>
    <row r="35" spans="1:11" ht="18.600000000000001" customHeight="1" x14ac:dyDescent="0.35">
      <c r="A35" s="91"/>
      <c r="B35" s="91"/>
      <c r="C35" s="91"/>
      <c r="D35" s="91"/>
      <c r="E35" s="91"/>
      <c r="F35" s="91"/>
      <c r="G35" s="91"/>
      <c r="H35" s="91"/>
      <c r="I35" s="91"/>
      <c r="J35" s="93" t="s">
        <v>659</v>
      </c>
      <c r="K35" s="110">
        <f>COUNTIF(K6:K29,"เริ่มอ้วน")</f>
        <v>2</v>
      </c>
    </row>
    <row r="36" spans="1:11" ht="18.600000000000001" customHeight="1" x14ac:dyDescent="0.35">
      <c r="A36" s="91"/>
      <c r="B36" s="91"/>
      <c r="C36" s="91"/>
      <c r="D36" s="91"/>
      <c r="E36" s="91"/>
      <c r="F36" s="91"/>
      <c r="G36" s="91"/>
      <c r="H36" s="91"/>
      <c r="I36" s="91"/>
      <c r="J36" s="93" t="s">
        <v>653</v>
      </c>
      <c r="K36" s="110">
        <f>COUNTIF(K6:K29,"อ้วน")</f>
        <v>3</v>
      </c>
    </row>
    <row r="37" spans="1:11" ht="18.600000000000001" customHeight="1" x14ac:dyDescent="0.35">
      <c r="A37" s="91"/>
      <c r="B37" s="91"/>
      <c r="C37" s="91"/>
      <c r="D37" s="91"/>
      <c r="E37" s="91"/>
      <c r="F37" s="91"/>
      <c r="G37" s="91"/>
      <c r="H37" s="91"/>
      <c r="I37" s="91"/>
      <c r="J37" s="91"/>
      <c r="K37" s="110"/>
    </row>
    <row r="38" spans="1:11" ht="18.600000000000001" customHeight="1" x14ac:dyDescent="0.35">
      <c r="A38" s="91"/>
      <c r="B38" s="91"/>
      <c r="C38" s="91"/>
      <c r="D38" s="91"/>
      <c r="E38" s="91"/>
      <c r="F38" s="91"/>
      <c r="G38" s="91"/>
      <c r="H38" s="91"/>
      <c r="I38" s="91"/>
      <c r="J38" s="93" t="s">
        <v>662</v>
      </c>
      <c r="K38" s="110">
        <f>SUM(K31:K37)</f>
        <v>24</v>
      </c>
    </row>
  </sheetData>
  <mergeCells count="8">
    <mergeCell ref="A1:K1"/>
    <mergeCell ref="A2:K2"/>
    <mergeCell ref="A3:K3"/>
    <mergeCell ref="A4:A5"/>
    <mergeCell ref="B4:D5"/>
    <mergeCell ref="E4:F4"/>
    <mergeCell ref="G4:G5"/>
    <mergeCell ref="H4:H5"/>
  </mergeCells>
  <pageMargins left="0.59055118110236227" right="0.29578189300411523" top="0.15748031496062992" bottom="0.15748031496062992" header="0.11811023622047245" footer="0.11811023622047245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3"/>
  <sheetViews>
    <sheetView zoomScale="75" workbookViewId="0">
      <selection activeCell="H2" sqref="H2"/>
    </sheetView>
  </sheetViews>
  <sheetFormatPr defaultColWidth="9.140625" defaultRowHeight="18" x14ac:dyDescent="0.25"/>
  <cols>
    <col min="1" max="1" width="9.140625" style="2"/>
    <col min="2" max="2" width="13.7109375" style="2" customWidth="1"/>
    <col min="3" max="16384" width="9.140625" style="2"/>
  </cols>
  <sheetData>
    <row r="1" spans="1:8" x14ac:dyDescent="0.25">
      <c r="A1" s="2" t="s">
        <v>6</v>
      </c>
      <c r="B1" s="1" t="s">
        <v>0</v>
      </c>
      <c r="C1" s="1" t="s">
        <v>1</v>
      </c>
      <c r="D1" s="2" t="s">
        <v>523</v>
      </c>
      <c r="E1" s="2" t="s">
        <v>524</v>
      </c>
      <c r="F1" s="2" t="s">
        <v>525</v>
      </c>
      <c r="G1" s="2" t="s">
        <v>526</v>
      </c>
      <c r="H1" s="2" t="s">
        <v>527</v>
      </c>
    </row>
    <row r="2" spans="1:8" x14ac:dyDescent="0.25">
      <c r="A2" s="2" t="s">
        <v>7</v>
      </c>
      <c r="B2" s="3">
        <v>3.3</v>
      </c>
      <c r="C2" s="3">
        <v>0.3</v>
      </c>
      <c r="D2" s="2">
        <v>2.7</v>
      </c>
      <c r="E2" s="2">
        <v>2.8</v>
      </c>
      <c r="F2" s="2">
        <v>3.8</v>
      </c>
      <c r="G2" s="2">
        <v>3.9</v>
      </c>
      <c r="H2" s="2">
        <v>4.0999999999999996</v>
      </c>
    </row>
    <row r="3" spans="1:8" x14ac:dyDescent="0.25">
      <c r="A3" s="2" t="s">
        <v>8</v>
      </c>
      <c r="B3" s="3">
        <v>3.55</v>
      </c>
      <c r="C3" s="3">
        <v>0.32500000000000001</v>
      </c>
      <c r="D3" s="2">
        <v>2.9</v>
      </c>
      <c r="E3" s="2">
        <v>3.1</v>
      </c>
      <c r="F3" s="2">
        <v>4</v>
      </c>
      <c r="G3" s="2">
        <v>4.2</v>
      </c>
      <c r="H3" s="2">
        <v>4.4000000000000004</v>
      </c>
    </row>
    <row r="4" spans="1:8" x14ac:dyDescent="0.25">
      <c r="A4" s="2" t="s">
        <v>9</v>
      </c>
      <c r="B4" s="3">
        <v>3.8</v>
      </c>
      <c r="C4" s="3">
        <v>0.35</v>
      </c>
      <c r="D4" s="2">
        <v>3.1</v>
      </c>
      <c r="E4" s="2">
        <v>3.3</v>
      </c>
      <c r="F4" s="2">
        <v>4.3</v>
      </c>
      <c r="G4" s="2">
        <v>4.5</v>
      </c>
      <c r="H4" s="2">
        <v>4.8</v>
      </c>
    </row>
    <row r="5" spans="1:8" x14ac:dyDescent="0.25">
      <c r="A5" s="2" t="s">
        <v>10</v>
      </c>
      <c r="B5" s="3">
        <v>4</v>
      </c>
      <c r="C5" s="3">
        <v>0.35</v>
      </c>
      <c r="D5" s="2">
        <v>3.3</v>
      </c>
      <c r="E5" s="2">
        <v>3.5</v>
      </c>
      <c r="F5" s="2">
        <v>4.5999999999999996</v>
      </c>
      <c r="G5" s="2">
        <v>4.7</v>
      </c>
      <c r="H5" s="2">
        <v>5.0999999999999996</v>
      </c>
    </row>
    <row r="6" spans="1:8" x14ac:dyDescent="0.25">
      <c r="A6" s="2" t="s">
        <v>11</v>
      </c>
      <c r="B6" s="3">
        <v>4.25</v>
      </c>
      <c r="C6" s="3">
        <v>0.375</v>
      </c>
      <c r="D6" s="2">
        <v>3.5</v>
      </c>
      <c r="E6" s="2">
        <v>3.7</v>
      </c>
      <c r="F6" s="2">
        <v>4.9000000000000004</v>
      </c>
      <c r="G6" s="2">
        <v>5</v>
      </c>
      <c r="H6" s="2">
        <v>5.4</v>
      </c>
    </row>
    <row r="7" spans="1:8" x14ac:dyDescent="0.25">
      <c r="A7" s="2" t="s">
        <v>12</v>
      </c>
      <c r="B7" s="3">
        <v>4.5</v>
      </c>
      <c r="C7" s="3">
        <v>0.4</v>
      </c>
      <c r="D7" s="2">
        <v>3.7</v>
      </c>
      <c r="E7" s="2">
        <v>3.9</v>
      </c>
      <c r="F7" s="2">
        <v>5.0999999999999996</v>
      </c>
      <c r="G7" s="2">
        <v>5.3</v>
      </c>
      <c r="H7" s="2">
        <v>5.7</v>
      </c>
    </row>
    <row r="8" spans="1:8" x14ac:dyDescent="0.25">
      <c r="A8" s="2" t="s">
        <v>13</v>
      </c>
      <c r="B8" s="3">
        <v>4.8</v>
      </c>
      <c r="C8" s="3">
        <v>0.4</v>
      </c>
      <c r="D8" s="2">
        <v>4</v>
      </c>
      <c r="E8" s="2">
        <v>4.2</v>
      </c>
      <c r="F8" s="2">
        <v>5.4</v>
      </c>
      <c r="G8" s="2">
        <v>5.6</v>
      </c>
      <c r="H8" s="2">
        <v>6</v>
      </c>
    </row>
    <row r="9" spans="1:8" x14ac:dyDescent="0.25">
      <c r="A9" s="2" t="s">
        <v>14</v>
      </c>
      <c r="B9" s="3">
        <v>5.05</v>
      </c>
      <c r="C9" s="3">
        <v>0.42499999999999999</v>
      </c>
      <c r="D9" s="2">
        <v>4.2</v>
      </c>
      <c r="E9" s="2">
        <v>4.4000000000000004</v>
      </c>
      <c r="F9" s="2">
        <v>5.7</v>
      </c>
      <c r="G9" s="2">
        <v>5.9</v>
      </c>
      <c r="H9" s="2">
        <v>6.3</v>
      </c>
    </row>
    <row r="10" spans="1:8" x14ac:dyDescent="0.25">
      <c r="A10" s="2" t="s">
        <v>15</v>
      </c>
      <c r="B10" s="3">
        <v>5.3</v>
      </c>
      <c r="C10" s="3">
        <v>0.45</v>
      </c>
      <c r="D10" s="2">
        <v>4.4000000000000004</v>
      </c>
      <c r="E10" s="2">
        <v>4.5999999999999996</v>
      </c>
      <c r="F10" s="2">
        <v>6</v>
      </c>
      <c r="G10" s="2">
        <v>6.2</v>
      </c>
      <c r="H10" s="2">
        <v>6.6</v>
      </c>
    </row>
    <row r="11" spans="1:8" x14ac:dyDescent="0.25">
      <c r="A11" s="2" t="s">
        <v>16</v>
      </c>
      <c r="B11" s="3">
        <v>5.55</v>
      </c>
      <c r="C11" s="3">
        <v>0.47499999999999998</v>
      </c>
      <c r="D11" s="2">
        <v>4.5999999999999996</v>
      </c>
      <c r="E11" s="2">
        <v>4.9000000000000004</v>
      </c>
      <c r="F11" s="2">
        <v>6.3</v>
      </c>
      <c r="G11" s="2">
        <v>6.5</v>
      </c>
      <c r="H11" s="2">
        <v>6.9</v>
      </c>
    </row>
    <row r="12" spans="1:8" x14ac:dyDescent="0.25">
      <c r="A12" s="2" t="s">
        <v>17</v>
      </c>
      <c r="B12" s="3">
        <v>5.8</v>
      </c>
      <c r="C12" s="3">
        <v>0.5</v>
      </c>
      <c r="D12" s="2">
        <v>4.8</v>
      </c>
      <c r="E12" s="2">
        <v>5.0999999999999996</v>
      </c>
      <c r="F12" s="2">
        <v>6.5</v>
      </c>
      <c r="G12" s="2">
        <v>6.8</v>
      </c>
      <c r="H12" s="2">
        <v>7.3</v>
      </c>
    </row>
    <row r="13" spans="1:8" x14ac:dyDescent="0.25">
      <c r="A13" s="2" t="s">
        <v>18</v>
      </c>
      <c r="B13" s="3">
        <v>6.1</v>
      </c>
      <c r="C13" s="3">
        <v>0.5</v>
      </c>
      <c r="D13" s="2">
        <v>5.0999999999999996</v>
      </c>
      <c r="E13" s="2">
        <v>5.3</v>
      </c>
      <c r="F13" s="2">
        <v>6.8</v>
      </c>
      <c r="G13" s="2">
        <v>7.1</v>
      </c>
      <c r="H13" s="2">
        <v>7.6</v>
      </c>
    </row>
    <row r="14" spans="1:8" x14ac:dyDescent="0.25">
      <c r="A14" s="2" t="s">
        <v>19</v>
      </c>
      <c r="B14" s="3">
        <v>6.35</v>
      </c>
      <c r="C14" s="3">
        <v>0.52500000000000002</v>
      </c>
      <c r="D14" s="2">
        <v>5.3</v>
      </c>
      <c r="E14" s="2">
        <v>5.5</v>
      </c>
      <c r="F14" s="2">
        <v>7.1</v>
      </c>
      <c r="G14" s="2">
        <v>7.4</v>
      </c>
      <c r="H14" s="2">
        <v>7.9</v>
      </c>
    </row>
    <row r="15" spans="1:8" x14ac:dyDescent="0.25">
      <c r="A15" s="2" t="s">
        <v>20</v>
      </c>
      <c r="B15" s="3">
        <v>6.6</v>
      </c>
      <c r="C15" s="3">
        <v>0.55000000000000004</v>
      </c>
      <c r="D15" s="2">
        <v>5.5</v>
      </c>
      <c r="E15" s="2">
        <v>5.8</v>
      </c>
      <c r="F15" s="2">
        <v>7.4</v>
      </c>
      <c r="G15" s="2">
        <v>7.7</v>
      </c>
      <c r="H15" s="2">
        <v>8.1999999999999993</v>
      </c>
    </row>
    <row r="16" spans="1:8" x14ac:dyDescent="0.25">
      <c r="A16" s="2" t="s">
        <v>21</v>
      </c>
      <c r="B16" s="3">
        <v>6.8</v>
      </c>
      <c r="C16" s="3">
        <v>0.55000000000000004</v>
      </c>
      <c r="D16" s="2">
        <v>5.7</v>
      </c>
      <c r="E16" s="2">
        <v>6</v>
      </c>
      <c r="F16" s="2">
        <v>7.7</v>
      </c>
      <c r="G16" s="2">
        <v>7.9</v>
      </c>
      <c r="H16" s="2">
        <v>8.5</v>
      </c>
    </row>
    <row r="17" spans="1:8" x14ac:dyDescent="0.25">
      <c r="A17" s="2" t="s">
        <v>22</v>
      </c>
      <c r="B17" s="3">
        <v>7.05</v>
      </c>
      <c r="C17" s="3">
        <v>0.57499999999999996</v>
      </c>
      <c r="D17" s="2">
        <v>5.9</v>
      </c>
      <c r="E17" s="2">
        <v>6.2</v>
      </c>
      <c r="F17" s="2">
        <v>8</v>
      </c>
      <c r="G17" s="2">
        <v>8.1999999999999993</v>
      </c>
      <c r="H17" s="2">
        <v>8.8000000000000007</v>
      </c>
    </row>
    <row r="18" spans="1:8" x14ac:dyDescent="0.25">
      <c r="A18" s="2" t="s">
        <v>23</v>
      </c>
      <c r="B18" s="3">
        <v>7.35</v>
      </c>
      <c r="C18" s="3">
        <v>0.57499999999999996</v>
      </c>
      <c r="D18" s="2">
        <v>6.2</v>
      </c>
      <c r="E18" s="2">
        <v>6.5</v>
      </c>
      <c r="F18" s="2">
        <v>8.1999999999999993</v>
      </c>
      <c r="G18" s="2">
        <v>8.5</v>
      </c>
      <c r="H18" s="2">
        <v>9.1</v>
      </c>
    </row>
    <row r="19" spans="1:8" x14ac:dyDescent="0.25">
      <c r="A19" s="2" t="s">
        <v>24</v>
      </c>
      <c r="B19" s="3">
        <v>7.6</v>
      </c>
      <c r="C19" s="3">
        <v>0.6</v>
      </c>
      <c r="D19" s="2">
        <v>6.4</v>
      </c>
      <c r="E19" s="2">
        <v>6.7</v>
      </c>
      <c r="F19" s="2">
        <v>8.5</v>
      </c>
      <c r="G19" s="2">
        <v>8.8000000000000007</v>
      </c>
      <c r="H19" s="2">
        <v>9.4</v>
      </c>
    </row>
    <row r="20" spans="1:8" x14ac:dyDescent="0.25">
      <c r="A20" s="2" t="s">
        <v>25</v>
      </c>
      <c r="B20" s="3">
        <v>7.85</v>
      </c>
      <c r="C20" s="3">
        <v>0.625</v>
      </c>
      <c r="D20" s="2">
        <v>6.6</v>
      </c>
      <c r="E20" s="2">
        <v>6.9</v>
      </c>
      <c r="F20" s="2">
        <v>8.8000000000000007</v>
      </c>
      <c r="G20" s="2">
        <v>9.1</v>
      </c>
      <c r="H20" s="2">
        <v>9.6999999999999993</v>
      </c>
    </row>
    <row r="21" spans="1:8" x14ac:dyDescent="0.25">
      <c r="A21" s="2" t="s">
        <v>26</v>
      </c>
      <c r="B21" s="3">
        <v>8.1</v>
      </c>
      <c r="C21" s="3">
        <v>0.65</v>
      </c>
      <c r="D21" s="2">
        <v>6.8</v>
      </c>
      <c r="E21" s="2">
        <v>7.1</v>
      </c>
      <c r="F21" s="2">
        <v>9</v>
      </c>
      <c r="G21" s="2">
        <v>9.4</v>
      </c>
      <c r="H21" s="2">
        <v>10</v>
      </c>
    </row>
    <row r="22" spans="1:8" x14ac:dyDescent="0.25">
      <c r="A22" s="2" t="s">
        <v>27</v>
      </c>
      <c r="B22" s="3">
        <v>8.3000000000000007</v>
      </c>
      <c r="C22" s="3">
        <v>0.64999999999999947</v>
      </c>
      <c r="D22" s="2">
        <v>7</v>
      </c>
      <c r="E22" s="2">
        <v>7.4</v>
      </c>
      <c r="F22" s="2">
        <v>9.3000000000000007</v>
      </c>
      <c r="G22" s="2">
        <v>9.6</v>
      </c>
      <c r="H22" s="2">
        <v>10.3</v>
      </c>
    </row>
    <row r="23" spans="1:8" x14ac:dyDescent="0.25">
      <c r="A23" s="2" t="s">
        <v>28</v>
      </c>
      <c r="B23" s="3">
        <v>8.5500000000000007</v>
      </c>
      <c r="C23" s="3">
        <v>0.67500000000000004</v>
      </c>
      <c r="D23" s="2">
        <v>7.2</v>
      </c>
      <c r="E23" s="2">
        <v>7.6</v>
      </c>
      <c r="F23" s="2">
        <v>9.6</v>
      </c>
      <c r="G23" s="2">
        <v>9.9</v>
      </c>
      <c r="H23" s="2">
        <v>10.5</v>
      </c>
    </row>
    <row r="24" spans="1:8" x14ac:dyDescent="0.25">
      <c r="A24" s="2" t="s">
        <v>29</v>
      </c>
      <c r="B24" s="3">
        <v>8.8000000000000007</v>
      </c>
      <c r="C24" s="3">
        <v>0.69999999999999929</v>
      </c>
      <c r="D24" s="2">
        <v>7.4</v>
      </c>
      <c r="E24" s="2">
        <v>7.8</v>
      </c>
      <c r="F24" s="2">
        <v>9.8000000000000007</v>
      </c>
      <c r="G24" s="2">
        <v>10.199999999999999</v>
      </c>
      <c r="H24" s="2">
        <v>108</v>
      </c>
    </row>
    <row r="25" spans="1:8" x14ac:dyDescent="0.25">
      <c r="A25" s="2" t="s">
        <v>30</v>
      </c>
      <c r="B25" s="3">
        <v>9.0500000000000007</v>
      </c>
      <c r="C25" s="3">
        <v>0.67500000000000004</v>
      </c>
      <c r="D25" s="2">
        <v>7.7</v>
      </c>
      <c r="E25" s="2">
        <v>8</v>
      </c>
      <c r="F25" s="2">
        <v>10.1</v>
      </c>
      <c r="G25" s="2">
        <v>10.4</v>
      </c>
      <c r="H25" s="2">
        <v>11.1</v>
      </c>
    </row>
    <row r="26" spans="1:8" x14ac:dyDescent="0.25">
      <c r="A26" s="2" t="s">
        <v>31</v>
      </c>
      <c r="B26" s="3">
        <v>9.3000000000000007</v>
      </c>
      <c r="C26" s="3">
        <v>0.69999999999999929</v>
      </c>
      <c r="D26" s="2">
        <v>7.9</v>
      </c>
      <c r="E26" s="2">
        <v>8.1999999999999993</v>
      </c>
      <c r="F26" s="2">
        <v>10.4</v>
      </c>
      <c r="G26" s="2">
        <v>10.7</v>
      </c>
      <c r="H26" s="2">
        <v>11.4</v>
      </c>
    </row>
    <row r="27" spans="1:8" x14ac:dyDescent="0.25">
      <c r="A27" s="2" t="s">
        <v>32</v>
      </c>
      <c r="B27" s="3">
        <v>9.5500000000000007</v>
      </c>
      <c r="C27" s="3">
        <v>0.72499999999999998</v>
      </c>
      <c r="D27" s="2">
        <v>8.1</v>
      </c>
      <c r="E27" s="2">
        <v>8.5</v>
      </c>
      <c r="F27" s="2">
        <v>10.6</v>
      </c>
      <c r="G27" s="2">
        <v>11</v>
      </c>
      <c r="H27" s="2">
        <v>11.7</v>
      </c>
    </row>
    <row r="28" spans="1:8" x14ac:dyDescent="0.25">
      <c r="A28" s="2" t="s">
        <v>33</v>
      </c>
      <c r="B28" s="3">
        <v>9.75</v>
      </c>
      <c r="C28" s="3">
        <v>0.72499999999999998</v>
      </c>
      <c r="D28" s="2">
        <v>8.3000000000000007</v>
      </c>
      <c r="E28" s="2">
        <v>8.6999999999999993</v>
      </c>
      <c r="F28" s="2">
        <v>10.9</v>
      </c>
      <c r="G28" s="2">
        <v>11.2</v>
      </c>
      <c r="H28" s="2">
        <v>12</v>
      </c>
    </row>
    <row r="29" spans="1:8" x14ac:dyDescent="0.25">
      <c r="A29" s="2" t="s">
        <v>34</v>
      </c>
      <c r="B29" s="3">
        <v>10</v>
      </c>
      <c r="C29" s="3">
        <v>0.75</v>
      </c>
      <c r="D29" s="2">
        <v>8.5</v>
      </c>
      <c r="E29" s="2">
        <v>8.9</v>
      </c>
      <c r="F29" s="2">
        <v>11.1</v>
      </c>
      <c r="G29" s="2">
        <v>11.5</v>
      </c>
      <c r="H29" s="2">
        <v>12.3</v>
      </c>
    </row>
    <row r="30" spans="1:8" x14ac:dyDescent="0.25">
      <c r="A30" s="2" t="s">
        <v>35</v>
      </c>
      <c r="B30" s="3">
        <v>10.25</v>
      </c>
      <c r="C30" s="3">
        <v>0.77500000000000002</v>
      </c>
      <c r="D30" s="2">
        <v>8.6999999999999993</v>
      </c>
      <c r="E30" s="2">
        <v>9.1</v>
      </c>
      <c r="F30" s="2">
        <v>11.4</v>
      </c>
      <c r="G30" s="2">
        <v>11.8</v>
      </c>
      <c r="H30" s="2">
        <v>12.6</v>
      </c>
    </row>
    <row r="31" spans="1:8" x14ac:dyDescent="0.25">
      <c r="A31" s="2" t="s">
        <v>36</v>
      </c>
      <c r="B31" s="3">
        <v>10.55</v>
      </c>
      <c r="C31" s="3">
        <v>0.77499999999999947</v>
      </c>
      <c r="D31" s="2">
        <v>9</v>
      </c>
      <c r="E31" s="2">
        <v>9.3000000000000007</v>
      </c>
      <c r="F31" s="2">
        <v>11.7</v>
      </c>
      <c r="G31" s="2">
        <v>12.1</v>
      </c>
      <c r="H31" s="2">
        <v>12.9</v>
      </c>
    </row>
    <row r="32" spans="1:8" x14ac:dyDescent="0.25">
      <c r="A32" s="2" t="s">
        <v>37</v>
      </c>
      <c r="B32" s="3">
        <v>10.8</v>
      </c>
      <c r="C32" s="3">
        <v>0.8</v>
      </c>
      <c r="D32" s="2">
        <v>9.1999999999999993</v>
      </c>
      <c r="E32" s="2">
        <v>9.6</v>
      </c>
      <c r="F32" s="2">
        <v>11.9</v>
      </c>
      <c r="G32" s="2">
        <v>12.4</v>
      </c>
      <c r="H32" s="2">
        <v>13.2</v>
      </c>
    </row>
    <row r="33" spans="1:8" x14ac:dyDescent="0.25">
      <c r="A33" s="2" t="s">
        <v>38</v>
      </c>
      <c r="B33" s="3">
        <v>11</v>
      </c>
      <c r="C33" s="3">
        <v>0.8</v>
      </c>
      <c r="D33" s="2">
        <v>9.4</v>
      </c>
      <c r="E33" s="2">
        <v>9.8000000000000007</v>
      </c>
      <c r="F33" s="2">
        <v>12.2</v>
      </c>
      <c r="G33" s="2">
        <v>12.6</v>
      </c>
      <c r="H33" s="2">
        <v>13.5</v>
      </c>
    </row>
    <row r="34" spans="1:8" x14ac:dyDescent="0.25">
      <c r="A34" s="2" t="s">
        <v>39</v>
      </c>
      <c r="B34" s="3">
        <v>11.25</v>
      </c>
      <c r="C34" s="3">
        <v>0.82499999999999996</v>
      </c>
      <c r="D34" s="2">
        <v>9.6</v>
      </c>
      <c r="E34" s="2">
        <v>10</v>
      </c>
      <c r="F34" s="2">
        <v>12.5</v>
      </c>
      <c r="G34" s="2">
        <v>12.9</v>
      </c>
      <c r="H34" s="2">
        <v>13.8</v>
      </c>
    </row>
    <row r="35" spans="1:8" x14ac:dyDescent="0.25">
      <c r="A35" s="2" t="s">
        <v>40</v>
      </c>
      <c r="B35" s="3">
        <v>11.55</v>
      </c>
      <c r="C35" s="3">
        <v>0.82499999999999929</v>
      </c>
      <c r="D35" s="2">
        <v>9.9</v>
      </c>
      <c r="E35" s="2">
        <v>10.199999999999999</v>
      </c>
      <c r="F35" s="2">
        <v>12.7</v>
      </c>
      <c r="G35" s="2">
        <v>13.2</v>
      </c>
      <c r="H35" s="2">
        <v>14.1</v>
      </c>
    </row>
    <row r="36" spans="1:8" x14ac:dyDescent="0.25">
      <c r="A36" s="2" t="s">
        <v>41</v>
      </c>
      <c r="B36" s="3">
        <v>11.8</v>
      </c>
      <c r="C36" s="3">
        <v>0.85</v>
      </c>
      <c r="D36" s="2">
        <v>10.1</v>
      </c>
      <c r="E36" s="2">
        <v>10.4</v>
      </c>
      <c r="F36" s="2">
        <v>13</v>
      </c>
      <c r="G36" s="2">
        <v>13.5</v>
      </c>
      <c r="H36" s="2">
        <v>14.5</v>
      </c>
    </row>
    <row r="37" spans="1:8" x14ac:dyDescent="0.25">
      <c r="A37" s="2" t="s">
        <v>42</v>
      </c>
      <c r="B37" s="3">
        <v>12.35</v>
      </c>
      <c r="C37" s="3">
        <v>1.175</v>
      </c>
      <c r="D37" s="2">
        <v>10</v>
      </c>
      <c r="E37" s="2">
        <v>10.4</v>
      </c>
      <c r="F37" s="2">
        <v>13.9</v>
      </c>
      <c r="G37" s="2">
        <v>14.7</v>
      </c>
      <c r="H37" s="2">
        <v>16.2</v>
      </c>
    </row>
    <row r="38" spans="1:8" x14ac:dyDescent="0.25">
      <c r="A38" s="2" t="s">
        <v>43</v>
      </c>
      <c r="B38" s="3">
        <v>12.55</v>
      </c>
      <c r="C38" s="3">
        <v>1.175</v>
      </c>
      <c r="D38" s="2">
        <v>10.199999999999999</v>
      </c>
      <c r="E38" s="2">
        <v>10.6</v>
      </c>
      <c r="F38" s="2">
        <v>14.1</v>
      </c>
      <c r="G38" s="2">
        <v>14.9</v>
      </c>
      <c r="H38" s="2">
        <v>16.399999999999999</v>
      </c>
    </row>
    <row r="39" spans="1:8" x14ac:dyDescent="0.25">
      <c r="A39" s="2" t="s">
        <v>44</v>
      </c>
      <c r="B39" s="3">
        <v>12.75</v>
      </c>
      <c r="C39" s="3">
        <v>1.175</v>
      </c>
      <c r="D39" s="2">
        <v>10.4</v>
      </c>
      <c r="E39" s="2">
        <v>10.8</v>
      </c>
      <c r="F39" s="2">
        <v>14.3</v>
      </c>
      <c r="G39" s="2">
        <v>15.1</v>
      </c>
      <c r="H39" s="2">
        <v>16.600000000000001</v>
      </c>
    </row>
    <row r="40" spans="1:8" x14ac:dyDescent="0.25">
      <c r="A40" s="2" t="s">
        <v>45</v>
      </c>
      <c r="B40" s="3">
        <v>13</v>
      </c>
      <c r="C40" s="3">
        <v>1.2</v>
      </c>
      <c r="D40" s="2">
        <v>10.6</v>
      </c>
      <c r="E40" s="2">
        <v>11</v>
      </c>
      <c r="F40" s="2">
        <v>14.6</v>
      </c>
      <c r="G40" s="2">
        <v>15.4</v>
      </c>
      <c r="H40" s="2">
        <v>16.899999999999999</v>
      </c>
    </row>
    <row r="41" spans="1:8" x14ac:dyDescent="0.25">
      <c r="A41" s="2" t="s">
        <v>46</v>
      </c>
      <c r="B41" s="3">
        <v>13.3</v>
      </c>
      <c r="C41" s="3">
        <v>1.2</v>
      </c>
      <c r="D41" s="2">
        <v>10.9</v>
      </c>
      <c r="E41" s="2">
        <v>11.4</v>
      </c>
      <c r="F41" s="2">
        <v>15</v>
      </c>
      <c r="G41" s="2">
        <v>15.7</v>
      </c>
      <c r="H41" s="2">
        <v>17.100000000000001</v>
      </c>
    </row>
    <row r="42" spans="1:8" x14ac:dyDescent="0.25">
      <c r="A42" s="2" t="s">
        <v>47</v>
      </c>
      <c r="B42" s="3">
        <v>13.5</v>
      </c>
      <c r="C42" s="3">
        <v>1.2</v>
      </c>
      <c r="D42" s="2">
        <v>11.1</v>
      </c>
      <c r="E42" s="2">
        <v>11.6</v>
      </c>
      <c r="F42" s="2">
        <v>15.2</v>
      </c>
      <c r="G42" s="2">
        <v>15.9</v>
      </c>
      <c r="H42" s="2">
        <v>17.3</v>
      </c>
    </row>
    <row r="43" spans="1:8" x14ac:dyDescent="0.25">
      <c r="A43" s="2" t="s">
        <v>48</v>
      </c>
      <c r="B43" s="3">
        <v>13.75</v>
      </c>
      <c r="C43" s="3">
        <v>1.2250000000000001</v>
      </c>
      <c r="D43" s="2">
        <v>11.3</v>
      </c>
      <c r="E43" s="2">
        <v>11.8</v>
      </c>
      <c r="F43" s="2">
        <v>15.5</v>
      </c>
      <c r="G43" s="2">
        <v>16.2</v>
      </c>
      <c r="H43" s="2">
        <v>17.600000000000001</v>
      </c>
    </row>
    <row r="44" spans="1:8" x14ac:dyDescent="0.25">
      <c r="A44" s="2" t="s">
        <v>49</v>
      </c>
      <c r="B44" s="3">
        <v>14</v>
      </c>
      <c r="C44" s="3">
        <v>1.25</v>
      </c>
      <c r="D44" s="2">
        <v>11.5</v>
      </c>
      <c r="E44" s="2">
        <v>12</v>
      </c>
      <c r="F44" s="2">
        <v>15.8</v>
      </c>
      <c r="G44" s="2">
        <v>16.5</v>
      </c>
      <c r="H44" s="2">
        <v>17.899999999999999</v>
      </c>
    </row>
    <row r="45" spans="1:8" x14ac:dyDescent="0.25">
      <c r="A45" s="2" t="s">
        <v>50</v>
      </c>
      <c r="B45" s="3">
        <v>14.25</v>
      </c>
      <c r="C45" s="3">
        <v>1.2749999999999999</v>
      </c>
      <c r="D45" s="2">
        <v>11.7</v>
      </c>
      <c r="E45" s="2">
        <v>12.2</v>
      </c>
      <c r="F45" s="2">
        <v>16</v>
      </c>
      <c r="G45" s="2">
        <v>16.8</v>
      </c>
      <c r="H45" s="2">
        <v>18.3</v>
      </c>
    </row>
    <row r="46" spans="1:8" x14ac:dyDescent="0.25">
      <c r="A46" s="2" t="s">
        <v>51</v>
      </c>
      <c r="B46" s="3">
        <v>14.6</v>
      </c>
      <c r="C46" s="3">
        <v>1.3</v>
      </c>
      <c r="D46" s="2">
        <v>12</v>
      </c>
      <c r="E46" s="2">
        <v>12.5</v>
      </c>
      <c r="F46" s="2">
        <v>16.399999999999999</v>
      </c>
      <c r="G46" s="2">
        <v>17.2</v>
      </c>
      <c r="H46" s="2">
        <v>18.7</v>
      </c>
    </row>
    <row r="47" spans="1:8" x14ac:dyDescent="0.25">
      <c r="A47" s="2" t="s">
        <v>52</v>
      </c>
      <c r="B47" s="3">
        <v>14.85</v>
      </c>
      <c r="C47" s="3">
        <v>1.325</v>
      </c>
      <c r="D47" s="2">
        <v>12.2</v>
      </c>
      <c r="E47" s="2">
        <v>12.7</v>
      </c>
      <c r="F47" s="2">
        <v>16.7</v>
      </c>
      <c r="G47" s="2">
        <v>17.5</v>
      </c>
      <c r="H47" s="2">
        <v>19.100000000000001</v>
      </c>
    </row>
    <row r="48" spans="1:8" x14ac:dyDescent="0.25">
      <c r="A48" s="2" t="s">
        <v>53</v>
      </c>
      <c r="B48" s="3">
        <v>15.1</v>
      </c>
      <c r="C48" s="3">
        <v>1.35</v>
      </c>
      <c r="D48" s="2">
        <v>12.4</v>
      </c>
      <c r="E48" s="2">
        <v>12.9</v>
      </c>
      <c r="F48" s="2">
        <v>17</v>
      </c>
      <c r="G48" s="2">
        <v>17.8</v>
      </c>
      <c r="H48" s="2">
        <v>19.399999999999999</v>
      </c>
    </row>
    <row r="49" spans="1:8" x14ac:dyDescent="0.25">
      <c r="A49" s="2" t="s">
        <v>54</v>
      </c>
      <c r="B49" s="3">
        <v>15.35</v>
      </c>
      <c r="C49" s="3">
        <v>1.375</v>
      </c>
      <c r="D49" s="2">
        <v>12.6</v>
      </c>
      <c r="E49" s="2">
        <v>13.1</v>
      </c>
      <c r="F49" s="2">
        <v>17.3</v>
      </c>
      <c r="G49" s="2">
        <v>18.100000000000001</v>
      </c>
      <c r="H49" s="2">
        <v>19.7</v>
      </c>
    </row>
    <row r="50" spans="1:8" x14ac:dyDescent="0.25">
      <c r="A50" s="2" t="s">
        <v>55</v>
      </c>
      <c r="B50" s="3">
        <v>15.6</v>
      </c>
      <c r="C50" s="3">
        <v>1.4</v>
      </c>
      <c r="D50" s="2">
        <v>12.8</v>
      </c>
      <c r="E50" s="2">
        <v>13.3</v>
      </c>
      <c r="F50" s="2">
        <v>17.600000000000001</v>
      </c>
      <c r="G50" s="2">
        <v>18.399999999999999</v>
      </c>
      <c r="H50" s="2">
        <v>20.100000000000001</v>
      </c>
    </row>
    <row r="51" spans="1:8" x14ac:dyDescent="0.25">
      <c r="A51" s="2" t="s">
        <v>56</v>
      </c>
      <c r="B51" s="3">
        <v>15.9</v>
      </c>
      <c r="C51" s="3">
        <v>1.4</v>
      </c>
      <c r="D51" s="2">
        <v>13.1</v>
      </c>
      <c r="E51" s="2">
        <v>13.6</v>
      </c>
      <c r="F51" s="2">
        <v>17.899999999999999</v>
      </c>
      <c r="G51" s="2">
        <v>18.7</v>
      </c>
      <c r="H51" s="2">
        <v>20.399999999999999</v>
      </c>
    </row>
    <row r="52" spans="1:8" x14ac:dyDescent="0.25">
      <c r="A52" s="2" t="s">
        <v>138</v>
      </c>
      <c r="B52" s="4">
        <v>3.3</v>
      </c>
      <c r="C52" s="4">
        <v>0.3</v>
      </c>
      <c r="D52" s="31">
        <v>2.7</v>
      </c>
      <c r="E52" s="31">
        <v>2.8</v>
      </c>
      <c r="F52" s="31">
        <v>3.8</v>
      </c>
      <c r="G52" s="31">
        <v>3.9</v>
      </c>
      <c r="H52" s="31">
        <v>4.2</v>
      </c>
    </row>
    <row r="53" spans="1:8" x14ac:dyDescent="0.25">
      <c r="A53" s="2" t="s">
        <v>139</v>
      </c>
      <c r="B53" s="4">
        <v>3.55</v>
      </c>
      <c r="C53" s="4">
        <v>0.32500000000000001</v>
      </c>
      <c r="D53" s="31">
        <v>2.9</v>
      </c>
      <c r="E53" s="31">
        <v>3</v>
      </c>
      <c r="F53" s="31">
        <v>4.0999999999999996</v>
      </c>
      <c r="G53" s="31">
        <v>4.2</v>
      </c>
      <c r="H53" s="31">
        <v>4.5</v>
      </c>
    </row>
    <row r="54" spans="1:8" x14ac:dyDescent="0.25">
      <c r="A54" s="2" t="s">
        <v>140</v>
      </c>
      <c r="B54" s="4">
        <v>3.8</v>
      </c>
      <c r="C54" s="4">
        <v>0.35</v>
      </c>
      <c r="D54" s="31">
        <v>3.1</v>
      </c>
      <c r="E54" s="31">
        <v>3.3</v>
      </c>
      <c r="F54" s="31">
        <v>4.3</v>
      </c>
      <c r="G54" s="31">
        <v>4.5</v>
      </c>
      <c r="H54" s="31">
        <v>4.8</v>
      </c>
    </row>
    <row r="55" spans="1:8" x14ac:dyDescent="0.25">
      <c r="A55" s="2" t="s">
        <v>141</v>
      </c>
      <c r="B55" s="4">
        <v>4.05</v>
      </c>
      <c r="C55" s="4">
        <v>0.375</v>
      </c>
      <c r="D55" s="31">
        <v>3.3</v>
      </c>
      <c r="E55" s="31">
        <v>3.5</v>
      </c>
      <c r="F55" s="31">
        <v>4.5999999999999996</v>
      </c>
      <c r="G55" s="31">
        <v>4.8</v>
      </c>
      <c r="H55" s="31">
        <v>5.0999999999999996</v>
      </c>
    </row>
    <row r="56" spans="1:8" x14ac:dyDescent="0.25">
      <c r="A56" s="2" t="s">
        <v>142</v>
      </c>
      <c r="B56" s="4">
        <v>4.25</v>
      </c>
      <c r="C56" s="4">
        <v>0.375</v>
      </c>
      <c r="D56" s="31">
        <v>3.5</v>
      </c>
      <c r="E56" s="31">
        <v>3.7</v>
      </c>
      <c r="F56" s="31">
        <v>4.9000000000000004</v>
      </c>
      <c r="G56" s="31">
        <v>5</v>
      </c>
      <c r="H56" s="31">
        <v>5.4</v>
      </c>
    </row>
    <row r="57" spans="1:8" x14ac:dyDescent="0.25">
      <c r="A57" s="2" t="s">
        <v>143</v>
      </c>
      <c r="B57" s="4">
        <v>4.5</v>
      </c>
      <c r="C57" s="4">
        <v>0.4</v>
      </c>
      <c r="D57" s="31">
        <v>3.7</v>
      </c>
      <c r="E57" s="31">
        <v>3.9</v>
      </c>
      <c r="F57" s="31">
        <v>5.0999999999999996</v>
      </c>
      <c r="G57" s="31">
        <v>5.3</v>
      </c>
      <c r="H57" s="31">
        <v>5.7</v>
      </c>
    </row>
    <row r="58" spans="1:8" x14ac:dyDescent="0.25">
      <c r="A58" s="2" t="s">
        <v>144</v>
      </c>
      <c r="B58" s="4">
        <v>4.75</v>
      </c>
      <c r="C58" s="4">
        <v>0.42499999999999999</v>
      </c>
      <c r="D58" s="31">
        <v>3.9</v>
      </c>
      <c r="E58" s="31">
        <v>4.0999999999999996</v>
      </c>
      <c r="F58" s="31">
        <v>5.4</v>
      </c>
      <c r="G58" s="31">
        <v>5.6</v>
      </c>
      <c r="H58" s="31">
        <v>6</v>
      </c>
    </row>
    <row r="59" spans="1:8" x14ac:dyDescent="0.25">
      <c r="A59" s="2" t="s">
        <v>145</v>
      </c>
      <c r="B59" s="4">
        <v>5</v>
      </c>
      <c r="C59" s="4">
        <v>0.45</v>
      </c>
      <c r="D59" s="31">
        <v>4.0999999999999996</v>
      </c>
      <c r="E59" s="31">
        <v>4.3</v>
      </c>
      <c r="F59" s="31">
        <v>5.6</v>
      </c>
      <c r="G59" s="31">
        <v>5.9</v>
      </c>
      <c r="H59" s="31">
        <v>6.3</v>
      </c>
    </row>
    <row r="60" spans="1:8" x14ac:dyDescent="0.25">
      <c r="A60" s="2" t="s">
        <v>146</v>
      </c>
      <c r="B60" s="4">
        <v>5.2</v>
      </c>
      <c r="C60" s="4">
        <v>0.45</v>
      </c>
      <c r="D60" s="31">
        <v>4.3</v>
      </c>
      <c r="E60" s="31">
        <v>4.5</v>
      </c>
      <c r="F60" s="31">
        <v>5.9</v>
      </c>
      <c r="G60" s="31">
        <v>6.1</v>
      </c>
      <c r="H60" s="31">
        <v>6.6</v>
      </c>
    </row>
    <row r="61" spans="1:8" x14ac:dyDescent="0.25">
      <c r="A61" s="2" t="s">
        <v>147</v>
      </c>
      <c r="B61" s="4">
        <v>5.45</v>
      </c>
      <c r="C61" s="4">
        <v>0.47499999999999998</v>
      </c>
      <c r="D61" s="31">
        <v>4.5</v>
      </c>
      <c r="E61" s="31">
        <v>4.8</v>
      </c>
      <c r="F61" s="31">
        <v>6.2</v>
      </c>
      <c r="G61" s="31">
        <v>6.4</v>
      </c>
      <c r="H61" s="31">
        <v>6.9</v>
      </c>
    </row>
    <row r="62" spans="1:8" x14ac:dyDescent="0.25">
      <c r="A62" s="2" t="s">
        <v>148</v>
      </c>
      <c r="B62" s="4">
        <v>5.7</v>
      </c>
      <c r="C62" s="4">
        <v>0.5</v>
      </c>
      <c r="D62" s="31">
        <v>4.7</v>
      </c>
      <c r="E62" s="31">
        <v>5</v>
      </c>
      <c r="F62" s="31">
        <v>6.4</v>
      </c>
      <c r="G62" s="31">
        <v>6.7</v>
      </c>
      <c r="H62" s="31">
        <v>7.2</v>
      </c>
    </row>
    <row r="63" spans="1:8" x14ac:dyDescent="0.25">
      <c r="A63" s="2" t="s">
        <v>149</v>
      </c>
      <c r="B63" s="4">
        <v>5.9</v>
      </c>
      <c r="C63" s="4">
        <v>0.5</v>
      </c>
      <c r="D63" s="31">
        <v>4.9000000000000004</v>
      </c>
      <c r="E63" s="31">
        <v>5.2</v>
      </c>
      <c r="F63" s="31">
        <v>6.7</v>
      </c>
      <c r="G63" s="31">
        <v>6.9</v>
      </c>
      <c r="H63" s="31">
        <v>7.4</v>
      </c>
    </row>
    <row r="64" spans="1:8" x14ac:dyDescent="0.25">
      <c r="A64" s="2" t="s">
        <v>150</v>
      </c>
      <c r="B64" s="4">
        <v>6.15</v>
      </c>
      <c r="C64" s="4">
        <v>0.52500000000000002</v>
      </c>
      <c r="D64" s="31">
        <v>5.0999999999999996</v>
      </c>
      <c r="E64" s="31">
        <v>5.4</v>
      </c>
      <c r="F64" s="31">
        <v>6.9</v>
      </c>
      <c r="G64" s="31">
        <v>7.2</v>
      </c>
      <c r="H64" s="31">
        <v>7.7</v>
      </c>
    </row>
    <row r="65" spans="1:8" x14ac:dyDescent="0.25">
      <c r="A65" s="2" t="s">
        <v>151</v>
      </c>
      <c r="B65" s="4">
        <v>6.4</v>
      </c>
      <c r="C65" s="4">
        <v>0.55000000000000004</v>
      </c>
      <c r="D65" s="31">
        <v>5.3</v>
      </c>
      <c r="E65" s="31">
        <v>5.6</v>
      </c>
      <c r="F65" s="31">
        <v>7.2</v>
      </c>
      <c r="G65" s="31">
        <v>7.5</v>
      </c>
      <c r="H65" s="31">
        <v>8</v>
      </c>
    </row>
    <row r="66" spans="1:8" x14ac:dyDescent="0.25">
      <c r="A66" s="2" t="s">
        <v>152</v>
      </c>
      <c r="B66" s="4">
        <v>6.6</v>
      </c>
      <c r="C66" s="4">
        <v>0.55000000000000004</v>
      </c>
      <c r="D66" s="31">
        <v>5.5</v>
      </c>
      <c r="E66" s="31">
        <v>5.8</v>
      </c>
      <c r="F66" s="31">
        <v>7.4</v>
      </c>
      <c r="G66" s="31">
        <v>7.7</v>
      </c>
      <c r="H66" s="31">
        <v>8.3000000000000007</v>
      </c>
    </row>
    <row r="67" spans="1:8" x14ac:dyDescent="0.25">
      <c r="A67" s="2" t="s">
        <v>153</v>
      </c>
      <c r="B67" s="4">
        <v>6.85</v>
      </c>
      <c r="C67" s="4">
        <v>0.57499999999999996</v>
      </c>
      <c r="D67" s="31">
        <v>5.7</v>
      </c>
      <c r="E67" s="31">
        <v>6</v>
      </c>
      <c r="F67" s="31">
        <v>7.7</v>
      </c>
      <c r="G67" s="31">
        <v>8</v>
      </c>
      <c r="H67" s="31">
        <v>8.5</v>
      </c>
    </row>
    <row r="68" spans="1:8" x14ac:dyDescent="0.25">
      <c r="A68" s="2" t="s">
        <v>154</v>
      </c>
      <c r="B68" s="4">
        <v>7.05</v>
      </c>
      <c r="C68" s="4">
        <v>0.57499999999999996</v>
      </c>
      <c r="D68" s="31">
        <v>5.9</v>
      </c>
      <c r="E68" s="31">
        <v>6.2</v>
      </c>
      <c r="F68" s="31">
        <v>7.9</v>
      </c>
      <c r="G68" s="31">
        <v>8.1999999999999993</v>
      </c>
      <c r="H68" s="31">
        <v>8.8000000000000007</v>
      </c>
    </row>
    <row r="69" spans="1:8" x14ac:dyDescent="0.25">
      <c r="A69" s="2" t="s">
        <v>155</v>
      </c>
      <c r="B69" s="4">
        <v>7.3</v>
      </c>
      <c r="C69" s="4">
        <v>0.6</v>
      </c>
      <c r="D69" s="31">
        <v>6.1</v>
      </c>
      <c r="E69" s="31">
        <v>6.4</v>
      </c>
      <c r="F69" s="31">
        <v>8.1999999999999993</v>
      </c>
      <c r="G69" s="31">
        <v>8.5</v>
      </c>
      <c r="H69" s="31">
        <v>9.1</v>
      </c>
    </row>
    <row r="70" spans="1:8" x14ac:dyDescent="0.25">
      <c r="A70" s="2" t="s">
        <v>156</v>
      </c>
      <c r="B70" s="4">
        <v>7.5</v>
      </c>
      <c r="C70" s="4">
        <v>0.6</v>
      </c>
      <c r="D70" s="31">
        <v>6.3</v>
      </c>
      <c r="E70" s="31">
        <v>6.6</v>
      </c>
      <c r="F70" s="31">
        <v>8.4</v>
      </c>
      <c r="G70" s="31">
        <v>8.6999999999999993</v>
      </c>
      <c r="H70" s="31">
        <v>9.3000000000000007</v>
      </c>
    </row>
    <row r="71" spans="1:8" x14ac:dyDescent="0.25">
      <c r="A71" s="2" t="s">
        <v>157</v>
      </c>
      <c r="B71" s="4">
        <v>7.75</v>
      </c>
      <c r="C71" s="4">
        <v>0.625</v>
      </c>
      <c r="D71" s="31">
        <v>6.5</v>
      </c>
      <c r="E71" s="31">
        <v>6.8</v>
      </c>
      <c r="F71" s="31">
        <v>8.6999999999999993</v>
      </c>
      <c r="G71" s="31">
        <v>9</v>
      </c>
      <c r="H71" s="31">
        <v>9.6</v>
      </c>
    </row>
    <row r="72" spans="1:8" x14ac:dyDescent="0.25">
      <c r="A72" s="2" t="s">
        <v>158</v>
      </c>
      <c r="B72" s="4">
        <v>7.95</v>
      </c>
      <c r="C72" s="4">
        <v>0.625</v>
      </c>
      <c r="D72" s="31">
        <v>6.7</v>
      </c>
      <c r="E72" s="31">
        <v>7</v>
      </c>
      <c r="F72" s="31">
        <v>8.9</v>
      </c>
      <c r="G72" s="31">
        <v>9.1999999999999993</v>
      </c>
      <c r="H72" s="31">
        <v>9.9</v>
      </c>
    </row>
    <row r="73" spans="1:8" x14ac:dyDescent="0.25">
      <c r="A73" s="2" t="s">
        <v>159</v>
      </c>
      <c r="B73" s="4">
        <v>8.1999999999999993</v>
      </c>
      <c r="C73" s="4">
        <v>0.65</v>
      </c>
      <c r="D73" s="31">
        <v>6.9</v>
      </c>
      <c r="E73" s="31">
        <v>7.2</v>
      </c>
      <c r="F73" s="31">
        <v>9.1</v>
      </c>
      <c r="G73" s="31">
        <v>9.5</v>
      </c>
      <c r="H73" s="31">
        <v>10.1</v>
      </c>
    </row>
    <row r="74" spans="1:8" x14ac:dyDescent="0.25">
      <c r="A74" s="2" t="s">
        <v>160</v>
      </c>
      <c r="B74" s="4">
        <v>8.4</v>
      </c>
      <c r="C74" s="4">
        <v>0.65</v>
      </c>
      <c r="D74" s="31">
        <v>7.1</v>
      </c>
      <c r="E74" s="31">
        <v>7.4</v>
      </c>
      <c r="F74" s="31">
        <v>9.4</v>
      </c>
      <c r="G74" s="31">
        <v>9.6999999999999993</v>
      </c>
      <c r="H74" s="31">
        <v>10.4</v>
      </c>
    </row>
    <row r="75" spans="1:8" x14ac:dyDescent="0.25">
      <c r="A75" s="2" t="s">
        <v>161</v>
      </c>
      <c r="B75" s="4">
        <v>8.65</v>
      </c>
      <c r="C75" s="4">
        <v>0.67500000000000004</v>
      </c>
      <c r="D75" s="31">
        <v>7.3</v>
      </c>
      <c r="E75" s="31">
        <v>7.6</v>
      </c>
      <c r="F75" s="31">
        <v>9.6</v>
      </c>
      <c r="G75" s="31">
        <v>10</v>
      </c>
      <c r="H75" s="31">
        <v>10.6</v>
      </c>
    </row>
    <row r="76" spans="1:8" x14ac:dyDescent="0.25">
      <c r="A76" s="2" t="s">
        <v>162</v>
      </c>
      <c r="B76" s="4">
        <v>8.85</v>
      </c>
      <c r="C76" s="4">
        <v>0.67500000000000004</v>
      </c>
      <c r="D76" s="31">
        <v>7.5</v>
      </c>
      <c r="E76" s="31">
        <v>7.8</v>
      </c>
      <c r="F76" s="31">
        <v>9.8000000000000007</v>
      </c>
      <c r="G76" s="31">
        <v>10.199999999999999</v>
      </c>
      <c r="H76" s="31">
        <v>10.9</v>
      </c>
    </row>
    <row r="77" spans="1:8" x14ac:dyDescent="0.25">
      <c r="A77" s="2" t="s">
        <v>163</v>
      </c>
      <c r="B77" s="4">
        <v>9.0500000000000007</v>
      </c>
      <c r="C77" s="4">
        <v>0.67500000000000004</v>
      </c>
      <c r="D77" s="31">
        <v>7.7</v>
      </c>
      <c r="E77" s="31">
        <v>8</v>
      </c>
      <c r="F77" s="31">
        <v>10.1</v>
      </c>
      <c r="G77" s="31">
        <v>10.4</v>
      </c>
      <c r="H77" s="31">
        <v>11.1</v>
      </c>
    </row>
    <row r="78" spans="1:8" x14ac:dyDescent="0.25">
      <c r="A78" s="2" t="s">
        <v>164</v>
      </c>
      <c r="B78" s="4">
        <v>9.3000000000000007</v>
      </c>
      <c r="C78" s="4">
        <v>0.69999999999999929</v>
      </c>
      <c r="D78" s="31">
        <v>7.9</v>
      </c>
      <c r="E78" s="31">
        <v>8.1999999999999993</v>
      </c>
      <c r="F78" s="31">
        <v>10.3</v>
      </c>
      <c r="G78" s="31">
        <v>10.7</v>
      </c>
      <c r="H78" s="31">
        <v>11.4</v>
      </c>
    </row>
    <row r="79" spans="1:8" x14ac:dyDescent="0.25">
      <c r="A79" s="2" t="s">
        <v>165</v>
      </c>
      <c r="B79" s="4">
        <v>9.5</v>
      </c>
      <c r="C79" s="4">
        <v>0.7</v>
      </c>
      <c r="D79" s="31">
        <v>8.1</v>
      </c>
      <c r="E79" s="31">
        <v>8.4</v>
      </c>
      <c r="F79" s="31">
        <v>10.5</v>
      </c>
      <c r="G79" s="31">
        <v>10.9</v>
      </c>
      <c r="H79" s="31">
        <v>11.6</v>
      </c>
    </row>
    <row r="80" spans="1:8" x14ac:dyDescent="0.25">
      <c r="A80" s="2" t="s">
        <v>166</v>
      </c>
      <c r="B80" s="4">
        <v>9.65</v>
      </c>
      <c r="C80" s="4">
        <v>0.72500000000000053</v>
      </c>
      <c r="D80" s="31">
        <v>8.1999999999999993</v>
      </c>
      <c r="E80" s="31">
        <v>8.6</v>
      </c>
      <c r="F80" s="31">
        <v>10.8</v>
      </c>
      <c r="G80" s="31">
        <v>11.1</v>
      </c>
      <c r="H80" s="31">
        <v>11.8</v>
      </c>
    </row>
    <row r="81" spans="1:8" x14ac:dyDescent="0.25">
      <c r="A81" s="2" t="s">
        <v>167</v>
      </c>
      <c r="B81" s="4">
        <v>9.85</v>
      </c>
      <c r="C81" s="4">
        <v>0.72499999999999998</v>
      </c>
      <c r="D81" s="31">
        <v>8.4</v>
      </c>
      <c r="E81" s="31">
        <v>8.8000000000000007</v>
      </c>
      <c r="F81" s="31">
        <v>11</v>
      </c>
      <c r="G81" s="31">
        <v>11.3</v>
      </c>
      <c r="H81" s="31">
        <v>12.1</v>
      </c>
    </row>
    <row r="82" spans="1:8" x14ac:dyDescent="0.25">
      <c r="A82" s="2" t="s">
        <v>168</v>
      </c>
      <c r="B82" s="4">
        <v>10.1</v>
      </c>
      <c r="C82" s="4">
        <v>0.75</v>
      </c>
      <c r="D82" s="31">
        <v>8.6</v>
      </c>
      <c r="E82" s="31">
        <v>9</v>
      </c>
      <c r="F82" s="31">
        <v>11.2</v>
      </c>
      <c r="G82" s="31">
        <v>11.6</v>
      </c>
      <c r="H82" s="31">
        <v>12.3</v>
      </c>
    </row>
    <row r="83" spans="1:8" x14ac:dyDescent="0.25">
      <c r="A83" s="2" t="s">
        <v>169</v>
      </c>
      <c r="B83" s="4">
        <v>10.3</v>
      </c>
      <c r="C83" s="4">
        <v>0.75</v>
      </c>
      <c r="D83" s="31">
        <v>8.8000000000000007</v>
      </c>
      <c r="E83" s="31">
        <v>9.1999999999999993</v>
      </c>
      <c r="F83" s="31">
        <v>11.4</v>
      </c>
      <c r="G83" s="31">
        <v>11.8</v>
      </c>
      <c r="H83" s="31">
        <v>12.6</v>
      </c>
    </row>
    <row r="84" spans="1:8" x14ac:dyDescent="0.25">
      <c r="A84" s="2" t="s">
        <v>170</v>
      </c>
      <c r="B84" s="4">
        <v>10.45</v>
      </c>
      <c r="C84" s="4">
        <v>0.77500000000000002</v>
      </c>
      <c r="D84" s="31">
        <v>8.9</v>
      </c>
      <c r="E84" s="31">
        <v>9.3000000000000007</v>
      </c>
      <c r="F84" s="31">
        <v>11.7</v>
      </c>
      <c r="G84" s="31">
        <v>12</v>
      </c>
      <c r="H84" s="31">
        <v>12.8</v>
      </c>
    </row>
    <row r="85" spans="1:8" x14ac:dyDescent="0.25">
      <c r="A85" s="2" t="s">
        <v>171</v>
      </c>
      <c r="B85" s="4">
        <v>10.7</v>
      </c>
      <c r="C85" s="4">
        <v>0.80000000000000071</v>
      </c>
      <c r="D85" s="31">
        <v>9.1</v>
      </c>
      <c r="E85" s="31">
        <v>9.5</v>
      </c>
      <c r="F85" s="31">
        <v>11.9</v>
      </c>
      <c r="G85" s="31">
        <v>12.3</v>
      </c>
      <c r="H85" s="31">
        <v>13</v>
      </c>
    </row>
    <row r="86" spans="1:8" x14ac:dyDescent="0.25">
      <c r="A86" s="2" t="s">
        <v>172</v>
      </c>
      <c r="B86" s="4">
        <v>10.9</v>
      </c>
      <c r="C86" s="4">
        <v>0.8</v>
      </c>
      <c r="D86" s="31">
        <v>9.3000000000000007</v>
      </c>
      <c r="E86" s="31">
        <v>9.6999999999999993</v>
      </c>
      <c r="F86" s="31">
        <v>12.1</v>
      </c>
      <c r="G86" s="31">
        <v>12.5</v>
      </c>
      <c r="H86" s="31">
        <v>13.3</v>
      </c>
    </row>
    <row r="87" spans="1:8" x14ac:dyDescent="0.25">
      <c r="A87" s="2" t="s">
        <v>173</v>
      </c>
      <c r="B87" s="4">
        <v>12</v>
      </c>
      <c r="C87" s="4">
        <v>1.1000000000000001</v>
      </c>
      <c r="D87" s="31">
        <v>9.8000000000000007</v>
      </c>
      <c r="E87" s="31">
        <v>10.199999999999999</v>
      </c>
      <c r="F87" s="31">
        <v>13.5</v>
      </c>
      <c r="G87" s="31">
        <v>14.2</v>
      </c>
      <c r="H87" s="31">
        <v>15.6</v>
      </c>
    </row>
    <row r="88" spans="1:8" x14ac:dyDescent="0.25">
      <c r="A88" s="2" t="s">
        <v>174</v>
      </c>
      <c r="B88" s="4">
        <v>12.25</v>
      </c>
      <c r="C88" s="4">
        <v>1.125</v>
      </c>
      <c r="D88" s="31">
        <v>10</v>
      </c>
      <c r="E88" s="31">
        <v>10.4</v>
      </c>
      <c r="F88" s="31">
        <v>13.8</v>
      </c>
      <c r="G88" s="31">
        <v>14.5</v>
      </c>
      <c r="H88" s="31">
        <v>15.9</v>
      </c>
    </row>
    <row r="89" spans="1:8" x14ac:dyDescent="0.25">
      <c r="A89" s="2" t="s">
        <v>175</v>
      </c>
      <c r="B89" s="4">
        <v>12.45</v>
      </c>
      <c r="C89" s="4">
        <v>1.125</v>
      </c>
      <c r="D89" s="31">
        <v>10.199999999999999</v>
      </c>
      <c r="E89" s="31">
        <v>10.6</v>
      </c>
      <c r="F89" s="31">
        <v>14</v>
      </c>
      <c r="G89" s="31">
        <v>14.7</v>
      </c>
      <c r="H89" s="31">
        <v>16</v>
      </c>
    </row>
    <row r="90" spans="1:8" x14ac:dyDescent="0.25">
      <c r="A90" s="2" t="s">
        <v>176</v>
      </c>
      <c r="B90" s="4">
        <v>12.7</v>
      </c>
      <c r="C90" s="4">
        <v>1.1499999999999999</v>
      </c>
      <c r="D90" s="31">
        <v>10.4</v>
      </c>
      <c r="E90" s="31">
        <v>10.8</v>
      </c>
      <c r="F90" s="31">
        <v>14.3</v>
      </c>
      <c r="G90" s="31">
        <v>15</v>
      </c>
      <c r="H90" s="31">
        <v>16.399999999999999</v>
      </c>
    </row>
    <row r="91" spans="1:8" x14ac:dyDescent="0.25">
      <c r="A91" s="2" t="s">
        <v>177</v>
      </c>
      <c r="B91" s="4">
        <v>12.95</v>
      </c>
      <c r="C91" s="4">
        <v>1.175</v>
      </c>
      <c r="D91" s="31">
        <v>10.6</v>
      </c>
      <c r="E91" s="31">
        <v>11</v>
      </c>
      <c r="F91" s="31">
        <v>14.6</v>
      </c>
      <c r="G91" s="31">
        <v>15.3</v>
      </c>
      <c r="H91" s="31">
        <v>16.7</v>
      </c>
    </row>
    <row r="92" spans="1:8" x14ac:dyDescent="0.25">
      <c r="A92" s="2" t="s">
        <v>178</v>
      </c>
      <c r="B92" s="4">
        <v>13.15</v>
      </c>
      <c r="C92" s="4">
        <v>1.175</v>
      </c>
      <c r="D92" s="31">
        <v>10.8</v>
      </c>
      <c r="E92" s="31">
        <v>11.3</v>
      </c>
      <c r="F92" s="31">
        <v>14.8</v>
      </c>
      <c r="G92" s="31">
        <v>15.5</v>
      </c>
      <c r="H92" s="31">
        <v>16.8</v>
      </c>
    </row>
    <row r="93" spans="1:8" x14ac:dyDescent="0.25">
      <c r="A93" s="2" t="s">
        <v>179</v>
      </c>
      <c r="B93" s="4">
        <v>13.4</v>
      </c>
      <c r="C93" s="4">
        <v>1.2</v>
      </c>
      <c r="D93" s="31">
        <v>11</v>
      </c>
      <c r="E93" s="31">
        <v>11.5</v>
      </c>
      <c r="F93" s="31">
        <v>15.1</v>
      </c>
      <c r="G93" s="31">
        <v>15.8</v>
      </c>
      <c r="H93" s="31">
        <v>17.100000000000001</v>
      </c>
    </row>
    <row r="94" spans="1:8" x14ac:dyDescent="0.25">
      <c r="A94" s="2" t="s">
        <v>180</v>
      </c>
      <c r="B94" s="4">
        <v>13.65</v>
      </c>
      <c r="C94" s="4">
        <v>1.2250000000000001</v>
      </c>
      <c r="D94" s="31">
        <v>11.2</v>
      </c>
      <c r="E94" s="31">
        <v>11.7</v>
      </c>
      <c r="F94" s="31">
        <v>15.4</v>
      </c>
      <c r="G94" s="31">
        <v>16.100000000000001</v>
      </c>
      <c r="H94" s="31">
        <v>17.5</v>
      </c>
    </row>
    <row r="95" spans="1:8" x14ac:dyDescent="0.25">
      <c r="A95" s="2" t="s">
        <v>181</v>
      </c>
      <c r="B95" s="4">
        <v>13.9</v>
      </c>
      <c r="C95" s="4">
        <v>1.25</v>
      </c>
      <c r="D95" s="31">
        <v>11.4</v>
      </c>
      <c r="E95" s="31">
        <v>11.9</v>
      </c>
      <c r="F95" s="31">
        <v>15.7</v>
      </c>
      <c r="G95" s="31">
        <v>16.399999999999999</v>
      </c>
      <c r="H95" s="31">
        <v>17.8</v>
      </c>
    </row>
    <row r="96" spans="1:8" x14ac:dyDescent="0.25">
      <c r="A96" s="2" t="s">
        <v>182</v>
      </c>
      <c r="B96" s="4">
        <v>14.15</v>
      </c>
      <c r="C96" s="4">
        <v>1.2749999999999999</v>
      </c>
      <c r="D96" s="31">
        <v>11.6</v>
      </c>
      <c r="E96" s="31">
        <v>12.1</v>
      </c>
      <c r="F96" s="31">
        <v>16</v>
      </c>
      <c r="G96" s="31">
        <v>16.7</v>
      </c>
      <c r="H96" s="31">
        <v>18.100000000000001</v>
      </c>
    </row>
    <row r="97" spans="1:8" x14ac:dyDescent="0.25">
      <c r="A97" s="2" t="s">
        <v>183</v>
      </c>
      <c r="B97" s="4">
        <v>14.4</v>
      </c>
      <c r="C97" s="4">
        <v>1.3</v>
      </c>
      <c r="D97" s="31">
        <v>11.8</v>
      </c>
      <c r="E97" s="31">
        <v>12.3</v>
      </c>
      <c r="F97" s="31">
        <v>16.2</v>
      </c>
      <c r="G97" s="31">
        <v>17</v>
      </c>
      <c r="H97" s="31">
        <v>18.5</v>
      </c>
    </row>
    <row r="98" spans="1:8" x14ac:dyDescent="0.25">
      <c r="A98" s="2" t="s">
        <v>184</v>
      </c>
      <c r="B98" s="4">
        <v>14.7</v>
      </c>
      <c r="C98" s="4">
        <v>1.3</v>
      </c>
      <c r="D98" s="31">
        <v>12.1</v>
      </c>
      <c r="E98" s="31">
        <v>12.6</v>
      </c>
      <c r="F98" s="31">
        <v>16.5</v>
      </c>
      <c r="G98" s="31">
        <v>17.3</v>
      </c>
      <c r="H98" s="31">
        <v>18.8</v>
      </c>
    </row>
    <row r="99" spans="1:8" x14ac:dyDescent="0.25">
      <c r="A99" s="2" t="s">
        <v>185</v>
      </c>
      <c r="B99" s="4">
        <v>15</v>
      </c>
      <c r="C99" s="4">
        <v>1.35</v>
      </c>
      <c r="D99" s="31">
        <v>12.3</v>
      </c>
      <c r="E99" s="31">
        <v>12.8</v>
      </c>
      <c r="F99" s="31">
        <v>16.899999999999999</v>
      </c>
      <c r="G99" s="31">
        <v>17.7</v>
      </c>
      <c r="H99" s="31">
        <v>19.2</v>
      </c>
    </row>
    <row r="100" spans="1:8" x14ac:dyDescent="0.25">
      <c r="A100" s="2" t="s">
        <v>186</v>
      </c>
      <c r="B100" s="4">
        <v>15.25</v>
      </c>
      <c r="C100" s="4">
        <v>1.375</v>
      </c>
      <c r="D100" s="31">
        <v>12.5</v>
      </c>
      <c r="E100" s="31">
        <v>13</v>
      </c>
      <c r="F100" s="31">
        <v>17.2</v>
      </c>
      <c r="G100" s="31">
        <v>18</v>
      </c>
      <c r="H100" s="31">
        <v>19.600000000000001</v>
      </c>
    </row>
    <row r="101" spans="1:8" x14ac:dyDescent="0.25">
      <c r="A101" s="2" t="s">
        <v>187</v>
      </c>
      <c r="B101" s="4">
        <v>15.55</v>
      </c>
      <c r="C101" s="4">
        <v>1.425</v>
      </c>
      <c r="D101" s="31">
        <v>12.7</v>
      </c>
      <c r="E101" s="31">
        <v>13.3</v>
      </c>
      <c r="F101" s="31">
        <v>17.600000000000001</v>
      </c>
      <c r="G101" s="31">
        <v>18.399999999999999</v>
      </c>
      <c r="H101" s="31">
        <v>20</v>
      </c>
    </row>
    <row r="102" spans="1:8" x14ac:dyDescent="0.25">
      <c r="A102" s="2" t="s">
        <v>57</v>
      </c>
      <c r="B102" s="3">
        <v>16.149999999999999</v>
      </c>
      <c r="C102" s="3">
        <v>1.425</v>
      </c>
      <c r="D102" s="2">
        <v>13.3</v>
      </c>
      <c r="E102" s="2">
        <v>13.8</v>
      </c>
      <c r="F102" s="2">
        <v>18.2</v>
      </c>
      <c r="G102" s="2">
        <v>19</v>
      </c>
      <c r="H102" s="2">
        <v>20.7</v>
      </c>
    </row>
    <row r="103" spans="1:8" x14ac:dyDescent="0.25">
      <c r="A103" s="2" t="s">
        <v>58</v>
      </c>
      <c r="B103" s="3">
        <v>16.399999999999999</v>
      </c>
      <c r="C103" s="3">
        <v>1.45</v>
      </c>
      <c r="D103" s="2">
        <v>13.5</v>
      </c>
      <c r="E103" s="2">
        <v>14</v>
      </c>
      <c r="F103" s="2">
        <v>18.399999999999999</v>
      </c>
      <c r="G103" s="2">
        <v>19.3</v>
      </c>
      <c r="H103" s="2">
        <v>21.1</v>
      </c>
    </row>
    <row r="104" spans="1:8" x14ac:dyDescent="0.25">
      <c r="A104" s="2" t="s">
        <v>59</v>
      </c>
      <c r="B104" s="3">
        <v>16.7</v>
      </c>
      <c r="C104" s="3">
        <v>1.45</v>
      </c>
      <c r="D104" s="2">
        <v>13.8</v>
      </c>
      <c r="E104" s="2">
        <v>14.3</v>
      </c>
      <c r="F104" s="2">
        <v>18.7</v>
      </c>
      <c r="G104" s="2">
        <v>19.600000000000001</v>
      </c>
      <c r="H104" s="2">
        <v>21.4</v>
      </c>
    </row>
    <row r="105" spans="1:8" x14ac:dyDescent="0.25">
      <c r="A105" s="2" t="s">
        <v>60</v>
      </c>
      <c r="B105" s="3">
        <v>16.95</v>
      </c>
      <c r="C105" s="3">
        <v>1.4750000000000001</v>
      </c>
      <c r="D105" s="2">
        <v>14</v>
      </c>
      <c r="E105" s="2">
        <v>14.6</v>
      </c>
      <c r="F105" s="2">
        <v>19</v>
      </c>
      <c r="G105" s="2">
        <v>19.899999999999999</v>
      </c>
      <c r="H105" s="2">
        <v>21.7</v>
      </c>
    </row>
    <row r="106" spans="1:8" x14ac:dyDescent="0.25">
      <c r="A106" s="2" t="s">
        <v>61</v>
      </c>
      <c r="B106" s="3">
        <v>17.25</v>
      </c>
      <c r="C106" s="3">
        <v>1.5249999999999999</v>
      </c>
      <c r="D106" s="2">
        <v>14.2</v>
      </c>
      <c r="E106" s="2">
        <v>14.8</v>
      </c>
      <c r="F106" s="2">
        <v>19.399999999999999</v>
      </c>
      <c r="G106" s="2">
        <v>20.3</v>
      </c>
      <c r="H106" s="2">
        <v>22.2</v>
      </c>
    </row>
    <row r="107" spans="1:8" x14ac:dyDescent="0.25">
      <c r="A107" s="2" t="s">
        <v>62</v>
      </c>
      <c r="B107" s="3">
        <v>17.55</v>
      </c>
      <c r="C107" s="3">
        <v>1.5249999999999999</v>
      </c>
      <c r="D107" s="2">
        <v>14.5</v>
      </c>
      <c r="E107" s="2">
        <v>15.1</v>
      </c>
      <c r="F107" s="2">
        <v>19.7</v>
      </c>
      <c r="G107" s="2">
        <v>20.6</v>
      </c>
      <c r="H107" s="2">
        <v>22.5</v>
      </c>
    </row>
    <row r="108" spans="1:8" x14ac:dyDescent="0.25">
      <c r="A108" s="2" t="s">
        <v>63</v>
      </c>
      <c r="B108" s="3">
        <v>17.8</v>
      </c>
      <c r="C108" s="3">
        <v>1.6</v>
      </c>
      <c r="D108" s="2">
        <v>14.6</v>
      </c>
      <c r="E108" s="2">
        <v>15.3</v>
      </c>
      <c r="F108" s="2">
        <v>20.100000000000001</v>
      </c>
      <c r="G108" s="2">
        <v>21</v>
      </c>
      <c r="H108" s="2">
        <v>22.9</v>
      </c>
    </row>
    <row r="109" spans="1:8" x14ac:dyDescent="0.25">
      <c r="A109" s="2" t="s">
        <v>64</v>
      </c>
      <c r="B109" s="3">
        <v>18.149999999999999</v>
      </c>
      <c r="C109" s="3">
        <v>1.625</v>
      </c>
      <c r="D109" s="2">
        <v>14.9</v>
      </c>
      <c r="E109" s="2">
        <v>15.6</v>
      </c>
      <c r="F109" s="2">
        <v>20.5</v>
      </c>
      <c r="G109" s="2">
        <v>21.4</v>
      </c>
      <c r="H109" s="2">
        <v>23.4</v>
      </c>
    </row>
    <row r="110" spans="1:8" x14ac:dyDescent="0.25">
      <c r="A110" s="2" t="s">
        <v>65</v>
      </c>
      <c r="B110" s="3">
        <v>18.399999999999999</v>
      </c>
      <c r="C110" s="3">
        <v>1.65</v>
      </c>
      <c r="D110" s="2">
        <v>15.1</v>
      </c>
      <c r="E110" s="2">
        <v>15.8</v>
      </c>
      <c r="F110" s="2">
        <v>20.8</v>
      </c>
      <c r="G110" s="2">
        <v>21.7</v>
      </c>
      <c r="H110" s="2">
        <v>23.7</v>
      </c>
    </row>
    <row r="111" spans="1:8" x14ac:dyDescent="0.25">
      <c r="A111" s="2" t="s">
        <v>66</v>
      </c>
      <c r="B111" s="3">
        <v>18.75</v>
      </c>
      <c r="C111" s="3">
        <v>1.675</v>
      </c>
      <c r="D111" s="2">
        <v>15.4</v>
      </c>
      <c r="E111" s="2">
        <v>16.100000000000001</v>
      </c>
      <c r="F111" s="2">
        <v>21.1</v>
      </c>
      <c r="G111" s="2">
        <v>22.1</v>
      </c>
      <c r="H111" s="2">
        <v>24.2</v>
      </c>
    </row>
    <row r="112" spans="1:8" x14ac:dyDescent="0.25">
      <c r="A112" s="2" t="s">
        <v>67</v>
      </c>
      <c r="B112" s="3">
        <v>19.2</v>
      </c>
      <c r="C112" s="3">
        <v>1.75</v>
      </c>
      <c r="D112" s="2">
        <v>15.7</v>
      </c>
      <c r="E112" s="2">
        <v>16.399999999999999</v>
      </c>
      <c r="F112" s="2">
        <v>21.6</v>
      </c>
      <c r="G112" s="2">
        <v>22.7</v>
      </c>
      <c r="H112" s="2">
        <v>24.8</v>
      </c>
    </row>
    <row r="113" spans="1:8" x14ac:dyDescent="0.25">
      <c r="A113" s="2" t="s">
        <v>68</v>
      </c>
      <c r="B113" s="3">
        <v>19.55</v>
      </c>
      <c r="C113" s="3">
        <v>1.7749999999999999</v>
      </c>
      <c r="D113" s="2">
        <v>16</v>
      </c>
      <c r="E113" s="2">
        <v>16.7</v>
      </c>
      <c r="F113" s="2">
        <v>22</v>
      </c>
      <c r="G113" s="2">
        <v>23.1</v>
      </c>
      <c r="H113" s="2">
        <v>25.2</v>
      </c>
    </row>
    <row r="114" spans="1:8" x14ac:dyDescent="0.25">
      <c r="A114" s="2" t="s">
        <v>69</v>
      </c>
      <c r="B114" s="3">
        <v>19.850000000000001</v>
      </c>
      <c r="C114" s="3">
        <v>1.825</v>
      </c>
      <c r="D114" s="2">
        <v>16.2</v>
      </c>
      <c r="E114" s="2">
        <v>16.899999999999999</v>
      </c>
      <c r="F114" s="2">
        <v>22.3</v>
      </c>
      <c r="G114" s="2">
        <v>23.5</v>
      </c>
      <c r="H114" s="2">
        <v>25.7</v>
      </c>
    </row>
    <row r="115" spans="1:8" x14ac:dyDescent="0.25">
      <c r="A115" s="2" t="s">
        <v>70</v>
      </c>
      <c r="B115" s="3">
        <v>20.25</v>
      </c>
      <c r="C115" s="3">
        <v>1.875</v>
      </c>
      <c r="D115" s="2">
        <v>16.5</v>
      </c>
      <c r="E115" s="2">
        <v>17.2</v>
      </c>
      <c r="F115" s="2">
        <v>22.8</v>
      </c>
      <c r="G115" s="2">
        <v>24</v>
      </c>
      <c r="H115" s="2">
        <v>26.3</v>
      </c>
    </row>
    <row r="116" spans="1:8" x14ac:dyDescent="0.25">
      <c r="A116" s="2" t="s">
        <v>71</v>
      </c>
      <c r="B116" s="3">
        <v>20.65</v>
      </c>
      <c r="C116" s="3">
        <v>1.925</v>
      </c>
      <c r="D116" s="2">
        <v>16.8</v>
      </c>
      <c r="E116" s="2">
        <v>17.5</v>
      </c>
      <c r="F116" s="2">
        <v>23.3</v>
      </c>
      <c r="G116" s="2">
        <v>24.5</v>
      </c>
      <c r="H116" s="2">
        <v>26.9</v>
      </c>
    </row>
    <row r="117" spans="1:8" x14ac:dyDescent="0.25">
      <c r="A117" s="2" t="s">
        <v>72</v>
      </c>
      <c r="B117" s="3">
        <v>21.05</v>
      </c>
      <c r="C117" s="3">
        <v>1.9750000000000001</v>
      </c>
      <c r="D117" s="2">
        <v>17.100000000000001</v>
      </c>
      <c r="E117" s="2">
        <v>17.899999999999999</v>
      </c>
      <c r="F117" s="2">
        <v>23.8</v>
      </c>
      <c r="G117" s="2">
        <v>25</v>
      </c>
      <c r="H117" s="2">
        <v>27.4</v>
      </c>
    </row>
    <row r="118" spans="1:8" x14ac:dyDescent="0.25">
      <c r="A118" s="2" t="s">
        <v>73</v>
      </c>
      <c r="B118" s="3">
        <v>21.45</v>
      </c>
      <c r="C118" s="3">
        <v>2.0249999999999999</v>
      </c>
      <c r="D118" s="2">
        <v>17.399999999999999</v>
      </c>
      <c r="E118" s="2">
        <v>18.2</v>
      </c>
      <c r="F118" s="2">
        <v>24.2</v>
      </c>
      <c r="G118" s="2">
        <v>25.5</v>
      </c>
      <c r="H118" s="2">
        <v>28.1</v>
      </c>
    </row>
    <row r="119" spans="1:8" x14ac:dyDescent="0.25">
      <c r="A119" s="2" t="s">
        <v>74</v>
      </c>
      <c r="B119" s="3">
        <v>21.9</v>
      </c>
      <c r="C119" s="3">
        <v>2.1</v>
      </c>
      <c r="D119" s="2">
        <v>17.7</v>
      </c>
      <c r="E119" s="2">
        <v>18.5</v>
      </c>
      <c r="F119" s="2">
        <v>24.8</v>
      </c>
      <c r="G119" s="2">
        <v>26.1</v>
      </c>
      <c r="H119" s="2">
        <v>28.8</v>
      </c>
    </row>
    <row r="120" spans="1:8" x14ac:dyDescent="0.25">
      <c r="A120" s="2" t="s">
        <v>75</v>
      </c>
      <c r="B120" s="3">
        <v>22.35</v>
      </c>
      <c r="C120" s="3">
        <v>2.125</v>
      </c>
      <c r="D120" s="2">
        <v>18.100000000000001</v>
      </c>
      <c r="E120" s="2">
        <v>18.899999999999999</v>
      </c>
      <c r="F120" s="2">
        <v>25.2</v>
      </c>
      <c r="G120" s="2">
        <v>26.6</v>
      </c>
      <c r="H120" s="2">
        <v>29.4</v>
      </c>
    </row>
    <row r="121" spans="1:8" x14ac:dyDescent="0.25">
      <c r="A121" s="2" t="s">
        <v>76</v>
      </c>
      <c r="B121" s="3">
        <v>22.8</v>
      </c>
      <c r="C121" s="3">
        <v>2.2000000000000002</v>
      </c>
      <c r="D121" s="2">
        <v>18.399999999999999</v>
      </c>
      <c r="E121" s="2">
        <v>19.2</v>
      </c>
      <c r="F121" s="2">
        <v>25.8</v>
      </c>
      <c r="G121" s="2">
        <v>27.2</v>
      </c>
      <c r="H121" s="2">
        <v>30.1</v>
      </c>
    </row>
    <row r="122" spans="1:8" x14ac:dyDescent="0.25">
      <c r="A122" s="2" t="s">
        <v>77</v>
      </c>
      <c r="B122" s="3">
        <v>23.3</v>
      </c>
      <c r="C122" s="3">
        <v>2.2999999999999998</v>
      </c>
      <c r="D122" s="2">
        <v>18.7</v>
      </c>
      <c r="E122" s="2">
        <v>19.5</v>
      </c>
      <c r="F122" s="2">
        <v>26.4</v>
      </c>
      <c r="G122" s="2">
        <v>27.9</v>
      </c>
      <c r="H122" s="2">
        <v>30.8</v>
      </c>
    </row>
    <row r="123" spans="1:8" x14ac:dyDescent="0.25">
      <c r="A123" s="2" t="s">
        <v>78</v>
      </c>
      <c r="B123" s="3">
        <v>23.75</v>
      </c>
      <c r="C123" s="3">
        <v>2.375</v>
      </c>
      <c r="D123" s="2">
        <v>19</v>
      </c>
      <c r="E123" s="2">
        <v>19.8</v>
      </c>
      <c r="F123" s="2">
        <v>26.9</v>
      </c>
      <c r="G123" s="2">
        <v>28.5</v>
      </c>
      <c r="H123" s="2">
        <v>31.6</v>
      </c>
    </row>
    <row r="124" spans="1:8" x14ac:dyDescent="0.25">
      <c r="A124" s="2" t="s">
        <v>79</v>
      </c>
      <c r="B124" s="3">
        <v>24.25</v>
      </c>
      <c r="C124" s="3">
        <v>2.4249999999999998</v>
      </c>
      <c r="D124" s="2">
        <v>19.399999999999999</v>
      </c>
      <c r="E124" s="2">
        <v>20.2</v>
      </c>
      <c r="F124" s="2">
        <v>27.5</v>
      </c>
      <c r="G124" s="2">
        <v>29.1</v>
      </c>
      <c r="H124" s="2">
        <v>32.299999999999997</v>
      </c>
    </row>
    <row r="125" spans="1:8" x14ac:dyDescent="0.25">
      <c r="A125" s="2" t="s">
        <v>80</v>
      </c>
      <c r="B125" s="3">
        <v>24.7</v>
      </c>
      <c r="C125" s="3">
        <v>2.5</v>
      </c>
      <c r="D125" s="2">
        <v>19.7</v>
      </c>
      <c r="E125" s="2">
        <v>20.5</v>
      </c>
      <c r="F125" s="2">
        <v>28</v>
      </c>
      <c r="G125" s="2">
        <v>29.7</v>
      </c>
      <c r="H125" s="2">
        <v>33</v>
      </c>
    </row>
    <row r="126" spans="1:8" x14ac:dyDescent="0.25">
      <c r="A126" s="2" t="s">
        <v>81</v>
      </c>
      <c r="B126" s="3">
        <v>25.25</v>
      </c>
      <c r="C126" s="3">
        <v>2.5750000000000002</v>
      </c>
      <c r="D126" s="2">
        <v>20.100000000000001</v>
      </c>
      <c r="E126" s="2">
        <v>20.9</v>
      </c>
      <c r="F126" s="2">
        <v>28.7</v>
      </c>
      <c r="G126" s="2">
        <v>30.4</v>
      </c>
      <c r="H126" s="2">
        <v>33.9</v>
      </c>
    </row>
    <row r="127" spans="1:8" x14ac:dyDescent="0.25">
      <c r="A127" s="2" t="s">
        <v>82</v>
      </c>
      <c r="B127" s="3">
        <v>25.7</v>
      </c>
      <c r="C127" s="3">
        <v>2.65</v>
      </c>
      <c r="D127" s="2">
        <v>20.399999999999999</v>
      </c>
      <c r="E127" s="2">
        <v>21.3</v>
      </c>
      <c r="F127" s="2">
        <v>29.3</v>
      </c>
      <c r="G127" s="2">
        <v>31</v>
      </c>
      <c r="H127" s="2">
        <v>34.5</v>
      </c>
    </row>
    <row r="128" spans="1:8" x14ac:dyDescent="0.25">
      <c r="A128" s="2" t="s">
        <v>83</v>
      </c>
      <c r="B128" s="3">
        <v>26.25</v>
      </c>
      <c r="C128" s="3">
        <v>2.7250000000000001</v>
      </c>
      <c r="D128" s="2">
        <v>20.8</v>
      </c>
      <c r="E128" s="2">
        <v>21.7</v>
      </c>
      <c r="F128" s="2">
        <v>29.9</v>
      </c>
      <c r="G128" s="2">
        <v>31.7</v>
      </c>
      <c r="H128" s="2">
        <v>35.299999999999997</v>
      </c>
    </row>
    <row r="129" spans="1:8" x14ac:dyDescent="0.25">
      <c r="A129" s="2" t="s">
        <v>84</v>
      </c>
      <c r="B129" s="3">
        <v>26.9</v>
      </c>
      <c r="C129" s="3">
        <v>2.85</v>
      </c>
      <c r="D129" s="2">
        <v>21.2</v>
      </c>
      <c r="E129" s="2">
        <v>22.1</v>
      </c>
      <c r="F129" s="2">
        <v>30.7</v>
      </c>
      <c r="G129" s="2">
        <v>32.6</v>
      </c>
      <c r="H129" s="2">
        <v>36.299999999999997</v>
      </c>
    </row>
    <row r="130" spans="1:8" x14ac:dyDescent="0.25">
      <c r="A130" s="2" t="s">
        <v>85</v>
      </c>
      <c r="B130" s="3">
        <v>27.4</v>
      </c>
      <c r="C130" s="3">
        <v>2.95</v>
      </c>
      <c r="D130" s="2">
        <v>21.5</v>
      </c>
      <c r="E130" s="2">
        <v>22.5</v>
      </c>
      <c r="F130" s="2">
        <v>31.3</v>
      </c>
      <c r="G130" s="2">
        <v>33.299999999999997</v>
      </c>
      <c r="H130" s="2">
        <v>37.1</v>
      </c>
    </row>
    <row r="131" spans="1:8" x14ac:dyDescent="0.25">
      <c r="A131" s="2" t="s">
        <v>86</v>
      </c>
      <c r="B131" s="3">
        <v>28</v>
      </c>
      <c r="C131" s="3">
        <v>3.05</v>
      </c>
      <c r="D131" s="2">
        <v>21.9</v>
      </c>
      <c r="E131" s="2">
        <v>22.9</v>
      </c>
      <c r="F131" s="2">
        <v>32.1</v>
      </c>
      <c r="G131" s="2">
        <v>34.1</v>
      </c>
      <c r="H131" s="2">
        <v>38.1</v>
      </c>
    </row>
    <row r="132" spans="1:8" x14ac:dyDescent="0.25">
      <c r="A132" s="2" t="s">
        <v>87</v>
      </c>
      <c r="B132" s="3">
        <v>28.6</v>
      </c>
      <c r="C132" s="3">
        <v>3.2</v>
      </c>
      <c r="D132" s="2">
        <v>22.2</v>
      </c>
      <c r="E132" s="2">
        <v>23.3</v>
      </c>
      <c r="F132" s="2">
        <v>32.9</v>
      </c>
      <c r="G132" s="2">
        <v>35</v>
      </c>
      <c r="H132" s="2">
        <v>39.200000000000003</v>
      </c>
    </row>
    <row r="133" spans="1:8" x14ac:dyDescent="0.25">
      <c r="A133" s="2" t="s">
        <v>88</v>
      </c>
      <c r="B133" s="3">
        <v>29.25</v>
      </c>
      <c r="C133" s="3">
        <v>3.3250000000000002</v>
      </c>
      <c r="D133" s="2">
        <v>22.6</v>
      </c>
      <c r="E133" s="2">
        <v>23.8</v>
      </c>
      <c r="F133" s="2">
        <v>33.700000000000003</v>
      </c>
      <c r="G133" s="2">
        <v>35.9</v>
      </c>
      <c r="H133" s="2">
        <v>40.299999999999997</v>
      </c>
    </row>
    <row r="134" spans="1:8" x14ac:dyDescent="0.25">
      <c r="A134" s="2" t="s">
        <v>89</v>
      </c>
      <c r="B134" s="3">
        <v>29.95</v>
      </c>
      <c r="C134" s="3">
        <v>3.4249999999999998</v>
      </c>
      <c r="D134" s="2">
        <v>23.1</v>
      </c>
      <c r="E134" s="2">
        <v>24.3</v>
      </c>
      <c r="F134" s="2">
        <v>34.6</v>
      </c>
      <c r="G134" s="2">
        <v>36.799999999999997</v>
      </c>
      <c r="H134" s="2">
        <v>41.4</v>
      </c>
    </row>
    <row r="135" spans="1:8" x14ac:dyDescent="0.25">
      <c r="A135" s="2" t="s">
        <v>90</v>
      </c>
      <c r="B135" s="3">
        <v>30.65</v>
      </c>
      <c r="C135" s="3">
        <v>3.5750000000000002</v>
      </c>
      <c r="D135" s="2">
        <v>23.5</v>
      </c>
      <c r="E135" s="2">
        <v>24.7</v>
      </c>
      <c r="F135" s="2">
        <v>35.4</v>
      </c>
      <c r="G135" s="2">
        <v>37.799999999999997</v>
      </c>
      <c r="H135" s="2">
        <v>42.5</v>
      </c>
    </row>
    <row r="136" spans="1:8" x14ac:dyDescent="0.25">
      <c r="A136" s="2" t="s">
        <v>91</v>
      </c>
      <c r="B136" s="3">
        <v>31.3</v>
      </c>
      <c r="C136" s="3">
        <v>3.7</v>
      </c>
      <c r="D136" s="2">
        <v>23.9</v>
      </c>
      <c r="E136" s="2">
        <v>25.2</v>
      </c>
      <c r="F136" s="2">
        <v>36.200000000000003</v>
      </c>
      <c r="G136" s="2">
        <v>38.700000000000003</v>
      </c>
      <c r="H136" s="2">
        <v>43.6</v>
      </c>
    </row>
    <row r="137" spans="1:8" x14ac:dyDescent="0.25">
      <c r="A137" s="2" t="s">
        <v>92</v>
      </c>
      <c r="B137" s="3">
        <v>32</v>
      </c>
      <c r="C137" s="3">
        <v>3.8</v>
      </c>
      <c r="D137" s="2">
        <v>24.4</v>
      </c>
      <c r="E137" s="2">
        <v>25.7</v>
      </c>
      <c r="F137" s="2">
        <v>37.1</v>
      </c>
      <c r="G137" s="2">
        <v>39.6</v>
      </c>
      <c r="H137" s="2">
        <v>44.7</v>
      </c>
    </row>
    <row r="138" spans="1:8" x14ac:dyDescent="0.25">
      <c r="A138" s="2" t="s">
        <v>93</v>
      </c>
      <c r="B138" s="3">
        <v>32.65</v>
      </c>
      <c r="C138" s="3">
        <v>3.9249999999999998</v>
      </c>
      <c r="D138" s="2">
        <v>24.8</v>
      </c>
      <c r="E138" s="2">
        <v>26.1</v>
      </c>
      <c r="F138" s="2">
        <v>37.9</v>
      </c>
      <c r="G138" s="2">
        <v>40.5</v>
      </c>
      <c r="H138" s="2">
        <v>45.7</v>
      </c>
    </row>
    <row r="139" spans="1:8" x14ac:dyDescent="0.25">
      <c r="A139" s="2" t="s">
        <v>94</v>
      </c>
      <c r="B139" s="3">
        <v>33.35</v>
      </c>
      <c r="C139" s="3">
        <v>4.0250000000000004</v>
      </c>
      <c r="D139" s="2">
        <v>25.3</v>
      </c>
      <c r="E139" s="2">
        <v>26.6</v>
      </c>
      <c r="F139" s="2">
        <v>38.799999999999997</v>
      </c>
      <c r="G139" s="2">
        <v>41.4</v>
      </c>
      <c r="H139" s="2">
        <v>46.8</v>
      </c>
    </row>
    <row r="140" spans="1:8" x14ac:dyDescent="0.25">
      <c r="A140" s="2" t="s">
        <v>95</v>
      </c>
      <c r="B140" s="3">
        <v>34.049999999999997</v>
      </c>
      <c r="C140" s="3">
        <v>4.1749999999999998</v>
      </c>
      <c r="D140" s="2">
        <v>25.7</v>
      </c>
      <c r="E140" s="2">
        <v>27.1</v>
      </c>
      <c r="F140" s="2">
        <v>39.6</v>
      </c>
      <c r="G140" s="2">
        <v>42.4</v>
      </c>
      <c r="H140" s="2">
        <v>47.8</v>
      </c>
    </row>
    <row r="141" spans="1:8" x14ac:dyDescent="0.25">
      <c r="A141" s="2" t="s">
        <v>96</v>
      </c>
      <c r="B141" s="3">
        <v>34.700000000000003</v>
      </c>
      <c r="C141" s="3">
        <v>4.25</v>
      </c>
      <c r="D141" s="2">
        <v>26.2</v>
      </c>
      <c r="E141" s="2">
        <v>27.6</v>
      </c>
      <c r="F141" s="2">
        <v>40.4</v>
      </c>
      <c r="G141" s="2">
        <v>43.2</v>
      </c>
      <c r="H141" s="2">
        <v>48.7</v>
      </c>
    </row>
    <row r="142" spans="1:8" x14ac:dyDescent="0.25">
      <c r="A142" s="2" t="s">
        <v>97</v>
      </c>
      <c r="B142" s="3">
        <v>35.35</v>
      </c>
      <c r="C142" s="3">
        <v>4.375</v>
      </c>
      <c r="D142" s="2">
        <v>26.6</v>
      </c>
      <c r="E142" s="2">
        <v>28.2</v>
      </c>
      <c r="F142" s="2">
        <v>41.2</v>
      </c>
      <c r="G142" s="2">
        <v>44.1</v>
      </c>
      <c r="H142" s="2">
        <v>49.8</v>
      </c>
    </row>
    <row r="143" spans="1:8" x14ac:dyDescent="0.25">
      <c r="A143" s="2" t="s">
        <v>98</v>
      </c>
      <c r="B143" s="3">
        <v>36</v>
      </c>
      <c r="C143" s="3">
        <v>4.45</v>
      </c>
      <c r="D143" s="2">
        <v>27.1</v>
      </c>
      <c r="E143" s="2">
        <v>28.7</v>
      </c>
      <c r="F143" s="2">
        <v>42</v>
      </c>
      <c r="G143" s="2">
        <v>44.9</v>
      </c>
      <c r="H143" s="2">
        <v>50.7</v>
      </c>
    </row>
    <row r="144" spans="1:8" x14ac:dyDescent="0.25">
      <c r="A144" s="2" t="s">
        <v>99</v>
      </c>
      <c r="B144" s="3">
        <v>36.65</v>
      </c>
      <c r="C144" s="3">
        <v>4.5250000000000004</v>
      </c>
      <c r="D144" s="2">
        <v>27.6</v>
      </c>
      <c r="E144" s="2">
        <v>29.2</v>
      </c>
      <c r="F144" s="2">
        <v>42.8</v>
      </c>
      <c r="G144" s="2">
        <v>45.7</v>
      </c>
      <c r="H144" s="2">
        <v>51.5</v>
      </c>
    </row>
    <row r="145" spans="1:8" x14ac:dyDescent="0.25">
      <c r="A145" s="2" t="s">
        <v>100</v>
      </c>
      <c r="B145" s="3">
        <v>37.299999999999997</v>
      </c>
      <c r="C145" s="3">
        <v>4.5999999999999996</v>
      </c>
      <c r="D145" s="2">
        <v>28.1</v>
      </c>
      <c r="E145" s="2">
        <v>29.7</v>
      </c>
      <c r="F145" s="2">
        <v>43.5</v>
      </c>
      <c r="G145" s="2">
        <v>46.5</v>
      </c>
      <c r="H145" s="2">
        <v>52.5</v>
      </c>
    </row>
    <row r="146" spans="1:8" x14ac:dyDescent="0.25">
      <c r="A146" s="2" t="s">
        <v>101</v>
      </c>
      <c r="B146" s="3">
        <v>37.950000000000003</v>
      </c>
      <c r="C146" s="3">
        <v>4.6749999999999998</v>
      </c>
      <c r="D146" s="2">
        <v>28.6</v>
      </c>
      <c r="E146" s="2">
        <v>30.3</v>
      </c>
      <c r="F146" s="2">
        <v>44.3</v>
      </c>
      <c r="G146" s="2">
        <v>47.3</v>
      </c>
      <c r="H146" s="2">
        <v>53.4</v>
      </c>
    </row>
    <row r="147" spans="1:8" x14ac:dyDescent="0.25">
      <c r="A147" s="2" t="s">
        <v>102</v>
      </c>
      <c r="B147" s="3">
        <v>38.700000000000003</v>
      </c>
      <c r="C147" s="3">
        <v>4.75</v>
      </c>
      <c r="D147" s="2">
        <v>29.2</v>
      </c>
      <c r="E147" s="2">
        <v>30.9</v>
      </c>
      <c r="F147" s="2">
        <v>45.2</v>
      </c>
      <c r="G147" s="2">
        <v>48.2</v>
      </c>
      <c r="H147" s="2">
        <v>54.4</v>
      </c>
    </row>
    <row r="148" spans="1:8" x14ac:dyDescent="0.25">
      <c r="A148" s="2" t="s">
        <v>103</v>
      </c>
      <c r="B148" s="3">
        <v>39.35</v>
      </c>
      <c r="C148" s="3">
        <v>4.8250000000000002</v>
      </c>
      <c r="D148" s="2">
        <v>29.7</v>
      </c>
      <c r="E148" s="2">
        <v>31.4</v>
      </c>
      <c r="F148" s="2">
        <v>45.9</v>
      </c>
      <c r="G148" s="2">
        <v>49</v>
      </c>
      <c r="H148" s="2">
        <v>55.3</v>
      </c>
    </row>
    <row r="149" spans="1:8" x14ac:dyDescent="0.25">
      <c r="A149" s="2" t="s">
        <v>104</v>
      </c>
      <c r="B149" s="3">
        <v>40.1</v>
      </c>
      <c r="C149" s="3">
        <v>4.9000000000000004</v>
      </c>
      <c r="D149" s="2">
        <v>30.3</v>
      </c>
      <c r="E149" s="2">
        <v>32</v>
      </c>
      <c r="F149" s="2">
        <v>46.7</v>
      </c>
      <c r="G149" s="2">
        <v>49.9</v>
      </c>
      <c r="H149" s="2">
        <v>56.2</v>
      </c>
    </row>
    <row r="150" spans="1:8" x14ac:dyDescent="0.25">
      <c r="A150" s="2" t="s">
        <v>105</v>
      </c>
      <c r="B150" s="3">
        <v>40.85</v>
      </c>
      <c r="C150" s="3">
        <v>4.9749999999999996</v>
      </c>
      <c r="D150" s="2">
        <v>30.9</v>
      </c>
      <c r="E150" s="2">
        <v>32.6</v>
      </c>
      <c r="F150" s="2">
        <v>47.6</v>
      </c>
      <c r="G150" s="2">
        <v>50.8</v>
      </c>
      <c r="H150" s="2">
        <v>57.2</v>
      </c>
    </row>
    <row r="151" spans="1:8" x14ac:dyDescent="0.25">
      <c r="A151" s="2" t="s">
        <v>106</v>
      </c>
      <c r="B151" s="3">
        <v>41.55</v>
      </c>
      <c r="C151" s="3">
        <v>5.0250000000000004</v>
      </c>
      <c r="D151" s="2">
        <v>31.5</v>
      </c>
      <c r="E151" s="2">
        <v>33.299999999999997</v>
      </c>
      <c r="F151" s="2">
        <v>48.4</v>
      </c>
      <c r="G151" s="2">
        <v>51.6</v>
      </c>
      <c r="H151" s="2">
        <v>58</v>
      </c>
    </row>
    <row r="152" spans="1:8" x14ac:dyDescent="0.25">
      <c r="A152" s="2" t="s">
        <v>107</v>
      </c>
      <c r="B152" s="3">
        <v>42.25</v>
      </c>
      <c r="C152" s="3">
        <v>5.0750000000000002</v>
      </c>
      <c r="D152" s="2">
        <v>32.1</v>
      </c>
      <c r="E152" s="2">
        <v>33.9</v>
      </c>
      <c r="F152" s="2">
        <v>49.1</v>
      </c>
      <c r="G152" s="2">
        <v>52.4</v>
      </c>
      <c r="H152" s="2">
        <v>58.9</v>
      </c>
    </row>
    <row r="153" spans="1:8" x14ac:dyDescent="0.25">
      <c r="A153" s="2" t="s">
        <v>108</v>
      </c>
      <c r="B153" s="3">
        <v>43</v>
      </c>
      <c r="C153" s="3">
        <v>5.0999999999999996</v>
      </c>
      <c r="D153" s="2">
        <v>32.799999999999997</v>
      </c>
      <c r="E153" s="2">
        <v>34.6</v>
      </c>
      <c r="F153" s="2">
        <v>49.9</v>
      </c>
      <c r="G153" s="2">
        <v>53.2</v>
      </c>
      <c r="H153" s="2">
        <v>59.7</v>
      </c>
    </row>
    <row r="154" spans="1:8" x14ac:dyDescent="0.25">
      <c r="A154" s="2" t="s">
        <v>109</v>
      </c>
      <c r="B154" s="3">
        <v>43.65</v>
      </c>
      <c r="C154" s="3">
        <v>5.1749999999999998</v>
      </c>
      <c r="D154" s="2">
        <v>33.299999999999997</v>
      </c>
      <c r="E154" s="2">
        <v>35.200000000000003</v>
      </c>
      <c r="F154" s="2">
        <v>50.7</v>
      </c>
      <c r="G154" s="2">
        <v>54</v>
      </c>
      <c r="H154" s="2">
        <v>60.5</v>
      </c>
    </row>
    <row r="155" spans="1:8" x14ac:dyDescent="0.25">
      <c r="A155" s="2" t="s">
        <v>110</v>
      </c>
      <c r="B155" s="3">
        <v>44.4</v>
      </c>
      <c r="C155" s="3">
        <v>5.2</v>
      </c>
      <c r="D155" s="2">
        <v>34</v>
      </c>
      <c r="E155" s="2">
        <v>36</v>
      </c>
      <c r="F155" s="2">
        <v>51.5</v>
      </c>
      <c r="G155" s="2">
        <v>54.8</v>
      </c>
      <c r="H155" s="2">
        <v>61.3</v>
      </c>
    </row>
    <row r="156" spans="1:8" x14ac:dyDescent="0.25">
      <c r="A156" s="2" t="s">
        <v>111</v>
      </c>
      <c r="B156" s="3">
        <v>45.1</v>
      </c>
      <c r="C156" s="3">
        <v>5.25</v>
      </c>
      <c r="D156" s="2">
        <v>34.6</v>
      </c>
      <c r="E156" s="2">
        <v>36.6</v>
      </c>
      <c r="F156" s="2">
        <v>52.3</v>
      </c>
      <c r="G156" s="2">
        <v>55.6</v>
      </c>
      <c r="H156" s="2">
        <v>62.1</v>
      </c>
    </row>
    <row r="157" spans="1:8" x14ac:dyDescent="0.25">
      <c r="A157" s="2" t="s">
        <v>112</v>
      </c>
      <c r="B157" s="3">
        <v>45.85</v>
      </c>
      <c r="C157" s="3">
        <v>5.2750000000000004</v>
      </c>
      <c r="D157" s="2">
        <v>35.299999999999997</v>
      </c>
      <c r="E157" s="2">
        <v>37.299999999999997</v>
      </c>
      <c r="F157" s="2">
        <v>53.1</v>
      </c>
      <c r="G157" s="2">
        <v>56.4</v>
      </c>
      <c r="H157" s="2">
        <v>62.9</v>
      </c>
    </row>
    <row r="158" spans="1:8" x14ac:dyDescent="0.25">
      <c r="A158" s="2" t="s">
        <v>113</v>
      </c>
      <c r="B158" s="3">
        <v>46.6</v>
      </c>
      <c r="C158" s="3">
        <v>5.3</v>
      </c>
      <c r="D158" s="2">
        <v>36</v>
      </c>
      <c r="E158" s="2">
        <v>38.1</v>
      </c>
      <c r="F158" s="2">
        <v>54</v>
      </c>
      <c r="G158" s="2">
        <v>57.2</v>
      </c>
      <c r="H158" s="2">
        <v>63.6</v>
      </c>
    </row>
    <row r="159" spans="1:8" x14ac:dyDescent="0.25">
      <c r="A159" s="2" t="s">
        <v>114</v>
      </c>
      <c r="B159" s="3">
        <v>47.35</v>
      </c>
      <c r="C159" s="3">
        <v>5.3250000000000002</v>
      </c>
      <c r="D159" s="2">
        <v>36.700000000000003</v>
      </c>
      <c r="E159" s="2">
        <v>38.799999999999997</v>
      </c>
      <c r="F159" s="2">
        <v>54.8</v>
      </c>
      <c r="G159" s="2">
        <v>58</v>
      </c>
      <c r="H159" s="2">
        <v>64.3</v>
      </c>
    </row>
    <row r="160" spans="1:8" x14ac:dyDescent="0.25">
      <c r="A160" s="2" t="s">
        <v>115</v>
      </c>
      <c r="B160" s="3">
        <v>48.1</v>
      </c>
      <c r="C160" s="3">
        <v>5.35</v>
      </c>
      <c r="D160" s="2">
        <v>37.4</v>
      </c>
      <c r="E160" s="2">
        <v>39.6</v>
      </c>
      <c r="F160" s="2">
        <v>55.6</v>
      </c>
      <c r="G160" s="2">
        <v>58.8</v>
      </c>
      <c r="H160" s="2">
        <v>65.099999999999994</v>
      </c>
    </row>
    <row r="161" spans="1:8" x14ac:dyDescent="0.25">
      <c r="A161" s="2" t="s">
        <v>116</v>
      </c>
      <c r="B161" s="3">
        <v>48.9</v>
      </c>
      <c r="C161" s="3">
        <v>5.4</v>
      </c>
      <c r="D161" s="2">
        <v>38.1</v>
      </c>
      <c r="E161" s="2">
        <v>40.299999999999997</v>
      </c>
      <c r="F161" s="2">
        <v>56.5</v>
      </c>
      <c r="G161" s="2">
        <v>59.7</v>
      </c>
      <c r="H161" s="2">
        <v>66</v>
      </c>
    </row>
    <row r="162" spans="1:8" x14ac:dyDescent="0.25">
      <c r="A162" s="2" t="s">
        <v>117</v>
      </c>
      <c r="B162" s="3">
        <v>49.55</v>
      </c>
      <c r="C162" s="3">
        <v>5.4249999999999998</v>
      </c>
      <c r="D162" s="2">
        <v>38.700000000000003</v>
      </c>
      <c r="E162" s="2">
        <v>41.1</v>
      </c>
      <c r="F162" s="2">
        <v>57.3</v>
      </c>
      <c r="G162" s="2">
        <v>60.4</v>
      </c>
      <c r="H162" s="2">
        <v>66.7</v>
      </c>
    </row>
    <row r="163" spans="1:8" x14ac:dyDescent="0.25">
      <c r="A163" s="2" t="s">
        <v>118</v>
      </c>
      <c r="B163" s="3">
        <v>50.35</v>
      </c>
      <c r="C163" s="3">
        <v>5.4249999999999998</v>
      </c>
      <c r="D163" s="2">
        <v>39.5</v>
      </c>
      <c r="E163" s="2">
        <v>41.9</v>
      </c>
      <c r="F163" s="2">
        <v>58.2</v>
      </c>
      <c r="G163" s="2">
        <v>61.2</v>
      </c>
      <c r="H163" s="2">
        <v>67.400000000000006</v>
      </c>
    </row>
    <row r="164" spans="1:8" x14ac:dyDescent="0.25">
      <c r="A164" s="2" t="s">
        <v>119</v>
      </c>
      <c r="B164" s="3">
        <v>51.1</v>
      </c>
      <c r="C164" s="3">
        <v>5.45</v>
      </c>
      <c r="D164" s="2">
        <v>40.200000000000003</v>
      </c>
      <c r="E164" s="2">
        <v>42.6</v>
      </c>
      <c r="F164" s="2">
        <v>59</v>
      </c>
      <c r="G164" s="2">
        <v>62</v>
      </c>
      <c r="H164" s="2">
        <v>68.099999999999994</v>
      </c>
    </row>
    <row r="165" spans="1:8" x14ac:dyDescent="0.25">
      <c r="A165" s="2" t="s">
        <v>120</v>
      </c>
      <c r="B165" s="3">
        <v>51.85</v>
      </c>
      <c r="C165" s="3">
        <v>5.4749999999999996</v>
      </c>
      <c r="D165" s="2">
        <v>40.9</v>
      </c>
      <c r="E165" s="2">
        <v>43.4</v>
      </c>
      <c r="F165" s="2">
        <v>59.8</v>
      </c>
      <c r="G165" s="2">
        <v>62.8</v>
      </c>
      <c r="H165" s="2">
        <v>68.8</v>
      </c>
    </row>
    <row r="166" spans="1:8" x14ac:dyDescent="0.25">
      <c r="A166" s="2" t="s">
        <v>121</v>
      </c>
      <c r="B166" s="3">
        <v>52.6</v>
      </c>
      <c r="C166" s="3">
        <v>5.5</v>
      </c>
      <c r="D166" s="2">
        <v>41.6</v>
      </c>
      <c r="E166" s="2">
        <v>44.1</v>
      </c>
      <c r="F166" s="2">
        <v>60.6</v>
      </c>
      <c r="G166" s="2">
        <v>63.6</v>
      </c>
      <c r="H166" s="2">
        <v>69.599999999999994</v>
      </c>
    </row>
    <row r="167" spans="1:8" x14ac:dyDescent="0.25">
      <c r="A167" s="2" t="s">
        <v>122</v>
      </c>
      <c r="B167" s="3">
        <v>53.35</v>
      </c>
      <c r="C167" s="3">
        <v>5.5250000000000004</v>
      </c>
      <c r="D167" s="2">
        <v>42.3</v>
      </c>
      <c r="E167" s="2">
        <v>44.9</v>
      </c>
      <c r="F167" s="2">
        <v>61.5</v>
      </c>
      <c r="G167" s="2">
        <v>64.400000000000006</v>
      </c>
      <c r="H167" s="2">
        <v>70.2</v>
      </c>
    </row>
    <row r="168" spans="1:8" x14ac:dyDescent="0.25">
      <c r="A168" s="2" t="s">
        <v>123</v>
      </c>
      <c r="B168" s="3">
        <v>54.15</v>
      </c>
      <c r="C168" s="3">
        <v>5.5250000000000004</v>
      </c>
      <c r="D168" s="2">
        <v>43.1</v>
      </c>
      <c r="E168" s="2">
        <v>45.7</v>
      </c>
      <c r="F168" s="2">
        <v>62.3</v>
      </c>
      <c r="G168" s="2">
        <v>65.2</v>
      </c>
      <c r="H168" s="2">
        <v>71</v>
      </c>
    </row>
    <row r="169" spans="1:8" x14ac:dyDescent="0.25">
      <c r="A169" s="2" t="s">
        <v>124</v>
      </c>
      <c r="B169" s="3">
        <v>54.9</v>
      </c>
      <c r="C169" s="3">
        <v>5.55</v>
      </c>
      <c r="D169" s="2">
        <v>43.8</v>
      </c>
      <c r="E169" s="2">
        <v>46.4</v>
      </c>
      <c r="F169" s="2">
        <v>63.1</v>
      </c>
      <c r="G169" s="2">
        <v>66</v>
      </c>
      <c r="H169" s="2">
        <v>71.7</v>
      </c>
    </row>
    <row r="170" spans="1:8" x14ac:dyDescent="0.25">
      <c r="A170" s="2" t="s">
        <v>125</v>
      </c>
      <c r="B170" s="3">
        <v>55.65</v>
      </c>
      <c r="C170" s="3">
        <v>5.5750000000000002</v>
      </c>
      <c r="D170" s="2">
        <v>44.5</v>
      </c>
      <c r="E170" s="2">
        <v>47.2</v>
      </c>
      <c r="F170" s="2">
        <v>63.9</v>
      </c>
      <c r="G170" s="2">
        <v>66.8</v>
      </c>
      <c r="H170" s="2">
        <v>72.5</v>
      </c>
    </row>
    <row r="171" spans="1:8" x14ac:dyDescent="0.25">
      <c r="A171" s="2" t="s">
        <v>126</v>
      </c>
      <c r="B171" s="3">
        <v>56.35</v>
      </c>
      <c r="C171" s="3">
        <v>5.625</v>
      </c>
      <c r="D171" s="2">
        <v>45.1</v>
      </c>
      <c r="E171" s="2">
        <v>47.9</v>
      </c>
      <c r="F171" s="2">
        <v>64.7</v>
      </c>
      <c r="G171" s="2">
        <v>67.599999999999994</v>
      </c>
      <c r="H171" s="2">
        <v>73.3</v>
      </c>
    </row>
    <row r="172" spans="1:8" x14ac:dyDescent="0.25">
      <c r="A172" s="2" t="s">
        <v>127</v>
      </c>
      <c r="B172" s="3">
        <v>57.05</v>
      </c>
      <c r="C172" s="3">
        <v>5.625</v>
      </c>
      <c r="D172" s="2">
        <v>45.8</v>
      </c>
      <c r="E172" s="2">
        <v>48.6</v>
      </c>
      <c r="F172" s="2">
        <v>65.5</v>
      </c>
      <c r="G172" s="2">
        <v>68.3</v>
      </c>
      <c r="H172" s="2">
        <v>73.8</v>
      </c>
    </row>
    <row r="173" spans="1:8" x14ac:dyDescent="0.25">
      <c r="A173" s="2" t="s">
        <v>128</v>
      </c>
      <c r="B173" s="3">
        <v>57.8</v>
      </c>
      <c r="C173" s="3">
        <v>5.65</v>
      </c>
      <c r="D173" s="2">
        <v>46.5</v>
      </c>
      <c r="E173" s="2">
        <v>49.4</v>
      </c>
      <c r="F173" s="2">
        <v>66.3</v>
      </c>
      <c r="G173" s="2">
        <v>69.099999999999994</v>
      </c>
      <c r="H173" s="2">
        <v>74.599999999999994</v>
      </c>
    </row>
    <row r="174" spans="1:8" x14ac:dyDescent="0.25">
      <c r="A174" s="2" t="s">
        <v>129</v>
      </c>
      <c r="B174" s="3">
        <v>58.5</v>
      </c>
      <c r="C174" s="3">
        <v>5.65</v>
      </c>
      <c r="D174" s="2">
        <v>47.2</v>
      </c>
      <c r="E174" s="2">
        <v>50.1</v>
      </c>
      <c r="F174" s="2">
        <v>67</v>
      </c>
      <c r="G174" s="2">
        <v>69.8</v>
      </c>
      <c r="H174" s="2">
        <v>75.3</v>
      </c>
    </row>
    <row r="175" spans="1:8" x14ac:dyDescent="0.25">
      <c r="A175" s="2" t="s">
        <v>130</v>
      </c>
      <c r="B175" s="3">
        <v>59.25</v>
      </c>
      <c r="C175" s="3">
        <v>5.625</v>
      </c>
      <c r="D175" s="2">
        <v>48</v>
      </c>
      <c r="E175" s="2">
        <v>50.9</v>
      </c>
      <c r="F175" s="2">
        <v>67.7</v>
      </c>
      <c r="G175" s="2">
        <v>70.5</v>
      </c>
      <c r="H175" s="2">
        <v>75.900000000000006</v>
      </c>
    </row>
    <row r="176" spans="1:8" x14ac:dyDescent="0.25">
      <c r="A176" s="2" t="s">
        <v>131</v>
      </c>
      <c r="B176" s="3">
        <v>59.9</v>
      </c>
      <c r="C176" s="3">
        <v>5.6</v>
      </c>
      <c r="D176" s="2">
        <v>48.7</v>
      </c>
      <c r="E176" s="2">
        <v>51.6</v>
      </c>
      <c r="F176" s="2">
        <v>68.5</v>
      </c>
      <c r="G176" s="2">
        <v>71.099999999999994</v>
      </c>
      <c r="H176" s="2">
        <v>76.5</v>
      </c>
    </row>
    <row r="177" spans="1:8" x14ac:dyDescent="0.25">
      <c r="A177" s="2" t="s">
        <v>132</v>
      </c>
      <c r="B177" s="3">
        <v>60.65</v>
      </c>
      <c r="C177" s="3">
        <v>5.5750000000000002</v>
      </c>
      <c r="D177" s="2">
        <v>49.5</v>
      </c>
      <c r="E177" s="2">
        <v>52.4</v>
      </c>
      <c r="F177" s="2">
        <v>69.2</v>
      </c>
      <c r="G177" s="2">
        <v>71.8</v>
      </c>
      <c r="H177" s="2">
        <v>77.2</v>
      </c>
    </row>
    <row r="178" spans="1:8" x14ac:dyDescent="0.25">
      <c r="A178" s="2" t="s">
        <v>133</v>
      </c>
      <c r="B178" s="3">
        <v>61.35</v>
      </c>
      <c r="C178" s="3">
        <v>5.5750000000000002</v>
      </c>
      <c r="D178" s="2">
        <v>50.2</v>
      </c>
      <c r="E178" s="2">
        <v>53.1</v>
      </c>
      <c r="F178" s="2">
        <v>69.900000000000006</v>
      </c>
      <c r="G178" s="2">
        <v>72.5</v>
      </c>
      <c r="H178" s="2">
        <v>77.900000000000006</v>
      </c>
    </row>
    <row r="179" spans="1:8" x14ac:dyDescent="0.25">
      <c r="A179" s="2" t="s">
        <v>134</v>
      </c>
      <c r="B179" s="3">
        <v>62.1</v>
      </c>
      <c r="C179" s="3">
        <v>5.55</v>
      </c>
      <c r="D179" s="2">
        <v>51</v>
      </c>
      <c r="E179" s="2">
        <v>53.9</v>
      </c>
      <c r="F179" s="2">
        <v>70.599999999999994</v>
      </c>
      <c r="G179" s="2">
        <v>73.2</v>
      </c>
      <c r="H179" s="2">
        <v>78.599999999999994</v>
      </c>
    </row>
    <row r="180" spans="1:8" x14ac:dyDescent="0.25">
      <c r="A180" s="2" t="s">
        <v>135</v>
      </c>
      <c r="B180" s="3">
        <v>62.8</v>
      </c>
      <c r="C180" s="3">
        <v>5.5</v>
      </c>
      <c r="D180" s="2">
        <v>51.8</v>
      </c>
      <c r="E180" s="2">
        <v>54.7</v>
      </c>
      <c r="F180" s="2">
        <v>71.2</v>
      </c>
      <c r="G180" s="2">
        <v>73.8</v>
      </c>
      <c r="H180" s="2">
        <v>79.099999999999994</v>
      </c>
    </row>
    <row r="181" spans="1:8" x14ac:dyDescent="0.25">
      <c r="A181" s="2" t="s">
        <v>136</v>
      </c>
      <c r="B181" s="3">
        <v>63.55</v>
      </c>
      <c r="C181" s="3">
        <v>5.4749999999999996</v>
      </c>
      <c r="D181" s="2">
        <v>52.6</v>
      </c>
      <c r="E181" s="2">
        <v>55.5</v>
      </c>
      <c r="F181" s="2">
        <v>71.900000000000006</v>
      </c>
      <c r="G181" s="2">
        <v>74.5</v>
      </c>
      <c r="H181" s="2">
        <v>79.8</v>
      </c>
    </row>
    <row r="182" spans="1:8" x14ac:dyDescent="0.25">
      <c r="A182" s="2" t="s">
        <v>137</v>
      </c>
      <c r="B182" s="3">
        <v>64.2</v>
      </c>
      <c r="C182" s="3">
        <v>5.4</v>
      </c>
      <c r="D182" s="2">
        <v>53.4</v>
      </c>
      <c r="E182" s="2">
        <v>56.2</v>
      </c>
      <c r="F182" s="2">
        <v>72.400000000000006</v>
      </c>
      <c r="G182" s="2">
        <v>75</v>
      </c>
      <c r="H182" s="2">
        <v>80.2</v>
      </c>
    </row>
    <row r="183" spans="1:8" x14ac:dyDescent="0.25">
      <c r="A183" s="2" t="s">
        <v>188</v>
      </c>
      <c r="B183" s="4">
        <v>15.85</v>
      </c>
      <c r="C183" s="4">
        <v>1.425</v>
      </c>
      <c r="D183" s="31">
        <v>13</v>
      </c>
      <c r="E183" s="31">
        <v>13.5</v>
      </c>
      <c r="F183" s="31">
        <v>17.899999999999999</v>
      </c>
      <c r="G183" s="31">
        <v>18.7</v>
      </c>
      <c r="H183" s="31">
        <v>20.399999999999999</v>
      </c>
    </row>
    <row r="184" spans="1:8" x14ac:dyDescent="0.25">
      <c r="A184" s="2" t="s">
        <v>189</v>
      </c>
      <c r="B184" s="4">
        <v>16.149999999999999</v>
      </c>
      <c r="C184" s="4">
        <v>1.4750000000000001</v>
      </c>
      <c r="D184" s="31">
        <v>13.2</v>
      </c>
      <c r="E184" s="31">
        <v>13.8</v>
      </c>
      <c r="F184" s="31">
        <v>18.2</v>
      </c>
      <c r="G184" s="31">
        <v>19.100000000000001</v>
      </c>
      <c r="H184" s="31">
        <v>20.9</v>
      </c>
    </row>
    <row r="185" spans="1:8" x14ac:dyDescent="0.25">
      <c r="A185" s="2" t="s">
        <v>190</v>
      </c>
      <c r="B185" s="4">
        <v>16.399999999999999</v>
      </c>
      <c r="C185" s="4">
        <v>1.5</v>
      </c>
      <c r="D185" s="31">
        <v>13.4</v>
      </c>
      <c r="E185" s="31">
        <v>14</v>
      </c>
      <c r="F185" s="31">
        <v>18.5</v>
      </c>
      <c r="G185" s="31">
        <v>19.399999999999999</v>
      </c>
      <c r="H185" s="31">
        <v>21.2</v>
      </c>
    </row>
    <row r="186" spans="1:8" x14ac:dyDescent="0.25">
      <c r="A186" s="2" t="s">
        <v>191</v>
      </c>
      <c r="B186" s="4">
        <v>16.649999999999999</v>
      </c>
      <c r="C186" s="4">
        <v>1.575</v>
      </c>
      <c r="D186" s="31">
        <v>13.5</v>
      </c>
      <c r="E186" s="31">
        <v>14.2</v>
      </c>
      <c r="F186" s="31">
        <v>18.899999999999999</v>
      </c>
      <c r="G186" s="31">
        <v>19.8</v>
      </c>
      <c r="H186" s="31">
        <v>21.7</v>
      </c>
    </row>
    <row r="187" spans="1:8" x14ac:dyDescent="0.25">
      <c r="A187" s="2" t="s">
        <v>192</v>
      </c>
      <c r="B187" s="4">
        <v>16.95</v>
      </c>
      <c r="C187" s="4">
        <v>1.575</v>
      </c>
      <c r="D187" s="31">
        <v>13.8</v>
      </c>
      <c r="E187" s="31">
        <v>14.5</v>
      </c>
      <c r="F187" s="31">
        <v>19.2</v>
      </c>
      <c r="G187" s="31">
        <v>20.100000000000001</v>
      </c>
      <c r="H187" s="31">
        <v>22</v>
      </c>
    </row>
    <row r="188" spans="1:8" x14ac:dyDescent="0.25">
      <c r="A188" s="2" t="s">
        <v>193</v>
      </c>
      <c r="B188" s="4">
        <v>17.25</v>
      </c>
      <c r="C188" s="4">
        <v>1.625</v>
      </c>
      <c r="D188" s="31">
        <v>14</v>
      </c>
      <c r="E188" s="31">
        <v>14.7</v>
      </c>
      <c r="F188" s="31">
        <v>19.600000000000001</v>
      </c>
      <c r="G188" s="31">
        <v>20.5</v>
      </c>
      <c r="H188" s="31">
        <v>22.4</v>
      </c>
    </row>
    <row r="189" spans="1:8" x14ac:dyDescent="0.25">
      <c r="A189" s="2" t="s">
        <v>194</v>
      </c>
      <c r="B189" s="4">
        <v>17.600000000000001</v>
      </c>
      <c r="C189" s="4">
        <v>1.65</v>
      </c>
      <c r="D189" s="31">
        <v>14.3</v>
      </c>
      <c r="E189" s="31">
        <v>15</v>
      </c>
      <c r="F189" s="31">
        <v>20</v>
      </c>
      <c r="G189" s="31">
        <v>20.9</v>
      </c>
      <c r="H189" s="31">
        <v>22.9</v>
      </c>
    </row>
    <row r="190" spans="1:8" x14ac:dyDescent="0.25">
      <c r="A190" s="2" t="s">
        <v>195</v>
      </c>
      <c r="B190" s="4">
        <v>17.899999999999999</v>
      </c>
      <c r="C190" s="4">
        <v>1.7</v>
      </c>
      <c r="D190" s="31">
        <v>14.5</v>
      </c>
      <c r="E190" s="31">
        <v>15.2</v>
      </c>
      <c r="F190" s="31">
        <v>20.3</v>
      </c>
      <c r="G190" s="31">
        <v>21.3</v>
      </c>
      <c r="H190" s="31">
        <v>23.4</v>
      </c>
    </row>
    <row r="191" spans="1:8" x14ac:dyDescent="0.25">
      <c r="A191" s="2" t="s">
        <v>196</v>
      </c>
      <c r="B191" s="4">
        <v>18.25</v>
      </c>
      <c r="C191" s="4">
        <v>1.7250000000000001</v>
      </c>
      <c r="D191" s="31">
        <v>14.8</v>
      </c>
      <c r="E191" s="31">
        <v>15.5</v>
      </c>
      <c r="F191" s="31">
        <v>20.7</v>
      </c>
      <c r="G191" s="31">
        <v>21.7</v>
      </c>
      <c r="H191" s="31">
        <v>23.8</v>
      </c>
    </row>
    <row r="192" spans="1:8" x14ac:dyDescent="0.25">
      <c r="A192" s="2" t="s">
        <v>197</v>
      </c>
      <c r="B192" s="4">
        <v>18.600000000000001</v>
      </c>
      <c r="C192" s="4">
        <v>1.8</v>
      </c>
      <c r="D192" s="31">
        <v>15</v>
      </c>
      <c r="E192" s="31">
        <v>15.7</v>
      </c>
      <c r="F192" s="31">
        <v>21.1</v>
      </c>
      <c r="G192" s="31">
        <v>22.2</v>
      </c>
      <c r="H192" s="31">
        <v>24.3</v>
      </c>
    </row>
    <row r="193" spans="1:8" x14ac:dyDescent="0.25">
      <c r="A193" s="2" t="s">
        <v>198</v>
      </c>
      <c r="B193" s="4">
        <v>18.95</v>
      </c>
      <c r="C193" s="4">
        <v>1.825</v>
      </c>
      <c r="D193" s="31">
        <v>15.3</v>
      </c>
      <c r="E193" s="31">
        <v>16</v>
      </c>
      <c r="F193" s="31">
        <v>21.5</v>
      </c>
      <c r="G193" s="31">
        <v>22.6</v>
      </c>
      <c r="H193" s="31">
        <v>24.7</v>
      </c>
    </row>
    <row r="194" spans="1:8" x14ac:dyDescent="0.25">
      <c r="A194" s="2" t="s">
        <v>199</v>
      </c>
      <c r="B194" s="4">
        <v>19.3</v>
      </c>
      <c r="C194" s="4">
        <v>1.9</v>
      </c>
      <c r="D194" s="31">
        <v>15.5</v>
      </c>
      <c r="E194" s="31">
        <v>16.3</v>
      </c>
      <c r="F194" s="31">
        <v>21.9</v>
      </c>
      <c r="G194" s="31">
        <v>23.1</v>
      </c>
      <c r="H194" s="31">
        <v>25.4</v>
      </c>
    </row>
    <row r="195" spans="1:8" x14ac:dyDescent="0.25">
      <c r="A195" s="2" t="s">
        <v>200</v>
      </c>
      <c r="B195" s="4">
        <v>19.649999999999999</v>
      </c>
      <c r="C195" s="4">
        <v>1.925</v>
      </c>
      <c r="D195" s="31">
        <v>15.8</v>
      </c>
      <c r="E195" s="31">
        <v>16.600000000000001</v>
      </c>
      <c r="F195" s="31">
        <v>22.3</v>
      </c>
      <c r="G195" s="31">
        <v>23.5</v>
      </c>
      <c r="H195" s="31">
        <v>25.8</v>
      </c>
    </row>
    <row r="196" spans="1:8" x14ac:dyDescent="0.25">
      <c r="A196" s="2" t="s">
        <v>201</v>
      </c>
      <c r="B196" s="4">
        <v>20.05</v>
      </c>
      <c r="C196" s="4">
        <v>1.9750000000000001</v>
      </c>
      <c r="D196" s="31">
        <v>16.100000000000001</v>
      </c>
      <c r="E196" s="31">
        <v>16.899999999999999</v>
      </c>
      <c r="F196" s="31">
        <v>22.8</v>
      </c>
      <c r="G196" s="31">
        <v>24</v>
      </c>
      <c r="H196" s="31">
        <v>26.4</v>
      </c>
    </row>
    <row r="197" spans="1:8" x14ac:dyDescent="0.25">
      <c r="A197" s="2" t="s">
        <v>202</v>
      </c>
      <c r="B197" s="4">
        <v>20.45</v>
      </c>
      <c r="C197" s="4">
        <v>2.0249999999999999</v>
      </c>
      <c r="D197" s="31">
        <v>16.399999999999999</v>
      </c>
      <c r="E197" s="31">
        <v>17.2</v>
      </c>
      <c r="F197" s="31">
        <v>23.2</v>
      </c>
      <c r="G197" s="31">
        <v>24.5</v>
      </c>
      <c r="H197" s="31">
        <v>27</v>
      </c>
    </row>
    <row r="198" spans="1:8" x14ac:dyDescent="0.25">
      <c r="A198" s="2" t="s">
        <v>203</v>
      </c>
      <c r="B198" s="4">
        <v>20.85</v>
      </c>
      <c r="C198" s="4">
        <v>2.0750000000000002</v>
      </c>
      <c r="D198" s="31">
        <v>16.7</v>
      </c>
      <c r="E198" s="31">
        <v>17.5</v>
      </c>
      <c r="F198" s="31">
        <v>23.7</v>
      </c>
      <c r="G198" s="31">
        <v>25</v>
      </c>
      <c r="H198" s="31">
        <v>27.6</v>
      </c>
    </row>
    <row r="199" spans="1:8" x14ac:dyDescent="0.25">
      <c r="A199" s="2" t="s">
        <v>204</v>
      </c>
      <c r="B199" s="4">
        <v>21.25</v>
      </c>
      <c r="C199" s="4">
        <v>2.1749999999999998</v>
      </c>
      <c r="D199" s="31">
        <v>16.899999999999999</v>
      </c>
      <c r="E199" s="31">
        <v>17.7</v>
      </c>
      <c r="F199" s="31">
        <v>24.3</v>
      </c>
      <c r="G199" s="31">
        <v>25.6</v>
      </c>
      <c r="H199" s="31">
        <v>28.3</v>
      </c>
    </row>
    <row r="200" spans="1:8" x14ac:dyDescent="0.25">
      <c r="A200" s="2" t="s">
        <v>205</v>
      </c>
      <c r="B200" s="4">
        <v>21.65</v>
      </c>
      <c r="C200" s="4">
        <v>2.2250000000000001</v>
      </c>
      <c r="D200" s="31">
        <v>17.2</v>
      </c>
      <c r="E200" s="31">
        <v>18</v>
      </c>
      <c r="F200" s="31">
        <v>24.7</v>
      </c>
      <c r="G200" s="31">
        <v>26.1</v>
      </c>
      <c r="H200" s="31">
        <v>28.9</v>
      </c>
    </row>
    <row r="201" spans="1:8" x14ac:dyDescent="0.25">
      <c r="A201" s="2" t="s">
        <v>206</v>
      </c>
      <c r="B201" s="4">
        <v>22.1</v>
      </c>
      <c r="C201" s="4">
        <v>2.2999999999999998</v>
      </c>
      <c r="D201" s="31">
        <v>17.5</v>
      </c>
      <c r="E201" s="31">
        <v>18.399999999999999</v>
      </c>
      <c r="F201" s="31">
        <v>25.3</v>
      </c>
      <c r="G201" s="31">
        <v>26.7</v>
      </c>
      <c r="H201" s="31">
        <v>29.6</v>
      </c>
    </row>
    <row r="202" spans="1:8" x14ac:dyDescent="0.25">
      <c r="A202" s="2" t="s">
        <v>207</v>
      </c>
      <c r="B202" s="4">
        <v>22.6</v>
      </c>
      <c r="C202" s="4">
        <v>2.4</v>
      </c>
      <c r="D202" s="31">
        <v>17.8</v>
      </c>
      <c r="E202" s="31">
        <v>18.7</v>
      </c>
      <c r="F202" s="31">
        <v>25.8</v>
      </c>
      <c r="G202" s="31">
        <v>27.4</v>
      </c>
      <c r="H202" s="31">
        <v>30.4</v>
      </c>
    </row>
    <row r="203" spans="1:8" x14ac:dyDescent="0.25">
      <c r="A203" s="2" t="s">
        <v>208</v>
      </c>
      <c r="B203" s="4">
        <v>23.15</v>
      </c>
      <c r="C203" s="4">
        <v>2.4750000000000001</v>
      </c>
      <c r="D203" s="31">
        <v>18.2</v>
      </c>
      <c r="E203" s="31">
        <v>19.100000000000001</v>
      </c>
      <c r="F203" s="31">
        <v>26.5</v>
      </c>
      <c r="G203" s="31">
        <v>28.1</v>
      </c>
      <c r="H203" s="31">
        <v>31.3</v>
      </c>
    </row>
    <row r="204" spans="1:8" x14ac:dyDescent="0.25">
      <c r="A204" s="2" t="s">
        <v>209</v>
      </c>
      <c r="B204" s="4">
        <v>23.6</v>
      </c>
      <c r="C204" s="4">
        <v>2.5499999999999998</v>
      </c>
      <c r="D204" s="31">
        <v>18.5</v>
      </c>
      <c r="E204" s="31">
        <v>19.399999999999999</v>
      </c>
      <c r="F204" s="31">
        <v>27.1</v>
      </c>
      <c r="G204" s="31">
        <v>28.7</v>
      </c>
      <c r="H204" s="31">
        <v>31.9</v>
      </c>
    </row>
    <row r="205" spans="1:8" x14ac:dyDescent="0.25">
      <c r="A205" s="2" t="s">
        <v>210</v>
      </c>
      <c r="B205" s="4">
        <v>24.1</v>
      </c>
      <c r="C205" s="4">
        <v>2.65</v>
      </c>
      <c r="D205" s="31">
        <v>18.8</v>
      </c>
      <c r="E205" s="31">
        <v>19.7</v>
      </c>
      <c r="F205" s="31">
        <v>27.7</v>
      </c>
      <c r="G205" s="31">
        <v>29.4</v>
      </c>
      <c r="H205" s="31">
        <v>32.799999999999997</v>
      </c>
    </row>
    <row r="206" spans="1:8" x14ac:dyDescent="0.25">
      <c r="A206" s="2" t="s">
        <v>211</v>
      </c>
      <c r="B206" s="4">
        <v>24.65</v>
      </c>
      <c r="C206" s="4">
        <v>2.7749999999999999</v>
      </c>
      <c r="D206" s="31">
        <v>19.100000000000001</v>
      </c>
      <c r="E206" s="31">
        <v>20</v>
      </c>
      <c r="F206" s="31">
        <v>28.4</v>
      </c>
      <c r="G206" s="31">
        <v>30.2</v>
      </c>
      <c r="H206" s="31">
        <v>33.799999999999997</v>
      </c>
    </row>
    <row r="207" spans="1:8" x14ac:dyDescent="0.25">
      <c r="A207" s="2" t="s">
        <v>212</v>
      </c>
      <c r="B207" s="4">
        <v>25.2</v>
      </c>
      <c r="C207" s="4">
        <v>2.85</v>
      </c>
      <c r="D207" s="31">
        <v>19.5</v>
      </c>
      <c r="E207" s="31">
        <v>20.5</v>
      </c>
      <c r="F207" s="31">
        <v>29.1</v>
      </c>
      <c r="G207" s="31">
        <v>30.9</v>
      </c>
      <c r="H207" s="31">
        <v>34.700000000000003</v>
      </c>
    </row>
    <row r="208" spans="1:8" x14ac:dyDescent="0.25">
      <c r="A208" s="2" t="s">
        <v>213</v>
      </c>
      <c r="B208" s="4">
        <v>25.8</v>
      </c>
      <c r="C208" s="4">
        <v>3</v>
      </c>
      <c r="D208" s="31">
        <v>19.8</v>
      </c>
      <c r="E208" s="31">
        <v>20.8</v>
      </c>
      <c r="F208" s="31">
        <v>29.8</v>
      </c>
      <c r="G208" s="31">
        <v>31.8</v>
      </c>
      <c r="H208" s="31">
        <v>35.700000000000003</v>
      </c>
    </row>
    <row r="209" spans="1:8" x14ac:dyDescent="0.25">
      <c r="A209" s="2" t="s">
        <v>214</v>
      </c>
      <c r="B209" s="4">
        <v>26.3</v>
      </c>
      <c r="C209" s="4">
        <v>3.15</v>
      </c>
      <c r="D209" s="31">
        <v>20</v>
      </c>
      <c r="E209" s="31">
        <v>21.1</v>
      </c>
      <c r="F209" s="31">
        <v>30.5</v>
      </c>
      <c r="G209" s="31">
        <v>32.6</v>
      </c>
      <c r="H209" s="31">
        <v>36.700000000000003</v>
      </c>
    </row>
    <row r="210" spans="1:8" x14ac:dyDescent="0.25">
      <c r="A210" s="2" t="s">
        <v>215</v>
      </c>
      <c r="B210" s="4">
        <v>26.9</v>
      </c>
      <c r="C210" s="4">
        <v>3.25</v>
      </c>
      <c r="D210" s="31">
        <v>20.399999999999999</v>
      </c>
      <c r="E210" s="31">
        <v>21.6</v>
      </c>
      <c r="F210" s="31">
        <v>31.3</v>
      </c>
      <c r="G210" s="31">
        <v>33.4</v>
      </c>
      <c r="H210" s="31">
        <v>37.700000000000003</v>
      </c>
    </row>
    <row r="211" spans="1:8" x14ac:dyDescent="0.25">
      <c r="A211" s="2" t="s">
        <v>216</v>
      </c>
      <c r="B211" s="4">
        <v>27.45</v>
      </c>
      <c r="C211" s="4">
        <v>3.375</v>
      </c>
      <c r="D211" s="31">
        <v>20.7</v>
      </c>
      <c r="E211" s="31">
        <v>21.9</v>
      </c>
      <c r="F211" s="31">
        <v>32</v>
      </c>
      <c r="G211" s="31">
        <v>34.200000000000003</v>
      </c>
      <c r="H211" s="31">
        <v>38.6</v>
      </c>
    </row>
    <row r="212" spans="1:8" x14ac:dyDescent="0.25">
      <c r="A212" s="2" t="s">
        <v>217</v>
      </c>
      <c r="B212" s="4">
        <v>28.15</v>
      </c>
      <c r="C212" s="4">
        <v>3.5249999999999999</v>
      </c>
      <c r="D212" s="31">
        <v>21.1</v>
      </c>
      <c r="E212" s="31">
        <v>22.3</v>
      </c>
      <c r="F212" s="31">
        <v>32.799999999999997</v>
      </c>
      <c r="G212" s="31">
        <v>35.200000000000003</v>
      </c>
      <c r="H212" s="31">
        <v>39.799999999999997</v>
      </c>
    </row>
    <row r="213" spans="1:8" x14ac:dyDescent="0.25">
      <c r="A213" s="2" t="s">
        <v>218</v>
      </c>
      <c r="B213" s="4">
        <v>28.75</v>
      </c>
      <c r="C213" s="4">
        <v>3.6749999999999998</v>
      </c>
      <c r="D213" s="31">
        <v>21.4</v>
      </c>
      <c r="E213" s="31">
        <v>22.7</v>
      </c>
      <c r="F213" s="31">
        <v>33.700000000000003</v>
      </c>
      <c r="G213" s="31">
        <v>36.1</v>
      </c>
      <c r="H213" s="31">
        <v>40.9</v>
      </c>
    </row>
    <row r="214" spans="1:8" x14ac:dyDescent="0.25">
      <c r="A214" s="2" t="s">
        <v>219</v>
      </c>
      <c r="B214" s="4">
        <v>29.4</v>
      </c>
      <c r="C214" s="4">
        <v>3.8</v>
      </c>
      <c r="D214" s="31">
        <v>21.8</v>
      </c>
      <c r="E214" s="31">
        <v>23.1</v>
      </c>
      <c r="F214" s="31">
        <v>34.5</v>
      </c>
      <c r="G214" s="31">
        <v>37</v>
      </c>
      <c r="H214" s="31">
        <v>42</v>
      </c>
    </row>
    <row r="215" spans="1:8" x14ac:dyDescent="0.25">
      <c r="A215" s="2" t="s">
        <v>220</v>
      </c>
      <c r="B215" s="4">
        <v>30.05</v>
      </c>
      <c r="C215" s="4">
        <v>3.9249999999999998</v>
      </c>
      <c r="D215" s="31">
        <v>22.2</v>
      </c>
      <c r="E215" s="31">
        <v>23.5</v>
      </c>
      <c r="F215" s="31">
        <v>35.299999999999997</v>
      </c>
      <c r="G215" s="31">
        <v>37.9</v>
      </c>
      <c r="H215" s="31">
        <v>43.1</v>
      </c>
    </row>
    <row r="216" spans="1:8" x14ac:dyDescent="0.25">
      <c r="A216" s="2" t="s">
        <v>221</v>
      </c>
      <c r="B216" s="4">
        <v>30.7</v>
      </c>
      <c r="C216" s="4">
        <v>4.05</v>
      </c>
      <c r="D216" s="31">
        <v>22.6</v>
      </c>
      <c r="E216" s="31">
        <v>24</v>
      </c>
      <c r="F216" s="31">
        <v>36.200000000000003</v>
      </c>
      <c r="G216" s="31">
        <v>38.799999999999997</v>
      </c>
      <c r="H216" s="31">
        <v>44.2</v>
      </c>
    </row>
    <row r="217" spans="1:8" x14ac:dyDescent="0.25">
      <c r="A217" s="2" t="s">
        <v>222</v>
      </c>
      <c r="B217" s="4">
        <v>31.45</v>
      </c>
      <c r="C217" s="4">
        <v>4.2249999999999996</v>
      </c>
      <c r="D217" s="31">
        <v>23</v>
      </c>
      <c r="E217" s="31">
        <v>24.4</v>
      </c>
      <c r="F217" s="31">
        <v>37.1</v>
      </c>
      <c r="G217" s="31">
        <v>39.9</v>
      </c>
      <c r="H217" s="31">
        <v>45.4</v>
      </c>
    </row>
    <row r="218" spans="1:8" x14ac:dyDescent="0.25">
      <c r="A218" s="2" t="s">
        <v>223</v>
      </c>
      <c r="B218" s="4">
        <v>32.049999999999997</v>
      </c>
      <c r="C218" s="4">
        <v>4.375</v>
      </c>
      <c r="D218" s="31">
        <v>23.3</v>
      </c>
      <c r="E218" s="31">
        <v>24.9</v>
      </c>
      <c r="F218" s="31">
        <v>38</v>
      </c>
      <c r="G218" s="31">
        <v>40.799999999999997</v>
      </c>
      <c r="H218" s="31">
        <v>46.4</v>
      </c>
    </row>
    <row r="219" spans="1:8" x14ac:dyDescent="0.25">
      <c r="A219" s="2" t="s">
        <v>224</v>
      </c>
      <c r="B219" s="4">
        <v>32.799999999999997</v>
      </c>
      <c r="C219" s="4">
        <v>4.5</v>
      </c>
      <c r="D219" s="31">
        <v>23.8</v>
      </c>
      <c r="E219" s="31">
        <v>25.4</v>
      </c>
      <c r="F219" s="31">
        <v>38.9</v>
      </c>
      <c r="G219" s="31">
        <v>41.8</v>
      </c>
      <c r="H219" s="31">
        <v>47.6</v>
      </c>
    </row>
    <row r="220" spans="1:8" x14ac:dyDescent="0.25">
      <c r="A220" s="2" t="s">
        <v>225</v>
      </c>
      <c r="B220" s="4">
        <v>33.450000000000003</v>
      </c>
      <c r="C220" s="4">
        <v>4.625</v>
      </c>
      <c r="D220" s="31">
        <v>24.2</v>
      </c>
      <c r="E220" s="31">
        <v>25.9</v>
      </c>
      <c r="F220" s="31">
        <v>39.799999999999997</v>
      </c>
      <c r="G220" s="31">
        <v>42.7</v>
      </c>
      <c r="H220" s="31">
        <v>48.6</v>
      </c>
    </row>
    <row r="221" spans="1:8" x14ac:dyDescent="0.25">
      <c r="A221" s="2" t="s">
        <v>226</v>
      </c>
      <c r="B221" s="4">
        <v>34.15</v>
      </c>
      <c r="C221" s="4">
        <v>4.7249999999999996</v>
      </c>
      <c r="D221" s="31">
        <v>24.7</v>
      </c>
      <c r="E221" s="31">
        <v>26.4</v>
      </c>
      <c r="F221" s="31">
        <v>40.6</v>
      </c>
      <c r="G221" s="31">
        <v>43.6</v>
      </c>
      <c r="H221" s="31">
        <v>49.6</v>
      </c>
    </row>
    <row r="222" spans="1:8" x14ac:dyDescent="0.25">
      <c r="A222" s="2" t="s">
        <v>227</v>
      </c>
      <c r="B222" s="4">
        <v>34.9</v>
      </c>
      <c r="C222" s="4">
        <v>4.8499999999999996</v>
      </c>
      <c r="D222" s="31">
        <v>25.2</v>
      </c>
      <c r="E222" s="31">
        <v>27</v>
      </c>
      <c r="F222" s="31">
        <v>41.6</v>
      </c>
      <c r="G222" s="31">
        <v>44.6</v>
      </c>
      <c r="H222" s="31">
        <v>50.7</v>
      </c>
    </row>
    <row r="223" spans="1:8" x14ac:dyDescent="0.25">
      <c r="A223" s="2" t="s">
        <v>228</v>
      </c>
      <c r="B223" s="4">
        <v>35.65</v>
      </c>
      <c r="C223" s="4">
        <v>4.9249999999999998</v>
      </c>
      <c r="D223" s="31">
        <v>25.8</v>
      </c>
      <c r="E223" s="31">
        <v>27.6</v>
      </c>
      <c r="F223" s="31">
        <v>42.4</v>
      </c>
      <c r="G223" s="31">
        <v>45.5</v>
      </c>
      <c r="H223" s="31">
        <v>51.8</v>
      </c>
    </row>
    <row r="224" spans="1:8" x14ac:dyDescent="0.25">
      <c r="A224" s="2" t="s">
        <v>229</v>
      </c>
      <c r="B224" s="4">
        <v>36.4</v>
      </c>
      <c r="C224" s="4">
        <v>5.0999999999999996</v>
      </c>
      <c r="D224" s="31">
        <v>26.2</v>
      </c>
      <c r="E224" s="31">
        <v>28.2</v>
      </c>
      <c r="F224" s="31">
        <v>43.4</v>
      </c>
      <c r="G224" s="31">
        <v>46.6</v>
      </c>
      <c r="H224" s="31">
        <v>52.9</v>
      </c>
    </row>
    <row r="225" spans="1:8" x14ac:dyDescent="0.25">
      <c r="A225" s="2" t="s">
        <v>230</v>
      </c>
      <c r="B225" s="4">
        <v>37.15</v>
      </c>
      <c r="C225" s="4">
        <v>5.1749999999999998</v>
      </c>
      <c r="D225" s="31">
        <v>26.8</v>
      </c>
      <c r="E225" s="31">
        <v>28.8</v>
      </c>
      <c r="F225" s="31">
        <v>44.3</v>
      </c>
      <c r="G225" s="31">
        <v>47.5</v>
      </c>
      <c r="H225" s="31">
        <v>53.8</v>
      </c>
    </row>
    <row r="226" spans="1:8" x14ac:dyDescent="0.25">
      <c r="A226" s="2" t="s">
        <v>231</v>
      </c>
      <c r="B226" s="4">
        <v>37.9</v>
      </c>
      <c r="C226" s="4">
        <v>5.25</v>
      </c>
      <c r="D226" s="31">
        <v>27.4</v>
      </c>
      <c r="E226" s="31">
        <v>29.5</v>
      </c>
      <c r="F226" s="31">
        <v>45.2</v>
      </c>
      <c r="G226" s="31">
        <v>48.4</v>
      </c>
      <c r="H226" s="31">
        <v>54.7</v>
      </c>
    </row>
    <row r="227" spans="1:8" x14ac:dyDescent="0.25">
      <c r="A227" s="2" t="s">
        <v>232</v>
      </c>
      <c r="B227" s="4">
        <v>38.700000000000003</v>
      </c>
      <c r="C227" s="4">
        <v>5.3</v>
      </c>
      <c r="D227" s="31">
        <v>28.1</v>
      </c>
      <c r="E227" s="31">
        <v>30.2</v>
      </c>
      <c r="F227" s="31">
        <v>46.1</v>
      </c>
      <c r="G227" s="31">
        <v>49.3</v>
      </c>
      <c r="H227" s="31">
        <v>55.7</v>
      </c>
    </row>
    <row r="228" spans="1:8" x14ac:dyDescent="0.25">
      <c r="A228" s="2" t="s">
        <v>233</v>
      </c>
      <c r="B228" s="4">
        <v>39.5</v>
      </c>
      <c r="C228" s="4">
        <v>5.4</v>
      </c>
      <c r="D228" s="31">
        <v>28.7</v>
      </c>
      <c r="E228" s="31">
        <v>30.8</v>
      </c>
      <c r="F228" s="31">
        <v>47</v>
      </c>
      <c r="G228" s="31">
        <v>50.3</v>
      </c>
      <c r="H228" s="31">
        <v>56.8</v>
      </c>
    </row>
    <row r="229" spans="1:8" x14ac:dyDescent="0.25">
      <c r="A229" s="2" t="s">
        <v>234</v>
      </c>
      <c r="B229" s="4">
        <v>40.299999999999997</v>
      </c>
      <c r="C229" s="4">
        <v>5.45</v>
      </c>
      <c r="D229" s="31">
        <v>29.4</v>
      </c>
      <c r="E229" s="31">
        <v>31.6</v>
      </c>
      <c r="F229" s="31">
        <v>47.9</v>
      </c>
      <c r="G229" s="31">
        <v>51.2</v>
      </c>
      <c r="H229" s="31">
        <v>57.7</v>
      </c>
    </row>
    <row r="230" spans="1:8" x14ac:dyDescent="0.25">
      <c r="A230" s="2" t="s">
        <v>235</v>
      </c>
      <c r="B230" s="4">
        <v>41.15</v>
      </c>
      <c r="C230" s="4">
        <v>5.4749999999999996</v>
      </c>
      <c r="D230" s="31">
        <v>30.2</v>
      </c>
      <c r="E230" s="31">
        <v>32.4</v>
      </c>
      <c r="F230" s="31">
        <v>48.8</v>
      </c>
      <c r="G230" s="31">
        <v>52.1</v>
      </c>
      <c r="H230" s="31">
        <v>58.6</v>
      </c>
    </row>
    <row r="231" spans="1:8" x14ac:dyDescent="0.25">
      <c r="A231" s="2" t="s">
        <v>236</v>
      </c>
      <c r="B231" s="4">
        <v>41.95</v>
      </c>
      <c r="C231" s="4">
        <v>5.5250000000000004</v>
      </c>
      <c r="D231" s="31">
        <v>30.9</v>
      </c>
      <c r="E231" s="31">
        <v>33.1</v>
      </c>
      <c r="F231" s="31">
        <v>49.7</v>
      </c>
      <c r="G231" s="31">
        <v>53</v>
      </c>
      <c r="H231" s="31">
        <v>59.5</v>
      </c>
    </row>
    <row r="232" spans="1:8" x14ac:dyDescent="0.25">
      <c r="A232" s="2" t="s">
        <v>237</v>
      </c>
      <c r="B232" s="4">
        <v>42.65</v>
      </c>
      <c r="C232" s="4">
        <v>5.5750000000000002</v>
      </c>
      <c r="D232" s="31">
        <v>31.5</v>
      </c>
      <c r="E232" s="31">
        <v>33.9</v>
      </c>
      <c r="F232" s="31">
        <v>50.5</v>
      </c>
      <c r="G232" s="31">
        <v>53.8</v>
      </c>
      <c r="H232" s="31">
        <v>60.3</v>
      </c>
    </row>
    <row r="233" spans="1:8" x14ac:dyDescent="0.25">
      <c r="A233" s="2" t="s">
        <v>238</v>
      </c>
      <c r="B233" s="4">
        <v>43.5</v>
      </c>
      <c r="C233" s="4">
        <v>5.6</v>
      </c>
      <c r="D233" s="31">
        <v>32.299999999999997</v>
      </c>
      <c r="E233" s="31">
        <v>34.700000000000003</v>
      </c>
      <c r="F233" s="31">
        <v>51.4</v>
      </c>
      <c r="G233" s="31">
        <v>54.7</v>
      </c>
      <c r="H233" s="31">
        <v>61.2</v>
      </c>
    </row>
    <row r="234" spans="1:8" x14ac:dyDescent="0.25">
      <c r="A234" s="2" t="s">
        <v>239</v>
      </c>
      <c r="B234" s="4">
        <v>44.3</v>
      </c>
      <c r="C234" s="4">
        <v>5.6</v>
      </c>
      <c r="D234" s="31">
        <v>33.1</v>
      </c>
      <c r="E234" s="31">
        <v>35.5</v>
      </c>
      <c r="F234" s="31">
        <v>52.2</v>
      </c>
      <c r="G234" s="31">
        <v>55.5</v>
      </c>
      <c r="H234" s="31">
        <v>62</v>
      </c>
    </row>
    <row r="235" spans="1:8" x14ac:dyDescent="0.25">
      <c r="A235" s="2" t="s">
        <v>240</v>
      </c>
      <c r="B235" s="4">
        <v>45.05</v>
      </c>
      <c r="C235" s="4">
        <v>5.625</v>
      </c>
      <c r="D235" s="31">
        <v>33.799999999999997</v>
      </c>
      <c r="E235" s="31">
        <v>36.200000000000003</v>
      </c>
      <c r="F235" s="31">
        <v>53</v>
      </c>
      <c r="G235" s="31">
        <v>56.3</v>
      </c>
      <c r="H235" s="31">
        <v>62.8</v>
      </c>
    </row>
    <row r="236" spans="1:8" x14ac:dyDescent="0.25">
      <c r="A236" s="2" t="s">
        <v>241</v>
      </c>
      <c r="B236" s="4">
        <v>45.85</v>
      </c>
      <c r="C236" s="4">
        <v>5.625</v>
      </c>
      <c r="D236" s="31">
        <v>34.6</v>
      </c>
      <c r="E236" s="31">
        <v>37</v>
      </c>
      <c r="F236" s="31">
        <v>53.8</v>
      </c>
      <c r="G236" s="31">
        <v>57.1</v>
      </c>
      <c r="H236" s="31">
        <v>63.6</v>
      </c>
    </row>
    <row r="237" spans="1:8" x14ac:dyDescent="0.25">
      <c r="A237" s="2" t="s">
        <v>242</v>
      </c>
      <c r="B237" s="4">
        <v>46.6</v>
      </c>
      <c r="C237" s="4">
        <v>5.65</v>
      </c>
      <c r="D237" s="31">
        <v>35.299999999999997</v>
      </c>
      <c r="E237" s="31">
        <v>37.700000000000003</v>
      </c>
      <c r="F237" s="31">
        <v>54.6</v>
      </c>
      <c r="G237" s="31">
        <v>57.9</v>
      </c>
      <c r="H237" s="31">
        <v>64.400000000000006</v>
      </c>
    </row>
    <row r="238" spans="1:8" x14ac:dyDescent="0.25">
      <c r="A238" s="2" t="s">
        <v>243</v>
      </c>
      <c r="B238" s="4">
        <v>47.35</v>
      </c>
      <c r="C238" s="4">
        <v>5.6749999999999998</v>
      </c>
      <c r="D238" s="31">
        <v>36</v>
      </c>
      <c r="E238" s="31">
        <v>38.4</v>
      </c>
      <c r="F238" s="31">
        <v>55.4</v>
      </c>
      <c r="G238" s="31">
        <v>58.7</v>
      </c>
      <c r="H238" s="31">
        <v>65.2</v>
      </c>
    </row>
    <row r="239" spans="1:8" x14ac:dyDescent="0.25">
      <c r="A239" s="2" t="s">
        <v>244</v>
      </c>
      <c r="B239" s="4">
        <v>48.05</v>
      </c>
      <c r="C239" s="4">
        <v>5.6749999999999998</v>
      </c>
      <c r="D239" s="31">
        <v>36.700000000000003</v>
      </c>
      <c r="E239" s="31">
        <v>39.200000000000003</v>
      </c>
      <c r="F239" s="31">
        <v>56.2</v>
      </c>
      <c r="G239" s="31">
        <v>59.4</v>
      </c>
      <c r="H239" s="31">
        <v>65.8</v>
      </c>
    </row>
    <row r="240" spans="1:8" x14ac:dyDescent="0.25">
      <c r="A240" s="2" t="s">
        <v>245</v>
      </c>
      <c r="B240" s="4">
        <v>48.75</v>
      </c>
      <c r="C240" s="4">
        <v>5.6749999999999998</v>
      </c>
      <c r="D240" s="31">
        <v>37.4</v>
      </c>
      <c r="E240" s="31">
        <v>39.9</v>
      </c>
      <c r="F240" s="31">
        <v>56.9</v>
      </c>
      <c r="G240" s="31">
        <v>60.1</v>
      </c>
      <c r="H240" s="31">
        <v>66.400000000000006</v>
      </c>
    </row>
    <row r="241" spans="1:8" x14ac:dyDescent="0.25">
      <c r="A241" s="2" t="s">
        <v>246</v>
      </c>
      <c r="B241" s="4">
        <v>49.45</v>
      </c>
      <c r="C241" s="4">
        <v>5.6749999999999998</v>
      </c>
      <c r="D241" s="31">
        <v>38.1</v>
      </c>
      <c r="E241" s="31">
        <v>40.6</v>
      </c>
      <c r="F241" s="31">
        <v>57.6</v>
      </c>
      <c r="G241" s="31">
        <v>60.8</v>
      </c>
      <c r="H241" s="31">
        <v>67.099999999999994</v>
      </c>
    </row>
    <row r="242" spans="1:8" x14ac:dyDescent="0.25">
      <c r="A242" s="2" t="s">
        <v>247</v>
      </c>
      <c r="B242" s="4">
        <v>50.1</v>
      </c>
      <c r="C242" s="4">
        <v>5.65</v>
      </c>
      <c r="D242" s="31">
        <v>38.799999999999997</v>
      </c>
      <c r="E242" s="31">
        <v>41.3</v>
      </c>
      <c r="F242" s="31">
        <v>58.3</v>
      </c>
      <c r="G242" s="31">
        <v>61.4</v>
      </c>
      <c r="H242" s="31">
        <v>67.7</v>
      </c>
    </row>
    <row r="243" spans="1:8" x14ac:dyDescent="0.25">
      <c r="A243" s="2" t="s">
        <v>248</v>
      </c>
      <c r="B243" s="4">
        <v>50.8</v>
      </c>
      <c r="C243" s="4">
        <v>5.65</v>
      </c>
      <c r="D243" s="31">
        <v>39.5</v>
      </c>
      <c r="E243" s="31">
        <v>42</v>
      </c>
      <c r="F243" s="31">
        <v>59</v>
      </c>
      <c r="G243" s="31">
        <v>62.1</v>
      </c>
      <c r="H243" s="31">
        <v>68.400000000000006</v>
      </c>
    </row>
    <row r="244" spans="1:8" x14ac:dyDescent="0.25">
      <c r="A244" s="2" t="s">
        <v>249</v>
      </c>
      <c r="B244" s="4">
        <v>51.4</v>
      </c>
      <c r="C244" s="4">
        <v>5.65</v>
      </c>
      <c r="D244" s="31">
        <v>40.1</v>
      </c>
      <c r="E244" s="31">
        <v>42.7</v>
      </c>
      <c r="F244" s="31">
        <v>59.7</v>
      </c>
      <c r="G244" s="31">
        <v>62.7</v>
      </c>
      <c r="H244" s="31">
        <v>68.8</v>
      </c>
    </row>
    <row r="245" spans="1:8" x14ac:dyDescent="0.25">
      <c r="A245" s="2" t="s">
        <v>250</v>
      </c>
      <c r="B245" s="4">
        <v>52.05</v>
      </c>
      <c r="C245" s="4">
        <v>5.625</v>
      </c>
      <c r="D245" s="31">
        <v>40.799999999999997</v>
      </c>
      <c r="E245" s="31">
        <v>43.4</v>
      </c>
      <c r="F245" s="31">
        <v>60.3</v>
      </c>
      <c r="G245" s="31">
        <v>63.3</v>
      </c>
      <c r="H245" s="31">
        <v>69.3</v>
      </c>
    </row>
    <row r="246" spans="1:8" x14ac:dyDescent="0.25">
      <c r="A246" s="2" t="s">
        <v>251</v>
      </c>
      <c r="B246" s="4">
        <v>52.75</v>
      </c>
      <c r="C246" s="4">
        <v>5.625</v>
      </c>
      <c r="D246" s="31">
        <v>41.5</v>
      </c>
      <c r="E246" s="31">
        <v>44.2</v>
      </c>
      <c r="F246" s="31">
        <v>61.1</v>
      </c>
      <c r="G246" s="31">
        <v>64</v>
      </c>
      <c r="H246" s="31">
        <v>69.8</v>
      </c>
    </row>
    <row r="247" spans="1:8" x14ac:dyDescent="0.25">
      <c r="A247" s="2" t="s">
        <v>252</v>
      </c>
      <c r="B247" s="4">
        <v>53.35</v>
      </c>
      <c r="C247" s="4">
        <v>5.625</v>
      </c>
      <c r="D247" s="31">
        <v>42.1</v>
      </c>
      <c r="E247" s="31">
        <v>44.9</v>
      </c>
      <c r="F247" s="31">
        <v>61.7</v>
      </c>
      <c r="G247" s="31">
        <v>64.599999999999994</v>
      </c>
      <c r="H247" s="31">
        <v>70.3</v>
      </c>
    </row>
    <row r="248" spans="1:8" x14ac:dyDescent="0.25">
      <c r="A248" s="2" t="s">
        <v>253</v>
      </c>
      <c r="B248" s="4">
        <v>53.95</v>
      </c>
      <c r="C248" s="4">
        <v>5.5750000000000002</v>
      </c>
      <c r="D248" s="31">
        <v>42.8</v>
      </c>
      <c r="E248" s="31">
        <v>45.6</v>
      </c>
      <c r="F248" s="31">
        <v>62.3</v>
      </c>
      <c r="G248" s="31">
        <v>65.099999999999994</v>
      </c>
      <c r="H248" s="31">
        <v>70.599999999999994</v>
      </c>
    </row>
    <row r="249" spans="1:8" x14ac:dyDescent="0.25">
      <c r="A249" s="2" t="s">
        <v>254</v>
      </c>
      <c r="B249" s="4">
        <v>54.6</v>
      </c>
      <c r="C249" s="4">
        <v>5.5</v>
      </c>
      <c r="D249" s="31">
        <v>43.6</v>
      </c>
      <c r="E249" s="31">
        <v>46.4</v>
      </c>
      <c r="F249" s="31">
        <v>63</v>
      </c>
      <c r="G249" s="31">
        <v>65.599999999999994</v>
      </c>
      <c r="H249" s="31">
        <v>71</v>
      </c>
    </row>
    <row r="250" spans="1:8" x14ac:dyDescent="0.25">
      <c r="A250" s="2" t="s">
        <v>255</v>
      </c>
      <c r="B250" s="4">
        <v>53.25</v>
      </c>
      <c r="C250" s="4">
        <v>4.4749999999999996</v>
      </c>
      <c r="D250" s="31">
        <v>44.3</v>
      </c>
      <c r="E250" s="31">
        <v>47.2</v>
      </c>
      <c r="F250" s="31">
        <v>63.6</v>
      </c>
      <c r="G250" s="31">
        <v>62.2</v>
      </c>
      <c r="H250" s="31">
        <v>71.400000000000006</v>
      </c>
    </row>
    <row r="251" spans="1:8" x14ac:dyDescent="0.25">
      <c r="A251" s="2" t="s">
        <v>256</v>
      </c>
      <c r="B251" s="4">
        <v>55.9</v>
      </c>
      <c r="C251" s="4">
        <v>5.4</v>
      </c>
      <c r="D251" s="31">
        <v>45.1</v>
      </c>
      <c r="E251" s="31">
        <v>48</v>
      </c>
      <c r="F251" s="31">
        <v>64.2</v>
      </c>
      <c r="G251" s="31">
        <v>66.7</v>
      </c>
      <c r="H251" s="31">
        <v>71.599999999999994</v>
      </c>
    </row>
    <row r="252" spans="1:8" x14ac:dyDescent="0.25">
      <c r="A252" s="2" t="s">
        <v>257</v>
      </c>
      <c r="B252" s="4">
        <v>56.6</v>
      </c>
      <c r="C252" s="4">
        <v>5.35</v>
      </c>
      <c r="D252" s="31">
        <v>45.9</v>
      </c>
      <c r="E252" s="31">
        <v>48.8</v>
      </c>
      <c r="F252" s="31">
        <v>64.900000000000006</v>
      </c>
      <c r="G252" s="31">
        <v>67.3</v>
      </c>
      <c r="H252" s="31">
        <v>72.099999999999994</v>
      </c>
    </row>
    <row r="253" spans="1:8" x14ac:dyDescent="0.25">
      <c r="A253" s="2" t="s">
        <v>258</v>
      </c>
      <c r="B253" s="4">
        <v>57.25</v>
      </c>
      <c r="C253" s="4">
        <v>5.2249999999999996</v>
      </c>
      <c r="D253" s="31">
        <v>46.8</v>
      </c>
      <c r="E253" s="31">
        <v>49.8</v>
      </c>
      <c r="F253" s="31">
        <v>65.5</v>
      </c>
      <c r="G253" s="31">
        <v>67.7</v>
      </c>
      <c r="H253" s="31">
        <v>72.3</v>
      </c>
    </row>
  </sheetData>
  <sheetProtection password="98C2" sheet="1" objects="1" scenarios="1"/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7"/>
  <sheetViews>
    <sheetView topLeftCell="A290" workbookViewId="0">
      <selection activeCell="B316" sqref="B316"/>
    </sheetView>
  </sheetViews>
  <sheetFormatPr defaultRowHeight="12.75" x14ac:dyDescent="0.2"/>
  <sheetData>
    <row r="1" spans="1:13" x14ac:dyDescent="0.2">
      <c r="A1" t="s">
        <v>6</v>
      </c>
      <c r="B1" s="5" t="s">
        <v>2</v>
      </c>
      <c r="C1" s="5" t="s">
        <v>3</v>
      </c>
      <c r="D1" s="5" t="s">
        <v>515</v>
      </c>
      <c r="E1" s="5" t="s">
        <v>516</v>
      </c>
      <c r="F1" s="5" t="s">
        <v>517</v>
      </c>
      <c r="G1" s="5" t="s">
        <v>518</v>
      </c>
      <c r="H1" s="5" t="s">
        <v>4</v>
      </c>
      <c r="I1" s="5" t="s">
        <v>5</v>
      </c>
      <c r="J1" s="5" t="s">
        <v>519</v>
      </c>
      <c r="K1" s="5" t="s">
        <v>520</v>
      </c>
      <c r="L1" s="5" t="s">
        <v>521</v>
      </c>
      <c r="M1" s="5" t="s">
        <v>522</v>
      </c>
    </row>
    <row r="2" spans="1:13" x14ac:dyDescent="0.2">
      <c r="A2" t="s">
        <v>260</v>
      </c>
      <c r="B2" s="6">
        <v>3.35</v>
      </c>
      <c r="C2" s="6">
        <v>0.32500000000000001</v>
      </c>
      <c r="D2" s="5">
        <v>2.7</v>
      </c>
      <c r="E2" s="5">
        <v>2.8</v>
      </c>
      <c r="F2" s="5">
        <v>3.9</v>
      </c>
      <c r="G2" s="5">
        <v>4</v>
      </c>
      <c r="H2" s="7">
        <v>50.45</v>
      </c>
      <c r="I2" s="7">
        <v>1.825</v>
      </c>
      <c r="J2" s="5">
        <v>46.8</v>
      </c>
      <c r="K2" s="5">
        <v>47.6</v>
      </c>
      <c r="L2" s="5">
        <v>53.1</v>
      </c>
      <c r="M2" s="5">
        <v>54.1</v>
      </c>
    </row>
    <row r="3" spans="1:13" x14ac:dyDescent="0.2">
      <c r="A3" t="s">
        <v>261</v>
      </c>
      <c r="B3" s="6">
        <v>4.1500000000000004</v>
      </c>
      <c r="C3" s="6">
        <v>0.42499999999999999</v>
      </c>
      <c r="D3" s="5">
        <v>3.3</v>
      </c>
      <c r="E3" s="5">
        <v>3.4</v>
      </c>
      <c r="F3" s="5">
        <v>4.7</v>
      </c>
      <c r="G3" s="5">
        <v>5</v>
      </c>
      <c r="H3" s="7">
        <v>53.45</v>
      </c>
      <c r="I3" s="7">
        <v>1.925</v>
      </c>
      <c r="J3" s="5">
        <v>49.6</v>
      </c>
      <c r="K3" s="5">
        <v>50.4</v>
      </c>
      <c r="L3" s="5">
        <v>56.2</v>
      </c>
      <c r="M3" s="5">
        <v>57.3</v>
      </c>
    </row>
    <row r="4" spans="1:13" x14ac:dyDescent="0.2">
      <c r="A4" t="s">
        <v>262</v>
      </c>
      <c r="B4" s="6">
        <v>4.8499999999999996</v>
      </c>
      <c r="C4" s="6">
        <v>0.47499999999999998</v>
      </c>
      <c r="D4" s="5">
        <v>3.9</v>
      </c>
      <c r="E4" s="5">
        <v>4.2</v>
      </c>
      <c r="F4" s="5">
        <v>5.5</v>
      </c>
      <c r="G4" s="5">
        <v>5.8</v>
      </c>
      <c r="H4" s="7">
        <v>56.3</v>
      </c>
      <c r="I4" s="7">
        <v>2</v>
      </c>
      <c r="J4" s="5">
        <v>52.3</v>
      </c>
      <c r="K4" s="5">
        <v>53.2</v>
      </c>
      <c r="L4" s="5">
        <v>59.1</v>
      </c>
      <c r="M4" s="5">
        <v>60.3</v>
      </c>
    </row>
    <row r="5" spans="1:13" x14ac:dyDescent="0.2">
      <c r="A5" t="s">
        <v>263</v>
      </c>
      <c r="B5" s="6">
        <v>5.6</v>
      </c>
      <c r="C5" s="6">
        <v>0.55000000000000004</v>
      </c>
      <c r="D5" s="5">
        <v>4.5</v>
      </c>
      <c r="E5" s="5">
        <v>4.8</v>
      </c>
      <c r="F5" s="5">
        <v>6.4</v>
      </c>
      <c r="G5" s="5">
        <v>6.7</v>
      </c>
      <c r="H5" s="7">
        <v>58.95</v>
      </c>
      <c r="I5" s="7">
        <v>2.0750000000000002</v>
      </c>
      <c r="J5" s="5">
        <v>54.8</v>
      </c>
      <c r="K5" s="5">
        <v>55.7</v>
      </c>
      <c r="L5" s="5">
        <v>61.9</v>
      </c>
      <c r="M5" s="5">
        <v>63.1</v>
      </c>
    </row>
    <row r="6" spans="1:13" x14ac:dyDescent="0.2">
      <c r="A6" t="s">
        <v>264</v>
      </c>
      <c r="B6" s="6">
        <v>6.2</v>
      </c>
      <c r="C6" s="6">
        <v>0.6</v>
      </c>
      <c r="D6" s="5">
        <v>5</v>
      </c>
      <c r="E6" s="5">
        <v>5.3</v>
      </c>
      <c r="F6" s="5">
        <v>7.1</v>
      </c>
      <c r="G6" s="5">
        <v>7.4</v>
      </c>
      <c r="H6" s="7">
        <v>61.5</v>
      </c>
      <c r="I6" s="7">
        <v>2.15</v>
      </c>
      <c r="J6" s="5">
        <v>57.2</v>
      </c>
      <c r="K6" s="5">
        <v>58.1</v>
      </c>
      <c r="L6" s="5">
        <v>64.599999999999994</v>
      </c>
      <c r="M6" s="5">
        <v>65.8</v>
      </c>
    </row>
    <row r="7" spans="1:13" x14ac:dyDescent="0.2">
      <c r="A7" t="s">
        <v>265</v>
      </c>
      <c r="B7" s="6">
        <v>6.8</v>
      </c>
      <c r="C7" s="6">
        <v>0.65</v>
      </c>
      <c r="D7" s="5">
        <v>5.5</v>
      </c>
      <c r="E7" s="5">
        <v>5.8</v>
      </c>
      <c r="F7" s="5">
        <v>7.8</v>
      </c>
      <c r="G7" s="5">
        <v>8.1</v>
      </c>
      <c r="H7" s="7">
        <v>63.85</v>
      </c>
      <c r="I7" s="7">
        <v>2.2250000000000001</v>
      </c>
      <c r="J7" s="5">
        <v>59.4</v>
      </c>
      <c r="K7" s="5">
        <v>60.4</v>
      </c>
      <c r="L7" s="5">
        <v>67.099999999999994</v>
      </c>
      <c r="M7" s="5">
        <v>68.3</v>
      </c>
    </row>
    <row r="8" spans="1:13" x14ac:dyDescent="0.2">
      <c r="A8" t="s">
        <v>266</v>
      </c>
      <c r="B8" s="6">
        <v>7.4</v>
      </c>
      <c r="C8" s="6">
        <v>0.7</v>
      </c>
      <c r="D8" s="5">
        <v>6</v>
      </c>
      <c r="E8" s="5">
        <v>6.3</v>
      </c>
      <c r="F8" s="5">
        <v>8.4</v>
      </c>
      <c r="G8" s="5">
        <v>8.8000000000000007</v>
      </c>
      <c r="H8" s="7">
        <v>65.95</v>
      </c>
      <c r="I8" s="7">
        <v>2.2749999999999999</v>
      </c>
      <c r="J8" s="5">
        <v>61.4</v>
      </c>
      <c r="K8" s="5">
        <v>62.4</v>
      </c>
      <c r="L8" s="5">
        <v>69.2</v>
      </c>
      <c r="M8" s="5">
        <v>70.5</v>
      </c>
    </row>
    <row r="9" spans="1:13" x14ac:dyDescent="0.2">
      <c r="A9" t="s">
        <v>267</v>
      </c>
      <c r="B9" s="6">
        <v>7.9</v>
      </c>
      <c r="C9" s="6">
        <v>0.75</v>
      </c>
      <c r="D9" s="5">
        <v>6.4</v>
      </c>
      <c r="E9" s="5">
        <v>6.8</v>
      </c>
      <c r="F9" s="5">
        <v>9</v>
      </c>
      <c r="G9" s="5">
        <v>9.4</v>
      </c>
      <c r="H9" s="7">
        <v>67.849999999999994</v>
      </c>
      <c r="I9" s="7">
        <v>2.375</v>
      </c>
      <c r="J9" s="5">
        <v>63.1</v>
      </c>
      <c r="K9" s="5">
        <v>64.2</v>
      </c>
      <c r="L9" s="5">
        <v>71.3</v>
      </c>
      <c r="M9" s="5">
        <v>72.599999999999994</v>
      </c>
    </row>
    <row r="10" spans="1:13" x14ac:dyDescent="0.2">
      <c r="A10" t="s">
        <v>268</v>
      </c>
      <c r="B10" s="6">
        <v>8.35</v>
      </c>
      <c r="C10" s="6">
        <v>0.77500000000000002</v>
      </c>
      <c r="D10" s="5">
        <v>6.8</v>
      </c>
      <c r="E10" s="5">
        <v>7.2</v>
      </c>
      <c r="F10" s="5">
        <v>9.5</v>
      </c>
      <c r="G10" s="5">
        <v>9.9</v>
      </c>
      <c r="H10" s="7">
        <v>69.650000000000006</v>
      </c>
      <c r="I10" s="7">
        <v>2.4249999999999998</v>
      </c>
      <c r="J10" s="5">
        <v>64.8</v>
      </c>
      <c r="K10" s="5">
        <v>65.900000000000006</v>
      </c>
      <c r="L10" s="5">
        <v>73.2</v>
      </c>
      <c r="M10" s="5">
        <v>74.5</v>
      </c>
    </row>
    <row r="11" spans="1:13" x14ac:dyDescent="0.2">
      <c r="A11" t="s">
        <v>269</v>
      </c>
      <c r="B11" s="6">
        <v>8.75</v>
      </c>
      <c r="C11" s="6">
        <v>0.77500000000000002</v>
      </c>
      <c r="D11" s="5">
        <v>7.2</v>
      </c>
      <c r="E11" s="5">
        <v>7.6</v>
      </c>
      <c r="F11" s="5">
        <v>9.9</v>
      </c>
      <c r="G11" s="5">
        <v>10.3</v>
      </c>
      <c r="H11" s="7">
        <v>71.349999999999994</v>
      </c>
      <c r="I11" s="7">
        <v>2.5250000000000057</v>
      </c>
      <c r="J11" s="5">
        <v>66.3</v>
      </c>
      <c r="K11" s="5">
        <v>67.400000000000006</v>
      </c>
      <c r="L11" s="5">
        <v>75</v>
      </c>
      <c r="M11" s="5">
        <v>76.400000000000006</v>
      </c>
    </row>
    <row r="12" spans="1:13" x14ac:dyDescent="0.2">
      <c r="A12" t="s">
        <v>357</v>
      </c>
      <c r="B12" s="6">
        <v>3.2</v>
      </c>
      <c r="C12" s="6">
        <v>0.3</v>
      </c>
      <c r="D12" s="5">
        <v>2.6</v>
      </c>
      <c r="E12" s="5">
        <v>2.7</v>
      </c>
      <c r="F12" s="5">
        <v>3.7</v>
      </c>
      <c r="G12" s="5">
        <v>3.8</v>
      </c>
      <c r="H12" s="6">
        <v>49.85</v>
      </c>
      <c r="I12" s="6">
        <v>2.0249999999999999</v>
      </c>
      <c r="J12" s="5">
        <v>45.8</v>
      </c>
      <c r="K12" s="5">
        <v>46.8</v>
      </c>
      <c r="L12" s="5">
        <v>52.9</v>
      </c>
      <c r="M12" s="5">
        <v>53.9</v>
      </c>
    </row>
    <row r="13" spans="1:13" x14ac:dyDescent="0.2">
      <c r="A13" t="s">
        <v>358</v>
      </c>
      <c r="B13" s="6">
        <v>3.95</v>
      </c>
      <c r="C13" s="6">
        <v>0.375</v>
      </c>
      <c r="D13" s="5">
        <v>3.2</v>
      </c>
      <c r="E13" s="5">
        <v>3.3</v>
      </c>
      <c r="F13" s="5">
        <v>4.4000000000000004</v>
      </c>
      <c r="G13" s="5">
        <v>4.7</v>
      </c>
      <c r="H13" s="6">
        <v>52.8</v>
      </c>
      <c r="I13" s="6">
        <v>2.2000000000000002</v>
      </c>
      <c r="J13" s="5">
        <v>48.4</v>
      </c>
      <c r="K13" s="5">
        <v>49.4</v>
      </c>
      <c r="L13" s="5">
        <v>56</v>
      </c>
      <c r="M13" s="5">
        <v>57.2</v>
      </c>
    </row>
    <row r="14" spans="1:13" x14ac:dyDescent="0.2">
      <c r="A14" t="s">
        <v>359</v>
      </c>
      <c r="B14" s="6">
        <v>4.5999999999999996</v>
      </c>
      <c r="C14" s="6">
        <v>0.45</v>
      </c>
      <c r="D14" s="5">
        <v>3.7</v>
      </c>
      <c r="E14" s="5">
        <v>3.8</v>
      </c>
      <c r="F14" s="5">
        <v>5.2</v>
      </c>
      <c r="G14" s="5">
        <v>5.5</v>
      </c>
      <c r="H14" s="6">
        <v>55.6</v>
      </c>
      <c r="I14" s="6">
        <v>2.35</v>
      </c>
      <c r="J14" s="5">
        <v>50.9</v>
      </c>
      <c r="K14" s="5">
        <v>52</v>
      </c>
      <c r="L14" s="5">
        <v>59</v>
      </c>
      <c r="M14" s="5">
        <v>60.3</v>
      </c>
    </row>
    <row r="15" spans="1:13" x14ac:dyDescent="0.2">
      <c r="A15" t="s">
        <v>360</v>
      </c>
      <c r="B15" s="6">
        <v>5.2</v>
      </c>
      <c r="C15" s="6">
        <v>0.55000000000000004</v>
      </c>
      <c r="D15" s="5">
        <v>4.0999999999999996</v>
      </c>
      <c r="E15" s="5">
        <v>4.4000000000000004</v>
      </c>
      <c r="F15" s="5">
        <v>6</v>
      </c>
      <c r="G15" s="5">
        <v>6.3</v>
      </c>
      <c r="H15" s="6">
        <v>58.25</v>
      </c>
      <c r="I15" s="6">
        <v>2.4750000000000001</v>
      </c>
      <c r="J15" s="5">
        <v>53.3</v>
      </c>
      <c r="K15" s="5">
        <v>54.4</v>
      </c>
      <c r="L15" s="5">
        <v>61.8</v>
      </c>
      <c r="M15" s="5">
        <v>63.2</v>
      </c>
    </row>
    <row r="16" spans="1:13" x14ac:dyDescent="0.2">
      <c r="A16" t="s">
        <v>361</v>
      </c>
      <c r="B16" s="6">
        <v>5.8</v>
      </c>
      <c r="C16" s="6">
        <v>0.6</v>
      </c>
      <c r="D16" s="5">
        <v>4.5999999999999996</v>
      </c>
      <c r="E16" s="5">
        <v>4.9000000000000004</v>
      </c>
      <c r="F16" s="5">
        <v>6.7</v>
      </c>
      <c r="G16" s="5">
        <v>7</v>
      </c>
      <c r="H16" s="6">
        <v>60.75</v>
      </c>
      <c r="I16" s="6">
        <v>2.5750000000000002</v>
      </c>
      <c r="J16" s="5">
        <v>55.6</v>
      </c>
      <c r="K16" s="5">
        <v>56.8</v>
      </c>
      <c r="L16" s="5">
        <v>64.5</v>
      </c>
      <c r="M16" s="5">
        <v>65.900000000000006</v>
      </c>
    </row>
    <row r="17" spans="1:13" x14ac:dyDescent="0.2">
      <c r="A17" t="s">
        <v>362</v>
      </c>
      <c r="B17" s="6">
        <v>6.35</v>
      </c>
      <c r="C17" s="6">
        <v>0.67500000000000004</v>
      </c>
      <c r="D17" s="5">
        <v>5</v>
      </c>
      <c r="E17" s="5">
        <v>5.3</v>
      </c>
      <c r="F17" s="5">
        <v>7.3</v>
      </c>
      <c r="G17" s="5">
        <v>7.7</v>
      </c>
      <c r="H17" s="6">
        <v>63.1</v>
      </c>
      <c r="I17" s="6">
        <v>2.7</v>
      </c>
      <c r="J17" s="5">
        <v>57.7</v>
      </c>
      <c r="K17" s="5">
        <v>58.9</v>
      </c>
      <c r="L17" s="5">
        <v>66.900000000000006</v>
      </c>
      <c r="M17" s="5">
        <v>68.5</v>
      </c>
    </row>
    <row r="18" spans="1:13" x14ac:dyDescent="0.2">
      <c r="A18" t="s">
        <v>363</v>
      </c>
      <c r="B18" s="6">
        <v>6.9</v>
      </c>
      <c r="C18" s="6">
        <v>0.7</v>
      </c>
      <c r="D18" s="5">
        <v>5.5</v>
      </c>
      <c r="E18" s="5">
        <v>5.8</v>
      </c>
      <c r="F18" s="5">
        <v>7.9</v>
      </c>
      <c r="G18" s="5">
        <v>8.3000000000000007</v>
      </c>
      <c r="H18" s="6">
        <v>65.2</v>
      </c>
      <c r="I18" s="6">
        <v>2.75</v>
      </c>
      <c r="J18" s="5">
        <v>59.7</v>
      </c>
      <c r="K18" s="5">
        <v>60.9</v>
      </c>
      <c r="L18" s="5">
        <v>69.099999999999994</v>
      </c>
      <c r="M18" s="5">
        <v>70.7</v>
      </c>
    </row>
    <row r="19" spans="1:13" x14ac:dyDescent="0.2">
      <c r="A19" t="s">
        <v>364</v>
      </c>
      <c r="B19" s="6">
        <v>7.35</v>
      </c>
      <c r="C19" s="6">
        <v>0.77500000000000002</v>
      </c>
      <c r="D19" s="5">
        <v>5.8</v>
      </c>
      <c r="E19" s="5">
        <v>6.2</v>
      </c>
      <c r="F19" s="5">
        <v>8.5</v>
      </c>
      <c r="G19" s="5">
        <v>8.9</v>
      </c>
      <c r="H19" s="6">
        <v>67.05</v>
      </c>
      <c r="I19" s="6">
        <v>2.8250000000000002</v>
      </c>
      <c r="J19" s="5">
        <v>61.4</v>
      </c>
      <c r="K19" s="5">
        <v>62.6</v>
      </c>
      <c r="L19" s="5">
        <v>71.099999999999994</v>
      </c>
      <c r="M19" s="5">
        <v>72.7</v>
      </c>
    </row>
    <row r="20" spans="1:13" x14ac:dyDescent="0.2">
      <c r="A20" t="s">
        <v>365</v>
      </c>
      <c r="B20" s="6">
        <v>7.8</v>
      </c>
      <c r="C20" s="6">
        <v>0.8</v>
      </c>
      <c r="D20" s="5">
        <v>6.2</v>
      </c>
      <c r="E20" s="5">
        <v>6.6</v>
      </c>
      <c r="F20" s="5">
        <v>9</v>
      </c>
      <c r="G20" s="5">
        <v>9.4</v>
      </c>
      <c r="H20" s="6">
        <v>68.7</v>
      </c>
      <c r="I20" s="6">
        <v>2.9</v>
      </c>
      <c r="J20" s="5">
        <v>62.9</v>
      </c>
      <c r="K20" s="5">
        <v>64.2</v>
      </c>
      <c r="L20" s="5">
        <v>72.8</v>
      </c>
      <c r="M20" s="5">
        <v>74.5</v>
      </c>
    </row>
    <row r="21" spans="1:13" x14ac:dyDescent="0.2">
      <c r="A21" t="s">
        <v>366</v>
      </c>
      <c r="B21" s="6">
        <v>8.15</v>
      </c>
      <c r="C21" s="6">
        <v>0.82499999999999996</v>
      </c>
      <c r="D21" s="5">
        <v>6.5</v>
      </c>
      <c r="E21" s="5">
        <v>6.9</v>
      </c>
      <c r="F21" s="5">
        <v>9.3000000000000007</v>
      </c>
      <c r="G21" s="5">
        <v>9.8000000000000007</v>
      </c>
      <c r="H21" s="6">
        <v>70.2</v>
      </c>
      <c r="I21" s="6">
        <v>3</v>
      </c>
      <c r="J21" s="5">
        <v>64.2</v>
      </c>
      <c r="K21" s="5">
        <v>65.5</v>
      </c>
      <c r="L21" s="5">
        <v>74.5</v>
      </c>
      <c r="M21" s="5">
        <v>76.2</v>
      </c>
    </row>
    <row r="22" spans="1:13" x14ac:dyDescent="0.2">
      <c r="A22" t="s">
        <v>270</v>
      </c>
      <c r="B22" s="6">
        <v>9.1</v>
      </c>
      <c r="C22" s="6">
        <v>0.8</v>
      </c>
      <c r="D22" s="5">
        <v>7.5</v>
      </c>
      <c r="E22" s="5">
        <v>7.9</v>
      </c>
      <c r="F22" s="5">
        <v>10.3</v>
      </c>
      <c r="G22" s="5">
        <v>10.7</v>
      </c>
      <c r="H22" s="7">
        <v>72.95</v>
      </c>
      <c r="I22" s="7">
        <v>2.625</v>
      </c>
      <c r="J22" s="5">
        <v>67.7</v>
      </c>
      <c r="K22" s="5">
        <v>68.900000000000006</v>
      </c>
      <c r="L22" s="5">
        <v>76.7</v>
      </c>
      <c r="M22" s="5">
        <v>78.2</v>
      </c>
    </row>
    <row r="23" spans="1:13" x14ac:dyDescent="0.2">
      <c r="A23" t="s">
        <v>271</v>
      </c>
      <c r="B23" s="6">
        <v>9.4</v>
      </c>
      <c r="C23" s="6">
        <v>0.85</v>
      </c>
      <c r="D23" s="5">
        <v>7.7</v>
      </c>
      <c r="E23" s="5">
        <v>8.1</v>
      </c>
      <c r="F23" s="5">
        <v>10.6</v>
      </c>
      <c r="G23" s="5">
        <v>11.1</v>
      </c>
      <c r="H23" s="7">
        <v>74.45</v>
      </c>
      <c r="I23" s="7">
        <v>2.6749999999999998</v>
      </c>
      <c r="J23" s="5">
        <v>69.099999999999994</v>
      </c>
      <c r="K23" s="5">
        <v>70.2</v>
      </c>
      <c r="L23" s="5">
        <v>78.2</v>
      </c>
      <c r="M23" s="5">
        <v>79.8</v>
      </c>
    </row>
    <row r="24" spans="1:13" x14ac:dyDescent="0.2">
      <c r="A24" t="s">
        <v>272</v>
      </c>
      <c r="B24" s="6">
        <v>9.6999999999999993</v>
      </c>
      <c r="C24" s="6">
        <v>0.9</v>
      </c>
      <c r="D24" s="5">
        <v>7.9</v>
      </c>
      <c r="E24" s="5">
        <v>8.3000000000000007</v>
      </c>
      <c r="F24" s="5">
        <v>11</v>
      </c>
      <c r="G24" s="5">
        <v>11.5</v>
      </c>
      <c r="H24" s="7">
        <v>75.8</v>
      </c>
      <c r="I24" s="7">
        <v>2.75</v>
      </c>
      <c r="J24" s="5">
        <v>70.3</v>
      </c>
      <c r="K24" s="5">
        <v>71.5</v>
      </c>
      <c r="L24" s="5">
        <v>79.7</v>
      </c>
      <c r="M24" s="5">
        <v>81.3</v>
      </c>
    </row>
    <row r="25" spans="1:13" x14ac:dyDescent="0.2">
      <c r="A25" t="s">
        <v>273</v>
      </c>
      <c r="B25" s="6">
        <v>9.9499999999999993</v>
      </c>
      <c r="C25" s="6">
        <v>0.92500000000000071</v>
      </c>
      <c r="D25" s="5">
        <v>8.1</v>
      </c>
      <c r="E25" s="5">
        <v>8.5</v>
      </c>
      <c r="F25" s="5">
        <v>11.3</v>
      </c>
      <c r="G25" s="5">
        <v>11.8</v>
      </c>
      <c r="H25" s="7">
        <v>77.05</v>
      </c>
      <c r="I25" s="7">
        <v>2.8250000000000002</v>
      </c>
      <c r="J25" s="5">
        <v>71.400000000000006</v>
      </c>
      <c r="K25" s="5">
        <v>72.599999999999994</v>
      </c>
      <c r="L25" s="5">
        <v>81</v>
      </c>
      <c r="M25" s="5">
        <v>82.7</v>
      </c>
    </row>
    <row r="26" spans="1:13" x14ac:dyDescent="0.2">
      <c r="A26" t="s">
        <v>274</v>
      </c>
      <c r="B26" s="6">
        <v>10.25</v>
      </c>
      <c r="C26" s="6">
        <v>0.97499999999999998</v>
      </c>
      <c r="D26" s="5">
        <v>8.3000000000000007</v>
      </c>
      <c r="E26" s="5">
        <v>8.6999999999999993</v>
      </c>
      <c r="F26" s="5">
        <v>11.7</v>
      </c>
      <c r="G26" s="5">
        <v>12.2</v>
      </c>
      <c r="H26" s="7">
        <v>78.25</v>
      </c>
      <c r="I26" s="7">
        <v>2.9249999999999998</v>
      </c>
      <c r="J26" s="5">
        <v>72.400000000000006</v>
      </c>
      <c r="K26" s="5">
        <v>73.599999999999994</v>
      </c>
      <c r="L26" s="5">
        <v>82.4</v>
      </c>
      <c r="M26" s="5">
        <v>84.1</v>
      </c>
    </row>
    <row r="27" spans="1:13" x14ac:dyDescent="0.2">
      <c r="A27" t="s">
        <v>275</v>
      </c>
      <c r="B27" s="6">
        <v>10.45</v>
      </c>
      <c r="C27" s="6">
        <v>1.0249999999999999</v>
      </c>
      <c r="D27" s="5">
        <v>8.4</v>
      </c>
      <c r="E27" s="5">
        <v>8.9</v>
      </c>
      <c r="F27" s="5">
        <v>12</v>
      </c>
      <c r="G27" s="5">
        <v>12.5</v>
      </c>
      <c r="H27" s="7">
        <v>79.349999999999994</v>
      </c>
      <c r="I27" s="7">
        <v>2.9750000000000001</v>
      </c>
      <c r="J27" s="5">
        <v>73.400000000000006</v>
      </c>
      <c r="K27" s="5">
        <v>74.599999999999994</v>
      </c>
      <c r="L27" s="5">
        <v>83.6</v>
      </c>
      <c r="M27" s="5">
        <v>85.3</v>
      </c>
    </row>
    <row r="28" spans="1:13" x14ac:dyDescent="0.2">
      <c r="A28" t="s">
        <v>276</v>
      </c>
      <c r="B28" s="6">
        <v>10.7</v>
      </c>
      <c r="C28" s="6">
        <v>1.05</v>
      </c>
      <c r="D28" s="5">
        <v>8.6</v>
      </c>
      <c r="E28" s="5">
        <v>9.1</v>
      </c>
      <c r="F28" s="5">
        <v>12.3</v>
      </c>
      <c r="G28" s="5">
        <v>12.8</v>
      </c>
      <c r="H28" s="7">
        <v>80.400000000000006</v>
      </c>
      <c r="I28" s="7">
        <v>3.05</v>
      </c>
      <c r="J28" s="5">
        <v>74.3</v>
      </c>
      <c r="K28" s="5">
        <v>75.599999999999994</v>
      </c>
      <c r="L28" s="5">
        <v>84.7</v>
      </c>
      <c r="M28" s="5">
        <v>86.5</v>
      </c>
    </row>
    <row r="29" spans="1:13" x14ac:dyDescent="0.2">
      <c r="A29" t="s">
        <v>277</v>
      </c>
      <c r="B29" s="6">
        <v>10.95</v>
      </c>
      <c r="C29" s="6">
        <v>1.075</v>
      </c>
      <c r="D29" s="5">
        <v>8.8000000000000007</v>
      </c>
      <c r="E29" s="5">
        <v>9.3000000000000007</v>
      </c>
      <c r="F29" s="5">
        <v>12.6</v>
      </c>
      <c r="G29" s="5">
        <v>13.1</v>
      </c>
      <c r="H29" s="7">
        <v>81.349999999999994</v>
      </c>
      <c r="I29" s="7">
        <v>3.125</v>
      </c>
      <c r="J29" s="5">
        <v>75.099999999999994</v>
      </c>
      <c r="K29" s="5">
        <v>76.400000000000006</v>
      </c>
      <c r="L29" s="5">
        <v>85.8</v>
      </c>
      <c r="M29" s="5">
        <v>87.6</v>
      </c>
    </row>
    <row r="30" spans="1:13" x14ac:dyDescent="0.2">
      <c r="A30" t="s">
        <v>278</v>
      </c>
      <c r="B30" s="6">
        <v>11.25</v>
      </c>
      <c r="C30" s="6">
        <v>1.175</v>
      </c>
      <c r="D30" s="5">
        <v>8.9</v>
      </c>
      <c r="E30" s="5">
        <v>9.4</v>
      </c>
      <c r="F30" s="5">
        <v>12.9</v>
      </c>
      <c r="G30" s="5">
        <v>13.6</v>
      </c>
      <c r="H30" s="7">
        <v>82.25</v>
      </c>
      <c r="I30" s="7">
        <v>3.2250000000000001</v>
      </c>
      <c r="J30" s="5">
        <v>75.8</v>
      </c>
      <c r="K30" s="5">
        <v>77.2</v>
      </c>
      <c r="L30" s="5">
        <v>86.9</v>
      </c>
      <c r="M30" s="5">
        <v>88.7</v>
      </c>
    </row>
    <row r="31" spans="1:13" x14ac:dyDescent="0.2">
      <c r="A31" t="s">
        <v>279</v>
      </c>
      <c r="B31" s="6">
        <v>11.5</v>
      </c>
      <c r="C31" s="6">
        <v>1.2</v>
      </c>
      <c r="D31" s="5">
        <v>9.1</v>
      </c>
      <c r="E31" s="5">
        <v>9.6</v>
      </c>
      <c r="F31" s="5">
        <v>13.2</v>
      </c>
      <c r="G31" s="5">
        <v>13.9</v>
      </c>
      <c r="H31" s="7">
        <v>83.3</v>
      </c>
      <c r="I31" s="7">
        <v>3.35</v>
      </c>
      <c r="J31" s="5">
        <v>76.599999999999994</v>
      </c>
      <c r="K31" s="5">
        <v>78</v>
      </c>
      <c r="L31" s="5">
        <v>88</v>
      </c>
      <c r="M31" s="5">
        <v>90</v>
      </c>
    </row>
    <row r="32" spans="1:13" x14ac:dyDescent="0.2">
      <c r="A32" t="s">
        <v>280</v>
      </c>
      <c r="B32" s="6">
        <v>11.75</v>
      </c>
      <c r="C32" s="6">
        <v>1.2250000000000001</v>
      </c>
      <c r="D32" s="5">
        <v>9.3000000000000007</v>
      </c>
      <c r="E32" s="5">
        <v>9.8000000000000007</v>
      </c>
      <c r="F32" s="5">
        <v>13.5</v>
      </c>
      <c r="G32" s="5">
        <v>14.2</v>
      </c>
      <c r="H32" s="7">
        <v>84.3</v>
      </c>
      <c r="I32" s="7">
        <v>3.5</v>
      </c>
      <c r="J32" s="5">
        <v>77.3</v>
      </c>
      <c r="K32" s="5">
        <v>78.8</v>
      </c>
      <c r="L32" s="5">
        <v>89.3</v>
      </c>
      <c r="M32" s="5">
        <v>91.3</v>
      </c>
    </row>
    <row r="33" spans="1:13" x14ac:dyDescent="0.2">
      <c r="A33" t="s">
        <v>281</v>
      </c>
      <c r="B33" s="6">
        <v>11.95</v>
      </c>
      <c r="C33" s="6">
        <v>1.2749999999999999</v>
      </c>
      <c r="D33" s="5">
        <v>9.4</v>
      </c>
      <c r="E33" s="5">
        <v>9.9</v>
      </c>
      <c r="F33" s="5">
        <v>13.8</v>
      </c>
      <c r="G33" s="5">
        <v>14.5</v>
      </c>
      <c r="H33" s="7">
        <v>85.3</v>
      </c>
      <c r="I33" s="7">
        <v>3.65</v>
      </c>
      <c r="J33" s="5">
        <v>78</v>
      </c>
      <c r="K33" s="5">
        <v>79.599999999999994</v>
      </c>
      <c r="L33" s="5">
        <v>90.5</v>
      </c>
      <c r="M33" s="5">
        <v>92.6</v>
      </c>
    </row>
    <row r="34" spans="1:13" x14ac:dyDescent="0.2">
      <c r="A34" t="s">
        <v>282</v>
      </c>
      <c r="B34" s="6">
        <v>12.15</v>
      </c>
      <c r="C34" s="6">
        <v>1.2749999999999999</v>
      </c>
      <c r="D34" s="5">
        <v>9.6</v>
      </c>
      <c r="E34" s="5">
        <v>10.199999999999999</v>
      </c>
      <c r="F34" s="5">
        <v>14</v>
      </c>
      <c r="G34" s="5">
        <v>14.7</v>
      </c>
      <c r="H34" s="7">
        <v>86.4</v>
      </c>
      <c r="I34" s="7">
        <v>3.8</v>
      </c>
      <c r="J34" s="5">
        <v>78.8</v>
      </c>
      <c r="K34" s="5">
        <v>80.400000000000006</v>
      </c>
      <c r="L34" s="5">
        <v>91.8</v>
      </c>
      <c r="M34" s="5">
        <v>94</v>
      </c>
    </row>
    <row r="35" spans="1:13" x14ac:dyDescent="0.2">
      <c r="A35" t="s">
        <v>283</v>
      </c>
      <c r="B35" s="6">
        <v>12.25</v>
      </c>
      <c r="C35" s="6">
        <v>1.325</v>
      </c>
      <c r="D35" s="5">
        <v>9.6</v>
      </c>
      <c r="E35" s="5">
        <v>10.3</v>
      </c>
      <c r="F35" s="5">
        <v>14.2</v>
      </c>
      <c r="G35" s="5">
        <v>14.9</v>
      </c>
      <c r="H35" s="7">
        <v>87.55</v>
      </c>
      <c r="I35" s="7">
        <v>3.9750000000000001</v>
      </c>
      <c r="J35" s="5">
        <v>79.599999999999994</v>
      </c>
      <c r="K35" s="5">
        <v>81.3</v>
      </c>
      <c r="L35" s="5">
        <v>93.1</v>
      </c>
      <c r="M35" s="5">
        <v>95.5</v>
      </c>
    </row>
    <row r="36" spans="1:13" x14ac:dyDescent="0.2">
      <c r="A36" t="s">
        <v>284</v>
      </c>
      <c r="B36" s="6">
        <v>12.45</v>
      </c>
      <c r="C36" s="6">
        <v>1.325</v>
      </c>
      <c r="D36" s="5">
        <v>9.8000000000000007</v>
      </c>
      <c r="E36" s="5">
        <v>10.5</v>
      </c>
      <c r="F36" s="5">
        <v>14.4</v>
      </c>
      <c r="G36" s="5">
        <v>15.1</v>
      </c>
      <c r="H36" s="7">
        <v>87</v>
      </c>
      <c r="I36" s="7">
        <v>3</v>
      </c>
      <c r="J36" s="5">
        <v>81</v>
      </c>
      <c r="K36" s="5">
        <v>82.5</v>
      </c>
      <c r="L36" s="5">
        <v>91.5</v>
      </c>
      <c r="M36" s="5">
        <v>93</v>
      </c>
    </row>
    <row r="37" spans="1:13" x14ac:dyDescent="0.2">
      <c r="A37" t="s">
        <v>285</v>
      </c>
      <c r="B37" s="6">
        <v>12.6</v>
      </c>
      <c r="C37" s="6">
        <v>1.35</v>
      </c>
      <c r="D37" s="5">
        <v>9.9</v>
      </c>
      <c r="E37" s="5">
        <v>10.6</v>
      </c>
      <c r="F37" s="5">
        <v>14.6</v>
      </c>
      <c r="G37" s="5">
        <v>15.3</v>
      </c>
      <c r="H37" s="7">
        <v>87.8</v>
      </c>
      <c r="I37" s="7">
        <v>3.1</v>
      </c>
      <c r="J37" s="5">
        <v>81.599999999999994</v>
      </c>
      <c r="K37" s="5">
        <v>83.2</v>
      </c>
      <c r="L37" s="5">
        <v>92.4</v>
      </c>
      <c r="M37" s="5">
        <v>94</v>
      </c>
    </row>
    <row r="38" spans="1:13" x14ac:dyDescent="0.2">
      <c r="A38" t="s">
        <v>286</v>
      </c>
      <c r="B38" s="6">
        <v>12.8</v>
      </c>
      <c r="C38" s="6">
        <v>1.35</v>
      </c>
      <c r="D38" s="5">
        <v>10.1</v>
      </c>
      <c r="E38" s="5">
        <v>10.8</v>
      </c>
      <c r="F38" s="5">
        <v>14.8</v>
      </c>
      <c r="G38" s="5">
        <v>15.5</v>
      </c>
      <c r="H38" s="7">
        <v>88.45</v>
      </c>
      <c r="I38" s="7">
        <v>3.1749999999999998</v>
      </c>
      <c r="J38" s="5">
        <v>82.1</v>
      </c>
      <c r="K38" s="5">
        <v>83.7</v>
      </c>
      <c r="L38" s="5">
        <v>93.2</v>
      </c>
      <c r="M38" s="5">
        <v>94.8</v>
      </c>
    </row>
    <row r="39" spans="1:13" x14ac:dyDescent="0.2">
      <c r="A39" t="s">
        <v>287</v>
      </c>
      <c r="B39" s="6">
        <v>13</v>
      </c>
      <c r="C39" s="6">
        <v>1.4</v>
      </c>
      <c r="D39" s="5">
        <v>10.199999999999999</v>
      </c>
      <c r="E39" s="5">
        <v>10.9</v>
      </c>
      <c r="F39" s="5">
        <v>15.1</v>
      </c>
      <c r="G39" s="5">
        <v>15.8</v>
      </c>
      <c r="H39" s="7">
        <v>89.2</v>
      </c>
      <c r="I39" s="7">
        <v>3.25</v>
      </c>
      <c r="J39" s="5">
        <v>82.7</v>
      </c>
      <c r="K39" s="5">
        <v>84.3</v>
      </c>
      <c r="L39" s="5">
        <v>94</v>
      </c>
      <c r="M39" s="5">
        <v>95.7</v>
      </c>
    </row>
    <row r="40" spans="1:13" x14ac:dyDescent="0.2">
      <c r="A40" t="s">
        <v>288</v>
      </c>
      <c r="B40" s="6">
        <v>13.2</v>
      </c>
      <c r="C40" s="6">
        <v>1.45</v>
      </c>
      <c r="D40" s="5">
        <v>10.3</v>
      </c>
      <c r="E40" s="5">
        <v>11</v>
      </c>
      <c r="F40" s="5">
        <v>15.4</v>
      </c>
      <c r="G40" s="5">
        <v>16.100000000000001</v>
      </c>
      <c r="H40" s="7">
        <v>89.9</v>
      </c>
      <c r="I40" s="7">
        <v>3.3499999999999943</v>
      </c>
      <c r="J40" s="5">
        <v>83.2</v>
      </c>
      <c r="K40" s="5">
        <v>84.8</v>
      </c>
      <c r="L40" s="5">
        <v>94.8</v>
      </c>
      <c r="M40" s="5">
        <v>96.6</v>
      </c>
    </row>
    <row r="41" spans="1:13" x14ac:dyDescent="0.2">
      <c r="A41" t="s">
        <v>289</v>
      </c>
      <c r="B41" s="6">
        <v>13.4</v>
      </c>
      <c r="C41" s="6">
        <v>1.45</v>
      </c>
      <c r="D41" s="5">
        <v>10.5</v>
      </c>
      <c r="E41" s="5">
        <v>11.2</v>
      </c>
      <c r="F41" s="5">
        <v>15.6</v>
      </c>
      <c r="G41" s="5">
        <v>16.3</v>
      </c>
      <c r="H41" s="7">
        <v>90.6</v>
      </c>
      <c r="I41" s="7">
        <v>3.4000000000000057</v>
      </c>
      <c r="J41" s="5">
        <v>83.8</v>
      </c>
      <c r="K41" s="5">
        <v>85.5</v>
      </c>
      <c r="L41" s="5">
        <v>95.7</v>
      </c>
      <c r="M41" s="5">
        <v>97.4</v>
      </c>
    </row>
    <row r="42" spans="1:13" x14ac:dyDescent="0.2">
      <c r="A42" t="s">
        <v>290</v>
      </c>
      <c r="B42" s="6">
        <v>13.6</v>
      </c>
      <c r="C42" s="6">
        <v>1.5</v>
      </c>
      <c r="D42" s="5">
        <v>10.6</v>
      </c>
      <c r="E42" s="5">
        <v>11.4</v>
      </c>
      <c r="F42" s="5">
        <v>15.8</v>
      </c>
      <c r="G42" s="5">
        <v>16.600000000000001</v>
      </c>
      <c r="H42" s="7">
        <v>91.25</v>
      </c>
      <c r="I42" s="7">
        <v>3.4750000000000001</v>
      </c>
      <c r="J42" s="5">
        <v>84.3</v>
      </c>
      <c r="K42" s="5">
        <v>86</v>
      </c>
      <c r="L42" s="5">
        <v>96.4</v>
      </c>
      <c r="M42" s="5">
        <v>98.2</v>
      </c>
    </row>
    <row r="43" spans="1:13" x14ac:dyDescent="0.2">
      <c r="A43" t="s">
        <v>291</v>
      </c>
      <c r="B43" s="6">
        <v>13.8</v>
      </c>
      <c r="C43" s="6">
        <v>1.55</v>
      </c>
      <c r="D43" s="5">
        <v>10.7</v>
      </c>
      <c r="E43" s="5">
        <v>11.5</v>
      </c>
      <c r="F43" s="5">
        <v>16.100000000000001</v>
      </c>
      <c r="G43" s="5">
        <v>16.899999999999999</v>
      </c>
      <c r="H43" s="7">
        <v>91.95</v>
      </c>
      <c r="I43" s="7">
        <v>3.5249999999999999</v>
      </c>
      <c r="J43" s="5">
        <v>84.9</v>
      </c>
      <c r="K43" s="5">
        <v>86.6</v>
      </c>
      <c r="L43" s="5">
        <v>97.2</v>
      </c>
      <c r="M43" s="5">
        <v>99</v>
      </c>
    </row>
    <row r="44" spans="1:13" x14ac:dyDescent="0.2">
      <c r="A44" t="s">
        <v>292</v>
      </c>
      <c r="B44" s="6">
        <v>14</v>
      </c>
      <c r="C44" s="6">
        <v>1.55</v>
      </c>
      <c r="D44" s="5">
        <v>10.9</v>
      </c>
      <c r="E44" s="5">
        <v>11.7</v>
      </c>
      <c r="F44" s="5">
        <v>16.3</v>
      </c>
      <c r="G44" s="5">
        <v>17.100000000000001</v>
      </c>
      <c r="H44" s="7">
        <v>92.6</v>
      </c>
      <c r="I44" s="7">
        <v>3.6</v>
      </c>
      <c r="J44" s="5">
        <v>85.4</v>
      </c>
      <c r="K44" s="5">
        <v>87.1</v>
      </c>
      <c r="L44" s="5">
        <v>98</v>
      </c>
      <c r="M44" s="5">
        <v>99.8</v>
      </c>
    </row>
    <row r="45" spans="1:13" x14ac:dyDescent="0.2">
      <c r="A45" t="s">
        <v>293</v>
      </c>
      <c r="B45" s="6">
        <v>14.2</v>
      </c>
      <c r="C45" s="6">
        <v>1.6</v>
      </c>
      <c r="D45" s="5">
        <v>11</v>
      </c>
      <c r="E45" s="5">
        <v>11.8</v>
      </c>
      <c r="F45" s="5">
        <v>16.600000000000001</v>
      </c>
      <c r="G45" s="5">
        <v>17.399999999999999</v>
      </c>
      <c r="H45" s="7">
        <v>93.25</v>
      </c>
      <c r="I45" s="7">
        <v>3.6749999999999998</v>
      </c>
      <c r="J45" s="5">
        <v>85.9</v>
      </c>
      <c r="K45" s="5">
        <v>87.7</v>
      </c>
      <c r="L45" s="5">
        <v>98.7</v>
      </c>
      <c r="M45" s="5">
        <v>100.6</v>
      </c>
    </row>
    <row r="46" spans="1:13" x14ac:dyDescent="0.2">
      <c r="A46" t="s">
        <v>294</v>
      </c>
      <c r="B46" s="6">
        <v>14.35</v>
      </c>
      <c r="C46" s="6">
        <v>1.625</v>
      </c>
      <c r="D46" s="5">
        <v>11.1</v>
      </c>
      <c r="E46" s="5">
        <v>11.9</v>
      </c>
      <c r="F46" s="5">
        <v>16.8</v>
      </c>
      <c r="G46" s="5">
        <v>17.600000000000001</v>
      </c>
      <c r="H46" s="7">
        <v>93.9</v>
      </c>
      <c r="I46" s="7">
        <v>3.7</v>
      </c>
      <c r="J46" s="5">
        <v>86.5</v>
      </c>
      <c r="K46" s="5">
        <v>88.3</v>
      </c>
      <c r="L46" s="5">
        <v>99.4</v>
      </c>
      <c r="M46" s="5">
        <v>101.3</v>
      </c>
    </row>
    <row r="47" spans="1:13" x14ac:dyDescent="0.2">
      <c r="A47" t="s">
        <v>295</v>
      </c>
      <c r="B47" s="6">
        <v>14.55</v>
      </c>
      <c r="C47" s="6">
        <v>1.675</v>
      </c>
      <c r="D47" s="5">
        <v>11.2</v>
      </c>
      <c r="E47" s="5">
        <v>12</v>
      </c>
      <c r="F47" s="5">
        <v>17.100000000000001</v>
      </c>
      <c r="G47" s="5">
        <v>17.899999999999999</v>
      </c>
      <c r="H47" s="7">
        <v>94.5</v>
      </c>
      <c r="I47" s="7">
        <v>3.75</v>
      </c>
      <c r="J47" s="5">
        <v>87</v>
      </c>
      <c r="K47" s="5">
        <v>88.8</v>
      </c>
      <c r="L47" s="5">
        <v>100.1</v>
      </c>
      <c r="M47" s="5">
        <v>102</v>
      </c>
    </row>
    <row r="48" spans="1:13" x14ac:dyDescent="0.2">
      <c r="A48" t="s">
        <v>296</v>
      </c>
      <c r="B48" s="6">
        <v>14.7</v>
      </c>
      <c r="C48" s="6">
        <v>1.7</v>
      </c>
      <c r="D48" s="5">
        <v>11.3</v>
      </c>
      <c r="E48" s="5">
        <v>12.1</v>
      </c>
      <c r="F48" s="5">
        <v>17.2</v>
      </c>
      <c r="G48" s="5">
        <v>18.100000000000001</v>
      </c>
      <c r="H48" s="7">
        <v>95.15</v>
      </c>
      <c r="I48" s="7">
        <v>3.7749999999999999</v>
      </c>
      <c r="J48" s="5">
        <v>87.6</v>
      </c>
      <c r="K48" s="5">
        <v>89.4</v>
      </c>
      <c r="L48" s="5">
        <v>100.8</v>
      </c>
      <c r="M48" s="5">
        <v>102.7</v>
      </c>
    </row>
    <row r="49" spans="1:13" x14ac:dyDescent="0.2">
      <c r="A49" t="s">
        <v>297</v>
      </c>
      <c r="B49" s="6">
        <v>14.9</v>
      </c>
      <c r="C49" s="6">
        <v>1.75</v>
      </c>
      <c r="D49" s="5">
        <v>11.4</v>
      </c>
      <c r="E49" s="5">
        <v>12.2</v>
      </c>
      <c r="F49" s="5">
        <v>17.5</v>
      </c>
      <c r="G49" s="5">
        <v>18.399999999999999</v>
      </c>
      <c r="H49" s="7">
        <v>95.75</v>
      </c>
      <c r="I49" s="7">
        <v>3.8250000000000002</v>
      </c>
      <c r="J49" s="5">
        <v>88.1</v>
      </c>
      <c r="K49" s="5">
        <v>90</v>
      </c>
      <c r="L49" s="5">
        <v>101.5</v>
      </c>
      <c r="M49" s="5">
        <v>103.4</v>
      </c>
    </row>
    <row r="50" spans="1:13" x14ac:dyDescent="0.2">
      <c r="A50" t="s">
        <v>298</v>
      </c>
      <c r="B50" s="6">
        <v>15.1</v>
      </c>
      <c r="C50" s="6">
        <v>1.75</v>
      </c>
      <c r="D50" s="5">
        <v>11.6</v>
      </c>
      <c r="E50" s="5">
        <v>12.4</v>
      </c>
      <c r="F50" s="5">
        <v>17.7</v>
      </c>
      <c r="G50" s="5">
        <v>18.600000000000001</v>
      </c>
      <c r="H50" s="7">
        <v>96.3</v>
      </c>
      <c r="I50" s="7">
        <v>3.9</v>
      </c>
      <c r="J50" s="5">
        <v>88.5</v>
      </c>
      <c r="K50" s="5">
        <v>90.5</v>
      </c>
      <c r="L50" s="5">
        <v>102.1</v>
      </c>
      <c r="M50" s="5">
        <v>104.1</v>
      </c>
    </row>
    <row r="51" spans="1:13" x14ac:dyDescent="0.2">
      <c r="A51" t="s">
        <v>299</v>
      </c>
      <c r="B51" s="6">
        <v>15.3</v>
      </c>
      <c r="C51" s="6">
        <v>1.8</v>
      </c>
      <c r="D51" s="5">
        <v>11.7</v>
      </c>
      <c r="E51" s="5">
        <v>12.5</v>
      </c>
      <c r="F51" s="5">
        <v>18</v>
      </c>
      <c r="G51" s="5">
        <v>18.899999999999999</v>
      </c>
      <c r="H51" s="7">
        <v>96.9</v>
      </c>
      <c r="I51" s="7">
        <v>3.9</v>
      </c>
      <c r="J51" s="5">
        <v>89.1</v>
      </c>
      <c r="K51" s="5">
        <v>91.1</v>
      </c>
      <c r="L51" s="5">
        <v>102.7</v>
      </c>
      <c r="M51" s="5">
        <v>104.7</v>
      </c>
    </row>
    <row r="52" spans="1:13" x14ac:dyDescent="0.2">
      <c r="A52" t="s">
        <v>300</v>
      </c>
      <c r="B52" s="6">
        <v>15.45</v>
      </c>
      <c r="C52" s="6">
        <v>1.825</v>
      </c>
      <c r="D52" s="5">
        <v>11.8</v>
      </c>
      <c r="E52" s="5">
        <v>12.6</v>
      </c>
      <c r="F52" s="5">
        <v>18.100000000000001</v>
      </c>
      <c r="G52" s="5">
        <v>19.100000000000001</v>
      </c>
      <c r="H52" s="7">
        <v>97.5</v>
      </c>
      <c r="I52" s="7">
        <v>3.9</v>
      </c>
      <c r="J52" s="5">
        <v>89.7</v>
      </c>
      <c r="K52" s="5">
        <v>91.6</v>
      </c>
      <c r="L52" s="5">
        <v>103.4</v>
      </c>
      <c r="M52" s="5">
        <v>105.3</v>
      </c>
    </row>
    <row r="53" spans="1:13" x14ac:dyDescent="0.2">
      <c r="A53" t="s">
        <v>301</v>
      </c>
      <c r="B53" s="6">
        <v>15.65</v>
      </c>
      <c r="C53" s="6">
        <v>1.875</v>
      </c>
      <c r="D53" s="5">
        <v>11.9</v>
      </c>
      <c r="E53" s="5">
        <v>12.7</v>
      </c>
      <c r="F53" s="5">
        <v>18.399999999999999</v>
      </c>
      <c r="G53" s="5">
        <v>19.399999999999999</v>
      </c>
      <c r="H53" s="7">
        <v>98.05</v>
      </c>
      <c r="I53" s="7">
        <v>3.9249999999999998</v>
      </c>
      <c r="J53" s="5">
        <v>90.2</v>
      </c>
      <c r="K53" s="5">
        <v>92.2</v>
      </c>
      <c r="L53" s="5">
        <v>104</v>
      </c>
      <c r="M53" s="5">
        <v>105.9</v>
      </c>
    </row>
    <row r="54" spans="1:13" x14ac:dyDescent="0.2">
      <c r="A54" t="s">
        <v>302</v>
      </c>
      <c r="B54" s="6">
        <v>15.85</v>
      </c>
      <c r="C54" s="6">
        <v>1.925</v>
      </c>
      <c r="D54" s="5">
        <v>12</v>
      </c>
      <c r="E54" s="5">
        <v>12.8</v>
      </c>
      <c r="F54" s="5">
        <v>18.600000000000001</v>
      </c>
      <c r="G54" s="5">
        <v>19.7</v>
      </c>
      <c r="H54" s="7">
        <v>98.65</v>
      </c>
      <c r="I54" s="7">
        <v>3.9749999999999943</v>
      </c>
      <c r="J54" s="5">
        <v>90.7</v>
      </c>
      <c r="K54" s="5">
        <v>92.7</v>
      </c>
      <c r="L54" s="5">
        <v>104.6</v>
      </c>
      <c r="M54" s="5">
        <v>106.6</v>
      </c>
    </row>
    <row r="55" spans="1:13" x14ac:dyDescent="0.2">
      <c r="A55" t="s">
        <v>303</v>
      </c>
      <c r="B55" s="6">
        <v>16.100000000000001</v>
      </c>
      <c r="C55" s="6">
        <v>1.95</v>
      </c>
      <c r="D55" s="5">
        <v>12.2</v>
      </c>
      <c r="E55" s="5">
        <v>13</v>
      </c>
      <c r="F55" s="5">
        <v>18.8</v>
      </c>
      <c r="G55" s="5">
        <v>20</v>
      </c>
      <c r="H55" s="7">
        <v>99.2</v>
      </c>
      <c r="I55" s="7">
        <v>4</v>
      </c>
      <c r="J55" s="5">
        <v>91.2</v>
      </c>
      <c r="K55" s="5">
        <v>93.2</v>
      </c>
      <c r="L55" s="5">
        <v>105.2</v>
      </c>
      <c r="M55" s="5">
        <v>107.2</v>
      </c>
    </row>
    <row r="56" spans="1:13" x14ac:dyDescent="0.2">
      <c r="A56" t="s">
        <v>304</v>
      </c>
      <c r="B56" s="6">
        <v>16.25</v>
      </c>
      <c r="C56" s="6">
        <v>1.9750000000000001</v>
      </c>
      <c r="D56" s="5">
        <v>12.3</v>
      </c>
      <c r="E56" s="5">
        <v>13.1</v>
      </c>
      <c r="F56" s="5">
        <v>19</v>
      </c>
      <c r="G56" s="5">
        <v>20.2</v>
      </c>
      <c r="H56" s="7">
        <v>99.75</v>
      </c>
      <c r="I56" s="7">
        <v>4.0250000000000004</v>
      </c>
      <c r="J56" s="5">
        <v>91.7</v>
      </c>
      <c r="K56" s="5">
        <v>93.8</v>
      </c>
      <c r="L56" s="5">
        <v>105.8</v>
      </c>
      <c r="M56" s="5">
        <v>107.8</v>
      </c>
    </row>
    <row r="57" spans="1:13" x14ac:dyDescent="0.2">
      <c r="A57" t="s">
        <v>305</v>
      </c>
      <c r="B57" s="6">
        <v>16.45</v>
      </c>
      <c r="C57" s="6">
        <v>2.0249999999999999</v>
      </c>
      <c r="D57" s="5">
        <v>12.4</v>
      </c>
      <c r="E57" s="5">
        <v>13.2</v>
      </c>
      <c r="F57" s="5">
        <v>19.3</v>
      </c>
      <c r="G57" s="5">
        <v>20.5</v>
      </c>
      <c r="H57" s="7">
        <v>100.35</v>
      </c>
      <c r="I57" s="7">
        <v>4.0250000000000057</v>
      </c>
      <c r="J57" s="5">
        <v>92.3</v>
      </c>
      <c r="K57" s="5">
        <v>94.3</v>
      </c>
      <c r="L57" s="5">
        <v>106.4</v>
      </c>
      <c r="M57" s="5">
        <v>108.4</v>
      </c>
    </row>
    <row r="58" spans="1:13" x14ac:dyDescent="0.2">
      <c r="A58" t="s">
        <v>306</v>
      </c>
      <c r="B58" s="6">
        <v>16.600000000000001</v>
      </c>
      <c r="C58" s="6">
        <v>2.0499999999999998</v>
      </c>
      <c r="D58" s="5">
        <v>12.5</v>
      </c>
      <c r="E58" s="5">
        <v>13.4</v>
      </c>
      <c r="F58" s="5">
        <v>19.5</v>
      </c>
      <c r="G58" s="5">
        <v>20.7</v>
      </c>
      <c r="H58" s="7">
        <v>100.9</v>
      </c>
      <c r="I58" s="7">
        <v>4.05</v>
      </c>
      <c r="J58" s="5">
        <v>92.8</v>
      </c>
      <c r="K58" s="5">
        <v>94.8</v>
      </c>
      <c r="L58" s="5">
        <v>107</v>
      </c>
      <c r="M58" s="5">
        <v>109</v>
      </c>
    </row>
    <row r="59" spans="1:13" x14ac:dyDescent="0.2">
      <c r="A59" t="s">
        <v>307</v>
      </c>
      <c r="B59" s="6">
        <v>16.75</v>
      </c>
      <c r="C59" s="6">
        <v>2.0750000000000002</v>
      </c>
      <c r="D59" s="5">
        <v>12.6</v>
      </c>
      <c r="E59" s="5">
        <v>13.5</v>
      </c>
      <c r="F59" s="5">
        <v>19.7</v>
      </c>
      <c r="G59" s="5">
        <v>20.9</v>
      </c>
      <c r="H59" s="7">
        <v>101.45</v>
      </c>
      <c r="I59" s="7">
        <v>4.0750000000000002</v>
      </c>
      <c r="J59" s="5">
        <v>93.3</v>
      </c>
      <c r="K59" s="5">
        <v>95.4</v>
      </c>
      <c r="L59" s="5">
        <v>107.6</v>
      </c>
      <c r="M59" s="5">
        <v>109.6</v>
      </c>
    </row>
    <row r="60" spans="1:13" x14ac:dyDescent="0.2">
      <c r="A60" t="s">
        <v>308</v>
      </c>
      <c r="B60" s="6">
        <v>16.95</v>
      </c>
      <c r="C60" s="6">
        <v>2.125</v>
      </c>
      <c r="D60" s="5">
        <v>12.7</v>
      </c>
      <c r="E60" s="5">
        <v>13.6</v>
      </c>
      <c r="F60" s="5">
        <v>19.899999999999999</v>
      </c>
      <c r="G60" s="5">
        <v>21.2</v>
      </c>
      <c r="H60" s="7">
        <v>102</v>
      </c>
      <c r="I60" s="7">
        <v>4.0999999999999996</v>
      </c>
      <c r="J60" s="5">
        <v>93.8</v>
      </c>
      <c r="K60" s="5">
        <v>95.9</v>
      </c>
      <c r="L60" s="5">
        <v>108.2</v>
      </c>
      <c r="M60" s="5">
        <v>110.2</v>
      </c>
    </row>
    <row r="61" spans="1:13" x14ac:dyDescent="0.2">
      <c r="A61" t="s">
        <v>309</v>
      </c>
      <c r="B61" s="6">
        <v>17.149999999999999</v>
      </c>
      <c r="C61" s="6">
        <v>2.1749999999999998</v>
      </c>
      <c r="D61" s="5">
        <v>12.8</v>
      </c>
      <c r="E61" s="5">
        <v>13.7</v>
      </c>
      <c r="F61" s="5">
        <v>20.2</v>
      </c>
      <c r="G61" s="5">
        <v>21.5</v>
      </c>
      <c r="H61" s="7">
        <v>102.6</v>
      </c>
      <c r="I61" s="7">
        <v>4.0999999999999996</v>
      </c>
      <c r="J61" s="5">
        <v>94.4</v>
      </c>
      <c r="K61" s="5">
        <v>96.4</v>
      </c>
      <c r="L61" s="5">
        <v>108.7</v>
      </c>
      <c r="M61" s="5">
        <v>110.8</v>
      </c>
    </row>
    <row r="62" spans="1:13" x14ac:dyDescent="0.2">
      <c r="A62" t="s">
        <v>7</v>
      </c>
      <c r="B62" s="6">
        <v>17.3</v>
      </c>
      <c r="C62" s="6">
        <v>2.2000000000000002</v>
      </c>
      <c r="D62" s="5">
        <v>12.9</v>
      </c>
      <c r="E62" s="5">
        <v>13.8</v>
      </c>
      <c r="F62" s="5">
        <v>20.399999999999999</v>
      </c>
      <c r="G62" s="5">
        <v>21.7</v>
      </c>
      <c r="H62" s="7">
        <v>103.15</v>
      </c>
      <c r="I62" s="7">
        <v>4.125</v>
      </c>
      <c r="J62" s="5">
        <v>94.9</v>
      </c>
      <c r="K62" s="5">
        <v>96.9</v>
      </c>
      <c r="L62" s="5">
        <v>109.3</v>
      </c>
      <c r="M62" s="5">
        <v>111.4</v>
      </c>
    </row>
    <row r="63" spans="1:13" x14ac:dyDescent="0.2">
      <c r="A63" t="s">
        <v>8</v>
      </c>
      <c r="B63" s="6">
        <v>17.45</v>
      </c>
      <c r="C63" s="6">
        <v>2.2250000000000001</v>
      </c>
      <c r="D63" s="5">
        <v>13</v>
      </c>
      <c r="E63" s="5">
        <v>13.9</v>
      </c>
      <c r="F63" s="5">
        <v>20.6</v>
      </c>
      <c r="G63" s="5">
        <v>21.9</v>
      </c>
      <c r="H63" s="7">
        <v>103.7</v>
      </c>
      <c r="I63" s="7">
        <v>4.1500000000000004</v>
      </c>
      <c r="J63" s="5">
        <v>95.4</v>
      </c>
      <c r="K63" s="5">
        <v>97.5</v>
      </c>
      <c r="L63" s="5">
        <v>109.9</v>
      </c>
      <c r="M63" s="5">
        <v>112</v>
      </c>
    </row>
    <row r="64" spans="1:13" x14ac:dyDescent="0.2">
      <c r="A64" t="s">
        <v>9</v>
      </c>
      <c r="B64" s="6">
        <v>17.600000000000001</v>
      </c>
      <c r="C64" s="6">
        <v>2.25</v>
      </c>
      <c r="D64" s="5">
        <v>13.1</v>
      </c>
      <c r="E64" s="5">
        <v>14</v>
      </c>
      <c r="F64" s="5">
        <v>20.8</v>
      </c>
      <c r="G64" s="5">
        <v>22.1</v>
      </c>
      <c r="H64" s="7">
        <v>104.3</v>
      </c>
      <c r="I64" s="7">
        <v>4.1500000000000004</v>
      </c>
      <c r="J64" s="5">
        <v>96</v>
      </c>
      <c r="K64" s="5">
        <v>98</v>
      </c>
      <c r="L64" s="5">
        <v>110.5</v>
      </c>
      <c r="M64" s="5">
        <v>112.6</v>
      </c>
    </row>
    <row r="65" spans="1:13" x14ac:dyDescent="0.2">
      <c r="A65" t="s">
        <v>10</v>
      </c>
      <c r="B65" s="6">
        <v>17.8</v>
      </c>
      <c r="C65" s="6">
        <v>2.2999999999999998</v>
      </c>
      <c r="D65" s="5">
        <v>13.2</v>
      </c>
      <c r="E65" s="5">
        <v>14.1</v>
      </c>
      <c r="F65" s="5">
        <v>21</v>
      </c>
      <c r="G65" s="5">
        <v>22.4</v>
      </c>
      <c r="H65" s="7">
        <v>104.85</v>
      </c>
      <c r="I65" s="7">
        <v>4.1749999999999998</v>
      </c>
      <c r="J65" s="5">
        <v>96.5</v>
      </c>
      <c r="K65" s="5">
        <v>98.5</v>
      </c>
      <c r="L65" s="5">
        <v>111.1</v>
      </c>
      <c r="M65" s="5">
        <v>113.2</v>
      </c>
    </row>
    <row r="66" spans="1:13" x14ac:dyDescent="0.2">
      <c r="A66" t="s">
        <v>11</v>
      </c>
      <c r="B66" s="6">
        <v>17.95</v>
      </c>
      <c r="C66" s="6">
        <v>2.3250000000000002</v>
      </c>
      <c r="D66" s="5">
        <v>13.3</v>
      </c>
      <c r="E66" s="5">
        <v>14.2</v>
      </c>
      <c r="F66" s="5">
        <v>21.2</v>
      </c>
      <c r="G66" s="5">
        <v>22.6</v>
      </c>
      <c r="H66" s="7">
        <v>105.35</v>
      </c>
      <c r="I66" s="7">
        <v>4.2249999999999996</v>
      </c>
      <c r="J66" s="5">
        <v>96.9</v>
      </c>
      <c r="K66" s="5">
        <v>99</v>
      </c>
      <c r="L66" s="5">
        <v>111.7</v>
      </c>
      <c r="M66" s="5">
        <v>113.8</v>
      </c>
    </row>
    <row r="67" spans="1:13" x14ac:dyDescent="0.2">
      <c r="A67" t="s">
        <v>12</v>
      </c>
      <c r="B67" s="6">
        <v>18.2</v>
      </c>
      <c r="C67" s="6">
        <v>2.35</v>
      </c>
      <c r="D67" s="5">
        <v>13.5</v>
      </c>
      <c r="E67" s="5">
        <v>14.4</v>
      </c>
      <c r="F67" s="5">
        <v>21.5</v>
      </c>
      <c r="G67" s="5">
        <v>22.9</v>
      </c>
      <c r="H67" s="7">
        <v>106</v>
      </c>
      <c r="I67" s="7">
        <v>4.2</v>
      </c>
      <c r="J67" s="5">
        <v>97.6</v>
      </c>
      <c r="K67" s="5">
        <v>99.6</v>
      </c>
      <c r="L67" s="5">
        <v>112.3</v>
      </c>
      <c r="M67" s="5">
        <v>114.4</v>
      </c>
    </row>
    <row r="68" spans="1:13" x14ac:dyDescent="0.2">
      <c r="A68" t="s">
        <v>13</v>
      </c>
      <c r="B68" s="6">
        <v>18.399999999999999</v>
      </c>
      <c r="C68" s="6">
        <v>2.4</v>
      </c>
      <c r="D68" s="5">
        <v>13.6</v>
      </c>
      <c r="E68" s="5">
        <v>14.5</v>
      </c>
      <c r="F68" s="5">
        <v>21.7</v>
      </c>
      <c r="G68" s="5">
        <v>23.2</v>
      </c>
      <c r="H68" s="7">
        <v>106.5</v>
      </c>
      <c r="I68" s="7">
        <v>4.25</v>
      </c>
      <c r="J68" s="5">
        <v>98</v>
      </c>
      <c r="K68" s="5">
        <v>100.1</v>
      </c>
      <c r="L68" s="5">
        <v>112.8</v>
      </c>
      <c r="M68" s="5">
        <v>115</v>
      </c>
    </row>
    <row r="69" spans="1:13" x14ac:dyDescent="0.2">
      <c r="A69" t="s">
        <v>14</v>
      </c>
      <c r="B69" s="6">
        <v>18.649999999999999</v>
      </c>
      <c r="C69" s="6">
        <v>2.4249999999999998</v>
      </c>
      <c r="D69" s="5">
        <v>13.8</v>
      </c>
      <c r="E69" s="5">
        <v>14.7</v>
      </c>
      <c r="F69" s="5">
        <v>21.9</v>
      </c>
      <c r="G69" s="5">
        <v>23.5</v>
      </c>
      <c r="H69" s="7">
        <v>107.05</v>
      </c>
      <c r="I69" s="7">
        <v>4.2750000000000004</v>
      </c>
      <c r="J69" s="5">
        <v>98.5</v>
      </c>
      <c r="K69" s="5">
        <v>100.6</v>
      </c>
      <c r="L69" s="5">
        <v>113.4</v>
      </c>
      <c r="M69" s="5">
        <v>115.6</v>
      </c>
    </row>
    <row r="70" spans="1:13" x14ac:dyDescent="0.2">
      <c r="A70" t="s">
        <v>15</v>
      </c>
      <c r="B70" s="6">
        <v>18.8</v>
      </c>
      <c r="C70" s="6">
        <v>2.4500000000000002</v>
      </c>
      <c r="D70" s="5">
        <v>13.9</v>
      </c>
      <c r="E70" s="5">
        <v>14.8</v>
      </c>
      <c r="F70" s="5">
        <v>22.1</v>
      </c>
      <c r="G70" s="5">
        <v>23.7</v>
      </c>
      <c r="H70" s="7">
        <v>107.6</v>
      </c>
      <c r="I70" s="7">
        <v>4.3</v>
      </c>
      <c r="J70" s="5">
        <v>99</v>
      </c>
      <c r="K70" s="5">
        <v>101.1</v>
      </c>
      <c r="L70" s="5">
        <v>114</v>
      </c>
      <c r="M70" s="5">
        <v>116.2</v>
      </c>
    </row>
    <row r="71" spans="1:13" x14ac:dyDescent="0.2">
      <c r="A71" t="s">
        <v>16</v>
      </c>
      <c r="B71" s="6">
        <v>19</v>
      </c>
      <c r="C71" s="6">
        <v>2.5</v>
      </c>
      <c r="D71" s="5">
        <v>14</v>
      </c>
      <c r="E71" s="5">
        <v>14.9</v>
      </c>
      <c r="F71" s="5">
        <v>22.4</v>
      </c>
      <c r="G71" s="5">
        <v>24</v>
      </c>
      <c r="H71" s="7">
        <v>108.1</v>
      </c>
      <c r="I71" s="7">
        <v>4.3</v>
      </c>
      <c r="J71" s="5">
        <v>99.5</v>
      </c>
      <c r="K71" s="5">
        <v>101.6</v>
      </c>
      <c r="L71" s="5">
        <v>114.5</v>
      </c>
      <c r="M71" s="5">
        <v>116.7</v>
      </c>
    </row>
    <row r="72" spans="1:13" x14ac:dyDescent="0.2">
      <c r="A72" t="s">
        <v>17</v>
      </c>
      <c r="B72" s="6">
        <v>19.149999999999999</v>
      </c>
      <c r="C72" s="6">
        <v>2.5249999999999999</v>
      </c>
      <c r="D72" s="5">
        <v>14.1</v>
      </c>
      <c r="E72" s="5">
        <v>15</v>
      </c>
      <c r="F72" s="5">
        <v>22.6</v>
      </c>
      <c r="G72" s="5">
        <v>24.2</v>
      </c>
      <c r="H72" s="7">
        <v>108.6</v>
      </c>
      <c r="I72" s="7">
        <v>4.3499999999999996</v>
      </c>
      <c r="J72" s="5">
        <v>99.9</v>
      </c>
      <c r="K72" s="5">
        <v>102</v>
      </c>
      <c r="L72" s="5">
        <v>115.1</v>
      </c>
      <c r="M72" s="5">
        <v>117.3</v>
      </c>
    </row>
    <row r="73" spans="1:13" x14ac:dyDescent="0.2">
      <c r="A73" t="s">
        <v>18</v>
      </c>
      <c r="B73" s="6">
        <v>19.350000000000001</v>
      </c>
      <c r="C73" s="6">
        <v>2.5750000000000002</v>
      </c>
      <c r="D73" s="5">
        <v>14.2</v>
      </c>
      <c r="E73" s="5">
        <v>15.1</v>
      </c>
      <c r="F73" s="5">
        <v>22.9</v>
      </c>
      <c r="G73" s="5">
        <v>24.5</v>
      </c>
      <c r="H73" s="7">
        <v>109.1</v>
      </c>
      <c r="I73" s="7">
        <v>4.3499999999999996</v>
      </c>
      <c r="J73" s="5">
        <v>100.4</v>
      </c>
      <c r="K73" s="5">
        <v>102.5</v>
      </c>
      <c r="L73" s="5">
        <v>115.6</v>
      </c>
      <c r="M73" s="5">
        <v>117.8</v>
      </c>
    </row>
    <row r="74" spans="1:13" x14ac:dyDescent="0.2">
      <c r="A74" t="s">
        <v>19</v>
      </c>
      <c r="B74" s="6">
        <v>19.55</v>
      </c>
      <c r="C74" s="6">
        <v>2.5750000000000002</v>
      </c>
      <c r="D74" s="5">
        <v>14.4</v>
      </c>
      <c r="E74" s="5">
        <v>15.3</v>
      </c>
      <c r="F74" s="5">
        <v>23.1</v>
      </c>
      <c r="G74" s="5">
        <v>24.7</v>
      </c>
      <c r="H74" s="7">
        <v>109.65</v>
      </c>
      <c r="I74" s="7">
        <v>4.375</v>
      </c>
      <c r="J74" s="5">
        <v>100.9</v>
      </c>
      <c r="K74" s="5">
        <v>103</v>
      </c>
      <c r="L74" s="5">
        <v>116.1</v>
      </c>
      <c r="M74" s="5">
        <v>118.4</v>
      </c>
    </row>
    <row r="75" spans="1:13" x14ac:dyDescent="0.2">
      <c r="A75" t="s">
        <v>20</v>
      </c>
      <c r="B75" s="6">
        <v>19.75</v>
      </c>
      <c r="C75" s="6">
        <v>2.625</v>
      </c>
      <c r="D75" s="5">
        <v>14.5</v>
      </c>
      <c r="E75" s="5">
        <v>15.4</v>
      </c>
      <c r="F75" s="5">
        <v>23.3</v>
      </c>
      <c r="G75" s="5">
        <v>25</v>
      </c>
      <c r="H75" s="7">
        <v>110.15</v>
      </c>
      <c r="I75" s="7">
        <v>4.375</v>
      </c>
      <c r="J75" s="5">
        <v>101.4</v>
      </c>
      <c r="K75" s="5">
        <v>103.5</v>
      </c>
      <c r="L75" s="5">
        <v>116.7</v>
      </c>
      <c r="M75" s="5">
        <v>118.9</v>
      </c>
    </row>
    <row r="76" spans="1:13" x14ac:dyDescent="0.2">
      <c r="A76" t="s">
        <v>21</v>
      </c>
      <c r="B76" s="6">
        <v>19.899999999999999</v>
      </c>
      <c r="C76" s="6">
        <v>2.65</v>
      </c>
      <c r="D76" s="5">
        <v>14.6</v>
      </c>
      <c r="E76" s="5">
        <v>15.5</v>
      </c>
      <c r="F76" s="5">
        <v>23.5</v>
      </c>
      <c r="G76" s="5">
        <v>25.2</v>
      </c>
      <c r="H76" s="7">
        <v>110.6</v>
      </c>
      <c r="I76" s="7">
        <v>4.4000000000000057</v>
      </c>
      <c r="J76" s="5">
        <v>101.8</v>
      </c>
      <c r="K76" s="5">
        <v>103.9</v>
      </c>
      <c r="L76" s="5">
        <v>117.2</v>
      </c>
      <c r="M76" s="5">
        <v>119.4</v>
      </c>
    </row>
    <row r="77" spans="1:13" x14ac:dyDescent="0.2">
      <c r="A77" t="s">
        <v>22</v>
      </c>
      <c r="B77" s="6">
        <v>20.100000000000001</v>
      </c>
      <c r="C77" s="6">
        <v>2.7</v>
      </c>
      <c r="D77" s="5">
        <v>14.7</v>
      </c>
      <c r="E77" s="5">
        <v>15.7</v>
      </c>
      <c r="F77" s="5">
        <v>23.8</v>
      </c>
      <c r="G77" s="5">
        <v>25.5</v>
      </c>
      <c r="H77" s="7">
        <v>111.15</v>
      </c>
      <c r="I77" s="7">
        <v>4.4249999999999998</v>
      </c>
      <c r="J77" s="5">
        <v>102.3</v>
      </c>
      <c r="K77" s="5">
        <v>104.4</v>
      </c>
      <c r="L77" s="5">
        <v>117.7</v>
      </c>
      <c r="M77" s="5">
        <v>120</v>
      </c>
    </row>
    <row r="78" spans="1:13" x14ac:dyDescent="0.2">
      <c r="A78" t="s">
        <v>23</v>
      </c>
      <c r="B78" s="6">
        <v>20.25</v>
      </c>
      <c r="C78" s="6">
        <v>2.7250000000000001</v>
      </c>
      <c r="D78" s="5">
        <v>14.8</v>
      </c>
      <c r="E78" s="5">
        <v>15.8</v>
      </c>
      <c r="F78" s="5">
        <v>24</v>
      </c>
      <c r="G78" s="5">
        <v>25.7</v>
      </c>
      <c r="H78" s="7">
        <v>111.65</v>
      </c>
      <c r="I78" s="7">
        <v>4.4249999999999998</v>
      </c>
      <c r="J78" s="5">
        <v>102.8</v>
      </c>
      <c r="K78" s="5">
        <v>104.9</v>
      </c>
      <c r="L78" s="5">
        <v>118.2</v>
      </c>
      <c r="M78" s="5">
        <v>120.5</v>
      </c>
    </row>
    <row r="79" spans="1:13" x14ac:dyDescent="0.2">
      <c r="A79" t="s">
        <v>24</v>
      </c>
      <c r="B79" s="6">
        <v>20.45</v>
      </c>
      <c r="C79" s="6">
        <v>2.7749999999999999</v>
      </c>
      <c r="D79" s="5">
        <v>14.9</v>
      </c>
      <c r="E79" s="5">
        <v>15.9</v>
      </c>
      <c r="F79" s="5">
        <v>24.3</v>
      </c>
      <c r="G79" s="5">
        <v>26</v>
      </c>
      <c r="H79" s="7">
        <v>112.1</v>
      </c>
      <c r="I79" s="7">
        <v>4.45</v>
      </c>
      <c r="J79" s="5">
        <v>103.2</v>
      </c>
      <c r="K79" s="5">
        <v>105.4</v>
      </c>
      <c r="L79" s="5">
        <v>118.7</v>
      </c>
      <c r="M79" s="5">
        <v>121</v>
      </c>
    </row>
    <row r="80" spans="1:13" x14ac:dyDescent="0.2">
      <c r="A80" t="s">
        <v>25</v>
      </c>
      <c r="B80" s="6">
        <v>20.65</v>
      </c>
      <c r="C80" s="6">
        <v>2.7749999999999999</v>
      </c>
      <c r="D80" s="5">
        <v>15.1</v>
      </c>
      <c r="E80" s="5">
        <v>16.100000000000001</v>
      </c>
      <c r="F80" s="5">
        <v>24.4</v>
      </c>
      <c r="G80" s="5">
        <v>26.2</v>
      </c>
      <c r="H80" s="7">
        <v>112.6</v>
      </c>
      <c r="I80" s="7">
        <v>4.45</v>
      </c>
      <c r="J80" s="5">
        <v>103.7</v>
      </c>
      <c r="K80" s="5">
        <v>105.9</v>
      </c>
      <c r="L80" s="5">
        <v>119.2</v>
      </c>
      <c r="M80" s="5">
        <v>121.5</v>
      </c>
    </row>
    <row r="81" spans="1:13" x14ac:dyDescent="0.2">
      <c r="A81" t="s">
        <v>26</v>
      </c>
      <c r="B81" s="6">
        <v>20.8</v>
      </c>
      <c r="C81" s="6">
        <v>2.8</v>
      </c>
      <c r="D81" s="5">
        <v>15.2</v>
      </c>
      <c r="E81" s="5">
        <v>16.2</v>
      </c>
      <c r="F81" s="5">
        <v>24.6</v>
      </c>
      <c r="G81" s="5">
        <v>26.4</v>
      </c>
      <c r="H81" s="7">
        <v>113.05</v>
      </c>
      <c r="I81" s="7">
        <v>4.4749999999999996</v>
      </c>
      <c r="J81" s="5">
        <v>104.1</v>
      </c>
      <c r="K81" s="5">
        <v>106.3</v>
      </c>
      <c r="L81" s="5">
        <v>119.8</v>
      </c>
      <c r="M81" s="5">
        <v>122</v>
      </c>
    </row>
    <row r="82" spans="1:13" x14ac:dyDescent="0.2">
      <c r="A82" t="s">
        <v>27</v>
      </c>
      <c r="B82" s="6">
        <v>21.05</v>
      </c>
      <c r="C82" s="6">
        <v>2.8250000000000002</v>
      </c>
      <c r="D82" s="5">
        <v>15.4</v>
      </c>
      <c r="E82" s="5">
        <v>16.399999999999999</v>
      </c>
      <c r="F82" s="5">
        <v>24.9</v>
      </c>
      <c r="G82" s="5">
        <v>26.7</v>
      </c>
      <c r="H82" s="7">
        <v>113.6</v>
      </c>
      <c r="I82" s="7">
        <v>4.5</v>
      </c>
      <c r="J82" s="5">
        <v>104.6</v>
      </c>
      <c r="K82" s="5">
        <v>106.8</v>
      </c>
      <c r="L82" s="5">
        <v>120.3</v>
      </c>
      <c r="M82" s="5">
        <v>122.6</v>
      </c>
    </row>
    <row r="83" spans="1:13" x14ac:dyDescent="0.2">
      <c r="A83" t="s">
        <v>28</v>
      </c>
      <c r="B83" s="6">
        <v>21.25</v>
      </c>
      <c r="C83" s="6">
        <v>2.875</v>
      </c>
      <c r="D83" s="5">
        <v>15.5</v>
      </c>
      <c r="E83" s="5">
        <v>16.5</v>
      </c>
      <c r="F83" s="5">
        <v>25.2</v>
      </c>
      <c r="G83" s="5">
        <v>27</v>
      </c>
      <c r="H83" s="7">
        <v>114.05</v>
      </c>
      <c r="I83" s="7">
        <v>4.5250000000000004</v>
      </c>
      <c r="J83" s="5">
        <v>105</v>
      </c>
      <c r="K83" s="5">
        <v>107.2</v>
      </c>
      <c r="L83" s="5">
        <v>120.8</v>
      </c>
      <c r="M83" s="5">
        <v>123.1</v>
      </c>
    </row>
    <row r="84" spans="1:13" x14ac:dyDescent="0.2">
      <c r="A84" t="s">
        <v>29</v>
      </c>
      <c r="B84" s="6">
        <v>21.35</v>
      </c>
      <c r="C84" s="6">
        <v>2.9249999999999998</v>
      </c>
      <c r="D84" s="5">
        <v>15.5</v>
      </c>
      <c r="E84" s="5">
        <v>16.600000000000001</v>
      </c>
      <c r="F84" s="5">
        <v>25.4</v>
      </c>
      <c r="G84" s="5">
        <v>27.2</v>
      </c>
      <c r="H84" s="7">
        <v>114.5</v>
      </c>
      <c r="I84" s="7">
        <v>4.55</v>
      </c>
      <c r="J84" s="5">
        <v>105.4</v>
      </c>
      <c r="K84" s="5">
        <v>107.7</v>
      </c>
      <c r="L84" s="5">
        <v>121.3</v>
      </c>
      <c r="M84" s="5">
        <v>123.6</v>
      </c>
    </row>
    <row r="85" spans="1:13" x14ac:dyDescent="0.2">
      <c r="A85" t="s">
        <v>30</v>
      </c>
      <c r="B85" s="6">
        <v>21.6</v>
      </c>
      <c r="C85" s="6">
        <v>3</v>
      </c>
      <c r="D85" s="5">
        <v>15.6</v>
      </c>
      <c r="E85" s="5">
        <v>16.7</v>
      </c>
      <c r="F85" s="5">
        <v>25.6</v>
      </c>
      <c r="G85" s="5">
        <v>27.6</v>
      </c>
      <c r="H85" s="7">
        <v>115.05</v>
      </c>
      <c r="I85" s="7">
        <v>4.5750000000000002</v>
      </c>
      <c r="J85" s="5">
        <v>105.9</v>
      </c>
      <c r="K85" s="5">
        <v>108.1</v>
      </c>
      <c r="L85" s="5">
        <v>121.9</v>
      </c>
      <c r="M85" s="5">
        <v>124.2</v>
      </c>
    </row>
    <row r="86" spans="1:13" x14ac:dyDescent="0.2">
      <c r="A86" t="s">
        <v>31</v>
      </c>
      <c r="B86" s="6">
        <v>21.85</v>
      </c>
      <c r="C86" s="6">
        <v>3.0249999999999999</v>
      </c>
      <c r="D86" s="5">
        <v>15.8</v>
      </c>
      <c r="E86" s="5">
        <v>16.899999999999999</v>
      </c>
      <c r="F86" s="5">
        <v>25.9</v>
      </c>
      <c r="G86" s="5">
        <v>27.9</v>
      </c>
      <c r="H86" s="7">
        <v>115.55</v>
      </c>
      <c r="I86" s="7">
        <v>4.625</v>
      </c>
      <c r="J86" s="5">
        <v>106.3</v>
      </c>
      <c r="K86" s="5">
        <v>108.6</v>
      </c>
      <c r="L86" s="5">
        <v>122.4</v>
      </c>
      <c r="M86" s="5">
        <v>124.8</v>
      </c>
    </row>
    <row r="87" spans="1:13" x14ac:dyDescent="0.2">
      <c r="A87" t="s">
        <v>32</v>
      </c>
      <c r="B87" s="6">
        <v>22.05</v>
      </c>
      <c r="C87" s="6">
        <v>3.0750000000000002</v>
      </c>
      <c r="D87" s="5">
        <v>15.9</v>
      </c>
      <c r="E87" s="5">
        <v>17</v>
      </c>
      <c r="F87" s="5">
        <v>26.2</v>
      </c>
      <c r="G87" s="5">
        <v>28.2</v>
      </c>
      <c r="H87" s="7">
        <v>116</v>
      </c>
      <c r="I87" s="7">
        <v>4.6500000000000004</v>
      </c>
      <c r="J87" s="5">
        <v>106.7</v>
      </c>
      <c r="K87" s="5">
        <v>109</v>
      </c>
      <c r="L87" s="5">
        <v>122.9</v>
      </c>
      <c r="M87" s="5">
        <v>125.3</v>
      </c>
    </row>
    <row r="88" spans="1:13" x14ac:dyDescent="0.2">
      <c r="A88" t="s">
        <v>33</v>
      </c>
      <c r="B88" s="6">
        <v>22.25</v>
      </c>
      <c r="C88" s="6">
        <v>3.125</v>
      </c>
      <c r="D88" s="5">
        <v>16</v>
      </c>
      <c r="E88" s="5">
        <v>17.100000000000001</v>
      </c>
      <c r="F88" s="5">
        <v>26.5</v>
      </c>
      <c r="G88" s="5">
        <v>28.5</v>
      </c>
      <c r="H88" s="7">
        <v>116.55</v>
      </c>
      <c r="I88" s="7">
        <v>4.6749999999999998</v>
      </c>
      <c r="J88" s="5">
        <v>107.2</v>
      </c>
      <c r="K88" s="5">
        <v>109.5</v>
      </c>
      <c r="L88" s="5">
        <v>123.5</v>
      </c>
      <c r="M88" s="5">
        <v>125.9</v>
      </c>
    </row>
    <row r="89" spans="1:13" x14ac:dyDescent="0.2">
      <c r="A89" t="s">
        <v>34</v>
      </c>
      <c r="B89" s="6">
        <v>22.45</v>
      </c>
      <c r="C89" s="6">
        <v>3.1749999999999998</v>
      </c>
      <c r="D89" s="5">
        <v>16.100000000000001</v>
      </c>
      <c r="E89" s="5">
        <v>17.3</v>
      </c>
      <c r="F89" s="5">
        <v>26.7</v>
      </c>
      <c r="G89" s="5">
        <v>28.8</v>
      </c>
      <c r="H89" s="7">
        <v>116.95</v>
      </c>
      <c r="I89" s="7">
        <v>4.7249999999999996</v>
      </c>
      <c r="J89" s="5">
        <v>107.5</v>
      </c>
      <c r="K89" s="5">
        <v>109.9</v>
      </c>
      <c r="L89" s="5">
        <v>124</v>
      </c>
      <c r="M89" s="5">
        <v>126.4</v>
      </c>
    </row>
    <row r="90" spans="1:13" x14ac:dyDescent="0.2">
      <c r="A90" t="s">
        <v>35</v>
      </c>
      <c r="B90" s="6">
        <v>22.65</v>
      </c>
      <c r="C90" s="6">
        <v>3.2250000000000001</v>
      </c>
      <c r="D90" s="5">
        <v>16.2</v>
      </c>
      <c r="E90" s="5">
        <v>17.399999999999999</v>
      </c>
      <c r="F90" s="5">
        <v>27</v>
      </c>
      <c r="G90" s="5">
        <v>29.1</v>
      </c>
      <c r="H90" s="7">
        <v>117.4</v>
      </c>
      <c r="I90" s="7">
        <v>4.75</v>
      </c>
      <c r="J90" s="5">
        <v>107.9</v>
      </c>
      <c r="K90" s="5">
        <v>110.3</v>
      </c>
      <c r="L90" s="5">
        <v>124.5</v>
      </c>
      <c r="M90" s="5">
        <v>126.9</v>
      </c>
    </row>
    <row r="91" spans="1:13" x14ac:dyDescent="0.2">
      <c r="A91" t="s">
        <v>36</v>
      </c>
      <c r="B91" s="6">
        <v>22.95</v>
      </c>
      <c r="C91" s="6">
        <v>3.2749999999999999</v>
      </c>
      <c r="D91" s="5">
        <v>16.399999999999999</v>
      </c>
      <c r="E91" s="5">
        <v>17.7</v>
      </c>
      <c r="F91" s="5">
        <v>27.4</v>
      </c>
      <c r="G91" s="5">
        <v>29.5</v>
      </c>
      <c r="H91" s="7">
        <v>117.85</v>
      </c>
      <c r="I91" s="7">
        <v>4.7750000000000057</v>
      </c>
      <c r="J91" s="5">
        <v>108.3</v>
      </c>
      <c r="K91" s="5">
        <v>110.7</v>
      </c>
      <c r="L91" s="5">
        <v>125</v>
      </c>
      <c r="M91" s="5">
        <v>127.4</v>
      </c>
    </row>
    <row r="92" spans="1:13" x14ac:dyDescent="0.2">
      <c r="A92" t="s">
        <v>37</v>
      </c>
      <c r="B92" s="6">
        <v>23.15</v>
      </c>
      <c r="C92" s="6">
        <v>3.3250000000000002</v>
      </c>
      <c r="D92" s="5">
        <v>16.5</v>
      </c>
      <c r="E92" s="5">
        <v>17.7</v>
      </c>
      <c r="F92" s="5">
        <v>27.6</v>
      </c>
      <c r="G92" s="5">
        <v>29.8</v>
      </c>
      <c r="H92" s="7">
        <v>118.4</v>
      </c>
      <c r="I92" s="7">
        <v>4.75</v>
      </c>
      <c r="J92" s="5">
        <v>108.9</v>
      </c>
      <c r="K92" s="5">
        <v>111.2</v>
      </c>
      <c r="L92" s="5">
        <v>125.5</v>
      </c>
      <c r="M92" s="5">
        <v>127.9</v>
      </c>
    </row>
    <row r="93" spans="1:13" x14ac:dyDescent="0.2">
      <c r="A93" t="s">
        <v>38</v>
      </c>
      <c r="B93" s="6">
        <v>23.4</v>
      </c>
      <c r="C93" s="6">
        <v>3.35</v>
      </c>
      <c r="D93" s="5">
        <v>16.7</v>
      </c>
      <c r="E93" s="5">
        <v>17.899999999999999</v>
      </c>
      <c r="F93" s="5">
        <v>27.9</v>
      </c>
      <c r="G93" s="5">
        <v>30.1</v>
      </c>
      <c r="H93" s="7">
        <v>118.8</v>
      </c>
      <c r="I93" s="7">
        <v>4.8</v>
      </c>
      <c r="J93" s="5">
        <v>109.2</v>
      </c>
      <c r="K93" s="5">
        <v>111.6</v>
      </c>
      <c r="L93" s="5">
        <v>126</v>
      </c>
      <c r="M93" s="5">
        <v>128.4</v>
      </c>
    </row>
    <row r="94" spans="1:13" x14ac:dyDescent="0.2">
      <c r="A94" t="s">
        <v>39</v>
      </c>
      <c r="B94" s="6">
        <v>23.6</v>
      </c>
      <c r="C94" s="6">
        <v>3.4</v>
      </c>
      <c r="D94" s="5">
        <v>16.8</v>
      </c>
      <c r="E94" s="5">
        <v>18</v>
      </c>
      <c r="F94" s="5">
        <v>28.2</v>
      </c>
      <c r="G94" s="5">
        <v>30.4</v>
      </c>
      <c r="H94" s="7">
        <v>119.25</v>
      </c>
      <c r="I94" s="7">
        <v>4.8250000000000002</v>
      </c>
      <c r="J94" s="5">
        <v>109.6</v>
      </c>
      <c r="K94" s="5">
        <v>112</v>
      </c>
      <c r="L94" s="5">
        <v>126.4</v>
      </c>
      <c r="M94" s="5">
        <v>128.9</v>
      </c>
    </row>
    <row r="95" spans="1:13" x14ac:dyDescent="0.2">
      <c r="A95" t="s">
        <v>40</v>
      </c>
      <c r="B95" s="6">
        <v>23.8</v>
      </c>
      <c r="C95" s="6">
        <v>3.45</v>
      </c>
      <c r="D95" s="5">
        <v>16.899999999999999</v>
      </c>
      <c r="E95" s="5">
        <v>18.100000000000001</v>
      </c>
      <c r="F95" s="5">
        <v>28.5</v>
      </c>
      <c r="G95" s="5">
        <v>30.7</v>
      </c>
      <c r="H95" s="7">
        <v>119.7</v>
      </c>
      <c r="I95" s="7">
        <v>4.8499999999999996</v>
      </c>
      <c r="J95" s="5">
        <v>110</v>
      </c>
      <c r="K95" s="5">
        <v>112.4</v>
      </c>
      <c r="L95" s="5">
        <v>126.9</v>
      </c>
      <c r="M95" s="5">
        <v>129.4</v>
      </c>
    </row>
    <row r="96" spans="1:13" x14ac:dyDescent="0.2">
      <c r="A96" t="s">
        <v>41</v>
      </c>
      <c r="B96" s="6">
        <v>24.050000190734863</v>
      </c>
      <c r="C96" s="6">
        <v>3.4749999046325684</v>
      </c>
      <c r="D96" s="5">
        <v>17.100000000000001</v>
      </c>
      <c r="E96" s="5">
        <v>18.299999237060547</v>
      </c>
      <c r="F96" s="5">
        <v>28.799999237060547</v>
      </c>
      <c r="G96" s="5">
        <v>31</v>
      </c>
      <c r="H96" s="7">
        <v>120.10000228881836</v>
      </c>
      <c r="I96" s="7">
        <v>4.8500003814697266</v>
      </c>
      <c r="J96" s="5">
        <v>110.40000152587891</v>
      </c>
      <c r="K96" s="5">
        <v>112.80000305175781</v>
      </c>
      <c r="L96" s="5">
        <v>127.40000152587891</v>
      </c>
      <c r="M96" s="5">
        <v>129.80000305175781</v>
      </c>
    </row>
    <row r="97" spans="1:13" x14ac:dyDescent="0.2">
      <c r="A97" t="s">
        <v>42</v>
      </c>
      <c r="B97" s="6">
        <v>24.300000190734863</v>
      </c>
      <c r="C97" s="6">
        <v>3.5499997138977051</v>
      </c>
      <c r="D97" s="5">
        <v>17.200000762939453</v>
      </c>
      <c r="E97" s="5">
        <v>18.399999618530273</v>
      </c>
      <c r="F97" s="5">
        <v>29</v>
      </c>
      <c r="G97" s="5">
        <v>31.399999618530273</v>
      </c>
      <c r="H97" s="7">
        <v>120.55000152587891</v>
      </c>
      <c r="I97" s="7">
        <v>4.8749992370605497</v>
      </c>
      <c r="J97" s="5">
        <v>110.80000305175781</v>
      </c>
      <c r="K97" s="5">
        <v>113.19999694824219</v>
      </c>
      <c r="L97" s="5">
        <v>127.80000305175781</v>
      </c>
      <c r="M97">
        <v>130.30000000000001</v>
      </c>
    </row>
    <row r="98" spans="1:13" x14ac:dyDescent="0.2">
      <c r="A98" t="s">
        <v>43</v>
      </c>
      <c r="B98" s="6">
        <v>24.5</v>
      </c>
      <c r="C98" s="6">
        <v>3.6000003814697266</v>
      </c>
      <c r="D98" s="5">
        <v>17.299999237060547</v>
      </c>
      <c r="E98" s="5">
        <v>18.600000381469727</v>
      </c>
      <c r="F98" s="5">
        <v>29.299999237060547</v>
      </c>
      <c r="G98" s="5">
        <v>31.700000762939453</v>
      </c>
      <c r="H98" s="7">
        <v>120.94999923706055</v>
      </c>
      <c r="I98" s="7">
        <v>4.9250003814697294</v>
      </c>
      <c r="J98" s="5">
        <v>111.09999847412109</v>
      </c>
      <c r="K98" s="5">
        <v>113.59999847412109</v>
      </c>
      <c r="L98" s="5">
        <v>128.30000305175781</v>
      </c>
      <c r="M98">
        <v>130.80000000000001</v>
      </c>
    </row>
    <row r="99" spans="1:13" x14ac:dyDescent="0.2">
      <c r="A99" t="s">
        <v>44</v>
      </c>
      <c r="B99" s="6">
        <v>24.75</v>
      </c>
      <c r="C99" s="6">
        <v>3.625</v>
      </c>
      <c r="D99" s="5">
        <v>17.5</v>
      </c>
      <c r="E99" s="5">
        <v>18.799999237060547</v>
      </c>
      <c r="F99" s="5">
        <v>29.600000381469727</v>
      </c>
      <c r="G99" s="5">
        <v>32</v>
      </c>
      <c r="H99" s="7">
        <v>121.4</v>
      </c>
      <c r="I99" s="7">
        <v>4.95</v>
      </c>
      <c r="J99" s="5">
        <v>111.5</v>
      </c>
      <c r="K99" s="5">
        <v>114</v>
      </c>
      <c r="L99" s="5">
        <v>128.80000305175781</v>
      </c>
      <c r="M99">
        <v>131.30000000000001</v>
      </c>
    </row>
    <row r="100" spans="1:13" x14ac:dyDescent="0.2">
      <c r="A100" t="s">
        <v>45</v>
      </c>
      <c r="B100" s="6">
        <v>24.949999809265137</v>
      </c>
      <c r="C100" s="6">
        <v>3.6749997138977051</v>
      </c>
      <c r="D100" s="5">
        <v>17.600000000000001</v>
      </c>
      <c r="E100" s="5">
        <v>18.899999618530273</v>
      </c>
      <c r="F100" s="5">
        <v>29.899999618530273</v>
      </c>
      <c r="G100" s="5">
        <v>32.299999237060547</v>
      </c>
      <c r="H100" s="7">
        <v>121.85000076293946</v>
      </c>
      <c r="I100" s="7">
        <v>4.9749996185302763</v>
      </c>
      <c r="J100" s="5">
        <v>111.90000152587891</v>
      </c>
      <c r="K100" s="5">
        <v>114.40000152587891</v>
      </c>
      <c r="L100" s="5">
        <v>129.30000305175781</v>
      </c>
      <c r="M100">
        <v>131.80000000000001</v>
      </c>
    </row>
    <row r="101" spans="1:13" x14ac:dyDescent="0.2">
      <c r="A101" t="s">
        <v>46</v>
      </c>
      <c r="B101" s="6">
        <v>25.149999618530273</v>
      </c>
      <c r="C101" s="6">
        <v>3.7249994277954102</v>
      </c>
      <c r="D101" s="5">
        <v>17.7</v>
      </c>
      <c r="E101" s="5">
        <v>19</v>
      </c>
      <c r="F101" s="5">
        <v>30.200000762939453</v>
      </c>
      <c r="G101" s="5">
        <v>32.599998474121094</v>
      </c>
      <c r="H101" s="7">
        <v>122.30000152587891</v>
      </c>
      <c r="I101" s="7">
        <v>4.9999992370605497</v>
      </c>
      <c r="J101" s="5">
        <v>112.30000305175781</v>
      </c>
      <c r="K101" s="5">
        <v>114.80000305175781</v>
      </c>
      <c r="L101" s="5">
        <v>129.80000305175781</v>
      </c>
      <c r="M101">
        <v>132.30000000000001</v>
      </c>
    </row>
    <row r="102" spans="1:13" x14ac:dyDescent="0.2">
      <c r="A102" t="s">
        <v>47</v>
      </c>
      <c r="B102" s="6">
        <v>25.350000381469727</v>
      </c>
      <c r="C102" s="6">
        <v>3.7750005722045898</v>
      </c>
      <c r="D102" s="5">
        <v>17.8</v>
      </c>
      <c r="E102" s="5">
        <v>19.100000381469727</v>
      </c>
      <c r="F102" s="5">
        <v>30.399999618530273</v>
      </c>
      <c r="G102" s="5">
        <v>32.900001525878906</v>
      </c>
      <c r="H102" s="7">
        <v>122.69999923706055</v>
      </c>
      <c r="I102" s="7">
        <v>5.0500003814697294</v>
      </c>
      <c r="J102" s="5">
        <v>112.59999847412109</v>
      </c>
      <c r="K102" s="5">
        <v>115.09999847412109</v>
      </c>
      <c r="L102" s="5">
        <v>130.30000305175781</v>
      </c>
      <c r="M102">
        <v>132.80000000000001</v>
      </c>
    </row>
    <row r="103" spans="1:13" x14ac:dyDescent="0.2">
      <c r="A103" t="s">
        <v>48</v>
      </c>
      <c r="B103" s="6">
        <v>25.600000381469727</v>
      </c>
      <c r="C103" s="6">
        <v>3.8000001907348633</v>
      </c>
      <c r="D103" s="5">
        <v>18</v>
      </c>
      <c r="E103" s="5">
        <v>19.299999237060547</v>
      </c>
      <c r="F103" s="5">
        <v>30.700000762939453</v>
      </c>
      <c r="G103" s="5">
        <v>33.200000762939453</v>
      </c>
      <c r="H103" s="7">
        <v>123.15</v>
      </c>
      <c r="I103" s="7">
        <v>5.0750000000000002</v>
      </c>
      <c r="J103" s="5">
        <v>113</v>
      </c>
      <c r="K103" s="5">
        <v>115.5</v>
      </c>
      <c r="L103" s="5">
        <v>130.80000305175781</v>
      </c>
      <c r="M103">
        <v>133.30000000000001</v>
      </c>
    </row>
    <row r="104" spans="1:13" x14ac:dyDescent="0.2">
      <c r="A104" t="s">
        <v>49</v>
      </c>
      <c r="B104" s="6">
        <v>25.750000953674316</v>
      </c>
      <c r="C104" s="6">
        <v>3.8250002861022949</v>
      </c>
      <c r="D104" s="5">
        <v>18.100000000000001</v>
      </c>
      <c r="E104" s="5">
        <v>19.399999618530273</v>
      </c>
      <c r="F104" s="5">
        <v>30.899999618530273</v>
      </c>
      <c r="G104" s="5">
        <v>33.400001525878906</v>
      </c>
      <c r="H104" s="7">
        <v>123.60000076293946</v>
      </c>
      <c r="I104" s="7">
        <v>5.0999996185302763</v>
      </c>
      <c r="J104" s="5">
        <v>113.40000152587891</v>
      </c>
      <c r="K104" s="5">
        <v>115.90000152587891</v>
      </c>
      <c r="L104" s="5">
        <v>131.19999694824219</v>
      </c>
      <c r="M104">
        <v>133.80000000000001</v>
      </c>
    </row>
    <row r="105" spans="1:13" x14ac:dyDescent="0.2">
      <c r="A105" t="s">
        <v>50</v>
      </c>
      <c r="B105" s="6">
        <v>25.950000762939453</v>
      </c>
      <c r="C105" s="6">
        <v>3.875</v>
      </c>
      <c r="D105" s="5">
        <v>18.200000762939453</v>
      </c>
      <c r="E105" s="5">
        <v>19.5</v>
      </c>
      <c r="F105" s="5">
        <v>31.200000762939453</v>
      </c>
      <c r="G105" s="5">
        <v>33.700000762939453</v>
      </c>
      <c r="H105" s="7">
        <v>123.9999984741211</v>
      </c>
      <c r="I105" s="7">
        <v>5.150000762939456</v>
      </c>
      <c r="J105" s="5">
        <v>113.69999694824219</v>
      </c>
      <c r="K105" s="5">
        <v>116.30000305175781</v>
      </c>
      <c r="L105" s="5">
        <v>131.69999694824219</v>
      </c>
      <c r="M105">
        <v>134.30000000000001</v>
      </c>
    </row>
    <row r="106" spans="1:13" x14ac:dyDescent="0.2">
      <c r="A106" t="s">
        <v>51</v>
      </c>
      <c r="B106" s="6">
        <v>26.19999885559082</v>
      </c>
      <c r="C106" s="6">
        <v>3.9499998092651367</v>
      </c>
      <c r="D106" s="5">
        <v>18.299999237060547</v>
      </c>
      <c r="E106" s="5">
        <v>19.600000381469727</v>
      </c>
      <c r="F106" s="5">
        <v>31.5</v>
      </c>
      <c r="G106" s="5">
        <v>34.099998474121094</v>
      </c>
      <c r="H106" s="7">
        <v>124.49999923706055</v>
      </c>
      <c r="I106" s="7">
        <v>5.200000381469728</v>
      </c>
      <c r="J106" s="5">
        <v>114.09999847412109</v>
      </c>
      <c r="K106" s="5">
        <v>116.69999694824219</v>
      </c>
      <c r="L106" s="5">
        <v>132.19999694824219</v>
      </c>
      <c r="M106">
        <v>134.9</v>
      </c>
    </row>
    <row r="107" spans="1:13" x14ac:dyDescent="0.2">
      <c r="A107" t="s">
        <v>52</v>
      </c>
      <c r="B107" s="6">
        <v>26.40000057220459</v>
      </c>
      <c r="C107" s="6">
        <v>4.0000004768371582</v>
      </c>
      <c r="D107" s="5">
        <v>18.399999618530273</v>
      </c>
      <c r="E107" s="5">
        <v>19.799999237060547</v>
      </c>
      <c r="F107" s="5">
        <v>31.799999237060547</v>
      </c>
      <c r="G107" s="5">
        <v>34.400001525878906</v>
      </c>
      <c r="H107" s="7">
        <v>124.95</v>
      </c>
      <c r="I107" s="7">
        <v>5.2249999999999996</v>
      </c>
      <c r="J107" s="5">
        <v>114.5</v>
      </c>
      <c r="K107" s="5">
        <v>117.09999847412109</v>
      </c>
      <c r="L107" s="5">
        <v>132.69999694824219</v>
      </c>
      <c r="M107">
        <v>135.4</v>
      </c>
    </row>
    <row r="108" spans="1:13" x14ac:dyDescent="0.2">
      <c r="A108" t="s">
        <v>53</v>
      </c>
      <c r="B108" s="6">
        <v>26.750000953674316</v>
      </c>
      <c r="C108" s="6">
        <v>4.0750002861022949</v>
      </c>
      <c r="D108" s="5">
        <v>18.600000381469727</v>
      </c>
      <c r="E108" s="5">
        <v>20</v>
      </c>
      <c r="F108" s="5">
        <v>32.200000762939453</v>
      </c>
      <c r="G108" s="5">
        <v>34.900001525878906</v>
      </c>
      <c r="H108" s="7">
        <v>125.30000152587891</v>
      </c>
      <c r="I108" s="7">
        <v>5.2499992370605497</v>
      </c>
      <c r="J108" s="5">
        <v>114.80000305175781</v>
      </c>
      <c r="K108" s="5">
        <v>117.40000152587891</v>
      </c>
      <c r="L108" s="5">
        <v>133.19999694824219</v>
      </c>
      <c r="M108">
        <v>135.80000000000001</v>
      </c>
    </row>
    <row r="109" spans="1:13" x14ac:dyDescent="0.2">
      <c r="A109" t="s">
        <v>54</v>
      </c>
      <c r="B109" s="6">
        <v>27.05000114440918</v>
      </c>
      <c r="C109" s="6">
        <v>4.1750001907348633</v>
      </c>
      <c r="D109" s="5">
        <v>18.700000762939453</v>
      </c>
      <c r="E109" s="5">
        <v>20.100000381469727</v>
      </c>
      <c r="F109" s="5">
        <v>32.599998474121094</v>
      </c>
      <c r="G109" s="5">
        <v>35.400001525878906</v>
      </c>
      <c r="H109" s="7">
        <v>125.7499984741211</v>
      </c>
      <c r="I109" s="7">
        <v>5.275000762939456</v>
      </c>
      <c r="J109" s="5">
        <v>115.19999694824219</v>
      </c>
      <c r="K109" s="5">
        <v>117.80000305175781</v>
      </c>
      <c r="L109" s="5">
        <v>133.60000610351562</v>
      </c>
      <c r="M109">
        <v>136.30000000000001</v>
      </c>
    </row>
    <row r="110" spans="1:13" x14ac:dyDescent="0.2">
      <c r="A110" t="s">
        <v>55</v>
      </c>
      <c r="B110" s="6">
        <v>27.299999237060547</v>
      </c>
      <c r="C110" s="6">
        <v>4.25</v>
      </c>
      <c r="D110" s="5">
        <v>18.799999237060547</v>
      </c>
      <c r="E110" s="5">
        <v>20.200000762939453</v>
      </c>
      <c r="F110" s="5">
        <v>33</v>
      </c>
      <c r="G110" s="5">
        <v>35.799999237060547</v>
      </c>
      <c r="H110" s="7">
        <v>126.05000076293945</v>
      </c>
      <c r="I110" s="7">
        <v>5.3249996185302706</v>
      </c>
      <c r="J110" s="5">
        <v>115.40000152587891</v>
      </c>
      <c r="K110" s="5">
        <v>118.09999847412109</v>
      </c>
      <c r="L110" s="5">
        <v>134</v>
      </c>
      <c r="M110">
        <v>136.69999999999999</v>
      </c>
    </row>
    <row r="111" spans="1:13" x14ac:dyDescent="0.2">
      <c r="A111" t="s">
        <v>56</v>
      </c>
      <c r="B111" s="6">
        <v>27.550000190734863</v>
      </c>
      <c r="C111" s="6">
        <v>4.3250002861022949</v>
      </c>
      <c r="D111" s="5">
        <v>18.899999618530273</v>
      </c>
      <c r="E111" s="5">
        <v>20.299999237060547</v>
      </c>
      <c r="F111" s="5">
        <v>33.299999237060547</v>
      </c>
      <c r="G111" s="5">
        <v>36.200000762939453</v>
      </c>
      <c r="H111" s="7">
        <v>126.50000076293945</v>
      </c>
      <c r="I111" s="7">
        <v>5.299999618530272</v>
      </c>
      <c r="J111" s="5">
        <v>115.90000152587891</v>
      </c>
      <c r="K111" s="5">
        <v>118.5</v>
      </c>
      <c r="L111" s="5">
        <v>134.5</v>
      </c>
      <c r="M111">
        <v>137.1</v>
      </c>
    </row>
    <row r="112" spans="1:13" x14ac:dyDescent="0.2">
      <c r="A112" t="s">
        <v>367</v>
      </c>
      <c r="B112" s="6">
        <v>8.5500000000000007</v>
      </c>
      <c r="C112" s="6">
        <v>0.875</v>
      </c>
      <c r="D112" s="5">
        <v>6.8</v>
      </c>
      <c r="E112" s="5">
        <v>7.2</v>
      </c>
      <c r="F112" s="5">
        <v>9.8000000000000007</v>
      </c>
      <c r="G112" s="5">
        <v>10.3</v>
      </c>
      <c r="H112" s="6">
        <v>71.55</v>
      </c>
      <c r="I112" s="6">
        <v>3.125</v>
      </c>
      <c r="J112" s="5">
        <v>65.3</v>
      </c>
      <c r="K112" s="5">
        <v>66.7</v>
      </c>
      <c r="L112" s="5">
        <v>76.099999999999994</v>
      </c>
      <c r="M112" s="5">
        <v>77.8</v>
      </c>
    </row>
    <row r="113" spans="1:13" x14ac:dyDescent="0.2">
      <c r="A113" t="s">
        <v>368</v>
      </c>
      <c r="B113" s="6">
        <v>8.9</v>
      </c>
      <c r="C113" s="6">
        <v>0.9</v>
      </c>
      <c r="D113" s="5">
        <v>7.1</v>
      </c>
      <c r="E113" s="5">
        <v>7.5</v>
      </c>
      <c r="F113" s="5">
        <v>10.199999999999999</v>
      </c>
      <c r="G113" s="5">
        <v>10.7</v>
      </c>
      <c r="H113" s="6">
        <v>72.75</v>
      </c>
      <c r="I113" s="6">
        <v>3.2749999999999999</v>
      </c>
      <c r="J113" s="5">
        <v>66.2</v>
      </c>
      <c r="K113" s="5">
        <v>67.7</v>
      </c>
      <c r="L113" s="5">
        <v>77.599999999999994</v>
      </c>
      <c r="M113" s="5">
        <v>79.3</v>
      </c>
    </row>
    <row r="114" spans="1:13" x14ac:dyDescent="0.2">
      <c r="A114" t="s">
        <v>369</v>
      </c>
      <c r="B114" s="6">
        <v>9.15</v>
      </c>
      <c r="C114" s="6">
        <v>0.92500000000000004</v>
      </c>
      <c r="D114" s="5">
        <v>7.3</v>
      </c>
      <c r="E114" s="5">
        <v>7.7</v>
      </c>
      <c r="F114" s="5">
        <v>10.5</v>
      </c>
      <c r="G114" s="5">
        <v>11</v>
      </c>
      <c r="H114" s="6">
        <v>74.05</v>
      </c>
      <c r="I114" s="6">
        <v>3.375</v>
      </c>
      <c r="J114" s="5">
        <v>67.3</v>
      </c>
      <c r="K114" s="5">
        <v>68.8</v>
      </c>
      <c r="L114" s="5">
        <v>78.900000000000006</v>
      </c>
      <c r="M114" s="5">
        <v>80.8</v>
      </c>
    </row>
    <row r="115" spans="1:13" x14ac:dyDescent="0.2">
      <c r="A115" t="s">
        <v>370</v>
      </c>
      <c r="B115" s="6">
        <v>9.4</v>
      </c>
      <c r="C115" s="6">
        <v>0.95</v>
      </c>
      <c r="D115" s="5">
        <v>7.5</v>
      </c>
      <c r="E115" s="5">
        <v>7.9</v>
      </c>
      <c r="F115" s="5">
        <v>10.8</v>
      </c>
      <c r="G115" s="5">
        <v>11.3</v>
      </c>
      <c r="H115" s="6">
        <v>75.2</v>
      </c>
      <c r="I115" s="6">
        <v>3.45</v>
      </c>
      <c r="J115" s="5">
        <v>68.3</v>
      </c>
      <c r="K115" s="5">
        <v>69.900000000000006</v>
      </c>
      <c r="L115" s="5">
        <v>80.2</v>
      </c>
      <c r="M115" s="5">
        <v>82.1</v>
      </c>
    </row>
    <row r="116" spans="1:13" x14ac:dyDescent="0.2">
      <c r="A116" t="s">
        <v>371</v>
      </c>
      <c r="B116" s="6">
        <v>9.65</v>
      </c>
      <c r="C116" s="6">
        <v>0.97499999999999998</v>
      </c>
      <c r="D116" s="5">
        <v>7.7</v>
      </c>
      <c r="E116" s="5">
        <v>8.1</v>
      </c>
      <c r="F116" s="5">
        <v>11.1</v>
      </c>
      <c r="G116" s="5">
        <v>11.6</v>
      </c>
      <c r="H116" s="6">
        <v>76.3</v>
      </c>
      <c r="I116" s="6">
        <v>3.5</v>
      </c>
      <c r="J116" s="5">
        <v>69.3</v>
      </c>
      <c r="K116" s="5">
        <v>70.900000000000006</v>
      </c>
      <c r="L116" s="5">
        <v>81.400000000000006</v>
      </c>
      <c r="M116" s="5">
        <v>83.3</v>
      </c>
    </row>
    <row r="117" spans="1:13" x14ac:dyDescent="0.2">
      <c r="A117" t="s">
        <v>372</v>
      </c>
      <c r="B117" s="6">
        <v>9.9</v>
      </c>
      <c r="C117" s="6">
        <v>1</v>
      </c>
      <c r="D117" s="5">
        <v>7.9</v>
      </c>
      <c r="E117" s="5">
        <v>8.3000000000000007</v>
      </c>
      <c r="F117" s="5">
        <v>11.3</v>
      </c>
      <c r="G117" s="5">
        <v>11.9</v>
      </c>
      <c r="H117" s="6">
        <v>77.400000000000006</v>
      </c>
      <c r="I117" s="6">
        <v>3.5</v>
      </c>
      <c r="J117" s="5">
        <v>70.400000000000006</v>
      </c>
      <c r="K117" s="5">
        <v>71.900000000000006</v>
      </c>
      <c r="L117" s="5">
        <v>82.5</v>
      </c>
      <c r="M117" s="5">
        <v>84.4</v>
      </c>
    </row>
    <row r="118" spans="1:13" x14ac:dyDescent="0.2">
      <c r="A118" t="s">
        <v>373</v>
      </c>
      <c r="B118" s="6">
        <v>10.050000000000001</v>
      </c>
      <c r="C118" s="6">
        <v>1.0249999999999999</v>
      </c>
      <c r="D118" s="5">
        <v>8</v>
      </c>
      <c r="E118" s="5">
        <v>8.4</v>
      </c>
      <c r="F118" s="5">
        <v>11.6</v>
      </c>
      <c r="G118" s="5">
        <v>12.1</v>
      </c>
      <c r="H118" s="6">
        <v>78.400000000000006</v>
      </c>
      <c r="I118" s="6">
        <v>3.5</v>
      </c>
      <c r="J118" s="5">
        <v>71.400000000000006</v>
      </c>
      <c r="K118" s="5">
        <v>73</v>
      </c>
      <c r="L118" s="5">
        <v>83.5</v>
      </c>
      <c r="M118" s="5">
        <v>85.4</v>
      </c>
    </row>
    <row r="119" spans="1:13" x14ac:dyDescent="0.2">
      <c r="A119" t="s">
        <v>374</v>
      </c>
      <c r="B119" s="6">
        <v>10.3</v>
      </c>
      <c r="C119" s="6">
        <v>1.05</v>
      </c>
      <c r="D119" s="5">
        <v>8.1999999999999993</v>
      </c>
      <c r="E119" s="5">
        <v>8.6</v>
      </c>
      <c r="F119" s="5">
        <v>11.8</v>
      </c>
      <c r="G119" s="5">
        <v>12.4</v>
      </c>
      <c r="H119" s="6">
        <v>79.349999999999994</v>
      </c>
      <c r="I119" s="6">
        <v>3.4750000000000001</v>
      </c>
      <c r="J119" s="5">
        <v>72.400000000000006</v>
      </c>
      <c r="K119" s="5">
        <v>74</v>
      </c>
      <c r="L119" s="5">
        <v>84.4</v>
      </c>
      <c r="M119" s="5">
        <v>86.3</v>
      </c>
    </row>
    <row r="120" spans="1:13" x14ac:dyDescent="0.2">
      <c r="A120" t="s">
        <v>375</v>
      </c>
      <c r="B120" s="6">
        <v>10.55</v>
      </c>
      <c r="C120" s="6">
        <v>1.125</v>
      </c>
      <c r="D120" s="5">
        <v>8.3000000000000007</v>
      </c>
      <c r="E120" s="5">
        <v>8.8000000000000007</v>
      </c>
      <c r="F120" s="5">
        <v>12.1</v>
      </c>
      <c r="G120" s="5">
        <v>12.8</v>
      </c>
      <c r="H120" s="6">
        <v>80.349999999999994</v>
      </c>
      <c r="I120" s="6">
        <v>3.4249999999999998</v>
      </c>
      <c r="J120" s="5">
        <v>73.5</v>
      </c>
      <c r="K120" s="5">
        <v>75</v>
      </c>
      <c r="L120" s="5">
        <v>85.3</v>
      </c>
      <c r="M120" s="5">
        <v>87.2</v>
      </c>
    </row>
    <row r="121" spans="1:13" x14ac:dyDescent="0.2">
      <c r="A121" t="s">
        <v>376</v>
      </c>
      <c r="B121" s="6">
        <v>10.8</v>
      </c>
      <c r="C121" s="6">
        <v>1.1499999999999999</v>
      </c>
      <c r="D121" s="5">
        <v>8.5</v>
      </c>
      <c r="E121" s="5">
        <v>9</v>
      </c>
      <c r="F121" s="5">
        <v>12.4</v>
      </c>
      <c r="G121" s="5">
        <v>13.1</v>
      </c>
      <c r="H121" s="6">
        <v>81.3</v>
      </c>
      <c r="I121" s="6">
        <v>3.4</v>
      </c>
      <c r="J121" s="5">
        <v>74.5</v>
      </c>
      <c r="K121" s="5">
        <v>76.099999999999994</v>
      </c>
      <c r="L121" s="5">
        <v>86.2</v>
      </c>
      <c r="M121" s="5">
        <v>88.1</v>
      </c>
    </row>
    <row r="122" spans="1:13" x14ac:dyDescent="0.2">
      <c r="A122" t="s">
        <v>377</v>
      </c>
      <c r="B122" s="6">
        <v>10.95</v>
      </c>
      <c r="C122" s="6">
        <v>1.175</v>
      </c>
      <c r="D122" s="5">
        <v>8.6</v>
      </c>
      <c r="E122" s="5">
        <v>9.1</v>
      </c>
      <c r="F122" s="5">
        <v>12.6</v>
      </c>
      <c r="G122" s="5">
        <v>13.3</v>
      </c>
      <c r="H122" s="6">
        <v>82.25</v>
      </c>
      <c r="I122" s="6">
        <v>3.375</v>
      </c>
      <c r="J122" s="5">
        <v>75.5</v>
      </c>
      <c r="K122" s="5">
        <v>77.099999999999994</v>
      </c>
      <c r="L122" s="5">
        <v>87.1</v>
      </c>
      <c r="M122" s="5">
        <v>89</v>
      </c>
    </row>
    <row r="123" spans="1:13" x14ac:dyDescent="0.2">
      <c r="A123" t="s">
        <v>378</v>
      </c>
      <c r="B123" s="6">
        <v>11.2</v>
      </c>
      <c r="C123" s="6">
        <v>1.2</v>
      </c>
      <c r="D123" s="5">
        <v>8.8000000000000007</v>
      </c>
      <c r="E123" s="5">
        <v>9.3000000000000007</v>
      </c>
      <c r="F123" s="5">
        <v>12.9</v>
      </c>
      <c r="G123" s="5">
        <v>13.6</v>
      </c>
      <c r="H123" s="6">
        <v>83.25</v>
      </c>
      <c r="I123" s="6">
        <v>3.3250000000000002</v>
      </c>
      <c r="J123" s="5">
        <v>76.599999999999994</v>
      </c>
      <c r="K123" s="5">
        <v>78.099999999999994</v>
      </c>
      <c r="L123" s="5">
        <v>88</v>
      </c>
      <c r="M123" s="5">
        <v>89.9</v>
      </c>
    </row>
    <row r="124" spans="1:13" x14ac:dyDescent="0.2">
      <c r="A124" t="s">
        <v>379</v>
      </c>
      <c r="B124" s="6">
        <v>11.35</v>
      </c>
      <c r="C124" s="6">
        <v>1.2250000000000001</v>
      </c>
      <c r="D124" s="5">
        <v>8.9</v>
      </c>
      <c r="E124" s="5">
        <v>9.4</v>
      </c>
      <c r="F124" s="5">
        <v>13.1</v>
      </c>
      <c r="G124" s="5">
        <v>13.8</v>
      </c>
      <c r="H124" s="6">
        <v>84.15</v>
      </c>
      <c r="I124" s="6">
        <v>3.2749999999999999</v>
      </c>
      <c r="J124" s="5">
        <v>77.599999999999994</v>
      </c>
      <c r="K124" s="5">
        <v>79.099999999999994</v>
      </c>
      <c r="L124" s="5">
        <v>89</v>
      </c>
      <c r="M124" s="5">
        <v>90.7</v>
      </c>
    </row>
    <row r="125" spans="1:13" x14ac:dyDescent="0.2">
      <c r="A125" t="s">
        <v>380</v>
      </c>
      <c r="B125" s="6">
        <v>11.55</v>
      </c>
      <c r="C125" s="6">
        <v>1.2749999999999999</v>
      </c>
      <c r="D125" s="5">
        <v>9</v>
      </c>
      <c r="E125" s="5">
        <v>9.5</v>
      </c>
      <c r="F125" s="5">
        <v>13.4</v>
      </c>
      <c r="G125" s="5">
        <v>14.1</v>
      </c>
      <c r="H125" s="6">
        <v>85.15</v>
      </c>
      <c r="I125" s="6">
        <v>3.2249999999999943</v>
      </c>
      <c r="J125" s="5">
        <v>78.7</v>
      </c>
      <c r="K125" s="5">
        <v>80.2</v>
      </c>
      <c r="L125" s="5">
        <v>89.9</v>
      </c>
      <c r="M125" s="5">
        <v>91.6</v>
      </c>
    </row>
    <row r="126" spans="1:13" x14ac:dyDescent="0.2">
      <c r="A126" t="s">
        <v>381</v>
      </c>
      <c r="B126" s="6">
        <v>11.75</v>
      </c>
      <c r="C126" s="6">
        <v>1.325</v>
      </c>
      <c r="D126" s="5">
        <v>9.1</v>
      </c>
      <c r="E126" s="5">
        <v>9.6999999999999993</v>
      </c>
      <c r="F126" s="5">
        <v>13.7</v>
      </c>
      <c r="G126" s="5">
        <v>14.4</v>
      </c>
      <c r="H126" s="6">
        <v>85</v>
      </c>
      <c r="I126" s="6">
        <v>3.3</v>
      </c>
      <c r="J126" s="5">
        <v>78.400000000000006</v>
      </c>
      <c r="K126" s="5">
        <v>80</v>
      </c>
      <c r="L126" s="5">
        <v>89.9</v>
      </c>
      <c r="M126" s="5">
        <v>91.6</v>
      </c>
    </row>
    <row r="127" spans="1:13" x14ac:dyDescent="0.2">
      <c r="A127" t="s">
        <v>382</v>
      </c>
      <c r="B127" s="6">
        <v>11.9</v>
      </c>
      <c r="C127" s="6">
        <v>1.35</v>
      </c>
      <c r="D127" s="5">
        <v>9.1999999999999993</v>
      </c>
      <c r="E127" s="5">
        <v>9.8000000000000007</v>
      </c>
      <c r="F127" s="5">
        <v>13.9</v>
      </c>
      <c r="G127" s="5">
        <v>14.6</v>
      </c>
      <c r="H127" s="6">
        <v>85.8</v>
      </c>
      <c r="I127" s="6">
        <v>3.3</v>
      </c>
      <c r="J127" s="5">
        <v>79.2</v>
      </c>
      <c r="K127" s="5">
        <v>80.8</v>
      </c>
      <c r="L127" s="5">
        <v>90.7</v>
      </c>
      <c r="M127" s="5">
        <v>92.4</v>
      </c>
    </row>
    <row r="128" spans="1:13" x14ac:dyDescent="0.2">
      <c r="A128" t="s">
        <v>383</v>
      </c>
      <c r="B128" s="6">
        <v>12.1</v>
      </c>
      <c r="C128" s="6">
        <v>1.4</v>
      </c>
      <c r="D128" s="5">
        <v>9.3000000000000007</v>
      </c>
      <c r="E128" s="5">
        <v>10</v>
      </c>
      <c r="F128" s="5">
        <v>14.2</v>
      </c>
      <c r="G128" s="5">
        <v>14.9</v>
      </c>
      <c r="H128" s="6">
        <v>86.5</v>
      </c>
      <c r="I128" s="6">
        <v>3.35</v>
      </c>
      <c r="J128" s="5">
        <v>79.8</v>
      </c>
      <c r="K128" s="5">
        <v>81.5</v>
      </c>
      <c r="L128" s="5">
        <v>91.5</v>
      </c>
      <c r="M128" s="5">
        <v>93.2</v>
      </c>
    </row>
    <row r="129" spans="1:13" x14ac:dyDescent="0.2">
      <c r="A129" t="s">
        <v>384</v>
      </c>
      <c r="B129" s="6">
        <v>12.3</v>
      </c>
      <c r="C129" s="6">
        <v>1.4</v>
      </c>
      <c r="D129" s="5">
        <v>9.5</v>
      </c>
      <c r="E129" s="5">
        <v>10.1</v>
      </c>
      <c r="F129" s="5">
        <v>14.4</v>
      </c>
      <c r="G129" s="5">
        <v>15.1</v>
      </c>
      <c r="H129" s="6">
        <v>87.25</v>
      </c>
      <c r="I129" s="6">
        <v>3.375</v>
      </c>
      <c r="J129" s="5">
        <v>80.5</v>
      </c>
      <c r="K129" s="5">
        <v>82.2</v>
      </c>
      <c r="L129" s="5">
        <v>92.3</v>
      </c>
      <c r="M129" s="5">
        <v>94</v>
      </c>
    </row>
    <row r="130" spans="1:13" x14ac:dyDescent="0.2">
      <c r="A130" t="s">
        <v>385</v>
      </c>
      <c r="B130" s="6">
        <v>12.5</v>
      </c>
      <c r="C130" s="6">
        <v>1.45</v>
      </c>
      <c r="D130" s="5">
        <v>9.6</v>
      </c>
      <c r="E130" s="5">
        <v>10.199999999999999</v>
      </c>
      <c r="F130" s="5">
        <v>14.6</v>
      </c>
      <c r="G130" s="5">
        <v>15.4</v>
      </c>
      <c r="H130" s="6">
        <v>87.9</v>
      </c>
      <c r="I130" s="6">
        <v>3.4</v>
      </c>
      <c r="J130" s="5">
        <v>81.099999999999994</v>
      </c>
      <c r="K130" s="5">
        <v>82.8</v>
      </c>
      <c r="L130" s="5">
        <v>93</v>
      </c>
      <c r="M130" s="5">
        <v>94.7</v>
      </c>
    </row>
    <row r="131" spans="1:13" x14ac:dyDescent="0.2">
      <c r="A131" t="s">
        <v>386</v>
      </c>
      <c r="B131" s="6">
        <v>12.7</v>
      </c>
      <c r="C131" s="6">
        <v>1.5</v>
      </c>
      <c r="D131" s="5">
        <v>9.6999999999999993</v>
      </c>
      <c r="E131" s="5">
        <v>10.4</v>
      </c>
      <c r="F131" s="5">
        <v>14.9</v>
      </c>
      <c r="G131" s="5">
        <v>15.7</v>
      </c>
      <c r="H131" s="6">
        <v>88.65</v>
      </c>
      <c r="I131" s="6">
        <v>3.4249999999999998</v>
      </c>
      <c r="J131" s="5">
        <v>81.8</v>
      </c>
      <c r="K131" s="5">
        <v>83.6</v>
      </c>
      <c r="L131" s="5">
        <v>93.8</v>
      </c>
      <c r="M131" s="5">
        <v>95.5</v>
      </c>
    </row>
    <row r="132" spans="1:13" x14ac:dyDescent="0.2">
      <c r="A132" t="s">
        <v>387</v>
      </c>
      <c r="B132" s="6">
        <v>12.85</v>
      </c>
      <c r="C132" s="6">
        <v>1.5249999999999999</v>
      </c>
      <c r="D132" s="5">
        <v>9.8000000000000007</v>
      </c>
      <c r="E132" s="5">
        <v>10.6</v>
      </c>
      <c r="F132" s="5">
        <v>15.1</v>
      </c>
      <c r="G132" s="5">
        <v>15.9</v>
      </c>
      <c r="H132" s="6">
        <v>89.35</v>
      </c>
      <c r="I132" s="6">
        <v>3.4750000000000001</v>
      </c>
      <c r="J132" s="5">
        <v>82.4</v>
      </c>
      <c r="K132" s="5">
        <v>84.2</v>
      </c>
      <c r="L132" s="5">
        <v>94.6</v>
      </c>
      <c r="M132" s="5">
        <v>96.3</v>
      </c>
    </row>
    <row r="133" spans="1:13" x14ac:dyDescent="0.2">
      <c r="A133" t="s">
        <v>388</v>
      </c>
      <c r="B133" s="6">
        <v>13.1</v>
      </c>
      <c r="C133" s="6">
        <v>1.55</v>
      </c>
      <c r="D133" s="5">
        <v>10</v>
      </c>
      <c r="E133" s="5">
        <v>10.8</v>
      </c>
      <c r="F133" s="5">
        <v>15.4</v>
      </c>
      <c r="G133" s="5">
        <v>16.2</v>
      </c>
      <c r="H133" s="6">
        <v>90</v>
      </c>
      <c r="I133" s="6">
        <v>3.55</v>
      </c>
      <c r="J133" s="5">
        <v>82.9</v>
      </c>
      <c r="K133" s="5">
        <v>84.8</v>
      </c>
      <c r="L133" s="5">
        <v>95.4</v>
      </c>
      <c r="M133" s="5">
        <v>97.1</v>
      </c>
    </row>
    <row r="134" spans="1:13" x14ac:dyDescent="0.2">
      <c r="A134" t="s">
        <v>389</v>
      </c>
      <c r="B134" s="6">
        <v>13.25</v>
      </c>
      <c r="C134" s="6">
        <v>1.575</v>
      </c>
      <c r="D134" s="5">
        <v>10.1</v>
      </c>
      <c r="E134" s="5">
        <v>10.9</v>
      </c>
      <c r="F134" s="5">
        <v>15.6</v>
      </c>
      <c r="G134" s="5">
        <v>16.399999999999999</v>
      </c>
      <c r="H134" s="6">
        <v>90.75</v>
      </c>
      <c r="I134" s="6">
        <v>3.5750000000000002</v>
      </c>
      <c r="J134" s="5">
        <v>83.6</v>
      </c>
      <c r="K134" s="5">
        <v>85.5</v>
      </c>
      <c r="L134" s="5">
        <v>96.2</v>
      </c>
      <c r="M134" s="5">
        <v>97.9</v>
      </c>
    </row>
    <row r="135" spans="1:13" x14ac:dyDescent="0.2">
      <c r="A135" t="s">
        <v>390</v>
      </c>
      <c r="B135" s="6">
        <v>13.5</v>
      </c>
      <c r="C135" s="6">
        <v>1.6</v>
      </c>
      <c r="D135" s="5">
        <v>10.3</v>
      </c>
      <c r="E135" s="5">
        <v>11.1</v>
      </c>
      <c r="F135" s="5">
        <v>15.9</v>
      </c>
      <c r="G135" s="5">
        <v>16.7</v>
      </c>
      <c r="H135" s="6">
        <v>91.45</v>
      </c>
      <c r="I135" s="6">
        <v>3.625</v>
      </c>
      <c r="J135" s="5">
        <v>84.2</v>
      </c>
      <c r="K135" s="5">
        <v>86.2</v>
      </c>
      <c r="L135" s="5">
        <v>97</v>
      </c>
      <c r="M135" s="5">
        <v>98.7</v>
      </c>
    </row>
    <row r="136" spans="1:13" x14ac:dyDescent="0.2">
      <c r="A136" t="s">
        <v>391</v>
      </c>
      <c r="B136" s="6">
        <v>13.7</v>
      </c>
      <c r="C136" s="6">
        <v>1.6</v>
      </c>
      <c r="D136" s="5">
        <v>10.5</v>
      </c>
      <c r="E136" s="5">
        <v>11.2</v>
      </c>
      <c r="F136" s="5">
        <v>16.100000000000001</v>
      </c>
      <c r="G136" s="5">
        <v>16.899999999999999</v>
      </c>
      <c r="H136" s="6">
        <v>92.1</v>
      </c>
      <c r="I136" s="6">
        <v>3.6500000000000057</v>
      </c>
      <c r="J136" s="5">
        <v>84.8</v>
      </c>
      <c r="K136" s="5">
        <v>86.8</v>
      </c>
      <c r="L136" s="5">
        <v>97.7</v>
      </c>
      <c r="M136" s="5">
        <v>99.4</v>
      </c>
    </row>
    <row r="137" spans="1:13" x14ac:dyDescent="0.2">
      <c r="A137" t="s">
        <v>392</v>
      </c>
      <c r="B137" s="6">
        <v>13.9</v>
      </c>
      <c r="C137" s="6">
        <v>1.65</v>
      </c>
      <c r="D137" s="5">
        <v>10.6</v>
      </c>
      <c r="E137" s="5">
        <v>11.4</v>
      </c>
      <c r="F137" s="5">
        <v>16.399999999999999</v>
      </c>
      <c r="G137" s="5">
        <v>17.2</v>
      </c>
      <c r="H137" s="6">
        <v>92.85</v>
      </c>
      <c r="I137" s="6">
        <v>3.6749999999999998</v>
      </c>
      <c r="J137" s="5">
        <v>85.5</v>
      </c>
      <c r="K137" s="5">
        <v>87.5</v>
      </c>
      <c r="L137" s="5">
        <v>98.5</v>
      </c>
      <c r="M137" s="5">
        <v>100.2</v>
      </c>
    </row>
    <row r="138" spans="1:13" x14ac:dyDescent="0.2">
      <c r="A138" t="s">
        <v>393</v>
      </c>
      <c r="B138" s="6">
        <v>14.049999713897705</v>
      </c>
      <c r="C138" s="6">
        <v>1.6749999523162842</v>
      </c>
      <c r="D138" s="5">
        <v>10.699999809265137</v>
      </c>
      <c r="E138" s="5">
        <v>11.5</v>
      </c>
      <c r="F138" s="5">
        <v>16.5</v>
      </c>
      <c r="G138" s="5">
        <v>17.399999618530273</v>
      </c>
      <c r="H138" s="6">
        <v>93.5</v>
      </c>
      <c r="I138" s="6">
        <v>3.7000007629394531</v>
      </c>
      <c r="J138" s="5">
        <v>86.099998474121094</v>
      </c>
      <c r="K138" s="5">
        <v>88.099998474121094</v>
      </c>
      <c r="L138" s="5">
        <v>99.199996948242188</v>
      </c>
      <c r="M138" s="5">
        <v>100.90000152587891</v>
      </c>
    </row>
    <row r="139" spans="1:13" x14ac:dyDescent="0.2">
      <c r="A139" t="s">
        <v>394</v>
      </c>
      <c r="B139" s="6">
        <v>14.300000190734863</v>
      </c>
      <c r="C139" s="6">
        <v>1.7000002861022949</v>
      </c>
      <c r="D139" s="5">
        <v>10.899999618530273</v>
      </c>
      <c r="E139" s="5">
        <v>11.699999809265137</v>
      </c>
      <c r="F139" s="5">
        <v>16.799999237060547</v>
      </c>
      <c r="G139" s="5">
        <v>17.700000762939453</v>
      </c>
      <c r="H139" s="6">
        <v>94.199996948242188</v>
      </c>
      <c r="I139" s="6">
        <v>3.75</v>
      </c>
      <c r="J139" s="5">
        <v>86.699996948242188</v>
      </c>
      <c r="K139" s="5">
        <v>88.699996948242188</v>
      </c>
      <c r="L139" s="5">
        <v>100</v>
      </c>
      <c r="M139" s="5">
        <v>101.69999694824219</v>
      </c>
    </row>
    <row r="140" spans="1:13" x14ac:dyDescent="0.2">
      <c r="A140" t="s">
        <v>395</v>
      </c>
      <c r="B140" s="6">
        <v>14.449999809265137</v>
      </c>
      <c r="C140" s="6">
        <v>1.7249999046325684</v>
      </c>
      <c r="D140" s="5">
        <v>11</v>
      </c>
      <c r="E140" s="5">
        <v>11.800000190734863</v>
      </c>
      <c r="F140" s="5">
        <v>17</v>
      </c>
      <c r="G140" s="5">
        <v>17.899999618530273</v>
      </c>
      <c r="H140" s="6">
        <v>94.850002288818359</v>
      </c>
      <c r="I140" s="6">
        <v>3.7749996185302734</v>
      </c>
      <c r="J140" s="5">
        <v>87.300003051757813</v>
      </c>
      <c r="K140" s="5">
        <v>89.300003051757813</v>
      </c>
      <c r="L140" s="5">
        <v>100.59999847412109</v>
      </c>
      <c r="M140" s="5">
        <v>102.40000152587891</v>
      </c>
    </row>
    <row r="141" spans="1:13" x14ac:dyDescent="0.2">
      <c r="A141" t="s">
        <v>396</v>
      </c>
      <c r="B141" s="6">
        <v>14.65000057220459</v>
      </c>
      <c r="C141" s="6">
        <v>1.7750000953674316</v>
      </c>
      <c r="D141" s="5">
        <v>11.100000381469727</v>
      </c>
      <c r="E141" s="5">
        <v>11.899999618530273</v>
      </c>
      <c r="F141" s="5">
        <v>17.299999237060547</v>
      </c>
      <c r="G141" s="5">
        <v>18.200000762939453</v>
      </c>
      <c r="H141" s="6">
        <v>95.5</v>
      </c>
      <c r="I141" s="6">
        <v>3.7999992370605469</v>
      </c>
      <c r="J141" s="5">
        <v>87.900001525878906</v>
      </c>
      <c r="K141" s="5">
        <v>89.900001525878906</v>
      </c>
      <c r="L141" s="5">
        <v>101.30000305175781</v>
      </c>
      <c r="M141" s="5">
        <v>103.09999847412109</v>
      </c>
    </row>
    <row r="142" spans="1:13" x14ac:dyDescent="0.2">
      <c r="A142" t="s">
        <v>397</v>
      </c>
      <c r="B142" s="6">
        <v>14.799999713897705</v>
      </c>
      <c r="C142" s="6">
        <v>1.7999999523162842</v>
      </c>
      <c r="D142" s="5">
        <v>11.199999809265137</v>
      </c>
      <c r="E142" s="5">
        <v>12</v>
      </c>
      <c r="F142" s="5">
        <v>17.5</v>
      </c>
      <c r="G142" s="5">
        <v>18.399999618530273</v>
      </c>
      <c r="H142" s="6">
        <v>96.150001525878906</v>
      </c>
      <c r="I142" s="6">
        <v>3.8250007629394531</v>
      </c>
      <c r="J142" s="5">
        <v>88.5</v>
      </c>
      <c r="K142" s="5">
        <v>90.5</v>
      </c>
      <c r="L142" s="5">
        <v>102</v>
      </c>
      <c r="M142" s="5">
        <v>103.80000305175781</v>
      </c>
    </row>
    <row r="143" spans="1:13" x14ac:dyDescent="0.2">
      <c r="A143" t="s">
        <v>398</v>
      </c>
      <c r="B143" s="6">
        <v>15.050000190734863</v>
      </c>
      <c r="C143" s="6">
        <v>1.8250002861022949</v>
      </c>
      <c r="D143" s="5">
        <v>11.399999618530273</v>
      </c>
      <c r="E143" s="5">
        <v>12.199999809265137</v>
      </c>
      <c r="F143" s="5">
        <v>17.700000762939453</v>
      </c>
      <c r="G143" s="5">
        <v>18.700000762939453</v>
      </c>
      <c r="H143" s="6">
        <v>96.799999237060547</v>
      </c>
      <c r="I143" s="6">
        <v>3.8500003814697266</v>
      </c>
      <c r="J143" s="5">
        <v>89.099998474121094</v>
      </c>
      <c r="K143" s="5">
        <v>91.099998474121094</v>
      </c>
      <c r="L143" s="5">
        <v>102.69999694824219</v>
      </c>
      <c r="M143" s="5">
        <v>104.5</v>
      </c>
    </row>
    <row r="144" spans="1:13" x14ac:dyDescent="0.2">
      <c r="A144" t="s">
        <v>399</v>
      </c>
      <c r="B144" s="6">
        <v>15.199999809265137</v>
      </c>
      <c r="C144" s="6">
        <v>1.8499999046325684</v>
      </c>
      <c r="D144" s="5">
        <v>11.5</v>
      </c>
      <c r="E144" s="5">
        <v>12.300000190734863</v>
      </c>
      <c r="F144" s="5">
        <v>17.899999618530273</v>
      </c>
      <c r="G144" s="5">
        <v>18.899999618530273</v>
      </c>
      <c r="H144" s="6">
        <v>97.349998474121094</v>
      </c>
      <c r="I144" s="6">
        <v>3.875</v>
      </c>
      <c r="J144" s="5">
        <v>89.599998474121094</v>
      </c>
      <c r="K144" s="5">
        <v>91.599998474121094</v>
      </c>
      <c r="L144" s="5">
        <v>103.30000305175781</v>
      </c>
      <c r="M144" s="5">
        <v>105.09999847412109</v>
      </c>
    </row>
    <row r="145" spans="1:13" x14ac:dyDescent="0.2">
      <c r="A145" t="s">
        <v>400</v>
      </c>
      <c r="B145" s="6">
        <v>15.350000381469727</v>
      </c>
      <c r="C145" s="6">
        <v>1.875</v>
      </c>
      <c r="D145" s="5">
        <v>11.600000381469727</v>
      </c>
      <c r="E145" s="5">
        <v>12.399999618530273</v>
      </c>
      <c r="F145" s="5">
        <v>18.100000381469727</v>
      </c>
      <c r="G145" s="5">
        <v>19.100000381469727</v>
      </c>
      <c r="H145" s="6">
        <v>98.049999237060547</v>
      </c>
      <c r="I145" s="6">
        <v>3.9250011444091797</v>
      </c>
      <c r="J145" s="5">
        <v>90.199996948242188</v>
      </c>
      <c r="K145" s="5">
        <v>92.199996948242187</v>
      </c>
      <c r="L145" s="5">
        <v>104</v>
      </c>
      <c r="M145" s="5">
        <v>105.90000152587891</v>
      </c>
    </row>
    <row r="146" spans="1:13" x14ac:dyDescent="0.2">
      <c r="A146" t="s">
        <v>401</v>
      </c>
      <c r="B146" s="6">
        <v>15.599999904632568</v>
      </c>
      <c r="C146" s="6">
        <v>1.9500000476837158</v>
      </c>
      <c r="D146" s="5">
        <v>11.699999809265137</v>
      </c>
      <c r="E146" s="5">
        <v>12.600000381469727</v>
      </c>
      <c r="F146" s="5">
        <v>18.399999618530273</v>
      </c>
      <c r="G146" s="5">
        <v>19.5</v>
      </c>
      <c r="H146" s="6">
        <v>98.599998474121094</v>
      </c>
      <c r="I146" s="6">
        <v>3.9500007629394531</v>
      </c>
      <c r="J146" s="5">
        <v>90.699996948242188</v>
      </c>
      <c r="K146" s="5">
        <v>92.800003051757813</v>
      </c>
      <c r="L146" s="5">
        <v>104.59999847412109</v>
      </c>
      <c r="M146" s="5">
        <v>106.5</v>
      </c>
    </row>
    <row r="147" spans="1:13" x14ac:dyDescent="0.2">
      <c r="A147" t="s">
        <v>402</v>
      </c>
      <c r="B147" s="6">
        <v>15.750000476837158</v>
      </c>
      <c r="C147" s="6">
        <v>1.9750001430511475</v>
      </c>
      <c r="D147" s="5">
        <v>11.800000190734863</v>
      </c>
      <c r="E147" s="5">
        <v>12.699999809265137</v>
      </c>
      <c r="F147" s="5">
        <v>18.600000381469727</v>
      </c>
      <c r="G147" s="5">
        <v>19.700000762939453</v>
      </c>
      <c r="H147" s="6">
        <v>99.200000762939453</v>
      </c>
      <c r="I147" s="6">
        <v>3.9499988555908203</v>
      </c>
      <c r="J147" s="5">
        <v>91.300003051757813</v>
      </c>
      <c r="K147" s="5">
        <v>93.300003051757813</v>
      </c>
      <c r="L147" s="5">
        <v>105.09999847412109</v>
      </c>
      <c r="M147" s="5">
        <v>107.09999847412109</v>
      </c>
    </row>
    <row r="148" spans="1:13" x14ac:dyDescent="0.2">
      <c r="A148" t="s">
        <v>403</v>
      </c>
      <c r="B148" s="6">
        <v>15.899999618530273</v>
      </c>
      <c r="C148" s="6">
        <v>2</v>
      </c>
      <c r="D148" s="5">
        <v>11.899999618530273</v>
      </c>
      <c r="E148" s="5">
        <v>12.800000190734863</v>
      </c>
      <c r="F148" s="5">
        <v>18.700000762939453</v>
      </c>
      <c r="G148" s="5">
        <v>19.899999618530273</v>
      </c>
      <c r="H148" s="6">
        <v>99.75</v>
      </c>
      <c r="I148" s="6">
        <v>3.9749984741210937</v>
      </c>
      <c r="J148" s="5">
        <v>91.800003051757813</v>
      </c>
      <c r="K148" s="5">
        <v>93.900001525878906</v>
      </c>
      <c r="L148" s="5">
        <v>105.69999694824219</v>
      </c>
      <c r="M148" s="5">
        <v>107.69999694824219</v>
      </c>
    </row>
    <row r="149" spans="1:13" x14ac:dyDescent="0.2">
      <c r="A149" t="s">
        <v>404</v>
      </c>
      <c r="B149" s="6">
        <v>16.050000190734863</v>
      </c>
      <c r="C149" s="6">
        <v>2.0250000953674316</v>
      </c>
      <c r="D149" s="5">
        <v>12</v>
      </c>
      <c r="E149" s="5">
        <v>12.899999618530273</v>
      </c>
      <c r="F149" s="5">
        <v>18.899999618530273</v>
      </c>
      <c r="G149" s="5">
        <v>20.100000381469727</v>
      </c>
      <c r="H149" s="6">
        <v>100.30000305175781</v>
      </c>
      <c r="I149" s="6">
        <v>4</v>
      </c>
      <c r="J149" s="5">
        <v>92.300003051757813</v>
      </c>
      <c r="K149" s="5">
        <v>94.400001525878906</v>
      </c>
      <c r="L149" s="5">
        <v>106.30000305175781</v>
      </c>
      <c r="M149" s="5">
        <v>108.30000305175781</v>
      </c>
    </row>
    <row r="150" spans="1:13" x14ac:dyDescent="0.2">
      <c r="A150" t="s">
        <v>405</v>
      </c>
      <c r="B150" s="6">
        <v>16.25</v>
      </c>
      <c r="C150" s="6">
        <v>2.0749998092651367</v>
      </c>
      <c r="D150" s="5">
        <v>12.100000381469727</v>
      </c>
      <c r="E150" s="5">
        <v>13</v>
      </c>
      <c r="F150" s="5">
        <v>19.200000762939453</v>
      </c>
      <c r="G150" s="5">
        <v>20.399999618530273</v>
      </c>
      <c r="H150" s="6">
        <v>100.90000152587891</v>
      </c>
      <c r="I150" s="6">
        <v>4</v>
      </c>
      <c r="J150" s="5">
        <v>92.900001525878906</v>
      </c>
      <c r="K150" s="5">
        <v>95</v>
      </c>
      <c r="L150" s="5">
        <v>106.90000152587891</v>
      </c>
      <c r="M150" s="5">
        <v>108.90000152587891</v>
      </c>
    </row>
    <row r="151" spans="1:13" x14ac:dyDescent="0.2">
      <c r="A151" t="s">
        <v>406</v>
      </c>
      <c r="B151" s="6">
        <v>16.400000095367432</v>
      </c>
      <c r="C151" s="6">
        <v>2.1000001430511475</v>
      </c>
      <c r="D151" s="5">
        <v>12.199999809265137</v>
      </c>
      <c r="E151" s="5">
        <v>13.100000381469727</v>
      </c>
      <c r="F151" s="5">
        <v>19.399999618530273</v>
      </c>
      <c r="G151" s="5">
        <v>20.600000381469727</v>
      </c>
      <c r="H151" s="6">
        <v>101.45000076293945</v>
      </c>
      <c r="I151" s="6">
        <v>4.0249996185302734</v>
      </c>
      <c r="J151" s="5">
        <v>93.400001525878906</v>
      </c>
      <c r="K151" s="5">
        <v>95.5</v>
      </c>
      <c r="L151" s="5">
        <v>107.5</v>
      </c>
      <c r="M151" s="5">
        <v>109.5</v>
      </c>
    </row>
    <row r="152" spans="1:13" x14ac:dyDescent="0.2">
      <c r="A152" t="s">
        <v>138</v>
      </c>
      <c r="B152" s="6">
        <v>16.549999713897705</v>
      </c>
      <c r="C152" s="6">
        <v>2.1249997615814209</v>
      </c>
      <c r="D152" s="5">
        <v>12.300000190734863</v>
      </c>
      <c r="E152" s="5">
        <v>13.199999809265137</v>
      </c>
      <c r="F152" s="5">
        <v>19.600000381469727</v>
      </c>
      <c r="G152" s="5">
        <v>20.799999237060547</v>
      </c>
      <c r="H152" s="6">
        <v>101.95000076293945</v>
      </c>
      <c r="I152" s="6">
        <v>4.0249996185302734</v>
      </c>
      <c r="J152" s="5">
        <v>93.900001525878906</v>
      </c>
      <c r="K152" s="5">
        <v>96</v>
      </c>
      <c r="L152" s="5">
        <v>108</v>
      </c>
      <c r="M152" s="5">
        <v>110</v>
      </c>
    </row>
    <row r="153" spans="1:13" x14ac:dyDescent="0.2">
      <c r="A153" t="s">
        <v>139</v>
      </c>
      <c r="B153" s="6">
        <v>16.699999809265137</v>
      </c>
      <c r="C153" s="6">
        <v>2.1500000953674316</v>
      </c>
      <c r="D153" s="5">
        <v>12.399999618530273</v>
      </c>
      <c r="E153" s="5">
        <v>13.300000190734863</v>
      </c>
      <c r="F153" s="5">
        <v>19.799999237060547</v>
      </c>
      <c r="G153" s="5">
        <v>21</v>
      </c>
      <c r="H153" s="6">
        <v>102.5</v>
      </c>
      <c r="I153" s="6">
        <v>4.0499992370605469</v>
      </c>
      <c r="J153" s="5">
        <v>94.400001525878906</v>
      </c>
      <c r="K153" s="5">
        <v>96.5</v>
      </c>
      <c r="L153" s="5">
        <v>108.59999847412109</v>
      </c>
      <c r="M153" s="5">
        <v>110.59999847412109</v>
      </c>
    </row>
    <row r="154" spans="1:13" x14ac:dyDescent="0.2">
      <c r="A154" t="s">
        <v>140</v>
      </c>
      <c r="B154" s="6">
        <v>16.90000057220459</v>
      </c>
      <c r="C154" s="6">
        <v>2.1500000953674316</v>
      </c>
      <c r="D154" s="5">
        <v>12.600000381469727</v>
      </c>
      <c r="E154" s="5">
        <v>13.5</v>
      </c>
      <c r="F154" s="5">
        <v>19.899999618530273</v>
      </c>
      <c r="G154" s="5">
        <v>21.200000762939453</v>
      </c>
      <c r="H154" s="6">
        <v>103.04999923706055</v>
      </c>
      <c r="I154" s="6">
        <v>4.0749988555908203</v>
      </c>
      <c r="J154" s="5">
        <v>94.900001525878906</v>
      </c>
      <c r="K154" s="5">
        <v>97</v>
      </c>
      <c r="L154" s="5">
        <v>109.19999694824219</v>
      </c>
      <c r="M154" s="5">
        <v>111.19999694824219</v>
      </c>
    </row>
    <row r="155" spans="1:13" x14ac:dyDescent="0.2">
      <c r="A155" t="s">
        <v>141</v>
      </c>
      <c r="B155" s="6">
        <v>17.099999904632568</v>
      </c>
      <c r="C155" s="6">
        <v>2.2000000476837158</v>
      </c>
      <c r="D155" s="5">
        <v>12.699999809265137</v>
      </c>
      <c r="E155" s="5">
        <v>13.600000381469727</v>
      </c>
      <c r="F155" s="5">
        <v>20.200000762939453</v>
      </c>
      <c r="G155" s="5">
        <v>21.5</v>
      </c>
      <c r="H155" s="6">
        <v>103.60000228881836</v>
      </c>
      <c r="I155" s="6">
        <v>4.1000003814697266</v>
      </c>
      <c r="J155" s="5">
        <v>95.400001525878906</v>
      </c>
      <c r="K155" s="5">
        <v>97.5</v>
      </c>
      <c r="L155" s="5">
        <v>109.80000305175781</v>
      </c>
      <c r="M155" s="5">
        <v>111.80000305175781</v>
      </c>
    </row>
    <row r="156" spans="1:13" x14ac:dyDescent="0.2">
      <c r="A156" t="s">
        <v>142</v>
      </c>
      <c r="B156" s="6">
        <v>17.200000286102295</v>
      </c>
      <c r="C156" s="6">
        <v>2.2000000476837158</v>
      </c>
      <c r="D156" s="5">
        <v>12.800000190734863</v>
      </c>
      <c r="E156" s="5">
        <v>13.699999809265137</v>
      </c>
      <c r="F156" s="5">
        <v>20.299999237060547</v>
      </c>
      <c r="G156" s="5">
        <v>21.600000381469727</v>
      </c>
      <c r="H156" s="6">
        <v>104.15000152587891</v>
      </c>
      <c r="I156" s="6">
        <v>4.125</v>
      </c>
      <c r="J156" s="5">
        <v>95.900001525878906</v>
      </c>
      <c r="K156" s="5">
        <v>98</v>
      </c>
      <c r="L156" s="5">
        <v>110.40000152587891</v>
      </c>
      <c r="M156" s="5">
        <v>112.40000152587891</v>
      </c>
    </row>
    <row r="157" spans="1:13" x14ac:dyDescent="0.2">
      <c r="A157" t="s">
        <v>143</v>
      </c>
      <c r="B157" s="6">
        <v>17.34999942779541</v>
      </c>
      <c r="C157" s="6">
        <v>2.2249999046325684</v>
      </c>
      <c r="D157" s="5">
        <v>12.899999618530273</v>
      </c>
      <c r="E157" s="5">
        <v>13.800000190734863</v>
      </c>
      <c r="F157" s="5">
        <v>20.5</v>
      </c>
      <c r="G157" s="5">
        <v>21.799999237060547</v>
      </c>
      <c r="H157" s="6">
        <v>104.70000076293945</v>
      </c>
      <c r="I157" s="6">
        <v>4.1499996185302734</v>
      </c>
      <c r="J157" s="5">
        <v>96.400001525878906</v>
      </c>
      <c r="K157" s="5">
        <v>98.5</v>
      </c>
      <c r="L157" s="5">
        <v>111</v>
      </c>
      <c r="M157" s="5">
        <v>113</v>
      </c>
    </row>
    <row r="158" spans="1:13" x14ac:dyDescent="0.2">
      <c r="A158" t="s">
        <v>144</v>
      </c>
      <c r="B158" s="6">
        <v>17.5</v>
      </c>
      <c r="C158" s="6">
        <v>2.25</v>
      </c>
      <c r="D158" s="5">
        <v>13</v>
      </c>
      <c r="E158" s="5">
        <v>13.899999618530273</v>
      </c>
      <c r="F158" s="5">
        <v>20.700000762939453</v>
      </c>
      <c r="G158" s="5">
        <v>22</v>
      </c>
      <c r="H158" s="6">
        <v>105.25</v>
      </c>
      <c r="I158" s="6">
        <v>4.1749992370605469</v>
      </c>
      <c r="J158" s="5">
        <v>96.900001525878906</v>
      </c>
      <c r="K158" s="5">
        <v>99</v>
      </c>
      <c r="L158" s="5">
        <v>111.59999847412109</v>
      </c>
      <c r="M158" s="5">
        <v>113.59999847412109</v>
      </c>
    </row>
    <row r="159" spans="1:13" x14ac:dyDescent="0.2">
      <c r="A159" t="s">
        <v>145</v>
      </c>
      <c r="B159" s="6">
        <v>17.699999809265137</v>
      </c>
      <c r="C159" s="6">
        <v>2.2999997138977051</v>
      </c>
      <c r="D159" s="5">
        <v>13.100000381469727</v>
      </c>
      <c r="E159" s="5">
        <v>14</v>
      </c>
      <c r="F159" s="5">
        <v>21</v>
      </c>
      <c r="G159" s="5">
        <v>22.299999237060547</v>
      </c>
      <c r="H159" s="6">
        <v>105.79999923706055</v>
      </c>
      <c r="I159" s="6">
        <v>4.1999988555908203</v>
      </c>
      <c r="J159" s="5">
        <v>97.400001525878906</v>
      </c>
      <c r="K159" s="5">
        <v>99.5</v>
      </c>
      <c r="L159" s="5">
        <v>112.09999847412109</v>
      </c>
      <c r="M159" s="5">
        <v>114.19999694824219</v>
      </c>
    </row>
    <row r="160" spans="1:13" x14ac:dyDescent="0.2">
      <c r="A160" t="s">
        <v>146</v>
      </c>
      <c r="B160" s="6">
        <v>17.849999904632568</v>
      </c>
      <c r="C160" s="6">
        <v>2.3250000476837158</v>
      </c>
      <c r="D160" s="5">
        <v>13.199999809265137</v>
      </c>
      <c r="E160" s="5">
        <v>14.100000381469727</v>
      </c>
      <c r="F160" s="5">
        <v>21.200000762939453</v>
      </c>
      <c r="G160" s="5">
        <v>22.5</v>
      </c>
      <c r="H160" s="6">
        <v>106.40000152587891</v>
      </c>
      <c r="I160" s="6">
        <v>4.2000007629394531</v>
      </c>
      <c r="J160" s="5">
        <v>98</v>
      </c>
      <c r="K160" s="5">
        <v>100.09999847412109</v>
      </c>
      <c r="L160" s="5">
        <v>112.69999694824219</v>
      </c>
      <c r="M160" s="5">
        <v>114.80000305175781</v>
      </c>
    </row>
    <row r="161" spans="1:13" x14ac:dyDescent="0.2">
      <c r="A161" t="s">
        <v>147</v>
      </c>
      <c r="B161" s="6">
        <v>18.09999942779541</v>
      </c>
      <c r="C161" s="6">
        <v>2.3499999046325684</v>
      </c>
      <c r="D161" s="5">
        <v>13.399999618530273</v>
      </c>
      <c r="E161" s="5">
        <v>14.300000190734863</v>
      </c>
      <c r="F161" s="5">
        <v>21.399999618530273</v>
      </c>
      <c r="G161" s="5">
        <v>22.799999237060547</v>
      </c>
      <c r="H161" s="6">
        <v>106.95000076293945</v>
      </c>
      <c r="I161" s="6">
        <v>4.2250003814697266</v>
      </c>
      <c r="J161" s="5">
        <v>98.5</v>
      </c>
      <c r="K161" s="5">
        <v>100.59999847412109</v>
      </c>
      <c r="L161" s="5">
        <v>113.30000305175781</v>
      </c>
      <c r="M161" s="5">
        <v>115.40000152587891</v>
      </c>
    </row>
    <row r="162" spans="1:13" x14ac:dyDescent="0.2">
      <c r="A162" t="s">
        <v>148</v>
      </c>
      <c r="B162" s="6">
        <v>18.300000190734863</v>
      </c>
      <c r="C162" s="6">
        <v>2.4000000953674316</v>
      </c>
      <c r="D162" s="5">
        <v>13.5</v>
      </c>
      <c r="E162" s="5">
        <v>14.399999618530273</v>
      </c>
      <c r="F162" s="5">
        <v>21.700000762939453</v>
      </c>
      <c r="G162" s="5">
        <v>23.100000381469727</v>
      </c>
      <c r="H162" s="6">
        <v>107.5</v>
      </c>
      <c r="I162" s="6">
        <v>4.25</v>
      </c>
      <c r="J162" s="5">
        <v>99</v>
      </c>
      <c r="K162" s="5">
        <v>101.09999847412109</v>
      </c>
      <c r="L162" s="5">
        <v>113.90000152587891</v>
      </c>
      <c r="M162" s="5">
        <v>116</v>
      </c>
    </row>
    <row r="163" spans="1:13" x14ac:dyDescent="0.2">
      <c r="A163" t="s">
        <v>149</v>
      </c>
      <c r="B163" s="6">
        <v>18.550000190734863</v>
      </c>
      <c r="C163" s="6">
        <v>2.4749999046325684</v>
      </c>
      <c r="D163" s="5">
        <v>13.600000381469727</v>
      </c>
      <c r="E163" s="5">
        <v>14.5</v>
      </c>
      <c r="F163" s="5">
        <v>22</v>
      </c>
      <c r="G163" s="5">
        <v>23.5</v>
      </c>
      <c r="H163" s="6">
        <v>108.04999923706055</v>
      </c>
      <c r="I163" s="6">
        <v>4.2749996185302734</v>
      </c>
      <c r="J163" s="5">
        <v>99.5</v>
      </c>
      <c r="K163" s="5">
        <v>101.59999847412109</v>
      </c>
      <c r="L163" s="5">
        <v>114.5</v>
      </c>
      <c r="M163" s="5">
        <v>116.59999847412109</v>
      </c>
    </row>
    <row r="164" spans="1:13" x14ac:dyDescent="0.2">
      <c r="A164" t="s">
        <v>150</v>
      </c>
      <c r="B164" s="6">
        <v>18.749999523162842</v>
      </c>
      <c r="C164" s="6">
        <v>2.5249998569488525</v>
      </c>
      <c r="D164" s="5">
        <v>13.699999809265137</v>
      </c>
      <c r="E164" s="5">
        <v>14.699999809265137</v>
      </c>
      <c r="F164" s="5">
        <v>22.200000762939453</v>
      </c>
      <c r="G164" s="5">
        <v>23.799999237060547</v>
      </c>
      <c r="H164" s="6">
        <v>108.64999771118164</v>
      </c>
      <c r="I164" s="6">
        <v>4.2749996185302734</v>
      </c>
      <c r="J164" s="5">
        <v>100.09999847412109</v>
      </c>
      <c r="K164" s="5">
        <v>102.19999694824219</v>
      </c>
      <c r="L164" s="5">
        <v>115.09999847412109</v>
      </c>
      <c r="M164" s="5">
        <v>117.19999694824219</v>
      </c>
    </row>
    <row r="165" spans="1:13" x14ac:dyDescent="0.2">
      <c r="A165" t="s">
        <v>151</v>
      </c>
      <c r="B165" s="6">
        <v>19</v>
      </c>
      <c r="C165" s="6">
        <v>2.5500001907348633</v>
      </c>
      <c r="D165" s="5">
        <v>13.899999618530273</v>
      </c>
      <c r="E165" s="5">
        <v>14.899999618530273</v>
      </c>
      <c r="F165" s="5">
        <v>22.5</v>
      </c>
      <c r="G165" s="5">
        <v>24.100000381469727</v>
      </c>
      <c r="H165" s="6">
        <v>109.25</v>
      </c>
      <c r="I165" s="6">
        <v>4.3250007629394531</v>
      </c>
      <c r="J165" s="5">
        <v>100.59999847412109</v>
      </c>
      <c r="K165" s="5">
        <v>102.69999694824219</v>
      </c>
      <c r="L165" s="5">
        <v>115.69999694824219</v>
      </c>
      <c r="M165" s="5">
        <v>117.90000152587891</v>
      </c>
    </row>
    <row r="166" spans="1:13" x14ac:dyDescent="0.2">
      <c r="A166" t="s">
        <v>152</v>
      </c>
      <c r="B166" s="6">
        <v>19.149999618530273</v>
      </c>
      <c r="C166" s="6">
        <v>2.5749998092651367</v>
      </c>
      <c r="D166" s="5">
        <v>14</v>
      </c>
      <c r="E166" s="5">
        <v>15</v>
      </c>
      <c r="F166" s="5">
        <v>22.700000762939453</v>
      </c>
      <c r="G166" s="5">
        <v>24.299999237060547</v>
      </c>
      <c r="H166" s="6">
        <v>109.79999923706055</v>
      </c>
      <c r="I166" s="6">
        <v>4.3500003814697266</v>
      </c>
      <c r="J166" s="5">
        <v>101.09999847412109</v>
      </c>
      <c r="K166" s="5">
        <v>103.19999694824219</v>
      </c>
      <c r="L166" s="5">
        <v>116.30000305175781</v>
      </c>
      <c r="M166" s="5">
        <v>118.5</v>
      </c>
    </row>
    <row r="167" spans="1:13" x14ac:dyDescent="0.2">
      <c r="A167" t="s">
        <v>153</v>
      </c>
      <c r="B167" s="6">
        <v>19.400000095367432</v>
      </c>
      <c r="C167" s="6">
        <v>2.6000001430511475</v>
      </c>
      <c r="D167" s="5">
        <v>14.199999809265137</v>
      </c>
      <c r="E167" s="5">
        <v>15.199999809265137</v>
      </c>
      <c r="F167" s="5">
        <v>23</v>
      </c>
      <c r="G167" s="5">
        <v>24.600000381469727</v>
      </c>
      <c r="H167" s="6">
        <v>110.34999847412109</v>
      </c>
      <c r="I167" s="6">
        <v>4.375</v>
      </c>
      <c r="J167" s="5">
        <v>101.59999847412109</v>
      </c>
      <c r="K167" s="5">
        <v>103.69999694824219</v>
      </c>
      <c r="L167" s="5">
        <v>116.90000152587891</v>
      </c>
      <c r="M167" s="5">
        <v>119.09999847412109</v>
      </c>
    </row>
    <row r="168" spans="1:13" x14ac:dyDescent="0.2">
      <c r="A168" t="s">
        <v>154</v>
      </c>
      <c r="B168" s="6">
        <v>19.599999904632568</v>
      </c>
      <c r="C168" s="6">
        <v>2.6499998569488525</v>
      </c>
      <c r="D168" s="5">
        <v>14.300000190734863</v>
      </c>
      <c r="E168" s="5">
        <v>15.300000190734863</v>
      </c>
      <c r="F168" s="5">
        <v>23.299999237060547</v>
      </c>
      <c r="G168" s="5">
        <v>24.899999618530273</v>
      </c>
      <c r="H168" s="6">
        <v>110.89999771118164</v>
      </c>
      <c r="I168" s="6">
        <v>4.3500003814697266</v>
      </c>
      <c r="J168" s="5">
        <v>102.19999694824219</v>
      </c>
      <c r="K168" s="5">
        <v>104.30000305175781</v>
      </c>
      <c r="L168" s="5">
        <v>117.40000152587891</v>
      </c>
      <c r="M168" s="5">
        <v>119.59999847412109</v>
      </c>
    </row>
    <row r="169" spans="1:13" x14ac:dyDescent="0.2">
      <c r="A169" t="s">
        <v>155</v>
      </c>
      <c r="B169" s="6">
        <v>19.800000190734863</v>
      </c>
      <c r="C169" s="6">
        <v>2.7000002861022949</v>
      </c>
      <c r="D169" s="5">
        <v>14.399999618530273</v>
      </c>
      <c r="E169" s="5">
        <v>15.399999618530273</v>
      </c>
      <c r="F169" s="5">
        <v>23.5</v>
      </c>
      <c r="G169" s="5">
        <v>25.200000762939453</v>
      </c>
      <c r="H169" s="6">
        <v>111.44999694824219</v>
      </c>
      <c r="I169" s="6">
        <v>4.375</v>
      </c>
      <c r="J169" s="5">
        <v>102.69999694824219</v>
      </c>
      <c r="K169" s="5">
        <v>104.80000305175781</v>
      </c>
      <c r="L169" s="5">
        <v>118</v>
      </c>
      <c r="M169" s="5">
        <v>120.19999694824219</v>
      </c>
    </row>
    <row r="170" spans="1:13" x14ac:dyDescent="0.2">
      <c r="A170" t="s">
        <v>156</v>
      </c>
      <c r="B170" s="6">
        <v>20.050000190734863</v>
      </c>
      <c r="C170" s="6">
        <v>2.7249999046325684</v>
      </c>
      <c r="D170" s="5">
        <v>14.600000381469727</v>
      </c>
      <c r="E170" s="5">
        <v>15.600000381469727</v>
      </c>
      <c r="F170" s="5">
        <v>23.799999237060547</v>
      </c>
      <c r="G170" s="5">
        <v>25.5</v>
      </c>
      <c r="H170" s="6">
        <v>112</v>
      </c>
      <c r="I170" s="6">
        <v>4.4000015258789062</v>
      </c>
      <c r="J170" s="5">
        <v>103.19999694824219</v>
      </c>
      <c r="K170" s="5">
        <v>105.30000305175781</v>
      </c>
      <c r="L170" s="5">
        <v>118.59999847412109</v>
      </c>
      <c r="M170" s="5">
        <v>120.80000305175781</v>
      </c>
    </row>
    <row r="171" spans="1:13" x14ac:dyDescent="0.2">
      <c r="A171" t="s">
        <v>157</v>
      </c>
      <c r="B171" s="6">
        <v>20.15000057220459</v>
      </c>
      <c r="C171" s="6">
        <v>2.7750000953674316</v>
      </c>
      <c r="D171" s="5">
        <v>14.600000381469727</v>
      </c>
      <c r="E171" s="5">
        <v>15.699999809265137</v>
      </c>
      <c r="F171" s="5">
        <v>24</v>
      </c>
      <c r="G171" s="5">
        <v>25.700000762939453</v>
      </c>
      <c r="H171" s="6">
        <v>112.54999923706055</v>
      </c>
      <c r="I171" s="6">
        <v>4.4250011444091797</v>
      </c>
      <c r="J171" s="5">
        <v>103.69999694824219</v>
      </c>
      <c r="K171" s="5">
        <v>105.80000305175781</v>
      </c>
      <c r="L171" s="5">
        <v>119.19999694824219</v>
      </c>
      <c r="M171" s="5">
        <v>121.40000152587891</v>
      </c>
    </row>
    <row r="172" spans="1:13" x14ac:dyDescent="0.2">
      <c r="A172" t="s">
        <v>158</v>
      </c>
      <c r="B172" s="6">
        <v>20.399999618530273</v>
      </c>
      <c r="C172" s="6">
        <v>2.75</v>
      </c>
      <c r="D172" s="5">
        <v>14.899999618530273</v>
      </c>
      <c r="E172" s="5">
        <v>15.899999618530273</v>
      </c>
      <c r="F172" s="5">
        <v>24.200000762939453</v>
      </c>
      <c r="G172" s="5">
        <v>25.899999618530273</v>
      </c>
      <c r="H172" s="6">
        <v>113.04999923706055</v>
      </c>
      <c r="I172" s="6">
        <v>4.4250011444091797</v>
      </c>
      <c r="J172" s="5">
        <v>104.19999694824219</v>
      </c>
      <c r="K172" s="5">
        <v>106.30000305175781</v>
      </c>
      <c r="L172" s="5">
        <v>119.69999694824219</v>
      </c>
      <c r="M172" s="5">
        <v>121.90000152587891</v>
      </c>
    </row>
    <row r="173" spans="1:13" x14ac:dyDescent="0.2">
      <c r="A173" t="s">
        <v>159</v>
      </c>
      <c r="B173" s="6">
        <v>20.550000190734863</v>
      </c>
      <c r="C173" s="6">
        <v>2.8250002861022949</v>
      </c>
      <c r="D173" s="5">
        <v>14.899999618530273</v>
      </c>
      <c r="E173" s="5">
        <v>16</v>
      </c>
      <c r="F173" s="5">
        <v>24.5</v>
      </c>
      <c r="G173" s="5">
        <v>26.200000762939453</v>
      </c>
      <c r="H173" s="6">
        <v>113.59999847412109</v>
      </c>
      <c r="I173" s="6">
        <v>4.4500007629394531</v>
      </c>
      <c r="J173" s="5">
        <v>104.69999694824219</v>
      </c>
      <c r="K173" s="5">
        <v>106.90000152587891</v>
      </c>
      <c r="L173" s="5">
        <v>120.30000305175781</v>
      </c>
      <c r="M173" s="5">
        <v>122.5</v>
      </c>
    </row>
    <row r="174" spans="1:13" x14ac:dyDescent="0.2">
      <c r="A174" t="s">
        <v>160</v>
      </c>
      <c r="B174" s="6">
        <v>20.699999809265137</v>
      </c>
      <c r="C174" s="6">
        <v>2.8499999046325684</v>
      </c>
      <c r="D174" s="5">
        <v>15</v>
      </c>
      <c r="E174" s="5">
        <v>16.100000381469727</v>
      </c>
      <c r="F174" s="5">
        <v>24.700000762939453</v>
      </c>
      <c r="G174" s="5">
        <v>26.399999618530273</v>
      </c>
      <c r="H174" s="6">
        <v>114.09999847412109</v>
      </c>
      <c r="I174" s="6">
        <v>4.4500007629394531</v>
      </c>
      <c r="J174" s="5">
        <v>105.19999694824219</v>
      </c>
      <c r="K174" s="5">
        <v>107.40000152587891</v>
      </c>
      <c r="L174" s="5">
        <v>120.80000305175781</v>
      </c>
      <c r="M174" s="5">
        <v>123</v>
      </c>
    </row>
    <row r="175" spans="1:13" x14ac:dyDescent="0.2">
      <c r="A175" t="s">
        <v>161</v>
      </c>
      <c r="B175" s="6">
        <v>20.999999523162842</v>
      </c>
      <c r="C175" s="6">
        <v>2.8999998569488525</v>
      </c>
      <c r="D175" s="5">
        <v>15.199999809265137</v>
      </c>
      <c r="E175" s="5">
        <v>16.299999237060547</v>
      </c>
      <c r="F175" s="5">
        <v>25</v>
      </c>
      <c r="G175" s="5">
        <v>26.799999237060547</v>
      </c>
      <c r="H175" s="6">
        <v>114.64999771118164</v>
      </c>
      <c r="I175" s="6">
        <v>4.5249996185302734</v>
      </c>
      <c r="J175" s="5">
        <v>105.59999847412109</v>
      </c>
      <c r="K175" s="5">
        <v>107.80000305175781</v>
      </c>
      <c r="L175" s="5">
        <v>121.30000305175781</v>
      </c>
      <c r="M175" s="5">
        <v>123.69999694824219</v>
      </c>
    </row>
    <row r="176" spans="1:13" x14ac:dyDescent="0.2">
      <c r="A176" t="s">
        <v>162</v>
      </c>
      <c r="B176" s="6">
        <v>21.200000286102295</v>
      </c>
      <c r="C176" s="6">
        <v>2.9500000476837158</v>
      </c>
      <c r="D176" s="5">
        <v>15.300000190734863</v>
      </c>
      <c r="E176" s="5">
        <v>16.399999618530273</v>
      </c>
      <c r="F176" s="5">
        <v>25.299999237060547</v>
      </c>
      <c r="G176" s="5">
        <v>27.100000381469727</v>
      </c>
      <c r="H176" s="6">
        <v>115.09999847412109</v>
      </c>
      <c r="I176" s="6">
        <v>4.5</v>
      </c>
      <c r="J176" s="5">
        <v>106.09999847412109</v>
      </c>
      <c r="K176" s="5">
        <v>108.30000305175781</v>
      </c>
      <c r="L176" s="5">
        <v>121.90000152587891</v>
      </c>
      <c r="M176" s="5">
        <v>124.09999847412109</v>
      </c>
    </row>
    <row r="177" spans="1:13" x14ac:dyDescent="0.2">
      <c r="A177" t="s">
        <v>163</v>
      </c>
      <c r="B177" s="6">
        <v>21.5</v>
      </c>
      <c r="C177" s="6">
        <v>3.0500001907348633</v>
      </c>
      <c r="D177" s="5">
        <v>15.399999618530273</v>
      </c>
      <c r="E177" s="5">
        <v>16.600000381469727</v>
      </c>
      <c r="F177" s="5">
        <v>25.600000381469727</v>
      </c>
      <c r="G177" s="5">
        <v>27.600000381469727</v>
      </c>
      <c r="H177" s="6">
        <v>115.54999923706055</v>
      </c>
      <c r="I177" s="6">
        <v>4.5249996185302734</v>
      </c>
      <c r="J177" s="5">
        <v>106.5</v>
      </c>
      <c r="K177" s="5">
        <v>108.69999694824219</v>
      </c>
      <c r="L177" s="5">
        <v>122.40000152587891</v>
      </c>
      <c r="M177" s="5">
        <v>124.59999847412109</v>
      </c>
    </row>
    <row r="178" spans="1:13" x14ac:dyDescent="0.2">
      <c r="A178" t="s">
        <v>164</v>
      </c>
      <c r="B178" s="6">
        <v>21.75</v>
      </c>
      <c r="C178" s="6">
        <v>3.125</v>
      </c>
      <c r="D178" s="5">
        <v>15.5</v>
      </c>
      <c r="E178" s="5">
        <v>16.700000762939453</v>
      </c>
      <c r="F178" s="5">
        <v>26</v>
      </c>
      <c r="G178" s="5">
        <v>28</v>
      </c>
      <c r="H178" s="6">
        <v>116.15000152587891</v>
      </c>
      <c r="I178" s="6">
        <v>4.5750007629394531</v>
      </c>
      <c r="J178" s="5">
        <v>107</v>
      </c>
      <c r="K178" s="5">
        <v>109.19999694824219</v>
      </c>
      <c r="L178" s="5">
        <v>122.90000152587891</v>
      </c>
      <c r="M178" s="5">
        <v>125.30000305175781</v>
      </c>
    </row>
    <row r="179" spans="1:13" x14ac:dyDescent="0.2">
      <c r="A179" t="s">
        <v>165</v>
      </c>
      <c r="B179" s="6">
        <v>22.099999904632568</v>
      </c>
      <c r="C179" s="6">
        <v>3.2000000476837158</v>
      </c>
      <c r="D179" s="5">
        <v>15.699999809265137</v>
      </c>
      <c r="E179" s="5">
        <v>16.899999618530273</v>
      </c>
      <c r="F179" s="5">
        <v>26.399999618530273</v>
      </c>
      <c r="G179" s="5">
        <v>28.5</v>
      </c>
      <c r="H179" s="6">
        <v>116.60000228881836</v>
      </c>
      <c r="I179" s="6">
        <v>4.6000003814697266</v>
      </c>
      <c r="J179" s="5">
        <v>107.40000152587891</v>
      </c>
      <c r="K179" s="5">
        <v>109.59999847412109</v>
      </c>
      <c r="L179" s="5">
        <v>123.40000152587891</v>
      </c>
      <c r="M179" s="5">
        <v>125.80000305175781</v>
      </c>
    </row>
    <row r="180" spans="1:13" x14ac:dyDescent="0.2">
      <c r="A180" t="s">
        <v>166</v>
      </c>
      <c r="B180" s="6">
        <v>22.349999904632568</v>
      </c>
      <c r="C180" s="6">
        <v>3.2749998569488525</v>
      </c>
      <c r="D180" s="5">
        <v>15.800000190734863</v>
      </c>
      <c r="E180" s="5">
        <v>17</v>
      </c>
      <c r="F180" s="5">
        <v>26.799999237060547</v>
      </c>
      <c r="G180" s="5">
        <v>28.899999618530273</v>
      </c>
      <c r="H180" s="6">
        <v>117.05000305175781</v>
      </c>
      <c r="I180" s="6">
        <v>4.625</v>
      </c>
      <c r="J180" s="5">
        <v>107.80000305175781</v>
      </c>
      <c r="K180" s="5">
        <v>110</v>
      </c>
      <c r="L180" s="5">
        <v>123.90000152587891</v>
      </c>
      <c r="M180" s="5">
        <v>126.30000305175781</v>
      </c>
    </row>
    <row r="181" spans="1:13" x14ac:dyDescent="0.2">
      <c r="A181" t="s">
        <v>167</v>
      </c>
      <c r="B181" s="6">
        <v>22.550000190734863</v>
      </c>
      <c r="C181" s="6">
        <v>3.3250002861022949</v>
      </c>
      <c r="D181" s="5">
        <v>15.899999618530273</v>
      </c>
      <c r="E181" s="5">
        <v>17.100000381469727</v>
      </c>
      <c r="F181" s="5">
        <v>27.100000381469727</v>
      </c>
      <c r="G181" s="5">
        <v>29.200000762939453</v>
      </c>
      <c r="H181" s="6">
        <v>117.45000076293945</v>
      </c>
      <c r="I181" s="6">
        <v>4.6750011444091797</v>
      </c>
      <c r="J181" s="5">
        <v>108.09999847412109</v>
      </c>
      <c r="K181" s="5">
        <v>110.5</v>
      </c>
      <c r="L181" s="5">
        <v>124.40000152587891</v>
      </c>
      <c r="M181" s="5">
        <v>126.80000305175781</v>
      </c>
    </row>
    <row r="182" spans="1:13" x14ac:dyDescent="0.2">
      <c r="A182" t="s">
        <v>168</v>
      </c>
      <c r="B182" s="6">
        <v>22.800000190734863</v>
      </c>
      <c r="C182" s="6">
        <v>3.4000000953674316</v>
      </c>
      <c r="D182" s="5">
        <v>16</v>
      </c>
      <c r="E182" s="5">
        <v>17.200000762939453</v>
      </c>
      <c r="F182" s="5">
        <v>27.399999618530273</v>
      </c>
      <c r="G182" s="5">
        <v>29.600000381469727</v>
      </c>
      <c r="H182" s="6">
        <v>117.90000152587891</v>
      </c>
      <c r="I182" s="6">
        <v>4.7000007629394531</v>
      </c>
      <c r="J182" s="5">
        <v>108.5</v>
      </c>
      <c r="K182" s="5">
        <v>110.90000152587891</v>
      </c>
      <c r="L182" s="5">
        <v>124.90000152587891</v>
      </c>
      <c r="M182" s="5">
        <v>127.30000305175781</v>
      </c>
    </row>
    <row r="183" spans="1:13" x14ac:dyDescent="0.2">
      <c r="A183" t="s">
        <v>169</v>
      </c>
      <c r="B183" s="6">
        <v>23.100000381469727</v>
      </c>
      <c r="C183" s="6">
        <v>3.4499998092651367</v>
      </c>
      <c r="D183" s="5">
        <v>16.200000762939453</v>
      </c>
      <c r="E183" s="5">
        <v>17.399999618530273</v>
      </c>
      <c r="F183" s="5">
        <v>27.799999237060547</v>
      </c>
      <c r="G183" s="5">
        <v>30</v>
      </c>
      <c r="H183" s="6">
        <v>118.30000305175781</v>
      </c>
      <c r="I183" s="6">
        <v>4.75</v>
      </c>
      <c r="J183" s="5">
        <v>108.80000305175781</v>
      </c>
      <c r="K183" s="5">
        <v>111.19999694824219</v>
      </c>
      <c r="L183" s="5">
        <v>125.40000152587891</v>
      </c>
      <c r="M183" s="5">
        <v>127.80000305175781</v>
      </c>
    </row>
    <row r="184" spans="1:13" x14ac:dyDescent="0.2">
      <c r="A184" t="s">
        <v>170</v>
      </c>
      <c r="B184" s="6">
        <v>23.399999618530273</v>
      </c>
      <c r="C184" s="6">
        <v>3.5500001907348633</v>
      </c>
      <c r="D184" s="5">
        <v>16.299999237060547</v>
      </c>
      <c r="E184" s="5">
        <v>17.5</v>
      </c>
      <c r="F184" s="5">
        <v>28.100000381469727</v>
      </c>
      <c r="G184" s="5">
        <v>30.5</v>
      </c>
      <c r="H184" s="6">
        <v>118.75</v>
      </c>
      <c r="I184" s="6">
        <v>4.7750015258789062</v>
      </c>
      <c r="J184" s="5">
        <v>109.19999694824219</v>
      </c>
      <c r="K184" s="5">
        <v>111.59999847412109</v>
      </c>
      <c r="L184" s="5">
        <v>125.90000152587891</v>
      </c>
      <c r="M184" s="5">
        <v>128.30000305175781</v>
      </c>
    </row>
    <row r="185" spans="1:13" x14ac:dyDescent="0.2">
      <c r="A185" t="s">
        <v>171</v>
      </c>
      <c r="B185" s="6">
        <v>23.59999942779541</v>
      </c>
      <c r="C185" s="6">
        <v>3.5999999046325684</v>
      </c>
      <c r="D185" s="5">
        <v>16.399999618530273</v>
      </c>
      <c r="E185" s="5">
        <v>17.600000381469727</v>
      </c>
      <c r="F185" s="5">
        <v>28.399999618530273</v>
      </c>
      <c r="G185" s="5">
        <v>30.799999237060547</v>
      </c>
      <c r="H185" s="6">
        <v>119.20000076293945</v>
      </c>
      <c r="I185" s="6">
        <v>4.8000011444091797</v>
      </c>
      <c r="J185" s="5">
        <v>109.59999847412109</v>
      </c>
      <c r="K185" s="5">
        <v>112</v>
      </c>
      <c r="L185" s="5">
        <v>126.40000152587891</v>
      </c>
      <c r="M185" s="5">
        <v>128.80000305175781</v>
      </c>
    </row>
    <row r="186" spans="1:13" x14ac:dyDescent="0.2">
      <c r="A186" t="s">
        <v>172</v>
      </c>
      <c r="B186" s="6">
        <v>23.850000381469727</v>
      </c>
      <c r="C186" s="6">
        <v>3.6750001907348633</v>
      </c>
      <c r="D186" s="5">
        <v>16.5</v>
      </c>
      <c r="E186" s="5">
        <v>17.700000762939453</v>
      </c>
      <c r="F186" s="5">
        <v>28.700000762939453</v>
      </c>
      <c r="G186" s="5">
        <v>31.200000762939453</v>
      </c>
      <c r="H186" s="6">
        <v>119.54999923706055</v>
      </c>
      <c r="I186" s="6">
        <v>4.8249988555908203</v>
      </c>
      <c r="J186" s="5">
        <v>109.90000152587891</v>
      </c>
      <c r="K186" s="5">
        <v>112.40000152587891</v>
      </c>
      <c r="L186" s="5">
        <v>126.80000305175781</v>
      </c>
      <c r="M186" s="5">
        <v>129.19999694824219</v>
      </c>
    </row>
    <row r="187" spans="1:13" x14ac:dyDescent="0.2">
      <c r="A187" t="s">
        <v>173</v>
      </c>
      <c r="B187" s="6">
        <v>24.15000057220459</v>
      </c>
      <c r="C187" s="6">
        <v>3.7249999046325684</v>
      </c>
      <c r="D187" s="5">
        <v>16.700000762939453</v>
      </c>
      <c r="E187" s="5">
        <v>17.899999618530273</v>
      </c>
      <c r="F187" s="5">
        <v>29.100000381469727</v>
      </c>
      <c r="G187" s="5">
        <v>31.600000381469727</v>
      </c>
      <c r="H187" s="6">
        <v>120</v>
      </c>
      <c r="I187" s="6">
        <v>4.8499984741210937</v>
      </c>
      <c r="J187" s="5">
        <v>110.30000305175781</v>
      </c>
      <c r="K187" s="5">
        <v>112.80000305175781</v>
      </c>
      <c r="L187" s="5">
        <v>127.30000305175781</v>
      </c>
      <c r="M187" s="5">
        <v>129.69999694824219</v>
      </c>
    </row>
    <row r="188" spans="1:13" x14ac:dyDescent="0.2">
      <c r="A188" t="s">
        <v>174</v>
      </c>
      <c r="B188" s="6">
        <v>24.34999942779541</v>
      </c>
      <c r="C188" s="6">
        <v>3.7750000953674316</v>
      </c>
      <c r="D188" s="5">
        <v>16.799999237060547</v>
      </c>
      <c r="E188" s="5">
        <v>18.100000381469727</v>
      </c>
      <c r="F188" s="5">
        <v>29.399999618530273</v>
      </c>
      <c r="G188" s="5">
        <v>31.899999618530273</v>
      </c>
      <c r="H188" s="6">
        <v>120.44999694824219</v>
      </c>
      <c r="I188" s="6">
        <v>4.875</v>
      </c>
      <c r="J188" s="5">
        <v>110.69999694824219</v>
      </c>
      <c r="K188" s="5">
        <v>113.19999694824219</v>
      </c>
      <c r="L188" s="5">
        <v>127.80000305175781</v>
      </c>
      <c r="M188" s="5">
        <v>130.19999694824219</v>
      </c>
    </row>
    <row r="189" spans="1:13" x14ac:dyDescent="0.2">
      <c r="A189" t="s">
        <v>175</v>
      </c>
      <c r="B189" s="6">
        <v>24.59999942779541</v>
      </c>
      <c r="C189" s="6">
        <v>3.8499999046325684</v>
      </c>
      <c r="D189" s="5">
        <v>16.899999618530273</v>
      </c>
      <c r="E189" s="5">
        <v>18.200000762939453</v>
      </c>
      <c r="F189" s="5">
        <v>29.700000762939453</v>
      </c>
      <c r="G189" s="5">
        <v>32.299999237060547</v>
      </c>
      <c r="H189" s="6">
        <v>120.80000305175781</v>
      </c>
      <c r="I189" s="6">
        <v>4.9000015258789062</v>
      </c>
      <c r="J189" s="5">
        <v>111</v>
      </c>
      <c r="K189" s="5">
        <v>113.5</v>
      </c>
      <c r="L189" s="5">
        <v>128.19999694824219</v>
      </c>
      <c r="M189" s="5">
        <v>130.60000610351562</v>
      </c>
    </row>
    <row r="190" spans="1:13" x14ac:dyDescent="0.2">
      <c r="A190" t="s">
        <v>176</v>
      </c>
      <c r="B190" s="6">
        <v>24.850000381469727</v>
      </c>
      <c r="C190" s="6">
        <v>3.9250001907348633</v>
      </c>
      <c r="D190" s="5">
        <v>17</v>
      </c>
      <c r="E190" s="5">
        <v>18.299999237060547</v>
      </c>
      <c r="F190" s="5">
        <v>30.100000381469727</v>
      </c>
      <c r="G190" s="5">
        <v>32.700000762939453</v>
      </c>
      <c r="H190" s="6">
        <v>121.25000381469727</v>
      </c>
      <c r="I190" s="6">
        <v>4.9250011444091797</v>
      </c>
      <c r="J190" s="5">
        <v>111.40000152587891</v>
      </c>
      <c r="K190" s="5">
        <v>113.90000152587891</v>
      </c>
      <c r="L190" s="5">
        <v>128.60000610351562</v>
      </c>
      <c r="M190" s="5">
        <v>131.10000610351562</v>
      </c>
    </row>
    <row r="191" spans="1:13" x14ac:dyDescent="0.2">
      <c r="A191" t="s">
        <v>177</v>
      </c>
      <c r="B191" s="6">
        <v>25.050000190734863</v>
      </c>
      <c r="C191" s="6">
        <v>3.9749999046325684</v>
      </c>
      <c r="D191" s="5">
        <v>17.100000381469727</v>
      </c>
      <c r="E191" s="5">
        <v>18.399999618530273</v>
      </c>
      <c r="F191" s="5">
        <v>30.399999618530273</v>
      </c>
      <c r="G191" s="5">
        <v>33</v>
      </c>
      <c r="H191" s="6">
        <v>121.70000457763672</v>
      </c>
      <c r="I191" s="6">
        <v>4.9500007629394531</v>
      </c>
      <c r="J191" s="5">
        <v>111.80000305175781</v>
      </c>
      <c r="K191" s="5">
        <v>114.30000305175781</v>
      </c>
      <c r="L191" s="5">
        <v>129.10000610351562</v>
      </c>
      <c r="M191" s="5">
        <v>131.60000610351562</v>
      </c>
    </row>
    <row r="192" spans="1:13" x14ac:dyDescent="0.2">
      <c r="A192" t="s">
        <v>178</v>
      </c>
      <c r="B192" s="6">
        <v>25.399999618530273</v>
      </c>
      <c r="C192" s="6">
        <v>4.0500001907348633</v>
      </c>
      <c r="D192" s="5">
        <v>17.299999237060547</v>
      </c>
      <c r="E192" s="5">
        <v>18.600000381469727</v>
      </c>
      <c r="F192" s="5">
        <v>30.700000762939453</v>
      </c>
      <c r="G192" s="5">
        <v>33.5</v>
      </c>
      <c r="H192" s="6">
        <v>122.09999847412109</v>
      </c>
      <c r="I192" s="6">
        <v>4.9500007629394531</v>
      </c>
      <c r="J192" s="5">
        <v>112.19999694824219</v>
      </c>
      <c r="K192" s="5">
        <v>114.69999694824219</v>
      </c>
      <c r="L192" s="5">
        <v>129.5</v>
      </c>
      <c r="M192" s="5">
        <v>132</v>
      </c>
    </row>
    <row r="193" spans="1:13" x14ac:dyDescent="0.2">
      <c r="A193" t="s">
        <v>179</v>
      </c>
      <c r="B193" s="6">
        <v>25.65000057220459</v>
      </c>
      <c r="C193" s="6">
        <v>4.1250004768371582</v>
      </c>
      <c r="D193" s="5">
        <v>17.399999618530273</v>
      </c>
      <c r="E193" s="5">
        <v>18.700000762939453</v>
      </c>
      <c r="F193" s="5">
        <v>31.100000381469727</v>
      </c>
      <c r="G193" s="5">
        <v>33.900001525878906</v>
      </c>
      <c r="H193" s="6">
        <v>122.5</v>
      </c>
      <c r="I193" s="6">
        <v>5</v>
      </c>
      <c r="J193" s="5">
        <v>112.5</v>
      </c>
      <c r="K193" s="5">
        <v>115</v>
      </c>
      <c r="L193" s="5">
        <v>130</v>
      </c>
      <c r="M193" s="5">
        <v>132.5</v>
      </c>
    </row>
    <row r="194" spans="1:13" x14ac:dyDescent="0.2">
      <c r="A194" t="s">
        <v>180</v>
      </c>
      <c r="B194" s="6">
        <v>25.850000381469727</v>
      </c>
      <c r="C194" s="6">
        <v>4.1750001907348633</v>
      </c>
      <c r="D194" s="5">
        <v>17.5</v>
      </c>
      <c r="E194" s="5">
        <v>18.799999237060547</v>
      </c>
      <c r="F194" s="5">
        <v>31.299999237060547</v>
      </c>
      <c r="G194" s="5">
        <v>34.200000762939453</v>
      </c>
      <c r="H194" s="6">
        <v>122.95000076293945</v>
      </c>
      <c r="I194" s="6">
        <v>5.0249996185302734</v>
      </c>
      <c r="J194" s="5">
        <v>112.90000152587891</v>
      </c>
      <c r="K194" s="5">
        <v>115.40000152587891</v>
      </c>
      <c r="L194" s="5">
        <v>130.5</v>
      </c>
      <c r="M194" s="5">
        <v>133</v>
      </c>
    </row>
    <row r="195" spans="1:13" x14ac:dyDescent="0.2">
      <c r="A195" t="s">
        <v>181</v>
      </c>
      <c r="B195" s="6">
        <v>26.09999942779541</v>
      </c>
      <c r="C195" s="6">
        <v>4.2499995231628418</v>
      </c>
      <c r="D195" s="5">
        <v>17.600000381469727</v>
      </c>
      <c r="E195" s="5">
        <v>18.899999618530273</v>
      </c>
      <c r="F195" s="5">
        <v>31.700000762939453</v>
      </c>
      <c r="G195" s="5">
        <v>34.599998474121094</v>
      </c>
      <c r="H195" s="6">
        <v>123.40000152587891</v>
      </c>
      <c r="I195" s="6">
        <v>5.0499992370605469</v>
      </c>
      <c r="J195" s="5">
        <v>113.30000305175781</v>
      </c>
      <c r="K195" s="5">
        <v>115.80000305175781</v>
      </c>
      <c r="L195" s="5">
        <v>131</v>
      </c>
      <c r="M195" s="5">
        <v>133.5</v>
      </c>
    </row>
    <row r="196" spans="1:13" x14ac:dyDescent="0.2">
      <c r="A196" t="s">
        <v>182</v>
      </c>
      <c r="B196" s="6">
        <v>26.30000114440918</v>
      </c>
      <c r="C196" s="6">
        <v>4.3000001907348633</v>
      </c>
      <c r="D196" s="5">
        <v>17.700000762939453</v>
      </c>
      <c r="E196" s="5">
        <v>19.100000381469727</v>
      </c>
      <c r="F196" s="5">
        <v>32</v>
      </c>
      <c r="G196" s="5">
        <v>34.900001525878906</v>
      </c>
      <c r="H196" s="6">
        <v>123.84999847412109</v>
      </c>
      <c r="I196" s="6">
        <v>5.0750007629394531</v>
      </c>
      <c r="J196" s="5">
        <v>113.69999694824219</v>
      </c>
      <c r="K196" s="5">
        <v>116.19999694824219</v>
      </c>
      <c r="L196" s="5">
        <v>131.5</v>
      </c>
      <c r="M196" s="5">
        <v>134</v>
      </c>
    </row>
    <row r="197" spans="1:13" x14ac:dyDescent="0.2">
      <c r="A197" t="s">
        <v>183</v>
      </c>
      <c r="B197" s="6">
        <v>26.5</v>
      </c>
      <c r="C197" s="6">
        <v>4.3500003814697266</v>
      </c>
      <c r="D197" s="5">
        <v>17.799999237060547</v>
      </c>
      <c r="E197" s="5">
        <v>19.200000762939453</v>
      </c>
      <c r="F197" s="5">
        <v>32.299999237060547</v>
      </c>
      <c r="G197" s="5">
        <v>35.200000762939453</v>
      </c>
      <c r="H197" s="6">
        <v>124.29999923706055</v>
      </c>
      <c r="I197" s="6">
        <v>5.1000003814697266</v>
      </c>
      <c r="J197" s="5">
        <v>114.09999847412109</v>
      </c>
      <c r="K197" s="5">
        <v>116.59999847412109</v>
      </c>
      <c r="L197" s="5">
        <v>132</v>
      </c>
      <c r="M197" s="5">
        <v>134.5</v>
      </c>
    </row>
    <row r="198" spans="1:13" x14ac:dyDescent="0.2">
      <c r="A198" t="s">
        <v>184</v>
      </c>
      <c r="B198" s="6">
        <v>26.699999809265137</v>
      </c>
      <c r="C198" s="6">
        <v>4.4000000953674316</v>
      </c>
      <c r="D198" s="5">
        <v>17.899999618530273</v>
      </c>
      <c r="E198" s="5">
        <v>19.299999237060547</v>
      </c>
      <c r="F198" s="5">
        <v>32.5</v>
      </c>
      <c r="G198" s="5">
        <v>35.5</v>
      </c>
      <c r="H198" s="6">
        <v>124.75000381469727</v>
      </c>
      <c r="I198" s="6">
        <v>5.1750011444091797</v>
      </c>
      <c r="J198" s="5">
        <v>114.40000152587891</v>
      </c>
      <c r="K198" s="5">
        <v>117</v>
      </c>
      <c r="L198" s="5">
        <v>132.5</v>
      </c>
      <c r="M198" s="5">
        <v>135.10000610351562</v>
      </c>
    </row>
    <row r="199" spans="1:13" x14ac:dyDescent="0.2">
      <c r="A199" t="s">
        <v>185</v>
      </c>
      <c r="B199" s="6">
        <v>26.950000762939453</v>
      </c>
      <c r="C199" s="6">
        <v>4.4750003814697266</v>
      </c>
      <c r="D199" s="5">
        <v>18</v>
      </c>
      <c r="E199" s="5">
        <v>19.399999618530273</v>
      </c>
      <c r="F199" s="5">
        <v>32.900001525878906</v>
      </c>
      <c r="G199" s="5">
        <v>35.900001525878906</v>
      </c>
      <c r="H199" s="6">
        <v>125.20000457763672</v>
      </c>
      <c r="I199" s="6">
        <v>5.2000007629394531</v>
      </c>
      <c r="J199" s="5">
        <v>114.80000305175781</v>
      </c>
      <c r="K199" s="5">
        <v>117.40000152587891</v>
      </c>
      <c r="L199" s="5">
        <v>133</v>
      </c>
      <c r="M199" s="5">
        <v>135.60000610351562</v>
      </c>
    </row>
    <row r="200" spans="1:13" x14ac:dyDescent="0.2">
      <c r="A200" t="s">
        <v>186</v>
      </c>
      <c r="B200" s="6">
        <v>27.25</v>
      </c>
      <c r="C200" s="6">
        <v>4.5249996185302734</v>
      </c>
      <c r="D200" s="5">
        <v>18.200000762939453</v>
      </c>
      <c r="E200" s="5">
        <v>19.600000381469727</v>
      </c>
      <c r="F200" s="5">
        <v>33.299999237060547</v>
      </c>
      <c r="G200" s="5">
        <v>36.299999237060547</v>
      </c>
      <c r="H200" s="6">
        <v>125.65000152587891</v>
      </c>
      <c r="I200" s="6">
        <v>5.2250022888183594</v>
      </c>
      <c r="J200" s="5">
        <v>115.19999694824219</v>
      </c>
      <c r="K200" s="5">
        <v>117.80000305175781</v>
      </c>
      <c r="L200" s="5">
        <v>133.5</v>
      </c>
      <c r="M200" s="5">
        <v>136.10000610351562</v>
      </c>
    </row>
    <row r="201" spans="1:13" x14ac:dyDescent="0.2">
      <c r="A201" t="s">
        <v>187</v>
      </c>
      <c r="B201" s="6">
        <v>27.450000762939453</v>
      </c>
      <c r="C201" s="6">
        <v>4.625</v>
      </c>
      <c r="D201" s="5">
        <v>18.200000762939453</v>
      </c>
      <c r="E201" s="5">
        <v>19.700000762939453</v>
      </c>
      <c r="F201" s="5">
        <v>33.599998474121094</v>
      </c>
      <c r="G201" s="5">
        <v>36.700000762939453</v>
      </c>
      <c r="H201" s="6">
        <v>126.14999771118164</v>
      </c>
      <c r="I201" s="6">
        <v>5.2749996185302734</v>
      </c>
      <c r="J201" s="5">
        <v>115.59999847412109</v>
      </c>
      <c r="K201" s="5">
        <v>118.19999694824219</v>
      </c>
      <c r="L201" s="5">
        <v>134.10000610351562</v>
      </c>
      <c r="M201" s="5">
        <v>136.69999694824219</v>
      </c>
    </row>
    <row r="202" spans="1:13" x14ac:dyDescent="0.2">
      <c r="A202" t="s">
        <v>57</v>
      </c>
      <c r="B202" s="6">
        <v>27.749999046325684</v>
      </c>
      <c r="C202" s="6">
        <v>4.4249997138977051</v>
      </c>
      <c r="D202" s="5">
        <v>18.899999618530273</v>
      </c>
      <c r="E202" s="5">
        <v>20.399999618530273</v>
      </c>
      <c r="F202" s="5">
        <v>33.700000762939453</v>
      </c>
      <c r="G202" s="5">
        <v>36.599998474121094</v>
      </c>
      <c r="H202" s="7">
        <v>126.84999923706054</v>
      </c>
      <c r="I202" s="7">
        <v>5.3750003814697251</v>
      </c>
      <c r="J202" s="5">
        <v>116.09999847412109</v>
      </c>
      <c r="K202" s="5">
        <v>118.80000305175781</v>
      </c>
      <c r="L202" s="5">
        <v>134.89999389648438</v>
      </c>
      <c r="M202">
        <v>137.6</v>
      </c>
    </row>
    <row r="203" spans="1:13" x14ac:dyDescent="0.2">
      <c r="A203" t="s">
        <v>58</v>
      </c>
      <c r="B203" s="6">
        <v>28</v>
      </c>
      <c r="C203" s="6">
        <v>4.5</v>
      </c>
      <c r="D203" s="5">
        <v>19</v>
      </c>
      <c r="E203" s="5">
        <v>20.600000381469727</v>
      </c>
      <c r="F203" s="5">
        <v>34</v>
      </c>
      <c r="G203" s="5">
        <v>37</v>
      </c>
      <c r="H203" s="7">
        <v>127.29999923706055</v>
      </c>
      <c r="I203" s="7">
        <v>5.3500003814697266</v>
      </c>
      <c r="J203" s="5">
        <v>116.59999847412109</v>
      </c>
      <c r="K203" s="5">
        <v>119.19999694824219</v>
      </c>
      <c r="L203" s="5">
        <v>135.30000305175781</v>
      </c>
      <c r="M203">
        <v>138</v>
      </c>
    </row>
    <row r="204" spans="1:13" x14ac:dyDescent="0.2">
      <c r="A204" t="s">
        <v>59</v>
      </c>
      <c r="B204" s="6">
        <v>28.250000953674316</v>
      </c>
      <c r="C204" s="6">
        <v>4.5750002861022949</v>
      </c>
      <c r="D204" s="5">
        <v>19.100000381469727</v>
      </c>
      <c r="E204" s="5">
        <v>20.700000762939453</v>
      </c>
      <c r="F204" s="5">
        <v>34.400001525878906</v>
      </c>
      <c r="G204" s="5">
        <v>37.400001525878906</v>
      </c>
      <c r="H204" s="7">
        <v>127.7</v>
      </c>
      <c r="I204" s="7">
        <v>5.35</v>
      </c>
      <c r="J204" s="5">
        <v>117</v>
      </c>
      <c r="K204" s="5">
        <v>119.69999694824219</v>
      </c>
      <c r="L204" s="5">
        <v>135.69999694824219</v>
      </c>
      <c r="M204">
        <v>138.4</v>
      </c>
    </row>
    <row r="205" spans="1:13" x14ac:dyDescent="0.2">
      <c r="A205" t="s">
        <v>60</v>
      </c>
      <c r="B205" s="6">
        <v>28.5</v>
      </c>
      <c r="C205" s="6">
        <v>4.6499996185302734</v>
      </c>
      <c r="D205" s="5">
        <v>19.200000762939453</v>
      </c>
      <c r="E205" s="5">
        <v>20.799999237060547</v>
      </c>
      <c r="F205" s="5">
        <v>34.799999237060547</v>
      </c>
      <c r="G205" s="5">
        <v>37.799999237060547</v>
      </c>
      <c r="H205" s="7">
        <v>128.05000152587891</v>
      </c>
      <c r="I205" s="7">
        <v>5.3749992370605497</v>
      </c>
      <c r="J205" s="5">
        <v>117.30000305175781</v>
      </c>
      <c r="K205" s="5">
        <v>120</v>
      </c>
      <c r="L205" s="5">
        <v>136.10000610351562</v>
      </c>
      <c r="M205">
        <v>138.80000000000001</v>
      </c>
    </row>
    <row r="206" spans="1:13" x14ac:dyDescent="0.2">
      <c r="A206" t="s">
        <v>61</v>
      </c>
      <c r="B206" s="6">
        <v>28.75</v>
      </c>
      <c r="C206" s="6">
        <v>4.7250003814697266</v>
      </c>
      <c r="D206" s="5">
        <v>19.299999237060547</v>
      </c>
      <c r="E206" s="5">
        <v>20.899999618530273</v>
      </c>
      <c r="F206" s="5">
        <v>35.099998474121094</v>
      </c>
      <c r="G206" s="5">
        <v>38.200000762939453</v>
      </c>
      <c r="H206" s="7">
        <v>128.39999923706054</v>
      </c>
      <c r="I206" s="7">
        <v>5.4000003814697237</v>
      </c>
      <c r="J206" s="5">
        <v>117.59999847412109</v>
      </c>
      <c r="K206" s="5">
        <v>120.40000152587891</v>
      </c>
      <c r="L206" s="5">
        <v>136.60000610351562</v>
      </c>
      <c r="M206">
        <v>139.19999999999999</v>
      </c>
    </row>
    <row r="207" spans="1:13" x14ac:dyDescent="0.2">
      <c r="A207" t="s">
        <v>62</v>
      </c>
      <c r="B207" s="6">
        <v>29.050000190734863</v>
      </c>
      <c r="C207" s="6">
        <v>4.8250002861022949</v>
      </c>
      <c r="D207" s="5">
        <v>19.399999618530273</v>
      </c>
      <c r="E207" s="5">
        <v>21</v>
      </c>
      <c r="F207" s="5">
        <v>35.5</v>
      </c>
      <c r="G207" s="5">
        <v>38.700000762939453</v>
      </c>
      <c r="H207" s="7">
        <v>128.80000076293945</v>
      </c>
      <c r="I207" s="7">
        <v>5.4499996185302706</v>
      </c>
      <c r="J207" s="5">
        <v>117.90000152587891</v>
      </c>
      <c r="K207" s="5">
        <v>120.69999694824219</v>
      </c>
      <c r="L207" s="5">
        <v>137</v>
      </c>
      <c r="M207">
        <v>139.69999999999999</v>
      </c>
    </row>
    <row r="208" spans="1:13" x14ac:dyDescent="0.2">
      <c r="A208" t="s">
        <v>63</v>
      </c>
      <c r="B208" s="6">
        <v>29.299999237060547</v>
      </c>
      <c r="C208" s="6">
        <v>4.8999996185302734</v>
      </c>
      <c r="D208" s="5">
        <v>19.5</v>
      </c>
      <c r="E208" s="5">
        <v>21.200000762939453</v>
      </c>
      <c r="F208" s="5">
        <v>35.900001525878906</v>
      </c>
      <c r="G208" s="5">
        <v>39.099998474121094</v>
      </c>
      <c r="H208" s="7">
        <v>129.20000152587892</v>
      </c>
      <c r="I208" s="7">
        <v>5.4499992370605383</v>
      </c>
      <c r="J208" s="5">
        <v>118.30000305175781</v>
      </c>
      <c r="K208" s="5">
        <v>121.09999847412109</v>
      </c>
      <c r="L208" s="5">
        <v>137.39999389648437</v>
      </c>
      <c r="M208">
        <v>140.1</v>
      </c>
    </row>
    <row r="209" spans="1:13" x14ac:dyDescent="0.2">
      <c r="A209" t="s">
        <v>64</v>
      </c>
      <c r="B209" s="6">
        <v>29.600000381469727</v>
      </c>
      <c r="C209" s="6">
        <v>4.9499998092651367</v>
      </c>
      <c r="D209" s="5">
        <v>19.700000762939453</v>
      </c>
      <c r="E209" s="5">
        <v>21.399999618530273</v>
      </c>
      <c r="F209" s="5">
        <v>36.200000762939453</v>
      </c>
      <c r="G209" s="5">
        <v>39.5</v>
      </c>
      <c r="H209" s="7">
        <v>129.59999847412109</v>
      </c>
      <c r="I209" s="7">
        <v>5.4500007629394531</v>
      </c>
      <c r="J209" s="5">
        <v>118.69999694824219</v>
      </c>
      <c r="K209" s="5">
        <v>121.5</v>
      </c>
      <c r="L209" s="5">
        <v>137.80000305175781</v>
      </c>
      <c r="M209">
        <v>140.5</v>
      </c>
    </row>
    <row r="210" spans="1:13" x14ac:dyDescent="0.2">
      <c r="A210" t="s">
        <v>65</v>
      </c>
      <c r="B210" s="6">
        <v>29.850000381469727</v>
      </c>
      <c r="C210" s="6">
        <v>5.0250005722045898</v>
      </c>
      <c r="D210" s="5">
        <v>19.799999237060547</v>
      </c>
      <c r="E210" s="5">
        <v>21.5</v>
      </c>
      <c r="F210" s="5">
        <v>36.599998474121094</v>
      </c>
      <c r="G210" s="5">
        <v>39.900001525878906</v>
      </c>
      <c r="H210" s="7">
        <v>129.94999999999999</v>
      </c>
      <c r="I210" s="7">
        <v>5.4750000000000085</v>
      </c>
      <c r="J210" s="5">
        <v>119</v>
      </c>
      <c r="K210" s="5">
        <v>121.80000305175781</v>
      </c>
      <c r="L210" s="5">
        <v>138.30000305175781</v>
      </c>
      <c r="M210">
        <v>140.9</v>
      </c>
    </row>
    <row r="211" spans="1:13" x14ac:dyDescent="0.2">
      <c r="A211" t="s">
        <v>66</v>
      </c>
      <c r="B211" s="6">
        <v>30.09999942779541</v>
      </c>
      <c r="C211" s="6">
        <v>5.0999999046325684</v>
      </c>
      <c r="D211" s="5">
        <v>19.899999618530273</v>
      </c>
      <c r="E211" s="5">
        <v>21.600000381469727</v>
      </c>
      <c r="F211" s="5">
        <v>36.900001525878906</v>
      </c>
      <c r="G211" s="5">
        <v>40.299999237060547</v>
      </c>
      <c r="H211" s="7">
        <v>130.40000076293944</v>
      </c>
      <c r="I211" s="7">
        <v>5.499999618530282</v>
      </c>
      <c r="J211" s="5">
        <v>119.40000152587891</v>
      </c>
      <c r="K211" s="5">
        <v>122.19999694824219</v>
      </c>
      <c r="L211" s="5">
        <v>138.69999694824219</v>
      </c>
      <c r="M211">
        <v>141.4</v>
      </c>
    </row>
    <row r="212" spans="1:13" x14ac:dyDescent="0.2">
      <c r="A212" t="s">
        <v>67</v>
      </c>
      <c r="B212" s="6">
        <v>30.350000381469727</v>
      </c>
      <c r="C212" s="6">
        <v>5.1750001907348633</v>
      </c>
      <c r="D212" s="5">
        <v>20</v>
      </c>
      <c r="E212" s="5">
        <v>21.799999237060547</v>
      </c>
      <c r="F212" s="5">
        <v>37.299999237060547</v>
      </c>
      <c r="G212" s="5">
        <v>40.700000762939453</v>
      </c>
      <c r="H212" s="7">
        <v>130.7499984741211</v>
      </c>
      <c r="I212" s="7">
        <v>5.525000762939456</v>
      </c>
      <c r="J212" s="5">
        <v>119.69999694824219</v>
      </c>
      <c r="K212" s="5">
        <v>122.59999847412109</v>
      </c>
      <c r="L212" s="5">
        <v>139.10000610351562</v>
      </c>
      <c r="M212">
        <v>141.80000000000001</v>
      </c>
    </row>
    <row r="213" spans="1:13" x14ac:dyDescent="0.2">
      <c r="A213" t="s">
        <v>68</v>
      </c>
      <c r="B213" s="6">
        <v>30.600000381469727</v>
      </c>
      <c r="C213" s="6">
        <v>5.1999998092651367</v>
      </c>
      <c r="D213" s="5">
        <v>20.200000762939453</v>
      </c>
      <c r="E213" s="5">
        <v>22</v>
      </c>
      <c r="F213" s="5">
        <v>37.599998474121094</v>
      </c>
      <c r="G213" s="5">
        <v>41</v>
      </c>
      <c r="H213" s="7">
        <v>131.14999923706054</v>
      </c>
      <c r="I213" s="7">
        <v>5.5250003814697237</v>
      </c>
      <c r="J213" s="5">
        <v>120.09999847412109</v>
      </c>
      <c r="K213" s="5">
        <v>123</v>
      </c>
      <c r="L213" s="5">
        <v>139.60000610351562</v>
      </c>
      <c r="M213">
        <v>142.19999999999999</v>
      </c>
    </row>
    <row r="214" spans="1:13" x14ac:dyDescent="0.2">
      <c r="A214" t="s">
        <v>69</v>
      </c>
      <c r="B214" s="6">
        <v>30.850000381469727</v>
      </c>
      <c r="C214" s="6">
        <v>5.2750005722045898</v>
      </c>
      <c r="D214" s="5">
        <v>20.299999237060547</v>
      </c>
      <c r="E214" s="5">
        <v>22.100000381469727</v>
      </c>
      <c r="F214" s="5">
        <v>38</v>
      </c>
      <c r="G214" s="5">
        <v>41.400001525878906</v>
      </c>
      <c r="H214" s="7">
        <v>131.55000076293945</v>
      </c>
      <c r="I214" s="7">
        <v>5.5749996185302706</v>
      </c>
      <c r="J214" s="5">
        <v>120.40000152587891</v>
      </c>
      <c r="K214" s="5">
        <v>123.30000305175781</v>
      </c>
      <c r="L214" s="5">
        <v>140</v>
      </c>
      <c r="M214">
        <v>142.69999999999999</v>
      </c>
    </row>
    <row r="215" spans="1:13" x14ac:dyDescent="0.2">
      <c r="A215" t="s">
        <v>70</v>
      </c>
      <c r="B215" s="6">
        <v>31.09999942779541</v>
      </c>
      <c r="C215" s="6">
        <v>5.3499999046325684</v>
      </c>
      <c r="D215" s="5">
        <v>20.399999618530273</v>
      </c>
      <c r="E215" s="5">
        <v>22.299999237060547</v>
      </c>
      <c r="F215" s="5">
        <v>38.400001525878906</v>
      </c>
      <c r="G215" s="5">
        <v>41.799999237060547</v>
      </c>
      <c r="H215" s="7">
        <v>131.95000152587892</v>
      </c>
      <c r="I215" s="7">
        <v>5.5749992370605383</v>
      </c>
      <c r="J215" s="5">
        <v>120.80000305175781</v>
      </c>
      <c r="K215" s="5">
        <v>123.69999694824219</v>
      </c>
      <c r="L215" s="5">
        <v>140.39999389648437</v>
      </c>
      <c r="M215">
        <v>143.1</v>
      </c>
    </row>
    <row r="216" spans="1:13" x14ac:dyDescent="0.2">
      <c r="A216" t="s">
        <v>71</v>
      </c>
      <c r="B216" s="6">
        <v>31.40000057220459</v>
      </c>
      <c r="C216" s="6">
        <v>5.4000000953674316</v>
      </c>
      <c r="D216" s="5">
        <v>20.600000381469727</v>
      </c>
      <c r="E216" s="5">
        <v>22.5</v>
      </c>
      <c r="F216" s="5">
        <v>38.700000762939453</v>
      </c>
      <c r="G216" s="5">
        <v>42.200000762939453</v>
      </c>
      <c r="H216" s="7">
        <v>132.34999847412109</v>
      </c>
      <c r="I216" s="7">
        <v>5.5750007629394531</v>
      </c>
      <c r="J216" s="5">
        <v>121.19999694824219</v>
      </c>
      <c r="K216" s="5">
        <v>124.09999847412109</v>
      </c>
      <c r="L216" s="5">
        <v>140.80000305175781</v>
      </c>
      <c r="M216">
        <v>143.5</v>
      </c>
    </row>
    <row r="217" spans="1:13" x14ac:dyDescent="0.2">
      <c r="A217" t="s">
        <v>72</v>
      </c>
      <c r="B217" s="6">
        <v>31.649999618530273</v>
      </c>
      <c r="C217" s="6">
        <v>5.4749994277954102</v>
      </c>
      <c r="D217" s="5">
        <v>20.700000762939453</v>
      </c>
      <c r="E217" s="5">
        <v>22.700000762939453</v>
      </c>
      <c r="F217" s="5">
        <v>39.099998474121094</v>
      </c>
      <c r="G217" s="5">
        <v>42.599998474121094</v>
      </c>
      <c r="H217" s="7">
        <v>132.75</v>
      </c>
      <c r="I217" s="7">
        <v>5.625</v>
      </c>
      <c r="J217" s="5">
        <v>121.5</v>
      </c>
      <c r="K217" s="5">
        <v>124.40000152587891</v>
      </c>
      <c r="L217" s="5">
        <v>141.30000305175781</v>
      </c>
      <c r="M217">
        <v>144</v>
      </c>
    </row>
    <row r="218" spans="1:13" x14ac:dyDescent="0.2">
      <c r="A218" t="s">
        <v>73</v>
      </c>
      <c r="B218" s="6">
        <v>31.90000057220459</v>
      </c>
      <c r="C218" s="6">
        <v>5.5000004768371582</v>
      </c>
      <c r="D218" s="5">
        <v>20.899999618530273</v>
      </c>
      <c r="E218" s="5">
        <v>22.899999618530273</v>
      </c>
      <c r="F218" s="5">
        <v>39.400001525878906</v>
      </c>
      <c r="G218" s="5">
        <v>42.900001525878906</v>
      </c>
      <c r="H218" s="7">
        <v>133.19999999999999</v>
      </c>
      <c r="I218" s="7">
        <v>5.6000000000000085</v>
      </c>
      <c r="J218" s="5">
        <v>122</v>
      </c>
      <c r="K218" s="5">
        <v>124.80000305175781</v>
      </c>
      <c r="L218" s="5">
        <v>141.69999694824219</v>
      </c>
      <c r="M218">
        <v>144.4</v>
      </c>
    </row>
    <row r="219" spans="1:13" x14ac:dyDescent="0.2">
      <c r="A219" t="s">
        <v>74</v>
      </c>
      <c r="B219" s="6">
        <v>32.200000762939453</v>
      </c>
      <c r="C219" s="6">
        <v>5.6000003814697266</v>
      </c>
      <c r="D219" s="5">
        <v>21</v>
      </c>
      <c r="E219" s="5">
        <v>23</v>
      </c>
      <c r="F219" s="5">
        <v>39.799999237060547</v>
      </c>
      <c r="G219" s="5">
        <v>43.400001525878906</v>
      </c>
      <c r="H219" s="7">
        <v>133.4999984741211</v>
      </c>
      <c r="I219" s="7">
        <v>5.650000762939456</v>
      </c>
      <c r="J219" s="5">
        <v>122.19999694824219</v>
      </c>
      <c r="K219" s="5">
        <v>125.09999847412109</v>
      </c>
      <c r="L219" s="5">
        <v>142.10000610351562</v>
      </c>
      <c r="M219">
        <v>144.80000000000001</v>
      </c>
    </row>
    <row r="220" spans="1:13" x14ac:dyDescent="0.2">
      <c r="A220" t="s">
        <v>75</v>
      </c>
      <c r="B220" s="6">
        <v>32.5</v>
      </c>
      <c r="C220" s="6">
        <v>5.6499996185302734</v>
      </c>
      <c r="D220" s="5">
        <v>21.200000762939453</v>
      </c>
      <c r="E220" s="5">
        <v>23.200000762939453</v>
      </c>
      <c r="F220" s="5">
        <v>40.099998474121094</v>
      </c>
      <c r="G220" s="5">
        <v>43.799999237060547</v>
      </c>
      <c r="H220" s="7">
        <v>133.94999923706055</v>
      </c>
      <c r="I220" s="7">
        <v>5.6750003814697294</v>
      </c>
      <c r="J220" s="5">
        <v>122.59999847412109</v>
      </c>
      <c r="K220" s="5">
        <v>125.5</v>
      </c>
      <c r="L220" s="5">
        <v>142.5</v>
      </c>
      <c r="M220">
        <v>145.30000000000001</v>
      </c>
    </row>
    <row r="221" spans="1:13" x14ac:dyDescent="0.2">
      <c r="A221" t="s">
        <v>76</v>
      </c>
      <c r="B221" s="6">
        <v>32.800000190734863</v>
      </c>
      <c r="C221" s="6">
        <v>5.7000002861022949</v>
      </c>
      <c r="D221" s="5">
        <v>21.399999618530273</v>
      </c>
      <c r="E221" s="5">
        <v>23.399999618530273</v>
      </c>
      <c r="F221" s="5">
        <v>40.5</v>
      </c>
      <c r="G221" s="5">
        <v>44.200000762939453</v>
      </c>
      <c r="H221" s="7">
        <v>134.35</v>
      </c>
      <c r="I221" s="7">
        <v>5.6749999999999998</v>
      </c>
      <c r="J221" s="5">
        <v>123</v>
      </c>
      <c r="K221" s="5">
        <v>125.90000152587891</v>
      </c>
      <c r="L221" s="5">
        <v>142.89999389648437</v>
      </c>
      <c r="M221">
        <v>145.69999999999999</v>
      </c>
    </row>
    <row r="222" spans="1:13" x14ac:dyDescent="0.2">
      <c r="A222" t="s">
        <v>77</v>
      </c>
      <c r="B222" s="6">
        <v>33</v>
      </c>
      <c r="C222" s="6">
        <v>5.75</v>
      </c>
      <c r="D222" s="5">
        <v>21.5</v>
      </c>
      <c r="E222" s="5">
        <v>23.600000381469727</v>
      </c>
      <c r="F222" s="5">
        <v>40.799999237060547</v>
      </c>
      <c r="G222" s="5">
        <v>44.5</v>
      </c>
      <c r="H222" s="7">
        <v>134.7500015258789</v>
      </c>
      <c r="I222" s="7">
        <v>5.724999237060544</v>
      </c>
      <c r="J222" s="5">
        <v>123.30000305175781</v>
      </c>
      <c r="K222" s="5">
        <v>126.19999694824219</v>
      </c>
      <c r="L222" s="5">
        <v>143.39999389648438</v>
      </c>
      <c r="M222">
        <v>146.19999999999999</v>
      </c>
    </row>
    <row r="223" spans="1:13" x14ac:dyDescent="0.2">
      <c r="A223" t="s">
        <v>78</v>
      </c>
      <c r="B223" s="6">
        <v>33.30000114440918</v>
      </c>
      <c r="C223" s="6">
        <v>5.8000001907348633</v>
      </c>
      <c r="D223" s="5">
        <v>21.700000762939453</v>
      </c>
      <c r="E223" s="5">
        <v>23.799999237060547</v>
      </c>
      <c r="F223" s="5">
        <v>41.200000762939453</v>
      </c>
      <c r="G223" s="5">
        <v>44.900001525878906</v>
      </c>
      <c r="H223" s="7">
        <v>135.14999847412111</v>
      </c>
      <c r="I223" s="7">
        <v>5.7250007629394446</v>
      </c>
      <c r="J223" s="5">
        <v>123.69999694824219</v>
      </c>
      <c r="K223" s="5">
        <v>126.59999847412109</v>
      </c>
      <c r="L223" s="5">
        <v>143.80000305175781</v>
      </c>
      <c r="M223">
        <v>146.6</v>
      </c>
    </row>
    <row r="224" spans="1:13" x14ac:dyDescent="0.2">
      <c r="A224" t="s">
        <v>79</v>
      </c>
      <c r="B224" s="6">
        <v>33.549999237060547</v>
      </c>
      <c r="C224" s="6">
        <v>5.875</v>
      </c>
      <c r="D224" s="5">
        <v>21.799999237060547</v>
      </c>
      <c r="E224" s="5">
        <v>23.899999618530273</v>
      </c>
      <c r="F224" s="5">
        <v>41.5</v>
      </c>
      <c r="G224" s="5">
        <v>45.299999237060547</v>
      </c>
      <c r="H224" s="7">
        <v>135.55000000000001</v>
      </c>
      <c r="I224" s="7">
        <v>5.7749999999999915</v>
      </c>
      <c r="J224" s="5">
        <v>124</v>
      </c>
      <c r="K224" s="5">
        <v>126.90000152587891</v>
      </c>
      <c r="L224" s="5">
        <v>144.19999694824219</v>
      </c>
      <c r="M224">
        <v>147.1</v>
      </c>
    </row>
    <row r="225" spans="1:13" x14ac:dyDescent="0.2">
      <c r="A225" t="s">
        <v>80</v>
      </c>
      <c r="B225" s="6">
        <v>33.799999237060547</v>
      </c>
      <c r="C225" s="6">
        <v>5.8999996185302734</v>
      </c>
      <c r="D225" s="5">
        <v>22</v>
      </c>
      <c r="E225" s="5">
        <v>24.100000381469727</v>
      </c>
      <c r="F225" s="5">
        <v>41.799999237060547</v>
      </c>
      <c r="G225" s="5">
        <v>45.599998474121094</v>
      </c>
      <c r="H225" s="7">
        <v>136.09999923706056</v>
      </c>
      <c r="I225" s="7">
        <v>5.750000381469718</v>
      </c>
      <c r="J225" s="5">
        <v>124.59999847412109</v>
      </c>
      <c r="K225" s="5">
        <v>127.40000152587891</v>
      </c>
      <c r="L225" s="5">
        <v>144.69999694824219</v>
      </c>
      <c r="M225">
        <v>147.6</v>
      </c>
    </row>
    <row r="226" spans="1:13" x14ac:dyDescent="0.2">
      <c r="A226" t="s">
        <v>81</v>
      </c>
      <c r="B226" s="6">
        <v>34.100000381469727</v>
      </c>
      <c r="C226" s="6">
        <v>5.9499998092651367</v>
      </c>
      <c r="D226" s="5">
        <v>22.200000762939453</v>
      </c>
      <c r="E226" s="5">
        <v>24.299999237060547</v>
      </c>
      <c r="F226" s="5">
        <v>42.200000762939453</v>
      </c>
      <c r="G226" s="5">
        <v>46</v>
      </c>
      <c r="H226" s="7">
        <v>136.45000152587892</v>
      </c>
      <c r="I226" s="7">
        <v>5.8249992370605383</v>
      </c>
      <c r="J226" s="5">
        <v>124.80000305175781</v>
      </c>
      <c r="K226" s="5">
        <v>127.69999694824219</v>
      </c>
      <c r="L226" s="5">
        <v>145.10000610351562</v>
      </c>
      <c r="M226">
        <v>148.1</v>
      </c>
    </row>
    <row r="227" spans="1:13" x14ac:dyDescent="0.2">
      <c r="A227" t="s">
        <v>82</v>
      </c>
      <c r="B227" s="6">
        <v>34.299999237060547</v>
      </c>
      <c r="C227" s="6">
        <v>6</v>
      </c>
      <c r="D227" s="5">
        <v>22.299999237060547</v>
      </c>
      <c r="E227" s="5">
        <v>24.399999618530273</v>
      </c>
      <c r="F227" s="5">
        <v>42.5</v>
      </c>
      <c r="G227" s="5">
        <v>46.299999237060547</v>
      </c>
      <c r="H227" s="7">
        <v>136.89999847412111</v>
      </c>
      <c r="I227" s="7">
        <v>5.8500007629394446</v>
      </c>
      <c r="J227" s="5">
        <v>125.19999694824219</v>
      </c>
      <c r="K227" s="5">
        <v>128.10000610351562</v>
      </c>
      <c r="L227" s="5">
        <v>145.60000610351562</v>
      </c>
      <c r="M227">
        <v>148.6</v>
      </c>
    </row>
    <row r="228" spans="1:13" x14ac:dyDescent="0.2">
      <c r="A228" t="s">
        <v>83</v>
      </c>
      <c r="B228" s="6">
        <v>34.549999237060547</v>
      </c>
      <c r="C228" s="6">
        <v>6.0249996185302734</v>
      </c>
      <c r="D228" s="5">
        <v>22.5</v>
      </c>
      <c r="E228" s="5">
        <v>24.700000762939453</v>
      </c>
      <c r="F228" s="5">
        <v>42.799999237060547</v>
      </c>
      <c r="G228" s="5">
        <v>46.599998474121094</v>
      </c>
      <c r="H228" s="7">
        <v>137.30000000000001</v>
      </c>
      <c r="I228" s="7">
        <v>5.8999999999999915</v>
      </c>
      <c r="J228" s="5">
        <v>125.5</v>
      </c>
      <c r="K228" s="5">
        <v>128.39999389648437</v>
      </c>
      <c r="L228" s="5">
        <v>146.10000610351562</v>
      </c>
      <c r="M228">
        <v>149.1</v>
      </c>
    </row>
    <row r="229" spans="1:13" x14ac:dyDescent="0.2">
      <c r="A229" t="s">
        <v>84</v>
      </c>
      <c r="B229" s="6">
        <v>34.800000190734863</v>
      </c>
      <c r="C229" s="6">
        <v>6.0999999046325684</v>
      </c>
      <c r="D229" s="5">
        <v>22.600000381469727</v>
      </c>
      <c r="E229" s="5">
        <v>24.799999237060547</v>
      </c>
      <c r="F229" s="5">
        <v>43.099998474121094</v>
      </c>
      <c r="G229" s="5">
        <v>47</v>
      </c>
      <c r="H229" s="7">
        <v>137.80000076293945</v>
      </c>
      <c r="I229" s="7">
        <v>5.9499996185302706</v>
      </c>
      <c r="J229" s="5">
        <v>125.90000152587891</v>
      </c>
      <c r="K229" s="5">
        <v>128.80000305175781</v>
      </c>
      <c r="L229" s="5">
        <v>146.60000610351562</v>
      </c>
      <c r="M229">
        <v>149.69999999999999</v>
      </c>
    </row>
    <row r="230" spans="1:13" x14ac:dyDescent="0.2">
      <c r="A230" t="s">
        <v>85</v>
      </c>
      <c r="B230" s="6">
        <v>35.100000381469727</v>
      </c>
      <c r="C230" s="6">
        <v>6.1500005722045898</v>
      </c>
      <c r="D230" s="5">
        <v>22.799999237060547</v>
      </c>
      <c r="E230" s="5">
        <v>25</v>
      </c>
      <c r="F230" s="5">
        <v>43.5</v>
      </c>
      <c r="G230" s="5">
        <v>47.400001525878906</v>
      </c>
      <c r="H230" s="7">
        <v>138.30000152587891</v>
      </c>
      <c r="I230" s="7">
        <v>5.9999992370605497</v>
      </c>
      <c r="J230" s="5">
        <v>126.30000305175781</v>
      </c>
      <c r="K230" s="5">
        <v>129.10000610351562</v>
      </c>
      <c r="L230" s="5">
        <v>147.19999694824219</v>
      </c>
      <c r="M230">
        <v>150.30000000000001</v>
      </c>
    </row>
    <row r="231" spans="1:13" x14ac:dyDescent="0.2">
      <c r="A231" t="s">
        <v>86</v>
      </c>
      <c r="B231" s="6">
        <v>35.449999809265137</v>
      </c>
      <c r="C231" s="6">
        <v>6.2750000953674316</v>
      </c>
      <c r="D231" s="5">
        <v>22.899999618530273</v>
      </c>
      <c r="E231" s="5">
        <v>25.100000381469727</v>
      </c>
      <c r="F231" s="5">
        <v>43.900001525878906</v>
      </c>
      <c r="G231" s="5">
        <v>48</v>
      </c>
      <c r="H231" s="7">
        <v>138.74999923706054</v>
      </c>
      <c r="I231" s="7">
        <v>6.0750003814697351</v>
      </c>
      <c r="J231" s="5">
        <v>126.59999847412109</v>
      </c>
      <c r="K231" s="5">
        <v>129.5</v>
      </c>
      <c r="L231" s="5">
        <v>147.69999694824219</v>
      </c>
      <c r="M231">
        <v>150.9</v>
      </c>
    </row>
    <row r="232" spans="1:13" x14ac:dyDescent="0.2">
      <c r="A232" t="s">
        <v>87</v>
      </c>
      <c r="B232" s="6">
        <v>35.65000057220459</v>
      </c>
      <c r="C232" s="6">
        <v>6.3750004768371582</v>
      </c>
      <c r="D232" s="5">
        <v>22.899999618530273</v>
      </c>
      <c r="E232" s="5">
        <v>25.299999237060547</v>
      </c>
      <c r="F232" s="5">
        <v>44.299999237060547</v>
      </c>
      <c r="G232" s="5">
        <v>48.400001525878906</v>
      </c>
      <c r="H232" s="7">
        <v>139.20000076293945</v>
      </c>
      <c r="I232" s="7">
        <v>6.1499996185302734</v>
      </c>
      <c r="J232" s="5">
        <v>126.90000152587891</v>
      </c>
      <c r="K232" s="5">
        <v>129.80000305175781</v>
      </c>
      <c r="L232" s="5">
        <v>148.30000305175781</v>
      </c>
      <c r="M232">
        <v>151.5</v>
      </c>
    </row>
    <row r="233" spans="1:13" x14ac:dyDescent="0.2">
      <c r="A233" t="s">
        <v>88</v>
      </c>
      <c r="B233" s="6">
        <v>36.000000953674316</v>
      </c>
      <c r="C233" s="6">
        <v>6.4500002861022949</v>
      </c>
      <c r="D233" s="5">
        <v>23.100000381469727</v>
      </c>
      <c r="E233" s="5">
        <v>25.5</v>
      </c>
      <c r="F233" s="5">
        <v>44.799999237060547</v>
      </c>
      <c r="G233" s="5">
        <v>48.900001525878906</v>
      </c>
      <c r="H233" s="7">
        <v>139.64999847412111</v>
      </c>
      <c r="I233" s="7">
        <v>6.2250007629394446</v>
      </c>
      <c r="J233" s="5">
        <v>127.19999694824219</v>
      </c>
      <c r="K233" s="5">
        <v>130.19999694824219</v>
      </c>
      <c r="L233" s="5">
        <v>148.89999389648437</v>
      </c>
      <c r="M233">
        <v>152.1</v>
      </c>
    </row>
    <row r="234" spans="1:13" x14ac:dyDescent="0.2">
      <c r="A234" t="s">
        <v>89</v>
      </c>
      <c r="B234" s="6">
        <v>36.30000114440918</v>
      </c>
      <c r="C234" s="6">
        <v>6.5500001907348633</v>
      </c>
      <c r="D234" s="5">
        <v>23.200000762939453</v>
      </c>
      <c r="E234" s="5">
        <v>25.600000381469727</v>
      </c>
      <c r="F234" s="5">
        <v>45.200000762939453</v>
      </c>
      <c r="G234" s="5">
        <v>49.400001525878906</v>
      </c>
      <c r="H234" s="7">
        <v>140.15</v>
      </c>
      <c r="I234" s="7">
        <v>6.3250000000000002</v>
      </c>
      <c r="J234" s="5">
        <v>127.5</v>
      </c>
      <c r="K234" s="5">
        <v>130.5</v>
      </c>
      <c r="L234" s="5">
        <v>149.39999389648437</v>
      </c>
      <c r="M234">
        <v>152.80000000000001</v>
      </c>
    </row>
    <row r="235" spans="1:13" x14ac:dyDescent="0.2">
      <c r="A235" t="s">
        <v>90</v>
      </c>
      <c r="B235" s="6">
        <v>36.59999942779541</v>
      </c>
      <c r="C235" s="6">
        <v>6.5999999046325684</v>
      </c>
      <c r="D235" s="5">
        <v>23.399999618530273</v>
      </c>
      <c r="E235" s="5">
        <v>25.799999237060547</v>
      </c>
      <c r="F235" s="5">
        <v>45.599998474121094</v>
      </c>
      <c r="G235" s="5">
        <v>49.799999237060547</v>
      </c>
      <c r="H235" s="7">
        <v>140.65000076293944</v>
      </c>
      <c r="I235" s="7">
        <v>6.374999618530282</v>
      </c>
      <c r="J235" s="5">
        <v>127.90000152587891</v>
      </c>
      <c r="K235" s="5">
        <v>130.89999389648437</v>
      </c>
      <c r="L235" s="5">
        <v>150.10000610351562</v>
      </c>
      <c r="M235">
        <v>153.4</v>
      </c>
    </row>
    <row r="236" spans="1:13" x14ac:dyDescent="0.2">
      <c r="A236" t="s">
        <v>91</v>
      </c>
      <c r="B236" s="6">
        <v>36.899999618530273</v>
      </c>
      <c r="C236" s="6">
        <v>6.6999998092651367</v>
      </c>
      <c r="D236" s="5">
        <v>23.5</v>
      </c>
      <c r="E236" s="5">
        <v>26</v>
      </c>
      <c r="F236" s="5">
        <v>46.099998474121094</v>
      </c>
      <c r="G236" s="5">
        <v>50.299999237060547</v>
      </c>
      <c r="H236" s="7">
        <v>141.10000305175782</v>
      </c>
      <c r="I236" s="7">
        <v>6.4999984741210852</v>
      </c>
      <c r="J236" s="5">
        <v>128.10000610351562</v>
      </c>
      <c r="K236" s="5">
        <v>131.19999694824219</v>
      </c>
      <c r="L236" s="5">
        <v>150.69999694824219</v>
      </c>
      <c r="M236">
        <v>154.1</v>
      </c>
    </row>
    <row r="237" spans="1:13" x14ac:dyDescent="0.2">
      <c r="A237" t="s">
        <v>92</v>
      </c>
      <c r="B237" s="6">
        <v>37.200000762939453</v>
      </c>
      <c r="C237" s="6">
        <v>6.75</v>
      </c>
      <c r="D237" s="5">
        <v>23.700000762939453</v>
      </c>
      <c r="E237" s="5">
        <v>26.200000762939453</v>
      </c>
      <c r="F237" s="5">
        <v>46.400001525878906</v>
      </c>
      <c r="G237" s="5">
        <v>50.700000762939453</v>
      </c>
      <c r="H237" s="7">
        <v>141.59999694824219</v>
      </c>
      <c r="I237" s="7">
        <v>6.6000015258789091</v>
      </c>
      <c r="J237" s="5">
        <v>128.39999389648437</v>
      </c>
      <c r="K237" s="5">
        <v>131.5</v>
      </c>
      <c r="L237" s="5">
        <v>151.30000305175781</v>
      </c>
      <c r="M237">
        <v>154.80000000000001</v>
      </c>
    </row>
    <row r="238" spans="1:13" x14ac:dyDescent="0.2">
      <c r="A238" t="s">
        <v>93</v>
      </c>
      <c r="B238" s="6">
        <v>37.44999885559082</v>
      </c>
      <c r="C238" s="6">
        <v>6.8249998092651367</v>
      </c>
      <c r="D238" s="5">
        <v>23.799999237060547</v>
      </c>
      <c r="E238" s="5">
        <v>26.299999237060547</v>
      </c>
      <c r="F238" s="5">
        <v>46.799999237060547</v>
      </c>
      <c r="G238" s="5">
        <v>51.099998474121094</v>
      </c>
      <c r="H238" s="7">
        <v>142.14999694824218</v>
      </c>
      <c r="I238" s="7">
        <v>6.6250015258789148</v>
      </c>
      <c r="J238" s="5">
        <v>128.89999389648437</v>
      </c>
      <c r="K238" s="5">
        <v>132</v>
      </c>
      <c r="L238" s="5">
        <v>151.89999389648438</v>
      </c>
      <c r="M238">
        <v>155.4</v>
      </c>
    </row>
    <row r="239" spans="1:13" x14ac:dyDescent="0.2">
      <c r="A239" t="s">
        <v>94</v>
      </c>
      <c r="B239" s="6">
        <v>37.75</v>
      </c>
      <c r="C239" s="6">
        <v>6.875</v>
      </c>
      <c r="D239" s="5">
        <v>24</v>
      </c>
      <c r="E239" s="5">
        <v>26.5</v>
      </c>
      <c r="F239" s="5">
        <v>47.200000762939453</v>
      </c>
      <c r="G239" s="5">
        <v>51.5</v>
      </c>
      <c r="H239" s="7">
        <v>142.60000305175782</v>
      </c>
      <c r="I239" s="7">
        <v>6.7499984741210852</v>
      </c>
      <c r="J239" s="5">
        <v>129.10000610351562</v>
      </c>
      <c r="K239" s="5">
        <v>132.30000305175781</v>
      </c>
      <c r="L239" s="5">
        <v>152.5</v>
      </c>
      <c r="M239">
        <v>156.1</v>
      </c>
    </row>
    <row r="240" spans="1:13" x14ac:dyDescent="0.2">
      <c r="A240" t="s">
        <v>95</v>
      </c>
      <c r="B240" s="6">
        <v>38.05000114440918</v>
      </c>
      <c r="C240" s="6">
        <v>6.9250001907348633</v>
      </c>
      <c r="D240" s="5">
        <v>24.200000762939453</v>
      </c>
      <c r="E240" s="5">
        <v>26.799999237060547</v>
      </c>
      <c r="F240" s="5">
        <v>47.599998474121094</v>
      </c>
      <c r="G240" s="5">
        <v>51.900001525878906</v>
      </c>
      <c r="H240" s="7">
        <v>143.09999694824219</v>
      </c>
      <c r="I240" s="7">
        <v>6.8500015258789091</v>
      </c>
      <c r="J240" s="5">
        <v>129.39999389648437</v>
      </c>
      <c r="K240" s="5">
        <v>132.60000610351562</v>
      </c>
      <c r="L240" s="5">
        <v>153.19999694824219</v>
      </c>
      <c r="M240">
        <v>156.80000000000001</v>
      </c>
    </row>
    <row r="241" spans="1:13" x14ac:dyDescent="0.2">
      <c r="A241" t="s">
        <v>96</v>
      </c>
      <c r="B241" s="6">
        <v>38.449999809265137</v>
      </c>
      <c r="C241" s="6">
        <v>7.0250000953674316</v>
      </c>
      <c r="D241" s="5">
        <v>24.399999618530273</v>
      </c>
      <c r="E241" s="5">
        <v>27</v>
      </c>
      <c r="F241" s="5">
        <v>48</v>
      </c>
      <c r="G241" s="5">
        <v>52.5</v>
      </c>
      <c r="H241" s="7">
        <v>143.60000152587889</v>
      </c>
      <c r="I241" s="7">
        <v>6.8999992370605554</v>
      </c>
      <c r="J241" s="5">
        <v>129.80000305175781</v>
      </c>
      <c r="K241" s="5">
        <v>133.10000610351562</v>
      </c>
      <c r="L241" s="5">
        <v>153.80000305175781</v>
      </c>
      <c r="M241">
        <v>157.4</v>
      </c>
    </row>
    <row r="242" spans="1:13" x14ac:dyDescent="0.2">
      <c r="A242" t="s">
        <v>97</v>
      </c>
      <c r="B242" s="6">
        <v>38.750000953674316</v>
      </c>
      <c r="C242" s="6">
        <v>7.0750002861022949</v>
      </c>
      <c r="D242" s="5">
        <v>24.600000381469727</v>
      </c>
      <c r="E242" s="5">
        <v>27.200000762939453</v>
      </c>
      <c r="F242" s="5">
        <v>48.400001525878906</v>
      </c>
      <c r="G242" s="5">
        <v>52.900001525878906</v>
      </c>
      <c r="H242" s="7">
        <v>144.10000305175782</v>
      </c>
      <c r="I242" s="7">
        <v>6.9999984741210852</v>
      </c>
      <c r="J242" s="5">
        <v>130.10000610351562</v>
      </c>
      <c r="K242" s="5">
        <v>133.39999389648437</v>
      </c>
      <c r="L242" s="5">
        <v>154.39999389648437</v>
      </c>
      <c r="M242">
        <v>158.1</v>
      </c>
    </row>
    <row r="243" spans="1:13" x14ac:dyDescent="0.2">
      <c r="A243" t="s">
        <v>98</v>
      </c>
      <c r="B243" s="6">
        <v>39</v>
      </c>
      <c r="C243" s="6">
        <v>7.1499996185302734</v>
      </c>
      <c r="D243" s="5">
        <v>24.700000762939453</v>
      </c>
      <c r="E243" s="5">
        <v>27.399999618530273</v>
      </c>
      <c r="F243" s="5">
        <v>48.799999237060547</v>
      </c>
      <c r="G243" s="5">
        <v>53.299999237060547</v>
      </c>
      <c r="H243" s="7">
        <v>144.6</v>
      </c>
      <c r="I243" s="7">
        <v>7.05</v>
      </c>
      <c r="J243" s="5">
        <v>130.5</v>
      </c>
      <c r="K243" s="5">
        <v>133.89999389648437</v>
      </c>
      <c r="L243" s="5">
        <v>155</v>
      </c>
      <c r="M243">
        <v>158.69999999999999</v>
      </c>
    </row>
    <row r="244" spans="1:13" x14ac:dyDescent="0.2">
      <c r="A244" t="s">
        <v>99</v>
      </c>
      <c r="B244" s="6">
        <v>39.200000762939453</v>
      </c>
      <c r="C244" s="6">
        <v>7.25</v>
      </c>
      <c r="D244" s="5">
        <v>24.700000762939453</v>
      </c>
      <c r="E244" s="5">
        <v>27.5</v>
      </c>
      <c r="F244" s="5">
        <v>49.200000762939453</v>
      </c>
      <c r="G244" s="5">
        <v>53.700000762939453</v>
      </c>
      <c r="H244" s="7">
        <v>145.14999694824218</v>
      </c>
      <c r="I244" s="7">
        <v>7.1250015258789148</v>
      </c>
      <c r="J244" s="5">
        <v>130.89999389648437</v>
      </c>
      <c r="K244" s="5">
        <v>134.30000305175781</v>
      </c>
      <c r="L244" s="5">
        <v>155.69999694824219</v>
      </c>
      <c r="M244">
        <v>159.4</v>
      </c>
    </row>
    <row r="245" spans="1:13" x14ac:dyDescent="0.2">
      <c r="A245" t="s">
        <v>100</v>
      </c>
      <c r="B245" s="6">
        <v>39.59999942779541</v>
      </c>
      <c r="C245" s="6">
        <v>7.2499995231628418</v>
      </c>
      <c r="D245" s="5">
        <v>25.100000381469727</v>
      </c>
      <c r="E245" s="5">
        <v>27.899999618530273</v>
      </c>
      <c r="F245" s="5">
        <v>49.599998474121094</v>
      </c>
      <c r="G245" s="5">
        <v>54.099998474121094</v>
      </c>
      <c r="H245" s="7">
        <v>145.59999847412109</v>
      </c>
      <c r="I245" s="7">
        <v>7.2000007629394531</v>
      </c>
      <c r="J245" s="5">
        <v>131.19999694824219</v>
      </c>
      <c r="K245" s="5">
        <v>134.60000610351562</v>
      </c>
      <c r="L245" s="5">
        <v>156.30000305175781</v>
      </c>
      <c r="M245">
        <v>160</v>
      </c>
    </row>
    <row r="246" spans="1:13" x14ac:dyDescent="0.2">
      <c r="A246" t="s">
        <v>101</v>
      </c>
      <c r="B246" s="6">
        <v>39.899999618530273</v>
      </c>
      <c r="C246" s="6">
        <v>7.3000001907348633</v>
      </c>
      <c r="D246" s="5">
        <v>25.299999237060547</v>
      </c>
      <c r="E246" s="5">
        <v>28.100000381469727</v>
      </c>
      <c r="F246" s="5">
        <v>50</v>
      </c>
      <c r="G246" s="5">
        <v>54.5</v>
      </c>
      <c r="H246" s="7">
        <v>146.15000305175781</v>
      </c>
      <c r="I246" s="7">
        <v>7.2749984741210909</v>
      </c>
      <c r="J246" s="5">
        <v>131.60000610351562</v>
      </c>
      <c r="K246" s="5">
        <v>135.10000610351562</v>
      </c>
      <c r="L246" s="5">
        <v>156.89999389648437</v>
      </c>
      <c r="M246">
        <v>160.69999999999999</v>
      </c>
    </row>
    <row r="247" spans="1:13" x14ac:dyDescent="0.2">
      <c r="A247" t="s">
        <v>102</v>
      </c>
      <c r="B247" s="6">
        <v>40.200000762939453</v>
      </c>
      <c r="C247" s="6">
        <v>7.3500003814697266</v>
      </c>
      <c r="D247" s="5">
        <v>25.5</v>
      </c>
      <c r="E247" s="5">
        <v>28.399999618530273</v>
      </c>
      <c r="F247" s="5">
        <v>50.400001525878906</v>
      </c>
      <c r="G247" s="5">
        <v>54.900001525878906</v>
      </c>
      <c r="H247" s="7">
        <v>146.59999694824219</v>
      </c>
      <c r="I247" s="7">
        <v>7.3500015258789091</v>
      </c>
      <c r="J247" s="5">
        <v>131.89999389648437</v>
      </c>
      <c r="K247" s="5">
        <v>135.5</v>
      </c>
      <c r="L247" s="5">
        <v>157.5</v>
      </c>
      <c r="M247">
        <v>161.30000000000001</v>
      </c>
    </row>
    <row r="248" spans="1:13" x14ac:dyDescent="0.2">
      <c r="A248" t="s">
        <v>103</v>
      </c>
      <c r="B248" s="6">
        <v>40.5</v>
      </c>
      <c r="C248" s="6">
        <v>7.3999996185302734</v>
      </c>
      <c r="D248" s="5">
        <v>25.700000762939453</v>
      </c>
      <c r="E248" s="5">
        <v>28.600000381469727</v>
      </c>
      <c r="F248" s="5">
        <v>50.799999237060547</v>
      </c>
      <c r="G248" s="5">
        <v>55.299999237060547</v>
      </c>
      <c r="H248" s="7">
        <v>147.10000152587889</v>
      </c>
      <c r="I248" s="7">
        <v>7.3999992370605554</v>
      </c>
      <c r="J248" s="5">
        <v>132.30000305175781</v>
      </c>
      <c r="K248" s="5">
        <v>136</v>
      </c>
      <c r="L248" s="5">
        <v>158.19999694824219</v>
      </c>
      <c r="M248">
        <v>161.9</v>
      </c>
    </row>
    <row r="249" spans="1:13" x14ac:dyDescent="0.2">
      <c r="A249" t="s">
        <v>104</v>
      </c>
      <c r="B249" s="6">
        <v>40.800000190734863</v>
      </c>
      <c r="C249" s="6">
        <v>7.4500002861022949</v>
      </c>
      <c r="D249" s="5">
        <v>25.899999618530273</v>
      </c>
      <c r="E249" s="5">
        <v>28.799999237060547</v>
      </c>
      <c r="F249" s="5">
        <v>51.200000762939453</v>
      </c>
      <c r="G249" s="5">
        <v>55.700000762939453</v>
      </c>
      <c r="H249" s="7">
        <v>147.59999847412109</v>
      </c>
      <c r="I249" s="7">
        <v>7.4500007629394531</v>
      </c>
      <c r="J249" s="5">
        <v>132.69999694824219</v>
      </c>
      <c r="K249" s="5">
        <v>136.39999389648437</v>
      </c>
      <c r="L249" s="5">
        <v>158.80000305175781</v>
      </c>
      <c r="M249">
        <v>162.5</v>
      </c>
    </row>
    <row r="250" spans="1:13" x14ac:dyDescent="0.2">
      <c r="A250" t="s">
        <v>105</v>
      </c>
      <c r="B250" s="6">
        <v>41.050000190734863</v>
      </c>
      <c r="C250" s="6">
        <v>7.4749999046325684</v>
      </c>
      <c r="D250" s="5">
        <v>26.100000381469727</v>
      </c>
      <c r="E250" s="5">
        <v>29.100000381469727</v>
      </c>
      <c r="F250" s="5">
        <v>51.5</v>
      </c>
      <c r="G250" s="5">
        <v>56</v>
      </c>
      <c r="H250" s="7">
        <v>148.19999847412109</v>
      </c>
      <c r="I250" s="7">
        <v>7.5000007629394503</v>
      </c>
      <c r="J250" s="5">
        <v>133.19999694824219</v>
      </c>
      <c r="K250" s="5">
        <v>136.89999389648437</v>
      </c>
      <c r="L250" s="5">
        <v>159.39999389648437</v>
      </c>
      <c r="M250">
        <v>163.19999999999999</v>
      </c>
    </row>
    <row r="251" spans="1:13" x14ac:dyDescent="0.2">
      <c r="A251" t="s">
        <v>106</v>
      </c>
      <c r="B251" s="6">
        <v>41.40000057220459</v>
      </c>
      <c r="C251" s="6">
        <v>7.5000004768371582</v>
      </c>
      <c r="D251" s="5">
        <v>26.399999618530273</v>
      </c>
      <c r="E251" s="5">
        <v>29.399999618530273</v>
      </c>
      <c r="F251" s="5">
        <v>51.900001525878906</v>
      </c>
      <c r="G251" s="5">
        <v>56.400001525878906</v>
      </c>
      <c r="H251" s="7">
        <v>148.70000305175782</v>
      </c>
      <c r="I251" s="7">
        <v>7.5499984741210966</v>
      </c>
      <c r="J251" s="5">
        <v>133.60000610351562</v>
      </c>
      <c r="K251" s="5">
        <v>137.39999389648437</v>
      </c>
      <c r="L251" s="5">
        <v>160</v>
      </c>
      <c r="M251">
        <v>163.80000000000001</v>
      </c>
    </row>
    <row r="252" spans="1:13" x14ac:dyDescent="0.2">
      <c r="A252" t="s">
        <v>107</v>
      </c>
      <c r="B252" s="6">
        <v>41.699999809265137</v>
      </c>
      <c r="C252" s="6">
        <v>7.5499997138977051</v>
      </c>
      <c r="D252" s="5">
        <v>26.600000381469727</v>
      </c>
      <c r="E252" s="5">
        <v>29.700000762939453</v>
      </c>
      <c r="F252" s="5">
        <v>52.299999237060547</v>
      </c>
      <c r="G252" s="5">
        <v>56.799999237060547</v>
      </c>
      <c r="H252" s="7">
        <v>149.19999999999999</v>
      </c>
      <c r="I252" s="7">
        <v>7.6000000000000085</v>
      </c>
      <c r="J252" s="5">
        <v>134</v>
      </c>
      <c r="K252" s="5">
        <v>137.80000305175781</v>
      </c>
      <c r="L252" s="5">
        <v>160.69999694824219</v>
      </c>
      <c r="M252">
        <v>164.4</v>
      </c>
    </row>
    <row r="253" spans="1:13" x14ac:dyDescent="0.2">
      <c r="A253" t="s">
        <v>108</v>
      </c>
      <c r="B253" s="6">
        <v>42.050000190734863</v>
      </c>
      <c r="C253" s="6">
        <v>7.5750002861022949</v>
      </c>
      <c r="D253" s="5">
        <v>26.899999618530273</v>
      </c>
      <c r="E253" s="5">
        <v>30</v>
      </c>
      <c r="F253" s="5">
        <v>52.700000762939453</v>
      </c>
      <c r="G253" s="5">
        <v>57.200000762939453</v>
      </c>
      <c r="H253" s="7">
        <v>149.80000000000001</v>
      </c>
      <c r="I253" s="7">
        <v>7.6499999999999915</v>
      </c>
      <c r="J253" s="5">
        <v>134.5</v>
      </c>
      <c r="K253" s="5">
        <v>138.39999389648437</v>
      </c>
      <c r="L253" s="5">
        <v>161.30000305175781</v>
      </c>
      <c r="M253">
        <v>165.1</v>
      </c>
    </row>
    <row r="254" spans="1:13" x14ac:dyDescent="0.2">
      <c r="A254" t="s">
        <v>109</v>
      </c>
      <c r="B254" s="6">
        <v>42.25</v>
      </c>
      <c r="C254" s="6">
        <v>7.625</v>
      </c>
      <c r="D254" s="5">
        <v>27</v>
      </c>
      <c r="E254" s="5">
        <v>30.200000762939453</v>
      </c>
      <c r="F254" s="5">
        <v>53</v>
      </c>
      <c r="G254" s="5">
        <v>57.5</v>
      </c>
      <c r="H254" s="7">
        <v>150.35</v>
      </c>
      <c r="I254" s="7">
        <v>7.6749999999999998</v>
      </c>
      <c r="J254" s="5">
        <v>135</v>
      </c>
      <c r="K254" s="5">
        <v>138.89999389648437</v>
      </c>
      <c r="L254" s="5">
        <v>161.89999389648438</v>
      </c>
      <c r="M254">
        <v>165.7</v>
      </c>
    </row>
    <row r="255" spans="1:13" x14ac:dyDescent="0.2">
      <c r="A255" t="s">
        <v>110</v>
      </c>
      <c r="B255" s="6">
        <v>42.600000381469727</v>
      </c>
      <c r="C255" s="6">
        <v>7.6500005722045898</v>
      </c>
      <c r="D255" s="5">
        <v>27.299999237060547</v>
      </c>
      <c r="E255" s="5">
        <v>30.5</v>
      </c>
      <c r="F255" s="5">
        <v>53.400001525878906</v>
      </c>
      <c r="G255" s="5">
        <v>57.900001525878906</v>
      </c>
      <c r="H255" s="7">
        <v>150.84999694824219</v>
      </c>
      <c r="I255" s="7">
        <v>7.7250015258789091</v>
      </c>
      <c r="J255" s="5">
        <v>135.39999389648437</v>
      </c>
      <c r="K255" s="5">
        <v>139.30000305175781</v>
      </c>
      <c r="L255" s="5">
        <v>162.60000610351562</v>
      </c>
      <c r="M255">
        <v>166.3</v>
      </c>
    </row>
    <row r="256" spans="1:13" x14ac:dyDescent="0.2">
      <c r="A256" t="s">
        <v>111</v>
      </c>
      <c r="B256" s="6">
        <v>42.90000057220459</v>
      </c>
      <c r="C256" s="6">
        <v>7.6500000953674316</v>
      </c>
      <c r="D256" s="5">
        <v>27.600000381469727</v>
      </c>
      <c r="E256" s="5">
        <v>30.899999618530273</v>
      </c>
      <c r="F256" s="5">
        <v>53.900001525878906</v>
      </c>
      <c r="G256" s="5">
        <v>58.200000762939453</v>
      </c>
      <c r="H256" s="7">
        <v>151.35000152587889</v>
      </c>
      <c r="I256" s="7">
        <v>7.7749992370605554</v>
      </c>
      <c r="J256" s="5">
        <v>135.80000305175781</v>
      </c>
      <c r="K256" s="5">
        <v>139.89999389648437</v>
      </c>
      <c r="L256" s="5">
        <v>163.19999694824219</v>
      </c>
      <c r="M256">
        <v>166.9</v>
      </c>
    </row>
    <row r="257" spans="1:13" x14ac:dyDescent="0.2">
      <c r="A257" t="s">
        <v>112</v>
      </c>
      <c r="B257" s="6">
        <v>43.199999809265137</v>
      </c>
      <c r="C257" s="6">
        <v>7.6500000953674316</v>
      </c>
      <c r="D257" s="5">
        <v>27.899999618530273</v>
      </c>
      <c r="E257" s="5">
        <v>31.200000762939453</v>
      </c>
      <c r="F257" s="5">
        <v>54.200000762939453</v>
      </c>
      <c r="G257" s="5">
        <v>58.5</v>
      </c>
      <c r="H257" s="7">
        <v>151.90000152587891</v>
      </c>
      <c r="I257" s="7">
        <v>7.7999992370605469</v>
      </c>
      <c r="J257" s="5">
        <v>136.30000305175781</v>
      </c>
      <c r="K257" s="5">
        <v>140.39999389648437</v>
      </c>
      <c r="L257" s="5">
        <v>163.80000305175781</v>
      </c>
      <c r="M257">
        <v>167.5</v>
      </c>
    </row>
    <row r="258" spans="1:13" x14ac:dyDescent="0.2">
      <c r="A258" t="s">
        <v>113</v>
      </c>
      <c r="B258" s="6">
        <v>43.55000114440918</v>
      </c>
      <c r="C258" s="6">
        <v>7.6750001907348633</v>
      </c>
      <c r="D258" s="5">
        <v>28.200000762939453</v>
      </c>
      <c r="E258" s="5">
        <v>31.600000381469727</v>
      </c>
      <c r="F258" s="5">
        <v>54.599998474121094</v>
      </c>
      <c r="G258" s="5">
        <v>58.900001525878906</v>
      </c>
      <c r="H258" s="7">
        <v>152.5000015258789</v>
      </c>
      <c r="I258" s="7">
        <v>7.849999237060544</v>
      </c>
      <c r="J258" s="5">
        <v>136.80000305175781</v>
      </c>
      <c r="K258" s="5">
        <v>140.89999389648437</v>
      </c>
      <c r="L258" s="5">
        <v>164.39999389648437</v>
      </c>
      <c r="M258">
        <v>168.2</v>
      </c>
    </row>
    <row r="259" spans="1:13" x14ac:dyDescent="0.2">
      <c r="A259" t="s">
        <v>114</v>
      </c>
      <c r="B259" s="6">
        <v>43.850000381469727</v>
      </c>
      <c r="C259" s="6">
        <v>7.6750001907348633</v>
      </c>
      <c r="D259" s="5">
        <v>28.5</v>
      </c>
      <c r="E259" s="5">
        <v>31.899999618530273</v>
      </c>
      <c r="F259" s="5">
        <v>54.900001525878906</v>
      </c>
      <c r="G259" s="5">
        <v>59.200000762939453</v>
      </c>
      <c r="H259" s="7">
        <v>153.0000015258789</v>
      </c>
      <c r="I259" s="7">
        <v>7.849999237060544</v>
      </c>
      <c r="J259" s="5">
        <v>137.30000305175781</v>
      </c>
      <c r="K259" s="5">
        <v>141.39999389648437</v>
      </c>
      <c r="L259" s="5">
        <v>165</v>
      </c>
      <c r="M259">
        <v>168.7</v>
      </c>
    </row>
    <row r="260" spans="1:13" x14ac:dyDescent="0.2">
      <c r="A260" t="s">
        <v>115</v>
      </c>
      <c r="B260" s="6">
        <v>44.149999618530273</v>
      </c>
      <c r="C260" s="6">
        <v>7.6750001907348633</v>
      </c>
      <c r="D260" s="5">
        <v>28.799999237060547</v>
      </c>
      <c r="E260" s="5">
        <v>32.200000762939453</v>
      </c>
      <c r="F260" s="5">
        <v>55.299999237060547</v>
      </c>
      <c r="G260" s="5">
        <v>59.5</v>
      </c>
      <c r="H260" s="7">
        <v>153.5000015258789</v>
      </c>
      <c r="I260" s="7">
        <v>7.849999237060544</v>
      </c>
      <c r="J260" s="5">
        <v>137.80000305175781</v>
      </c>
      <c r="K260" s="5">
        <v>142</v>
      </c>
      <c r="L260" s="5">
        <v>165.5</v>
      </c>
      <c r="M260">
        <v>169.2</v>
      </c>
    </row>
    <row r="261" spans="1:13" x14ac:dyDescent="0.2">
      <c r="A261" t="s">
        <v>116</v>
      </c>
      <c r="B261" s="6">
        <v>44.500000953674316</v>
      </c>
      <c r="C261" s="6">
        <v>7.7000002861022949</v>
      </c>
      <c r="D261" s="5">
        <v>29.100000381469727</v>
      </c>
      <c r="E261" s="5">
        <v>32.5</v>
      </c>
      <c r="F261" s="5">
        <v>55.700000762939453</v>
      </c>
      <c r="G261" s="5">
        <v>59.900001525878906</v>
      </c>
      <c r="H261" s="7">
        <v>154.0000015258789</v>
      </c>
      <c r="I261" s="7">
        <v>7.849999237060544</v>
      </c>
      <c r="J261" s="5">
        <v>138.30000305175781</v>
      </c>
      <c r="K261" s="5">
        <v>142.5</v>
      </c>
      <c r="L261" s="5">
        <v>166</v>
      </c>
      <c r="M261">
        <v>169.7</v>
      </c>
    </row>
    <row r="262" spans="1:13" x14ac:dyDescent="0.2">
      <c r="A262" t="s">
        <v>117</v>
      </c>
      <c r="B262" s="6">
        <v>44.800000190734863</v>
      </c>
      <c r="C262" s="6">
        <v>7.7000002861022949</v>
      </c>
      <c r="D262" s="5">
        <v>29.399999618530273</v>
      </c>
      <c r="E262" s="5">
        <v>32.900001525878906</v>
      </c>
      <c r="F262" s="5">
        <v>56</v>
      </c>
      <c r="G262" s="5">
        <v>60.200000762939453</v>
      </c>
      <c r="H262" s="7">
        <v>154.5000015258789</v>
      </c>
      <c r="I262" s="7">
        <v>7.849999237060544</v>
      </c>
      <c r="J262" s="5">
        <v>138.80000305175781</v>
      </c>
      <c r="K262" s="5">
        <v>143</v>
      </c>
      <c r="L262" s="5">
        <v>166.60000610351562</v>
      </c>
      <c r="M262">
        <v>170.2</v>
      </c>
    </row>
    <row r="263" spans="1:13" x14ac:dyDescent="0.2">
      <c r="A263" t="s">
        <v>118</v>
      </c>
      <c r="B263" s="6">
        <v>45.100000381469727</v>
      </c>
      <c r="C263" s="6">
        <v>7.6999998092651367</v>
      </c>
      <c r="D263" s="5">
        <v>29.700000762939453</v>
      </c>
      <c r="E263" s="5">
        <v>33.200000762939453</v>
      </c>
      <c r="F263" s="5">
        <v>56.299999237060547</v>
      </c>
      <c r="G263" s="5">
        <v>60.5</v>
      </c>
      <c r="H263" s="7">
        <v>155.0000015258789</v>
      </c>
      <c r="I263" s="7">
        <v>7.849999237060544</v>
      </c>
      <c r="J263" s="5">
        <v>139.30000305175781</v>
      </c>
      <c r="K263" s="5">
        <v>143.5</v>
      </c>
      <c r="L263" s="5">
        <v>167.10000610351562</v>
      </c>
      <c r="M263">
        <v>170.7</v>
      </c>
    </row>
    <row r="264" spans="1:13" x14ac:dyDescent="0.2">
      <c r="A264" t="s">
        <v>119</v>
      </c>
      <c r="B264" s="6">
        <v>45.399999618530273</v>
      </c>
      <c r="C264" s="6">
        <v>7.6999998092651367</v>
      </c>
      <c r="D264" s="5">
        <v>30</v>
      </c>
      <c r="E264" s="5">
        <v>33.5</v>
      </c>
      <c r="F264" s="5">
        <v>56.599998474121094</v>
      </c>
      <c r="G264" s="5">
        <v>60.799999237060547</v>
      </c>
      <c r="H264" s="7">
        <v>155.45000152587892</v>
      </c>
      <c r="I264" s="7">
        <v>7.8249992370605383</v>
      </c>
      <c r="J264" s="5">
        <v>139.80000305175781</v>
      </c>
      <c r="K264" s="5">
        <v>144.10000610351562</v>
      </c>
      <c r="L264" s="5">
        <v>167.60000610351562</v>
      </c>
      <c r="M264">
        <v>171.1</v>
      </c>
    </row>
    <row r="265" spans="1:13" x14ac:dyDescent="0.2">
      <c r="A265" t="s">
        <v>120</v>
      </c>
      <c r="B265" s="6">
        <v>45.649999618530273</v>
      </c>
      <c r="C265" s="6">
        <v>7.7249994277954102</v>
      </c>
      <c r="D265" s="5">
        <v>30.200000762939453</v>
      </c>
      <c r="E265" s="5">
        <v>33.900001525878906</v>
      </c>
      <c r="F265" s="5">
        <v>57</v>
      </c>
      <c r="G265" s="5">
        <v>61.099998474121094</v>
      </c>
      <c r="H265" s="7">
        <v>155.94999694824219</v>
      </c>
      <c r="I265" s="7">
        <v>7.7750015258789063</v>
      </c>
      <c r="J265" s="5">
        <v>140.39999389648437</v>
      </c>
      <c r="K265" s="5">
        <v>144.69999694824219</v>
      </c>
      <c r="L265" s="5">
        <v>168</v>
      </c>
      <c r="M265">
        <v>171.5</v>
      </c>
    </row>
    <row r="266" spans="1:13" x14ac:dyDescent="0.2">
      <c r="A266" t="s">
        <v>121</v>
      </c>
      <c r="B266" s="6">
        <v>46</v>
      </c>
      <c r="C266" s="6">
        <v>7.75</v>
      </c>
      <c r="D266" s="5">
        <v>30.5</v>
      </c>
      <c r="E266" s="5">
        <v>34.200000762939453</v>
      </c>
      <c r="F266" s="5">
        <v>57.400001525878906</v>
      </c>
      <c r="G266" s="5">
        <v>61.5</v>
      </c>
      <c r="H266" s="7">
        <v>156.39999694824218</v>
      </c>
      <c r="I266" s="7">
        <v>7.7500015258789148</v>
      </c>
      <c r="J266" s="5">
        <v>140.89999389648437</v>
      </c>
      <c r="K266" s="5">
        <v>145.19999694824219</v>
      </c>
      <c r="L266" s="5">
        <v>168.5</v>
      </c>
      <c r="M266">
        <v>171.9</v>
      </c>
    </row>
    <row r="267" spans="1:13" x14ac:dyDescent="0.2">
      <c r="A267" t="s">
        <v>122</v>
      </c>
      <c r="B267" s="6">
        <v>46.25</v>
      </c>
      <c r="C267" s="6">
        <v>7.7250003814697266</v>
      </c>
      <c r="D267" s="5">
        <v>30.799999237060547</v>
      </c>
      <c r="E267" s="5">
        <v>34.5</v>
      </c>
      <c r="F267" s="5">
        <v>57.599998474121094</v>
      </c>
      <c r="G267" s="5">
        <v>61.700000762939453</v>
      </c>
      <c r="H267" s="7">
        <v>156.9</v>
      </c>
      <c r="I267" s="7">
        <v>7.7</v>
      </c>
      <c r="J267" s="5">
        <v>141.5</v>
      </c>
      <c r="K267" s="5">
        <v>145.80000305175781</v>
      </c>
      <c r="L267" s="5">
        <v>168.89999389648437</v>
      </c>
      <c r="M267">
        <v>172.3</v>
      </c>
    </row>
    <row r="268" spans="1:13" x14ac:dyDescent="0.2">
      <c r="A268" t="s">
        <v>123</v>
      </c>
      <c r="B268" s="6">
        <v>46.550000190734863</v>
      </c>
      <c r="C268" s="6">
        <v>7.7249999046325684</v>
      </c>
      <c r="D268" s="5">
        <v>31.100000381469727</v>
      </c>
      <c r="E268" s="5">
        <v>34.799999237060547</v>
      </c>
      <c r="F268" s="5">
        <v>57.900001525878906</v>
      </c>
      <c r="G268" s="5">
        <v>62</v>
      </c>
      <c r="H268" s="7">
        <v>157.30000000000001</v>
      </c>
      <c r="I268" s="7">
        <v>7.6499999999999915</v>
      </c>
      <c r="J268" s="5">
        <v>142</v>
      </c>
      <c r="K268" s="5">
        <v>146.30000305175781</v>
      </c>
      <c r="L268" s="5">
        <v>169.30000305175781</v>
      </c>
      <c r="M268">
        <v>172.6</v>
      </c>
    </row>
    <row r="269" spans="1:13" x14ac:dyDescent="0.2">
      <c r="A269" t="s">
        <v>124</v>
      </c>
      <c r="B269" s="6">
        <v>46.899999618530273</v>
      </c>
      <c r="C269" s="6">
        <v>7.6999998092651367</v>
      </c>
      <c r="D269" s="5">
        <v>31.5</v>
      </c>
      <c r="E269" s="5">
        <v>35.200000762939453</v>
      </c>
      <c r="F269" s="5">
        <v>58.299999237060547</v>
      </c>
      <c r="G269" s="5">
        <v>62.299999237060547</v>
      </c>
      <c r="H269" s="7">
        <v>157.69999999999999</v>
      </c>
      <c r="I269" s="7">
        <v>7.6000000000000085</v>
      </c>
      <c r="J269" s="5">
        <v>142.5</v>
      </c>
      <c r="K269" s="5">
        <v>146.80000305175781</v>
      </c>
      <c r="L269" s="5">
        <v>169.69999694824219</v>
      </c>
      <c r="M269">
        <v>172.9</v>
      </c>
    </row>
    <row r="270" spans="1:13" x14ac:dyDescent="0.2">
      <c r="A270" t="s">
        <v>125</v>
      </c>
      <c r="B270" s="6">
        <v>47.300000190734863</v>
      </c>
      <c r="C270" s="6">
        <v>7.7000002861022949</v>
      </c>
      <c r="D270" s="5">
        <v>31.899999618530273</v>
      </c>
      <c r="E270" s="5">
        <v>35.599998474121094</v>
      </c>
      <c r="F270" s="5">
        <v>58.700000762939453</v>
      </c>
      <c r="G270" s="5">
        <v>62.700000762939453</v>
      </c>
      <c r="H270" s="7">
        <v>158.1</v>
      </c>
      <c r="I270" s="7">
        <v>7.55</v>
      </c>
      <c r="J270" s="5">
        <v>143</v>
      </c>
      <c r="K270" s="5">
        <v>147.30000305175781</v>
      </c>
      <c r="L270" s="5">
        <v>170</v>
      </c>
      <c r="M270">
        <v>173.2</v>
      </c>
    </row>
    <row r="271" spans="1:13" x14ac:dyDescent="0.2">
      <c r="A271" t="s">
        <v>126</v>
      </c>
      <c r="B271" s="6">
        <v>47.600000381469727</v>
      </c>
      <c r="C271" s="6">
        <v>7.6500005722045898</v>
      </c>
      <c r="D271" s="5">
        <v>32.299999237060547</v>
      </c>
      <c r="E271" s="5">
        <v>36</v>
      </c>
      <c r="F271" s="5">
        <v>59</v>
      </c>
      <c r="G271" s="5">
        <v>62.900001525878906</v>
      </c>
      <c r="H271" s="7">
        <v>158.55000305175781</v>
      </c>
      <c r="I271" s="7">
        <v>7.4749984741210937</v>
      </c>
      <c r="J271" s="5">
        <v>143.60000610351562</v>
      </c>
      <c r="K271" s="5">
        <v>147.89999389648437</v>
      </c>
      <c r="L271" s="5">
        <v>170.30000305175781</v>
      </c>
      <c r="M271">
        <v>173.5</v>
      </c>
    </row>
    <row r="272" spans="1:13" x14ac:dyDescent="0.2">
      <c r="A272" t="s">
        <v>127</v>
      </c>
      <c r="B272" s="6">
        <v>47.899999618530273</v>
      </c>
      <c r="C272" s="6">
        <v>7.5999994277954102</v>
      </c>
      <c r="D272" s="5">
        <v>32.700000762939453</v>
      </c>
      <c r="E272" s="5">
        <v>36.400001525878906</v>
      </c>
      <c r="F272" s="5">
        <v>59.200000762939453</v>
      </c>
      <c r="G272" s="5">
        <v>63.099998474121094</v>
      </c>
      <c r="H272" s="7">
        <v>158.90000305175781</v>
      </c>
      <c r="I272" s="7">
        <v>7.3999984741210909</v>
      </c>
      <c r="J272" s="5">
        <v>144.10000610351562</v>
      </c>
      <c r="K272" s="5">
        <v>148.39999389648437</v>
      </c>
      <c r="L272" s="5">
        <v>170.60000610351562</v>
      </c>
      <c r="M272">
        <v>173.7</v>
      </c>
    </row>
    <row r="273" spans="1:13" x14ac:dyDescent="0.2">
      <c r="A273" t="s">
        <v>128</v>
      </c>
      <c r="B273" s="6">
        <v>48.25</v>
      </c>
      <c r="C273" s="6">
        <v>7.5750007629394531</v>
      </c>
      <c r="D273" s="5">
        <v>33.099998474121094</v>
      </c>
      <c r="E273" s="5">
        <v>36.799999237060547</v>
      </c>
      <c r="F273" s="5">
        <v>59.5</v>
      </c>
      <c r="G273" s="5">
        <v>63.400001525878906</v>
      </c>
      <c r="H273" s="7">
        <v>159.2500030517578</v>
      </c>
      <c r="I273" s="7">
        <v>7.3249984741211023</v>
      </c>
      <c r="J273" s="5">
        <v>144.60000610351562</v>
      </c>
      <c r="K273" s="5">
        <v>148.89999389648437</v>
      </c>
      <c r="L273" s="5">
        <v>170.89999389648437</v>
      </c>
      <c r="M273">
        <v>173.9</v>
      </c>
    </row>
    <row r="274" spans="1:13" x14ac:dyDescent="0.2">
      <c r="A274" t="s">
        <v>129</v>
      </c>
      <c r="B274" s="6">
        <v>48.549999237060547</v>
      </c>
      <c r="C274" s="6">
        <v>7.5249996185302734</v>
      </c>
      <c r="D274" s="5">
        <v>33.5</v>
      </c>
      <c r="E274" s="5">
        <v>37.200000762939453</v>
      </c>
      <c r="F274" s="5">
        <v>59.799999237060547</v>
      </c>
      <c r="G274" s="5">
        <v>63.599998474121094</v>
      </c>
      <c r="H274" s="7">
        <v>159.60000305175782</v>
      </c>
      <c r="I274" s="7">
        <v>7.2499984741210852</v>
      </c>
      <c r="J274" s="5">
        <v>145.10000610351562</v>
      </c>
      <c r="K274" s="5">
        <v>149.39999389648437</v>
      </c>
      <c r="L274" s="5">
        <v>171.19999694824219</v>
      </c>
      <c r="M274">
        <v>174.1</v>
      </c>
    </row>
    <row r="275" spans="1:13" x14ac:dyDescent="0.2">
      <c r="A275" t="s">
        <v>130</v>
      </c>
      <c r="B275" s="6">
        <v>48.900001525878906</v>
      </c>
      <c r="C275" s="6">
        <v>7.5</v>
      </c>
      <c r="D275" s="5">
        <v>33.900001525878906</v>
      </c>
      <c r="E275" s="5">
        <v>37.599998474121094</v>
      </c>
      <c r="F275" s="5">
        <v>60.099998474121094</v>
      </c>
      <c r="G275" s="5">
        <v>63.900001525878906</v>
      </c>
      <c r="H275" s="7">
        <v>160.0000030517578</v>
      </c>
      <c r="I275" s="7">
        <v>7.1999984741211023</v>
      </c>
      <c r="J275" s="5">
        <v>145.60000610351562</v>
      </c>
      <c r="K275" s="5">
        <v>149.89999389648437</v>
      </c>
      <c r="L275" s="5">
        <v>171.39999389648437</v>
      </c>
      <c r="M275">
        <v>174.4</v>
      </c>
    </row>
    <row r="276" spans="1:13" x14ac:dyDescent="0.2">
      <c r="A276" t="s">
        <v>131</v>
      </c>
      <c r="B276" s="6">
        <v>49.249998092651367</v>
      </c>
      <c r="C276" s="6">
        <v>7.4749994277954102</v>
      </c>
      <c r="D276" s="5">
        <v>34.299999237060547</v>
      </c>
      <c r="E276" s="5">
        <v>38</v>
      </c>
      <c r="F276" s="5">
        <v>60.400001525878906</v>
      </c>
      <c r="G276" s="5">
        <v>64.199996948242188</v>
      </c>
      <c r="H276" s="7">
        <v>160.39999847412111</v>
      </c>
      <c r="I276" s="7">
        <v>7.1000007629394446</v>
      </c>
      <c r="J276" s="5">
        <v>146.19999694824219</v>
      </c>
      <c r="K276" s="5">
        <v>150.39999389648437</v>
      </c>
      <c r="L276" s="5">
        <v>171.69999694824219</v>
      </c>
      <c r="M276">
        <v>174.6</v>
      </c>
    </row>
    <row r="277" spans="1:13" x14ac:dyDescent="0.2">
      <c r="A277" t="s">
        <v>132</v>
      </c>
      <c r="B277" s="6">
        <v>49.5</v>
      </c>
      <c r="C277" s="6">
        <v>7.4500007629394531</v>
      </c>
      <c r="D277" s="5">
        <v>34.599998474121094</v>
      </c>
      <c r="E277" s="5">
        <v>38.299999237060547</v>
      </c>
      <c r="F277" s="5">
        <v>60.599998474121094</v>
      </c>
      <c r="G277" s="5">
        <v>64.400001525878906</v>
      </c>
      <c r="H277" s="7">
        <v>160.7499984741211</v>
      </c>
      <c r="I277" s="7">
        <v>7.025000762939456</v>
      </c>
      <c r="J277" s="5">
        <v>146.69999694824219</v>
      </c>
      <c r="K277" s="5">
        <v>150.89999389648437</v>
      </c>
      <c r="L277" s="5">
        <v>172</v>
      </c>
      <c r="M277">
        <v>174.8</v>
      </c>
    </row>
    <row r="278" spans="1:13" x14ac:dyDescent="0.2">
      <c r="A278" t="s">
        <v>133</v>
      </c>
      <c r="B278" s="6">
        <v>49.849998474121094</v>
      </c>
      <c r="C278" s="6">
        <v>7.4249992370605469</v>
      </c>
      <c r="D278" s="5">
        <v>35</v>
      </c>
      <c r="E278" s="5">
        <v>38.700000762939453</v>
      </c>
      <c r="F278" s="5">
        <v>60.900001525878906</v>
      </c>
      <c r="G278" s="5">
        <v>64.699996948242188</v>
      </c>
      <c r="H278" s="7">
        <v>161.20000152587892</v>
      </c>
      <c r="I278" s="7">
        <v>6.9499992370605383</v>
      </c>
      <c r="J278" s="5">
        <v>147.30000305175781</v>
      </c>
      <c r="K278" s="5">
        <v>151.39999389648437</v>
      </c>
      <c r="L278" s="5">
        <v>172.19999694824219</v>
      </c>
      <c r="M278">
        <v>175.1</v>
      </c>
    </row>
    <row r="279" spans="1:13" x14ac:dyDescent="0.2">
      <c r="A279" t="s">
        <v>134</v>
      </c>
      <c r="B279" s="6">
        <v>50.150001525878906</v>
      </c>
      <c r="C279" s="6">
        <v>7.375</v>
      </c>
      <c r="D279" s="5">
        <v>35.400001525878906</v>
      </c>
      <c r="E279" s="5">
        <v>39</v>
      </c>
      <c r="F279" s="5">
        <v>61.099998474121094</v>
      </c>
      <c r="G279" s="5">
        <v>64.900001525878906</v>
      </c>
      <c r="H279" s="7">
        <v>161.59999694824219</v>
      </c>
      <c r="I279" s="7">
        <v>6.8500015258789091</v>
      </c>
      <c r="J279" s="5">
        <v>147.89999389648437</v>
      </c>
      <c r="K279" s="5">
        <v>151.89999389648438</v>
      </c>
      <c r="L279" s="5">
        <v>172.5</v>
      </c>
      <c r="M279">
        <v>175.3</v>
      </c>
    </row>
    <row r="280" spans="1:13" x14ac:dyDescent="0.2">
      <c r="A280" t="s">
        <v>135</v>
      </c>
      <c r="B280" s="6">
        <v>50.399999618530273</v>
      </c>
      <c r="C280" s="6">
        <v>7.3499994277954102</v>
      </c>
      <c r="D280" s="5">
        <v>35.700000762939453</v>
      </c>
      <c r="E280" s="5">
        <v>39.299999237060547</v>
      </c>
      <c r="F280" s="5">
        <v>61.299999237060547</v>
      </c>
      <c r="G280" s="5">
        <v>65.099998474121094</v>
      </c>
      <c r="H280" s="7">
        <v>162.05000000000001</v>
      </c>
      <c r="I280" s="7">
        <v>6.7749999999999915</v>
      </c>
      <c r="J280" s="5">
        <v>148.5</v>
      </c>
      <c r="K280" s="5">
        <v>152.39999389648437</v>
      </c>
      <c r="L280" s="5">
        <v>172.69999694824219</v>
      </c>
      <c r="M280">
        <v>175.6</v>
      </c>
    </row>
    <row r="281" spans="1:13" x14ac:dyDescent="0.2">
      <c r="A281" t="s">
        <v>136</v>
      </c>
      <c r="B281" s="6">
        <v>50.750001907348633</v>
      </c>
      <c r="C281" s="6">
        <v>7.2750005722045898</v>
      </c>
      <c r="D281" s="5">
        <v>36.200000762939453</v>
      </c>
      <c r="E281" s="5">
        <v>39.700000762939453</v>
      </c>
      <c r="F281" s="5">
        <v>61.599998474121094</v>
      </c>
      <c r="G281" s="5">
        <v>65.300003051757812</v>
      </c>
      <c r="H281" s="7">
        <v>162.45000305175782</v>
      </c>
      <c r="I281" s="7">
        <v>6.6749984741210966</v>
      </c>
      <c r="J281" s="5">
        <v>149.10000610351562</v>
      </c>
      <c r="K281" s="5">
        <v>153</v>
      </c>
      <c r="L281" s="5">
        <v>173</v>
      </c>
      <c r="M281">
        <v>175.8</v>
      </c>
    </row>
    <row r="282" spans="1:13" x14ac:dyDescent="0.2">
      <c r="A282" t="s">
        <v>137</v>
      </c>
      <c r="B282" s="6">
        <v>51.099998474121094</v>
      </c>
      <c r="C282" s="6">
        <v>7.25</v>
      </c>
      <c r="D282" s="5">
        <v>36.599998474121094</v>
      </c>
      <c r="E282" s="5">
        <v>40.099998474121094</v>
      </c>
      <c r="F282" s="5">
        <v>61.900001525878906</v>
      </c>
      <c r="G282" s="5">
        <v>65.599998474121094</v>
      </c>
      <c r="H282" s="7">
        <v>162.90000152587891</v>
      </c>
      <c r="I282" s="7">
        <v>6.5499992370605469</v>
      </c>
      <c r="J282" s="5">
        <v>149.80000305175781</v>
      </c>
      <c r="K282" s="5">
        <v>153.5</v>
      </c>
      <c r="L282" s="5">
        <v>173.19999694824219</v>
      </c>
      <c r="M282">
        <v>176</v>
      </c>
    </row>
    <row r="283" spans="1:13" x14ac:dyDescent="0.2">
      <c r="A283" t="s">
        <v>310</v>
      </c>
      <c r="B283" s="6">
        <v>51.400001525878906</v>
      </c>
      <c r="C283" s="6">
        <v>7.2000007629394531</v>
      </c>
      <c r="D283" s="5">
        <v>37</v>
      </c>
      <c r="E283" s="5">
        <v>40.5</v>
      </c>
      <c r="F283" s="5">
        <v>62.099998474121094</v>
      </c>
      <c r="G283" s="5">
        <v>65.800003051757812</v>
      </c>
      <c r="H283" s="7">
        <v>163.34999694824219</v>
      </c>
      <c r="I283" s="7">
        <v>6.4750015258789091</v>
      </c>
      <c r="J283" s="5">
        <v>150.39999389648437</v>
      </c>
      <c r="K283" s="5">
        <v>154</v>
      </c>
      <c r="L283" s="5">
        <v>173.5</v>
      </c>
      <c r="M283">
        <v>176.3</v>
      </c>
    </row>
    <row r="284" spans="1:13" x14ac:dyDescent="0.2">
      <c r="A284" t="s">
        <v>311</v>
      </c>
      <c r="B284" s="6">
        <v>51.700000762939453</v>
      </c>
      <c r="C284" s="6">
        <v>7.1499996185302734</v>
      </c>
      <c r="D284" s="5">
        <v>37.400001525878906</v>
      </c>
      <c r="E284" s="5">
        <v>40.799999237060547</v>
      </c>
      <c r="F284" s="5">
        <v>62.299999237060547</v>
      </c>
      <c r="G284" s="5">
        <v>66</v>
      </c>
      <c r="H284" s="7">
        <v>163.75</v>
      </c>
      <c r="I284" s="7">
        <v>6.375</v>
      </c>
      <c r="J284" s="5">
        <v>151</v>
      </c>
      <c r="K284" s="5">
        <v>154.5</v>
      </c>
      <c r="L284" s="5">
        <v>173.69999694824219</v>
      </c>
      <c r="M284">
        <v>176.5</v>
      </c>
    </row>
    <row r="285" spans="1:13" x14ac:dyDescent="0.2">
      <c r="A285" t="s">
        <v>312</v>
      </c>
      <c r="B285" s="6">
        <v>51.94999885559082</v>
      </c>
      <c r="C285" s="6">
        <v>7.1249990463256836</v>
      </c>
      <c r="D285" s="5">
        <v>37.700000762939453</v>
      </c>
      <c r="E285" s="5">
        <v>41.099998474121094</v>
      </c>
      <c r="F285" s="5">
        <v>62.5</v>
      </c>
      <c r="G285" s="5">
        <v>66.199996948242187</v>
      </c>
      <c r="H285" s="7">
        <v>164.20000305175782</v>
      </c>
      <c r="I285" s="7">
        <v>6.2999984741210966</v>
      </c>
      <c r="J285" s="5">
        <v>151.60000610351562</v>
      </c>
      <c r="K285" s="5">
        <v>155</v>
      </c>
      <c r="L285" s="5">
        <v>174</v>
      </c>
      <c r="M285">
        <v>176.8</v>
      </c>
    </row>
    <row r="286" spans="1:13" x14ac:dyDescent="0.2">
      <c r="A286" t="s">
        <v>313</v>
      </c>
      <c r="B286" s="6">
        <v>52.200000762939453</v>
      </c>
      <c r="C286" s="6">
        <v>7.0500011444091797</v>
      </c>
      <c r="D286" s="5">
        <v>38.099998474121094</v>
      </c>
      <c r="E286" s="5">
        <v>41.5</v>
      </c>
      <c r="F286" s="5">
        <v>62.599998474121094</v>
      </c>
      <c r="G286" s="5">
        <v>66.300003051757813</v>
      </c>
      <c r="H286" s="7">
        <v>164.55000305175781</v>
      </c>
      <c r="I286" s="7">
        <v>6.2249984741210937</v>
      </c>
      <c r="J286" s="5">
        <v>152.10000610351562</v>
      </c>
      <c r="K286" s="5">
        <v>155.5</v>
      </c>
      <c r="L286" s="5">
        <v>174.19999694824219</v>
      </c>
      <c r="M286">
        <v>177</v>
      </c>
    </row>
    <row r="287" spans="1:13" x14ac:dyDescent="0.2">
      <c r="A287" t="s">
        <v>314</v>
      </c>
      <c r="B287" s="6">
        <v>52.450000762939453</v>
      </c>
      <c r="C287" s="6">
        <v>7.0249996185302734</v>
      </c>
      <c r="D287" s="5">
        <v>38.400001525878906</v>
      </c>
      <c r="E287" s="5">
        <v>41.799999237060547</v>
      </c>
      <c r="F287" s="5">
        <v>62.900001525878906</v>
      </c>
      <c r="G287" s="5">
        <v>66.5</v>
      </c>
      <c r="H287" s="7">
        <v>164.95000305175782</v>
      </c>
      <c r="I287" s="7">
        <v>6.1749984741210966</v>
      </c>
      <c r="J287" s="5">
        <v>152.60000610351562</v>
      </c>
      <c r="K287" s="5">
        <v>155.89999389648437</v>
      </c>
      <c r="L287" s="5">
        <v>174.39999389648437</v>
      </c>
      <c r="M287">
        <v>177.3</v>
      </c>
    </row>
    <row r="288" spans="1:13" x14ac:dyDescent="0.2">
      <c r="A288" t="s">
        <v>315</v>
      </c>
      <c r="B288" s="6">
        <v>52.749998092651367</v>
      </c>
      <c r="C288" s="6">
        <v>6.9749994277954102</v>
      </c>
      <c r="D288" s="5">
        <v>38.799999237060547</v>
      </c>
      <c r="E288" s="5">
        <v>42.200000762939453</v>
      </c>
      <c r="F288" s="5">
        <v>63.099998474121094</v>
      </c>
      <c r="G288" s="5">
        <v>66.699996948242187</v>
      </c>
      <c r="H288" s="7">
        <v>165.30000305175781</v>
      </c>
      <c r="I288" s="7">
        <v>6.0999984741210937</v>
      </c>
      <c r="J288" s="5">
        <v>153.10000610351562</v>
      </c>
      <c r="K288" s="5">
        <v>156.39999389648437</v>
      </c>
      <c r="L288" s="5">
        <v>174.69999694824219</v>
      </c>
      <c r="M288">
        <v>177.5</v>
      </c>
    </row>
    <row r="289" spans="1:13" x14ac:dyDescent="0.2">
      <c r="A289" t="s">
        <v>316</v>
      </c>
      <c r="B289" s="6">
        <v>52.950000762939453</v>
      </c>
      <c r="C289" s="6">
        <v>6.9250011444091797</v>
      </c>
      <c r="D289" s="5">
        <v>39.099998474121094</v>
      </c>
      <c r="E289" s="5">
        <v>42.5</v>
      </c>
      <c r="F289" s="5">
        <v>63.299999237060547</v>
      </c>
      <c r="G289" s="5">
        <v>66.800003051757813</v>
      </c>
      <c r="H289" s="7">
        <v>165.6</v>
      </c>
      <c r="I289" s="7">
        <v>6.05</v>
      </c>
      <c r="J289" s="5">
        <v>153.5</v>
      </c>
      <c r="K289" s="5">
        <v>156.80000305175781</v>
      </c>
      <c r="L289" s="5">
        <v>174.89999389648437</v>
      </c>
      <c r="M289">
        <v>177.7</v>
      </c>
    </row>
    <row r="290" spans="1:13" x14ac:dyDescent="0.2">
      <c r="A290" t="s">
        <v>317</v>
      </c>
      <c r="B290" s="6">
        <v>53.150001525878906</v>
      </c>
      <c r="C290" s="6">
        <v>6.875</v>
      </c>
      <c r="D290" s="5">
        <v>39.400001525878906</v>
      </c>
      <c r="E290" s="5">
        <v>42.799999237060547</v>
      </c>
      <c r="F290" s="5">
        <v>63.400001525878906</v>
      </c>
      <c r="G290" s="5">
        <v>66.900001525878906</v>
      </c>
      <c r="H290" s="7">
        <v>165.89999694824218</v>
      </c>
      <c r="I290" s="7">
        <v>6.0000015258789148</v>
      </c>
      <c r="J290" s="5">
        <v>153.89999389648437</v>
      </c>
      <c r="K290" s="5">
        <v>157.10000610351562</v>
      </c>
      <c r="L290" s="5">
        <v>175.10000610351562</v>
      </c>
      <c r="M290">
        <v>177.9</v>
      </c>
    </row>
    <row r="291" spans="1:13" x14ac:dyDescent="0.2">
      <c r="A291" t="s">
        <v>318</v>
      </c>
      <c r="B291" s="6">
        <v>53.399999618530273</v>
      </c>
      <c r="C291" s="6">
        <v>6.8499994277954102</v>
      </c>
      <c r="D291" s="5">
        <v>39.700000762939453</v>
      </c>
      <c r="E291" s="5">
        <v>43.099998474121094</v>
      </c>
      <c r="F291" s="5">
        <v>63.599998474121094</v>
      </c>
      <c r="G291" s="5">
        <v>67.099998474121094</v>
      </c>
      <c r="H291" s="7">
        <v>166.20000152587892</v>
      </c>
      <c r="I291" s="7">
        <v>5.9499992370605383</v>
      </c>
      <c r="J291" s="5">
        <v>154.30000305175781</v>
      </c>
      <c r="K291" s="5">
        <v>157.39999389648437</v>
      </c>
      <c r="L291" s="5">
        <v>175.30000305175781</v>
      </c>
      <c r="M291">
        <v>178.1</v>
      </c>
    </row>
    <row r="292" spans="1:13" x14ac:dyDescent="0.2">
      <c r="A292" t="s">
        <v>319</v>
      </c>
      <c r="B292" s="6">
        <v>53.650001525878906</v>
      </c>
      <c r="C292" s="6">
        <v>6.8250007629394531</v>
      </c>
      <c r="D292" s="5">
        <v>40</v>
      </c>
      <c r="E292" s="5">
        <v>43.299999237060547</v>
      </c>
      <c r="F292" s="5">
        <v>63.799999237060547</v>
      </c>
      <c r="G292" s="5">
        <v>67.300003051757813</v>
      </c>
      <c r="H292" s="7">
        <v>166.45000305175782</v>
      </c>
      <c r="I292" s="7">
        <v>5.9249984741210966</v>
      </c>
      <c r="J292" s="5">
        <v>154.60000610351562</v>
      </c>
      <c r="K292" s="5">
        <v>157.80000305175781</v>
      </c>
      <c r="L292" s="5">
        <v>175.5</v>
      </c>
      <c r="M292">
        <v>178.3</v>
      </c>
    </row>
    <row r="293" spans="1:13" x14ac:dyDescent="0.2">
      <c r="A293" t="s">
        <v>320</v>
      </c>
      <c r="B293" s="6">
        <v>53.850000381469727</v>
      </c>
      <c r="C293" s="6">
        <v>6.7750005722045898</v>
      </c>
      <c r="D293" s="5">
        <v>40.299999237060547</v>
      </c>
      <c r="E293" s="5">
        <v>43.599998474121094</v>
      </c>
      <c r="F293" s="5">
        <v>63.900001525878906</v>
      </c>
      <c r="G293" s="5">
        <v>67.400001525878906</v>
      </c>
      <c r="H293" s="7">
        <v>166.75</v>
      </c>
      <c r="I293" s="7">
        <v>5.875</v>
      </c>
      <c r="J293" s="5">
        <v>155</v>
      </c>
      <c r="K293" s="5">
        <v>158</v>
      </c>
      <c r="L293" s="5">
        <v>175.69999694824219</v>
      </c>
      <c r="M293">
        <v>178.5</v>
      </c>
    </row>
    <row r="294" spans="1:13" x14ac:dyDescent="0.2">
      <c r="A294" t="s">
        <v>321</v>
      </c>
      <c r="B294" s="6">
        <v>54.049999237060547</v>
      </c>
      <c r="C294" s="6">
        <v>6.7749996185302734</v>
      </c>
      <c r="D294" s="5">
        <v>40.5</v>
      </c>
      <c r="E294" s="5">
        <v>43.799999237060547</v>
      </c>
      <c r="F294" s="5">
        <v>64.199996948242188</v>
      </c>
      <c r="G294" s="5">
        <v>67.599998474121094</v>
      </c>
      <c r="H294" s="7">
        <v>166.94999847412109</v>
      </c>
      <c r="I294" s="7">
        <v>5.8750007629394503</v>
      </c>
      <c r="J294" s="5">
        <v>155.19999694824219</v>
      </c>
      <c r="K294" s="5">
        <v>158.30000305175781</v>
      </c>
      <c r="L294" s="5">
        <v>175.89999389648437</v>
      </c>
      <c r="M294">
        <v>178.7</v>
      </c>
    </row>
    <row r="295" spans="1:13" x14ac:dyDescent="0.2">
      <c r="A295" t="s">
        <v>322</v>
      </c>
      <c r="B295" s="6">
        <v>54.249998092651367</v>
      </c>
      <c r="C295" s="6">
        <v>6.7249994277954102</v>
      </c>
      <c r="D295" s="5">
        <v>40.799999237060547</v>
      </c>
      <c r="E295" s="5">
        <v>44.099998474121094</v>
      </c>
      <c r="F295" s="5">
        <v>64.300003051757812</v>
      </c>
      <c r="G295" s="5">
        <v>67.699996948242188</v>
      </c>
      <c r="H295" s="7">
        <v>167.15</v>
      </c>
      <c r="I295" s="7">
        <v>5.8250000000000002</v>
      </c>
      <c r="J295" s="5">
        <v>155.5</v>
      </c>
      <c r="K295" s="5">
        <v>158.60000610351562</v>
      </c>
      <c r="L295" s="5">
        <v>176</v>
      </c>
      <c r="M295" s="32">
        <v>178.8</v>
      </c>
    </row>
    <row r="296" spans="1:13" x14ac:dyDescent="0.2">
      <c r="A296" t="s">
        <v>323</v>
      </c>
      <c r="B296" s="6">
        <v>54.450000762939453</v>
      </c>
      <c r="C296" s="6">
        <v>6.7250003814697266</v>
      </c>
      <c r="D296" s="5">
        <v>41</v>
      </c>
      <c r="E296" s="5">
        <v>44.299999237060547</v>
      </c>
      <c r="F296" s="5">
        <v>64.5</v>
      </c>
      <c r="G296" s="5">
        <v>67.900001525878906</v>
      </c>
      <c r="H296" s="7">
        <v>167.29999847412108</v>
      </c>
      <c r="I296" s="7">
        <v>5.8000007629394617</v>
      </c>
      <c r="J296" s="5">
        <v>155.69999694824219</v>
      </c>
      <c r="K296" s="5">
        <v>158.80000305175781</v>
      </c>
      <c r="L296" s="5">
        <v>176.10000610351562</v>
      </c>
      <c r="M296">
        <v>178.9</v>
      </c>
    </row>
    <row r="297" spans="1:13" x14ac:dyDescent="0.2">
      <c r="A297" t="s">
        <v>324</v>
      </c>
      <c r="B297" s="6">
        <v>54.600000381469727</v>
      </c>
      <c r="C297" s="6">
        <v>6.6999998092651367</v>
      </c>
      <c r="D297" s="5">
        <v>41.200000762939453</v>
      </c>
      <c r="E297" s="5">
        <v>44.5</v>
      </c>
      <c r="F297" s="5">
        <v>64.599998474121094</v>
      </c>
      <c r="G297" s="5">
        <v>68</v>
      </c>
      <c r="H297" s="7">
        <v>167.5</v>
      </c>
      <c r="I297" s="7">
        <v>5.75</v>
      </c>
      <c r="J297" s="5">
        <v>156</v>
      </c>
      <c r="K297" s="5">
        <v>159</v>
      </c>
      <c r="L297" s="5">
        <v>176.30000305175781</v>
      </c>
      <c r="M297">
        <v>179</v>
      </c>
    </row>
    <row r="298" spans="1:13" x14ac:dyDescent="0.2">
      <c r="A298" t="s">
        <v>325</v>
      </c>
      <c r="B298" s="6">
        <v>54.75</v>
      </c>
      <c r="C298" s="6">
        <v>6.6749992370605469</v>
      </c>
      <c r="D298" s="5">
        <v>41.400001525878906</v>
      </c>
      <c r="E298" s="5">
        <v>44.700000762939453</v>
      </c>
      <c r="F298" s="5">
        <v>64.699996948242188</v>
      </c>
      <c r="G298" s="5">
        <v>68.099998474121094</v>
      </c>
      <c r="H298" s="7">
        <v>167.64999847412111</v>
      </c>
      <c r="I298" s="7">
        <v>5.7250007629394446</v>
      </c>
      <c r="J298" s="5">
        <v>156.19999694824219</v>
      </c>
      <c r="K298" s="5">
        <v>159.19999694824219</v>
      </c>
      <c r="L298" s="5">
        <v>176.39999389648437</v>
      </c>
      <c r="M298">
        <v>179.1</v>
      </c>
    </row>
    <row r="299" spans="1:13" x14ac:dyDescent="0.2">
      <c r="A299" t="s">
        <v>326</v>
      </c>
      <c r="B299" s="6">
        <v>54.950000762939453</v>
      </c>
      <c r="C299" s="6">
        <v>6.6750011444091797</v>
      </c>
      <c r="D299" s="5">
        <v>41.599998474121094</v>
      </c>
      <c r="E299" s="5">
        <v>44.900001525878906</v>
      </c>
      <c r="F299" s="5">
        <v>64.900001525878906</v>
      </c>
      <c r="G299" s="5">
        <v>68.300003051757813</v>
      </c>
      <c r="H299" s="7">
        <v>167.79999694824218</v>
      </c>
      <c r="I299" s="7">
        <v>5.7000015258789034</v>
      </c>
      <c r="J299" s="5">
        <v>156.39999389648437</v>
      </c>
      <c r="K299" s="5">
        <v>159.39999389648437</v>
      </c>
      <c r="L299" s="5">
        <v>176.5</v>
      </c>
      <c r="M299">
        <v>179.2</v>
      </c>
    </row>
    <row r="300" spans="1:13" x14ac:dyDescent="0.2">
      <c r="A300" t="s">
        <v>327</v>
      </c>
      <c r="B300" s="6">
        <v>55.100000381469727</v>
      </c>
      <c r="C300" s="6">
        <v>6.6500005722045898</v>
      </c>
      <c r="D300" s="5">
        <v>41.799999237060547</v>
      </c>
      <c r="E300" s="5">
        <v>45.099998474121094</v>
      </c>
      <c r="F300" s="5">
        <v>65</v>
      </c>
      <c r="G300" s="5">
        <v>68.400001525878906</v>
      </c>
      <c r="H300" s="7">
        <v>167.85</v>
      </c>
      <c r="I300" s="7">
        <v>5.6749999999999998</v>
      </c>
      <c r="J300" s="5">
        <v>156.5</v>
      </c>
      <c r="K300" s="5">
        <v>159.60000610351562</v>
      </c>
      <c r="L300" s="5">
        <v>176.60000610351562</v>
      </c>
      <c r="M300">
        <v>179.2</v>
      </c>
    </row>
    <row r="301" spans="1:13" x14ac:dyDescent="0.2">
      <c r="A301" t="s">
        <v>328</v>
      </c>
      <c r="B301" s="6">
        <v>55.25</v>
      </c>
      <c r="C301" s="6">
        <v>6.625</v>
      </c>
      <c r="D301" s="5">
        <v>42</v>
      </c>
      <c r="E301" s="5">
        <v>45.299999237060547</v>
      </c>
      <c r="F301" s="5">
        <v>65.199996948242188</v>
      </c>
      <c r="G301" s="5">
        <v>68.5</v>
      </c>
      <c r="H301" s="7">
        <v>167.9999984741211</v>
      </c>
      <c r="I301" s="7">
        <v>5.650000762939456</v>
      </c>
      <c r="J301" s="5">
        <v>156.69999694824219</v>
      </c>
      <c r="K301" s="5">
        <v>159.69999694824219</v>
      </c>
      <c r="L301" s="5">
        <v>176.69999694824219</v>
      </c>
      <c r="M301">
        <v>179.3</v>
      </c>
    </row>
    <row r="302" spans="1:13" x14ac:dyDescent="0.2">
      <c r="A302" t="s">
        <v>329</v>
      </c>
      <c r="B302" s="6">
        <v>55.399999618530273</v>
      </c>
      <c r="C302" s="6">
        <v>6.5999994277954102</v>
      </c>
      <c r="D302" s="5">
        <v>42.200000762939453</v>
      </c>
      <c r="E302" s="5">
        <v>45.5</v>
      </c>
      <c r="F302" s="5">
        <v>65.300003051757812</v>
      </c>
      <c r="G302" s="5">
        <v>68.599998474121094</v>
      </c>
      <c r="H302" s="7">
        <v>168.14999694824218</v>
      </c>
      <c r="I302" s="7">
        <v>5.6250015258789148</v>
      </c>
      <c r="J302" s="5">
        <v>156.89999389648437</v>
      </c>
      <c r="K302" s="5">
        <v>159.89999389648437</v>
      </c>
      <c r="L302" s="5">
        <v>176.80000305175781</v>
      </c>
      <c r="M302">
        <v>179.4</v>
      </c>
    </row>
    <row r="303" spans="1:13" x14ac:dyDescent="0.2">
      <c r="A303" t="s">
        <v>330</v>
      </c>
      <c r="B303" s="6">
        <v>55.549999237060547</v>
      </c>
      <c r="C303" s="6">
        <v>6.5749988555908203</v>
      </c>
      <c r="D303" s="5">
        <v>42.400001525878906</v>
      </c>
      <c r="E303" s="5">
        <v>45.700000762939453</v>
      </c>
      <c r="F303" s="5">
        <v>65.400001525878906</v>
      </c>
      <c r="G303" s="5">
        <v>68.699996948242188</v>
      </c>
      <c r="H303" s="7">
        <v>168.25</v>
      </c>
      <c r="I303" s="7">
        <v>5.625</v>
      </c>
      <c r="J303" s="5">
        <v>157</v>
      </c>
      <c r="K303" s="5">
        <v>160</v>
      </c>
      <c r="L303" s="5">
        <v>176.89999389648437</v>
      </c>
      <c r="M303">
        <v>179.5</v>
      </c>
    </row>
    <row r="304" spans="1:13" x14ac:dyDescent="0.2">
      <c r="A304" t="s">
        <v>331</v>
      </c>
      <c r="B304" s="6">
        <v>55.700000762939453</v>
      </c>
      <c r="C304" s="6">
        <v>6.5500011444091797</v>
      </c>
      <c r="D304" s="5">
        <v>42.599998474121094</v>
      </c>
      <c r="E304" s="5">
        <v>45.900001525878906</v>
      </c>
      <c r="F304" s="5">
        <v>65.5</v>
      </c>
      <c r="G304" s="5">
        <v>68.800003051757812</v>
      </c>
      <c r="H304" s="7">
        <v>168.39999847412111</v>
      </c>
      <c r="I304" s="7">
        <v>5.6000007629394446</v>
      </c>
      <c r="J304" s="5">
        <v>157.19999694824219</v>
      </c>
      <c r="K304" s="5">
        <v>160.10000610351562</v>
      </c>
      <c r="L304" s="5">
        <v>177</v>
      </c>
      <c r="M304">
        <v>179.6</v>
      </c>
    </row>
    <row r="305" spans="1:13" x14ac:dyDescent="0.2">
      <c r="A305" t="s">
        <v>332</v>
      </c>
      <c r="B305" s="6">
        <v>55.850000381469727</v>
      </c>
      <c r="C305" s="6">
        <v>6.5250005722045898</v>
      </c>
      <c r="D305" s="5">
        <v>42.799999237060547</v>
      </c>
      <c r="E305" s="5">
        <v>46.099998474121094</v>
      </c>
      <c r="F305" s="5">
        <v>65.599998474121094</v>
      </c>
      <c r="G305" s="5">
        <v>68.900001525878906</v>
      </c>
      <c r="H305" s="7">
        <v>168.5000015258789</v>
      </c>
      <c r="I305" s="7">
        <v>5.599999237060544</v>
      </c>
      <c r="J305" s="5">
        <v>157.30000305175781</v>
      </c>
      <c r="K305" s="5">
        <v>160.30000305175781</v>
      </c>
      <c r="L305" s="5">
        <v>177.10000610351562</v>
      </c>
      <c r="M305">
        <v>179.7</v>
      </c>
    </row>
    <row r="306" spans="1:13" x14ac:dyDescent="0.2">
      <c r="A306" t="s">
        <v>333</v>
      </c>
      <c r="B306" s="6">
        <v>56</v>
      </c>
      <c r="C306" s="6">
        <v>6.5</v>
      </c>
      <c r="D306" s="5">
        <v>43</v>
      </c>
      <c r="E306" s="5">
        <v>46.299999237060547</v>
      </c>
      <c r="F306" s="5">
        <v>65.800003051757812</v>
      </c>
      <c r="G306" s="5">
        <v>69</v>
      </c>
      <c r="H306" s="7">
        <v>168.59999694824219</v>
      </c>
      <c r="I306" s="7">
        <v>5.6000015258789091</v>
      </c>
      <c r="J306" s="5">
        <v>157.39999389648437</v>
      </c>
      <c r="K306" s="5">
        <v>160.39999389648437</v>
      </c>
      <c r="L306" s="5">
        <v>177.19999694824219</v>
      </c>
      <c r="M306">
        <v>179.8</v>
      </c>
    </row>
    <row r="307" spans="1:13" x14ac:dyDescent="0.2">
      <c r="A307" t="s">
        <v>334</v>
      </c>
      <c r="B307" s="6">
        <v>56.099998474121094</v>
      </c>
      <c r="C307" s="6">
        <v>6.5</v>
      </c>
      <c r="D307" s="5">
        <v>43.099998474121094</v>
      </c>
      <c r="E307" s="5">
        <v>46.400001525878906</v>
      </c>
      <c r="F307" s="5">
        <v>65.900001525878906</v>
      </c>
      <c r="G307" s="5">
        <v>69.099998474121094</v>
      </c>
      <c r="H307" s="7">
        <v>168.7500030517578</v>
      </c>
      <c r="I307" s="7">
        <v>5.5749984741211023</v>
      </c>
      <c r="J307" s="5">
        <v>157.60000610351562</v>
      </c>
      <c r="K307" s="5">
        <v>160.5</v>
      </c>
      <c r="L307" s="5">
        <v>177.19999694824219</v>
      </c>
      <c r="M307">
        <v>179.9</v>
      </c>
    </row>
    <row r="308" spans="1:13" x14ac:dyDescent="0.2">
      <c r="A308" t="s">
        <v>335</v>
      </c>
      <c r="B308" s="6">
        <v>56.249998092651367</v>
      </c>
      <c r="C308" s="6">
        <v>6.4749994277954102</v>
      </c>
      <c r="D308" s="5">
        <v>43.299999237060547</v>
      </c>
      <c r="E308" s="5">
        <v>46.599998474121094</v>
      </c>
      <c r="F308" s="5">
        <v>66</v>
      </c>
      <c r="G308" s="5">
        <v>69.199996948242188</v>
      </c>
      <c r="H308" s="7">
        <v>168.79999847412108</v>
      </c>
      <c r="I308" s="7">
        <v>5.5500007629394617</v>
      </c>
      <c r="J308" s="5">
        <v>157.69999694824219</v>
      </c>
      <c r="K308" s="5">
        <v>160.60000610351562</v>
      </c>
      <c r="L308" s="5">
        <v>177.30000305175781</v>
      </c>
      <c r="M308">
        <v>179.9</v>
      </c>
    </row>
    <row r="309" spans="1:13" x14ac:dyDescent="0.2">
      <c r="A309" t="s">
        <v>336</v>
      </c>
      <c r="B309" s="6">
        <v>56.400001525878906</v>
      </c>
      <c r="C309" s="6">
        <v>6.4500007629394531</v>
      </c>
      <c r="D309" s="5">
        <v>43.5</v>
      </c>
      <c r="E309" s="5">
        <v>46.799999237060547</v>
      </c>
      <c r="F309" s="5">
        <v>66.099998474121094</v>
      </c>
      <c r="G309" s="5">
        <v>69.300003051757812</v>
      </c>
      <c r="H309" s="7">
        <v>168.90000152587891</v>
      </c>
      <c r="I309" s="7">
        <v>5.5499992370605469</v>
      </c>
      <c r="J309" s="5">
        <v>157.80000305175781</v>
      </c>
      <c r="K309" s="5">
        <v>160.69999694824219</v>
      </c>
      <c r="L309" s="5">
        <v>177.30000305175781</v>
      </c>
      <c r="M309">
        <v>180</v>
      </c>
    </row>
    <row r="310" spans="1:13" x14ac:dyDescent="0.2">
      <c r="A310" t="s">
        <v>337</v>
      </c>
      <c r="B310" s="6">
        <v>56.55000114440918</v>
      </c>
      <c r="C310" s="6">
        <v>6.4250001907348633</v>
      </c>
      <c r="D310" s="5">
        <v>43.700000762939453</v>
      </c>
      <c r="E310" s="5">
        <v>47</v>
      </c>
      <c r="F310" s="5">
        <v>66.199996948242187</v>
      </c>
      <c r="G310" s="5">
        <v>69.400001525878906</v>
      </c>
      <c r="H310" s="7">
        <v>168.94999694824219</v>
      </c>
      <c r="I310" s="7">
        <v>5.5250015258789062</v>
      </c>
      <c r="J310" s="5">
        <v>157.89999389648437</v>
      </c>
      <c r="K310" s="5">
        <v>160.80000305175781</v>
      </c>
      <c r="L310" s="5">
        <v>177.39999389648437</v>
      </c>
      <c r="M310">
        <v>180</v>
      </c>
    </row>
    <row r="311" spans="1:13" x14ac:dyDescent="0.2">
      <c r="A311" t="s">
        <v>338</v>
      </c>
      <c r="B311" s="6">
        <v>56.649999618530273</v>
      </c>
      <c r="C311" s="6">
        <v>6.4250001907348633</v>
      </c>
      <c r="D311" s="5">
        <v>43.799999237060547</v>
      </c>
      <c r="E311" s="5">
        <v>47.099998474121094</v>
      </c>
      <c r="F311" s="5">
        <v>66.300003051757813</v>
      </c>
      <c r="G311" s="5">
        <v>69.5</v>
      </c>
      <c r="H311" s="7">
        <v>169.10000305175782</v>
      </c>
      <c r="I311" s="7">
        <v>5.4999984741210852</v>
      </c>
      <c r="J311" s="5">
        <v>158.10000610351562</v>
      </c>
      <c r="K311" s="5">
        <v>160.89999389648437</v>
      </c>
      <c r="L311" s="5">
        <v>177.39999389648437</v>
      </c>
      <c r="M311">
        <v>180.1</v>
      </c>
    </row>
    <row r="312" spans="1:13" x14ac:dyDescent="0.2">
      <c r="A312" t="s">
        <v>339</v>
      </c>
      <c r="B312" s="6">
        <v>56.799999237060547</v>
      </c>
      <c r="C312" s="6">
        <v>6.3999996185302734</v>
      </c>
      <c r="D312" s="5">
        <v>44</v>
      </c>
      <c r="E312" s="5">
        <v>47.200000762939453</v>
      </c>
      <c r="F312" s="5">
        <v>66.400001525878906</v>
      </c>
      <c r="G312" s="5">
        <v>69.599998474121094</v>
      </c>
      <c r="H312" s="7">
        <v>169.14999847412111</v>
      </c>
      <c r="I312" s="7">
        <v>5.4750007629394446</v>
      </c>
      <c r="J312" s="5">
        <v>158.19999694824219</v>
      </c>
      <c r="K312" s="5">
        <v>161</v>
      </c>
      <c r="L312" s="5">
        <v>177.39999389648437</v>
      </c>
      <c r="M312">
        <v>180.1</v>
      </c>
    </row>
    <row r="313" spans="1:13" x14ac:dyDescent="0.2">
      <c r="A313" t="s">
        <v>340</v>
      </c>
      <c r="B313" s="6">
        <v>56.899999618530273</v>
      </c>
      <c r="C313" s="6">
        <v>6.3499994277954102</v>
      </c>
      <c r="D313" s="5">
        <v>44.200000762939453</v>
      </c>
      <c r="E313" s="5">
        <v>47.400001525878906</v>
      </c>
      <c r="F313" s="5">
        <v>66.400001525878906</v>
      </c>
      <c r="G313" s="5">
        <v>69.599998474121094</v>
      </c>
      <c r="H313" s="7">
        <v>169.20000152587892</v>
      </c>
      <c r="I313" s="7">
        <v>5.4499992370605383</v>
      </c>
      <c r="J313" s="5">
        <v>158.30000305175781</v>
      </c>
      <c r="K313" s="5">
        <v>161.10000610351562</v>
      </c>
      <c r="L313" s="5">
        <v>177.39999389648437</v>
      </c>
      <c r="M313">
        <v>180.1</v>
      </c>
    </row>
    <row r="314" spans="1:13" x14ac:dyDescent="0.2">
      <c r="A314" t="s">
        <v>341</v>
      </c>
      <c r="B314" s="6">
        <v>56.94999885559082</v>
      </c>
      <c r="C314" s="6">
        <v>6.3249998092651367</v>
      </c>
      <c r="D314" s="5">
        <v>44.299999237060547</v>
      </c>
      <c r="E314" s="5">
        <v>47.5</v>
      </c>
      <c r="F314" s="5">
        <v>66.5</v>
      </c>
      <c r="G314" s="5">
        <v>69.599998474121094</v>
      </c>
      <c r="H314" s="7">
        <v>169.2499969482422</v>
      </c>
      <c r="I314" s="7">
        <v>5.4250015258788977</v>
      </c>
      <c r="J314" s="5">
        <v>158.39999389648437</v>
      </c>
      <c r="K314" s="5">
        <v>161.10000610351562</v>
      </c>
      <c r="L314" s="5">
        <v>177.39999389648437</v>
      </c>
      <c r="M314">
        <v>180.1</v>
      </c>
    </row>
    <row r="315" spans="1:13" x14ac:dyDescent="0.2">
      <c r="A315" t="s">
        <v>342</v>
      </c>
      <c r="B315" s="6">
        <v>57.099998474121094</v>
      </c>
      <c r="C315" s="6">
        <v>6.2999992370605469</v>
      </c>
      <c r="D315" s="5">
        <v>44.5</v>
      </c>
      <c r="E315" s="5">
        <v>47.700000762939453</v>
      </c>
      <c r="F315" s="5">
        <v>66.599998474121094</v>
      </c>
      <c r="G315" s="5">
        <v>69.699996948242188</v>
      </c>
      <c r="H315" s="7">
        <v>169.3</v>
      </c>
      <c r="I315" s="7">
        <v>5.3999999999999915</v>
      </c>
      <c r="J315" s="5">
        <v>158.5</v>
      </c>
      <c r="K315" s="5">
        <v>161.19999694824219</v>
      </c>
      <c r="L315" s="5">
        <v>177.39999389648437</v>
      </c>
      <c r="M315">
        <v>180.1</v>
      </c>
    </row>
    <row r="316" spans="1:13" x14ac:dyDescent="0.2">
      <c r="A316" t="s">
        <v>343</v>
      </c>
      <c r="B316" s="6">
        <v>57.200000762939453</v>
      </c>
      <c r="C316" s="6">
        <v>6.3000011444091797</v>
      </c>
      <c r="D316" s="5">
        <v>44.599998474121094</v>
      </c>
      <c r="E316" s="5">
        <v>47.799999237060547</v>
      </c>
      <c r="F316" s="5">
        <v>66.699996948242187</v>
      </c>
      <c r="G316" s="5">
        <v>69.800003051757812</v>
      </c>
      <c r="H316" s="7">
        <v>169.35000305175782</v>
      </c>
      <c r="I316" s="7">
        <v>5.3749984741210852</v>
      </c>
      <c r="J316" s="5">
        <v>158.60000610351562</v>
      </c>
      <c r="K316" s="5">
        <v>161.30000305175781</v>
      </c>
      <c r="L316" s="5">
        <v>177.5</v>
      </c>
      <c r="M316">
        <v>180.1</v>
      </c>
    </row>
    <row r="317" spans="1:13" x14ac:dyDescent="0.2">
      <c r="A317" t="s">
        <v>344</v>
      </c>
      <c r="B317" s="6">
        <v>57.30000114440918</v>
      </c>
      <c r="C317" s="6">
        <v>6.2500009536743164</v>
      </c>
      <c r="D317" s="5">
        <v>44.8</v>
      </c>
      <c r="E317" s="5">
        <v>48</v>
      </c>
      <c r="F317" s="5">
        <v>66.8</v>
      </c>
      <c r="G317" s="5">
        <v>69.8</v>
      </c>
      <c r="H317" s="7">
        <v>169.35000305175782</v>
      </c>
      <c r="I317" s="7">
        <v>5.3749984741210852</v>
      </c>
      <c r="J317" s="5">
        <v>158.6</v>
      </c>
      <c r="K317" s="5">
        <v>161.30000000000001</v>
      </c>
      <c r="L317" s="5">
        <v>177.5</v>
      </c>
      <c r="M317">
        <v>180.1</v>
      </c>
    </row>
    <row r="318" spans="1:13" x14ac:dyDescent="0.2">
      <c r="A318" t="s">
        <v>345</v>
      </c>
      <c r="B318" s="6">
        <v>57.400001525878906</v>
      </c>
      <c r="C318" s="6">
        <v>6.25</v>
      </c>
      <c r="D318" s="5">
        <v>44.9</v>
      </c>
      <c r="E318" s="5">
        <v>48.1</v>
      </c>
      <c r="F318" s="5">
        <v>66.900000000000006</v>
      </c>
      <c r="G318" s="5">
        <v>69.900000000000006</v>
      </c>
      <c r="H318" s="7">
        <v>169.4</v>
      </c>
      <c r="I318" s="7">
        <v>5.35</v>
      </c>
      <c r="J318" s="5">
        <v>158.69999999999999</v>
      </c>
      <c r="K318" s="5">
        <v>161.4</v>
      </c>
      <c r="L318" s="5">
        <v>177.5</v>
      </c>
      <c r="M318">
        <v>180.1</v>
      </c>
    </row>
    <row r="319" spans="1:13" x14ac:dyDescent="0.2">
      <c r="A319" t="s">
        <v>346</v>
      </c>
      <c r="B319" s="6">
        <v>57.450000762939453</v>
      </c>
      <c r="C319" s="6">
        <v>6.2250003814697266</v>
      </c>
      <c r="D319" s="5">
        <v>45</v>
      </c>
      <c r="E319" s="5">
        <v>48.200000762939453</v>
      </c>
      <c r="F319" s="5">
        <v>66.900001525878906</v>
      </c>
      <c r="G319" s="5">
        <v>69.900001525878906</v>
      </c>
      <c r="H319" s="7">
        <v>169.45000152587892</v>
      </c>
      <c r="I319" s="7">
        <v>5.3249992370605383</v>
      </c>
      <c r="J319" s="5">
        <v>158.80000305175781</v>
      </c>
      <c r="K319" s="5">
        <v>161.39999389648437</v>
      </c>
      <c r="L319" s="5">
        <v>177.5</v>
      </c>
      <c r="M319">
        <v>180.1</v>
      </c>
    </row>
    <row r="320" spans="1:13" x14ac:dyDescent="0.2">
      <c r="A320" t="s">
        <v>347</v>
      </c>
      <c r="B320" s="6">
        <v>57.649999618530273</v>
      </c>
      <c r="C320" s="6">
        <v>6.1750001907348633</v>
      </c>
      <c r="D320" s="5">
        <v>45.299999237060547</v>
      </c>
      <c r="E320" s="5">
        <v>48.400001525878906</v>
      </c>
      <c r="F320" s="5">
        <v>67</v>
      </c>
      <c r="G320" s="5">
        <v>70</v>
      </c>
      <c r="H320" s="7">
        <v>169.45000152587892</v>
      </c>
      <c r="I320" s="7">
        <v>5.3249992370605383</v>
      </c>
      <c r="J320" s="5">
        <v>158.80000305175781</v>
      </c>
      <c r="K320" s="5">
        <v>161.5</v>
      </c>
      <c r="L320" s="5">
        <v>177.5</v>
      </c>
      <c r="M320">
        <v>180.1</v>
      </c>
    </row>
    <row r="321" spans="1:13" x14ac:dyDescent="0.2">
      <c r="A321" t="s">
        <v>348</v>
      </c>
      <c r="B321" s="6">
        <v>57.700000762939453</v>
      </c>
      <c r="C321" s="6">
        <v>6.1499996185302734</v>
      </c>
      <c r="D321" s="5">
        <v>45.400001525878906</v>
      </c>
      <c r="E321" s="5">
        <v>48.5</v>
      </c>
      <c r="F321" s="5">
        <v>67</v>
      </c>
      <c r="G321" s="5">
        <v>70</v>
      </c>
      <c r="H321" s="7">
        <v>169.4999969482422</v>
      </c>
      <c r="I321" s="7">
        <v>5.3000015258788977</v>
      </c>
      <c r="J321" s="5">
        <v>158.89999389648437</v>
      </c>
      <c r="K321" s="5">
        <v>161.5</v>
      </c>
      <c r="L321" s="5">
        <v>177.5</v>
      </c>
      <c r="M321">
        <v>180.1</v>
      </c>
    </row>
    <row r="322" spans="1:13" x14ac:dyDescent="0.2">
      <c r="A322" t="s">
        <v>349</v>
      </c>
      <c r="B322" s="6">
        <v>57.799999237060547</v>
      </c>
      <c r="C322" s="6">
        <v>6.1499996185302734</v>
      </c>
      <c r="D322" s="5">
        <v>45.5</v>
      </c>
      <c r="E322" s="5">
        <v>48.599998474121094</v>
      </c>
      <c r="F322" s="5">
        <v>67.099998474121094</v>
      </c>
      <c r="G322" s="5">
        <v>70.099998474121094</v>
      </c>
      <c r="H322" s="7">
        <v>169.4999969482422</v>
      </c>
      <c r="I322" s="7">
        <v>5.3000015258788977</v>
      </c>
      <c r="J322" s="5">
        <v>158.89999389648437</v>
      </c>
      <c r="K322" s="5">
        <v>161.60000610351562</v>
      </c>
      <c r="L322" s="5">
        <v>177.5</v>
      </c>
      <c r="M322">
        <v>180.1</v>
      </c>
    </row>
    <row r="323" spans="1:13" x14ac:dyDescent="0.2">
      <c r="A323" t="s">
        <v>350</v>
      </c>
      <c r="B323" s="6">
        <v>57.799999237060547</v>
      </c>
      <c r="C323" s="6">
        <v>6.1499996185302734</v>
      </c>
      <c r="D323" s="5">
        <v>45.5</v>
      </c>
      <c r="E323" s="5">
        <v>48.599998474121094</v>
      </c>
      <c r="F323" s="5">
        <v>67.099998474121094</v>
      </c>
      <c r="G323" s="5">
        <v>70.099998474121094</v>
      </c>
      <c r="H323" s="7">
        <v>169.6</v>
      </c>
      <c r="I323" s="7">
        <v>5.3</v>
      </c>
      <c r="J323" s="5">
        <v>159</v>
      </c>
      <c r="K323" s="5">
        <v>161.60000610351562</v>
      </c>
      <c r="L323" s="5">
        <v>177.60000610351562</v>
      </c>
      <c r="M323">
        <v>180.2</v>
      </c>
    </row>
    <row r="324" spans="1:13" x14ac:dyDescent="0.2">
      <c r="A324" t="s">
        <v>351</v>
      </c>
      <c r="B324" s="6">
        <v>57.899997711181641</v>
      </c>
      <c r="C324" s="6">
        <v>6.1499996185302734</v>
      </c>
      <c r="D324" s="5">
        <v>45.599998474121094</v>
      </c>
      <c r="E324" s="5">
        <v>48.700000762939453</v>
      </c>
      <c r="F324" s="5">
        <v>67.199996948242187</v>
      </c>
      <c r="G324" s="5">
        <v>70.199996948242188</v>
      </c>
      <c r="H324" s="7">
        <v>169.6</v>
      </c>
      <c r="I324" s="7">
        <v>5.3</v>
      </c>
      <c r="J324" s="5">
        <v>159</v>
      </c>
      <c r="K324" s="5">
        <v>161.60000610351562</v>
      </c>
      <c r="L324" s="5">
        <v>177.60000610351562</v>
      </c>
      <c r="M324">
        <v>180.2</v>
      </c>
    </row>
    <row r="325" spans="1:13" x14ac:dyDescent="0.2">
      <c r="A325" t="s">
        <v>352</v>
      </c>
      <c r="B325" s="6">
        <v>57.94999885559082</v>
      </c>
      <c r="C325" s="6">
        <v>6.1249990463256836</v>
      </c>
      <c r="D325" s="5">
        <v>45.700000762939453</v>
      </c>
      <c r="E325" s="5">
        <v>48.799999237060547</v>
      </c>
      <c r="F325" s="5">
        <v>67.199996948242187</v>
      </c>
      <c r="G325" s="5">
        <v>70.199996948242188</v>
      </c>
      <c r="H325" s="7">
        <v>169.6</v>
      </c>
      <c r="I325" s="7">
        <v>5.3</v>
      </c>
      <c r="J325" s="5">
        <v>159</v>
      </c>
      <c r="K325" s="5">
        <v>161.60000610351562</v>
      </c>
      <c r="L325" s="5">
        <v>177.60000610351562</v>
      </c>
      <c r="M325">
        <v>180.2</v>
      </c>
    </row>
    <row r="326" spans="1:13" x14ac:dyDescent="0.2">
      <c r="A326" t="s">
        <v>353</v>
      </c>
      <c r="B326" s="6">
        <v>58.05000114440918</v>
      </c>
      <c r="C326" s="6">
        <v>6.1250009536743164</v>
      </c>
      <c r="D326" s="5">
        <v>45.799999237060547</v>
      </c>
      <c r="E326" s="5">
        <v>48.799999237060547</v>
      </c>
      <c r="F326" s="5">
        <v>67.300003051757813</v>
      </c>
      <c r="G326" s="5">
        <v>70.300003051757813</v>
      </c>
      <c r="H326" s="7">
        <v>169.6</v>
      </c>
      <c r="I326" s="7">
        <v>5.3</v>
      </c>
      <c r="J326" s="5">
        <v>159</v>
      </c>
      <c r="K326" s="5">
        <v>161.69999694824219</v>
      </c>
      <c r="L326" s="5">
        <v>177.60000610351562</v>
      </c>
      <c r="M326">
        <v>180.2</v>
      </c>
    </row>
    <row r="327" spans="1:13" x14ac:dyDescent="0.2">
      <c r="A327" t="s">
        <v>354</v>
      </c>
      <c r="B327" s="6">
        <v>58.05000114440918</v>
      </c>
      <c r="C327" s="6">
        <v>6.1250009536743164</v>
      </c>
      <c r="D327" s="5">
        <v>45.799999237060547</v>
      </c>
      <c r="E327" s="5">
        <v>48.900001525878906</v>
      </c>
      <c r="F327" s="5">
        <v>67.300003051757813</v>
      </c>
      <c r="G327" s="5">
        <v>70.300003051757813</v>
      </c>
      <c r="H327" s="7">
        <v>169.65000305175781</v>
      </c>
      <c r="I327" s="7">
        <v>5.2749984741210909</v>
      </c>
      <c r="J327" s="5">
        <v>159.10000610351562</v>
      </c>
      <c r="K327" s="5">
        <v>161.69999694824219</v>
      </c>
      <c r="L327" s="5">
        <v>177.60000610351562</v>
      </c>
      <c r="M327">
        <v>180.2</v>
      </c>
    </row>
    <row r="328" spans="1:13" x14ac:dyDescent="0.2">
      <c r="A328" t="s">
        <v>355</v>
      </c>
      <c r="B328" s="6">
        <v>58.150001525878906</v>
      </c>
      <c r="C328" s="6">
        <v>6.125</v>
      </c>
      <c r="D328" s="5">
        <v>45.900001525878906</v>
      </c>
      <c r="E328" s="5">
        <v>48.900001525878906</v>
      </c>
      <c r="F328" s="5">
        <v>67.400001525878906</v>
      </c>
      <c r="G328" s="5">
        <v>70.400001525878906</v>
      </c>
      <c r="H328" s="7">
        <v>169.65000305175781</v>
      </c>
      <c r="I328" s="7">
        <v>5.2749984741210909</v>
      </c>
      <c r="J328" s="5">
        <v>159.10000610351562</v>
      </c>
      <c r="K328" s="5">
        <v>161.69999694824219</v>
      </c>
      <c r="L328" s="5">
        <v>177.60000610351562</v>
      </c>
      <c r="M328">
        <v>180.2</v>
      </c>
    </row>
    <row r="329" spans="1:13" x14ac:dyDescent="0.2">
      <c r="A329" t="s">
        <v>356</v>
      </c>
      <c r="B329" s="6">
        <v>58.150001525878906</v>
      </c>
      <c r="C329" s="6">
        <v>6.125</v>
      </c>
      <c r="D329" s="5">
        <v>45.900001525878906</v>
      </c>
      <c r="E329" s="5">
        <v>48.900001525878906</v>
      </c>
      <c r="F329" s="5">
        <v>67.400001525878906</v>
      </c>
      <c r="G329" s="5">
        <v>70.400001525878906</v>
      </c>
      <c r="H329" s="7">
        <v>169.65000305175781</v>
      </c>
      <c r="I329" s="7">
        <v>5.2749984741210909</v>
      </c>
      <c r="J329" s="5">
        <v>159.10000610351562</v>
      </c>
      <c r="K329" s="5">
        <v>161.69999694824219</v>
      </c>
      <c r="L329" s="5">
        <v>177.60000610351562</v>
      </c>
      <c r="M329">
        <v>180.2</v>
      </c>
    </row>
    <row r="330" spans="1:13" x14ac:dyDescent="0.2">
      <c r="A330" t="s">
        <v>188</v>
      </c>
      <c r="B330" s="6">
        <v>27.799999237060547</v>
      </c>
      <c r="C330" s="6">
        <v>4.75</v>
      </c>
      <c r="D330" s="5">
        <v>18.299999237060547</v>
      </c>
      <c r="E330" s="5">
        <v>19.899999618530273</v>
      </c>
      <c r="F330" s="5">
        <v>34.099998474121094</v>
      </c>
      <c r="G330" s="5">
        <v>37.299999237060547</v>
      </c>
      <c r="H330" s="6">
        <v>126.65000152587891</v>
      </c>
      <c r="I330" s="6">
        <v>5.3250007629394531</v>
      </c>
      <c r="J330" s="5">
        <v>116</v>
      </c>
      <c r="K330" s="5">
        <v>118.59999847412109</v>
      </c>
      <c r="L330" s="5">
        <v>134.69999694824219</v>
      </c>
      <c r="M330" s="5">
        <v>137.30000305175781</v>
      </c>
    </row>
    <row r="331" spans="1:13" x14ac:dyDescent="0.2">
      <c r="A331" t="s">
        <v>189</v>
      </c>
      <c r="B331" s="6">
        <v>28.09999942779541</v>
      </c>
      <c r="C331" s="6">
        <v>4.8499999046325684</v>
      </c>
      <c r="D331" s="5">
        <v>18.399999618530273</v>
      </c>
      <c r="E331" s="5">
        <v>20</v>
      </c>
      <c r="F331" s="5">
        <v>34.5</v>
      </c>
      <c r="G331" s="5">
        <v>37.799999237060547</v>
      </c>
      <c r="H331" s="6">
        <v>127.10000228881836</v>
      </c>
      <c r="I331" s="6">
        <v>5.3500003814697266</v>
      </c>
      <c r="J331" s="5">
        <v>116.40000152587891</v>
      </c>
      <c r="K331" s="5">
        <v>119</v>
      </c>
      <c r="L331" s="5">
        <v>135.19999694824219</v>
      </c>
      <c r="M331" s="5">
        <v>137.80000305175781</v>
      </c>
    </row>
    <row r="332" spans="1:13" x14ac:dyDescent="0.2">
      <c r="A332" t="s">
        <v>190</v>
      </c>
      <c r="B332" s="6">
        <v>28.449999809265137</v>
      </c>
      <c r="C332" s="6">
        <v>4.9249997138977051</v>
      </c>
      <c r="D332" s="5">
        <v>18.600000381469727</v>
      </c>
      <c r="E332" s="5">
        <v>20.200000762939453</v>
      </c>
      <c r="F332" s="5">
        <v>34.900001525878906</v>
      </c>
      <c r="G332" s="5">
        <v>38.299999237060547</v>
      </c>
      <c r="H332" s="6">
        <v>127.59999847412109</v>
      </c>
      <c r="I332" s="6">
        <v>5.3999977111816406</v>
      </c>
      <c r="J332" s="5">
        <v>116.80000305175781</v>
      </c>
      <c r="K332" s="5">
        <v>119.5</v>
      </c>
      <c r="L332" s="5">
        <v>135.69999694824219</v>
      </c>
      <c r="M332" s="5">
        <v>138.39999389648437</v>
      </c>
    </row>
    <row r="333" spans="1:13" x14ac:dyDescent="0.2">
      <c r="A333" t="s">
        <v>191</v>
      </c>
      <c r="B333" s="6">
        <v>28.75</v>
      </c>
      <c r="C333" s="6">
        <v>5.0249996185302734</v>
      </c>
      <c r="D333" s="5">
        <v>18.700000762939453</v>
      </c>
      <c r="E333" s="5">
        <v>20.299999237060547</v>
      </c>
      <c r="F333" s="5">
        <v>35.400001525878906</v>
      </c>
      <c r="G333" s="5">
        <v>38.799999237060547</v>
      </c>
      <c r="H333" s="6">
        <v>128.15000152587891</v>
      </c>
      <c r="I333" s="6">
        <v>5.4750022888183594</v>
      </c>
      <c r="J333" s="5">
        <v>117.19999694824219</v>
      </c>
      <c r="K333" s="5">
        <v>119.90000152587891</v>
      </c>
      <c r="L333" s="5">
        <v>136.30000305175781</v>
      </c>
      <c r="M333" s="5">
        <v>139.10000610351562</v>
      </c>
    </row>
    <row r="334" spans="1:13" x14ac:dyDescent="0.2">
      <c r="A334" t="s">
        <v>192</v>
      </c>
      <c r="B334" s="6">
        <v>29.050000190734863</v>
      </c>
      <c r="C334" s="6">
        <v>5.0750002861022949</v>
      </c>
      <c r="D334" s="5">
        <v>18.899999618530273</v>
      </c>
      <c r="E334" s="5">
        <v>20.5</v>
      </c>
      <c r="F334" s="5">
        <v>35.799999237060547</v>
      </c>
      <c r="G334" s="5">
        <v>39.200000762939453</v>
      </c>
      <c r="H334" s="6">
        <v>128.64999771118164</v>
      </c>
      <c r="I334" s="6">
        <v>5.5249996185302734</v>
      </c>
      <c r="J334" s="5">
        <v>117.59999847412109</v>
      </c>
      <c r="K334" s="5">
        <v>120.30000305175781</v>
      </c>
      <c r="L334" s="5">
        <v>136.89999389648437</v>
      </c>
      <c r="M334" s="5">
        <v>139.69999694824219</v>
      </c>
    </row>
    <row r="335" spans="1:13" x14ac:dyDescent="0.2">
      <c r="A335" t="s">
        <v>193</v>
      </c>
      <c r="B335" s="6">
        <v>29.350000381469727</v>
      </c>
      <c r="C335" s="6">
        <v>5.1750001907348633</v>
      </c>
      <c r="D335" s="5">
        <v>19</v>
      </c>
      <c r="E335" s="5">
        <v>20.700000762939453</v>
      </c>
      <c r="F335" s="5">
        <v>36.200000762939453</v>
      </c>
      <c r="G335" s="5">
        <v>39.700000762939453</v>
      </c>
      <c r="H335" s="6">
        <v>129.10000228881836</v>
      </c>
      <c r="I335" s="6">
        <v>5.6000003814697266</v>
      </c>
      <c r="J335" s="5">
        <v>117.90000152587891</v>
      </c>
      <c r="K335" s="5">
        <v>120.69999694824219</v>
      </c>
      <c r="L335" s="5">
        <v>137.39999389648437</v>
      </c>
      <c r="M335" s="5">
        <v>140.30000305175781</v>
      </c>
    </row>
    <row r="336" spans="1:13" x14ac:dyDescent="0.2">
      <c r="A336" t="s">
        <v>194</v>
      </c>
      <c r="B336" s="6">
        <v>29.65000057220459</v>
      </c>
      <c r="C336" s="6">
        <v>5.2750000953674316</v>
      </c>
      <c r="D336" s="5">
        <v>19.100000381469727</v>
      </c>
      <c r="E336" s="5">
        <v>20.799999237060547</v>
      </c>
      <c r="F336" s="5">
        <v>36.700000762939453</v>
      </c>
      <c r="G336" s="5">
        <v>40.200000762939453</v>
      </c>
      <c r="H336" s="6">
        <v>129.59999847412109</v>
      </c>
      <c r="I336" s="6">
        <v>5.6499977111816406</v>
      </c>
      <c r="J336" s="5">
        <v>118.30000305175781</v>
      </c>
      <c r="K336" s="5">
        <v>121.09999847412109</v>
      </c>
      <c r="L336" s="5">
        <v>138</v>
      </c>
      <c r="M336" s="5">
        <v>140.89999389648437</v>
      </c>
    </row>
    <row r="337" spans="1:13" x14ac:dyDescent="0.2">
      <c r="A337" t="s">
        <v>195</v>
      </c>
      <c r="B337" s="6">
        <v>29.94999885559082</v>
      </c>
      <c r="C337" s="6">
        <v>5.3249998092651367</v>
      </c>
      <c r="D337" s="5">
        <v>19.299999237060547</v>
      </c>
      <c r="E337" s="5">
        <v>21</v>
      </c>
      <c r="F337" s="5">
        <v>37</v>
      </c>
      <c r="G337" s="5">
        <v>40.599998474121094</v>
      </c>
      <c r="H337" s="6">
        <v>130.09999847412109</v>
      </c>
      <c r="I337" s="6">
        <v>5.7000007629394531</v>
      </c>
      <c r="J337" s="5">
        <v>118.69999694824219</v>
      </c>
      <c r="K337" s="5">
        <v>121.5</v>
      </c>
      <c r="L337" s="5">
        <v>138.60000610351562</v>
      </c>
      <c r="M337" s="5">
        <v>141.5</v>
      </c>
    </row>
    <row r="338" spans="1:13" x14ac:dyDescent="0.2">
      <c r="A338" t="s">
        <v>196</v>
      </c>
      <c r="B338" s="6">
        <v>30.249999046325684</v>
      </c>
      <c r="C338" s="6">
        <v>5.4249997138977051</v>
      </c>
      <c r="D338" s="5">
        <v>19.399999618530273</v>
      </c>
      <c r="E338" s="5">
        <v>21.200000762939453</v>
      </c>
      <c r="F338" s="5">
        <v>37.400001525878906</v>
      </c>
      <c r="G338" s="5">
        <v>41.099998474121094</v>
      </c>
      <c r="H338" s="6">
        <v>130.60000228881836</v>
      </c>
      <c r="I338" s="6">
        <v>5.7500019073486328</v>
      </c>
      <c r="J338" s="5">
        <v>119.09999847412109</v>
      </c>
      <c r="K338" s="5">
        <v>121.90000152587891</v>
      </c>
      <c r="L338" s="5">
        <v>139.10000610351562</v>
      </c>
      <c r="M338" s="5">
        <v>142.10000610351562</v>
      </c>
    </row>
    <row r="339" spans="1:13" x14ac:dyDescent="0.2">
      <c r="A339" t="s">
        <v>197</v>
      </c>
      <c r="B339" s="6">
        <v>30.550000190734863</v>
      </c>
      <c r="C339" s="6">
        <v>5.4749999046325684</v>
      </c>
      <c r="D339" s="5">
        <v>19.600000381469727</v>
      </c>
      <c r="E339" s="5">
        <v>21.399999618530273</v>
      </c>
      <c r="F339" s="5">
        <v>37.799999237060547</v>
      </c>
      <c r="G339" s="5">
        <v>41.5</v>
      </c>
      <c r="H339" s="6">
        <v>131.09999847412109</v>
      </c>
      <c r="I339" s="6">
        <v>5.7999992370605469</v>
      </c>
      <c r="J339" s="5">
        <v>119.5</v>
      </c>
      <c r="K339" s="5">
        <v>122.30000305175781</v>
      </c>
      <c r="L339" s="5">
        <v>139.69999694824219</v>
      </c>
      <c r="M339" s="5">
        <v>142.69999694824219</v>
      </c>
    </row>
    <row r="340" spans="1:13" x14ac:dyDescent="0.2">
      <c r="A340" t="s">
        <v>198</v>
      </c>
      <c r="B340" s="6">
        <v>30.850000381469727</v>
      </c>
      <c r="C340" s="6">
        <v>5.5749998092651367</v>
      </c>
      <c r="D340" s="5">
        <v>19.700000762939453</v>
      </c>
      <c r="E340" s="5">
        <v>21.5</v>
      </c>
      <c r="F340" s="5">
        <v>38.200000762939453</v>
      </c>
      <c r="G340" s="5">
        <v>42</v>
      </c>
      <c r="H340" s="6">
        <v>131.60000228881836</v>
      </c>
      <c r="I340" s="6">
        <v>5.8500003814697266</v>
      </c>
      <c r="J340" s="5">
        <v>119.90000152587891</v>
      </c>
      <c r="K340" s="5">
        <v>122.69999694824219</v>
      </c>
      <c r="L340" s="5">
        <v>140.30000305175781</v>
      </c>
      <c r="M340" s="5">
        <v>143.30000305175781</v>
      </c>
    </row>
    <row r="341" spans="1:13" x14ac:dyDescent="0.2">
      <c r="A341" t="s">
        <v>199</v>
      </c>
      <c r="B341" s="6">
        <v>31.05000114440918</v>
      </c>
      <c r="C341" s="6">
        <v>5.6750001907348633</v>
      </c>
      <c r="D341" s="5">
        <v>19.700000762939453</v>
      </c>
      <c r="E341" s="5">
        <v>21.600000381469727</v>
      </c>
      <c r="F341" s="5">
        <v>38.599998474121094</v>
      </c>
      <c r="G341" s="5">
        <v>42.400001525878906</v>
      </c>
      <c r="H341" s="6">
        <v>132.09999847412109</v>
      </c>
      <c r="I341" s="6">
        <v>5.8999977111816406</v>
      </c>
      <c r="J341" s="5">
        <v>120.30000305175781</v>
      </c>
      <c r="K341" s="5">
        <v>123.09999847412109</v>
      </c>
      <c r="L341" s="5">
        <v>140.80000305175781</v>
      </c>
      <c r="M341" s="5">
        <v>143.89999389648437</v>
      </c>
    </row>
    <row r="342" spans="1:13" x14ac:dyDescent="0.2">
      <c r="A342" t="s">
        <v>200</v>
      </c>
      <c r="B342" s="6">
        <v>31.34999942779541</v>
      </c>
      <c r="C342" s="6">
        <v>5.7249999046325684</v>
      </c>
      <c r="D342" s="5">
        <v>19.899999618530273</v>
      </c>
      <c r="E342" s="5">
        <v>21.799999237060547</v>
      </c>
      <c r="F342" s="5">
        <v>39</v>
      </c>
      <c r="G342" s="5">
        <v>42.799999237060547</v>
      </c>
      <c r="H342" s="6">
        <v>132.59999847412109</v>
      </c>
      <c r="I342" s="6">
        <v>5.9500007629394531</v>
      </c>
      <c r="J342" s="5">
        <v>120.69999694824219</v>
      </c>
      <c r="K342" s="5">
        <v>123.5</v>
      </c>
      <c r="L342" s="5">
        <v>141.39999389648437</v>
      </c>
      <c r="M342" s="5">
        <v>144.5</v>
      </c>
    </row>
    <row r="343" spans="1:13" x14ac:dyDescent="0.2">
      <c r="A343" t="s">
        <v>201</v>
      </c>
      <c r="B343" s="6">
        <v>31.649999618530273</v>
      </c>
      <c r="C343" s="6">
        <v>5.8249998092651367</v>
      </c>
      <c r="D343" s="5">
        <v>20</v>
      </c>
      <c r="E343" s="5">
        <v>22</v>
      </c>
      <c r="F343" s="5">
        <v>39.400001525878906</v>
      </c>
      <c r="G343" s="5">
        <v>43.299999237060547</v>
      </c>
      <c r="H343" s="6">
        <v>133.14999771118164</v>
      </c>
      <c r="I343" s="6">
        <v>6.0249996185302734</v>
      </c>
      <c r="J343" s="5">
        <v>121.09999847412109</v>
      </c>
      <c r="K343" s="5">
        <v>124</v>
      </c>
      <c r="L343" s="5">
        <v>142</v>
      </c>
      <c r="M343" s="5">
        <v>145.19999694824219</v>
      </c>
    </row>
    <row r="344" spans="1:13" x14ac:dyDescent="0.2">
      <c r="A344" t="s">
        <v>202</v>
      </c>
      <c r="B344" s="6">
        <v>31.950000762939453</v>
      </c>
      <c r="C344" s="6">
        <v>5.875</v>
      </c>
      <c r="D344" s="5">
        <v>20.200000762939453</v>
      </c>
      <c r="E344" s="5">
        <v>22.200000762939453</v>
      </c>
      <c r="F344" s="5">
        <v>39.799999237060547</v>
      </c>
      <c r="G344" s="5">
        <v>43.700000762939453</v>
      </c>
      <c r="H344" s="6">
        <v>133.70000076293945</v>
      </c>
      <c r="I344" s="6">
        <v>6.0500011444091797</v>
      </c>
      <c r="J344" s="5">
        <v>121.59999847412109</v>
      </c>
      <c r="K344" s="5">
        <v>124.5</v>
      </c>
      <c r="L344" s="5">
        <v>142.60000610351562</v>
      </c>
      <c r="M344" s="5">
        <v>145.80000305175781</v>
      </c>
    </row>
    <row r="345" spans="1:13" x14ac:dyDescent="0.2">
      <c r="A345" t="s">
        <v>203</v>
      </c>
      <c r="B345" s="6">
        <v>32.19999885559082</v>
      </c>
      <c r="C345" s="6">
        <v>5.9499998092651367</v>
      </c>
      <c r="D345" s="5">
        <v>20.299999237060547</v>
      </c>
      <c r="E345" s="5">
        <v>22.299999237060547</v>
      </c>
      <c r="F345" s="5">
        <v>40.200000762939453</v>
      </c>
      <c r="G345" s="5">
        <v>44.099998474121094</v>
      </c>
      <c r="H345" s="6">
        <v>134.15000152587891</v>
      </c>
      <c r="I345" s="6">
        <v>6.0750007629394531</v>
      </c>
      <c r="J345" s="5">
        <v>122</v>
      </c>
      <c r="K345" s="5">
        <v>124.90000152587891</v>
      </c>
      <c r="L345" s="5">
        <v>143.10000610351562</v>
      </c>
      <c r="M345" s="5">
        <v>146.30000305175781</v>
      </c>
    </row>
    <row r="346" spans="1:13" x14ac:dyDescent="0.2">
      <c r="A346" t="s">
        <v>204</v>
      </c>
      <c r="B346" s="6">
        <v>32.5</v>
      </c>
      <c r="C346" s="6">
        <v>6</v>
      </c>
      <c r="D346" s="5">
        <v>20.5</v>
      </c>
      <c r="E346" s="5">
        <v>22.600000381469727</v>
      </c>
      <c r="F346" s="5">
        <v>40.599998474121094</v>
      </c>
      <c r="G346" s="5">
        <v>44.5</v>
      </c>
      <c r="H346" s="6">
        <v>134.64999771118164</v>
      </c>
      <c r="I346" s="6">
        <v>6.1249980926513672</v>
      </c>
      <c r="J346" s="5">
        <v>122.40000152587891</v>
      </c>
      <c r="K346" s="5">
        <v>125.30000305175781</v>
      </c>
      <c r="L346" s="5">
        <v>143.69999694824219</v>
      </c>
      <c r="M346" s="5">
        <v>146.89999389648437</v>
      </c>
    </row>
    <row r="347" spans="1:13" x14ac:dyDescent="0.2">
      <c r="A347" t="s">
        <v>205</v>
      </c>
      <c r="B347" s="6">
        <v>32.850000381469727</v>
      </c>
      <c r="C347" s="6">
        <v>6.0749998092651367</v>
      </c>
      <c r="D347" s="5">
        <v>20.700000762939453</v>
      </c>
      <c r="E347" s="5">
        <v>22.799999237060547</v>
      </c>
      <c r="F347" s="5">
        <v>41</v>
      </c>
      <c r="G347" s="5">
        <v>45</v>
      </c>
      <c r="H347" s="6">
        <v>135.15000152587891</v>
      </c>
      <c r="I347" s="6">
        <v>6.1749992370605469</v>
      </c>
      <c r="J347" s="5">
        <v>122.80000305175781</v>
      </c>
      <c r="K347" s="5">
        <v>125.69999694824219</v>
      </c>
      <c r="L347" s="5">
        <v>144.19999694824219</v>
      </c>
      <c r="M347" s="5">
        <v>147.5</v>
      </c>
    </row>
    <row r="348" spans="1:13" x14ac:dyDescent="0.2">
      <c r="A348" t="s">
        <v>206</v>
      </c>
      <c r="B348" s="6">
        <v>33.15000057220459</v>
      </c>
      <c r="C348" s="6">
        <v>6.1250004768371582</v>
      </c>
      <c r="D348" s="5">
        <v>20.899999618530273</v>
      </c>
      <c r="E348" s="5">
        <v>23</v>
      </c>
      <c r="F348" s="5">
        <v>41.299999237060547</v>
      </c>
      <c r="G348" s="5">
        <v>45.400001525878906</v>
      </c>
      <c r="H348" s="6">
        <v>135.65000152587891</v>
      </c>
      <c r="I348" s="6">
        <v>6.2250022888183594</v>
      </c>
      <c r="J348" s="5">
        <v>123.19999694824219</v>
      </c>
      <c r="K348" s="5">
        <v>126.19999694824219</v>
      </c>
      <c r="L348" s="5">
        <v>144.80000305175781</v>
      </c>
      <c r="M348" s="5">
        <v>148.10000610351562</v>
      </c>
    </row>
    <row r="349" spans="1:13" x14ac:dyDescent="0.2">
      <c r="A349" t="s">
        <v>207</v>
      </c>
      <c r="B349" s="6">
        <v>33.449999809265137</v>
      </c>
      <c r="C349" s="6">
        <v>6.1749997138977051</v>
      </c>
      <c r="D349" s="5">
        <v>21.100000381469727</v>
      </c>
      <c r="E349" s="5">
        <v>23.200000762939453</v>
      </c>
      <c r="F349" s="5">
        <v>41.700000762939453</v>
      </c>
      <c r="G349" s="5">
        <v>45.799999237060547</v>
      </c>
      <c r="H349" s="6">
        <v>136.25</v>
      </c>
      <c r="I349" s="6">
        <v>6.2750015258789062</v>
      </c>
      <c r="J349" s="5">
        <v>123.69999694824219</v>
      </c>
      <c r="K349" s="5">
        <v>126.69999694824219</v>
      </c>
      <c r="L349" s="5">
        <v>145.5</v>
      </c>
      <c r="M349" s="5">
        <v>148.80000305175781</v>
      </c>
    </row>
    <row r="350" spans="1:13" x14ac:dyDescent="0.2">
      <c r="A350" t="s">
        <v>208</v>
      </c>
      <c r="B350" s="6">
        <v>33.75</v>
      </c>
      <c r="C350" s="6">
        <v>6.2250003814697266</v>
      </c>
      <c r="D350" s="5">
        <v>21.299999237060547</v>
      </c>
      <c r="E350" s="5">
        <v>23.399999618530273</v>
      </c>
      <c r="F350" s="5">
        <v>42.099998474121094</v>
      </c>
      <c r="G350" s="5">
        <v>46.200000762939453</v>
      </c>
      <c r="H350" s="6">
        <v>136.74999618530273</v>
      </c>
      <c r="I350" s="6">
        <v>6.3249988555908203</v>
      </c>
      <c r="J350" s="5">
        <v>124.09999847412109</v>
      </c>
      <c r="K350" s="5">
        <v>127.09999847412109</v>
      </c>
      <c r="L350" s="5">
        <v>146.10000610351562</v>
      </c>
      <c r="M350" s="5">
        <v>149.39999389648437</v>
      </c>
    </row>
    <row r="351" spans="1:13" x14ac:dyDescent="0.2">
      <c r="A351" t="s">
        <v>209</v>
      </c>
      <c r="B351" s="6">
        <v>34.049999237060547</v>
      </c>
      <c r="C351" s="6">
        <v>6.2749996185302734</v>
      </c>
      <c r="D351" s="5">
        <v>21.5</v>
      </c>
      <c r="E351" s="5">
        <v>23.700000762939453</v>
      </c>
      <c r="F351" s="5">
        <v>42.5</v>
      </c>
      <c r="G351" s="5">
        <v>46.599998474121094</v>
      </c>
      <c r="H351" s="6">
        <v>137.25</v>
      </c>
      <c r="I351" s="6">
        <v>6.375</v>
      </c>
      <c r="J351" s="5">
        <v>124.5</v>
      </c>
      <c r="K351" s="5">
        <v>127.5</v>
      </c>
      <c r="L351" s="5">
        <v>146.69999694824219</v>
      </c>
      <c r="M351" s="5">
        <v>150</v>
      </c>
    </row>
    <row r="352" spans="1:13" x14ac:dyDescent="0.2">
      <c r="A352" t="s">
        <v>210</v>
      </c>
      <c r="B352" s="6">
        <v>34.350000381469727</v>
      </c>
      <c r="C352" s="6">
        <v>6.3249998092651367</v>
      </c>
      <c r="D352" s="5">
        <v>21.700000762939453</v>
      </c>
      <c r="E352" s="5">
        <v>23.899999618530273</v>
      </c>
      <c r="F352" s="5">
        <v>42.900001525878906</v>
      </c>
      <c r="G352" s="5">
        <v>47</v>
      </c>
      <c r="H352" s="6">
        <v>137.80000305175781</v>
      </c>
      <c r="I352" s="6">
        <v>6.4000015258789062</v>
      </c>
      <c r="J352" s="5">
        <v>125</v>
      </c>
      <c r="K352" s="5">
        <v>128.10000610351562</v>
      </c>
      <c r="L352" s="5">
        <v>147.30000305175781</v>
      </c>
      <c r="M352" s="5">
        <v>150.60000610351562</v>
      </c>
    </row>
    <row r="353" spans="1:13" x14ac:dyDescent="0.2">
      <c r="A353" t="s">
        <v>211</v>
      </c>
      <c r="B353" s="6">
        <v>34.65000057220459</v>
      </c>
      <c r="C353" s="6">
        <v>6.3750004768371582</v>
      </c>
      <c r="D353" s="5">
        <v>21.899999618530273</v>
      </c>
      <c r="E353" s="5">
        <v>24.100000381469727</v>
      </c>
      <c r="F353" s="5">
        <v>43.299999237060547</v>
      </c>
      <c r="G353" s="5">
        <v>47.400001525878906</v>
      </c>
      <c r="H353" s="6">
        <v>138.25</v>
      </c>
      <c r="I353" s="6">
        <v>6.4749984741210938</v>
      </c>
      <c r="J353" s="5">
        <v>125.30000305175781</v>
      </c>
      <c r="K353" s="5">
        <v>128.5</v>
      </c>
      <c r="L353" s="5">
        <v>147.89999389648437</v>
      </c>
      <c r="M353" s="5">
        <v>151.19999694824219</v>
      </c>
    </row>
    <row r="354" spans="1:13" x14ac:dyDescent="0.2">
      <c r="A354" t="s">
        <v>212</v>
      </c>
      <c r="B354" s="6">
        <v>34.850000381469727</v>
      </c>
      <c r="C354" s="6">
        <v>6.4250001907348633</v>
      </c>
      <c r="D354" s="5">
        <v>22</v>
      </c>
      <c r="E354" s="5">
        <v>24.399999618530273</v>
      </c>
      <c r="F354" s="5">
        <v>43.599998474121094</v>
      </c>
      <c r="G354" s="5">
        <v>47.700000762939453</v>
      </c>
      <c r="H354" s="6">
        <v>138.80000305175781</v>
      </c>
      <c r="I354" s="6">
        <v>6.5</v>
      </c>
      <c r="J354" s="5">
        <v>125.80000305175781</v>
      </c>
      <c r="K354" s="5">
        <v>129</v>
      </c>
      <c r="L354" s="5">
        <v>148.5</v>
      </c>
      <c r="M354" s="5">
        <v>151.80000305175781</v>
      </c>
    </row>
    <row r="355" spans="1:13" x14ac:dyDescent="0.2">
      <c r="A355" t="s">
        <v>213</v>
      </c>
      <c r="B355" s="6">
        <v>35.149999618530273</v>
      </c>
      <c r="C355" s="6">
        <v>6.4749994277954102</v>
      </c>
      <c r="D355" s="5">
        <v>22.200000762939453</v>
      </c>
      <c r="E355" s="5">
        <v>24.600000381469727</v>
      </c>
      <c r="F355" s="5">
        <v>44</v>
      </c>
      <c r="G355" s="5">
        <v>48.099998474121094</v>
      </c>
      <c r="H355" s="6">
        <v>139.29999542236328</v>
      </c>
      <c r="I355" s="6">
        <v>6.5499992370605469</v>
      </c>
      <c r="J355" s="5">
        <v>126.19999694824219</v>
      </c>
      <c r="K355" s="5">
        <v>129.5</v>
      </c>
      <c r="L355" s="5">
        <v>149.10000610351562</v>
      </c>
      <c r="M355" s="5">
        <v>152.39999389648437</v>
      </c>
    </row>
    <row r="356" spans="1:13" x14ac:dyDescent="0.2">
      <c r="A356" t="s">
        <v>214</v>
      </c>
      <c r="B356" s="6">
        <v>35.449999809265137</v>
      </c>
      <c r="C356" s="6">
        <v>6.5250000953674316</v>
      </c>
      <c r="D356" s="5">
        <v>22.399999618530273</v>
      </c>
      <c r="E356" s="5">
        <v>24.799999237060547</v>
      </c>
      <c r="F356" s="5">
        <v>44.400001525878906</v>
      </c>
      <c r="G356" s="5">
        <v>48.5</v>
      </c>
      <c r="H356" s="6">
        <v>139.84999847412109</v>
      </c>
      <c r="I356" s="6">
        <v>6.5750007629394531</v>
      </c>
      <c r="J356" s="5">
        <v>126.69999694824219</v>
      </c>
      <c r="K356" s="5">
        <v>130</v>
      </c>
      <c r="L356" s="5">
        <v>149.69999694824219</v>
      </c>
      <c r="M356" s="5">
        <v>153</v>
      </c>
    </row>
    <row r="357" spans="1:13" x14ac:dyDescent="0.2">
      <c r="A357" t="s">
        <v>215</v>
      </c>
      <c r="B357" s="6">
        <v>35.649999618530273</v>
      </c>
      <c r="C357" s="6">
        <v>6.5749998092651367</v>
      </c>
      <c r="D357" s="5">
        <v>22.5</v>
      </c>
      <c r="E357" s="5">
        <v>25</v>
      </c>
      <c r="F357" s="5">
        <v>44.700000762939453</v>
      </c>
      <c r="G357" s="5">
        <v>48.799999237060547</v>
      </c>
      <c r="H357" s="6">
        <v>140.34999847412109</v>
      </c>
      <c r="I357" s="6">
        <v>6.5750007629394531</v>
      </c>
      <c r="J357" s="5">
        <v>127.19999694824219</v>
      </c>
      <c r="K357" s="5">
        <v>130.5</v>
      </c>
      <c r="L357" s="5">
        <v>150.19999694824219</v>
      </c>
      <c r="M357" s="5">
        <v>153.5</v>
      </c>
    </row>
    <row r="358" spans="1:13" x14ac:dyDescent="0.2">
      <c r="A358" t="s">
        <v>216</v>
      </c>
      <c r="B358" s="6">
        <v>35.950000762939453</v>
      </c>
      <c r="C358" s="6">
        <v>6.625</v>
      </c>
      <c r="D358" s="5">
        <v>22.700000762939453</v>
      </c>
      <c r="E358" s="5">
        <v>25.200000762939453</v>
      </c>
      <c r="F358" s="5">
        <v>45.099998474121094</v>
      </c>
      <c r="G358" s="5">
        <v>49.200000762939453</v>
      </c>
      <c r="H358" s="6">
        <v>140.79999923706055</v>
      </c>
      <c r="I358" s="6">
        <v>6.6000003814697266</v>
      </c>
      <c r="J358" s="5">
        <v>127.59999847412109</v>
      </c>
      <c r="K358" s="5">
        <v>130.89999389648437</v>
      </c>
      <c r="L358" s="5">
        <v>150.69999694824219</v>
      </c>
      <c r="M358" s="5">
        <v>154</v>
      </c>
    </row>
    <row r="359" spans="1:13" x14ac:dyDescent="0.2">
      <c r="A359" t="s">
        <v>217</v>
      </c>
      <c r="B359" s="6">
        <v>36.249999046325684</v>
      </c>
      <c r="C359" s="6">
        <v>6.6749997138977051</v>
      </c>
      <c r="D359" s="5">
        <v>22.899999618530273</v>
      </c>
      <c r="E359" s="5">
        <v>25.5</v>
      </c>
      <c r="F359" s="5">
        <v>45.5</v>
      </c>
      <c r="G359" s="5">
        <v>49.599998474121094</v>
      </c>
      <c r="H359" s="6">
        <v>141.30000305175781</v>
      </c>
      <c r="I359" s="6">
        <v>6.5999984741210938</v>
      </c>
      <c r="J359" s="5">
        <v>128.10000610351562</v>
      </c>
      <c r="K359" s="5">
        <v>131.5</v>
      </c>
      <c r="L359" s="5">
        <v>151.19999694824219</v>
      </c>
      <c r="M359" s="5">
        <v>154.5</v>
      </c>
    </row>
    <row r="360" spans="1:13" x14ac:dyDescent="0.2">
      <c r="A360" t="s">
        <v>218</v>
      </c>
      <c r="B360" s="6">
        <v>36.500000953674316</v>
      </c>
      <c r="C360" s="6">
        <v>6.7000002861022949</v>
      </c>
      <c r="D360" s="5">
        <v>23.100000381469727</v>
      </c>
      <c r="E360" s="5">
        <v>25.700000762939453</v>
      </c>
      <c r="F360" s="5">
        <v>45.799999237060547</v>
      </c>
      <c r="G360" s="5">
        <v>49.900001525878906</v>
      </c>
      <c r="H360" s="6">
        <v>141.80000305175781</v>
      </c>
      <c r="I360" s="6">
        <v>6.5999984741210938</v>
      </c>
      <c r="J360" s="5">
        <v>128.60000610351562</v>
      </c>
      <c r="K360" s="5">
        <v>132</v>
      </c>
      <c r="L360" s="5">
        <v>151.69999694824219</v>
      </c>
      <c r="M360" s="5">
        <v>155</v>
      </c>
    </row>
    <row r="361" spans="1:13" x14ac:dyDescent="0.2">
      <c r="A361" t="s">
        <v>219</v>
      </c>
      <c r="B361" s="6">
        <v>36.700000762939453</v>
      </c>
      <c r="C361" s="6">
        <v>6.75</v>
      </c>
      <c r="D361" s="5">
        <v>23.200000762939453</v>
      </c>
      <c r="E361" s="5">
        <v>25.799999237060547</v>
      </c>
      <c r="F361" s="5">
        <v>46.099998474121094</v>
      </c>
      <c r="G361" s="5">
        <v>50.200000762939453</v>
      </c>
      <c r="H361" s="6">
        <v>142.19999694824219</v>
      </c>
      <c r="I361" s="6">
        <v>6.5999984741210938</v>
      </c>
      <c r="J361" s="5">
        <v>129</v>
      </c>
      <c r="K361" s="5">
        <v>132.39999389648437</v>
      </c>
      <c r="L361" s="5">
        <v>152.19999694824219</v>
      </c>
      <c r="M361" s="5">
        <v>155.39999389648437</v>
      </c>
    </row>
    <row r="362" spans="1:13" x14ac:dyDescent="0.2">
      <c r="A362" t="s">
        <v>220</v>
      </c>
      <c r="B362" s="6">
        <v>36.999999046325684</v>
      </c>
      <c r="C362" s="6">
        <v>6.7999997138977051</v>
      </c>
      <c r="D362" s="5">
        <v>23.399999618530273</v>
      </c>
      <c r="E362" s="5">
        <v>26.100000381469727</v>
      </c>
      <c r="F362" s="5">
        <v>46.5</v>
      </c>
      <c r="G362" s="5">
        <v>50.599998474121094</v>
      </c>
      <c r="H362" s="6">
        <v>142.65000152587891</v>
      </c>
      <c r="I362" s="6">
        <v>6.5750007629394531</v>
      </c>
      <c r="J362" s="5">
        <v>129.5</v>
      </c>
      <c r="K362" s="5">
        <v>132.89999389648437</v>
      </c>
      <c r="L362" s="5">
        <v>152.60000610351562</v>
      </c>
      <c r="M362" s="5">
        <v>155.80000305175781</v>
      </c>
    </row>
    <row r="363" spans="1:13" x14ac:dyDescent="0.2">
      <c r="A363" t="s">
        <v>221</v>
      </c>
      <c r="B363" s="6">
        <v>37.200000762939453</v>
      </c>
      <c r="C363" s="6">
        <v>6.8500003814697266</v>
      </c>
      <c r="D363" s="5">
        <v>23.5</v>
      </c>
      <c r="E363" s="5">
        <v>26.299999237060547</v>
      </c>
      <c r="F363" s="5">
        <v>46.799999237060547</v>
      </c>
      <c r="G363" s="5">
        <v>50.900001525878906</v>
      </c>
      <c r="H363" s="6">
        <v>143.09999847412109</v>
      </c>
      <c r="I363" s="6">
        <v>6.5499992370605469</v>
      </c>
      <c r="J363" s="5">
        <v>130</v>
      </c>
      <c r="K363" s="5">
        <v>133.39999389648437</v>
      </c>
      <c r="L363" s="5">
        <v>153</v>
      </c>
      <c r="M363" s="5">
        <v>156.19999694824219</v>
      </c>
    </row>
    <row r="364" spans="1:13" x14ac:dyDescent="0.2">
      <c r="A364" t="s">
        <v>222</v>
      </c>
      <c r="B364" s="6">
        <v>37.450000762939453</v>
      </c>
      <c r="C364" s="6">
        <v>6.875</v>
      </c>
      <c r="D364" s="5">
        <v>23.700000762939453</v>
      </c>
      <c r="E364" s="5">
        <v>26.5</v>
      </c>
      <c r="F364" s="5">
        <v>47.099998474121094</v>
      </c>
      <c r="G364" s="5">
        <v>51.200000762939453</v>
      </c>
      <c r="H364" s="6">
        <v>143.44999694824219</v>
      </c>
      <c r="I364" s="6">
        <v>6.4749984741210938</v>
      </c>
      <c r="J364" s="5">
        <v>130.5</v>
      </c>
      <c r="K364" s="5">
        <v>133.89999389648437</v>
      </c>
      <c r="L364" s="5">
        <v>153.30000305175781</v>
      </c>
      <c r="M364" s="5">
        <v>156.39999389648437</v>
      </c>
    </row>
    <row r="365" spans="1:13" x14ac:dyDescent="0.2">
      <c r="A365" t="s">
        <v>223</v>
      </c>
      <c r="B365" s="6">
        <v>37.75</v>
      </c>
      <c r="C365" s="6">
        <v>6.875</v>
      </c>
      <c r="D365" s="5">
        <v>24</v>
      </c>
      <c r="E365" s="5">
        <v>26.799999237060547</v>
      </c>
      <c r="F365" s="5">
        <v>47.400001525878906</v>
      </c>
      <c r="G365" s="5">
        <v>51.5</v>
      </c>
      <c r="H365" s="6">
        <v>143.90000152587891</v>
      </c>
      <c r="I365" s="6">
        <v>6.4500007629394531</v>
      </c>
      <c r="J365" s="5">
        <v>131</v>
      </c>
      <c r="K365" s="5">
        <v>134.30000305175781</v>
      </c>
      <c r="L365" s="5">
        <v>153.69999694824219</v>
      </c>
      <c r="M365" s="5">
        <v>156.80000305175781</v>
      </c>
    </row>
    <row r="366" spans="1:13" x14ac:dyDescent="0.2">
      <c r="A366" t="s">
        <v>224</v>
      </c>
      <c r="B366" s="6">
        <v>38.05000114440918</v>
      </c>
      <c r="C366" s="6">
        <v>6.9250001907348633</v>
      </c>
      <c r="D366" s="5">
        <v>24.200000762939453</v>
      </c>
      <c r="E366" s="5">
        <v>27.100000381469727</v>
      </c>
      <c r="F366" s="5">
        <v>47.799999237060547</v>
      </c>
      <c r="G366" s="5">
        <v>51.900001525878906</v>
      </c>
      <c r="H366" s="6">
        <v>144.30000305175781</v>
      </c>
      <c r="I366" s="6">
        <v>6.4000015258789062</v>
      </c>
      <c r="J366" s="5">
        <v>131.5</v>
      </c>
      <c r="K366" s="5">
        <v>134.80000305175781</v>
      </c>
      <c r="L366" s="5">
        <v>154.10000610351562</v>
      </c>
      <c r="M366" s="5">
        <v>157.10000610351562</v>
      </c>
    </row>
    <row r="367" spans="1:13" x14ac:dyDescent="0.2">
      <c r="A367" t="s">
        <v>225</v>
      </c>
      <c r="B367" s="6">
        <v>38.300000190734863</v>
      </c>
      <c r="C367" s="6">
        <v>6.9500002861022949</v>
      </c>
      <c r="D367" s="5">
        <v>24.399999618530273</v>
      </c>
      <c r="E367" s="5">
        <v>27.299999237060547</v>
      </c>
      <c r="F367" s="5">
        <v>48.099998474121094</v>
      </c>
      <c r="G367" s="5">
        <v>52.200000762939453</v>
      </c>
      <c r="H367" s="6">
        <v>144.64999389648437</v>
      </c>
      <c r="I367" s="6">
        <v>6.375</v>
      </c>
      <c r="J367" s="5">
        <v>131.89999389648437</v>
      </c>
      <c r="K367" s="5">
        <v>135.19999694824219</v>
      </c>
      <c r="L367" s="5">
        <v>154.39999389648437</v>
      </c>
      <c r="M367" s="5">
        <v>157.39999389648437</v>
      </c>
    </row>
    <row r="368" spans="1:13" x14ac:dyDescent="0.2">
      <c r="A368" t="s">
        <v>226</v>
      </c>
      <c r="B368" s="6">
        <v>38.600000381469727</v>
      </c>
      <c r="C368" s="6">
        <v>6.9499998092651367</v>
      </c>
      <c r="D368" s="5">
        <v>24.700000762939453</v>
      </c>
      <c r="E368" s="5">
        <v>27.600000381469727</v>
      </c>
      <c r="F368" s="5">
        <v>48.400001525878906</v>
      </c>
      <c r="G368" s="5">
        <v>52.5</v>
      </c>
      <c r="H368" s="6">
        <v>145.04999542236328</v>
      </c>
      <c r="I368" s="6">
        <v>6.3250007629394531</v>
      </c>
      <c r="J368" s="5">
        <v>132.39999389648437</v>
      </c>
      <c r="K368" s="5">
        <v>135.69999694824219</v>
      </c>
      <c r="L368" s="5">
        <v>154.69999694824219</v>
      </c>
      <c r="M368" s="5">
        <v>157.69999694824219</v>
      </c>
    </row>
    <row r="369" spans="1:13" x14ac:dyDescent="0.2">
      <c r="A369" t="s">
        <v>227</v>
      </c>
      <c r="B369" s="6">
        <v>38.899999618530273</v>
      </c>
      <c r="C369" s="6">
        <v>6.9499998092651367</v>
      </c>
      <c r="D369" s="5">
        <v>25</v>
      </c>
      <c r="E369" s="5">
        <v>27.899999618530273</v>
      </c>
      <c r="F369" s="5">
        <v>48.700000762939453</v>
      </c>
      <c r="G369" s="5">
        <v>52.799999237060547</v>
      </c>
      <c r="H369" s="6">
        <v>145.5</v>
      </c>
      <c r="I369" s="6">
        <v>6.3000030517578125</v>
      </c>
      <c r="J369" s="5">
        <v>132.89999389648437</v>
      </c>
      <c r="K369" s="5">
        <v>136.19999694824219</v>
      </c>
      <c r="L369" s="5">
        <v>155.10000610351562</v>
      </c>
      <c r="M369" s="5">
        <v>158.10000610351562</v>
      </c>
    </row>
    <row r="370" spans="1:13" x14ac:dyDescent="0.2">
      <c r="A370" t="s">
        <v>228</v>
      </c>
      <c r="B370" s="6">
        <v>39.100000381469727</v>
      </c>
      <c r="C370" s="6">
        <v>6.9499998092651367</v>
      </c>
      <c r="D370" s="5">
        <v>25.200000762939453</v>
      </c>
      <c r="E370" s="5">
        <v>28.100000381469727</v>
      </c>
      <c r="F370" s="5">
        <v>49</v>
      </c>
      <c r="G370" s="5">
        <v>53</v>
      </c>
      <c r="H370" s="6">
        <v>145.89999389648437</v>
      </c>
      <c r="I370" s="6">
        <v>6.25</v>
      </c>
      <c r="J370" s="5">
        <v>133.39999389648437</v>
      </c>
      <c r="K370" s="5">
        <v>136.69999694824219</v>
      </c>
      <c r="L370" s="5">
        <v>155.5</v>
      </c>
      <c r="M370" s="5">
        <v>158.39999389648437</v>
      </c>
    </row>
    <row r="371" spans="1:13" x14ac:dyDescent="0.2">
      <c r="A371" t="s">
        <v>229</v>
      </c>
      <c r="B371" s="6">
        <v>39.350000381469727</v>
      </c>
      <c r="C371" s="6">
        <v>6.9250001907348633</v>
      </c>
      <c r="D371" s="5">
        <v>25.5</v>
      </c>
      <c r="E371" s="5">
        <v>28.5</v>
      </c>
      <c r="F371" s="5">
        <v>49.299999237060547</v>
      </c>
      <c r="G371" s="5">
        <v>53.200000762939453</v>
      </c>
      <c r="H371" s="6">
        <v>146.29999542236328</v>
      </c>
      <c r="I371" s="6">
        <v>6.2000007629394531</v>
      </c>
      <c r="J371" s="5">
        <v>133.89999389648437</v>
      </c>
      <c r="K371" s="5">
        <v>137.19999694824219</v>
      </c>
      <c r="L371" s="5">
        <v>155.80000305175781</v>
      </c>
      <c r="M371" s="5">
        <v>158.69999694824219</v>
      </c>
    </row>
    <row r="372" spans="1:13" x14ac:dyDescent="0.2">
      <c r="A372" t="s">
        <v>230</v>
      </c>
      <c r="B372" s="6">
        <v>39.649999618530273</v>
      </c>
      <c r="C372" s="6">
        <v>6.9250001907348633</v>
      </c>
      <c r="D372" s="5">
        <v>25.799999237060547</v>
      </c>
      <c r="E372" s="5">
        <v>28.799999237060547</v>
      </c>
      <c r="F372" s="5">
        <v>49.599998474121094</v>
      </c>
      <c r="G372" s="5">
        <v>53.5</v>
      </c>
      <c r="H372" s="6">
        <v>146.69999694824219</v>
      </c>
      <c r="I372" s="6">
        <v>6.1500015258789062</v>
      </c>
      <c r="J372" s="5">
        <v>134.39999389648437</v>
      </c>
      <c r="K372" s="5">
        <v>137.80000305175781</v>
      </c>
      <c r="L372" s="5">
        <v>156.19999694824219</v>
      </c>
      <c r="M372" s="5">
        <v>159</v>
      </c>
    </row>
    <row r="373" spans="1:13" x14ac:dyDescent="0.2">
      <c r="A373" t="s">
        <v>231</v>
      </c>
      <c r="B373" s="6">
        <v>39.949999809265137</v>
      </c>
      <c r="C373" s="6">
        <v>6.9249997138977051</v>
      </c>
      <c r="D373" s="5">
        <v>26.100000381469727</v>
      </c>
      <c r="E373" s="5">
        <v>29.100000381469727</v>
      </c>
      <c r="F373" s="5">
        <v>49.900001525878906</v>
      </c>
      <c r="G373" s="5">
        <v>53.799999237060547</v>
      </c>
      <c r="H373" s="6">
        <v>147.09999847412109</v>
      </c>
      <c r="I373" s="6">
        <v>6.1000022888183594</v>
      </c>
      <c r="J373" s="5">
        <v>134.89999389648438</v>
      </c>
      <c r="K373" s="5">
        <v>138.30000305175781</v>
      </c>
      <c r="L373" s="5">
        <v>156.5</v>
      </c>
      <c r="M373" s="5">
        <v>159.30000305175781</v>
      </c>
    </row>
    <row r="374" spans="1:13" x14ac:dyDescent="0.2">
      <c r="A374" t="s">
        <v>232</v>
      </c>
      <c r="B374" s="6">
        <v>40.199999809265137</v>
      </c>
      <c r="C374" s="6">
        <v>6.9000000953674316</v>
      </c>
      <c r="D374" s="5">
        <v>26.399999618530273</v>
      </c>
      <c r="E374" s="5">
        <v>29.399999618530273</v>
      </c>
      <c r="F374" s="5">
        <v>50.200000762939453</v>
      </c>
      <c r="G374" s="5">
        <v>54</v>
      </c>
      <c r="H374" s="6">
        <v>147.44999694824219</v>
      </c>
      <c r="I374" s="6">
        <v>6.0250015258789062</v>
      </c>
      <c r="J374" s="5">
        <v>135.39999389648437</v>
      </c>
      <c r="K374" s="5">
        <v>138.80000305175781</v>
      </c>
      <c r="L374" s="5">
        <v>156.89999389648437</v>
      </c>
      <c r="M374" s="5">
        <v>159.5</v>
      </c>
    </row>
    <row r="375" spans="1:13" x14ac:dyDescent="0.2">
      <c r="A375" t="s">
        <v>233</v>
      </c>
      <c r="B375" s="6">
        <v>40.5</v>
      </c>
      <c r="C375" s="6">
        <v>6.8999996185302734</v>
      </c>
      <c r="D375" s="5">
        <v>26.700000762939453</v>
      </c>
      <c r="E375" s="5">
        <v>29.700000762939453</v>
      </c>
      <c r="F375" s="5">
        <v>50.5</v>
      </c>
      <c r="G375" s="5">
        <v>54.299999237060547</v>
      </c>
      <c r="H375" s="6">
        <v>147.84999847412109</v>
      </c>
      <c r="I375" s="6">
        <v>5.9750022888183594</v>
      </c>
      <c r="J375" s="5">
        <v>135.89999389648437</v>
      </c>
      <c r="K375" s="5">
        <v>139.19999694824219</v>
      </c>
      <c r="L375" s="5">
        <v>157.19999694824219</v>
      </c>
      <c r="M375" s="5">
        <v>159.80000305175781</v>
      </c>
    </row>
    <row r="376" spans="1:13" x14ac:dyDescent="0.2">
      <c r="A376" t="s">
        <v>234</v>
      </c>
      <c r="B376" s="6">
        <v>40.799999237060547</v>
      </c>
      <c r="C376" s="6">
        <v>6.8999996185302734</v>
      </c>
      <c r="D376" s="5">
        <v>27</v>
      </c>
      <c r="E376" s="5">
        <v>30</v>
      </c>
      <c r="F376" s="5">
        <v>50.799999237060547</v>
      </c>
      <c r="G376" s="5">
        <v>54.599998474121094</v>
      </c>
      <c r="H376" s="6">
        <v>148.25</v>
      </c>
      <c r="I376" s="6">
        <v>5.9250030517578125</v>
      </c>
      <c r="J376" s="5">
        <v>136.39999389648437</v>
      </c>
      <c r="K376" s="5">
        <v>139.69999694824219</v>
      </c>
      <c r="L376" s="5">
        <v>157.5</v>
      </c>
      <c r="M376" s="5">
        <v>160.10000610351562</v>
      </c>
    </row>
    <row r="377" spans="1:13" x14ac:dyDescent="0.2">
      <c r="A377" t="s">
        <v>235</v>
      </c>
      <c r="B377" s="6">
        <v>41.049999237060547</v>
      </c>
      <c r="C377" s="6">
        <v>6.875</v>
      </c>
      <c r="D377" s="5">
        <v>27.299999237060547</v>
      </c>
      <c r="E377" s="5">
        <v>30.399999618530273</v>
      </c>
      <c r="F377" s="5">
        <v>51</v>
      </c>
      <c r="G377" s="5">
        <v>54.799999237060547</v>
      </c>
      <c r="H377" s="6">
        <v>148.59999847412109</v>
      </c>
      <c r="I377" s="6">
        <v>5.8999977111816406</v>
      </c>
      <c r="J377" s="5">
        <v>136.80000305175781</v>
      </c>
      <c r="K377" s="5">
        <v>140.10000610351562</v>
      </c>
      <c r="L377" s="5">
        <v>157.80000305175781</v>
      </c>
      <c r="M377" s="5">
        <v>160.39999389648437</v>
      </c>
    </row>
    <row r="378" spans="1:13" x14ac:dyDescent="0.2">
      <c r="A378" t="s">
        <v>236</v>
      </c>
      <c r="B378" s="6">
        <v>41.300000190734863</v>
      </c>
      <c r="C378" s="6">
        <v>6.8499999046325684</v>
      </c>
      <c r="D378" s="5">
        <v>27.600000381469727</v>
      </c>
      <c r="E378" s="5">
        <v>30.700000762939453</v>
      </c>
      <c r="F378" s="5">
        <v>51.200000762939453</v>
      </c>
      <c r="G378" s="5">
        <v>55</v>
      </c>
      <c r="H378" s="6">
        <v>148.95000457763672</v>
      </c>
      <c r="I378" s="6">
        <v>5.8250007629394531</v>
      </c>
      <c r="J378" s="5">
        <v>137.30000305175781</v>
      </c>
      <c r="K378" s="5">
        <v>140.60000610351562</v>
      </c>
      <c r="L378" s="5">
        <v>158.10000610351562</v>
      </c>
      <c r="M378" s="5">
        <v>160.60000610351562</v>
      </c>
    </row>
    <row r="379" spans="1:13" x14ac:dyDescent="0.2">
      <c r="A379" t="s">
        <v>237</v>
      </c>
      <c r="B379" s="6">
        <v>41.59999942779541</v>
      </c>
      <c r="C379" s="6">
        <v>6.8499999046325684</v>
      </c>
      <c r="D379" s="5">
        <v>27.899999618530273</v>
      </c>
      <c r="E379" s="5">
        <v>31</v>
      </c>
      <c r="F379" s="5">
        <v>51.599998474121094</v>
      </c>
      <c r="G379" s="5">
        <v>55.299999237060547</v>
      </c>
      <c r="H379" s="6">
        <v>149.29999542236328</v>
      </c>
      <c r="I379" s="6">
        <v>5.7999992370605469</v>
      </c>
      <c r="J379" s="5">
        <v>137.69999694824219</v>
      </c>
      <c r="K379" s="5">
        <v>141</v>
      </c>
      <c r="L379" s="5">
        <v>158.39999389648437</v>
      </c>
      <c r="M379" s="5">
        <v>160.89999389648437</v>
      </c>
    </row>
    <row r="380" spans="1:13" x14ac:dyDescent="0.2">
      <c r="A380" t="s">
        <v>238</v>
      </c>
      <c r="B380" s="6">
        <v>41.850000381469727</v>
      </c>
      <c r="C380" s="6">
        <v>6.8249998092651367</v>
      </c>
      <c r="D380" s="5">
        <v>28.200000762939453</v>
      </c>
      <c r="E380" s="5">
        <v>31.299999237060547</v>
      </c>
      <c r="F380" s="5">
        <v>51.799999237060547</v>
      </c>
      <c r="G380" s="5">
        <v>55.5</v>
      </c>
      <c r="H380" s="6">
        <v>149.65000152587891</v>
      </c>
      <c r="I380" s="6">
        <v>5.7749977111816406</v>
      </c>
      <c r="J380" s="5">
        <v>138.10000610351562</v>
      </c>
      <c r="K380" s="5">
        <v>141.39999389648437</v>
      </c>
      <c r="L380" s="5">
        <v>158.69999694824219</v>
      </c>
      <c r="M380" s="5">
        <v>161.19999694824219</v>
      </c>
    </row>
    <row r="381" spans="1:13" x14ac:dyDescent="0.2">
      <c r="A381" t="s">
        <v>239</v>
      </c>
      <c r="B381" s="6">
        <v>42.100000381469727</v>
      </c>
      <c r="C381" s="6">
        <v>6.8000001907348633</v>
      </c>
      <c r="D381" s="5">
        <v>28.5</v>
      </c>
      <c r="E381" s="5">
        <v>31.600000381469727</v>
      </c>
      <c r="F381" s="5">
        <v>52</v>
      </c>
      <c r="G381" s="5">
        <v>55.700000762939453</v>
      </c>
      <c r="H381" s="6">
        <v>150</v>
      </c>
      <c r="I381" s="6">
        <v>5.75</v>
      </c>
      <c r="J381" s="5">
        <v>138.5</v>
      </c>
      <c r="K381" s="5">
        <v>141.69999694824219</v>
      </c>
      <c r="L381" s="5">
        <v>159</v>
      </c>
      <c r="M381" s="5">
        <v>161.5</v>
      </c>
    </row>
    <row r="382" spans="1:13" x14ac:dyDescent="0.2">
      <c r="A382" t="s">
        <v>240</v>
      </c>
      <c r="B382" s="6">
        <v>42.350000381469727</v>
      </c>
      <c r="C382" s="6">
        <v>6.7750005722045898</v>
      </c>
      <c r="D382" s="5">
        <v>28.799999237060547</v>
      </c>
      <c r="E382" s="5">
        <v>31.899999618530273</v>
      </c>
      <c r="F382" s="5">
        <v>52.200000762939453</v>
      </c>
      <c r="G382" s="5">
        <v>55.900001525878906</v>
      </c>
      <c r="H382" s="6">
        <v>150.29999542236328</v>
      </c>
      <c r="I382" s="6">
        <v>5.7000007629394531</v>
      </c>
      <c r="J382" s="5">
        <v>138.89999389648437</v>
      </c>
      <c r="K382" s="5">
        <v>142.10000610351562</v>
      </c>
      <c r="L382" s="5">
        <v>159.19999694824219</v>
      </c>
      <c r="M382" s="5">
        <v>161.69999694824219</v>
      </c>
    </row>
    <row r="383" spans="1:13" x14ac:dyDescent="0.2">
      <c r="A383" t="s">
        <v>241</v>
      </c>
      <c r="B383" s="6">
        <v>42.65000057220459</v>
      </c>
      <c r="C383" s="6">
        <v>6.7750000953674316</v>
      </c>
      <c r="D383" s="5">
        <v>29.100000381469727</v>
      </c>
      <c r="E383" s="5">
        <v>32.200000762939453</v>
      </c>
      <c r="F383" s="5">
        <v>52.5</v>
      </c>
      <c r="G383" s="5">
        <v>56.200000762939453</v>
      </c>
      <c r="H383" s="6">
        <v>150.65000152587891</v>
      </c>
      <c r="I383" s="6">
        <v>5.6749992370605469</v>
      </c>
      <c r="J383" s="5">
        <v>139.30000305175781</v>
      </c>
      <c r="K383" s="5">
        <v>142.5</v>
      </c>
      <c r="L383" s="5">
        <v>159.5</v>
      </c>
      <c r="M383" s="5">
        <v>162</v>
      </c>
    </row>
    <row r="384" spans="1:13" x14ac:dyDescent="0.2">
      <c r="A384" t="s">
        <v>242</v>
      </c>
      <c r="B384" s="6">
        <v>42.850000381469727</v>
      </c>
      <c r="C384" s="6">
        <v>6.7750005722045898</v>
      </c>
      <c r="D384" s="5">
        <v>29.299999237060547</v>
      </c>
      <c r="E384" s="5">
        <v>32.400001525878906</v>
      </c>
      <c r="F384" s="5">
        <v>52.700000762939453</v>
      </c>
      <c r="G384" s="5">
        <v>56.400001525878906</v>
      </c>
      <c r="H384" s="6">
        <v>150.90000152587891</v>
      </c>
      <c r="I384" s="6">
        <v>5.6499977111816406</v>
      </c>
      <c r="J384" s="5">
        <v>139.60000610351562</v>
      </c>
      <c r="K384" s="5">
        <v>142.80000305175781</v>
      </c>
      <c r="L384" s="5">
        <v>159.69999694824219</v>
      </c>
      <c r="M384" s="5">
        <v>162.19999694824219</v>
      </c>
    </row>
    <row r="385" spans="1:13" x14ac:dyDescent="0.2">
      <c r="A385" t="s">
        <v>243</v>
      </c>
      <c r="B385" s="6">
        <v>43.09999942779541</v>
      </c>
      <c r="C385" s="6">
        <v>6.7499995231628418</v>
      </c>
      <c r="D385" s="5">
        <v>29.600000381469727</v>
      </c>
      <c r="E385" s="5">
        <v>32.700000762939453</v>
      </c>
      <c r="F385" s="5">
        <v>52.900001525878906</v>
      </c>
      <c r="G385" s="5">
        <v>56.599998474121094</v>
      </c>
      <c r="H385" s="6">
        <v>151.30000305175781</v>
      </c>
      <c r="I385" s="6">
        <v>5.5999984741210937</v>
      </c>
      <c r="J385" s="5">
        <v>140.10000610351562</v>
      </c>
      <c r="K385" s="5">
        <v>143.19999694824219</v>
      </c>
      <c r="L385" s="5">
        <v>160</v>
      </c>
      <c r="M385" s="5">
        <v>162.5</v>
      </c>
    </row>
    <row r="386" spans="1:13" x14ac:dyDescent="0.2">
      <c r="A386" t="s">
        <v>244</v>
      </c>
      <c r="B386" s="6">
        <v>43.34999942779541</v>
      </c>
      <c r="C386" s="6">
        <v>6.7249999046325684</v>
      </c>
      <c r="D386" s="5">
        <v>29.899999618530273</v>
      </c>
      <c r="E386" s="5">
        <v>33</v>
      </c>
      <c r="F386" s="5">
        <v>53.099998474121094</v>
      </c>
      <c r="G386" s="5">
        <v>56.799999237060547</v>
      </c>
      <c r="H386" s="6">
        <v>151.59999847412109</v>
      </c>
      <c r="I386" s="6">
        <v>5.5499992370605469</v>
      </c>
      <c r="J386" s="5">
        <v>140.5</v>
      </c>
      <c r="K386" s="5">
        <v>143.5</v>
      </c>
      <c r="L386" s="5">
        <v>160.19999694824219</v>
      </c>
      <c r="M386" s="5">
        <v>162.69999694824219</v>
      </c>
    </row>
    <row r="387" spans="1:13" x14ac:dyDescent="0.2">
      <c r="A387" t="s">
        <v>245</v>
      </c>
      <c r="B387" s="6">
        <v>43.55000114440918</v>
      </c>
      <c r="C387" s="6">
        <v>6.6750001907348633</v>
      </c>
      <c r="D387" s="5">
        <v>30.200000762939453</v>
      </c>
      <c r="E387" s="5">
        <v>33.200000762939453</v>
      </c>
      <c r="F387" s="5">
        <v>53.299999237060547</v>
      </c>
      <c r="G387" s="5">
        <v>56.900001525878906</v>
      </c>
      <c r="H387" s="6">
        <v>151.84999847412109</v>
      </c>
      <c r="I387" s="6">
        <v>5.5249977111816406</v>
      </c>
      <c r="J387" s="5">
        <v>140.80000305175781</v>
      </c>
      <c r="K387" s="5">
        <v>143.80000305175781</v>
      </c>
      <c r="L387" s="5">
        <v>160.39999389648437</v>
      </c>
      <c r="M387" s="5">
        <v>162.89999389648437</v>
      </c>
    </row>
    <row r="388" spans="1:13" x14ac:dyDescent="0.2">
      <c r="A388" t="s">
        <v>246</v>
      </c>
      <c r="B388" s="6">
        <v>43.699999809265137</v>
      </c>
      <c r="C388" s="6">
        <v>6.6500000953674316</v>
      </c>
      <c r="D388" s="5">
        <v>30.399999618530273</v>
      </c>
      <c r="E388" s="5">
        <v>33.5</v>
      </c>
      <c r="F388" s="5">
        <v>53.5</v>
      </c>
      <c r="G388" s="5">
        <v>57</v>
      </c>
      <c r="H388" s="6">
        <v>152.15000152587891</v>
      </c>
      <c r="I388" s="6">
        <v>5.4750022888183594</v>
      </c>
      <c r="J388" s="5">
        <v>141.19999694824219</v>
      </c>
      <c r="K388" s="5">
        <v>144.19999694824219</v>
      </c>
      <c r="L388" s="5">
        <v>160.60000610351562</v>
      </c>
      <c r="M388" s="5">
        <v>163.10000610351562</v>
      </c>
    </row>
    <row r="389" spans="1:13" x14ac:dyDescent="0.2">
      <c r="A389" t="s">
        <v>247</v>
      </c>
      <c r="B389" s="6">
        <v>43.950000762939453</v>
      </c>
      <c r="C389" s="6">
        <v>6.625</v>
      </c>
      <c r="D389" s="5">
        <v>30.700000762939453</v>
      </c>
      <c r="E389" s="5">
        <v>33.700000762939453</v>
      </c>
      <c r="F389" s="5">
        <v>53.700000762939453</v>
      </c>
      <c r="G389" s="5">
        <v>57.200000762939453</v>
      </c>
      <c r="H389" s="6">
        <v>152.45000457763672</v>
      </c>
      <c r="I389" s="6">
        <v>5.4249992370605469</v>
      </c>
      <c r="J389" s="5">
        <v>141.60000610351562</v>
      </c>
      <c r="K389" s="5">
        <v>144.5</v>
      </c>
      <c r="L389" s="5">
        <v>160.80000305175781</v>
      </c>
      <c r="M389" s="5">
        <v>163.30000305175781</v>
      </c>
    </row>
    <row r="390" spans="1:13" x14ac:dyDescent="0.2">
      <c r="A390" t="s">
        <v>248</v>
      </c>
      <c r="B390" s="6">
        <v>44.200000762939453</v>
      </c>
      <c r="C390" s="6">
        <v>6.6000003814697266</v>
      </c>
      <c r="D390" s="5">
        <v>31</v>
      </c>
      <c r="E390" s="5">
        <v>34</v>
      </c>
      <c r="F390" s="5">
        <v>53.900001525878906</v>
      </c>
      <c r="G390" s="5">
        <v>57.400001525878906</v>
      </c>
      <c r="H390" s="6">
        <v>152.69999694824219</v>
      </c>
      <c r="I390" s="6">
        <v>5.4000015258789062</v>
      </c>
      <c r="J390" s="5">
        <v>141.89999389648437</v>
      </c>
      <c r="K390" s="5">
        <v>144.80000305175781</v>
      </c>
      <c r="L390" s="5">
        <v>161</v>
      </c>
      <c r="M390" s="5">
        <v>163.5</v>
      </c>
    </row>
    <row r="391" spans="1:13" x14ac:dyDescent="0.2">
      <c r="A391" t="s">
        <v>249</v>
      </c>
      <c r="B391" s="6">
        <v>44.399999618530273</v>
      </c>
      <c r="C391" s="6">
        <v>6.5500001907348633</v>
      </c>
      <c r="D391" s="5">
        <v>31.299999237060547</v>
      </c>
      <c r="E391" s="5">
        <v>34.299999237060547</v>
      </c>
      <c r="F391" s="5">
        <v>54</v>
      </c>
      <c r="G391" s="5">
        <v>57.5</v>
      </c>
      <c r="H391" s="6">
        <v>153</v>
      </c>
      <c r="I391" s="6">
        <v>5.3499984741210938</v>
      </c>
      <c r="J391" s="5">
        <v>142.30000305175781</v>
      </c>
      <c r="K391" s="5">
        <v>145.10000610351562</v>
      </c>
      <c r="L391" s="5">
        <v>161.19999694824219</v>
      </c>
      <c r="M391" s="5">
        <v>163.69999694824219</v>
      </c>
    </row>
    <row r="392" spans="1:13" x14ac:dyDescent="0.2">
      <c r="A392" t="s">
        <v>250</v>
      </c>
      <c r="B392" s="6">
        <v>44.600000381469727</v>
      </c>
      <c r="C392" s="6">
        <v>6.5500001907348633</v>
      </c>
      <c r="D392" s="5">
        <v>31.5</v>
      </c>
      <c r="E392" s="5">
        <v>34.5</v>
      </c>
      <c r="F392" s="5">
        <v>54.200000762939453</v>
      </c>
      <c r="G392" s="5">
        <v>57.700000762939453</v>
      </c>
      <c r="H392" s="6">
        <v>153.25</v>
      </c>
      <c r="I392" s="6">
        <v>5.3249969482421875</v>
      </c>
      <c r="J392" s="5">
        <v>142.60000610351562</v>
      </c>
      <c r="K392" s="5">
        <v>145.39999389648437</v>
      </c>
      <c r="L392" s="5">
        <v>161.39999389648437</v>
      </c>
      <c r="M392" s="5">
        <v>163.89999389648437</v>
      </c>
    </row>
    <row r="393" spans="1:13" x14ac:dyDescent="0.2">
      <c r="A393" t="s">
        <v>251</v>
      </c>
      <c r="B393" s="6">
        <v>44.850000381469727</v>
      </c>
      <c r="C393" s="6">
        <v>6.5250005722045898</v>
      </c>
      <c r="D393" s="5">
        <v>31.799999237060547</v>
      </c>
      <c r="E393" s="5">
        <v>34.799999237060547</v>
      </c>
      <c r="F393" s="5">
        <v>54.400001525878906</v>
      </c>
      <c r="G393" s="5">
        <v>57.900001525878906</v>
      </c>
      <c r="H393" s="6">
        <v>153.55000305175781</v>
      </c>
      <c r="I393" s="6">
        <v>5.2750015258789062</v>
      </c>
      <c r="J393" s="5">
        <v>143</v>
      </c>
      <c r="K393" s="5">
        <v>145.69999694824219</v>
      </c>
      <c r="L393" s="5">
        <v>161.5</v>
      </c>
      <c r="M393" s="5">
        <v>164.10000610351562</v>
      </c>
    </row>
    <row r="394" spans="1:13" x14ac:dyDescent="0.2">
      <c r="A394" t="s">
        <v>252</v>
      </c>
      <c r="B394" s="6">
        <v>45.049999237060547</v>
      </c>
      <c r="C394" s="6">
        <v>6.4750003814697266</v>
      </c>
      <c r="D394" s="5">
        <v>32.099998474121094</v>
      </c>
      <c r="E394" s="5">
        <v>35.099998474121094</v>
      </c>
      <c r="F394" s="5">
        <v>54.5</v>
      </c>
      <c r="G394" s="5">
        <v>58</v>
      </c>
      <c r="H394" s="6">
        <v>153.75</v>
      </c>
      <c r="I394" s="6">
        <v>5.2249984741210938</v>
      </c>
      <c r="J394" s="5">
        <v>143.30000305175781</v>
      </c>
      <c r="K394" s="5">
        <v>145.89999389648437</v>
      </c>
      <c r="L394" s="5">
        <v>161.69999694824219</v>
      </c>
      <c r="M394" s="5">
        <v>164.19999694824219</v>
      </c>
    </row>
    <row r="395" spans="1:13" x14ac:dyDescent="0.2">
      <c r="A395" t="s">
        <v>253</v>
      </c>
      <c r="B395" s="6">
        <v>45.299999237060547</v>
      </c>
      <c r="C395" s="6">
        <v>6.3999996185302734</v>
      </c>
      <c r="D395" s="5">
        <v>32.5</v>
      </c>
      <c r="E395" s="5">
        <v>35.400001525878906</v>
      </c>
      <c r="F395" s="5">
        <v>54.700000762939453</v>
      </c>
      <c r="G395" s="5">
        <v>58.099998474121094</v>
      </c>
      <c r="H395" s="6">
        <v>154</v>
      </c>
      <c r="I395" s="6">
        <v>5.1999969482421875</v>
      </c>
      <c r="J395" s="5">
        <v>143.60000610351562</v>
      </c>
      <c r="K395" s="5">
        <v>146.19999694824219</v>
      </c>
      <c r="L395" s="5">
        <v>161.89999389648438</v>
      </c>
      <c r="M395" s="5">
        <v>164.39999389648437</v>
      </c>
    </row>
    <row r="396" spans="1:13" x14ac:dyDescent="0.2">
      <c r="A396" t="s">
        <v>254</v>
      </c>
      <c r="B396" s="6">
        <v>45.549999237060547</v>
      </c>
      <c r="C396" s="6">
        <v>6.375</v>
      </c>
      <c r="D396" s="5">
        <v>32.799999237060547</v>
      </c>
      <c r="E396" s="5">
        <v>35.700000762939453</v>
      </c>
      <c r="F396" s="5">
        <v>54.900001525878906</v>
      </c>
      <c r="G396" s="5">
        <v>58.299999237060547</v>
      </c>
      <c r="H396" s="6">
        <v>154.19999694824219</v>
      </c>
      <c r="I396" s="6">
        <v>5.1500015258789062</v>
      </c>
      <c r="J396" s="5">
        <v>143.89999389648437</v>
      </c>
      <c r="K396" s="5">
        <v>146.5</v>
      </c>
      <c r="L396" s="5">
        <v>162</v>
      </c>
      <c r="M396" s="5">
        <v>164.5</v>
      </c>
    </row>
    <row r="397" spans="1:13" x14ac:dyDescent="0.2">
      <c r="A397" t="s">
        <v>255</v>
      </c>
      <c r="B397" s="6">
        <v>45.75</v>
      </c>
      <c r="C397" s="6">
        <v>6.3250007629394531</v>
      </c>
      <c r="D397" s="5">
        <v>33.099998474121094</v>
      </c>
      <c r="E397" s="5">
        <v>36</v>
      </c>
      <c r="F397" s="5">
        <v>55</v>
      </c>
      <c r="G397" s="5">
        <v>58.400001525878906</v>
      </c>
      <c r="H397" s="6">
        <v>154.40000152587891</v>
      </c>
      <c r="I397" s="6">
        <v>5.1499977111816406</v>
      </c>
      <c r="J397" s="5">
        <v>144.10000610351562</v>
      </c>
      <c r="K397" s="5">
        <v>146.69999694824219</v>
      </c>
      <c r="L397" s="5">
        <v>162.19999694824219</v>
      </c>
      <c r="M397" s="5">
        <v>164.69999694824219</v>
      </c>
    </row>
    <row r="398" spans="1:13" x14ac:dyDescent="0.2">
      <c r="A398" t="s">
        <v>256</v>
      </c>
      <c r="B398" s="6">
        <v>46</v>
      </c>
      <c r="C398" s="6">
        <v>6.2999992370605469</v>
      </c>
      <c r="D398" s="5">
        <v>33.400001525878906</v>
      </c>
      <c r="E398" s="5">
        <v>36.299999237060547</v>
      </c>
      <c r="F398" s="5">
        <v>55.200000762939453</v>
      </c>
      <c r="G398" s="5">
        <v>58.599998474121094</v>
      </c>
      <c r="H398" s="6">
        <v>154.59999847412109</v>
      </c>
      <c r="I398" s="6">
        <v>5.1000022888183594</v>
      </c>
      <c r="J398" s="5">
        <v>144.39999389648437</v>
      </c>
      <c r="K398" s="5">
        <v>147</v>
      </c>
      <c r="L398" s="5">
        <v>162.30000305175781</v>
      </c>
      <c r="M398" s="5">
        <v>164.80000305175781</v>
      </c>
    </row>
    <row r="399" spans="1:13" x14ac:dyDescent="0.2">
      <c r="A399" t="s">
        <v>257</v>
      </c>
      <c r="B399" s="6">
        <v>46.149999618530273</v>
      </c>
      <c r="C399" s="6">
        <v>6.2750005722045898</v>
      </c>
      <c r="D399" s="5">
        <v>33.599998474121094</v>
      </c>
      <c r="E399" s="5">
        <v>36.5</v>
      </c>
      <c r="F399" s="5">
        <v>55.299999237060547</v>
      </c>
      <c r="G399" s="5">
        <v>58.700000762939453</v>
      </c>
      <c r="H399" s="6">
        <v>154.75</v>
      </c>
      <c r="I399" s="6">
        <v>5.0749969482421875</v>
      </c>
      <c r="J399" s="5">
        <v>144.60000610351562</v>
      </c>
      <c r="K399" s="5">
        <v>147.10000610351562</v>
      </c>
      <c r="L399" s="5">
        <v>162.39999389648437</v>
      </c>
      <c r="M399" s="5">
        <v>164.89999389648437</v>
      </c>
    </row>
    <row r="400" spans="1:13" x14ac:dyDescent="0.2">
      <c r="A400" t="s">
        <v>258</v>
      </c>
      <c r="B400" s="6">
        <v>46.350000381469727</v>
      </c>
      <c r="C400" s="6">
        <v>6.2249994277954102</v>
      </c>
      <c r="D400" s="5">
        <v>33.900001525878906</v>
      </c>
      <c r="E400" s="5">
        <v>36.799999237060547</v>
      </c>
      <c r="F400" s="5">
        <v>55.400001525878906</v>
      </c>
      <c r="G400" s="5">
        <v>58.799999237060547</v>
      </c>
      <c r="H400" s="6">
        <v>154.84999847412109</v>
      </c>
      <c r="I400" s="6">
        <v>5.0750007629394531</v>
      </c>
      <c r="J400" s="5">
        <v>144.69999694824219</v>
      </c>
      <c r="K400" s="5">
        <v>147.30000305175781</v>
      </c>
      <c r="L400" s="5">
        <v>162.5</v>
      </c>
      <c r="M400" s="5">
        <v>165</v>
      </c>
    </row>
    <row r="401" spans="1:13" x14ac:dyDescent="0.2">
      <c r="A401" t="s">
        <v>407</v>
      </c>
      <c r="B401" s="6">
        <v>46.5</v>
      </c>
      <c r="C401" s="6">
        <v>6.2000007629394531</v>
      </c>
      <c r="D401" s="5">
        <v>34.099998474121094</v>
      </c>
      <c r="E401" s="5">
        <v>37</v>
      </c>
      <c r="F401" s="5">
        <v>55.5</v>
      </c>
      <c r="G401" s="5">
        <v>58.900001525878906</v>
      </c>
      <c r="H401" s="6">
        <v>155.04999542236328</v>
      </c>
      <c r="I401" s="6">
        <v>5.0750007629394531</v>
      </c>
      <c r="J401" s="5">
        <v>144.89999389648437</v>
      </c>
      <c r="K401" s="5">
        <v>147.39999389648437</v>
      </c>
      <c r="L401" s="5">
        <v>162.69999694824219</v>
      </c>
      <c r="M401" s="5">
        <v>165.19999694824219</v>
      </c>
    </row>
    <row r="402" spans="1:13" x14ac:dyDescent="0.2">
      <c r="A402" t="s">
        <v>408</v>
      </c>
      <c r="B402" s="6">
        <v>46.700000762939453</v>
      </c>
      <c r="C402" s="6">
        <v>6.1499996185302734</v>
      </c>
      <c r="D402" s="5">
        <v>34.400001525878906</v>
      </c>
      <c r="E402" s="5">
        <v>37.200000762939453</v>
      </c>
      <c r="F402" s="5">
        <v>55.599998474121094</v>
      </c>
      <c r="G402" s="5">
        <v>59</v>
      </c>
      <c r="H402" s="6">
        <v>155.15000152587891</v>
      </c>
      <c r="I402" s="6">
        <v>5.0750007629394531</v>
      </c>
      <c r="J402" s="5">
        <v>145</v>
      </c>
      <c r="K402" s="5">
        <v>147.5</v>
      </c>
      <c r="L402" s="5">
        <v>162.80000305175781</v>
      </c>
      <c r="M402" s="5">
        <v>165.30000305175781</v>
      </c>
    </row>
    <row r="403" spans="1:13" x14ac:dyDescent="0.2">
      <c r="A403" t="s">
        <v>409</v>
      </c>
      <c r="B403" s="6">
        <v>46.849998474121094</v>
      </c>
      <c r="C403" s="6">
        <v>6.125</v>
      </c>
      <c r="D403" s="5">
        <v>34.599998474121094</v>
      </c>
      <c r="E403" s="5">
        <v>37.400001525878906</v>
      </c>
      <c r="F403" s="5">
        <v>55.799999237060547</v>
      </c>
      <c r="G403" s="5">
        <v>59.099998474121094</v>
      </c>
      <c r="H403" s="6">
        <v>155.29999542236328</v>
      </c>
      <c r="I403" s="6">
        <v>5.0499992370605469</v>
      </c>
      <c r="J403" s="5">
        <v>145.19999694824219</v>
      </c>
      <c r="K403" s="5">
        <v>147.69999694824219</v>
      </c>
      <c r="L403" s="5">
        <v>162.89999389648437</v>
      </c>
      <c r="M403" s="5">
        <v>165.39999389648437</v>
      </c>
    </row>
    <row r="404" spans="1:13" x14ac:dyDescent="0.2">
      <c r="A404" t="s">
        <v>410</v>
      </c>
      <c r="B404" s="6">
        <v>47</v>
      </c>
      <c r="C404" s="6">
        <v>6.1000003814697266</v>
      </c>
      <c r="D404" s="5">
        <v>34.799999237060547</v>
      </c>
      <c r="E404" s="5">
        <v>37.599998474121094</v>
      </c>
      <c r="F404" s="5">
        <v>55.900001525878906</v>
      </c>
      <c r="G404" s="5">
        <v>59.200000762939453</v>
      </c>
      <c r="H404" s="6">
        <v>155.40000152587891</v>
      </c>
      <c r="I404" s="6">
        <v>5.0499992370605469</v>
      </c>
      <c r="J404" s="5">
        <v>145.30000305175781</v>
      </c>
      <c r="K404" s="5">
        <v>147.80000305175781</v>
      </c>
      <c r="L404" s="5">
        <v>163</v>
      </c>
      <c r="M404" s="5">
        <v>165.5</v>
      </c>
    </row>
    <row r="405" spans="1:13" x14ac:dyDescent="0.2">
      <c r="A405" t="s">
        <v>411</v>
      </c>
      <c r="B405" s="6">
        <v>47.149999618530273</v>
      </c>
      <c r="C405" s="6">
        <v>6.0749998092651367</v>
      </c>
      <c r="D405" s="5">
        <v>35</v>
      </c>
      <c r="E405" s="5">
        <v>37.799999237060547</v>
      </c>
      <c r="F405" s="5">
        <v>56</v>
      </c>
      <c r="G405" s="5">
        <v>59.299999237060547</v>
      </c>
      <c r="H405" s="6">
        <v>155.5</v>
      </c>
      <c r="I405" s="6">
        <v>5.0500030517578125</v>
      </c>
      <c r="J405" s="5">
        <v>145.39999389648437</v>
      </c>
      <c r="K405" s="5">
        <v>147.89999389648437</v>
      </c>
      <c r="L405" s="5">
        <v>163.10000610351562</v>
      </c>
      <c r="M405" s="5">
        <v>165.60000610351562</v>
      </c>
    </row>
    <row r="406" spans="1:13" x14ac:dyDescent="0.2">
      <c r="A406" t="s">
        <v>412</v>
      </c>
      <c r="B406" s="6">
        <v>47.30000114440918</v>
      </c>
      <c r="C406" s="6">
        <v>6.0500001907348633</v>
      </c>
      <c r="D406" s="5">
        <v>35.200000762939453</v>
      </c>
      <c r="E406" s="5">
        <v>38</v>
      </c>
      <c r="F406" s="5">
        <v>56.099998474121094</v>
      </c>
      <c r="G406" s="5">
        <v>59.400001525878906</v>
      </c>
      <c r="H406" s="6">
        <v>155.55000305175781</v>
      </c>
      <c r="I406" s="6">
        <v>5.0250015258789062</v>
      </c>
      <c r="J406" s="5">
        <v>145.5</v>
      </c>
      <c r="K406" s="5">
        <v>148</v>
      </c>
      <c r="L406" s="5">
        <v>163.10000610351562</v>
      </c>
      <c r="M406" s="5">
        <v>165.60000610351562</v>
      </c>
    </row>
    <row r="407" spans="1:13" x14ac:dyDescent="0.2">
      <c r="A407" t="s">
        <v>413</v>
      </c>
      <c r="B407" s="6">
        <v>47.399999618530273</v>
      </c>
      <c r="C407" s="6">
        <v>6.0500001907348633</v>
      </c>
      <c r="D407" s="5">
        <v>35.299999237060547</v>
      </c>
      <c r="E407" s="5">
        <v>38.099998474121094</v>
      </c>
      <c r="F407" s="5">
        <v>56.200000762939453</v>
      </c>
      <c r="G407" s="5">
        <v>59.5</v>
      </c>
      <c r="H407" s="6">
        <v>155.65000152587891</v>
      </c>
      <c r="I407" s="6">
        <v>5.0249977111816406</v>
      </c>
      <c r="J407" s="5">
        <v>145.60000610351562</v>
      </c>
      <c r="K407" s="5">
        <v>148.10000610351562</v>
      </c>
      <c r="L407" s="5">
        <v>163.19999694824219</v>
      </c>
      <c r="M407" s="5">
        <v>165.69999694824219</v>
      </c>
    </row>
    <row r="408" spans="1:13" x14ac:dyDescent="0.2">
      <c r="A408" t="s">
        <v>414</v>
      </c>
      <c r="B408" s="6">
        <v>47.549999237060547</v>
      </c>
      <c r="C408" s="6">
        <v>6.0249996185302734</v>
      </c>
      <c r="D408" s="5">
        <v>35.5</v>
      </c>
      <c r="E408" s="5">
        <v>38.299999237060547</v>
      </c>
      <c r="F408" s="5">
        <v>56.299999237060547</v>
      </c>
      <c r="G408" s="5">
        <v>59.599998474121094</v>
      </c>
      <c r="H408" s="6">
        <v>155.75</v>
      </c>
      <c r="I408" s="6">
        <v>5.0250015258789062</v>
      </c>
      <c r="J408" s="5">
        <v>145.69999694824219</v>
      </c>
      <c r="K408" s="5">
        <v>148.19999694824219</v>
      </c>
      <c r="L408" s="5">
        <v>163.39999389648437</v>
      </c>
      <c r="M408" s="5">
        <v>165.80000305175781</v>
      </c>
    </row>
    <row r="409" spans="1:13" x14ac:dyDescent="0.2">
      <c r="A409" t="s">
        <v>415</v>
      </c>
      <c r="B409" s="6">
        <v>47.75</v>
      </c>
      <c r="C409" s="6">
        <v>5.9750003814697266</v>
      </c>
      <c r="D409" s="5">
        <v>35.799999237060547</v>
      </c>
      <c r="E409" s="5">
        <v>38.5</v>
      </c>
      <c r="F409" s="5">
        <v>56.400001525878906</v>
      </c>
      <c r="G409" s="5">
        <v>59.700000762939453</v>
      </c>
      <c r="H409" s="6">
        <v>155.84999847412109</v>
      </c>
      <c r="I409" s="6">
        <v>5.0249977111816406</v>
      </c>
      <c r="J409" s="5">
        <v>145.80000305175781</v>
      </c>
      <c r="K409" s="5">
        <v>148.30000305175781</v>
      </c>
      <c r="L409" s="5">
        <v>163.39999389648437</v>
      </c>
      <c r="M409" s="5">
        <v>165.89999389648437</v>
      </c>
    </row>
    <row r="410" spans="1:13" x14ac:dyDescent="0.2">
      <c r="A410" t="s">
        <v>416</v>
      </c>
      <c r="B410" s="6">
        <v>47.75</v>
      </c>
      <c r="C410" s="6">
        <v>5.9750003814697266</v>
      </c>
      <c r="D410" s="5">
        <v>35.799999237060547</v>
      </c>
      <c r="E410" s="5">
        <v>38.599998474121094</v>
      </c>
      <c r="F410" s="5">
        <v>56.5</v>
      </c>
      <c r="G410" s="5">
        <v>59.700000762939453</v>
      </c>
      <c r="H410" s="6">
        <v>155.94999694824219</v>
      </c>
      <c r="I410" s="6">
        <v>5.0250015258789062</v>
      </c>
      <c r="J410" s="5">
        <v>145.89999389648437</v>
      </c>
      <c r="K410" s="5">
        <v>148.39999389648437</v>
      </c>
      <c r="L410" s="5">
        <v>163.5</v>
      </c>
      <c r="M410" s="5">
        <v>166</v>
      </c>
    </row>
    <row r="411" spans="1:13" x14ac:dyDescent="0.2">
      <c r="A411" t="s">
        <v>417</v>
      </c>
      <c r="B411" s="6">
        <v>47.94999885559082</v>
      </c>
      <c r="C411" s="6">
        <v>5.9250001907348633</v>
      </c>
      <c r="D411" s="5">
        <v>36.099998474121094</v>
      </c>
      <c r="E411" s="5">
        <v>38.799999237060547</v>
      </c>
      <c r="F411" s="5">
        <v>56.599998474121094</v>
      </c>
      <c r="G411" s="5">
        <v>59.799999237060547</v>
      </c>
      <c r="H411" s="6">
        <v>156</v>
      </c>
      <c r="I411" s="6">
        <v>5.0500030517578125</v>
      </c>
      <c r="J411" s="5">
        <v>145.89999389648437</v>
      </c>
      <c r="K411" s="5">
        <v>148.39999389648437</v>
      </c>
      <c r="L411" s="5">
        <v>163.60000610351562</v>
      </c>
      <c r="M411" s="5">
        <v>166.10000610351562</v>
      </c>
    </row>
    <row r="412" spans="1:13" x14ac:dyDescent="0.2">
      <c r="A412" t="s">
        <v>418</v>
      </c>
      <c r="B412" s="6">
        <v>48.100000381469727</v>
      </c>
      <c r="C412" s="6">
        <v>5.9000005722045898</v>
      </c>
      <c r="D412" s="5">
        <v>36.299999237060547</v>
      </c>
      <c r="E412" s="5">
        <v>38.900001525878906</v>
      </c>
      <c r="F412" s="5">
        <v>56.700000762939453</v>
      </c>
      <c r="G412" s="5">
        <v>59.900001525878906</v>
      </c>
      <c r="H412" s="6">
        <v>156.09999847412109</v>
      </c>
      <c r="I412" s="6">
        <v>5.0499992370605469</v>
      </c>
      <c r="J412" s="5">
        <v>146</v>
      </c>
      <c r="K412" s="5">
        <v>148.5</v>
      </c>
      <c r="L412" s="5">
        <v>163.69999694824219</v>
      </c>
      <c r="M412" s="5">
        <v>166.19999694824219</v>
      </c>
    </row>
    <row r="413" spans="1:13" x14ac:dyDescent="0.2">
      <c r="A413" t="s">
        <v>419</v>
      </c>
      <c r="B413" s="6">
        <v>48.200000762939453</v>
      </c>
      <c r="C413" s="6">
        <v>5.8999996185302734</v>
      </c>
      <c r="D413" s="5">
        <v>36.400001525878906</v>
      </c>
      <c r="E413" s="5">
        <v>39</v>
      </c>
      <c r="F413" s="5">
        <v>56.799999237060547</v>
      </c>
      <c r="G413" s="5">
        <v>60</v>
      </c>
      <c r="H413" s="6">
        <v>156.15000152587891</v>
      </c>
      <c r="I413" s="6">
        <v>5.0249977111816406</v>
      </c>
      <c r="J413" s="5">
        <v>146.10000610351562</v>
      </c>
      <c r="K413" s="5">
        <v>148.60000610351562</v>
      </c>
      <c r="L413" s="5">
        <v>163.69999694824219</v>
      </c>
      <c r="M413" s="5">
        <v>166.19999694824219</v>
      </c>
    </row>
    <row r="414" spans="1:13" x14ac:dyDescent="0.2">
      <c r="A414" t="s">
        <v>420</v>
      </c>
      <c r="B414" s="6">
        <v>48.25</v>
      </c>
      <c r="C414" s="6">
        <v>5.875</v>
      </c>
      <c r="D414" s="5">
        <v>36.5</v>
      </c>
      <c r="E414" s="5">
        <v>39.099998474121094</v>
      </c>
      <c r="F414" s="5">
        <v>56.799999237060547</v>
      </c>
      <c r="G414" s="5">
        <v>60</v>
      </c>
      <c r="H414" s="6">
        <v>156.19999694824219</v>
      </c>
      <c r="I414" s="6">
        <v>5</v>
      </c>
      <c r="J414" s="5">
        <v>146.19999694824219</v>
      </c>
      <c r="K414" s="5">
        <v>148.69999694824219</v>
      </c>
      <c r="L414" s="5">
        <v>163.69999694824219</v>
      </c>
      <c r="M414" s="5">
        <v>166.19999694824219</v>
      </c>
    </row>
    <row r="415" spans="1:13" x14ac:dyDescent="0.2">
      <c r="A415" t="s">
        <v>421</v>
      </c>
      <c r="B415" s="6">
        <v>48.399999618530273</v>
      </c>
      <c r="C415" s="6">
        <v>5.8499994277954102</v>
      </c>
      <c r="D415" s="5">
        <v>36.700000762939453</v>
      </c>
      <c r="E415" s="5">
        <v>39.299999237060547</v>
      </c>
      <c r="F415" s="5">
        <v>56.900001525878906</v>
      </c>
      <c r="G415" s="5">
        <v>60.099998474121094</v>
      </c>
      <c r="H415" s="6">
        <v>156.25</v>
      </c>
      <c r="I415" s="6">
        <v>5.0250015258789062</v>
      </c>
      <c r="J415" s="5">
        <v>146.19999694824219</v>
      </c>
      <c r="K415" s="5">
        <v>148.69999694824219</v>
      </c>
      <c r="L415" s="5">
        <v>163.80000305175781</v>
      </c>
      <c r="M415" s="5">
        <v>166.30000305175781</v>
      </c>
    </row>
    <row r="416" spans="1:13" x14ac:dyDescent="0.2">
      <c r="A416" t="s">
        <v>422</v>
      </c>
      <c r="B416" s="6">
        <v>48.44999885559082</v>
      </c>
      <c r="C416" s="6">
        <v>5.8249998092651367</v>
      </c>
      <c r="D416" s="5">
        <v>36.799999237060547</v>
      </c>
      <c r="E416" s="5">
        <v>39.400001525878906</v>
      </c>
      <c r="F416" s="5">
        <v>56.900001525878906</v>
      </c>
      <c r="G416" s="5">
        <v>60.099998474121094</v>
      </c>
      <c r="H416" s="6">
        <v>156.30000305175781</v>
      </c>
      <c r="I416" s="6">
        <v>5</v>
      </c>
      <c r="J416" s="5">
        <v>146.30000305175781</v>
      </c>
      <c r="K416" s="5">
        <v>148.80000305175781</v>
      </c>
      <c r="L416" s="5">
        <v>163.80000305175781</v>
      </c>
      <c r="M416" s="5">
        <v>166.30000305175781</v>
      </c>
    </row>
    <row r="417" spans="1:13" x14ac:dyDescent="0.2">
      <c r="A417" t="s">
        <v>423</v>
      </c>
      <c r="B417" s="6">
        <v>48.600000381469727</v>
      </c>
      <c r="C417" s="6">
        <v>5.8000001907348633</v>
      </c>
      <c r="D417" s="5">
        <v>37</v>
      </c>
      <c r="E417" s="5">
        <v>39.599998474121094</v>
      </c>
      <c r="F417" s="5">
        <v>57</v>
      </c>
      <c r="G417" s="5">
        <v>60.200000762939453</v>
      </c>
      <c r="H417" s="6">
        <v>156.34999847412109</v>
      </c>
      <c r="I417" s="6">
        <v>5.0249977111816406</v>
      </c>
      <c r="J417" s="5">
        <v>146.30000305175781</v>
      </c>
      <c r="K417" s="5">
        <v>148.80000305175781</v>
      </c>
      <c r="L417" s="5">
        <v>163.89999389648437</v>
      </c>
      <c r="M417" s="5">
        <v>166.39999389648437</v>
      </c>
    </row>
    <row r="418" spans="1:13" x14ac:dyDescent="0.2">
      <c r="A418" t="s">
        <v>424</v>
      </c>
      <c r="B418" s="6">
        <v>48.649999618530273</v>
      </c>
      <c r="C418" s="6">
        <v>5.7750005722045898</v>
      </c>
      <c r="D418" s="5">
        <v>37.099998474121094</v>
      </c>
      <c r="E418" s="5">
        <v>39.700000762939453</v>
      </c>
      <c r="F418" s="5">
        <v>57</v>
      </c>
      <c r="G418" s="5">
        <v>60.200000762939453</v>
      </c>
      <c r="H418" s="6">
        <v>156.39999389648437</v>
      </c>
      <c r="I418" s="6">
        <v>5</v>
      </c>
      <c r="J418" s="5">
        <v>146.39999389648437</v>
      </c>
      <c r="K418" s="5">
        <v>148.89999389648437</v>
      </c>
      <c r="L418" s="5">
        <v>163.89999389648437</v>
      </c>
      <c r="M418" s="5">
        <v>166.39999389648437</v>
      </c>
    </row>
    <row r="419" spans="1:13" x14ac:dyDescent="0.2">
      <c r="A419" t="s">
        <v>425</v>
      </c>
      <c r="B419" s="6">
        <v>48.700000762939453</v>
      </c>
      <c r="C419" s="6">
        <v>5.75</v>
      </c>
      <c r="D419" s="5">
        <v>37.200000762939453</v>
      </c>
      <c r="E419" s="5">
        <v>39.799999237060547</v>
      </c>
      <c r="F419" s="5">
        <v>57.099998474121094</v>
      </c>
      <c r="G419" s="5">
        <v>60.200000762939453</v>
      </c>
      <c r="H419" s="6">
        <v>156.44999694824219</v>
      </c>
      <c r="I419" s="6">
        <v>5.0250015258789062</v>
      </c>
      <c r="J419" s="5">
        <v>146.39999389648437</v>
      </c>
      <c r="K419" s="5">
        <v>148.89999389648437</v>
      </c>
      <c r="L419" s="5">
        <v>164</v>
      </c>
      <c r="M419" s="5">
        <v>166.5</v>
      </c>
    </row>
    <row r="420" spans="1:13" x14ac:dyDescent="0.2">
      <c r="A420" t="s">
        <v>426</v>
      </c>
      <c r="B420" s="6">
        <v>48.75</v>
      </c>
      <c r="C420" s="6">
        <v>5.7250003814697266</v>
      </c>
      <c r="D420" s="5">
        <v>37.299999237060547</v>
      </c>
      <c r="E420" s="5">
        <v>39.900001525878906</v>
      </c>
      <c r="F420" s="5">
        <v>57.099998474121094</v>
      </c>
      <c r="G420" s="5">
        <v>60.200000762939453</v>
      </c>
      <c r="H420" s="6">
        <v>156.5</v>
      </c>
      <c r="I420" s="6">
        <v>5</v>
      </c>
      <c r="J420" s="5">
        <v>146.5</v>
      </c>
      <c r="K420" s="5">
        <v>149</v>
      </c>
      <c r="L420" s="5">
        <v>164</v>
      </c>
      <c r="M420" s="5">
        <v>166.5</v>
      </c>
    </row>
    <row r="421" spans="1:13" x14ac:dyDescent="0.2">
      <c r="A421" t="s">
        <v>427</v>
      </c>
      <c r="B421" s="6">
        <v>48.850000381469727</v>
      </c>
      <c r="C421" s="6">
        <v>5.7249994277954102</v>
      </c>
      <c r="D421" s="5">
        <v>37.400001525878906</v>
      </c>
      <c r="E421" s="5">
        <v>40</v>
      </c>
      <c r="F421" s="5">
        <v>57.200000762939453</v>
      </c>
      <c r="G421" s="5">
        <v>60.299999237060547</v>
      </c>
      <c r="H421" s="6">
        <v>156.5</v>
      </c>
      <c r="I421" s="6">
        <v>5</v>
      </c>
      <c r="J421" s="5">
        <v>146.5</v>
      </c>
      <c r="K421" s="5">
        <v>149</v>
      </c>
      <c r="L421" s="5">
        <v>164</v>
      </c>
      <c r="M421" s="5">
        <v>166.5</v>
      </c>
    </row>
    <row r="422" spans="1:13" x14ac:dyDescent="0.2">
      <c r="A422" t="s">
        <v>428</v>
      </c>
      <c r="B422" s="6">
        <v>48.899999618530273</v>
      </c>
      <c r="C422" s="6">
        <v>5.6999998092651367</v>
      </c>
      <c r="D422" s="5">
        <v>37.5</v>
      </c>
      <c r="E422" s="5">
        <v>40.099998474121094</v>
      </c>
      <c r="F422" s="5">
        <v>57.200000762939453</v>
      </c>
      <c r="G422" s="5">
        <v>60.299999237060547</v>
      </c>
      <c r="H422" s="6">
        <v>156.55000305175781</v>
      </c>
      <c r="I422" s="6">
        <v>4.9749984741210938</v>
      </c>
      <c r="J422" s="5">
        <v>146.60000610351562</v>
      </c>
      <c r="K422" s="5">
        <v>149.10000610351562</v>
      </c>
      <c r="L422" s="5">
        <v>164</v>
      </c>
      <c r="M422" s="5">
        <v>166.5</v>
      </c>
    </row>
    <row r="423" spans="1:13" x14ac:dyDescent="0.2">
      <c r="A423" t="s">
        <v>429</v>
      </c>
      <c r="B423" s="6">
        <v>48.94999885559082</v>
      </c>
      <c r="C423" s="6">
        <v>5.6750001907348633</v>
      </c>
      <c r="D423" s="5">
        <v>37.599998474121094</v>
      </c>
      <c r="E423" s="5">
        <v>40.200000762939453</v>
      </c>
      <c r="F423" s="5">
        <v>57.200000762939453</v>
      </c>
      <c r="G423" s="5">
        <v>60.299999237060547</v>
      </c>
      <c r="H423" s="6">
        <v>156.55000305175781</v>
      </c>
      <c r="I423" s="6">
        <v>4.9749984741210938</v>
      </c>
      <c r="J423" s="5">
        <v>146.60000610351562</v>
      </c>
      <c r="K423" s="5">
        <v>149.10000610351562</v>
      </c>
      <c r="L423" s="5">
        <v>164</v>
      </c>
      <c r="M423" s="5">
        <v>166.5</v>
      </c>
    </row>
    <row r="424" spans="1:13" x14ac:dyDescent="0.2">
      <c r="A424" t="s">
        <v>430</v>
      </c>
      <c r="B424" s="6">
        <v>49.05000114440918</v>
      </c>
      <c r="C424" s="6">
        <v>5.6750001907348633</v>
      </c>
      <c r="D424" s="5">
        <v>37.700000762939453</v>
      </c>
      <c r="E424" s="5">
        <v>40.299999237060547</v>
      </c>
      <c r="F424" s="5">
        <v>57.299999237060547</v>
      </c>
      <c r="G424" s="5">
        <v>60.400001525878906</v>
      </c>
      <c r="H424" s="6">
        <v>156.55000305175781</v>
      </c>
      <c r="I424" s="6">
        <v>4.9749984741210938</v>
      </c>
      <c r="J424" s="5">
        <v>146.60000610351562</v>
      </c>
      <c r="K424" s="5">
        <v>149.10000610351562</v>
      </c>
      <c r="L424" s="5">
        <v>164</v>
      </c>
      <c r="M424" s="5">
        <v>166.5</v>
      </c>
    </row>
    <row r="425" spans="1:13" x14ac:dyDescent="0.2">
      <c r="A425" t="s">
        <v>431</v>
      </c>
      <c r="B425" s="6">
        <v>49.100000381469727</v>
      </c>
      <c r="C425" s="6">
        <v>5.6500005722045898</v>
      </c>
      <c r="D425" s="5">
        <v>37.799999237060547</v>
      </c>
      <c r="E425" s="5">
        <v>40.299999237060547</v>
      </c>
      <c r="F425" s="5">
        <v>57.299999237060547</v>
      </c>
      <c r="G425" s="5">
        <v>60.400001525878906</v>
      </c>
      <c r="H425" s="6">
        <v>156.65000152587891</v>
      </c>
      <c r="I425" s="6">
        <v>4.9750022888183594</v>
      </c>
      <c r="J425" s="5">
        <v>146.69999694824219</v>
      </c>
      <c r="K425" s="5">
        <v>149.19999694824219</v>
      </c>
      <c r="L425" s="5">
        <v>164.10000610351562</v>
      </c>
      <c r="M425" s="5">
        <v>166.60000610351562</v>
      </c>
    </row>
    <row r="426" spans="1:13" x14ac:dyDescent="0.2">
      <c r="A426" t="s">
        <v>432</v>
      </c>
      <c r="B426" s="6">
        <v>49.150001525878906</v>
      </c>
      <c r="C426" s="6">
        <v>5.625</v>
      </c>
      <c r="D426" s="5">
        <v>37.900001525878906</v>
      </c>
      <c r="E426" s="5">
        <v>40.400001525878906</v>
      </c>
      <c r="F426" s="5">
        <v>57.400001525878906</v>
      </c>
      <c r="G426" s="5">
        <v>60.400001525878906</v>
      </c>
      <c r="H426" s="6">
        <v>156.65000152587891</v>
      </c>
      <c r="I426" s="6">
        <v>4.9750022888183594</v>
      </c>
      <c r="J426" s="5">
        <v>146.69999694824219</v>
      </c>
      <c r="K426" s="5">
        <v>149.19999694824219</v>
      </c>
      <c r="L426" s="5">
        <v>164.10000610351562</v>
      </c>
      <c r="M426" s="5">
        <v>166.60000610351562</v>
      </c>
    </row>
    <row r="427" spans="1:13" x14ac:dyDescent="0.2">
      <c r="A427" t="s">
        <v>433</v>
      </c>
      <c r="B427" s="6">
        <v>49.25</v>
      </c>
      <c r="C427" s="6">
        <v>5.625</v>
      </c>
      <c r="D427" s="5">
        <v>38</v>
      </c>
      <c r="E427" s="5">
        <v>40.5</v>
      </c>
      <c r="F427" s="5">
        <v>57.400001525878906</v>
      </c>
      <c r="G427" s="5">
        <v>60.5</v>
      </c>
      <c r="H427" s="6">
        <v>156.65000152587891</v>
      </c>
      <c r="I427" s="6">
        <v>4.9750022888183594</v>
      </c>
      <c r="J427" s="5">
        <v>146.69999694824219</v>
      </c>
      <c r="K427" s="5">
        <v>149.19999694824219</v>
      </c>
      <c r="L427" s="5">
        <v>164.10000610351562</v>
      </c>
      <c r="M427" s="5">
        <v>166.60000610351562</v>
      </c>
    </row>
    <row r="428" spans="1:13" x14ac:dyDescent="0.2">
      <c r="A428" t="s">
        <v>434</v>
      </c>
      <c r="B428" s="6">
        <v>49.25</v>
      </c>
      <c r="C428" s="6">
        <v>5.625</v>
      </c>
      <c r="D428" s="5">
        <v>38</v>
      </c>
      <c r="E428" s="5">
        <v>40.599998474121094</v>
      </c>
      <c r="F428" s="5">
        <v>57.5</v>
      </c>
      <c r="G428" s="5">
        <v>60.5</v>
      </c>
      <c r="H428" s="6">
        <v>156.70000457763672</v>
      </c>
      <c r="I428" s="6">
        <v>4.9500007629394531</v>
      </c>
      <c r="J428" s="5">
        <v>146.80000305175781</v>
      </c>
      <c r="K428" s="5">
        <v>149.30000305175781</v>
      </c>
      <c r="L428" s="5">
        <v>164.10000610351562</v>
      </c>
      <c r="M428" s="5">
        <v>166.60000610351562</v>
      </c>
    </row>
    <row r="429" spans="1:13" x14ac:dyDescent="0.2">
      <c r="A429" t="s">
        <v>435</v>
      </c>
      <c r="B429" s="6">
        <v>49.299999237060547</v>
      </c>
      <c r="C429" s="6">
        <v>5.6000003814697266</v>
      </c>
      <c r="D429" s="5">
        <v>38.099998474121094</v>
      </c>
      <c r="E429" s="5">
        <v>40.599998474121094</v>
      </c>
      <c r="F429" s="5">
        <v>57.5</v>
      </c>
      <c r="G429" s="5">
        <v>60.5</v>
      </c>
      <c r="H429" s="6">
        <v>156.70000457763672</v>
      </c>
      <c r="I429" s="6">
        <v>4.9500007629394531</v>
      </c>
      <c r="J429" s="5">
        <v>146.80000305175781</v>
      </c>
      <c r="K429" s="5">
        <v>149.30000305175781</v>
      </c>
      <c r="L429" s="5">
        <v>164.10000610351562</v>
      </c>
      <c r="M429" s="5">
        <v>166.60000610351562</v>
      </c>
    </row>
    <row r="430" spans="1:13" x14ac:dyDescent="0.2">
      <c r="A430" t="s">
        <v>436</v>
      </c>
      <c r="B430" s="6">
        <v>49.349998474121094</v>
      </c>
      <c r="C430" s="6">
        <v>5.625</v>
      </c>
      <c r="D430" s="5">
        <v>38.099998474121094</v>
      </c>
      <c r="E430" s="5">
        <v>40.599998474121094</v>
      </c>
      <c r="F430" s="5">
        <v>57.5</v>
      </c>
      <c r="G430" s="5">
        <v>60.599998474121094</v>
      </c>
      <c r="H430" s="6">
        <v>156.70000457763672</v>
      </c>
      <c r="I430" s="6">
        <v>4.9500007629394531</v>
      </c>
      <c r="J430" s="5">
        <v>146.80000305175781</v>
      </c>
      <c r="K430" s="5">
        <v>149.30000305175781</v>
      </c>
      <c r="L430" s="5">
        <v>164.10000610351562</v>
      </c>
      <c r="M430" s="5">
        <v>166.60000610351562</v>
      </c>
    </row>
    <row r="431" spans="1:13" x14ac:dyDescent="0.2">
      <c r="A431" t="s">
        <v>437</v>
      </c>
      <c r="B431" s="6">
        <v>49.399999618530273</v>
      </c>
      <c r="C431" s="6">
        <v>5.5999994277954102</v>
      </c>
      <c r="D431" s="5">
        <v>38.200000762939453</v>
      </c>
      <c r="E431" s="5">
        <v>40.700000762939453</v>
      </c>
      <c r="F431" s="5">
        <v>57.599998474121094</v>
      </c>
      <c r="G431" s="5">
        <v>60.599998474121094</v>
      </c>
      <c r="H431" s="6">
        <v>156.75</v>
      </c>
      <c r="I431" s="6">
        <v>4.9250030517578125</v>
      </c>
      <c r="J431" s="5">
        <v>146.89999389648437</v>
      </c>
      <c r="K431" s="5">
        <v>149.39999389648437</v>
      </c>
      <c r="L431" s="5">
        <v>164.10000610351562</v>
      </c>
      <c r="M431" s="5">
        <v>166.60000610351562</v>
      </c>
    </row>
    <row r="432" spans="1:13" x14ac:dyDescent="0.2">
      <c r="A432" t="s">
        <v>438</v>
      </c>
      <c r="B432" s="6">
        <v>49.399999618530273</v>
      </c>
      <c r="C432" s="6">
        <v>5.5999994277954102</v>
      </c>
      <c r="D432" s="5">
        <v>38.200000762939453</v>
      </c>
      <c r="E432" s="5">
        <v>40.700000762939453</v>
      </c>
      <c r="F432" s="5">
        <v>57.599998474121094</v>
      </c>
      <c r="G432" s="5">
        <v>60.599998474121094</v>
      </c>
      <c r="H432" s="6">
        <v>156.75</v>
      </c>
      <c r="I432" s="6">
        <v>4.9250030517578125</v>
      </c>
      <c r="J432" s="5">
        <v>146.89999389648437</v>
      </c>
      <c r="K432" s="5">
        <v>149.39999389648437</v>
      </c>
      <c r="L432" s="5">
        <v>164.10000610351562</v>
      </c>
      <c r="M432" s="5">
        <v>166.60000610351562</v>
      </c>
    </row>
    <row r="433" spans="1:13" x14ac:dyDescent="0.2">
      <c r="A433" t="s">
        <v>439</v>
      </c>
      <c r="B433" s="6">
        <v>49.44999885559082</v>
      </c>
      <c r="C433" s="6">
        <v>5.5749998092651367</v>
      </c>
      <c r="D433" s="5">
        <v>38.299999237060547</v>
      </c>
      <c r="E433" s="5">
        <v>40.799999237060547</v>
      </c>
      <c r="F433" s="5">
        <v>57.599998474121094</v>
      </c>
      <c r="G433" s="5">
        <v>60.599998474121094</v>
      </c>
      <c r="H433" s="6">
        <v>156.80000305175781</v>
      </c>
      <c r="I433" s="6">
        <v>4.9000015258789062</v>
      </c>
      <c r="J433" s="5">
        <v>147</v>
      </c>
      <c r="K433" s="5">
        <v>149.5</v>
      </c>
      <c r="L433" s="5">
        <v>164.19999694824219</v>
      </c>
      <c r="M433" s="5">
        <v>166.60000610351562</v>
      </c>
    </row>
    <row r="434" spans="1:13" x14ac:dyDescent="0.2">
      <c r="A434" t="s">
        <v>440</v>
      </c>
      <c r="B434" s="6">
        <v>49.44999885559082</v>
      </c>
      <c r="C434" s="6">
        <v>5.5749998092651367</v>
      </c>
      <c r="D434" s="5">
        <v>38.299999237060547</v>
      </c>
      <c r="E434" s="5">
        <v>40.799999237060547</v>
      </c>
      <c r="F434" s="5">
        <v>57.599998474121094</v>
      </c>
      <c r="G434" s="5">
        <v>60.599998474121094</v>
      </c>
      <c r="H434" s="6">
        <v>156.80000305175781</v>
      </c>
      <c r="I434" s="6">
        <v>4.9000015258789062</v>
      </c>
      <c r="J434" s="5">
        <v>147</v>
      </c>
      <c r="K434" s="5">
        <v>149.39999389648437</v>
      </c>
      <c r="L434" s="5">
        <v>164.19999694824219</v>
      </c>
      <c r="M434" s="5">
        <v>166.60000610351562</v>
      </c>
    </row>
    <row r="435" spans="1:13" x14ac:dyDescent="0.2">
      <c r="A435" t="s">
        <v>441</v>
      </c>
      <c r="B435" s="6">
        <v>49.5</v>
      </c>
      <c r="C435" s="6">
        <v>5.5499992370605469</v>
      </c>
      <c r="D435" s="5">
        <v>38.400001525878906</v>
      </c>
      <c r="E435" s="5">
        <v>40.900001525878906</v>
      </c>
      <c r="F435" s="5">
        <v>57.599998474121094</v>
      </c>
      <c r="G435" s="5">
        <v>60.599998474121094</v>
      </c>
      <c r="H435" s="6">
        <v>156.85000610351562</v>
      </c>
      <c r="I435" s="6">
        <v>4.875</v>
      </c>
      <c r="J435" s="5">
        <v>147.10000610351562</v>
      </c>
      <c r="K435" s="5">
        <v>149.60000610351562</v>
      </c>
      <c r="L435" s="5">
        <v>164.19999694824219</v>
      </c>
      <c r="M435" s="5">
        <v>166.60000610351562</v>
      </c>
    </row>
    <row r="436" spans="1:13" x14ac:dyDescent="0.2">
      <c r="A436" t="s">
        <v>442</v>
      </c>
      <c r="B436" s="6">
        <v>49.5</v>
      </c>
      <c r="C436" s="6">
        <v>5.5499992370605469</v>
      </c>
      <c r="D436" s="5">
        <v>38.400001525878906</v>
      </c>
      <c r="E436" s="5">
        <v>40.900001525878906</v>
      </c>
      <c r="F436" s="5">
        <v>57.599998474121094</v>
      </c>
      <c r="G436" s="5">
        <v>60.599998474121094</v>
      </c>
      <c r="H436" s="6">
        <v>156.85000610351562</v>
      </c>
      <c r="I436" s="6">
        <v>4.875</v>
      </c>
      <c r="J436" s="5">
        <v>147.10000610351562</v>
      </c>
      <c r="K436" s="5">
        <v>149.60000610351562</v>
      </c>
      <c r="L436" s="5">
        <v>164.19999694824219</v>
      </c>
      <c r="M436" s="5">
        <v>166.60000610351562</v>
      </c>
    </row>
    <row r="437" spans="1:13" x14ac:dyDescent="0.2">
      <c r="A437" t="s">
        <v>443</v>
      </c>
      <c r="B437" s="6">
        <v>49.5</v>
      </c>
      <c r="C437" s="6">
        <v>5.5499992370605469</v>
      </c>
      <c r="D437" s="5">
        <v>38.400001525878906</v>
      </c>
      <c r="E437" s="5">
        <v>40.900001525878906</v>
      </c>
      <c r="F437" s="5">
        <v>57.599998474121094</v>
      </c>
      <c r="G437" s="5">
        <v>60.599998474121094</v>
      </c>
      <c r="H437" s="6">
        <v>156.90000152587891</v>
      </c>
      <c r="I437" s="6">
        <v>4.8500022888183594</v>
      </c>
      <c r="J437" s="5">
        <v>147.19999694824219</v>
      </c>
      <c r="K437" s="5">
        <v>149.60000610351562</v>
      </c>
      <c r="L437" s="5">
        <v>164.19999694824219</v>
      </c>
      <c r="M437" s="5">
        <v>166.60000610351562</v>
      </c>
    </row>
    <row r="438" spans="1:13" x14ac:dyDescent="0.2">
      <c r="A438" t="s">
        <v>444</v>
      </c>
      <c r="B438" s="6">
        <v>49.600000381469727</v>
      </c>
      <c r="C438" s="6">
        <v>5.5500001907348633</v>
      </c>
      <c r="D438" s="5">
        <v>38.5</v>
      </c>
      <c r="E438" s="5">
        <v>41</v>
      </c>
      <c r="F438" s="5">
        <v>57.700000762939453</v>
      </c>
      <c r="G438" s="5">
        <v>60.700000762939453</v>
      </c>
      <c r="H438" s="6">
        <v>156.90000152587891</v>
      </c>
      <c r="I438" s="6">
        <v>4.8500022888183594</v>
      </c>
      <c r="J438" s="5">
        <v>147.19999694824219</v>
      </c>
      <c r="K438" s="5">
        <v>149.60000610351562</v>
      </c>
      <c r="L438" s="5">
        <v>164.19999694824219</v>
      </c>
      <c r="M438" s="5">
        <v>166.60000610351562</v>
      </c>
    </row>
    <row r="439" spans="1:13" x14ac:dyDescent="0.2">
      <c r="A439" t="s">
        <v>445</v>
      </c>
      <c r="B439" s="6">
        <v>49.600000381469727</v>
      </c>
      <c r="C439" s="6">
        <v>5.5500001907348633</v>
      </c>
      <c r="D439" s="5">
        <v>38.5</v>
      </c>
      <c r="E439" s="5">
        <v>41</v>
      </c>
      <c r="F439" s="5">
        <v>57.700000762939453</v>
      </c>
      <c r="G439" s="5">
        <v>60.700000762939453</v>
      </c>
      <c r="H439" s="6">
        <v>156.95000457763672</v>
      </c>
      <c r="I439" s="6">
        <v>4.8250007629394531</v>
      </c>
      <c r="J439" s="5">
        <v>147.30000305175781</v>
      </c>
      <c r="K439" s="5">
        <v>149.69999694824219</v>
      </c>
      <c r="L439" s="5">
        <v>164.19999694824219</v>
      </c>
      <c r="M439" s="5">
        <v>166.60000610351562</v>
      </c>
    </row>
    <row r="440" spans="1:13" x14ac:dyDescent="0.2">
      <c r="A440" t="s">
        <v>446</v>
      </c>
      <c r="B440" s="6">
        <v>49.649999618530273</v>
      </c>
      <c r="C440" s="6">
        <v>5.5250005722045898</v>
      </c>
      <c r="D440" s="5">
        <v>38.599998474121094</v>
      </c>
      <c r="E440" s="5">
        <v>41.099998474121094</v>
      </c>
      <c r="F440" s="5">
        <v>57.700000762939453</v>
      </c>
      <c r="G440" s="5">
        <v>60.700000762939453</v>
      </c>
      <c r="H440" s="6">
        <v>156.95000457763672</v>
      </c>
      <c r="I440" s="6">
        <v>4.8250007629394531</v>
      </c>
      <c r="J440" s="5">
        <v>147.30000305175781</v>
      </c>
      <c r="K440" s="5">
        <v>149.69999694824219</v>
      </c>
      <c r="L440" s="5">
        <v>164.19999694824219</v>
      </c>
      <c r="M440" s="5">
        <v>166.60000610351562</v>
      </c>
    </row>
    <row r="441" spans="1:13" x14ac:dyDescent="0.2">
      <c r="A441" t="s">
        <v>447</v>
      </c>
      <c r="B441" s="6">
        <v>49.649999618530273</v>
      </c>
      <c r="C441" s="6">
        <v>5.5250005722045898</v>
      </c>
      <c r="D441" s="5">
        <v>38.599998474121094</v>
      </c>
      <c r="E441" s="5">
        <v>41.099998474121094</v>
      </c>
      <c r="F441" s="5">
        <v>57.700000762939453</v>
      </c>
      <c r="G441" s="5">
        <v>60.700000762939453</v>
      </c>
      <c r="H441" s="6">
        <v>156.95000457763672</v>
      </c>
      <c r="I441" s="6">
        <v>4.8250007629394531</v>
      </c>
      <c r="J441" s="5">
        <v>147.30000305175781</v>
      </c>
      <c r="K441" s="5">
        <v>149.69999694824219</v>
      </c>
      <c r="L441" s="5">
        <v>164.19999694824219</v>
      </c>
      <c r="M441" s="5">
        <v>166.60000610351562</v>
      </c>
    </row>
    <row r="442" spans="1:13" x14ac:dyDescent="0.2">
      <c r="A442" t="s">
        <v>448</v>
      </c>
      <c r="B442" s="6">
        <v>49.700000762939453</v>
      </c>
      <c r="C442" s="6">
        <v>5.5</v>
      </c>
      <c r="D442" s="5">
        <v>38.700000762939453</v>
      </c>
      <c r="E442" s="5">
        <v>41.200000762939453</v>
      </c>
      <c r="F442" s="5">
        <v>57.700000762939453</v>
      </c>
      <c r="G442" s="5">
        <v>60.700000762939453</v>
      </c>
      <c r="H442" s="6">
        <v>157</v>
      </c>
      <c r="I442" s="6">
        <v>4.8000030517578125</v>
      </c>
      <c r="J442" s="5">
        <v>147.39999389648437</v>
      </c>
      <c r="K442" s="5">
        <v>149.80000305175781</v>
      </c>
      <c r="L442" s="5">
        <v>164.19999694824219</v>
      </c>
      <c r="M442" s="5">
        <v>166.60000610351562</v>
      </c>
    </row>
    <row r="443" spans="1:13" x14ac:dyDescent="0.2">
      <c r="A443" t="s">
        <v>449</v>
      </c>
      <c r="B443" s="6">
        <v>49.700000762939453</v>
      </c>
      <c r="C443" s="6">
        <v>5.5</v>
      </c>
      <c r="D443" s="5">
        <v>38.700000762939453</v>
      </c>
      <c r="E443" s="5">
        <v>41.200000762939453</v>
      </c>
      <c r="F443" s="5">
        <v>57.700000762939453</v>
      </c>
      <c r="G443" s="5">
        <v>60.700000762939453</v>
      </c>
      <c r="H443" s="6">
        <v>157</v>
      </c>
      <c r="I443" s="6">
        <v>4.8000030517578125</v>
      </c>
      <c r="J443" s="5">
        <v>147.39999389648437</v>
      </c>
      <c r="K443" s="5">
        <v>149.80000305175781</v>
      </c>
      <c r="L443" s="5">
        <v>164.19999694824219</v>
      </c>
      <c r="M443" s="5">
        <v>166.60000610351562</v>
      </c>
    </row>
    <row r="444" spans="1:13" x14ac:dyDescent="0.2">
      <c r="A444" t="s">
        <v>450</v>
      </c>
      <c r="B444" s="6">
        <v>49.700000762939453</v>
      </c>
      <c r="C444" s="6">
        <v>5.5</v>
      </c>
      <c r="D444" s="5">
        <v>38.700000762939453</v>
      </c>
      <c r="E444" s="5">
        <v>41.200000762939453</v>
      </c>
      <c r="F444" s="5">
        <v>57.700000762939453</v>
      </c>
      <c r="G444" s="5">
        <v>60.700000762939453</v>
      </c>
      <c r="H444" s="6">
        <v>157</v>
      </c>
      <c r="I444" s="6">
        <v>4.8000030517578125</v>
      </c>
      <c r="J444" s="5">
        <v>147.39999389648437</v>
      </c>
      <c r="K444" s="5">
        <v>149.80000305175781</v>
      </c>
      <c r="L444" s="5">
        <v>164.19999694824219</v>
      </c>
      <c r="M444" s="5">
        <v>166.60000610351562</v>
      </c>
    </row>
    <row r="445" spans="1:13" x14ac:dyDescent="0.2">
      <c r="A445" t="s">
        <v>451</v>
      </c>
      <c r="B445" s="6">
        <v>49.75</v>
      </c>
      <c r="C445" s="6">
        <v>5.4750003814697266</v>
      </c>
      <c r="D445" s="5">
        <v>38.799999237060547</v>
      </c>
      <c r="E445" s="5">
        <v>41.299999237060547</v>
      </c>
      <c r="F445" s="5">
        <v>57.700000762939453</v>
      </c>
      <c r="G445" s="5">
        <v>60.700000762939453</v>
      </c>
      <c r="H445" s="6">
        <v>157</v>
      </c>
      <c r="I445" s="6">
        <v>4.8000030517578125</v>
      </c>
      <c r="J445" s="5">
        <v>147.39999389648437</v>
      </c>
      <c r="K445" s="5">
        <v>149.80000305175781</v>
      </c>
      <c r="L445" s="5">
        <v>164.19999694824219</v>
      </c>
      <c r="M445" s="5">
        <v>166.60000610351562</v>
      </c>
    </row>
    <row r="446" spans="1:13" x14ac:dyDescent="0.2">
      <c r="A446" t="s">
        <v>452</v>
      </c>
      <c r="B446" s="6">
        <v>49.75</v>
      </c>
      <c r="C446" s="6">
        <v>5.4750003814697266</v>
      </c>
      <c r="D446" s="5">
        <v>38.799999237060547</v>
      </c>
      <c r="E446" s="5">
        <v>41.299999237060547</v>
      </c>
      <c r="F446" s="5">
        <v>57.700000762939453</v>
      </c>
      <c r="G446" s="5">
        <v>60.700000762939453</v>
      </c>
      <c r="H446" s="6">
        <v>157</v>
      </c>
      <c r="I446" s="6">
        <v>4.8000030517578125</v>
      </c>
      <c r="J446" s="5">
        <v>147.39999389648437</v>
      </c>
      <c r="K446" s="5">
        <v>149.80000305175781</v>
      </c>
      <c r="L446" s="5">
        <v>164.19999694824219</v>
      </c>
      <c r="M446" s="5">
        <v>166.60000610351562</v>
      </c>
    </row>
    <row r="447" spans="1:13" x14ac:dyDescent="0.2">
      <c r="A447" t="s">
        <v>453</v>
      </c>
      <c r="B447" s="6">
        <v>49.80000114440918</v>
      </c>
      <c r="C447" s="6">
        <v>5.4499998092651367</v>
      </c>
      <c r="D447" s="5">
        <v>38.900001525878906</v>
      </c>
      <c r="E447" s="5">
        <v>41.400001525878906</v>
      </c>
      <c r="F447" s="5">
        <v>57.700000762939453</v>
      </c>
      <c r="G447" s="5">
        <v>60.700000762939453</v>
      </c>
      <c r="H447" s="6">
        <v>157</v>
      </c>
      <c r="I447" s="6">
        <v>4.8000030517578125</v>
      </c>
      <c r="J447" s="5">
        <v>147.39999389648437</v>
      </c>
      <c r="K447" s="5">
        <v>149.80000305175781</v>
      </c>
      <c r="L447" s="5">
        <v>164.19999694824219</v>
      </c>
      <c r="M447" s="5">
        <v>166.60000610351562</v>
      </c>
    </row>
    <row r="448" spans="1:13" x14ac:dyDescent="0.2">
      <c r="A448" t="s">
        <v>454</v>
      </c>
      <c r="B448" s="6">
        <v>49.80000114440918</v>
      </c>
      <c r="C448" s="6">
        <v>5.4499998092651367</v>
      </c>
      <c r="D448" s="5">
        <v>38.900001525878906</v>
      </c>
      <c r="E448" s="5">
        <v>41.400001525878906</v>
      </c>
      <c r="F448" s="5">
        <v>57.700000762939453</v>
      </c>
      <c r="G448" s="5">
        <v>60.700000762939453</v>
      </c>
      <c r="H448" s="6">
        <v>157</v>
      </c>
      <c r="I448" s="6">
        <v>4.8000030517578125</v>
      </c>
      <c r="J448" s="5">
        <v>147.39999389648437</v>
      </c>
      <c r="K448" s="5">
        <v>149.80000305175781</v>
      </c>
      <c r="L448" s="5">
        <v>164.19999694824219</v>
      </c>
      <c r="M448" s="5">
        <v>166.60000610351562</v>
      </c>
    </row>
    <row r="449" spans="1:13" x14ac:dyDescent="0.2">
      <c r="A449" t="s">
        <v>455</v>
      </c>
      <c r="B449" s="6">
        <v>49.850000381469727</v>
      </c>
      <c r="C449" s="6">
        <v>5.4250001907348633</v>
      </c>
      <c r="D449" s="5">
        <v>39</v>
      </c>
      <c r="E449" s="5">
        <v>41.5</v>
      </c>
      <c r="F449" s="5">
        <v>57.700000762939453</v>
      </c>
      <c r="G449" s="5">
        <v>60.700000762939453</v>
      </c>
      <c r="H449" s="6">
        <v>157</v>
      </c>
      <c r="I449" s="6">
        <v>4.8000030517578125</v>
      </c>
      <c r="J449" s="5">
        <v>147.39999389648437</v>
      </c>
      <c r="K449" s="5">
        <v>149.80000305175781</v>
      </c>
      <c r="L449" s="5">
        <v>164.19999694824219</v>
      </c>
      <c r="M449" s="5">
        <v>166.60000610351562</v>
      </c>
    </row>
    <row r="450" spans="1:13" x14ac:dyDescent="0.2">
      <c r="A450" t="s">
        <v>456</v>
      </c>
      <c r="B450" s="6">
        <v>49.850000381469727</v>
      </c>
      <c r="C450" s="6">
        <v>5.4250001907348633</v>
      </c>
      <c r="D450" s="5">
        <v>39</v>
      </c>
      <c r="E450" s="5">
        <v>41.5</v>
      </c>
      <c r="F450" s="5">
        <v>57.700000762939453</v>
      </c>
      <c r="G450" s="5">
        <v>60.700000762939453</v>
      </c>
      <c r="H450" s="6">
        <v>157</v>
      </c>
      <c r="I450" s="6">
        <v>4.8000030517578125</v>
      </c>
      <c r="J450" s="5">
        <v>147.39999389648437</v>
      </c>
      <c r="K450" s="5">
        <v>149.80000305175781</v>
      </c>
      <c r="L450" s="5">
        <v>164.19999694824219</v>
      </c>
      <c r="M450" s="5">
        <v>166.60000610351562</v>
      </c>
    </row>
    <row r="451" spans="1:13" x14ac:dyDescent="0.2">
      <c r="A451" t="s">
        <v>457</v>
      </c>
      <c r="B451" s="6">
        <v>49.850000381469727</v>
      </c>
      <c r="C451" s="6">
        <v>5.4250001907348633</v>
      </c>
      <c r="D451" s="5">
        <v>39</v>
      </c>
      <c r="E451" s="5">
        <v>41.5</v>
      </c>
      <c r="F451" s="5">
        <v>57.700000762939453</v>
      </c>
      <c r="G451" s="5">
        <v>60.700000762939453</v>
      </c>
      <c r="H451" s="6">
        <v>157</v>
      </c>
      <c r="I451" s="6">
        <v>4.8000030517578125</v>
      </c>
      <c r="J451" s="5">
        <v>147.39999389648437</v>
      </c>
      <c r="K451" s="5">
        <v>149.80000305175781</v>
      </c>
      <c r="L451" s="5">
        <v>164.19999694824219</v>
      </c>
      <c r="M451" s="5">
        <v>166.60000610351562</v>
      </c>
    </row>
    <row r="452" spans="1:13" x14ac:dyDescent="0.2">
      <c r="A452" t="s">
        <v>458</v>
      </c>
      <c r="B452" s="6">
        <v>49.899999618530273</v>
      </c>
      <c r="C452" s="6">
        <v>5.4000005722045898</v>
      </c>
      <c r="D452" s="5">
        <v>39.099998474121094</v>
      </c>
      <c r="E452" s="5">
        <v>41.599998474121094</v>
      </c>
      <c r="F452" s="5">
        <v>57.799999237060547</v>
      </c>
      <c r="G452" s="5">
        <v>60.700000762939453</v>
      </c>
      <c r="H452" s="6">
        <v>157</v>
      </c>
      <c r="I452" s="6">
        <v>4.8000030517578125</v>
      </c>
      <c r="J452" s="5">
        <v>147.39999389648437</v>
      </c>
      <c r="K452" s="5">
        <v>149.80000305175781</v>
      </c>
      <c r="L452" s="5">
        <v>164.19999694824219</v>
      </c>
      <c r="M452" s="5">
        <v>166.60000610351562</v>
      </c>
    </row>
    <row r="453" spans="1:13" x14ac:dyDescent="0.2">
      <c r="A453" t="s">
        <v>459</v>
      </c>
      <c r="B453" s="6">
        <v>49.899999618530273</v>
      </c>
      <c r="C453" s="6">
        <v>5.4000005722045898</v>
      </c>
      <c r="D453" s="5">
        <v>39.099998474121094</v>
      </c>
      <c r="E453" s="5">
        <v>41.599998474121094</v>
      </c>
      <c r="F453" s="5">
        <v>57.799999237060547</v>
      </c>
      <c r="G453" s="5">
        <v>60.700000762939453</v>
      </c>
      <c r="H453" s="6">
        <v>157</v>
      </c>
      <c r="I453" s="6">
        <v>4.8000030517578125</v>
      </c>
      <c r="J453" s="5">
        <v>147.39999389648437</v>
      </c>
      <c r="K453" s="5">
        <v>149.80000305175781</v>
      </c>
      <c r="L453" s="5">
        <v>164.19999694824219</v>
      </c>
      <c r="M453" s="5">
        <v>166.60000610351562</v>
      </c>
    </row>
    <row r="454" spans="1:13" x14ac:dyDescent="0.2">
      <c r="A454" t="s">
        <v>460</v>
      </c>
      <c r="B454" s="6">
        <v>49.899999618530273</v>
      </c>
      <c r="C454" s="6">
        <v>5.4000005722045898</v>
      </c>
      <c r="D454" s="5">
        <v>39.099998474121094</v>
      </c>
      <c r="E454" s="5">
        <v>41.599998474121094</v>
      </c>
      <c r="F454" s="5">
        <v>57.799999237060547</v>
      </c>
      <c r="G454" s="5">
        <v>60.700000762939453</v>
      </c>
      <c r="H454" s="6">
        <v>157</v>
      </c>
      <c r="I454" s="6">
        <v>4.8000030517578125</v>
      </c>
      <c r="J454" s="5">
        <v>147.39999389648437</v>
      </c>
      <c r="K454" s="5">
        <v>149.80000305175781</v>
      </c>
      <c r="L454" s="5">
        <v>164.19999694824219</v>
      </c>
      <c r="M454" s="5">
        <v>166.60000610351562</v>
      </c>
    </row>
    <row r="455" spans="1:13" x14ac:dyDescent="0.2">
      <c r="A455" t="s">
        <v>461</v>
      </c>
      <c r="B455" s="6">
        <v>49.899999618530273</v>
      </c>
      <c r="C455" s="6">
        <v>5.4000005722045898</v>
      </c>
      <c r="D455" s="5">
        <v>39.099998474121094</v>
      </c>
      <c r="E455" s="5">
        <v>41.599998474121094</v>
      </c>
      <c r="F455" s="5">
        <v>57.799999237060547</v>
      </c>
      <c r="G455" s="5">
        <v>60.700000762939453</v>
      </c>
      <c r="H455" s="6">
        <v>157</v>
      </c>
      <c r="I455" s="6">
        <v>4.8000030517578125</v>
      </c>
      <c r="J455" s="5">
        <v>147.39999389648437</v>
      </c>
      <c r="K455" s="5">
        <v>149.80000305175781</v>
      </c>
      <c r="L455" s="5">
        <v>164.19999694824219</v>
      </c>
      <c r="M455" s="5">
        <v>166.60000610351562</v>
      </c>
    </row>
    <row r="456" spans="1:13" x14ac:dyDescent="0.2">
      <c r="A456" t="s">
        <v>462</v>
      </c>
      <c r="B456" s="6">
        <v>49.950000762939453</v>
      </c>
      <c r="C456" s="6">
        <v>5.375</v>
      </c>
      <c r="D456" s="5">
        <v>39.200000762939453</v>
      </c>
      <c r="E456" s="5">
        <v>41.700000762939453</v>
      </c>
      <c r="F456" s="5">
        <v>57.799999237060547</v>
      </c>
      <c r="G456" s="5">
        <v>60.700000762939453</v>
      </c>
      <c r="H456" s="6">
        <v>157</v>
      </c>
      <c r="I456" s="6">
        <v>4.8000030517578125</v>
      </c>
      <c r="J456" s="5">
        <v>147.39999389648437</v>
      </c>
      <c r="K456" s="5">
        <v>149.80000305175781</v>
      </c>
      <c r="L456" s="5">
        <v>164.19999694824219</v>
      </c>
      <c r="M456" s="5">
        <v>166.60000610351562</v>
      </c>
    </row>
    <row r="457" spans="1:13" x14ac:dyDescent="0.2">
      <c r="A457" t="s">
        <v>463</v>
      </c>
      <c r="B457" s="6">
        <v>49.950000762939453</v>
      </c>
      <c r="C457" s="6">
        <v>5.375</v>
      </c>
      <c r="D457" s="5">
        <v>39.200000762939453</v>
      </c>
      <c r="E457" s="5">
        <v>41.700000762939453</v>
      </c>
      <c r="F457" s="5">
        <v>57.799999237060547</v>
      </c>
      <c r="G457" s="5">
        <v>60.700000762939453</v>
      </c>
      <c r="H457" s="6">
        <v>157</v>
      </c>
      <c r="I457" s="6">
        <v>4.8000030517578125</v>
      </c>
      <c r="J457" s="5">
        <v>147.39999389648437</v>
      </c>
      <c r="K457" s="5">
        <v>149.80000305175781</v>
      </c>
      <c r="L457" s="5">
        <v>164.19999694824219</v>
      </c>
      <c r="M457" s="5">
        <v>166.60000610351562</v>
      </c>
    </row>
  </sheetData>
  <sheetProtection password="98C2" sheet="1" objects="1" scenarios="1"/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Z60"/>
  <sheetViews>
    <sheetView zoomScale="69" zoomScaleNormal="69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2" sqref="G2"/>
    </sheetView>
  </sheetViews>
  <sheetFormatPr defaultColWidth="9.140625" defaultRowHeight="27.75" x14ac:dyDescent="0.2"/>
  <cols>
    <col min="1" max="1" width="14.42578125" style="45" customWidth="1"/>
    <col min="2" max="2" width="5.42578125" style="45" customWidth="1"/>
    <col min="3" max="3" width="12.85546875" style="45" customWidth="1"/>
    <col min="4" max="4" width="15.140625" style="45" customWidth="1"/>
    <col min="5" max="6" width="11.7109375" style="45" customWidth="1"/>
    <col min="7" max="7" width="17" style="45" customWidth="1"/>
    <col min="8" max="8" width="28.140625" style="45" customWidth="1"/>
    <col min="9" max="9" width="7.7109375" style="45" customWidth="1"/>
    <col min="10" max="10" width="3.5703125" style="45" customWidth="1"/>
    <col min="11" max="11" width="7.7109375" style="45" customWidth="1"/>
    <col min="12" max="12" width="8.28515625" style="45" customWidth="1"/>
    <col min="13" max="13" width="7.7109375" style="45" customWidth="1"/>
    <col min="14" max="16" width="5" style="45" customWidth="1"/>
    <col min="17" max="17" width="8" style="45" customWidth="1"/>
    <col min="18" max="23" width="5" style="45" customWidth="1"/>
    <col min="24" max="26" width="7.7109375" style="46" customWidth="1"/>
    <col min="27" max="16384" width="9.140625" style="45"/>
  </cols>
  <sheetData>
    <row r="1" spans="1:26" ht="27" customHeight="1" x14ac:dyDescent="0.2">
      <c r="A1" s="116" t="s">
        <v>560</v>
      </c>
      <c r="B1" s="124"/>
      <c r="C1" s="124"/>
      <c r="D1" s="125"/>
      <c r="E1" s="53" t="s">
        <v>482</v>
      </c>
      <c r="F1" s="54" t="s">
        <v>468</v>
      </c>
      <c r="G1" s="55" t="s">
        <v>561</v>
      </c>
      <c r="H1" s="56"/>
      <c r="I1" s="88" t="s">
        <v>562</v>
      </c>
      <c r="J1" s="89"/>
      <c r="K1" s="89"/>
      <c r="L1" s="89"/>
      <c r="M1" s="89"/>
      <c r="N1" s="56"/>
    </row>
    <row r="2" spans="1:26" ht="27" customHeight="1" thickBot="1" x14ac:dyDescent="0.25">
      <c r="A2" s="117"/>
      <c r="B2" s="126"/>
      <c r="C2" s="126"/>
      <c r="D2" s="127"/>
      <c r="E2" s="57">
        <v>1</v>
      </c>
      <c r="F2" s="58">
        <v>5</v>
      </c>
      <c r="G2" s="59">
        <v>2565</v>
      </c>
      <c r="H2" s="56" t="s">
        <v>639</v>
      </c>
      <c r="I2" s="88" t="s">
        <v>563</v>
      </c>
      <c r="J2" s="89"/>
      <c r="K2" s="89"/>
      <c r="L2" s="89"/>
      <c r="M2" s="89"/>
      <c r="N2" s="56"/>
    </row>
    <row r="3" spans="1:26" ht="27" customHeight="1" x14ac:dyDescent="0.2">
      <c r="A3" s="56"/>
      <c r="B3" s="56"/>
      <c r="C3" s="56"/>
      <c r="D3" s="56"/>
      <c r="E3" s="56"/>
      <c r="F3" s="60"/>
      <c r="G3" s="60"/>
      <c r="H3" s="61"/>
      <c r="I3" s="88" t="s">
        <v>564</v>
      </c>
      <c r="J3" s="89"/>
      <c r="K3" s="89"/>
      <c r="L3" s="89"/>
      <c r="M3" s="89"/>
      <c r="N3" s="56"/>
    </row>
    <row r="4" spans="1:26" x14ac:dyDescent="0.2">
      <c r="A4" s="118" t="s">
        <v>565</v>
      </c>
      <c r="B4" s="123" t="s">
        <v>576</v>
      </c>
      <c r="C4" s="123"/>
      <c r="D4" s="123"/>
      <c r="E4" s="120" t="s">
        <v>566</v>
      </c>
      <c r="F4" s="120"/>
      <c r="G4" s="120"/>
      <c r="H4" s="114" t="s">
        <v>572</v>
      </c>
      <c r="I4" s="121" t="s">
        <v>567</v>
      </c>
      <c r="J4" s="121"/>
      <c r="K4" s="121"/>
      <c r="L4" s="121"/>
      <c r="M4" s="121"/>
      <c r="N4" s="121"/>
      <c r="O4" s="47"/>
      <c r="P4" s="47"/>
      <c r="Q4" s="47"/>
      <c r="R4" s="47"/>
      <c r="S4" s="47"/>
      <c r="T4" s="47"/>
      <c r="U4" s="47"/>
      <c r="V4" s="47"/>
      <c r="W4" s="47"/>
      <c r="X4" s="48" t="s">
        <v>568</v>
      </c>
    </row>
    <row r="5" spans="1:26" x14ac:dyDescent="0.2">
      <c r="A5" s="119"/>
      <c r="B5" s="123"/>
      <c r="C5" s="123"/>
      <c r="D5" s="123"/>
      <c r="E5" s="90" t="s">
        <v>569</v>
      </c>
      <c r="F5" s="90" t="s">
        <v>570</v>
      </c>
      <c r="G5" s="90" t="s">
        <v>571</v>
      </c>
      <c r="H5" s="115"/>
      <c r="I5" s="122" t="s">
        <v>467</v>
      </c>
      <c r="J5" s="122"/>
      <c r="K5" s="122" t="s">
        <v>468</v>
      </c>
      <c r="L5" s="122"/>
      <c r="M5" s="122" t="s">
        <v>573</v>
      </c>
      <c r="N5" s="122"/>
      <c r="O5" s="49"/>
      <c r="P5" s="49"/>
      <c r="Q5" s="49"/>
      <c r="R5" s="49"/>
      <c r="S5" s="49"/>
      <c r="T5" s="49"/>
      <c r="U5" s="49"/>
      <c r="V5" s="49"/>
      <c r="W5" s="49"/>
      <c r="X5" s="46" t="s">
        <v>574</v>
      </c>
      <c r="Y5" s="46" t="s">
        <v>468</v>
      </c>
      <c r="Z5" s="46" t="s">
        <v>573</v>
      </c>
    </row>
    <row r="6" spans="1:26" ht="21" customHeight="1" x14ac:dyDescent="0.35">
      <c r="A6" s="65">
        <v>1</v>
      </c>
      <c r="B6" s="81" t="s">
        <v>577</v>
      </c>
      <c r="C6" s="81" t="s">
        <v>578</v>
      </c>
      <c r="D6" s="81" t="s">
        <v>579</v>
      </c>
      <c r="E6" s="73">
        <v>4</v>
      </c>
      <c r="F6" s="74">
        <v>10</v>
      </c>
      <c r="G6" s="73">
        <v>2555</v>
      </c>
      <c r="H6" s="68" t="str">
        <f>IF(I6&gt;14,"นาย หรือ น.ส.",IF(I6&lt;15,"ด.ช. หรือ ด.ญ."))</f>
        <v>ด.ช. หรือ ด.ญ.</v>
      </c>
      <c r="I6" s="69">
        <f>IF(Z6&lt;0,IF(Y6-1&lt;0,X6-1,X6),IF(Y6&lt;0,X6-1,X6))</f>
        <v>9</v>
      </c>
      <c r="J6" s="70" t="s">
        <v>467</v>
      </c>
      <c r="K6" s="69">
        <f>IF(Z6&lt;0,IF(Y6-1&lt;0,Y6+12-1,Y6-1),IF(Y6&lt;0,Y6+12,Y6))</f>
        <v>6</v>
      </c>
      <c r="L6" s="70" t="s">
        <v>468</v>
      </c>
      <c r="M6" s="69">
        <f>IF(Z6&lt;0,Z6+30,Z6)</f>
        <v>27</v>
      </c>
      <c r="N6" s="70" t="s">
        <v>573</v>
      </c>
      <c r="O6" s="50"/>
      <c r="P6" s="50"/>
      <c r="Q6" s="51"/>
      <c r="R6" s="50"/>
      <c r="S6" s="50"/>
      <c r="T6" s="50"/>
      <c r="U6" s="50"/>
      <c r="V6" s="50"/>
      <c r="W6" s="50"/>
      <c r="X6" s="52">
        <f>G$2-G6</f>
        <v>10</v>
      </c>
      <c r="Y6" s="52">
        <f>F$2-F6</f>
        <v>-5</v>
      </c>
      <c r="Z6" s="52">
        <f>E$2-E6</f>
        <v>-3</v>
      </c>
    </row>
    <row r="7" spans="1:26" ht="21" customHeight="1" x14ac:dyDescent="0.35">
      <c r="A7" s="71">
        <v>2</v>
      </c>
      <c r="B7" s="81" t="s">
        <v>577</v>
      </c>
      <c r="C7" s="81" t="s">
        <v>580</v>
      </c>
      <c r="D7" s="81" t="s">
        <v>581</v>
      </c>
      <c r="E7" s="75">
        <v>3</v>
      </c>
      <c r="F7" s="76">
        <v>9</v>
      </c>
      <c r="G7" s="76">
        <v>2555</v>
      </c>
      <c r="H7" s="68" t="str">
        <f>IF(I7&gt;14,"นาย หรือ น.ส.",IF(I7&lt;15,"ด.ช. หรือ ด.ญ."))</f>
        <v>ด.ช. หรือ ด.ญ.</v>
      </c>
      <c r="I7" s="69">
        <f>IF(Z7&lt;0,IF(Y7-1&lt;0,X7-1,X7),IF(Y7&lt;0,X7-1,X7))</f>
        <v>9</v>
      </c>
      <c r="J7" s="70" t="s">
        <v>467</v>
      </c>
      <c r="K7" s="69">
        <f>IF(Z7&lt;0,IF(Y7-1&lt;0,Y7+12-1,Y7-1),IF(Y7&lt;0,Y7+12,Y7))</f>
        <v>7</v>
      </c>
      <c r="L7" s="70" t="s">
        <v>468</v>
      </c>
      <c r="M7" s="69">
        <f>IF(Z7&lt;0,Z7+30,Z7)</f>
        <v>28</v>
      </c>
      <c r="N7" s="70" t="s">
        <v>573</v>
      </c>
      <c r="O7" s="50"/>
      <c r="P7" s="50"/>
      <c r="Q7" s="51"/>
      <c r="R7" s="50"/>
      <c r="S7" s="50"/>
      <c r="T7" s="50"/>
      <c r="U7" s="50"/>
      <c r="V7" s="50"/>
      <c r="W7" s="50"/>
      <c r="X7" s="52">
        <f>G$2-G7</f>
        <v>10</v>
      </c>
      <c r="Y7" s="52">
        <f>F$2-F7</f>
        <v>-4</v>
      </c>
      <c r="Z7" s="52">
        <f>E$2-E7</f>
        <v>-2</v>
      </c>
    </row>
    <row r="8" spans="1:26" ht="21" customHeight="1" x14ac:dyDescent="0.35">
      <c r="A8" s="65">
        <v>3</v>
      </c>
      <c r="B8" s="81" t="s">
        <v>577</v>
      </c>
      <c r="C8" s="81" t="s">
        <v>582</v>
      </c>
      <c r="D8" s="81" t="s">
        <v>583</v>
      </c>
      <c r="E8" s="74">
        <v>14</v>
      </c>
      <c r="F8" s="73">
        <v>1</v>
      </c>
      <c r="G8" s="73">
        <v>2555</v>
      </c>
      <c r="H8" s="68" t="str">
        <f t="shared" ref="H8:H60" si="0">IF(I8&gt;14,"นาย หรือ น.ส.",IF(I8&lt;15,"ด.ช. หรือ ด.ญ."))</f>
        <v>ด.ช. หรือ ด.ญ.</v>
      </c>
      <c r="I8" s="69">
        <f>IF(Z8&lt;0,IF(Y8-1&lt;0,X8-1,X8),IF(Y8&lt;0,X8-1,X8))</f>
        <v>10</v>
      </c>
      <c r="J8" s="70" t="s">
        <v>467</v>
      </c>
      <c r="K8" s="69">
        <f>IF(Z8&lt;0,IF(Y8-1&lt;0,Y8+12-1,Y8-1),IF(Y8&lt;0,Y8+12,Y8))</f>
        <v>3</v>
      </c>
      <c r="L8" s="70" t="s">
        <v>468</v>
      </c>
      <c r="M8" s="69">
        <f>IF(Z8&lt;0,Z8+30,Z8)</f>
        <v>17</v>
      </c>
      <c r="N8" s="70" t="s">
        <v>573</v>
      </c>
      <c r="O8" s="50"/>
      <c r="P8" s="50"/>
      <c r="Q8" s="51"/>
      <c r="R8" s="50"/>
      <c r="S8" s="50"/>
      <c r="T8" s="50"/>
      <c r="U8" s="50"/>
      <c r="V8" s="50"/>
      <c r="W8" s="50"/>
      <c r="X8" s="52">
        <f>G$2-G8</f>
        <v>10</v>
      </c>
      <c r="Y8" s="52">
        <f>F$2-F8</f>
        <v>4</v>
      </c>
      <c r="Z8" s="52">
        <f>E$2-E8</f>
        <v>-13</v>
      </c>
    </row>
    <row r="9" spans="1:26" ht="21" customHeight="1" x14ac:dyDescent="0.35">
      <c r="A9" s="71">
        <v>4</v>
      </c>
      <c r="B9" s="81" t="s">
        <v>577</v>
      </c>
      <c r="C9" s="81" t="s">
        <v>584</v>
      </c>
      <c r="D9" s="81" t="s">
        <v>585</v>
      </c>
      <c r="E9" s="77">
        <v>5</v>
      </c>
      <c r="F9" s="74">
        <v>10</v>
      </c>
      <c r="G9" s="73">
        <v>2555</v>
      </c>
      <c r="H9" s="68" t="str">
        <f t="shared" si="0"/>
        <v>ด.ช. หรือ ด.ญ.</v>
      </c>
      <c r="I9" s="69">
        <f t="shared" ref="I9:I60" si="1">IF(Z9&lt;0,IF(Y9-1&lt;0,X9-1,X9),IF(Y9&lt;0,X9-1,X9))</f>
        <v>9</v>
      </c>
      <c r="J9" s="70" t="s">
        <v>467</v>
      </c>
      <c r="K9" s="69">
        <f t="shared" ref="K9:K60" si="2">IF(Z9&lt;0,IF(Y9-1&lt;0,Y9+12-1,Y9-1),IF(Y9&lt;0,Y9+12,Y9))</f>
        <v>6</v>
      </c>
      <c r="L9" s="70" t="s">
        <v>468</v>
      </c>
      <c r="M9" s="69">
        <f t="shared" ref="M9:M60" si="3">IF(Z9&lt;0,Z9+30,Z9)</f>
        <v>26</v>
      </c>
      <c r="N9" s="70" t="s">
        <v>573</v>
      </c>
      <c r="O9" s="50"/>
      <c r="P9" s="50"/>
      <c r="Q9" s="51"/>
      <c r="R9" s="50"/>
      <c r="S9" s="50"/>
      <c r="T9" s="50"/>
      <c r="U9" s="50"/>
      <c r="V9" s="50"/>
      <c r="W9" s="50"/>
      <c r="X9" s="52">
        <f t="shared" ref="X9:X60" si="4">G$2-G9</f>
        <v>10</v>
      </c>
      <c r="Y9" s="52">
        <f t="shared" ref="Y9:Y60" si="5">F$2-F9</f>
        <v>-5</v>
      </c>
      <c r="Z9" s="52">
        <f t="shared" ref="Z9:Z60" si="6">E$2-E9</f>
        <v>-4</v>
      </c>
    </row>
    <row r="10" spans="1:26" ht="21" customHeight="1" x14ac:dyDescent="0.35">
      <c r="A10" s="65">
        <v>5</v>
      </c>
      <c r="B10" s="81" t="s">
        <v>577</v>
      </c>
      <c r="C10" s="81" t="s">
        <v>586</v>
      </c>
      <c r="D10" s="81" t="s">
        <v>587</v>
      </c>
      <c r="E10" s="74">
        <v>5</v>
      </c>
      <c r="F10" s="74">
        <v>9</v>
      </c>
      <c r="G10" s="73">
        <v>2555</v>
      </c>
      <c r="H10" s="68" t="str">
        <f t="shared" si="0"/>
        <v>ด.ช. หรือ ด.ญ.</v>
      </c>
      <c r="I10" s="69">
        <f t="shared" si="1"/>
        <v>9</v>
      </c>
      <c r="J10" s="70" t="s">
        <v>467</v>
      </c>
      <c r="K10" s="69">
        <f t="shared" si="2"/>
        <v>7</v>
      </c>
      <c r="L10" s="70" t="s">
        <v>468</v>
      </c>
      <c r="M10" s="69">
        <f t="shared" si="3"/>
        <v>26</v>
      </c>
      <c r="N10" s="70" t="s">
        <v>573</v>
      </c>
      <c r="O10" s="50"/>
      <c r="P10" s="50"/>
      <c r="Q10" s="51"/>
      <c r="R10" s="50"/>
      <c r="S10" s="50"/>
      <c r="T10" s="50"/>
      <c r="U10" s="50"/>
      <c r="V10" s="50"/>
      <c r="W10" s="50"/>
      <c r="X10" s="52">
        <f t="shared" si="4"/>
        <v>10</v>
      </c>
      <c r="Y10" s="52">
        <f t="shared" si="5"/>
        <v>-4</v>
      </c>
      <c r="Z10" s="52">
        <f t="shared" si="6"/>
        <v>-4</v>
      </c>
    </row>
    <row r="11" spans="1:26" ht="21" customHeight="1" x14ac:dyDescent="0.35">
      <c r="A11" s="71">
        <v>6</v>
      </c>
      <c r="B11" s="81" t="s">
        <v>577</v>
      </c>
      <c r="C11" s="81" t="s">
        <v>588</v>
      </c>
      <c r="D11" s="81" t="s">
        <v>589</v>
      </c>
      <c r="E11" s="74">
        <v>18</v>
      </c>
      <c r="F11" s="74">
        <v>8</v>
      </c>
      <c r="G11" s="73">
        <v>2555</v>
      </c>
      <c r="H11" s="68" t="str">
        <f t="shared" si="0"/>
        <v>ด.ช. หรือ ด.ญ.</v>
      </c>
      <c r="I11" s="69">
        <f t="shared" si="1"/>
        <v>9</v>
      </c>
      <c r="J11" s="70" t="s">
        <v>467</v>
      </c>
      <c r="K11" s="69">
        <f t="shared" si="2"/>
        <v>8</v>
      </c>
      <c r="L11" s="70" t="s">
        <v>468</v>
      </c>
      <c r="M11" s="69">
        <f t="shared" si="3"/>
        <v>13</v>
      </c>
      <c r="N11" s="70" t="s">
        <v>573</v>
      </c>
      <c r="O11" s="50"/>
      <c r="P11" s="50"/>
      <c r="Q11" s="51"/>
      <c r="R11" s="50"/>
      <c r="S11" s="50"/>
      <c r="T11" s="50"/>
      <c r="U11" s="50"/>
      <c r="V11" s="50"/>
      <c r="W11" s="50"/>
      <c r="X11" s="52">
        <f t="shared" si="4"/>
        <v>10</v>
      </c>
      <c r="Y11" s="52">
        <f t="shared" si="5"/>
        <v>-3</v>
      </c>
      <c r="Z11" s="52">
        <f t="shared" si="6"/>
        <v>-17</v>
      </c>
    </row>
    <row r="12" spans="1:26" ht="21" customHeight="1" x14ac:dyDescent="0.35">
      <c r="A12" s="65">
        <v>7</v>
      </c>
      <c r="B12" s="81" t="s">
        <v>577</v>
      </c>
      <c r="C12" s="81" t="s">
        <v>590</v>
      </c>
      <c r="D12" s="81" t="s">
        <v>591</v>
      </c>
      <c r="E12" s="74">
        <v>12</v>
      </c>
      <c r="F12" s="74">
        <v>12</v>
      </c>
      <c r="G12" s="73">
        <v>2555</v>
      </c>
      <c r="H12" s="68" t="str">
        <f t="shared" si="0"/>
        <v>ด.ช. หรือ ด.ญ.</v>
      </c>
      <c r="I12" s="69">
        <f t="shared" si="1"/>
        <v>9</v>
      </c>
      <c r="J12" s="70" t="s">
        <v>467</v>
      </c>
      <c r="K12" s="69">
        <f t="shared" si="2"/>
        <v>4</v>
      </c>
      <c r="L12" s="70" t="s">
        <v>468</v>
      </c>
      <c r="M12" s="69">
        <f t="shared" si="3"/>
        <v>19</v>
      </c>
      <c r="N12" s="70" t="s">
        <v>573</v>
      </c>
      <c r="O12" s="50"/>
      <c r="P12" s="50"/>
      <c r="Q12" s="51"/>
      <c r="R12" s="50"/>
      <c r="S12" s="50"/>
      <c r="T12" s="50"/>
      <c r="U12" s="50"/>
      <c r="V12" s="50"/>
      <c r="W12" s="50"/>
      <c r="X12" s="52">
        <f t="shared" si="4"/>
        <v>10</v>
      </c>
      <c r="Y12" s="52">
        <f t="shared" si="5"/>
        <v>-7</v>
      </c>
      <c r="Z12" s="52">
        <f t="shared" si="6"/>
        <v>-11</v>
      </c>
    </row>
    <row r="13" spans="1:26" ht="21" customHeight="1" x14ac:dyDescent="0.35">
      <c r="A13" s="71">
        <v>8</v>
      </c>
      <c r="B13" s="82" t="s">
        <v>577</v>
      </c>
      <c r="C13" s="82" t="s">
        <v>592</v>
      </c>
      <c r="D13" s="82" t="s">
        <v>593</v>
      </c>
      <c r="E13" s="73">
        <v>5</v>
      </c>
      <c r="F13" s="74">
        <v>7</v>
      </c>
      <c r="G13" s="73">
        <v>2555</v>
      </c>
      <c r="H13" s="68" t="str">
        <f t="shared" si="0"/>
        <v>ด.ช. หรือ ด.ญ.</v>
      </c>
      <c r="I13" s="69">
        <f t="shared" si="1"/>
        <v>9</v>
      </c>
      <c r="J13" s="70" t="s">
        <v>467</v>
      </c>
      <c r="K13" s="69">
        <f t="shared" si="2"/>
        <v>9</v>
      </c>
      <c r="L13" s="70" t="s">
        <v>468</v>
      </c>
      <c r="M13" s="69">
        <f t="shared" si="3"/>
        <v>26</v>
      </c>
      <c r="N13" s="70" t="s">
        <v>573</v>
      </c>
      <c r="O13" s="50"/>
      <c r="P13" s="50"/>
      <c r="Q13" s="51"/>
      <c r="R13" s="50"/>
      <c r="S13" s="50"/>
      <c r="T13" s="50"/>
      <c r="U13" s="50"/>
      <c r="V13" s="50"/>
      <c r="W13" s="50"/>
      <c r="X13" s="52">
        <f t="shared" si="4"/>
        <v>10</v>
      </c>
      <c r="Y13" s="52">
        <f t="shared" si="5"/>
        <v>-2</v>
      </c>
      <c r="Z13" s="52">
        <f t="shared" si="6"/>
        <v>-4</v>
      </c>
    </row>
    <row r="14" spans="1:26" ht="21" customHeight="1" x14ac:dyDescent="0.35">
      <c r="A14" s="65">
        <v>9</v>
      </c>
      <c r="B14" s="81" t="s">
        <v>577</v>
      </c>
      <c r="C14" s="81" t="s">
        <v>594</v>
      </c>
      <c r="D14" s="81" t="s">
        <v>595</v>
      </c>
      <c r="E14" s="73">
        <v>6</v>
      </c>
      <c r="F14" s="74">
        <v>9</v>
      </c>
      <c r="G14" s="73">
        <v>2555</v>
      </c>
      <c r="H14" s="68" t="str">
        <f t="shared" si="0"/>
        <v>ด.ช. หรือ ด.ญ.</v>
      </c>
      <c r="I14" s="69">
        <f t="shared" si="1"/>
        <v>9</v>
      </c>
      <c r="J14" s="70" t="s">
        <v>467</v>
      </c>
      <c r="K14" s="69">
        <f t="shared" si="2"/>
        <v>7</v>
      </c>
      <c r="L14" s="70" t="s">
        <v>468</v>
      </c>
      <c r="M14" s="69">
        <f t="shared" si="3"/>
        <v>25</v>
      </c>
      <c r="N14" s="70" t="s">
        <v>573</v>
      </c>
      <c r="O14" s="50"/>
      <c r="P14" s="50"/>
      <c r="Q14" s="51"/>
      <c r="R14" s="50"/>
      <c r="S14" s="50"/>
      <c r="T14" s="50"/>
      <c r="U14" s="50"/>
      <c r="V14" s="50"/>
      <c r="W14" s="50"/>
      <c r="X14" s="52">
        <f t="shared" si="4"/>
        <v>10</v>
      </c>
      <c r="Y14" s="52">
        <f t="shared" si="5"/>
        <v>-4</v>
      </c>
      <c r="Z14" s="52">
        <f t="shared" si="6"/>
        <v>-5</v>
      </c>
    </row>
    <row r="15" spans="1:26" ht="21" customHeight="1" x14ac:dyDescent="0.35">
      <c r="A15" s="71">
        <v>10</v>
      </c>
      <c r="B15" s="83" t="s">
        <v>577</v>
      </c>
      <c r="C15" s="83" t="s">
        <v>596</v>
      </c>
      <c r="D15" s="83" t="s">
        <v>597</v>
      </c>
      <c r="E15" s="77">
        <v>16</v>
      </c>
      <c r="F15" s="78">
        <v>4</v>
      </c>
      <c r="G15" s="76">
        <v>2556</v>
      </c>
      <c r="H15" s="68" t="str">
        <f t="shared" si="0"/>
        <v>ด.ช. หรือ ด.ญ.</v>
      </c>
      <c r="I15" s="69">
        <f t="shared" si="1"/>
        <v>9</v>
      </c>
      <c r="J15" s="70" t="s">
        <v>467</v>
      </c>
      <c r="K15" s="69">
        <f t="shared" si="2"/>
        <v>0</v>
      </c>
      <c r="L15" s="70" t="s">
        <v>468</v>
      </c>
      <c r="M15" s="69">
        <f t="shared" si="3"/>
        <v>15</v>
      </c>
      <c r="N15" s="70" t="s">
        <v>573</v>
      </c>
      <c r="O15" s="50"/>
      <c r="P15" s="50"/>
      <c r="Q15" s="51"/>
      <c r="R15" s="50"/>
      <c r="S15" s="50"/>
      <c r="T15" s="50"/>
      <c r="U15" s="50"/>
      <c r="V15" s="50"/>
      <c r="W15" s="50"/>
      <c r="X15" s="52">
        <f t="shared" si="4"/>
        <v>9</v>
      </c>
      <c r="Y15" s="52">
        <f t="shared" si="5"/>
        <v>1</v>
      </c>
      <c r="Z15" s="52">
        <f t="shared" si="6"/>
        <v>-15</v>
      </c>
    </row>
    <row r="16" spans="1:26" ht="21" customHeight="1" x14ac:dyDescent="0.35">
      <c r="A16" s="65">
        <v>11</v>
      </c>
      <c r="B16" s="81" t="s">
        <v>577</v>
      </c>
      <c r="C16" s="81" t="s">
        <v>598</v>
      </c>
      <c r="D16" s="81" t="s">
        <v>599</v>
      </c>
      <c r="E16" s="78">
        <v>12</v>
      </c>
      <c r="F16" s="78">
        <v>5</v>
      </c>
      <c r="G16" s="76">
        <v>2556</v>
      </c>
      <c r="H16" s="68" t="str">
        <f t="shared" si="0"/>
        <v>ด.ช. หรือ ด.ญ.</v>
      </c>
      <c r="I16" s="69">
        <f t="shared" si="1"/>
        <v>8</v>
      </c>
      <c r="J16" s="70" t="s">
        <v>467</v>
      </c>
      <c r="K16" s="69">
        <f t="shared" si="2"/>
        <v>11</v>
      </c>
      <c r="L16" s="70" t="s">
        <v>468</v>
      </c>
      <c r="M16" s="69">
        <f t="shared" si="3"/>
        <v>19</v>
      </c>
      <c r="N16" s="70" t="s">
        <v>573</v>
      </c>
      <c r="O16" s="50"/>
      <c r="P16" s="50"/>
      <c r="Q16" s="51"/>
      <c r="R16" s="50"/>
      <c r="S16" s="50"/>
      <c r="T16" s="50"/>
      <c r="U16" s="50"/>
      <c r="V16" s="50"/>
      <c r="W16" s="50"/>
      <c r="X16" s="52">
        <f t="shared" si="4"/>
        <v>9</v>
      </c>
      <c r="Y16" s="52">
        <f t="shared" si="5"/>
        <v>0</v>
      </c>
      <c r="Z16" s="52">
        <f t="shared" si="6"/>
        <v>-11</v>
      </c>
    </row>
    <row r="17" spans="1:26" ht="21" customHeight="1" x14ac:dyDescent="0.35">
      <c r="A17" s="71">
        <v>12</v>
      </c>
      <c r="B17" s="81" t="s">
        <v>577</v>
      </c>
      <c r="C17" s="81" t="s">
        <v>600</v>
      </c>
      <c r="D17" s="81" t="s">
        <v>593</v>
      </c>
      <c r="E17" s="73">
        <v>18</v>
      </c>
      <c r="F17" s="73">
        <v>4</v>
      </c>
      <c r="G17" s="73">
        <v>2556</v>
      </c>
      <c r="H17" s="68" t="str">
        <f t="shared" si="0"/>
        <v>ด.ช. หรือ ด.ญ.</v>
      </c>
      <c r="I17" s="69">
        <f t="shared" si="1"/>
        <v>9</v>
      </c>
      <c r="J17" s="70" t="s">
        <v>467</v>
      </c>
      <c r="K17" s="69">
        <f t="shared" si="2"/>
        <v>0</v>
      </c>
      <c r="L17" s="70" t="s">
        <v>468</v>
      </c>
      <c r="M17" s="69">
        <f t="shared" si="3"/>
        <v>13</v>
      </c>
      <c r="N17" s="70" t="s">
        <v>573</v>
      </c>
      <c r="O17" s="50"/>
      <c r="P17" s="50"/>
      <c r="Q17" s="51"/>
      <c r="R17" s="50"/>
      <c r="S17" s="50"/>
      <c r="T17" s="50"/>
      <c r="U17" s="50"/>
      <c r="V17" s="50"/>
      <c r="W17" s="50"/>
      <c r="X17" s="52">
        <f t="shared" si="4"/>
        <v>9</v>
      </c>
      <c r="Y17" s="52">
        <f t="shared" si="5"/>
        <v>1</v>
      </c>
      <c r="Z17" s="52">
        <f t="shared" si="6"/>
        <v>-17</v>
      </c>
    </row>
    <row r="18" spans="1:26" ht="21" customHeight="1" x14ac:dyDescent="0.35">
      <c r="A18" s="65">
        <v>13</v>
      </c>
      <c r="B18" s="84" t="s">
        <v>577</v>
      </c>
      <c r="C18" s="84" t="s">
        <v>601</v>
      </c>
      <c r="D18" s="82" t="s">
        <v>602</v>
      </c>
      <c r="E18" s="75">
        <v>17</v>
      </c>
      <c r="F18" s="74">
        <v>4</v>
      </c>
      <c r="G18" s="73">
        <v>2556</v>
      </c>
      <c r="H18" s="68" t="str">
        <f t="shared" si="0"/>
        <v>ด.ช. หรือ ด.ญ.</v>
      </c>
      <c r="I18" s="69">
        <f t="shared" si="1"/>
        <v>9</v>
      </c>
      <c r="J18" s="70" t="s">
        <v>467</v>
      </c>
      <c r="K18" s="69">
        <f t="shared" si="2"/>
        <v>0</v>
      </c>
      <c r="L18" s="70" t="s">
        <v>468</v>
      </c>
      <c r="M18" s="69">
        <f t="shared" si="3"/>
        <v>14</v>
      </c>
      <c r="N18" s="70" t="s">
        <v>573</v>
      </c>
      <c r="O18" s="50"/>
      <c r="P18" s="50"/>
      <c r="Q18" s="51"/>
      <c r="R18" s="50"/>
      <c r="S18" s="50"/>
      <c r="T18" s="50"/>
      <c r="U18" s="50"/>
      <c r="V18" s="50"/>
      <c r="W18" s="50"/>
      <c r="X18" s="52">
        <f t="shared" si="4"/>
        <v>9</v>
      </c>
      <c r="Y18" s="52">
        <f t="shared" si="5"/>
        <v>1</v>
      </c>
      <c r="Z18" s="52">
        <f t="shared" si="6"/>
        <v>-16</v>
      </c>
    </row>
    <row r="19" spans="1:26" ht="21" customHeight="1" x14ac:dyDescent="0.35">
      <c r="A19" s="71">
        <v>14</v>
      </c>
      <c r="B19" s="81" t="s">
        <v>577</v>
      </c>
      <c r="C19" s="81" t="s">
        <v>533</v>
      </c>
      <c r="D19" s="81" t="s">
        <v>603</v>
      </c>
      <c r="E19" s="73">
        <v>24</v>
      </c>
      <c r="F19" s="74">
        <v>2</v>
      </c>
      <c r="G19" s="73">
        <v>2556</v>
      </c>
      <c r="H19" s="68" t="str">
        <f t="shared" si="0"/>
        <v>ด.ช. หรือ ด.ญ.</v>
      </c>
      <c r="I19" s="69">
        <f t="shared" si="1"/>
        <v>9</v>
      </c>
      <c r="J19" s="70" t="s">
        <v>467</v>
      </c>
      <c r="K19" s="69">
        <f t="shared" si="2"/>
        <v>2</v>
      </c>
      <c r="L19" s="70" t="s">
        <v>468</v>
      </c>
      <c r="M19" s="69">
        <f t="shared" si="3"/>
        <v>7</v>
      </c>
      <c r="N19" s="70" t="s">
        <v>573</v>
      </c>
      <c r="O19" s="50"/>
      <c r="P19" s="50"/>
      <c r="Q19" s="51"/>
      <c r="R19" s="50"/>
      <c r="S19" s="50"/>
      <c r="T19" s="50"/>
      <c r="U19" s="50"/>
      <c r="V19" s="50"/>
      <c r="W19" s="50"/>
      <c r="X19" s="52">
        <f t="shared" si="4"/>
        <v>9</v>
      </c>
      <c r="Y19" s="52">
        <f t="shared" si="5"/>
        <v>3</v>
      </c>
      <c r="Z19" s="52">
        <f t="shared" si="6"/>
        <v>-23</v>
      </c>
    </row>
    <row r="20" spans="1:26" ht="21" customHeight="1" x14ac:dyDescent="0.35">
      <c r="A20" s="65">
        <v>15</v>
      </c>
      <c r="B20" s="81" t="s">
        <v>577</v>
      </c>
      <c r="C20" s="81" t="s">
        <v>604</v>
      </c>
      <c r="D20" s="81" t="s">
        <v>605</v>
      </c>
      <c r="E20" s="73">
        <v>19</v>
      </c>
      <c r="F20" s="74">
        <v>5</v>
      </c>
      <c r="G20" s="73">
        <v>2554</v>
      </c>
      <c r="H20" s="68" t="str">
        <f t="shared" si="0"/>
        <v>ด.ช. หรือ ด.ญ.</v>
      </c>
      <c r="I20" s="69">
        <f t="shared" si="1"/>
        <v>10</v>
      </c>
      <c r="J20" s="70" t="s">
        <v>467</v>
      </c>
      <c r="K20" s="69">
        <f t="shared" si="2"/>
        <v>11</v>
      </c>
      <c r="L20" s="70" t="s">
        <v>468</v>
      </c>
      <c r="M20" s="69">
        <f t="shared" si="3"/>
        <v>12</v>
      </c>
      <c r="N20" s="70" t="s">
        <v>573</v>
      </c>
      <c r="O20" s="50"/>
      <c r="P20" s="50"/>
      <c r="Q20" s="51"/>
      <c r="R20" s="50"/>
      <c r="S20" s="50"/>
      <c r="T20" s="50"/>
      <c r="U20" s="50"/>
      <c r="V20" s="50"/>
      <c r="W20" s="50"/>
      <c r="X20" s="52">
        <f t="shared" si="4"/>
        <v>11</v>
      </c>
      <c r="Y20" s="52">
        <f t="shared" si="5"/>
        <v>0</v>
      </c>
      <c r="Z20" s="52">
        <f t="shared" si="6"/>
        <v>-18</v>
      </c>
    </row>
    <row r="21" spans="1:26" ht="21" customHeight="1" x14ac:dyDescent="0.35">
      <c r="A21" s="71">
        <v>16</v>
      </c>
      <c r="B21" s="81" t="s">
        <v>606</v>
      </c>
      <c r="C21" s="81" t="s">
        <v>607</v>
      </c>
      <c r="D21" s="81" t="s">
        <v>608</v>
      </c>
      <c r="E21" s="76">
        <v>17</v>
      </c>
      <c r="F21" s="78">
        <v>1</v>
      </c>
      <c r="G21" s="76">
        <v>2556</v>
      </c>
      <c r="H21" s="68" t="str">
        <f t="shared" si="0"/>
        <v>ด.ช. หรือ ด.ญ.</v>
      </c>
      <c r="I21" s="69">
        <f t="shared" si="1"/>
        <v>9</v>
      </c>
      <c r="J21" s="70" t="s">
        <v>467</v>
      </c>
      <c r="K21" s="69">
        <f t="shared" si="2"/>
        <v>3</v>
      </c>
      <c r="L21" s="70" t="s">
        <v>468</v>
      </c>
      <c r="M21" s="69">
        <f t="shared" si="3"/>
        <v>14</v>
      </c>
      <c r="N21" s="70" t="s">
        <v>573</v>
      </c>
      <c r="O21" s="50"/>
      <c r="P21" s="50"/>
      <c r="Q21" s="51"/>
      <c r="R21" s="50"/>
      <c r="S21" s="50"/>
      <c r="T21" s="50"/>
      <c r="U21" s="50"/>
      <c r="V21" s="50"/>
      <c r="W21" s="50"/>
      <c r="X21" s="52">
        <f t="shared" si="4"/>
        <v>9</v>
      </c>
      <c r="Y21" s="52">
        <f t="shared" si="5"/>
        <v>4</v>
      </c>
      <c r="Z21" s="52">
        <f t="shared" si="6"/>
        <v>-16</v>
      </c>
    </row>
    <row r="22" spans="1:26" ht="21" customHeight="1" x14ac:dyDescent="0.35">
      <c r="A22" s="65">
        <v>17</v>
      </c>
      <c r="B22" s="81" t="s">
        <v>606</v>
      </c>
      <c r="C22" s="81" t="s">
        <v>609</v>
      </c>
      <c r="D22" s="81" t="s">
        <v>610</v>
      </c>
      <c r="E22" s="73">
        <v>23</v>
      </c>
      <c r="F22" s="74">
        <v>10</v>
      </c>
      <c r="G22" s="73">
        <v>2550</v>
      </c>
      <c r="H22" s="68" t="str">
        <f t="shared" si="0"/>
        <v>ด.ช. หรือ ด.ญ.</v>
      </c>
      <c r="I22" s="69">
        <f t="shared" si="1"/>
        <v>14</v>
      </c>
      <c r="J22" s="70" t="s">
        <v>467</v>
      </c>
      <c r="K22" s="69">
        <f t="shared" si="2"/>
        <v>6</v>
      </c>
      <c r="L22" s="70" t="s">
        <v>468</v>
      </c>
      <c r="M22" s="69">
        <f t="shared" si="3"/>
        <v>8</v>
      </c>
      <c r="N22" s="70" t="s">
        <v>573</v>
      </c>
      <c r="O22" s="50"/>
      <c r="P22" s="50"/>
      <c r="Q22" s="51"/>
      <c r="R22" s="50"/>
      <c r="S22" s="50"/>
      <c r="T22" s="50"/>
      <c r="U22" s="50"/>
      <c r="V22" s="50"/>
      <c r="W22" s="50"/>
      <c r="X22" s="52">
        <f t="shared" si="4"/>
        <v>15</v>
      </c>
      <c r="Y22" s="52">
        <f t="shared" si="5"/>
        <v>-5</v>
      </c>
      <c r="Z22" s="52">
        <f t="shared" si="6"/>
        <v>-22</v>
      </c>
    </row>
    <row r="23" spans="1:26" ht="21" customHeight="1" x14ac:dyDescent="0.35">
      <c r="A23" s="71">
        <v>18</v>
      </c>
      <c r="B23" s="81" t="s">
        <v>606</v>
      </c>
      <c r="C23" s="81" t="s">
        <v>611</v>
      </c>
      <c r="D23" s="81" t="s">
        <v>612</v>
      </c>
      <c r="E23" s="74">
        <v>26</v>
      </c>
      <c r="F23" s="74">
        <v>4</v>
      </c>
      <c r="G23" s="73">
        <v>2556</v>
      </c>
      <c r="H23" s="68" t="str">
        <f t="shared" si="0"/>
        <v>ด.ช. หรือ ด.ญ.</v>
      </c>
      <c r="I23" s="69">
        <f t="shared" si="1"/>
        <v>9</v>
      </c>
      <c r="J23" s="70" t="s">
        <v>467</v>
      </c>
      <c r="K23" s="69">
        <f t="shared" si="2"/>
        <v>0</v>
      </c>
      <c r="L23" s="70" t="s">
        <v>468</v>
      </c>
      <c r="M23" s="69">
        <f t="shared" si="3"/>
        <v>5</v>
      </c>
      <c r="N23" s="70" t="s">
        <v>573</v>
      </c>
      <c r="O23" s="50"/>
      <c r="P23" s="50"/>
      <c r="Q23" s="51"/>
      <c r="R23" s="50"/>
      <c r="S23" s="50"/>
      <c r="T23" s="50"/>
      <c r="U23" s="50"/>
      <c r="V23" s="50"/>
      <c r="W23" s="50"/>
      <c r="X23" s="52">
        <f t="shared" si="4"/>
        <v>9</v>
      </c>
      <c r="Y23" s="52">
        <f t="shared" si="5"/>
        <v>1</v>
      </c>
      <c r="Z23" s="52">
        <f t="shared" si="6"/>
        <v>-25</v>
      </c>
    </row>
    <row r="24" spans="1:26" ht="21" customHeight="1" x14ac:dyDescent="0.35">
      <c r="A24" s="65">
        <v>19</v>
      </c>
      <c r="B24" s="81" t="s">
        <v>606</v>
      </c>
      <c r="C24" s="81" t="s">
        <v>613</v>
      </c>
      <c r="D24" s="81" t="s">
        <v>614</v>
      </c>
      <c r="E24" s="78">
        <v>26</v>
      </c>
      <c r="F24" s="78">
        <v>12</v>
      </c>
      <c r="G24" s="76">
        <v>2554</v>
      </c>
      <c r="H24" s="68" t="str">
        <f t="shared" si="0"/>
        <v>ด.ช. หรือ ด.ญ.</v>
      </c>
      <c r="I24" s="69">
        <f t="shared" si="1"/>
        <v>10</v>
      </c>
      <c r="J24" s="70" t="s">
        <v>467</v>
      </c>
      <c r="K24" s="69">
        <f t="shared" si="2"/>
        <v>4</v>
      </c>
      <c r="L24" s="70" t="s">
        <v>468</v>
      </c>
      <c r="M24" s="69">
        <f t="shared" si="3"/>
        <v>5</v>
      </c>
      <c r="N24" s="70" t="s">
        <v>573</v>
      </c>
      <c r="O24" s="50"/>
      <c r="P24" s="50"/>
      <c r="Q24" s="51"/>
      <c r="R24" s="50"/>
      <c r="S24" s="50"/>
      <c r="T24" s="50"/>
      <c r="U24" s="50"/>
      <c r="V24" s="50"/>
      <c r="W24" s="50"/>
      <c r="X24" s="52">
        <f t="shared" si="4"/>
        <v>11</v>
      </c>
      <c r="Y24" s="52">
        <f t="shared" si="5"/>
        <v>-7</v>
      </c>
      <c r="Z24" s="52">
        <f t="shared" si="6"/>
        <v>-25</v>
      </c>
    </row>
    <row r="25" spans="1:26" ht="21" customHeight="1" x14ac:dyDescent="0.35">
      <c r="A25" s="71">
        <v>20</v>
      </c>
      <c r="B25" s="84" t="s">
        <v>606</v>
      </c>
      <c r="C25" s="84" t="s">
        <v>615</v>
      </c>
      <c r="D25" s="82" t="s">
        <v>616</v>
      </c>
      <c r="E25" s="76">
        <v>1</v>
      </c>
      <c r="F25" s="78">
        <v>6</v>
      </c>
      <c r="G25" s="76">
        <v>2555</v>
      </c>
      <c r="H25" s="68" t="str">
        <f t="shared" si="0"/>
        <v>ด.ช. หรือ ด.ญ.</v>
      </c>
      <c r="I25" s="69">
        <f t="shared" si="1"/>
        <v>9</v>
      </c>
      <c r="J25" s="70" t="s">
        <v>467</v>
      </c>
      <c r="K25" s="69">
        <f t="shared" si="2"/>
        <v>11</v>
      </c>
      <c r="L25" s="70" t="s">
        <v>468</v>
      </c>
      <c r="M25" s="69">
        <f t="shared" si="3"/>
        <v>0</v>
      </c>
      <c r="N25" s="70" t="s">
        <v>573</v>
      </c>
      <c r="O25" s="50"/>
      <c r="P25" s="50"/>
      <c r="Q25" s="51"/>
      <c r="R25" s="50"/>
      <c r="S25" s="50"/>
      <c r="T25" s="50"/>
      <c r="U25" s="50"/>
      <c r="V25" s="50"/>
      <c r="W25" s="50"/>
      <c r="X25" s="52">
        <f t="shared" si="4"/>
        <v>10</v>
      </c>
      <c r="Y25" s="52">
        <f t="shared" si="5"/>
        <v>-1</v>
      </c>
      <c r="Z25" s="52">
        <f t="shared" si="6"/>
        <v>0</v>
      </c>
    </row>
    <row r="26" spans="1:26" ht="21" customHeight="1" x14ac:dyDescent="0.35">
      <c r="A26" s="65">
        <v>21</v>
      </c>
      <c r="B26" s="81" t="s">
        <v>606</v>
      </c>
      <c r="C26" s="81" t="s">
        <v>617</v>
      </c>
      <c r="D26" s="81" t="s">
        <v>618</v>
      </c>
      <c r="E26" s="76">
        <v>28</v>
      </c>
      <c r="F26" s="78">
        <v>8</v>
      </c>
      <c r="G26" s="76">
        <v>2555</v>
      </c>
      <c r="H26" s="68" t="str">
        <f t="shared" si="0"/>
        <v>ด.ช. หรือ ด.ญ.</v>
      </c>
      <c r="I26" s="69">
        <f t="shared" si="1"/>
        <v>9</v>
      </c>
      <c r="J26" s="70" t="s">
        <v>467</v>
      </c>
      <c r="K26" s="69">
        <f t="shared" si="2"/>
        <v>8</v>
      </c>
      <c r="L26" s="70" t="s">
        <v>468</v>
      </c>
      <c r="M26" s="69">
        <f t="shared" si="3"/>
        <v>3</v>
      </c>
      <c r="N26" s="70" t="s">
        <v>573</v>
      </c>
      <c r="O26" s="50"/>
      <c r="P26" s="50"/>
      <c r="Q26" s="51"/>
      <c r="R26" s="50"/>
      <c r="S26" s="50"/>
      <c r="T26" s="50"/>
      <c r="U26" s="50"/>
      <c r="V26" s="50"/>
      <c r="W26" s="50"/>
      <c r="X26" s="52">
        <f t="shared" si="4"/>
        <v>10</v>
      </c>
      <c r="Y26" s="52">
        <f t="shared" si="5"/>
        <v>-3</v>
      </c>
      <c r="Z26" s="52">
        <f t="shared" si="6"/>
        <v>-27</v>
      </c>
    </row>
    <row r="27" spans="1:26" ht="21" customHeight="1" x14ac:dyDescent="0.35">
      <c r="A27" s="71">
        <v>22</v>
      </c>
      <c r="B27" s="81" t="s">
        <v>606</v>
      </c>
      <c r="C27" s="81" t="s">
        <v>619</v>
      </c>
      <c r="D27" s="81" t="s">
        <v>620</v>
      </c>
      <c r="E27" s="75">
        <v>13</v>
      </c>
      <c r="F27" s="77">
        <v>11</v>
      </c>
      <c r="G27" s="75">
        <v>2555</v>
      </c>
      <c r="H27" s="68" t="str">
        <f t="shared" si="0"/>
        <v>ด.ช. หรือ ด.ญ.</v>
      </c>
      <c r="I27" s="69">
        <f t="shared" si="1"/>
        <v>9</v>
      </c>
      <c r="J27" s="70" t="s">
        <v>467</v>
      </c>
      <c r="K27" s="69">
        <f t="shared" si="2"/>
        <v>5</v>
      </c>
      <c r="L27" s="70" t="s">
        <v>468</v>
      </c>
      <c r="M27" s="69">
        <f t="shared" si="3"/>
        <v>18</v>
      </c>
      <c r="N27" s="70" t="s">
        <v>573</v>
      </c>
      <c r="O27" s="50"/>
      <c r="P27" s="50"/>
      <c r="Q27" s="51"/>
      <c r="R27" s="50"/>
      <c r="S27" s="50"/>
      <c r="T27" s="50"/>
      <c r="U27" s="50"/>
      <c r="V27" s="50"/>
      <c r="W27" s="50"/>
      <c r="X27" s="52">
        <f t="shared" si="4"/>
        <v>10</v>
      </c>
      <c r="Y27" s="52">
        <f t="shared" si="5"/>
        <v>-6</v>
      </c>
      <c r="Z27" s="52">
        <f t="shared" si="6"/>
        <v>-12</v>
      </c>
    </row>
    <row r="28" spans="1:26" ht="21" customHeight="1" x14ac:dyDescent="0.35">
      <c r="A28" s="65">
        <v>23</v>
      </c>
      <c r="B28" s="81" t="s">
        <v>606</v>
      </c>
      <c r="C28" s="81" t="s">
        <v>621</v>
      </c>
      <c r="D28" s="81" t="s">
        <v>622</v>
      </c>
      <c r="E28" s="78">
        <v>18</v>
      </c>
      <c r="F28" s="78">
        <v>8</v>
      </c>
      <c r="G28" s="76">
        <v>2555</v>
      </c>
      <c r="H28" s="68" t="str">
        <f t="shared" si="0"/>
        <v>ด.ช. หรือ ด.ญ.</v>
      </c>
      <c r="I28" s="69">
        <f t="shared" si="1"/>
        <v>9</v>
      </c>
      <c r="J28" s="70" t="s">
        <v>467</v>
      </c>
      <c r="K28" s="69">
        <f t="shared" si="2"/>
        <v>8</v>
      </c>
      <c r="L28" s="70" t="s">
        <v>468</v>
      </c>
      <c r="M28" s="69">
        <f t="shared" si="3"/>
        <v>13</v>
      </c>
      <c r="N28" s="70" t="s">
        <v>573</v>
      </c>
      <c r="O28" s="50"/>
      <c r="P28" s="50"/>
      <c r="Q28" s="51"/>
      <c r="R28" s="50"/>
      <c r="S28" s="50"/>
      <c r="T28" s="50"/>
      <c r="U28" s="50"/>
      <c r="V28" s="50"/>
      <c r="W28" s="50"/>
      <c r="X28" s="52">
        <f t="shared" si="4"/>
        <v>10</v>
      </c>
      <c r="Y28" s="52">
        <f t="shared" si="5"/>
        <v>-3</v>
      </c>
      <c r="Z28" s="52">
        <f t="shared" si="6"/>
        <v>-17</v>
      </c>
    </row>
    <row r="29" spans="1:26" ht="21" customHeight="1" x14ac:dyDescent="0.35">
      <c r="A29" s="71">
        <v>24</v>
      </c>
      <c r="B29" s="81" t="s">
        <v>606</v>
      </c>
      <c r="C29" s="81" t="s">
        <v>623</v>
      </c>
      <c r="D29" s="81" t="s">
        <v>624</v>
      </c>
      <c r="E29" s="73">
        <v>19</v>
      </c>
      <c r="F29" s="73">
        <v>12</v>
      </c>
      <c r="G29" s="73">
        <v>2555</v>
      </c>
      <c r="H29" s="68" t="str">
        <f t="shared" si="0"/>
        <v>ด.ช. หรือ ด.ญ.</v>
      </c>
      <c r="I29" s="69">
        <f t="shared" si="1"/>
        <v>9</v>
      </c>
      <c r="J29" s="70" t="s">
        <v>467</v>
      </c>
      <c r="K29" s="69">
        <f t="shared" si="2"/>
        <v>4</v>
      </c>
      <c r="L29" s="70" t="s">
        <v>468</v>
      </c>
      <c r="M29" s="69">
        <f t="shared" si="3"/>
        <v>12</v>
      </c>
      <c r="N29" s="70" t="s">
        <v>573</v>
      </c>
      <c r="O29" s="50"/>
      <c r="P29" s="50"/>
      <c r="Q29" s="51"/>
      <c r="R29" s="50"/>
      <c r="S29" s="50"/>
      <c r="T29" s="50"/>
      <c r="U29" s="50"/>
      <c r="V29" s="50"/>
      <c r="W29" s="50"/>
      <c r="X29" s="52">
        <f t="shared" si="4"/>
        <v>10</v>
      </c>
      <c r="Y29" s="52">
        <f t="shared" si="5"/>
        <v>-7</v>
      </c>
      <c r="Z29" s="52">
        <f t="shared" si="6"/>
        <v>-18</v>
      </c>
    </row>
    <row r="30" spans="1:26" ht="21" customHeight="1" x14ac:dyDescent="0.35">
      <c r="A30" s="65">
        <v>25</v>
      </c>
      <c r="B30" s="81" t="s">
        <v>606</v>
      </c>
      <c r="C30" s="81" t="s">
        <v>625</v>
      </c>
      <c r="D30" s="81" t="s">
        <v>626</v>
      </c>
      <c r="E30" s="73">
        <v>27</v>
      </c>
      <c r="F30" s="74">
        <v>3</v>
      </c>
      <c r="G30" s="73">
        <v>2556</v>
      </c>
      <c r="H30" s="68" t="str">
        <f t="shared" si="0"/>
        <v>ด.ช. หรือ ด.ญ.</v>
      </c>
      <c r="I30" s="69">
        <f t="shared" si="1"/>
        <v>9</v>
      </c>
      <c r="J30" s="70" t="s">
        <v>467</v>
      </c>
      <c r="K30" s="69">
        <f t="shared" si="2"/>
        <v>1</v>
      </c>
      <c r="L30" s="70" t="s">
        <v>468</v>
      </c>
      <c r="M30" s="69">
        <f t="shared" si="3"/>
        <v>4</v>
      </c>
      <c r="N30" s="70" t="s">
        <v>573</v>
      </c>
      <c r="O30" s="50"/>
      <c r="P30" s="50"/>
      <c r="Q30" s="51"/>
      <c r="R30" s="50"/>
      <c r="S30" s="50"/>
      <c r="T30" s="50"/>
      <c r="U30" s="50"/>
      <c r="V30" s="50"/>
      <c r="W30" s="50"/>
      <c r="X30" s="52">
        <f t="shared" si="4"/>
        <v>9</v>
      </c>
      <c r="Y30" s="52">
        <f t="shared" si="5"/>
        <v>2</v>
      </c>
      <c r="Z30" s="52">
        <f t="shared" si="6"/>
        <v>-26</v>
      </c>
    </row>
    <row r="31" spans="1:26" ht="21" customHeight="1" x14ac:dyDescent="0.35">
      <c r="A31" s="71">
        <v>26</v>
      </c>
      <c r="B31" s="81" t="s">
        <v>606</v>
      </c>
      <c r="C31" s="81" t="s">
        <v>627</v>
      </c>
      <c r="D31" s="81" t="s">
        <v>628</v>
      </c>
      <c r="E31" s="75">
        <v>16</v>
      </c>
      <c r="F31" s="78">
        <v>10</v>
      </c>
      <c r="G31" s="76">
        <v>2555</v>
      </c>
      <c r="H31" s="68" t="str">
        <f t="shared" si="0"/>
        <v>ด.ช. หรือ ด.ญ.</v>
      </c>
      <c r="I31" s="69">
        <f t="shared" si="1"/>
        <v>9</v>
      </c>
      <c r="J31" s="70" t="s">
        <v>467</v>
      </c>
      <c r="K31" s="69">
        <f t="shared" si="2"/>
        <v>6</v>
      </c>
      <c r="L31" s="70" t="s">
        <v>468</v>
      </c>
      <c r="M31" s="69">
        <f t="shared" si="3"/>
        <v>15</v>
      </c>
      <c r="N31" s="70" t="s">
        <v>573</v>
      </c>
      <c r="O31" s="50"/>
      <c r="P31" s="50"/>
      <c r="Q31" s="51"/>
      <c r="R31" s="50"/>
      <c r="S31" s="50"/>
      <c r="T31" s="50"/>
      <c r="U31" s="50"/>
      <c r="V31" s="50"/>
      <c r="W31" s="50"/>
      <c r="X31" s="52">
        <f t="shared" si="4"/>
        <v>10</v>
      </c>
      <c r="Y31" s="52">
        <f t="shared" si="5"/>
        <v>-5</v>
      </c>
      <c r="Z31" s="52">
        <f t="shared" si="6"/>
        <v>-15</v>
      </c>
    </row>
    <row r="32" spans="1:26" ht="21" customHeight="1" x14ac:dyDescent="0.35">
      <c r="A32" s="65">
        <v>27</v>
      </c>
      <c r="B32" s="81" t="s">
        <v>606</v>
      </c>
      <c r="C32" s="81" t="s">
        <v>629</v>
      </c>
      <c r="D32" s="81" t="s">
        <v>630</v>
      </c>
      <c r="E32" s="73">
        <v>18</v>
      </c>
      <c r="F32" s="74">
        <v>4</v>
      </c>
      <c r="G32" s="73">
        <v>2556</v>
      </c>
      <c r="H32" s="68" t="str">
        <f t="shared" si="0"/>
        <v>ด.ช. หรือ ด.ญ.</v>
      </c>
      <c r="I32" s="69">
        <f t="shared" si="1"/>
        <v>9</v>
      </c>
      <c r="J32" s="70" t="s">
        <v>467</v>
      </c>
      <c r="K32" s="69">
        <f t="shared" si="2"/>
        <v>0</v>
      </c>
      <c r="L32" s="70" t="s">
        <v>468</v>
      </c>
      <c r="M32" s="69">
        <f t="shared" si="3"/>
        <v>13</v>
      </c>
      <c r="N32" s="70" t="s">
        <v>573</v>
      </c>
      <c r="O32" s="50"/>
      <c r="P32" s="50"/>
      <c r="Q32" s="51"/>
      <c r="R32" s="50"/>
      <c r="S32" s="50"/>
      <c r="T32" s="50"/>
      <c r="U32" s="50"/>
      <c r="V32" s="50"/>
      <c r="W32" s="50"/>
      <c r="X32" s="52">
        <f t="shared" si="4"/>
        <v>9</v>
      </c>
      <c r="Y32" s="52">
        <f t="shared" si="5"/>
        <v>1</v>
      </c>
      <c r="Z32" s="52">
        <f t="shared" si="6"/>
        <v>-17</v>
      </c>
    </row>
    <row r="33" spans="1:26" ht="21" customHeight="1" x14ac:dyDescent="0.35">
      <c r="A33" s="71">
        <v>28</v>
      </c>
      <c r="B33" s="81" t="s">
        <v>606</v>
      </c>
      <c r="C33" s="81" t="s">
        <v>631</v>
      </c>
      <c r="D33" s="81" t="s">
        <v>632</v>
      </c>
      <c r="E33" s="76">
        <v>2</v>
      </c>
      <c r="F33" s="78">
        <v>5</v>
      </c>
      <c r="G33" s="76">
        <v>2556</v>
      </c>
      <c r="H33" s="68" t="str">
        <f t="shared" si="0"/>
        <v>ด.ช. หรือ ด.ญ.</v>
      </c>
      <c r="I33" s="69">
        <f t="shared" si="1"/>
        <v>8</v>
      </c>
      <c r="J33" s="70" t="s">
        <v>467</v>
      </c>
      <c r="K33" s="69">
        <f t="shared" si="2"/>
        <v>11</v>
      </c>
      <c r="L33" s="70" t="s">
        <v>468</v>
      </c>
      <c r="M33" s="69">
        <f t="shared" si="3"/>
        <v>29</v>
      </c>
      <c r="N33" s="70" t="s">
        <v>573</v>
      </c>
      <c r="O33" s="50"/>
      <c r="P33" s="50"/>
      <c r="Q33" s="51"/>
      <c r="R33" s="50"/>
      <c r="S33" s="50"/>
      <c r="T33" s="50"/>
      <c r="U33" s="50"/>
      <c r="V33" s="50"/>
      <c r="W33" s="50"/>
      <c r="X33" s="52">
        <f t="shared" si="4"/>
        <v>9</v>
      </c>
      <c r="Y33" s="52">
        <f t="shared" si="5"/>
        <v>0</v>
      </c>
      <c r="Z33" s="52">
        <f t="shared" si="6"/>
        <v>-1</v>
      </c>
    </row>
    <row r="34" spans="1:26" ht="21" customHeight="1" x14ac:dyDescent="0.35">
      <c r="A34" s="65">
        <v>29</v>
      </c>
      <c r="B34" s="83" t="s">
        <v>606</v>
      </c>
      <c r="C34" s="83" t="s">
        <v>633</v>
      </c>
      <c r="D34" s="83" t="s">
        <v>634</v>
      </c>
      <c r="E34" s="76">
        <v>9</v>
      </c>
      <c r="F34" s="78">
        <v>6</v>
      </c>
      <c r="G34" s="76">
        <v>2556</v>
      </c>
      <c r="H34" s="68" t="str">
        <f t="shared" si="0"/>
        <v>ด.ช. หรือ ด.ญ.</v>
      </c>
      <c r="I34" s="69">
        <f t="shared" si="1"/>
        <v>8</v>
      </c>
      <c r="J34" s="70" t="s">
        <v>467</v>
      </c>
      <c r="K34" s="69">
        <f t="shared" si="2"/>
        <v>10</v>
      </c>
      <c r="L34" s="70" t="s">
        <v>468</v>
      </c>
      <c r="M34" s="69">
        <f t="shared" si="3"/>
        <v>22</v>
      </c>
      <c r="N34" s="70" t="s">
        <v>573</v>
      </c>
      <c r="O34" s="50"/>
      <c r="P34" s="50"/>
      <c r="Q34" s="50"/>
      <c r="R34" s="50"/>
      <c r="S34" s="50"/>
      <c r="T34" s="50"/>
      <c r="U34" s="50"/>
      <c r="V34" s="50"/>
      <c r="W34" s="50"/>
      <c r="X34" s="52">
        <f t="shared" si="4"/>
        <v>9</v>
      </c>
      <c r="Y34" s="52">
        <f t="shared" si="5"/>
        <v>-1</v>
      </c>
      <c r="Z34" s="52">
        <f t="shared" si="6"/>
        <v>-8</v>
      </c>
    </row>
    <row r="35" spans="1:26" ht="21" customHeight="1" x14ac:dyDescent="0.35">
      <c r="A35" s="71">
        <v>30</v>
      </c>
      <c r="B35" s="85" t="s">
        <v>606</v>
      </c>
      <c r="C35" s="81" t="s">
        <v>635</v>
      </c>
      <c r="D35" s="81" t="s">
        <v>636</v>
      </c>
      <c r="E35" s="74"/>
      <c r="F35" s="73"/>
      <c r="G35" s="73"/>
      <c r="H35" s="68" t="str">
        <f t="shared" si="0"/>
        <v>นาย หรือ น.ส.</v>
      </c>
      <c r="I35" s="69">
        <f t="shared" si="1"/>
        <v>2565</v>
      </c>
      <c r="J35" s="70" t="s">
        <v>467</v>
      </c>
      <c r="K35" s="69">
        <f t="shared" si="2"/>
        <v>5</v>
      </c>
      <c r="L35" s="70" t="s">
        <v>468</v>
      </c>
      <c r="M35" s="69">
        <f t="shared" si="3"/>
        <v>1</v>
      </c>
      <c r="N35" s="70" t="s">
        <v>573</v>
      </c>
      <c r="O35" s="50"/>
      <c r="P35" s="50"/>
      <c r="Q35" s="50"/>
      <c r="R35" s="50"/>
      <c r="S35" s="50"/>
      <c r="T35" s="50"/>
      <c r="U35" s="50"/>
      <c r="V35" s="50"/>
      <c r="W35" s="50"/>
      <c r="X35" s="52">
        <f t="shared" si="4"/>
        <v>2565</v>
      </c>
      <c r="Y35" s="52">
        <f t="shared" si="5"/>
        <v>5</v>
      </c>
      <c r="Z35" s="52">
        <f t="shared" si="6"/>
        <v>1</v>
      </c>
    </row>
    <row r="36" spans="1:26" ht="21" customHeight="1" x14ac:dyDescent="0.35">
      <c r="A36" s="65">
        <v>31</v>
      </c>
      <c r="B36" s="85" t="s">
        <v>577</v>
      </c>
      <c r="C36" s="81" t="s">
        <v>637</v>
      </c>
      <c r="D36" s="81" t="s">
        <v>638</v>
      </c>
      <c r="E36" s="76"/>
      <c r="F36" s="78"/>
      <c r="G36" s="76"/>
      <c r="H36" s="68" t="str">
        <f t="shared" si="0"/>
        <v>นาย หรือ น.ส.</v>
      </c>
      <c r="I36" s="69">
        <f t="shared" si="1"/>
        <v>2565</v>
      </c>
      <c r="J36" s="70" t="s">
        <v>467</v>
      </c>
      <c r="K36" s="69">
        <f t="shared" si="2"/>
        <v>5</v>
      </c>
      <c r="L36" s="70" t="s">
        <v>468</v>
      </c>
      <c r="M36" s="69">
        <f t="shared" si="3"/>
        <v>1</v>
      </c>
      <c r="N36" s="70" t="s">
        <v>573</v>
      </c>
      <c r="O36" s="50"/>
      <c r="P36" s="50"/>
      <c r="Q36" s="50"/>
      <c r="R36" s="50"/>
      <c r="S36" s="50"/>
      <c r="T36" s="50"/>
      <c r="U36" s="50"/>
      <c r="V36" s="50"/>
      <c r="W36" s="50"/>
      <c r="X36" s="52">
        <f t="shared" si="4"/>
        <v>2565</v>
      </c>
      <c r="Y36" s="52">
        <f t="shared" si="5"/>
        <v>5</v>
      </c>
      <c r="Z36" s="52">
        <f t="shared" si="6"/>
        <v>1</v>
      </c>
    </row>
    <row r="37" spans="1:26" ht="21" customHeight="1" x14ac:dyDescent="0.2">
      <c r="A37" s="71">
        <v>32</v>
      </c>
      <c r="B37" s="86"/>
      <c r="C37" s="86"/>
      <c r="D37" s="86"/>
      <c r="E37" s="76"/>
      <c r="F37" s="76"/>
      <c r="G37" s="76"/>
      <c r="H37" s="68" t="str">
        <f t="shared" si="0"/>
        <v>นาย หรือ น.ส.</v>
      </c>
      <c r="I37" s="69">
        <f t="shared" si="1"/>
        <v>2565</v>
      </c>
      <c r="J37" s="70" t="s">
        <v>467</v>
      </c>
      <c r="K37" s="69">
        <f t="shared" si="2"/>
        <v>5</v>
      </c>
      <c r="L37" s="70" t="s">
        <v>468</v>
      </c>
      <c r="M37" s="69">
        <f t="shared" si="3"/>
        <v>1</v>
      </c>
      <c r="N37" s="70" t="s">
        <v>573</v>
      </c>
      <c r="O37" s="50"/>
      <c r="P37" s="50"/>
      <c r="Q37" s="50"/>
      <c r="R37" s="50"/>
      <c r="S37" s="50"/>
      <c r="T37" s="50"/>
      <c r="U37" s="50"/>
      <c r="V37" s="50"/>
      <c r="W37" s="50"/>
      <c r="X37" s="52">
        <f t="shared" si="4"/>
        <v>2565</v>
      </c>
      <c r="Y37" s="52">
        <f t="shared" si="5"/>
        <v>5</v>
      </c>
      <c r="Z37" s="52">
        <f t="shared" si="6"/>
        <v>1</v>
      </c>
    </row>
    <row r="38" spans="1:26" ht="21" customHeight="1" x14ac:dyDescent="0.2">
      <c r="A38" s="65">
        <v>33</v>
      </c>
      <c r="B38" s="87"/>
      <c r="C38" s="87"/>
      <c r="D38" s="87"/>
      <c r="E38" s="76"/>
      <c r="F38" s="78"/>
      <c r="G38" s="76"/>
      <c r="H38" s="68" t="str">
        <f t="shared" si="0"/>
        <v>นาย หรือ น.ส.</v>
      </c>
      <c r="I38" s="69">
        <f t="shared" si="1"/>
        <v>2565</v>
      </c>
      <c r="J38" s="70" t="s">
        <v>467</v>
      </c>
      <c r="K38" s="69">
        <f t="shared" si="2"/>
        <v>5</v>
      </c>
      <c r="L38" s="70" t="s">
        <v>468</v>
      </c>
      <c r="M38" s="69">
        <f t="shared" si="3"/>
        <v>1</v>
      </c>
      <c r="N38" s="70" t="s">
        <v>573</v>
      </c>
      <c r="O38" s="50"/>
      <c r="P38" s="50"/>
      <c r="Q38" s="50"/>
      <c r="R38" s="50"/>
      <c r="S38" s="50"/>
      <c r="T38" s="50"/>
      <c r="U38" s="50"/>
      <c r="V38" s="50"/>
      <c r="W38" s="50"/>
      <c r="X38" s="52">
        <f t="shared" si="4"/>
        <v>2565</v>
      </c>
      <c r="Y38" s="52">
        <f t="shared" si="5"/>
        <v>5</v>
      </c>
      <c r="Z38" s="52">
        <f t="shared" si="6"/>
        <v>1</v>
      </c>
    </row>
    <row r="39" spans="1:26" ht="21" customHeight="1" x14ac:dyDescent="0.2">
      <c r="A39" s="71">
        <v>34</v>
      </c>
      <c r="B39" s="86"/>
      <c r="C39" s="86"/>
      <c r="D39" s="86"/>
      <c r="E39" s="76"/>
      <c r="F39" s="76"/>
      <c r="G39" s="76"/>
      <c r="H39" s="68" t="str">
        <f t="shared" si="0"/>
        <v>นาย หรือ น.ส.</v>
      </c>
      <c r="I39" s="69">
        <f t="shared" si="1"/>
        <v>2565</v>
      </c>
      <c r="J39" s="70" t="s">
        <v>467</v>
      </c>
      <c r="K39" s="69">
        <f t="shared" si="2"/>
        <v>5</v>
      </c>
      <c r="L39" s="70" t="s">
        <v>468</v>
      </c>
      <c r="M39" s="69">
        <f t="shared" si="3"/>
        <v>1</v>
      </c>
      <c r="N39" s="70" t="s">
        <v>573</v>
      </c>
      <c r="O39" s="50"/>
      <c r="P39" s="50"/>
      <c r="Q39" s="50"/>
      <c r="R39" s="50"/>
      <c r="S39" s="50"/>
      <c r="T39" s="50"/>
      <c r="U39" s="50"/>
      <c r="V39" s="50"/>
      <c r="W39" s="50"/>
      <c r="X39" s="52">
        <f t="shared" si="4"/>
        <v>2565</v>
      </c>
      <c r="Y39" s="52">
        <f t="shared" si="5"/>
        <v>5</v>
      </c>
      <c r="Z39" s="52">
        <f t="shared" si="6"/>
        <v>1</v>
      </c>
    </row>
    <row r="40" spans="1:26" ht="21" customHeight="1" x14ac:dyDescent="0.2">
      <c r="A40" s="65">
        <v>35</v>
      </c>
      <c r="B40" s="87"/>
      <c r="C40" s="87"/>
      <c r="D40" s="87"/>
      <c r="E40" s="76"/>
      <c r="F40" s="76"/>
      <c r="G40" s="76"/>
      <c r="H40" s="68" t="str">
        <f t="shared" si="0"/>
        <v>นาย หรือ น.ส.</v>
      </c>
      <c r="I40" s="69">
        <f t="shared" si="1"/>
        <v>2565</v>
      </c>
      <c r="J40" s="70" t="s">
        <v>467</v>
      </c>
      <c r="K40" s="69">
        <f t="shared" si="2"/>
        <v>5</v>
      </c>
      <c r="L40" s="70" t="s">
        <v>468</v>
      </c>
      <c r="M40" s="69">
        <f t="shared" si="3"/>
        <v>1</v>
      </c>
      <c r="N40" s="70" t="s">
        <v>573</v>
      </c>
      <c r="O40" s="50"/>
      <c r="P40" s="50"/>
      <c r="Q40" s="50"/>
      <c r="R40" s="50"/>
      <c r="S40" s="50"/>
      <c r="T40" s="50"/>
      <c r="U40" s="50"/>
      <c r="V40" s="50"/>
      <c r="W40" s="50"/>
      <c r="X40" s="52">
        <f t="shared" si="4"/>
        <v>2565</v>
      </c>
      <c r="Y40" s="52">
        <f t="shared" si="5"/>
        <v>5</v>
      </c>
      <c r="Z40" s="52">
        <f t="shared" si="6"/>
        <v>1</v>
      </c>
    </row>
    <row r="41" spans="1:26" ht="21" customHeight="1" x14ac:dyDescent="0.2">
      <c r="A41" s="71">
        <v>36</v>
      </c>
      <c r="B41" s="86"/>
      <c r="C41" s="86"/>
      <c r="D41" s="86"/>
      <c r="E41" s="76"/>
      <c r="F41" s="78"/>
      <c r="G41" s="76"/>
      <c r="H41" s="68" t="str">
        <f t="shared" si="0"/>
        <v>นาย หรือ น.ส.</v>
      </c>
      <c r="I41" s="69">
        <f t="shared" si="1"/>
        <v>2565</v>
      </c>
      <c r="J41" s="70" t="s">
        <v>467</v>
      </c>
      <c r="K41" s="69">
        <f t="shared" si="2"/>
        <v>5</v>
      </c>
      <c r="L41" s="70" t="s">
        <v>468</v>
      </c>
      <c r="M41" s="69">
        <f t="shared" si="3"/>
        <v>1</v>
      </c>
      <c r="N41" s="70" t="s">
        <v>573</v>
      </c>
      <c r="O41" s="50"/>
      <c r="P41" s="50"/>
      <c r="Q41" s="50"/>
      <c r="R41" s="50"/>
      <c r="S41" s="50"/>
      <c r="T41" s="50"/>
      <c r="U41" s="50"/>
      <c r="V41" s="50"/>
      <c r="W41" s="50"/>
      <c r="X41" s="52">
        <f t="shared" si="4"/>
        <v>2565</v>
      </c>
      <c r="Y41" s="52">
        <f t="shared" si="5"/>
        <v>5</v>
      </c>
      <c r="Z41" s="52">
        <f t="shared" si="6"/>
        <v>1</v>
      </c>
    </row>
    <row r="42" spans="1:26" ht="21" customHeight="1" x14ac:dyDescent="0.2">
      <c r="A42" s="65">
        <v>37</v>
      </c>
      <c r="B42" s="87"/>
      <c r="C42" s="87"/>
      <c r="D42" s="87"/>
      <c r="E42" s="79"/>
      <c r="F42" s="79"/>
      <c r="G42" s="80"/>
      <c r="H42" s="68" t="str">
        <f t="shared" si="0"/>
        <v>นาย หรือ น.ส.</v>
      </c>
      <c r="I42" s="69">
        <f t="shared" si="1"/>
        <v>2565</v>
      </c>
      <c r="J42" s="70" t="s">
        <v>467</v>
      </c>
      <c r="K42" s="69">
        <f t="shared" si="2"/>
        <v>5</v>
      </c>
      <c r="L42" s="70" t="s">
        <v>468</v>
      </c>
      <c r="M42" s="69">
        <f t="shared" si="3"/>
        <v>1</v>
      </c>
      <c r="N42" s="70" t="s">
        <v>573</v>
      </c>
      <c r="O42" s="50"/>
      <c r="P42" s="50"/>
      <c r="Q42" s="50"/>
      <c r="R42" s="50"/>
      <c r="S42" s="50"/>
      <c r="T42" s="50"/>
      <c r="U42" s="50"/>
      <c r="V42" s="50"/>
      <c r="W42" s="50"/>
      <c r="X42" s="52">
        <f t="shared" si="4"/>
        <v>2565</v>
      </c>
      <c r="Y42" s="52">
        <f t="shared" si="5"/>
        <v>5</v>
      </c>
      <c r="Z42" s="52">
        <f t="shared" si="6"/>
        <v>1</v>
      </c>
    </row>
    <row r="43" spans="1:26" ht="21" customHeight="1" x14ac:dyDescent="0.2">
      <c r="A43" s="71">
        <v>38</v>
      </c>
      <c r="B43" s="86"/>
      <c r="C43" s="86"/>
      <c r="D43" s="86"/>
      <c r="E43" s="78"/>
      <c r="F43" s="78"/>
      <c r="G43" s="76"/>
      <c r="H43" s="68" t="str">
        <f t="shared" si="0"/>
        <v>นาย หรือ น.ส.</v>
      </c>
      <c r="I43" s="69">
        <f t="shared" si="1"/>
        <v>2565</v>
      </c>
      <c r="J43" s="70" t="s">
        <v>467</v>
      </c>
      <c r="K43" s="69">
        <f t="shared" si="2"/>
        <v>5</v>
      </c>
      <c r="L43" s="70" t="s">
        <v>468</v>
      </c>
      <c r="M43" s="69">
        <f t="shared" si="3"/>
        <v>1</v>
      </c>
      <c r="N43" s="70" t="s">
        <v>573</v>
      </c>
      <c r="O43" s="50"/>
      <c r="P43" s="50"/>
      <c r="Q43" s="50"/>
      <c r="R43" s="50"/>
      <c r="S43" s="50"/>
      <c r="T43" s="50"/>
      <c r="U43" s="50"/>
      <c r="V43" s="50"/>
      <c r="W43" s="50"/>
      <c r="X43" s="52">
        <f t="shared" si="4"/>
        <v>2565</v>
      </c>
      <c r="Y43" s="52">
        <f t="shared" si="5"/>
        <v>5</v>
      </c>
      <c r="Z43" s="52">
        <f t="shared" si="6"/>
        <v>1</v>
      </c>
    </row>
    <row r="44" spans="1:26" ht="21" customHeight="1" x14ac:dyDescent="0.2">
      <c r="A44" s="65">
        <v>39</v>
      </c>
      <c r="B44" s="65"/>
      <c r="C44" s="65"/>
      <c r="D44" s="65"/>
      <c r="E44" s="72"/>
      <c r="F44" s="72"/>
      <c r="G44" s="71"/>
      <c r="H44" s="68" t="str">
        <f t="shared" si="0"/>
        <v>นาย หรือ น.ส.</v>
      </c>
      <c r="I44" s="69">
        <f t="shared" si="1"/>
        <v>2565</v>
      </c>
      <c r="J44" s="70" t="s">
        <v>467</v>
      </c>
      <c r="K44" s="69">
        <f t="shared" si="2"/>
        <v>5</v>
      </c>
      <c r="L44" s="70" t="s">
        <v>468</v>
      </c>
      <c r="M44" s="69">
        <f t="shared" si="3"/>
        <v>1</v>
      </c>
      <c r="N44" s="70" t="s">
        <v>573</v>
      </c>
      <c r="O44" s="50"/>
      <c r="P44" s="50"/>
      <c r="Q44" s="50"/>
      <c r="R44" s="50"/>
      <c r="S44" s="50"/>
      <c r="T44" s="50"/>
      <c r="U44" s="50"/>
      <c r="V44" s="50"/>
      <c r="W44" s="50"/>
      <c r="X44" s="52">
        <f t="shared" si="4"/>
        <v>2565</v>
      </c>
      <c r="Y44" s="52">
        <f t="shared" si="5"/>
        <v>5</v>
      </c>
      <c r="Z44" s="52">
        <f t="shared" si="6"/>
        <v>1</v>
      </c>
    </row>
    <row r="45" spans="1:26" ht="21" customHeight="1" x14ac:dyDescent="0.2">
      <c r="A45" s="71">
        <v>40</v>
      </c>
      <c r="B45" s="71"/>
      <c r="C45" s="71"/>
      <c r="D45" s="71"/>
      <c r="E45" s="67"/>
      <c r="F45" s="67"/>
      <c r="G45" s="66"/>
      <c r="H45" s="68" t="str">
        <f t="shared" si="0"/>
        <v>นาย หรือ น.ส.</v>
      </c>
      <c r="I45" s="69">
        <f t="shared" si="1"/>
        <v>2565</v>
      </c>
      <c r="J45" s="70" t="s">
        <v>467</v>
      </c>
      <c r="K45" s="69">
        <f t="shared" si="2"/>
        <v>5</v>
      </c>
      <c r="L45" s="70" t="s">
        <v>468</v>
      </c>
      <c r="M45" s="69">
        <f t="shared" si="3"/>
        <v>1</v>
      </c>
      <c r="N45" s="70" t="s">
        <v>573</v>
      </c>
      <c r="O45" s="50"/>
      <c r="P45" s="50"/>
      <c r="Q45" s="50"/>
      <c r="R45" s="50"/>
      <c r="S45" s="50"/>
      <c r="T45" s="50"/>
      <c r="U45" s="50"/>
      <c r="V45" s="50"/>
      <c r="W45" s="50"/>
      <c r="X45" s="52">
        <f t="shared" si="4"/>
        <v>2565</v>
      </c>
      <c r="Y45" s="52">
        <f t="shared" si="5"/>
        <v>5</v>
      </c>
      <c r="Z45" s="52">
        <f t="shared" si="6"/>
        <v>1</v>
      </c>
    </row>
    <row r="46" spans="1:26" ht="21" customHeight="1" x14ac:dyDescent="0.2">
      <c r="A46" s="65">
        <v>41</v>
      </c>
      <c r="B46" s="65"/>
      <c r="C46" s="65"/>
      <c r="D46" s="65"/>
      <c r="E46" s="66"/>
      <c r="F46" s="67"/>
      <c r="G46" s="66"/>
      <c r="H46" s="68" t="str">
        <f t="shared" si="0"/>
        <v>นาย หรือ น.ส.</v>
      </c>
      <c r="I46" s="69">
        <f t="shared" si="1"/>
        <v>2565</v>
      </c>
      <c r="J46" s="70" t="s">
        <v>467</v>
      </c>
      <c r="K46" s="69">
        <f t="shared" si="2"/>
        <v>5</v>
      </c>
      <c r="L46" s="70" t="s">
        <v>468</v>
      </c>
      <c r="M46" s="69">
        <f t="shared" si="3"/>
        <v>1</v>
      </c>
      <c r="N46" s="70" t="s">
        <v>573</v>
      </c>
      <c r="O46" s="50"/>
      <c r="P46" s="50"/>
      <c r="Q46" s="50"/>
      <c r="R46" s="50"/>
      <c r="S46" s="50"/>
      <c r="T46" s="50"/>
      <c r="U46" s="50"/>
      <c r="V46" s="50"/>
      <c r="W46" s="50"/>
      <c r="X46" s="52">
        <f t="shared" si="4"/>
        <v>2565</v>
      </c>
      <c r="Y46" s="52">
        <f t="shared" si="5"/>
        <v>5</v>
      </c>
      <c r="Z46" s="52">
        <f t="shared" si="6"/>
        <v>1</v>
      </c>
    </row>
    <row r="47" spans="1:26" ht="21" customHeight="1" x14ac:dyDescent="0.2">
      <c r="A47" s="71">
        <v>42</v>
      </c>
      <c r="B47" s="71"/>
      <c r="C47" s="71"/>
      <c r="D47" s="71"/>
      <c r="E47" s="66"/>
      <c r="F47" s="67"/>
      <c r="G47" s="66"/>
      <c r="H47" s="68" t="str">
        <f t="shared" si="0"/>
        <v>นาย หรือ น.ส.</v>
      </c>
      <c r="I47" s="69">
        <f t="shared" si="1"/>
        <v>2565</v>
      </c>
      <c r="J47" s="70" t="s">
        <v>467</v>
      </c>
      <c r="K47" s="69">
        <f t="shared" si="2"/>
        <v>5</v>
      </c>
      <c r="L47" s="70" t="s">
        <v>468</v>
      </c>
      <c r="M47" s="69">
        <f t="shared" si="3"/>
        <v>1</v>
      </c>
      <c r="N47" s="70" t="s">
        <v>573</v>
      </c>
      <c r="O47" s="50"/>
      <c r="P47" s="50"/>
      <c r="Q47" s="50"/>
      <c r="R47" s="50"/>
      <c r="S47" s="50"/>
      <c r="T47" s="50"/>
      <c r="U47" s="50"/>
      <c r="V47" s="50"/>
      <c r="W47" s="50"/>
      <c r="X47" s="52">
        <f t="shared" si="4"/>
        <v>2565</v>
      </c>
      <c r="Y47" s="52">
        <f t="shared" si="5"/>
        <v>5</v>
      </c>
      <c r="Z47" s="52">
        <f t="shared" si="6"/>
        <v>1</v>
      </c>
    </row>
    <row r="48" spans="1:26" ht="21" customHeight="1" x14ac:dyDescent="0.2">
      <c r="A48" s="65">
        <v>43</v>
      </c>
      <c r="B48" s="65"/>
      <c r="C48" s="65"/>
      <c r="D48" s="65"/>
      <c r="E48" s="71"/>
      <c r="F48" s="72"/>
      <c r="G48" s="71"/>
      <c r="H48" s="68" t="str">
        <f t="shared" si="0"/>
        <v>นาย หรือ น.ส.</v>
      </c>
      <c r="I48" s="69">
        <f t="shared" si="1"/>
        <v>2565</v>
      </c>
      <c r="J48" s="70" t="s">
        <v>467</v>
      </c>
      <c r="K48" s="69">
        <f t="shared" si="2"/>
        <v>5</v>
      </c>
      <c r="L48" s="70" t="s">
        <v>468</v>
      </c>
      <c r="M48" s="69">
        <f t="shared" si="3"/>
        <v>1</v>
      </c>
      <c r="N48" s="70" t="s">
        <v>573</v>
      </c>
      <c r="O48" s="50"/>
      <c r="P48" s="50"/>
      <c r="Q48" s="50"/>
      <c r="R48" s="50"/>
      <c r="S48" s="50"/>
      <c r="T48" s="50"/>
      <c r="U48" s="50"/>
      <c r="V48" s="50"/>
      <c r="W48" s="50"/>
      <c r="X48" s="52">
        <f t="shared" si="4"/>
        <v>2565</v>
      </c>
      <c r="Y48" s="52">
        <f t="shared" si="5"/>
        <v>5</v>
      </c>
      <c r="Z48" s="52">
        <f t="shared" si="6"/>
        <v>1</v>
      </c>
    </row>
    <row r="49" spans="1:26" ht="21" customHeight="1" x14ac:dyDescent="0.2">
      <c r="A49" s="71">
        <v>44</v>
      </c>
      <c r="B49" s="71"/>
      <c r="C49" s="71"/>
      <c r="D49" s="71"/>
      <c r="E49" s="67"/>
      <c r="F49" s="67"/>
      <c r="G49" s="66"/>
      <c r="H49" s="68" t="str">
        <f t="shared" si="0"/>
        <v>นาย หรือ น.ส.</v>
      </c>
      <c r="I49" s="69">
        <f t="shared" si="1"/>
        <v>2565</v>
      </c>
      <c r="J49" s="70" t="s">
        <v>467</v>
      </c>
      <c r="K49" s="69">
        <f t="shared" si="2"/>
        <v>5</v>
      </c>
      <c r="L49" s="70" t="s">
        <v>468</v>
      </c>
      <c r="M49" s="69">
        <f t="shared" si="3"/>
        <v>1</v>
      </c>
      <c r="N49" s="70" t="s">
        <v>573</v>
      </c>
      <c r="O49" s="50"/>
      <c r="P49" s="50"/>
      <c r="Q49" s="50"/>
      <c r="R49" s="50"/>
      <c r="S49" s="50"/>
      <c r="T49" s="50"/>
      <c r="U49" s="50"/>
      <c r="V49" s="50"/>
      <c r="W49" s="50"/>
      <c r="X49" s="52">
        <f t="shared" si="4"/>
        <v>2565</v>
      </c>
      <c r="Y49" s="52">
        <f t="shared" si="5"/>
        <v>5</v>
      </c>
      <c r="Z49" s="52">
        <f t="shared" si="6"/>
        <v>1</v>
      </c>
    </row>
    <row r="50" spans="1:26" ht="21" customHeight="1" x14ac:dyDescent="0.2">
      <c r="A50" s="65">
        <v>45</v>
      </c>
      <c r="B50" s="65"/>
      <c r="C50" s="65"/>
      <c r="D50" s="65"/>
      <c r="E50" s="66"/>
      <c r="F50" s="67"/>
      <c r="G50" s="66"/>
      <c r="H50" s="68" t="str">
        <f t="shared" si="0"/>
        <v>นาย หรือ น.ส.</v>
      </c>
      <c r="I50" s="69">
        <f t="shared" si="1"/>
        <v>2565</v>
      </c>
      <c r="J50" s="70" t="s">
        <v>467</v>
      </c>
      <c r="K50" s="69">
        <f t="shared" si="2"/>
        <v>5</v>
      </c>
      <c r="L50" s="70" t="s">
        <v>468</v>
      </c>
      <c r="M50" s="69">
        <f t="shared" si="3"/>
        <v>1</v>
      </c>
      <c r="N50" s="70" t="s">
        <v>573</v>
      </c>
      <c r="O50" s="50"/>
      <c r="P50" s="50"/>
      <c r="Q50" s="50"/>
      <c r="R50" s="50"/>
      <c r="S50" s="50"/>
      <c r="T50" s="50"/>
      <c r="U50" s="50"/>
      <c r="V50" s="50"/>
      <c r="W50" s="50"/>
      <c r="X50" s="52">
        <f t="shared" si="4"/>
        <v>2565</v>
      </c>
      <c r="Y50" s="52">
        <f t="shared" si="5"/>
        <v>5</v>
      </c>
      <c r="Z50" s="52">
        <f t="shared" si="6"/>
        <v>1</v>
      </c>
    </row>
    <row r="51" spans="1:26" ht="21" customHeight="1" x14ac:dyDescent="0.2">
      <c r="A51" s="71">
        <v>46</v>
      </c>
      <c r="B51" s="71"/>
      <c r="C51" s="71"/>
      <c r="D51" s="71"/>
      <c r="E51" s="71"/>
      <c r="F51" s="72"/>
      <c r="G51" s="71"/>
      <c r="H51" s="68" t="str">
        <f t="shared" si="0"/>
        <v>นาย หรือ น.ส.</v>
      </c>
      <c r="I51" s="69">
        <f t="shared" si="1"/>
        <v>2565</v>
      </c>
      <c r="J51" s="70" t="s">
        <v>467</v>
      </c>
      <c r="K51" s="69">
        <f t="shared" si="2"/>
        <v>5</v>
      </c>
      <c r="L51" s="70" t="s">
        <v>468</v>
      </c>
      <c r="M51" s="69">
        <f t="shared" si="3"/>
        <v>1</v>
      </c>
      <c r="N51" s="70" t="s">
        <v>573</v>
      </c>
      <c r="O51" s="50"/>
      <c r="P51" s="50"/>
      <c r="Q51" s="50"/>
      <c r="R51" s="50"/>
      <c r="S51" s="50"/>
      <c r="T51" s="50"/>
      <c r="U51" s="50"/>
      <c r="V51" s="50"/>
      <c r="W51" s="50"/>
      <c r="X51" s="52">
        <f t="shared" si="4"/>
        <v>2565</v>
      </c>
      <c r="Y51" s="52">
        <f t="shared" si="5"/>
        <v>5</v>
      </c>
      <c r="Z51" s="52">
        <f t="shared" si="6"/>
        <v>1</v>
      </c>
    </row>
    <row r="52" spans="1:26" ht="21" customHeight="1" x14ac:dyDescent="0.2">
      <c r="A52" s="65">
        <v>47</v>
      </c>
      <c r="B52" s="65"/>
      <c r="C52" s="65"/>
      <c r="D52" s="65"/>
      <c r="E52" s="71"/>
      <c r="F52" s="72"/>
      <c r="G52" s="71"/>
      <c r="H52" s="68" t="str">
        <f t="shared" si="0"/>
        <v>นาย หรือ น.ส.</v>
      </c>
      <c r="I52" s="69">
        <f t="shared" si="1"/>
        <v>2565</v>
      </c>
      <c r="J52" s="70" t="s">
        <v>467</v>
      </c>
      <c r="K52" s="69">
        <f t="shared" si="2"/>
        <v>5</v>
      </c>
      <c r="L52" s="70" t="s">
        <v>468</v>
      </c>
      <c r="M52" s="69">
        <f t="shared" si="3"/>
        <v>1</v>
      </c>
      <c r="N52" s="70" t="s">
        <v>573</v>
      </c>
      <c r="O52" s="50"/>
      <c r="P52" s="50"/>
      <c r="Q52" s="50"/>
      <c r="R52" s="50"/>
      <c r="S52" s="50"/>
      <c r="T52" s="50"/>
      <c r="U52" s="50"/>
      <c r="V52" s="50"/>
      <c r="W52" s="50"/>
      <c r="X52" s="52">
        <f t="shared" si="4"/>
        <v>2565</v>
      </c>
      <c r="Y52" s="52">
        <f t="shared" si="5"/>
        <v>5</v>
      </c>
      <c r="Z52" s="52">
        <f t="shared" si="6"/>
        <v>1</v>
      </c>
    </row>
    <row r="53" spans="1:26" ht="21" customHeight="1" x14ac:dyDescent="0.2">
      <c r="A53" s="71">
        <v>48</v>
      </c>
      <c r="B53" s="71"/>
      <c r="C53" s="71"/>
      <c r="D53" s="71"/>
      <c r="E53" s="71"/>
      <c r="F53" s="72"/>
      <c r="G53" s="71"/>
      <c r="H53" s="68" t="str">
        <f t="shared" si="0"/>
        <v>นาย หรือ น.ส.</v>
      </c>
      <c r="I53" s="69">
        <f t="shared" si="1"/>
        <v>2565</v>
      </c>
      <c r="J53" s="70" t="s">
        <v>467</v>
      </c>
      <c r="K53" s="69">
        <f t="shared" si="2"/>
        <v>5</v>
      </c>
      <c r="L53" s="70" t="s">
        <v>468</v>
      </c>
      <c r="M53" s="69">
        <f t="shared" si="3"/>
        <v>1</v>
      </c>
      <c r="N53" s="70" t="s">
        <v>573</v>
      </c>
      <c r="O53" s="50"/>
      <c r="P53" s="50"/>
      <c r="Q53" s="50"/>
      <c r="R53" s="50"/>
      <c r="S53" s="50"/>
      <c r="T53" s="50"/>
      <c r="U53" s="50"/>
      <c r="V53" s="50"/>
      <c r="W53" s="50"/>
      <c r="X53" s="52">
        <f t="shared" si="4"/>
        <v>2565</v>
      </c>
      <c r="Y53" s="52">
        <f t="shared" si="5"/>
        <v>5</v>
      </c>
      <c r="Z53" s="52">
        <f t="shared" si="6"/>
        <v>1</v>
      </c>
    </row>
    <row r="54" spans="1:26" ht="21" customHeight="1" x14ac:dyDescent="0.2">
      <c r="A54" s="65">
        <v>49</v>
      </c>
      <c r="B54" s="65"/>
      <c r="C54" s="65"/>
      <c r="D54" s="65"/>
      <c r="E54" s="66"/>
      <c r="F54" s="66"/>
      <c r="G54" s="66"/>
      <c r="H54" s="68" t="str">
        <f t="shared" si="0"/>
        <v>นาย หรือ น.ส.</v>
      </c>
      <c r="I54" s="69">
        <f t="shared" si="1"/>
        <v>2565</v>
      </c>
      <c r="J54" s="70" t="s">
        <v>467</v>
      </c>
      <c r="K54" s="69">
        <f t="shared" si="2"/>
        <v>5</v>
      </c>
      <c r="L54" s="70" t="s">
        <v>468</v>
      </c>
      <c r="M54" s="69">
        <f t="shared" si="3"/>
        <v>1</v>
      </c>
      <c r="N54" s="70" t="s">
        <v>573</v>
      </c>
      <c r="O54" s="50"/>
      <c r="P54" s="50"/>
      <c r="Q54" s="50"/>
      <c r="R54" s="50"/>
      <c r="S54" s="50"/>
      <c r="T54" s="50"/>
      <c r="U54" s="50"/>
      <c r="V54" s="50"/>
      <c r="W54" s="50"/>
      <c r="X54" s="52">
        <f t="shared" si="4"/>
        <v>2565</v>
      </c>
      <c r="Y54" s="52">
        <f t="shared" si="5"/>
        <v>5</v>
      </c>
      <c r="Z54" s="52">
        <f t="shared" si="6"/>
        <v>1</v>
      </c>
    </row>
    <row r="55" spans="1:26" ht="21" customHeight="1" x14ac:dyDescent="0.2">
      <c r="A55" s="71">
        <v>50</v>
      </c>
      <c r="B55" s="71"/>
      <c r="C55" s="71"/>
      <c r="D55" s="71"/>
      <c r="E55" s="66"/>
      <c r="F55" s="67"/>
      <c r="G55" s="66"/>
      <c r="H55" s="68" t="str">
        <f t="shared" si="0"/>
        <v>นาย หรือ น.ส.</v>
      </c>
      <c r="I55" s="69">
        <f t="shared" si="1"/>
        <v>2565</v>
      </c>
      <c r="J55" s="70" t="s">
        <v>467</v>
      </c>
      <c r="K55" s="69">
        <f t="shared" si="2"/>
        <v>5</v>
      </c>
      <c r="L55" s="70" t="s">
        <v>468</v>
      </c>
      <c r="M55" s="69">
        <f t="shared" si="3"/>
        <v>1</v>
      </c>
      <c r="N55" s="70" t="s">
        <v>573</v>
      </c>
      <c r="O55" s="50"/>
      <c r="P55" s="50"/>
      <c r="Q55" s="50"/>
      <c r="R55" s="50"/>
      <c r="S55" s="50"/>
      <c r="T55" s="50"/>
      <c r="U55" s="50"/>
      <c r="V55" s="50"/>
      <c r="W55" s="50"/>
      <c r="X55" s="52">
        <f t="shared" si="4"/>
        <v>2565</v>
      </c>
      <c r="Y55" s="52">
        <f t="shared" si="5"/>
        <v>5</v>
      </c>
      <c r="Z55" s="52">
        <f t="shared" si="6"/>
        <v>1</v>
      </c>
    </row>
    <row r="56" spans="1:26" ht="21" customHeight="1" x14ac:dyDescent="0.2">
      <c r="A56" s="65">
        <v>51</v>
      </c>
      <c r="B56" s="65"/>
      <c r="C56" s="65"/>
      <c r="D56" s="65"/>
      <c r="E56" s="71"/>
      <c r="F56" s="72"/>
      <c r="G56" s="71"/>
      <c r="H56" s="68" t="str">
        <f t="shared" si="0"/>
        <v>นาย หรือ น.ส.</v>
      </c>
      <c r="I56" s="69">
        <f t="shared" si="1"/>
        <v>2565</v>
      </c>
      <c r="J56" s="70" t="s">
        <v>467</v>
      </c>
      <c r="K56" s="69">
        <f t="shared" si="2"/>
        <v>5</v>
      </c>
      <c r="L56" s="70" t="s">
        <v>468</v>
      </c>
      <c r="M56" s="69">
        <f t="shared" si="3"/>
        <v>1</v>
      </c>
      <c r="N56" s="70" t="s">
        <v>573</v>
      </c>
      <c r="O56" s="50"/>
      <c r="P56" s="50"/>
      <c r="Q56" s="50"/>
      <c r="R56" s="50"/>
      <c r="S56" s="50"/>
      <c r="T56" s="50"/>
      <c r="U56" s="50"/>
      <c r="V56" s="50"/>
      <c r="W56" s="50"/>
      <c r="X56" s="52">
        <f t="shared" si="4"/>
        <v>2565</v>
      </c>
      <c r="Y56" s="52">
        <f t="shared" si="5"/>
        <v>5</v>
      </c>
      <c r="Z56" s="52">
        <f t="shared" si="6"/>
        <v>1</v>
      </c>
    </row>
    <row r="57" spans="1:26" ht="21" customHeight="1" x14ac:dyDescent="0.2">
      <c r="A57" s="71">
        <v>52</v>
      </c>
      <c r="B57" s="71"/>
      <c r="C57" s="71"/>
      <c r="D57" s="71"/>
      <c r="E57" s="71"/>
      <c r="F57" s="72"/>
      <c r="G57" s="71"/>
      <c r="H57" s="68" t="str">
        <f t="shared" si="0"/>
        <v>นาย หรือ น.ส.</v>
      </c>
      <c r="I57" s="69">
        <f t="shared" si="1"/>
        <v>2565</v>
      </c>
      <c r="J57" s="70" t="s">
        <v>467</v>
      </c>
      <c r="K57" s="69">
        <f t="shared" si="2"/>
        <v>5</v>
      </c>
      <c r="L57" s="70" t="s">
        <v>468</v>
      </c>
      <c r="M57" s="69">
        <f t="shared" si="3"/>
        <v>1</v>
      </c>
      <c r="N57" s="70" t="s">
        <v>573</v>
      </c>
      <c r="O57" s="50"/>
      <c r="P57" s="50"/>
      <c r="Q57" s="50"/>
      <c r="R57" s="50"/>
      <c r="S57" s="50"/>
      <c r="T57" s="50"/>
      <c r="U57" s="50"/>
      <c r="V57" s="50"/>
      <c r="W57" s="50"/>
      <c r="X57" s="52">
        <f t="shared" si="4"/>
        <v>2565</v>
      </c>
      <c r="Y57" s="52">
        <f t="shared" si="5"/>
        <v>5</v>
      </c>
      <c r="Z57" s="52">
        <f t="shared" si="6"/>
        <v>1</v>
      </c>
    </row>
    <row r="58" spans="1:26" ht="21" customHeight="1" x14ac:dyDescent="0.2">
      <c r="A58" s="65">
        <v>53</v>
      </c>
      <c r="B58" s="65"/>
      <c r="C58" s="65"/>
      <c r="D58" s="65"/>
      <c r="E58" s="71"/>
      <c r="F58" s="72"/>
      <c r="G58" s="71"/>
      <c r="H58" s="68" t="str">
        <f t="shared" si="0"/>
        <v>นาย หรือ น.ส.</v>
      </c>
      <c r="I58" s="69">
        <f t="shared" si="1"/>
        <v>2565</v>
      </c>
      <c r="J58" s="70" t="s">
        <v>467</v>
      </c>
      <c r="K58" s="69">
        <f t="shared" si="2"/>
        <v>5</v>
      </c>
      <c r="L58" s="70" t="s">
        <v>468</v>
      </c>
      <c r="M58" s="69">
        <f t="shared" si="3"/>
        <v>1</v>
      </c>
      <c r="N58" s="70" t="s">
        <v>573</v>
      </c>
      <c r="O58" s="50"/>
      <c r="P58" s="50"/>
      <c r="Q58" s="50"/>
      <c r="R58" s="50"/>
      <c r="S58" s="50"/>
      <c r="T58" s="50"/>
      <c r="U58" s="50"/>
      <c r="V58" s="50"/>
      <c r="W58" s="50"/>
      <c r="X58" s="52">
        <f t="shared" si="4"/>
        <v>2565</v>
      </c>
      <c r="Y58" s="52">
        <f t="shared" si="5"/>
        <v>5</v>
      </c>
      <c r="Z58" s="52">
        <f t="shared" si="6"/>
        <v>1</v>
      </c>
    </row>
    <row r="59" spans="1:26" ht="21" customHeight="1" x14ac:dyDescent="0.2">
      <c r="A59" s="71">
        <v>54</v>
      </c>
      <c r="B59" s="71"/>
      <c r="C59" s="71"/>
      <c r="D59" s="71"/>
      <c r="E59" s="72"/>
      <c r="F59" s="72"/>
      <c r="G59" s="71"/>
      <c r="H59" s="68" t="str">
        <f t="shared" si="0"/>
        <v>นาย หรือ น.ส.</v>
      </c>
      <c r="I59" s="69">
        <f t="shared" si="1"/>
        <v>2565</v>
      </c>
      <c r="J59" s="70" t="s">
        <v>467</v>
      </c>
      <c r="K59" s="69">
        <f t="shared" si="2"/>
        <v>5</v>
      </c>
      <c r="L59" s="70" t="s">
        <v>468</v>
      </c>
      <c r="M59" s="69">
        <f t="shared" si="3"/>
        <v>1</v>
      </c>
      <c r="N59" s="70" t="s">
        <v>573</v>
      </c>
      <c r="O59" s="50"/>
      <c r="P59" s="50"/>
      <c r="Q59" s="50"/>
      <c r="R59" s="50"/>
      <c r="S59" s="50"/>
      <c r="T59" s="50"/>
      <c r="U59" s="50"/>
      <c r="V59" s="50"/>
      <c r="W59" s="50"/>
      <c r="X59" s="52">
        <f t="shared" si="4"/>
        <v>2565</v>
      </c>
      <c r="Y59" s="52">
        <f t="shared" si="5"/>
        <v>5</v>
      </c>
      <c r="Z59" s="52">
        <f t="shared" si="6"/>
        <v>1</v>
      </c>
    </row>
    <row r="60" spans="1:26" ht="21" customHeight="1" x14ac:dyDescent="0.2">
      <c r="A60" s="65">
        <v>55</v>
      </c>
      <c r="B60" s="65"/>
      <c r="C60" s="65"/>
      <c r="D60" s="65"/>
      <c r="E60" s="72"/>
      <c r="F60" s="71"/>
      <c r="G60" s="71"/>
      <c r="H60" s="68" t="str">
        <f t="shared" si="0"/>
        <v>นาย หรือ น.ส.</v>
      </c>
      <c r="I60" s="69">
        <f t="shared" si="1"/>
        <v>2565</v>
      </c>
      <c r="J60" s="70" t="s">
        <v>467</v>
      </c>
      <c r="K60" s="69">
        <f t="shared" si="2"/>
        <v>5</v>
      </c>
      <c r="L60" s="70" t="s">
        <v>468</v>
      </c>
      <c r="M60" s="69">
        <f t="shared" si="3"/>
        <v>1</v>
      </c>
      <c r="N60" s="70" t="s">
        <v>573</v>
      </c>
      <c r="O60" s="50"/>
      <c r="P60" s="50"/>
      <c r="Q60" s="50"/>
      <c r="R60" s="50"/>
      <c r="S60" s="50"/>
      <c r="T60" s="50"/>
      <c r="U60" s="50"/>
      <c r="V60" s="50"/>
      <c r="W60" s="50"/>
      <c r="X60" s="52">
        <f t="shared" si="4"/>
        <v>2565</v>
      </c>
      <c r="Y60" s="52">
        <f t="shared" si="5"/>
        <v>5</v>
      </c>
      <c r="Z60" s="52">
        <f t="shared" si="6"/>
        <v>1</v>
      </c>
    </row>
  </sheetData>
  <mergeCells count="10">
    <mergeCell ref="H4:H5"/>
    <mergeCell ref="A1:A2"/>
    <mergeCell ref="A4:A5"/>
    <mergeCell ref="E4:G4"/>
    <mergeCell ref="I4:N4"/>
    <mergeCell ref="I5:J5"/>
    <mergeCell ref="K5:L5"/>
    <mergeCell ref="M5:N5"/>
    <mergeCell ref="B4:D5"/>
    <mergeCell ref="B1:D2"/>
  </mergeCells>
  <pageMargins left="0.75" right="0.75" top="1" bottom="1" header="0.5" footer="0.5"/>
  <pageSetup paperSize="9" scale="38"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Z60"/>
  <sheetViews>
    <sheetView zoomScale="69" zoomScaleNormal="69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2" sqref="G2"/>
    </sheetView>
  </sheetViews>
  <sheetFormatPr defaultColWidth="9.140625" defaultRowHeight="27.75" x14ac:dyDescent="0.2"/>
  <cols>
    <col min="1" max="1" width="14.42578125" style="45" customWidth="1"/>
    <col min="2" max="2" width="5.42578125" style="45" customWidth="1"/>
    <col min="3" max="3" width="12.85546875" style="45" customWidth="1"/>
    <col min="4" max="4" width="15.140625" style="45" customWidth="1"/>
    <col min="5" max="6" width="11.7109375" style="45" customWidth="1"/>
    <col min="7" max="7" width="17" style="45" customWidth="1"/>
    <col min="8" max="8" width="28.140625" style="45" customWidth="1"/>
    <col min="9" max="9" width="7.7109375" style="45" customWidth="1"/>
    <col min="10" max="10" width="3.5703125" style="45" customWidth="1"/>
    <col min="11" max="11" width="7.7109375" style="45" customWidth="1"/>
    <col min="12" max="12" width="8.28515625" style="45" customWidth="1"/>
    <col min="13" max="13" width="7.7109375" style="45" customWidth="1"/>
    <col min="14" max="16" width="5" style="45" customWidth="1"/>
    <col min="17" max="17" width="8" style="45" customWidth="1"/>
    <col min="18" max="23" width="5" style="45" customWidth="1"/>
    <col min="24" max="26" width="7.7109375" style="46" customWidth="1"/>
    <col min="27" max="16384" width="9.140625" style="45"/>
  </cols>
  <sheetData>
    <row r="1" spans="1:26" ht="27" customHeight="1" x14ac:dyDescent="0.2">
      <c r="A1" s="116" t="s">
        <v>560</v>
      </c>
      <c r="B1" s="124"/>
      <c r="C1" s="124"/>
      <c r="D1" s="125"/>
      <c r="E1" s="53" t="s">
        <v>482</v>
      </c>
      <c r="F1" s="54" t="s">
        <v>468</v>
      </c>
      <c r="G1" s="55" t="s">
        <v>561</v>
      </c>
      <c r="H1" s="56"/>
      <c r="I1" s="88" t="s">
        <v>562</v>
      </c>
      <c r="J1" s="89"/>
      <c r="K1" s="89"/>
      <c r="L1" s="89"/>
      <c r="M1" s="89"/>
      <c r="N1" s="56"/>
    </row>
    <row r="2" spans="1:26" ht="27" customHeight="1" thickBot="1" x14ac:dyDescent="0.25">
      <c r="A2" s="117"/>
      <c r="B2" s="126"/>
      <c r="C2" s="126"/>
      <c r="D2" s="127"/>
      <c r="E2" s="57">
        <v>1</v>
      </c>
      <c r="F2" s="58">
        <v>8</v>
      </c>
      <c r="G2" s="59">
        <v>2565</v>
      </c>
      <c r="H2" s="56" t="s">
        <v>640</v>
      </c>
      <c r="I2" s="88" t="s">
        <v>563</v>
      </c>
      <c r="J2" s="89"/>
      <c r="K2" s="89"/>
      <c r="L2" s="89"/>
      <c r="M2" s="89"/>
      <c r="N2" s="56"/>
    </row>
    <row r="3" spans="1:26" ht="27" customHeight="1" thickBot="1" x14ac:dyDescent="0.25">
      <c r="A3" s="56"/>
      <c r="B3" s="56"/>
      <c r="C3" s="56"/>
      <c r="D3" s="56"/>
      <c r="E3" s="56"/>
      <c r="F3" s="60"/>
      <c r="G3" s="60"/>
      <c r="H3" s="61"/>
      <c r="I3" s="88" t="s">
        <v>564</v>
      </c>
      <c r="J3" s="89"/>
      <c r="K3" s="89"/>
      <c r="L3" s="89"/>
      <c r="M3" s="89"/>
      <c r="N3" s="56"/>
    </row>
    <row r="4" spans="1:26" x14ac:dyDescent="0.2">
      <c r="A4" s="118" t="s">
        <v>565</v>
      </c>
      <c r="B4" s="123" t="s">
        <v>576</v>
      </c>
      <c r="C4" s="123"/>
      <c r="D4" s="123"/>
      <c r="E4" s="137" t="s">
        <v>566</v>
      </c>
      <c r="F4" s="137"/>
      <c r="G4" s="138"/>
      <c r="H4" s="135" t="s">
        <v>572</v>
      </c>
      <c r="I4" s="128" t="s">
        <v>567</v>
      </c>
      <c r="J4" s="129"/>
      <c r="K4" s="129"/>
      <c r="L4" s="129"/>
      <c r="M4" s="129"/>
      <c r="N4" s="130"/>
      <c r="O4" s="47"/>
      <c r="P4" s="47"/>
      <c r="Q4" s="47"/>
      <c r="R4" s="47"/>
      <c r="S4" s="47"/>
      <c r="T4" s="47"/>
      <c r="U4" s="47"/>
      <c r="V4" s="47"/>
      <c r="W4" s="47"/>
      <c r="X4" s="48" t="s">
        <v>568</v>
      </c>
    </row>
    <row r="5" spans="1:26" x14ac:dyDescent="0.2">
      <c r="A5" s="119"/>
      <c r="B5" s="123"/>
      <c r="C5" s="123"/>
      <c r="D5" s="123"/>
      <c r="E5" s="62" t="s">
        <v>569</v>
      </c>
      <c r="F5" s="63" t="s">
        <v>570</v>
      </c>
      <c r="G5" s="64" t="s">
        <v>571</v>
      </c>
      <c r="H5" s="136"/>
      <c r="I5" s="131" t="s">
        <v>467</v>
      </c>
      <c r="J5" s="132"/>
      <c r="K5" s="133" t="s">
        <v>468</v>
      </c>
      <c r="L5" s="132"/>
      <c r="M5" s="133" t="s">
        <v>573</v>
      </c>
      <c r="N5" s="134"/>
      <c r="O5" s="49"/>
      <c r="P5" s="49"/>
      <c r="Q5" s="49"/>
      <c r="R5" s="49"/>
      <c r="S5" s="49"/>
      <c r="T5" s="49"/>
      <c r="U5" s="49"/>
      <c r="V5" s="49"/>
      <c r="W5" s="49"/>
      <c r="X5" s="46" t="s">
        <v>574</v>
      </c>
      <c r="Y5" s="46" t="s">
        <v>468</v>
      </c>
      <c r="Z5" s="46" t="s">
        <v>573</v>
      </c>
    </row>
    <row r="6" spans="1:26" ht="21" customHeight="1" x14ac:dyDescent="0.35">
      <c r="A6" s="65">
        <v>1</v>
      </c>
      <c r="B6" s="81" t="s">
        <v>577</v>
      </c>
      <c r="C6" s="81" t="s">
        <v>578</v>
      </c>
      <c r="D6" s="81" t="s">
        <v>579</v>
      </c>
      <c r="E6" s="73">
        <v>4</v>
      </c>
      <c r="F6" s="74">
        <v>10</v>
      </c>
      <c r="G6" s="73">
        <v>2555</v>
      </c>
      <c r="H6" s="68" t="str">
        <f t="shared" ref="H6:H60" si="0">IF(I6&gt;14,"นาย หรือ น.ส.",IF(I6&lt;15,"ด.ช. หรือ ด.ญ."))</f>
        <v>ด.ช. หรือ ด.ญ.</v>
      </c>
      <c r="I6" s="69">
        <f>IF(Z6&lt;0,IF(Y6-1&lt;0,X6-1,X6),IF(Y6&lt;0,X6-1,X6))</f>
        <v>9</v>
      </c>
      <c r="J6" s="70" t="s">
        <v>467</v>
      </c>
      <c r="K6" s="69">
        <f>IF(Z6&lt;0,IF(Y6-1&lt;0,Y6+12-1,Y6-1),IF(Y6&lt;0,Y6+12,Y6))</f>
        <v>9</v>
      </c>
      <c r="L6" s="70" t="s">
        <v>468</v>
      </c>
      <c r="M6" s="69">
        <f>IF(Z6&lt;0,Z6+30,Z6)</f>
        <v>27</v>
      </c>
      <c r="N6" s="70" t="s">
        <v>573</v>
      </c>
      <c r="O6" s="50"/>
      <c r="P6" s="50"/>
      <c r="Q6" s="51"/>
      <c r="R6" s="50"/>
      <c r="S6" s="50"/>
      <c r="T6" s="50"/>
      <c r="U6" s="50"/>
      <c r="V6" s="50"/>
      <c r="W6" s="50"/>
      <c r="X6" s="52">
        <f>G$2-G6</f>
        <v>10</v>
      </c>
      <c r="Y6" s="52">
        <f>F$2-F6</f>
        <v>-2</v>
      </c>
      <c r="Z6" s="52">
        <f>E$2-E6</f>
        <v>-3</v>
      </c>
    </row>
    <row r="7" spans="1:26" ht="21" customHeight="1" x14ac:dyDescent="0.35">
      <c r="A7" s="71">
        <v>2</v>
      </c>
      <c r="B7" s="81" t="s">
        <v>577</v>
      </c>
      <c r="C7" s="81" t="s">
        <v>580</v>
      </c>
      <c r="D7" s="81" t="s">
        <v>581</v>
      </c>
      <c r="E7" s="75">
        <v>3</v>
      </c>
      <c r="F7" s="76">
        <v>9</v>
      </c>
      <c r="G7" s="76">
        <v>2555</v>
      </c>
      <c r="H7" s="68" t="str">
        <f>IF(I7&gt;14,"นาย หรือ น.ส.",IF(I7&lt;15,"ด.ช. หรือ ด.ญ."))</f>
        <v>ด.ช. หรือ ด.ญ.</v>
      </c>
      <c r="I7" s="69">
        <f>IF(Z7&lt;0,IF(Y7-1&lt;0,X7-1,X7),IF(Y7&lt;0,X7-1,X7))</f>
        <v>9</v>
      </c>
      <c r="J7" s="70" t="s">
        <v>467</v>
      </c>
      <c r="K7" s="69">
        <f>IF(Z7&lt;0,IF(Y7-1&lt;0,Y7+12-1,Y7-1),IF(Y7&lt;0,Y7+12,Y7))</f>
        <v>10</v>
      </c>
      <c r="L7" s="70" t="s">
        <v>468</v>
      </c>
      <c r="M7" s="69">
        <f>IF(Z7&lt;0,Z7+30,Z7)</f>
        <v>28</v>
      </c>
      <c r="N7" s="70" t="s">
        <v>573</v>
      </c>
      <c r="O7" s="50"/>
      <c r="P7" s="50"/>
      <c r="Q7" s="51"/>
      <c r="R7" s="50"/>
      <c r="S7" s="50"/>
      <c r="T7" s="50"/>
      <c r="U7" s="50"/>
      <c r="V7" s="50"/>
      <c r="W7" s="50"/>
      <c r="X7" s="52">
        <f>G$2-G7</f>
        <v>10</v>
      </c>
      <c r="Y7" s="52">
        <f>F$2-F7</f>
        <v>-1</v>
      </c>
      <c r="Z7" s="52">
        <f>E$2-E7</f>
        <v>-2</v>
      </c>
    </row>
    <row r="8" spans="1:26" ht="21" customHeight="1" x14ac:dyDescent="0.35">
      <c r="A8" s="65">
        <v>3</v>
      </c>
      <c r="B8" s="81" t="s">
        <v>577</v>
      </c>
      <c r="C8" s="81" t="s">
        <v>582</v>
      </c>
      <c r="D8" s="81" t="s">
        <v>583</v>
      </c>
      <c r="E8" s="74">
        <v>14</v>
      </c>
      <c r="F8" s="73">
        <v>1</v>
      </c>
      <c r="G8" s="73">
        <v>2555</v>
      </c>
      <c r="H8" s="68" t="str">
        <f t="shared" si="0"/>
        <v>ด.ช. หรือ ด.ญ.</v>
      </c>
      <c r="I8" s="69">
        <f>IF(Z8&lt;0,IF(Y8-1&lt;0,X8-1,X8),IF(Y8&lt;0,X8-1,X8))</f>
        <v>10</v>
      </c>
      <c r="J8" s="70" t="s">
        <v>467</v>
      </c>
      <c r="K8" s="69">
        <f>IF(Z8&lt;0,IF(Y8-1&lt;0,Y8+12-1,Y8-1),IF(Y8&lt;0,Y8+12,Y8))</f>
        <v>6</v>
      </c>
      <c r="L8" s="70" t="s">
        <v>468</v>
      </c>
      <c r="M8" s="69">
        <f>IF(Z8&lt;0,Z8+30,Z8)</f>
        <v>17</v>
      </c>
      <c r="N8" s="70" t="s">
        <v>573</v>
      </c>
      <c r="O8" s="50"/>
      <c r="P8" s="50"/>
      <c r="Q8" s="51"/>
      <c r="R8" s="50"/>
      <c r="S8" s="50"/>
      <c r="T8" s="50"/>
      <c r="U8" s="50"/>
      <c r="V8" s="50"/>
      <c r="W8" s="50"/>
      <c r="X8" s="52">
        <f>G$2-G8</f>
        <v>10</v>
      </c>
      <c r="Y8" s="52">
        <f>F$2-F8</f>
        <v>7</v>
      </c>
      <c r="Z8" s="52">
        <f>E$2-E8</f>
        <v>-13</v>
      </c>
    </row>
    <row r="9" spans="1:26" ht="21" customHeight="1" x14ac:dyDescent="0.35">
      <c r="A9" s="71">
        <v>4</v>
      </c>
      <c r="B9" s="81" t="s">
        <v>577</v>
      </c>
      <c r="C9" s="81" t="s">
        <v>584</v>
      </c>
      <c r="D9" s="81" t="s">
        <v>585</v>
      </c>
      <c r="E9" s="77">
        <v>5</v>
      </c>
      <c r="F9" s="74">
        <v>10</v>
      </c>
      <c r="G9" s="73">
        <v>2555</v>
      </c>
      <c r="H9" s="68" t="str">
        <f t="shared" si="0"/>
        <v>ด.ช. หรือ ด.ญ.</v>
      </c>
      <c r="I9" s="69">
        <f t="shared" ref="I9:I60" si="1">IF(Z9&lt;0,IF(Y9-1&lt;0,X9-1,X9),IF(Y9&lt;0,X9-1,X9))</f>
        <v>9</v>
      </c>
      <c r="J9" s="70" t="s">
        <v>467</v>
      </c>
      <c r="K9" s="69">
        <f t="shared" ref="K9:K60" si="2">IF(Z9&lt;0,IF(Y9-1&lt;0,Y9+12-1,Y9-1),IF(Y9&lt;0,Y9+12,Y9))</f>
        <v>9</v>
      </c>
      <c r="L9" s="70" t="s">
        <v>468</v>
      </c>
      <c r="M9" s="69">
        <f t="shared" ref="M9:M60" si="3">IF(Z9&lt;0,Z9+30,Z9)</f>
        <v>26</v>
      </c>
      <c r="N9" s="70" t="s">
        <v>573</v>
      </c>
      <c r="O9" s="50"/>
      <c r="P9" s="50"/>
      <c r="Q9" s="51"/>
      <c r="R9" s="50"/>
      <c r="S9" s="50"/>
      <c r="T9" s="50"/>
      <c r="U9" s="50"/>
      <c r="V9" s="50"/>
      <c r="W9" s="50"/>
      <c r="X9" s="52">
        <f t="shared" ref="X9:X60" si="4">G$2-G9</f>
        <v>10</v>
      </c>
      <c r="Y9" s="52">
        <f t="shared" ref="Y9:Y60" si="5">F$2-F9</f>
        <v>-2</v>
      </c>
      <c r="Z9" s="52">
        <f t="shared" ref="Z9:Z60" si="6">E$2-E9</f>
        <v>-4</v>
      </c>
    </row>
    <row r="10" spans="1:26" ht="21" customHeight="1" x14ac:dyDescent="0.35">
      <c r="A10" s="65">
        <v>5</v>
      </c>
      <c r="B10" s="81" t="s">
        <v>577</v>
      </c>
      <c r="C10" s="81" t="s">
        <v>586</v>
      </c>
      <c r="D10" s="81" t="s">
        <v>587</v>
      </c>
      <c r="E10" s="74">
        <v>5</v>
      </c>
      <c r="F10" s="74">
        <v>9</v>
      </c>
      <c r="G10" s="73">
        <v>2555</v>
      </c>
      <c r="H10" s="68" t="str">
        <f t="shared" si="0"/>
        <v>ด.ช. หรือ ด.ญ.</v>
      </c>
      <c r="I10" s="69">
        <f t="shared" si="1"/>
        <v>9</v>
      </c>
      <c r="J10" s="70" t="s">
        <v>467</v>
      </c>
      <c r="K10" s="69">
        <f t="shared" si="2"/>
        <v>10</v>
      </c>
      <c r="L10" s="70" t="s">
        <v>468</v>
      </c>
      <c r="M10" s="69">
        <f t="shared" si="3"/>
        <v>26</v>
      </c>
      <c r="N10" s="70" t="s">
        <v>573</v>
      </c>
      <c r="O10" s="50"/>
      <c r="P10" s="50"/>
      <c r="Q10" s="51"/>
      <c r="R10" s="50"/>
      <c r="S10" s="50"/>
      <c r="T10" s="50"/>
      <c r="U10" s="50"/>
      <c r="V10" s="50"/>
      <c r="W10" s="50"/>
      <c r="X10" s="52">
        <f t="shared" si="4"/>
        <v>10</v>
      </c>
      <c r="Y10" s="52">
        <f t="shared" si="5"/>
        <v>-1</v>
      </c>
      <c r="Z10" s="52">
        <f t="shared" si="6"/>
        <v>-4</v>
      </c>
    </row>
    <row r="11" spans="1:26" ht="21" customHeight="1" x14ac:dyDescent="0.35">
      <c r="A11" s="71">
        <v>6</v>
      </c>
      <c r="B11" s="81" t="s">
        <v>577</v>
      </c>
      <c r="C11" s="81" t="s">
        <v>588</v>
      </c>
      <c r="D11" s="81" t="s">
        <v>589</v>
      </c>
      <c r="E11" s="74">
        <v>18</v>
      </c>
      <c r="F11" s="74">
        <v>8</v>
      </c>
      <c r="G11" s="73">
        <v>2555</v>
      </c>
      <c r="H11" s="68" t="str">
        <f t="shared" si="0"/>
        <v>ด.ช. หรือ ด.ญ.</v>
      </c>
      <c r="I11" s="69">
        <f t="shared" si="1"/>
        <v>9</v>
      </c>
      <c r="J11" s="70" t="s">
        <v>467</v>
      </c>
      <c r="K11" s="69">
        <f t="shared" si="2"/>
        <v>11</v>
      </c>
      <c r="L11" s="70" t="s">
        <v>468</v>
      </c>
      <c r="M11" s="69">
        <f t="shared" si="3"/>
        <v>13</v>
      </c>
      <c r="N11" s="70" t="s">
        <v>573</v>
      </c>
      <c r="O11" s="50"/>
      <c r="P11" s="50"/>
      <c r="Q11" s="51"/>
      <c r="R11" s="50"/>
      <c r="S11" s="50"/>
      <c r="T11" s="50"/>
      <c r="U11" s="50"/>
      <c r="V11" s="50"/>
      <c r="W11" s="50"/>
      <c r="X11" s="52">
        <f t="shared" si="4"/>
        <v>10</v>
      </c>
      <c r="Y11" s="52">
        <f t="shared" si="5"/>
        <v>0</v>
      </c>
      <c r="Z11" s="52">
        <f t="shared" si="6"/>
        <v>-17</v>
      </c>
    </row>
    <row r="12" spans="1:26" ht="21" customHeight="1" x14ac:dyDescent="0.35">
      <c r="A12" s="65">
        <v>7</v>
      </c>
      <c r="B12" s="81" t="s">
        <v>577</v>
      </c>
      <c r="C12" s="81" t="s">
        <v>590</v>
      </c>
      <c r="D12" s="81" t="s">
        <v>591</v>
      </c>
      <c r="E12" s="74">
        <v>12</v>
      </c>
      <c r="F12" s="74">
        <v>12</v>
      </c>
      <c r="G12" s="73">
        <v>2555</v>
      </c>
      <c r="H12" s="68" t="str">
        <f t="shared" si="0"/>
        <v>ด.ช. หรือ ด.ญ.</v>
      </c>
      <c r="I12" s="69">
        <f t="shared" si="1"/>
        <v>9</v>
      </c>
      <c r="J12" s="70" t="s">
        <v>467</v>
      </c>
      <c r="K12" s="69">
        <f t="shared" si="2"/>
        <v>7</v>
      </c>
      <c r="L12" s="70" t="s">
        <v>468</v>
      </c>
      <c r="M12" s="69">
        <f t="shared" si="3"/>
        <v>19</v>
      </c>
      <c r="N12" s="70" t="s">
        <v>573</v>
      </c>
      <c r="O12" s="50"/>
      <c r="P12" s="50"/>
      <c r="Q12" s="51"/>
      <c r="R12" s="50"/>
      <c r="S12" s="50"/>
      <c r="T12" s="50"/>
      <c r="U12" s="50"/>
      <c r="V12" s="50"/>
      <c r="W12" s="50"/>
      <c r="X12" s="52">
        <f t="shared" si="4"/>
        <v>10</v>
      </c>
      <c r="Y12" s="52">
        <f t="shared" si="5"/>
        <v>-4</v>
      </c>
      <c r="Z12" s="52">
        <f t="shared" si="6"/>
        <v>-11</v>
      </c>
    </row>
    <row r="13" spans="1:26" ht="21" customHeight="1" x14ac:dyDescent="0.35">
      <c r="A13" s="71">
        <v>8</v>
      </c>
      <c r="B13" s="82" t="s">
        <v>577</v>
      </c>
      <c r="C13" s="82" t="s">
        <v>592</v>
      </c>
      <c r="D13" s="82" t="s">
        <v>593</v>
      </c>
      <c r="E13" s="73">
        <v>5</v>
      </c>
      <c r="F13" s="74">
        <v>7</v>
      </c>
      <c r="G13" s="73">
        <v>2555</v>
      </c>
      <c r="H13" s="68" t="str">
        <f t="shared" si="0"/>
        <v>ด.ช. หรือ ด.ญ.</v>
      </c>
      <c r="I13" s="69">
        <f t="shared" si="1"/>
        <v>10</v>
      </c>
      <c r="J13" s="70" t="s">
        <v>467</v>
      </c>
      <c r="K13" s="69">
        <f t="shared" si="2"/>
        <v>0</v>
      </c>
      <c r="L13" s="70" t="s">
        <v>468</v>
      </c>
      <c r="M13" s="69">
        <f t="shared" si="3"/>
        <v>26</v>
      </c>
      <c r="N13" s="70" t="s">
        <v>573</v>
      </c>
      <c r="O13" s="50"/>
      <c r="P13" s="50"/>
      <c r="Q13" s="51"/>
      <c r="R13" s="50"/>
      <c r="S13" s="50"/>
      <c r="T13" s="50"/>
      <c r="U13" s="50"/>
      <c r="V13" s="50"/>
      <c r="W13" s="50"/>
      <c r="X13" s="52">
        <f t="shared" si="4"/>
        <v>10</v>
      </c>
      <c r="Y13" s="52">
        <f t="shared" si="5"/>
        <v>1</v>
      </c>
      <c r="Z13" s="52">
        <f t="shared" si="6"/>
        <v>-4</v>
      </c>
    </row>
    <row r="14" spans="1:26" ht="21" customHeight="1" x14ac:dyDescent="0.35">
      <c r="A14" s="65">
        <v>9</v>
      </c>
      <c r="B14" s="81" t="s">
        <v>577</v>
      </c>
      <c r="C14" s="81" t="s">
        <v>594</v>
      </c>
      <c r="D14" s="81" t="s">
        <v>595</v>
      </c>
      <c r="E14" s="73">
        <v>6</v>
      </c>
      <c r="F14" s="74">
        <v>9</v>
      </c>
      <c r="G14" s="73">
        <v>2555</v>
      </c>
      <c r="H14" s="68" t="str">
        <f t="shared" si="0"/>
        <v>ด.ช. หรือ ด.ญ.</v>
      </c>
      <c r="I14" s="69">
        <f t="shared" si="1"/>
        <v>9</v>
      </c>
      <c r="J14" s="70" t="s">
        <v>467</v>
      </c>
      <c r="K14" s="69">
        <f t="shared" si="2"/>
        <v>10</v>
      </c>
      <c r="L14" s="70" t="s">
        <v>468</v>
      </c>
      <c r="M14" s="69">
        <f t="shared" si="3"/>
        <v>25</v>
      </c>
      <c r="N14" s="70" t="s">
        <v>573</v>
      </c>
      <c r="O14" s="50"/>
      <c r="P14" s="50"/>
      <c r="Q14" s="51"/>
      <c r="R14" s="50"/>
      <c r="S14" s="50"/>
      <c r="T14" s="50"/>
      <c r="U14" s="50"/>
      <c r="V14" s="50"/>
      <c r="W14" s="50"/>
      <c r="X14" s="52">
        <f t="shared" si="4"/>
        <v>10</v>
      </c>
      <c r="Y14" s="52">
        <f t="shared" si="5"/>
        <v>-1</v>
      </c>
      <c r="Z14" s="52">
        <f t="shared" si="6"/>
        <v>-5</v>
      </c>
    </row>
    <row r="15" spans="1:26" ht="21" customHeight="1" x14ac:dyDescent="0.35">
      <c r="A15" s="71">
        <v>10</v>
      </c>
      <c r="B15" s="83" t="s">
        <v>577</v>
      </c>
      <c r="C15" s="83" t="s">
        <v>596</v>
      </c>
      <c r="D15" s="83" t="s">
        <v>597</v>
      </c>
      <c r="E15" s="77">
        <v>16</v>
      </c>
      <c r="F15" s="78">
        <v>4</v>
      </c>
      <c r="G15" s="76">
        <v>2556</v>
      </c>
      <c r="H15" s="68" t="str">
        <f t="shared" si="0"/>
        <v>ด.ช. หรือ ด.ญ.</v>
      </c>
      <c r="I15" s="69">
        <f t="shared" si="1"/>
        <v>9</v>
      </c>
      <c r="J15" s="70" t="s">
        <v>467</v>
      </c>
      <c r="K15" s="69">
        <f t="shared" si="2"/>
        <v>3</v>
      </c>
      <c r="L15" s="70" t="s">
        <v>468</v>
      </c>
      <c r="M15" s="69">
        <f t="shared" si="3"/>
        <v>15</v>
      </c>
      <c r="N15" s="70" t="s">
        <v>573</v>
      </c>
      <c r="O15" s="50"/>
      <c r="P15" s="50"/>
      <c r="Q15" s="51"/>
      <c r="R15" s="50"/>
      <c r="S15" s="50"/>
      <c r="T15" s="50"/>
      <c r="U15" s="50"/>
      <c r="V15" s="50"/>
      <c r="W15" s="50"/>
      <c r="X15" s="52">
        <f t="shared" si="4"/>
        <v>9</v>
      </c>
      <c r="Y15" s="52">
        <f t="shared" si="5"/>
        <v>4</v>
      </c>
      <c r="Z15" s="52">
        <f t="shared" si="6"/>
        <v>-15</v>
      </c>
    </row>
    <row r="16" spans="1:26" ht="21" customHeight="1" x14ac:dyDescent="0.35">
      <c r="A16" s="65">
        <v>11</v>
      </c>
      <c r="B16" s="81" t="s">
        <v>577</v>
      </c>
      <c r="C16" s="81" t="s">
        <v>598</v>
      </c>
      <c r="D16" s="81" t="s">
        <v>599</v>
      </c>
      <c r="E16" s="78">
        <v>12</v>
      </c>
      <c r="F16" s="78">
        <v>5</v>
      </c>
      <c r="G16" s="76">
        <v>2556</v>
      </c>
      <c r="H16" s="68" t="str">
        <f t="shared" si="0"/>
        <v>ด.ช. หรือ ด.ญ.</v>
      </c>
      <c r="I16" s="69">
        <f t="shared" si="1"/>
        <v>9</v>
      </c>
      <c r="J16" s="70" t="s">
        <v>467</v>
      </c>
      <c r="K16" s="69">
        <f t="shared" si="2"/>
        <v>2</v>
      </c>
      <c r="L16" s="70" t="s">
        <v>468</v>
      </c>
      <c r="M16" s="69">
        <f t="shared" si="3"/>
        <v>19</v>
      </c>
      <c r="N16" s="70" t="s">
        <v>573</v>
      </c>
      <c r="O16" s="50"/>
      <c r="P16" s="50"/>
      <c r="Q16" s="51"/>
      <c r="R16" s="50"/>
      <c r="S16" s="50"/>
      <c r="T16" s="50"/>
      <c r="U16" s="50"/>
      <c r="V16" s="50"/>
      <c r="W16" s="50"/>
      <c r="X16" s="52">
        <f t="shared" si="4"/>
        <v>9</v>
      </c>
      <c r="Y16" s="52">
        <f t="shared" si="5"/>
        <v>3</v>
      </c>
      <c r="Z16" s="52">
        <f t="shared" si="6"/>
        <v>-11</v>
      </c>
    </row>
    <row r="17" spans="1:26" ht="21" customHeight="1" x14ac:dyDescent="0.35">
      <c r="A17" s="71">
        <v>12</v>
      </c>
      <c r="B17" s="81" t="s">
        <v>577</v>
      </c>
      <c r="C17" s="81" t="s">
        <v>600</v>
      </c>
      <c r="D17" s="81" t="s">
        <v>593</v>
      </c>
      <c r="E17" s="73">
        <v>18</v>
      </c>
      <c r="F17" s="73">
        <v>4</v>
      </c>
      <c r="G17" s="73">
        <v>2556</v>
      </c>
      <c r="H17" s="68" t="str">
        <f t="shared" si="0"/>
        <v>ด.ช. หรือ ด.ญ.</v>
      </c>
      <c r="I17" s="69">
        <f t="shared" si="1"/>
        <v>9</v>
      </c>
      <c r="J17" s="70" t="s">
        <v>467</v>
      </c>
      <c r="K17" s="69">
        <f t="shared" si="2"/>
        <v>3</v>
      </c>
      <c r="L17" s="70" t="s">
        <v>468</v>
      </c>
      <c r="M17" s="69">
        <f t="shared" si="3"/>
        <v>13</v>
      </c>
      <c r="N17" s="70" t="s">
        <v>573</v>
      </c>
      <c r="O17" s="50"/>
      <c r="P17" s="50"/>
      <c r="Q17" s="51"/>
      <c r="R17" s="50"/>
      <c r="S17" s="50"/>
      <c r="T17" s="50"/>
      <c r="U17" s="50"/>
      <c r="V17" s="50"/>
      <c r="W17" s="50"/>
      <c r="X17" s="52">
        <f t="shared" si="4"/>
        <v>9</v>
      </c>
      <c r="Y17" s="52">
        <f t="shared" si="5"/>
        <v>4</v>
      </c>
      <c r="Z17" s="52">
        <f t="shared" si="6"/>
        <v>-17</v>
      </c>
    </row>
    <row r="18" spans="1:26" ht="21" customHeight="1" x14ac:dyDescent="0.35">
      <c r="A18" s="65">
        <v>13</v>
      </c>
      <c r="B18" s="84" t="s">
        <v>577</v>
      </c>
      <c r="C18" s="84" t="s">
        <v>601</v>
      </c>
      <c r="D18" s="82" t="s">
        <v>602</v>
      </c>
      <c r="E18" s="75">
        <v>17</v>
      </c>
      <c r="F18" s="74">
        <v>4</v>
      </c>
      <c r="G18" s="73">
        <v>2556</v>
      </c>
      <c r="H18" s="68" t="str">
        <f t="shared" si="0"/>
        <v>ด.ช. หรือ ด.ญ.</v>
      </c>
      <c r="I18" s="69">
        <f t="shared" si="1"/>
        <v>9</v>
      </c>
      <c r="J18" s="70" t="s">
        <v>467</v>
      </c>
      <c r="K18" s="69">
        <f t="shared" si="2"/>
        <v>3</v>
      </c>
      <c r="L18" s="70" t="s">
        <v>468</v>
      </c>
      <c r="M18" s="69">
        <f t="shared" si="3"/>
        <v>14</v>
      </c>
      <c r="N18" s="70" t="s">
        <v>573</v>
      </c>
      <c r="O18" s="50"/>
      <c r="P18" s="50"/>
      <c r="Q18" s="51"/>
      <c r="R18" s="50"/>
      <c r="S18" s="50"/>
      <c r="T18" s="50"/>
      <c r="U18" s="50"/>
      <c r="V18" s="50"/>
      <c r="W18" s="50"/>
      <c r="X18" s="52">
        <f t="shared" si="4"/>
        <v>9</v>
      </c>
      <c r="Y18" s="52">
        <f t="shared" si="5"/>
        <v>4</v>
      </c>
      <c r="Z18" s="52">
        <f t="shared" si="6"/>
        <v>-16</v>
      </c>
    </row>
    <row r="19" spans="1:26" ht="21" customHeight="1" x14ac:dyDescent="0.35">
      <c r="A19" s="71">
        <v>14</v>
      </c>
      <c r="B19" s="81" t="s">
        <v>577</v>
      </c>
      <c r="C19" s="81" t="s">
        <v>533</v>
      </c>
      <c r="D19" s="81" t="s">
        <v>603</v>
      </c>
      <c r="E19" s="73">
        <v>24</v>
      </c>
      <c r="F19" s="74">
        <v>2</v>
      </c>
      <c r="G19" s="73">
        <v>2556</v>
      </c>
      <c r="H19" s="68" t="str">
        <f t="shared" si="0"/>
        <v>ด.ช. หรือ ด.ญ.</v>
      </c>
      <c r="I19" s="69">
        <f t="shared" si="1"/>
        <v>9</v>
      </c>
      <c r="J19" s="70" t="s">
        <v>467</v>
      </c>
      <c r="K19" s="69">
        <f t="shared" si="2"/>
        <v>5</v>
      </c>
      <c r="L19" s="70" t="s">
        <v>468</v>
      </c>
      <c r="M19" s="69">
        <f t="shared" si="3"/>
        <v>7</v>
      </c>
      <c r="N19" s="70" t="s">
        <v>573</v>
      </c>
      <c r="O19" s="50"/>
      <c r="P19" s="50"/>
      <c r="Q19" s="51"/>
      <c r="R19" s="50"/>
      <c r="S19" s="50"/>
      <c r="T19" s="50"/>
      <c r="U19" s="50"/>
      <c r="V19" s="50"/>
      <c r="W19" s="50"/>
      <c r="X19" s="52">
        <f t="shared" si="4"/>
        <v>9</v>
      </c>
      <c r="Y19" s="52">
        <f t="shared" si="5"/>
        <v>6</v>
      </c>
      <c r="Z19" s="52">
        <f t="shared" si="6"/>
        <v>-23</v>
      </c>
    </row>
    <row r="20" spans="1:26" ht="21" customHeight="1" x14ac:dyDescent="0.35">
      <c r="A20" s="65">
        <v>15</v>
      </c>
      <c r="B20" s="81" t="s">
        <v>577</v>
      </c>
      <c r="C20" s="81" t="s">
        <v>604</v>
      </c>
      <c r="D20" s="81" t="s">
        <v>605</v>
      </c>
      <c r="E20" s="73">
        <v>19</v>
      </c>
      <c r="F20" s="74">
        <v>5</v>
      </c>
      <c r="G20" s="73">
        <v>2554</v>
      </c>
      <c r="H20" s="68" t="str">
        <f t="shared" si="0"/>
        <v>ด.ช. หรือ ด.ญ.</v>
      </c>
      <c r="I20" s="69">
        <f t="shared" si="1"/>
        <v>11</v>
      </c>
      <c r="J20" s="70" t="s">
        <v>467</v>
      </c>
      <c r="K20" s="69">
        <f t="shared" si="2"/>
        <v>2</v>
      </c>
      <c r="L20" s="70" t="s">
        <v>468</v>
      </c>
      <c r="M20" s="69">
        <f t="shared" si="3"/>
        <v>12</v>
      </c>
      <c r="N20" s="70" t="s">
        <v>573</v>
      </c>
      <c r="O20" s="50"/>
      <c r="P20" s="50"/>
      <c r="Q20" s="51"/>
      <c r="R20" s="50"/>
      <c r="S20" s="50"/>
      <c r="T20" s="50"/>
      <c r="U20" s="50"/>
      <c r="V20" s="50"/>
      <c r="W20" s="50"/>
      <c r="X20" s="52">
        <f t="shared" si="4"/>
        <v>11</v>
      </c>
      <c r="Y20" s="52">
        <f t="shared" si="5"/>
        <v>3</v>
      </c>
      <c r="Z20" s="52">
        <f t="shared" si="6"/>
        <v>-18</v>
      </c>
    </row>
    <row r="21" spans="1:26" ht="21" customHeight="1" x14ac:dyDescent="0.35">
      <c r="A21" s="71">
        <v>16</v>
      </c>
      <c r="B21" s="81" t="s">
        <v>606</v>
      </c>
      <c r="C21" s="81" t="s">
        <v>607</v>
      </c>
      <c r="D21" s="81" t="s">
        <v>608</v>
      </c>
      <c r="E21" s="76">
        <v>17</v>
      </c>
      <c r="F21" s="78">
        <v>1</v>
      </c>
      <c r="G21" s="76">
        <v>2556</v>
      </c>
      <c r="H21" s="68" t="str">
        <f t="shared" si="0"/>
        <v>ด.ช. หรือ ด.ญ.</v>
      </c>
      <c r="I21" s="69">
        <f t="shared" si="1"/>
        <v>9</v>
      </c>
      <c r="J21" s="70" t="s">
        <v>467</v>
      </c>
      <c r="K21" s="69">
        <f t="shared" si="2"/>
        <v>6</v>
      </c>
      <c r="L21" s="70" t="s">
        <v>468</v>
      </c>
      <c r="M21" s="69">
        <f t="shared" si="3"/>
        <v>14</v>
      </c>
      <c r="N21" s="70" t="s">
        <v>573</v>
      </c>
      <c r="O21" s="50"/>
      <c r="P21" s="50"/>
      <c r="Q21" s="51"/>
      <c r="R21" s="50"/>
      <c r="S21" s="50"/>
      <c r="T21" s="50"/>
      <c r="U21" s="50"/>
      <c r="V21" s="50"/>
      <c r="W21" s="50"/>
      <c r="X21" s="52">
        <f t="shared" si="4"/>
        <v>9</v>
      </c>
      <c r="Y21" s="52">
        <f t="shared" si="5"/>
        <v>7</v>
      </c>
      <c r="Z21" s="52">
        <f t="shared" si="6"/>
        <v>-16</v>
      </c>
    </row>
    <row r="22" spans="1:26" ht="21" customHeight="1" x14ac:dyDescent="0.35">
      <c r="A22" s="65">
        <v>17</v>
      </c>
      <c r="B22" s="81" t="s">
        <v>606</v>
      </c>
      <c r="C22" s="81" t="s">
        <v>609</v>
      </c>
      <c r="D22" s="81" t="s">
        <v>610</v>
      </c>
      <c r="E22" s="73">
        <v>23</v>
      </c>
      <c r="F22" s="74">
        <v>10</v>
      </c>
      <c r="G22" s="73">
        <v>2550</v>
      </c>
      <c r="H22" s="68" t="str">
        <f t="shared" si="0"/>
        <v>ด.ช. หรือ ด.ญ.</v>
      </c>
      <c r="I22" s="69">
        <f t="shared" si="1"/>
        <v>14</v>
      </c>
      <c r="J22" s="70" t="s">
        <v>467</v>
      </c>
      <c r="K22" s="69">
        <f t="shared" si="2"/>
        <v>9</v>
      </c>
      <c r="L22" s="70" t="s">
        <v>468</v>
      </c>
      <c r="M22" s="69">
        <f t="shared" si="3"/>
        <v>8</v>
      </c>
      <c r="N22" s="70" t="s">
        <v>573</v>
      </c>
      <c r="O22" s="50"/>
      <c r="P22" s="50"/>
      <c r="Q22" s="51"/>
      <c r="R22" s="50"/>
      <c r="S22" s="50"/>
      <c r="T22" s="50"/>
      <c r="U22" s="50"/>
      <c r="V22" s="50"/>
      <c r="W22" s="50"/>
      <c r="X22" s="52">
        <f t="shared" si="4"/>
        <v>15</v>
      </c>
      <c r="Y22" s="52">
        <f t="shared" si="5"/>
        <v>-2</v>
      </c>
      <c r="Z22" s="52">
        <f t="shared" si="6"/>
        <v>-22</v>
      </c>
    </row>
    <row r="23" spans="1:26" ht="21" customHeight="1" x14ac:dyDescent="0.35">
      <c r="A23" s="71">
        <v>18</v>
      </c>
      <c r="B23" s="81" t="s">
        <v>606</v>
      </c>
      <c r="C23" s="81" t="s">
        <v>611</v>
      </c>
      <c r="D23" s="81" t="s">
        <v>612</v>
      </c>
      <c r="E23" s="74">
        <v>26</v>
      </c>
      <c r="F23" s="74">
        <v>4</v>
      </c>
      <c r="G23" s="73">
        <v>2556</v>
      </c>
      <c r="H23" s="68" t="str">
        <f t="shared" si="0"/>
        <v>ด.ช. หรือ ด.ญ.</v>
      </c>
      <c r="I23" s="69">
        <f t="shared" si="1"/>
        <v>9</v>
      </c>
      <c r="J23" s="70" t="s">
        <v>467</v>
      </c>
      <c r="K23" s="69">
        <f t="shared" si="2"/>
        <v>3</v>
      </c>
      <c r="L23" s="70" t="s">
        <v>468</v>
      </c>
      <c r="M23" s="69">
        <f t="shared" si="3"/>
        <v>5</v>
      </c>
      <c r="N23" s="70" t="s">
        <v>573</v>
      </c>
      <c r="O23" s="50"/>
      <c r="P23" s="50"/>
      <c r="Q23" s="51"/>
      <c r="R23" s="50"/>
      <c r="S23" s="50"/>
      <c r="T23" s="50"/>
      <c r="U23" s="50"/>
      <c r="V23" s="50"/>
      <c r="W23" s="50"/>
      <c r="X23" s="52">
        <f t="shared" si="4"/>
        <v>9</v>
      </c>
      <c r="Y23" s="52">
        <f t="shared" si="5"/>
        <v>4</v>
      </c>
      <c r="Z23" s="52">
        <f t="shared" si="6"/>
        <v>-25</v>
      </c>
    </row>
    <row r="24" spans="1:26" ht="21" customHeight="1" x14ac:dyDescent="0.35">
      <c r="A24" s="65">
        <v>19</v>
      </c>
      <c r="B24" s="81" t="s">
        <v>606</v>
      </c>
      <c r="C24" s="81" t="s">
        <v>613</v>
      </c>
      <c r="D24" s="81" t="s">
        <v>614</v>
      </c>
      <c r="E24" s="78">
        <v>26</v>
      </c>
      <c r="F24" s="78">
        <v>12</v>
      </c>
      <c r="G24" s="76">
        <v>2554</v>
      </c>
      <c r="H24" s="68" t="str">
        <f t="shared" si="0"/>
        <v>ด.ช. หรือ ด.ญ.</v>
      </c>
      <c r="I24" s="69">
        <f t="shared" si="1"/>
        <v>10</v>
      </c>
      <c r="J24" s="70" t="s">
        <v>467</v>
      </c>
      <c r="K24" s="69">
        <f t="shared" si="2"/>
        <v>7</v>
      </c>
      <c r="L24" s="70" t="s">
        <v>468</v>
      </c>
      <c r="M24" s="69">
        <f t="shared" si="3"/>
        <v>5</v>
      </c>
      <c r="N24" s="70" t="s">
        <v>573</v>
      </c>
      <c r="O24" s="50"/>
      <c r="P24" s="50"/>
      <c r="Q24" s="51"/>
      <c r="R24" s="50"/>
      <c r="S24" s="50"/>
      <c r="T24" s="50"/>
      <c r="U24" s="50"/>
      <c r="V24" s="50"/>
      <c r="W24" s="50"/>
      <c r="X24" s="52">
        <f t="shared" si="4"/>
        <v>11</v>
      </c>
      <c r="Y24" s="52">
        <f t="shared" si="5"/>
        <v>-4</v>
      </c>
      <c r="Z24" s="52">
        <f t="shared" si="6"/>
        <v>-25</v>
      </c>
    </row>
    <row r="25" spans="1:26" ht="21" customHeight="1" x14ac:dyDescent="0.35">
      <c r="A25" s="71">
        <v>20</v>
      </c>
      <c r="B25" s="84" t="s">
        <v>606</v>
      </c>
      <c r="C25" s="84" t="s">
        <v>615</v>
      </c>
      <c r="D25" s="82" t="s">
        <v>616</v>
      </c>
      <c r="E25" s="76">
        <v>1</v>
      </c>
      <c r="F25" s="78">
        <v>6</v>
      </c>
      <c r="G25" s="76">
        <v>2555</v>
      </c>
      <c r="H25" s="68" t="str">
        <f t="shared" si="0"/>
        <v>ด.ช. หรือ ด.ญ.</v>
      </c>
      <c r="I25" s="69">
        <f t="shared" si="1"/>
        <v>10</v>
      </c>
      <c r="J25" s="70" t="s">
        <v>467</v>
      </c>
      <c r="K25" s="69">
        <f t="shared" si="2"/>
        <v>2</v>
      </c>
      <c r="L25" s="70" t="s">
        <v>468</v>
      </c>
      <c r="M25" s="69">
        <f t="shared" si="3"/>
        <v>0</v>
      </c>
      <c r="N25" s="70" t="s">
        <v>573</v>
      </c>
      <c r="O25" s="50"/>
      <c r="P25" s="50"/>
      <c r="Q25" s="51"/>
      <c r="R25" s="50"/>
      <c r="S25" s="50"/>
      <c r="T25" s="50"/>
      <c r="U25" s="50"/>
      <c r="V25" s="50"/>
      <c r="W25" s="50"/>
      <c r="X25" s="52">
        <f t="shared" si="4"/>
        <v>10</v>
      </c>
      <c r="Y25" s="52">
        <f t="shared" si="5"/>
        <v>2</v>
      </c>
      <c r="Z25" s="52">
        <f t="shared" si="6"/>
        <v>0</v>
      </c>
    </row>
    <row r="26" spans="1:26" ht="21" customHeight="1" x14ac:dyDescent="0.35">
      <c r="A26" s="65">
        <v>21</v>
      </c>
      <c r="B26" s="81" t="s">
        <v>606</v>
      </c>
      <c r="C26" s="81" t="s">
        <v>617</v>
      </c>
      <c r="D26" s="81" t="s">
        <v>618</v>
      </c>
      <c r="E26" s="76">
        <v>28</v>
      </c>
      <c r="F26" s="78">
        <v>8</v>
      </c>
      <c r="G26" s="76">
        <v>2555</v>
      </c>
      <c r="H26" s="68" t="str">
        <f t="shared" si="0"/>
        <v>ด.ช. หรือ ด.ญ.</v>
      </c>
      <c r="I26" s="69">
        <f t="shared" si="1"/>
        <v>9</v>
      </c>
      <c r="J26" s="70" t="s">
        <v>467</v>
      </c>
      <c r="K26" s="69">
        <f t="shared" si="2"/>
        <v>11</v>
      </c>
      <c r="L26" s="70" t="s">
        <v>468</v>
      </c>
      <c r="M26" s="69">
        <f t="shared" si="3"/>
        <v>3</v>
      </c>
      <c r="N26" s="70" t="s">
        <v>573</v>
      </c>
      <c r="O26" s="50"/>
      <c r="P26" s="50"/>
      <c r="Q26" s="51"/>
      <c r="R26" s="50"/>
      <c r="S26" s="50"/>
      <c r="T26" s="50"/>
      <c r="U26" s="50"/>
      <c r="V26" s="50"/>
      <c r="W26" s="50"/>
      <c r="X26" s="52">
        <f t="shared" si="4"/>
        <v>10</v>
      </c>
      <c r="Y26" s="52">
        <f t="shared" si="5"/>
        <v>0</v>
      </c>
      <c r="Z26" s="52">
        <f t="shared" si="6"/>
        <v>-27</v>
      </c>
    </row>
    <row r="27" spans="1:26" ht="21" customHeight="1" x14ac:dyDescent="0.35">
      <c r="A27" s="71">
        <v>22</v>
      </c>
      <c r="B27" s="81" t="s">
        <v>606</v>
      </c>
      <c r="C27" s="81" t="s">
        <v>619</v>
      </c>
      <c r="D27" s="81" t="s">
        <v>620</v>
      </c>
      <c r="E27" s="75">
        <v>13</v>
      </c>
      <c r="F27" s="77">
        <v>11</v>
      </c>
      <c r="G27" s="75">
        <v>2555</v>
      </c>
      <c r="H27" s="68" t="str">
        <f t="shared" si="0"/>
        <v>ด.ช. หรือ ด.ญ.</v>
      </c>
      <c r="I27" s="69">
        <f t="shared" si="1"/>
        <v>9</v>
      </c>
      <c r="J27" s="70" t="s">
        <v>467</v>
      </c>
      <c r="K27" s="69">
        <f t="shared" si="2"/>
        <v>8</v>
      </c>
      <c r="L27" s="70" t="s">
        <v>468</v>
      </c>
      <c r="M27" s="69">
        <f t="shared" si="3"/>
        <v>18</v>
      </c>
      <c r="N27" s="70" t="s">
        <v>573</v>
      </c>
      <c r="O27" s="50"/>
      <c r="P27" s="50"/>
      <c r="Q27" s="51"/>
      <c r="R27" s="50"/>
      <c r="S27" s="50"/>
      <c r="T27" s="50"/>
      <c r="U27" s="50"/>
      <c r="V27" s="50"/>
      <c r="W27" s="50"/>
      <c r="X27" s="52">
        <f t="shared" si="4"/>
        <v>10</v>
      </c>
      <c r="Y27" s="52">
        <f t="shared" si="5"/>
        <v>-3</v>
      </c>
      <c r="Z27" s="52">
        <f t="shared" si="6"/>
        <v>-12</v>
      </c>
    </row>
    <row r="28" spans="1:26" ht="21" customHeight="1" x14ac:dyDescent="0.35">
      <c r="A28" s="65">
        <v>23</v>
      </c>
      <c r="B28" s="81" t="s">
        <v>606</v>
      </c>
      <c r="C28" s="81" t="s">
        <v>621</v>
      </c>
      <c r="D28" s="81" t="s">
        <v>622</v>
      </c>
      <c r="E28" s="78">
        <v>18</v>
      </c>
      <c r="F28" s="78">
        <v>8</v>
      </c>
      <c r="G28" s="76">
        <v>2555</v>
      </c>
      <c r="H28" s="68" t="str">
        <f t="shared" si="0"/>
        <v>ด.ช. หรือ ด.ญ.</v>
      </c>
      <c r="I28" s="69">
        <f t="shared" si="1"/>
        <v>9</v>
      </c>
      <c r="J28" s="70" t="s">
        <v>467</v>
      </c>
      <c r="K28" s="69">
        <f t="shared" si="2"/>
        <v>11</v>
      </c>
      <c r="L28" s="70" t="s">
        <v>468</v>
      </c>
      <c r="M28" s="69">
        <f t="shared" si="3"/>
        <v>13</v>
      </c>
      <c r="N28" s="70" t="s">
        <v>573</v>
      </c>
      <c r="O28" s="50"/>
      <c r="P28" s="50"/>
      <c r="Q28" s="51"/>
      <c r="R28" s="50"/>
      <c r="S28" s="50"/>
      <c r="T28" s="50"/>
      <c r="U28" s="50"/>
      <c r="V28" s="50"/>
      <c r="W28" s="50"/>
      <c r="X28" s="52">
        <f t="shared" si="4"/>
        <v>10</v>
      </c>
      <c r="Y28" s="52">
        <f t="shared" si="5"/>
        <v>0</v>
      </c>
      <c r="Z28" s="52">
        <f t="shared" si="6"/>
        <v>-17</v>
      </c>
    </row>
    <row r="29" spans="1:26" ht="21" customHeight="1" x14ac:dyDescent="0.35">
      <c r="A29" s="71">
        <v>24</v>
      </c>
      <c r="B29" s="81" t="s">
        <v>606</v>
      </c>
      <c r="C29" s="81" t="s">
        <v>623</v>
      </c>
      <c r="D29" s="81" t="s">
        <v>624</v>
      </c>
      <c r="E29" s="73">
        <v>19</v>
      </c>
      <c r="F29" s="73">
        <v>12</v>
      </c>
      <c r="G29" s="73">
        <v>2555</v>
      </c>
      <c r="H29" s="68" t="str">
        <f t="shared" si="0"/>
        <v>ด.ช. หรือ ด.ญ.</v>
      </c>
      <c r="I29" s="69">
        <f t="shared" si="1"/>
        <v>9</v>
      </c>
      <c r="J29" s="70" t="s">
        <v>467</v>
      </c>
      <c r="K29" s="69">
        <f t="shared" si="2"/>
        <v>7</v>
      </c>
      <c r="L29" s="70" t="s">
        <v>468</v>
      </c>
      <c r="M29" s="69">
        <f t="shared" si="3"/>
        <v>12</v>
      </c>
      <c r="N29" s="70" t="s">
        <v>573</v>
      </c>
      <c r="O29" s="50"/>
      <c r="P29" s="50"/>
      <c r="Q29" s="51"/>
      <c r="R29" s="50"/>
      <c r="S29" s="50"/>
      <c r="T29" s="50"/>
      <c r="U29" s="50"/>
      <c r="V29" s="50"/>
      <c r="W29" s="50"/>
      <c r="X29" s="52">
        <f t="shared" si="4"/>
        <v>10</v>
      </c>
      <c r="Y29" s="52">
        <f t="shared" si="5"/>
        <v>-4</v>
      </c>
      <c r="Z29" s="52">
        <f t="shared" si="6"/>
        <v>-18</v>
      </c>
    </row>
    <row r="30" spans="1:26" ht="21" customHeight="1" x14ac:dyDescent="0.35">
      <c r="A30" s="65">
        <v>25</v>
      </c>
      <c r="B30" s="81" t="s">
        <v>606</v>
      </c>
      <c r="C30" s="81" t="s">
        <v>625</v>
      </c>
      <c r="D30" s="81" t="s">
        <v>626</v>
      </c>
      <c r="E30" s="73">
        <v>27</v>
      </c>
      <c r="F30" s="74">
        <v>3</v>
      </c>
      <c r="G30" s="73">
        <v>2556</v>
      </c>
      <c r="H30" s="68" t="str">
        <f t="shared" si="0"/>
        <v>ด.ช. หรือ ด.ญ.</v>
      </c>
      <c r="I30" s="69">
        <f t="shared" si="1"/>
        <v>9</v>
      </c>
      <c r="J30" s="70" t="s">
        <v>467</v>
      </c>
      <c r="K30" s="69">
        <f t="shared" si="2"/>
        <v>4</v>
      </c>
      <c r="L30" s="70" t="s">
        <v>468</v>
      </c>
      <c r="M30" s="69">
        <f t="shared" si="3"/>
        <v>4</v>
      </c>
      <c r="N30" s="70" t="s">
        <v>573</v>
      </c>
      <c r="O30" s="50"/>
      <c r="P30" s="50"/>
      <c r="Q30" s="51"/>
      <c r="R30" s="50"/>
      <c r="S30" s="50"/>
      <c r="T30" s="50"/>
      <c r="U30" s="50"/>
      <c r="V30" s="50"/>
      <c r="W30" s="50"/>
      <c r="X30" s="52">
        <f t="shared" si="4"/>
        <v>9</v>
      </c>
      <c r="Y30" s="52">
        <f t="shared" si="5"/>
        <v>5</v>
      </c>
      <c r="Z30" s="52">
        <f t="shared" si="6"/>
        <v>-26</v>
      </c>
    </row>
    <row r="31" spans="1:26" ht="21" customHeight="1" x14ac:dyDescent="0.35">
      <c r="A31" s="71">
        <v>26</v>
      </c>
      <c r="B31" s="81" t="s">
        <v>606</v>
      </c>
      <c r="C31" s="81" t="s">
        <v>627</v>
      </c>
      <c r="D31" s="81" t="s">
        <v>628</v>
      </c>
      <c r="E31" s="75">
        <v>16</v>
      </c>
      <c r="F31" s="78">
        <v>10</v>
      </c>
      <c r="G31" s="76">
        <v>2555</v>
      </c>
      <c r="H31" s="68" t="str">
        <f t="shared" si="0"/>
        <v>ด.ช. หรือ ด.ญ.</v>
      </c>
      <c r="I31" s="69">
        <f t="shared" si="1"/>
        <v>9</v>
      </c>
      <c r="J31" s="70" t="s">
        <v>467</v>
      </c>
      <c r="K31" s="69">
        <f t="shared" si="2"/>
        <v>9</v>
      </c>
      <c r="L31" s="70" t="s">
        <v>468</v>
      </c>
      <c r="M31" s="69">
        <f t="shared" si="3"/>
        <v>15</v>
      </c>
      <c r="N31" s="70" t="s">
        <v>573</v>
      </c>
      <c r="O31" s="50"/>
      <c r="P31" s="50"/>
      <c r="Q31" s="51"/>
      <c r="R31" s="50"/>
      <c r="S31" s="50"/>
      <c r="T31" s="50"/>
      <c r="U31" s="50"/>
      <c r="V31" s="50"/>
      <c r="W31" s="50"/>
      <c r="X31" s="52">
        <f t="shared" si="4"/>
        <v>10</v>
      </c>
      <c r="Y31" s="52">
        <f t="shared" si="5"/>
        <v>-2</v>
      </c>
      <c r="Z31" s="52">
        <f t="shared" si="6"/>
        <v>-15</v>
      </c>
    </row>
    <row r="32" spans="1:26" ht="21" customHeight="1" x14ac:dyDescent="0.35">
      <c r="A32" s="65">
        <v>27</v>
      </c>
      <c r="B32" s="81" t="s">
        <v>606</v>
      </c>
      <c r="C32" s="81" t="s">
        <v>629</v>
      </c>
      <c r="D32" s="81" t="s">
        <v>630</v>
      </c>
      <c r="E32" s="73">
        <v>18</v>
      </c>
      <c r="F32" s="74">
        <v>4</v>
      </c>
      <c r="G32" s="73">
        <v>2556</v>
      </c>
      <c r="H32" s="68" t="str">
        <f t="shared" si="0"/>
        <v>ด.ช. หรือ ด.ญ.</v>
      </c>
      <c r="I32" s="69">
        <f t="shared" si="1"/>
        <v>9</v>
      </c>
      <c r="J32" s="70" t="s">
        <v>467</v>
      </c>
      <c r="K32" s="69">
        <f t="shared" si="2"/>
        <v>3</v>
      </c>
      <c r="L32" s="70" t="s">
        <v>468</v>
      </c>
      <c r="M32" s="69">
        <f t="shared" si="3"/>
        <v>13</v>
      </c>
      <c r="N32" s="70" t="s">
        <v>573</v>
      </c>
      <c r="O32" s="50"/>
      <c r="P32" s="50"/>
      <c r="Q32" s="51"/>
      <c r="R32" s="50"/>
      <c r="S32" s="50"/>
      <c r="T32" s="50"/>
      <c r="U32" s="50"/>
      <c r="V32" s="50"/>
      <c r="W32" s="50"/>
      <c r="X32" s="52">
        <f t="shared" si="4"/>
        <v>9</v>
      </c>
      <c r="Y32" s="52">
        <f t="shared" si="5"/>
        <v>4</v>
      </c>
      <c r="Z32" s="52">
        <f t="shared" si="6"/>
        <v>-17</v>
      </c>
    </row>
    <row r="33" spans="1:26" ht="21" customHeight="1" x14ac:dyDescent="0.35">
      <c r="A33" s="71">
        <v>28</v>
      </c>
      <c r="B33" s="81" t="s">
        <v>606</v>
      </c>
      <c r="C33" s="81" t="s">
        <v>631</v>
      </c>
      <c r="D33" s="81" t="s">
        <v>632</v>
      </c>
      <c r="E33" s="76">
        <v>2</v>
      </c>
      <c r="F33" s="78">
        <v>5</v>
      </c>
      <c r="G33" s="76">
        <v>2556</v>
      </c>
      <c r="H33" s="68" t="str">
        <f t="shared" si="0"/>
        <v>ด.ช. หรือ ด.ญ.</v>
      </c>
      <c r="I33" s="69">
        <f t="shared" si="1"/>
        <v>9</v>
      </c>
      <c r="J33" s="70" t="s">
        <v>467</v>
      </c>
      <c r="K33" s="69">
        <f t="shared" si="2"/>
        <v>2</v>
      </c>
      <c r="L33" s="70" t="s">
        <v>468</v>
      </c>
      <c r="M33" s="69">
        <f t="shared" si="3"/>
        <v>29</v>
      </c>
      <c r="N33" s="70" t="s">
        <v>573</v>
      </c>
      <c r="O33" s="50"/>
      <c r="P33" s="50"/>
      <c r="Q33" s="51"/>
      <c r="R33" s="50"/>
      <c r="S33" s="50"/>
      <c r="T33" s="50"/>
      <c r="U33" s="50"/>
      <c r="V33" s="50"/>
      <c r="W33" s="50"/>
      <c r="X33" s="52">
        <f t="shared" si="4"/>
        <v>9</v>
      </c>
      <c r="Y33" s="52">
        <f t="shared" si="5"/>
        <v>3</v>
      </c>
      <c r="Z33" s="52">
        <f t="shared" si="6"/>
        <v>-1</v>
      </c>
    </row>
    <row r="34" spans="1:26" ht="21" customHeight="1" x14ac:dyDescent="0.35">
      <c r="A34" s="65">
        <v>29</v>
      </c>
      <c r="B34" s="83" t="s">
        <v>606</v>
      </c>
      <c r="C34" s="83" t="s">
        <v>633</v>
      </c>
      <c r="D34" s="83" t="s">
        <v>634</v>
      </c>
      <c r="E34" s="76">
        <v>9</v>
      </c>
      <c r="F34" s="78">
        <v>6</v>
      </c>
      <c r="G34" s="76">
        <v>2556</v>
      </c>
      <c r="H34" s="68" t="str">
        <f t="shared" si="0"/>
        <v>ด.ช. หรือ ด.ญ.</v>
      </c>
      <c r="I34" s="69">
        <f t="shared" si="1"/>
        <v>9</v>
      </c>
      <c r="J34" s="70" t="s">
        <v>467</v>
      </c>
      <c r="K34" s="69">
        <f t="shared" si="2"/>
        <v>1</v>
      </c>
      <c r="L34" s="70" t="s">
        <v>468</v>
      </c>
      <c r="M34" s="69">
        <f t="shared" si="3"/>
        <v>22</v>
      </c>
      <c r="N34" s="70" t="s">
        <v>573</v>
      </c>
      <c r="O34" s="50"/>
      <c r="P34" s="50"/>
      <c r="Q34" s="50"/>
      <c r="R34" s="50"/>
      <c r="S34" s="50"/>
      <c r="T34" s="50"/>
      <c r="U34" s="50"/>
      <c r="V34" s="50"/>
      <c r="W34" s="50"/>
      <c r="X34" s="52">
        <f t="shared" si="4"/>
        <v>9</v>
      </c>
      <c r="Y34" s="52">
        <f t="shared" si="5"/>
        <v>2</v>
      </c>
      <c r="Z34" s="52">
        <f t="shared" si="6"/>
        <v>-8</v>
      </c>
    </row>
    <row r="35" spans="1:26" ht="21" customHeight="1" x14ac:dyDescent="0.35">
      <c r="A35" s="71">
        <v>30</v>
      </c>
      <c r="B35" s="85" t="s">
        <v>606</v>
      </c>
      <c r="C35" s="81" t="s">
        <v>635</v>
      </c>
      <c r="D35" s="81" t="s">
        <v>636</v>
      </c>
      <c r="E35" s="74"/>
      <c r="F35" s="73"/>
      <c r="G35" s="73"/>
      <c r="H35" s="68" t="str">
        <f t="shared" si="0"/>
        <v>นาย หรือ น.ส.</v>
      </c>
      <c r="I35" s="69">
        <f t="shared" si="1"/>
        <v>2565</v>
      </c>
      <c r="J35" s="70" t="s">
        <v>467</v>
      </c>
      <c r="K35" s="69">
        <f t="shared" si="2"/>
        <v>8</v>
      </c>
      <c r="L35" s="70" t="s">
        <v>468</v>
      </c>
      <c r="M35" s="69">
        <f t="shared" si="3"/>
        <v>1</v>
      </c>
      <c r="N35" s="70" t="s">
        <v>573</v>
      </c>
      <c r="O35" s="50"/>
      <c r="P35" s="50"/>
      <c r="Q35" s="50"/>
      <c r="R35" s="50"/>
      <c r="S35" s="50"/>
      <c r="T35" s="50"/>
      <c r="U35" s="50"/>
      <c r="V35" s="50"/>
      <c r="W35" s="50"/>
      <c r="X35" s="52">
        <f t="shared" si="4"/>
        <v>2565</v>
      </c>
      <c r="Y35" s="52">
        <f t="shared" si="5"/>
        <v>8</v>
      </c>
      <c r="Z35" s="52">
        <f t="shared" si="6"/>
        <v>1</v>
      </c>
    </row>
    <row r="36" spans="1:26" ht="21" customHeight="1" x14ac:dyDescent="0.35">
      <c r="A36" s="65">
        <v>31</v>
      </c>
      <c r="B36" s="85" t="s">
        <v>577</v>
      </c>
      <c r="C36" s="81" t="s">
        <v>637</v>
      </c>
      <c r="D36" s="81" t="s">
        <v>638</v>
      </c>
      <c r="E36" s="76"/>
      <c r="F36" s="78"/>
      <c r="G36" s="76"/>
      <c r="H36" s="68" t="str">
        <f t="shared" si="0"/>
        <v>นาย หรือ น.ส.</v>
      </c>
      <c r="I36" s="69">
        <f t="shared" si="1"/>
        <v>2565</v>
      </c>
      <c r="J36" s="70" t="s">
        <v>467</v>
      </c>
      <c r="K36" s="69">
        <f t="shared" si="2"/>
        <v>8</v>
      </c>
      <c r="L36" s="70" t="s">
        <v>468</v>
      </c>
      <c r="M36" s="69">
        <f t="shared" si="3"/>
        <v>1</v>
      </c>
      <c r="N36" s="70" t="s">
        <v>573</v>
      </c>
      <c r="O36" s="50"/>
      <c r="P36" s="50"/>
      <c r="Q36" s="50"/>
      <c r="R36" s="50"/>
      <c r="S36" s="50"/>
      <c r="T36" s="50"/>
      <c r="U36" s="50"/>
      <c r="V36" s="50"/>
      <c r="W36" s="50"/>
      <c r="X36" s="52">
        <f t="shared" si="4"/>
        <v>2565</v>
      </c>
      <c r="Y36" s="52">
        <f t="shared" si="5"/>
        <v>8</v>
      </c>
      <c r="Z36" s="52">
        <f t="shared" si="6"/>
        <v>1</v>
      </c>
    </row>
    <row r="37" spans="1:26" ht="21" customHeight="1" x14ac:dyDescent="0.2">
      <c r="A37" s="71">
        <v>32</v>
      </c>
      <c r="B37" s="86"/>
      <c r="C37" s="86"/>
      <c r="D37" s="86"/>
      <c r="E37" s="76"/>
      <c r="F37" s="76"/>
      <c r="G37" s="76"/>
      <c r="H37" s="68" t="str">
        <f t="shared" si="0"/>
        <v>นาย หรือ น.ส.</v>
      </c>
      <c r="I37" s="69">
        <f t="shared" si="1"/>
        <v>2565</v>
      </c>
      <c r="J37" s="70" t="s">
        <v>467</v>
      </c>
      <c r="K37" s="69">
        <f t="shared" si="2"/>
        <v>8</v>
      </c>
      <c r="L37" s="70" t="s">
        <v>468</v>
      </c>
      <c r="M37" s="69">
        <f t="shared" si="3"/>
        <v>1</v>
      </c>
      <c r="N37" s="70" t="s">
        <v>573</v>
      </c>
      <c r="O37" s="50"/>
      <c r="P37" s="50"/>
      <c r="Q37" s="50"/>
      <c r="R37" s="50"/>
      <c r="S37" s="50"/>
      <c r="T37" s="50"/>
      <c r="U37" s="50"/>
      <c r="V37" s="50"/>
      <c r="W37" s="50"/>
      <c r="X37" s="52">
        <f t="shared" si="4"/>
        <v>2565</v>
      </c>
      <c r="Y37" s="52">
        <f t="shared" si="5"/>
        <v>8</v>
      </c>
      <c r="Z37" s="52">
        <f t="shared" si="6"/>
        <v>1</v>
      </c>
    </row>
    <row r="38" spans="1:26" ht="21" customHeight="1" x14ac:dyDescent="0.2">
      <c r="A38" s="65">
        <v>33</v>
      </c>
      <c r="B38" s="87"/>
      <c r="C38" s="87"/>
      <c r="D38" s="87"/>
      <c r="E38" s="76"/>
      <c r="F38" s="78"/>
      <c r="G38" s="76"/>
      <c r="H38" s="68" t="str">
        <f t="shared" si="0"/>
        <v>นาย หรือ น.ส.</v>
      </c>
      <c r="I38" s="69">
        <f t="shared" si="1"/>
        <v>2565</v>
      </c>
      <c r="J38" s="70" t="s">
        <v>467</v>
      </c>
      <c r="K38" s="69">
        <f t="shared" si="2"/>
        <v>8</v>
      </c>
      <c r="L38" s="70" t="s">
        <v>468</v>
      </c>
      <c r="M38" s="69">
        <f t="shared" si="3"/>
        <v>1</v>
      </c>
      <c r="N38" s="70" t="s">
        <v>573</v>
      </c>
      <c r="O38" s="50"/>
      <c r="P38" s="50"/>
      <c r="Q38" s="50"/>
      <c r="R38" s="50"/>
      <c r="S38" s="50"/>
      <c r="T38" s="50"/>
      <c r="U38" s="50"/>
      <c r="V38" s="50"/>
      <c r="W38" s="50"/>
      <c r="X38" s="52">
        <f t="shared" si="4"/>
        <v>2565</v>
      </c>
      <c r="Y38" s="52">
        <f t="shared" si="5"/>
        <v>8</v>
      </c>
      <c r="Z38" s="52">
        <f t="shared" si="6"/>
        <v>1</v>
      </c>
    </row>
    <row r="39" spans="1:26" ht="21" customHeight="1" x14ac:dyDescent="0.2">
      <c r="A39" s="71">
        <v>34</v>
      </c>
      <c r="B39" s="86"/>
      <c r="C39" s="86"/>
      <c r="D39" s="86"/>
      <c r="E39" s="76"/>
      <c r="F39" s="76"/>
      <c r="G39" s="76"/>
      <c r="H39" s="68" t="str">
        <f t="shared" si="0"/>
        <v>นาย หรือ น.ส.</v>
      </c>
      <c r="I39" s="69">
        <f t="shared" si="1"/>
        <v>2565</v>
      </c>
      <c r="J39" s="70" t="s">
        <v>467</v>
      </c>
      <c r="K39" s="69">
        <f t="shared" si="2"/>
        <v>8</v>
      </c>
      <c r="L39" s="70" t="s">
        <v>468</v>
      </c>
      <c r="M39" s="69">
        <f t="shared" si="3"/>
        <v>1</v>
      </c>
      <c r="N39" s="70" t="s">
        <v>573</v>
      </c>
      <c r="O39" s="50"/>
      <c r="P39" s="50"/>
      <c r="Q39" s="50"/>
      <c r="R39" s="50"/>
      <c r="S39" s="50"/>
      <c r="T39" s="50"/>
      <c r="U39" s="50"/>
      <c r="V39" s="50"/>
      <c r="W39" s="50"/>
      <c r="X39" s="52">
        <f t="shared" si="4"/>
        <v>2565</v>
      </c>
      <c r="Y39" s="52">
        <f t="shared" si="5"/>
        <v>8</v>
      </c>
      <c r="Z39" s="52">
        <f t="shared" si="6"/>
        <v>1</v>
      </c>
    </row>
    <row r="40" spans="1:26" ht="21" customHeight="1" x14ac:dyDescent="0.2">
      <c r="A40" s="65">
        <v>35</v>
      </c>
      <c r="B40" s="87"/>
      <c r="C40" s="87"/>
      <c r="D40" s="87"/>
      <c r="E40" s="76"/>
      <c r="F40" s="76"/>
      <c r="G40" s="76"/>
      <c r="H40" s="68" t="str">
        <f t="shared" si="0"/>
        <v>นาย หรือ น.ส.</v>
      </c>
      <c r="I40" s="69">
        <f t="shared" si="1"/>
        <v>2565</v>
      </c>
      <c r="J40" s="70" t="s">
        <v>467</v>
      </c>
      <c r="K40" s="69">
        <f t="shared" si="2"/>
        <v>8</v>
      </c>
      <c r="L40" s="70" t="s">
        <v>468</v>
      </c>
      <c r="M40" s="69">
        <f t="shared" si="3"/>
        <v>1</v>
      </c>
      <c r="N40" s="70" t="s">
        <v>573</v>
      </c>
      <c r="O40" s="50"/>
      <c r="P40" s="50"/>
      <c r="Q40" s="50"/>
      <c r="R40" s="50"/>
      <c r="S40" s="50"/>
      <c r="T40" s="50"/>
      <c r="U40" s="50"/>
      <c r="V40" s="50"/>
      <c r="W40" s="50"/>
      <c r="X40" s="52">
        <f t="shared" si="4"/>
        <v>2565</v>
      </c>
      <c r="Y40" s="52">
        <f t="shared" si="5"/>
        <v>8</v>
      </c>
      <c r="Z40" s="52">
        <f t="shared" si="6"/>
        <v>1</v>
      </c>
    </row>
    <row r="41" spans="1:26" ht="21" customHeight="1" x14ac:dyDescent="0.2">
      <c r="A41" s="71">
        <v>36</v>
      </c>
      <c r="B41" s="86"/>
      <c r="C41" s="86"/>
      <c r="D41" s="86"/>
      <c r="E41" s="76"/>
      <c r="F41" s="78"/>
      <c r="G41" s="76"/>
      <c r="H41" s="68" t="str">
        <f t="shared" si="0"/>
        <v>นาย หรือ น.ส.</v>
      </c>
      <c r="I41" s="69">
        <f t="shared" si="1"/>
        <v>2565</v>
      </c>
      <c r="J41" s="70" t="s">
        <v>467</v>
      </c>
      <c r="K41" s="69">
        <f t="shared" si="2"/>
        <v>8</v>
      </c>
      <c r="L41" s="70" t="s">
        <v>468</v>
      </c>
      <c r="M41" s="69">
        <f t="shared" si="3"/>
        <v>1</v>
      </c>
      <c r="N41" s="70" t="s">
        <v>573</v>
      </c>
      <c r="O41" s="50"/>
      <c r="P41" s="50"/>
      <c r="Q41" s="50"/>
      <c r="R41" s="50"/>
      <c r="S41" s="50"/>
      <c r="T41" s="50"/>
      <c r="U41" s="50"/>
      <c r="V41" s="50"/>
      <c r="W41" s="50"/>
      <c r="X41" s="52">
        <f t="shared" si="4"/>
        <v>2565</v>
      </c>
      <c r="Y41" s="52">
        <f t="shared" si="5"/>
        <v>8</v>
      </c>
      <c r="Z41" s="52">
        <f t="shared" si="6"/>
        <v>1</v>
      </c>
    </row>
    <row r="42" spans="1:26" ht="21" customHeight="1" x14ac:dyDescent="0.2">
      <c r="A42" s="65">
        <v>37</v>
      </c>
      <c r="B42" s="87"/>
      <c r="C42" s="87"/>
      <c r="D42" s="87"/>
      <c r="E42" s="79"/>
      <c r="F42" s="79"/>
      <c r="G42" s="80"/>
      <c r="H42" s="68" t="str">
        <f t="shared" si="0"/>
        <v>นาย หรือ น.ส.</v>
      </c>
      <c r="I42" s="69">
        <f t="shared" si="1"/>
        <v>2565</v>
      </c>
      <c r="J42" s="70" t="s">
        <v>467</v>
      </c>
      <c r="K42" s="69">
        <f t="shared" si="2"/>
        <v>8</v>
      </c>
      <c r="L42" s="70" t="s">
        <v>468</v>
      </c>
      <c r="M42" s="69">
        <f t="shared" si="3"/>
        <v>1</v>
      </c>
      <c r="N42" s="70" t="s">
        <v>573</v>
      </c>
      <c r="O42" s="50"/>
      <c r="P42" s="50"/>
      <c r="Q42" s="50"/>
      <c r="R42" s="50"/>
      <c r="S42" s="50"/>
      <c r="T42" s="50"/>
      <c r="U42" s="50"/>
      <c r="V42" s="50"/>
      <c r="W42" s="50"/>
      <c r="X42" s="52">
        <f t="shared" si="4"/>
        <v>2565</v>
      </c>
      <c r="Y42" s="52">
        <f t="shared" si="5"/>
        <v>8</v>
      </c>
      <c r="Z42" s="52">
        <f t="shared" si="6"/>
        <v>1</v>
      </c>
    </row>
    <row r="43" spans="1:26" ht="21" customHeight="1" x14ac:dyDescent="0.2">
      <c r="A43" s="71">
        <v>38</v>
      </c>
      <c r="B43" s="86"/>
      <c r="C43" s="86"/>
      <c r="D43" s="86"/>
      <c r="E43" s="78"/>
      <c r="F43" s="78"/>
      <c r="G43" s="76"/>
      <c r="H43" s="68" t="str">
        <f t="shared" si="0"/>
        <v>นาย หรือ น.ส.</v>
      </c>
      <c r="I43" s="69">
        <f t="shared" si="1"/>
        <v>2565</v>
      </c>
      <c r="J43" s="70" t="s">
        <v>467</v>
      </c>
      <c r="K43" s="69">
        <f t="shared" si="2"/>
        <v>8</v>
      </c>
      <c r="L43" s="70" t="s">
        <v>468</v>
      </c>
      <c r="M43" s="69">
        <f t="shared" si="3"/>
        <v>1</v>
      </c>
      <c r="N43" s="70" t="s">
        <v>573</v>
      </c>
      <c r="O43" s="50"/>
      <c r="P43" s="50"/>
      <c r="Q43" s="50"/>
      <c r="R43" s="50"/>
      <c r="S43" s="50"/>
      <c r="T43" s="50"/>
      <c r="U43" s="50"/>
      <c r="V43" s="50"/>
      <c r="W43" s="50"/>
      <c r="X43" s="52">
        <f t="shared" si="4"/>
        <v>2565</v>
      </c>
      <c r="Y43" s="52">
        <f t="shared" si="5"/>
        <v>8</v>
      </c>
      <c r="Z43" s="52">
        <f t="shared" si="6"/>
        <v>1</v>
      </c>
    </row>
    <row r="44" spans="1:26" ht="21" customHeight="1" x14ac:dyDescent="0.2">
      <c r="A44" s="65">
        <v>39</v>
      </c>
      <c r="B44" s="65"/>
      <c r="C44" s="65"/>
      <c r="D44" s="65"/>
      <c r="E44" s="72"/>
      <c r="F44" s="72"/>
      <c r="G44" s="71"/>
      <c r="H44" s="68" t="str">
        <f t="shared" si="0"/>
        <v>นาย หรือ น.ส.</v>
      </c>
      <c r="I44" s="69">
        <f t="shared" si="1"/>
        <v>2565</v>
      </c>
      <c r="J44" s="70" t="s">
        <v>467</v>
      </c>
      <c r="K44" s="69">
        <f t="shared" si="2"/>
        <v>8</v>
      </c>
      <c r="L44" s="70" t="s">
        <v>468</v>
      </c>
      <c r="M44" s="69">
        <f t="shared" si="3"/>
        <v>1</v>
      </c>
      <c r="N44" s="70" t="s">
        <v>573</v>
      </c>
      <c r="O44" s="50"/>
      <c r="P44" s="50"/>
      <c r="Q44" s="50"/>
      <c r="R44" s="50"/>
      <c r="S44" s="50"/>
      <c r="T44" s="50"/>
      <c r="U44" s="50"/>
      <c r="V44" s="50"/>
      <c r="W44" s="50"/>
      <c r="X44" s="52">
        <f t="shared" si="4"/>
        <v>2565</v>
      </c>
      <c r="Y44" s="52">
        <f t="shared" si="5"/>
        <v>8</v>
      </c>
      <c r="Z44" s="52">
        <f t="shared" si="6"/>
        <v>1</v>
      </c>
    </row>
    <row r="45" spans="1:26" ht="21" customHeight="1" x14ac:dyDescent="0.2">
      <c r="A45" s="71">
        <v>40</v>
      </c>
      <c r="B45" s="71"/>
      <c r="C45" s="71"/>
      <c r="D45" s="71"/>
      <c r="E45" s="67"/>
      <c r="F45" s="67"/>
      <c r="G45" s="66"/>
      <c r="H45" s="68" t="str">
        <f t="shared" si="0"/>
        <v>นาย หรือ น.ส.</v>
      </c>
      <c r="I45" s="69">
        <f t="shared" si="1"/>
        <v>2565</v>
      </c>
      <c r="J45" s="70" t="s">
        <v>467</v>
      </c>
      <c r="K45" s="69">
        <f t="shared" si="2"/>
        <v>8</v>
      </c>
      <c r="L45" s="70" t="s">
        <v>468</v>
      </c>
      <c r="M45" s="69">
        <f t="shared" si="3"/>
        <v>1</v>
      </c>
      <c r="N45" s="70" t="s">
        <v>573</v>
      </c>
      <c r="O45" s="50"/>
      <c r="P45" s="50"/>
      <c r="Q45" s="50"/>
      <c r="R45" s="50"/>
      <c r="S45" s="50"/>
      <c r="T45" s="50"/>
      <c r="U45" s="50"/>
      <c r="V45" s="50"/>
      <c r="W45" s="50"/>
      <c r="X45" s="52">
        <f t="shared" si="4"/>
        <v>2565</v>
      </c>
      <c r="Y45" s="52">
        <f t="shared" si="5"/>
        <v>8</v>
      </c>
      <c r="Z45" s="52">
        <f t="shared" si="6"/>
        <v>1</v>
      </c>
    </row>
    <row r="46" spans="1:26" ht="21" customHeight="1" x14ac:dyDescent="0.2">
      <c r="A46" s="65">
        <v>41</v>
      </c>
      <c r="B46" s="65"/>
      <c r="C46" s="65"/>
      <c r="D46" s="65"/>
      <c r="E46" s="66"/>
      <c r="F46" s="67"/>
      <c r="G46" s="66"/>
      <c r="H46" s="68" t="str">
        <f t="shared" si="0"/>
        <v>นาย หรือ น.ส.</v>
      </c>
      <c r="I46" s="69">
        <f t="shared" si="1"/>
        <v>2565</v>
      </c>
      <c r="J46" s="70" t="s">
        <v>467</v>
      </c>
      <c r="K46" s="69">
        <f t="shared" si="2"/>
        <v>8</v>
      </c>
      <c r="L46" s="70" t="s">
        <v>468</v>
      </c>
      <c r="M46" s="69">
        <f t="shared" si="3"/>
        <v>1</v>
      </c>
      <c r="N46" s="70" t="s">
        <v>573</v>
      </c>
      <c r="O46" s="50"/>
      <c r="P46" s="50"/>
      <c r="Q46" s="50"/>
      <c r="R46" s="50"/>
      <c r="S46" s="50"/>
      <c r="T46" s="50"/>
      <c r="U46" s="50"/>
      <c r="V46" s="50"/>
      <c r="W46" s="50"/>
      <c r="X46" s="52">
        <f t="shared" si="4"/>
        <v>2565</v>
      </c>
      <c r="Y46" s="52">
        <f t="shared" si="5"/>
        <v>8</v>
      </c>
      <c r="Z46" s="52">
        <f t="shared" si="6"/>
        <v>1</v>
      </c>
    </row>
    <row r="47" spans="1:26" ht="21" customHeight="1" x14ac:dyDescent="0.2">
      <c r="A47" s="71">
        <v>42</v>
      </c>
      <c r="B47" s="71"/>
      <c r="C47" s="71"/>
      <c r="D47" s="71"/>
      <c r="E47" s="66"/>
      <c r="F47" s="67"/>
      <c r="G47" s="66"/>
      <c r="H47" s="68" t="str">
        <f t="shared" si="0"/>
        <v>นาย หรือ น.ส.</v>
      </c>
      <c r="I47" s="69">
        <f t="shared" si="1"/>
        <v>2565</v>
      </c>
      <c r="J47" s="70" t="s">
        <v>467</v>
      </c>
      <c r="K47" s="69">
        <f t="shared" si="2"/>
        <v>8</v>
      </c>
      <c r="L47" s="70" t="s">
        <v>468</v>
      </c>
      <c r="M47" s="69">
        <f t="shared" si="3"/>
        <v>1</v>
      </c>
      <c r="N47" s="70" t="s">
        <v>573</v>
      </c>
      <c r="O47" s="50"/>
      <c r="P47" s="50"/>
      <c r="Q47" s="50"/>
      <c r="R47" s="50"/>
      <c r="S47" s="50"/>
      <c r="T47" s="50"/>
      <c r="U47" s="50"/>
      <c r="V47" s="50"/>
      <c r="W47" s="50"/>
      <c r="X47" s="52">
        <f t="shared" si="4"/>
        <v>2565</v>
      </c>
      <c r="Y47" s="52">
        <f t="shared" si="5"/>
        <v>8</v>
      </c>
      <c r="Z47" s="52">
        <f t="shared" si="6"/>
        <v>1</v>
      </c>
    </row>
    <row r="48" spans="1:26" ht="21" customHeight="1" x14ac:dyDescent="0.2">
      <c r="A48" s="65">
        <v>43</v>
      </c>
      <c r="B48" s="65"/>
      <c r="C48" s="65"/>
      <c r="D48" s="65"/>
      <c r="E48" s="71"/>
      <c r="F48" s="72"/>
      <c r="G48" s="71"/>
      <c r="H48" s="68" t="str">
        <f t="shared" si="0"/>
        <v>นาย หรือ น.ส.</v>
      </c>
      <c r="I48" s="69">
        <f t="shared" si="1"/>
        <v>2565</v>
      </c>
      <c r="J48" s="70" t="s">
        <v>467</v>
      </c>
      <c r="K48" s="69">
        <f t="shared" si="2"/>
        <v>8</v>
      </c>
      <c r="L48" s="70" t="s">
        <v>468</v>
      </c>
      <c r="M48" s="69">
        <f t="shared" si="3"/>
        <v>1</v>
      </c>
      <c r="N48" s="70" t="s">
        <v>573</v>
      </c>
      <c r="O48" s="50"/>
      <c r="P48" s="50"/>
      <c r="Q48" s="50"/>
      <c r="R48" s="50"/>
      <c r="S48" s="50"/>
      <c r="T48" s="50"/>
      <c r="U48" s="50"/>
      <c r="V48" s="50"/>
      <c r="W48" s="50"/>
      <c r="X48" s="52">
        <f t="shared" si="4"/>
        <v>2565</v>
      </c>
      <c r="Y48" s="52">
        <f t="shared" si="5"/>
        <v>8</v>
      </c>
      <c r="Z48" s="52">
        <f t="shared" si="6"/>
        <v>1</v>
      </c>
    </row>
    <row r="49" spans="1:26" ht="21" customHeight="1" x14ac:dyDescent="0.2">
      <c r="A49" s="71">
        <v>44</v>
      </c>
      <c r="B49" s="71"/>
      <c r="C49" s="71"/>
      <c r="D49" s="71"/>
      <c r="E49" s="67"/>
      <c r="F49" s="67"/>
      <c r="G49" s="66"/>
      <c r="H49" s="68" t="str">
        <f t="shared" si="0"/>
        <v>นาย หรือ น.ส.</v>
      </c>
      <c r="I49" s="69">
        <f t="shared" si="1"/>
        <v>2565</v>
      </c>
      <c r="J49" s="70" t="s">
        <v>467</v>
      </c>
      <c r="K49" s="69">
        <f t="shared" si="2"/>
        <v>8</v>
      </c>
      <c r="L49" s="70" t="s">
        <v>468</v>
      </c>
      <c r="M49" s="69">
        <f t="shared" si="3"/>
        <v>1</v>
      </c>
      <c r="N49" s="70" t="s">
        <v>573</v>
      </c>
      <c r="O49" s="50"/>
      <c r="P49" s="50"/>
      <c r="Q49" s="50"/>
      <c r="R49" s="50"/>
      <c r="S49" s="50"/>
      <c r="T49" s="50"/>
      <c r="U49" s="50"/>
      <c r="V49" s="50"/>
      <c r="W49" s="50"/>
      <c r="X49" s="52">
        <f t="shared" si="4"/>
        <v>2565</v>
      </c>
      <c r="Y49" s="52">
        <f t="shared" si="5"/>
        <v>8</v>
      </c>
      <c r="Z49" s="52">
        <f t="shared" si="6"/>
        <v>1</v>
      </c>
    </row>
    <row r="50" spans="1:26" ht="21" customHeight="1" x14ac:dyDescent="0.2">
      <c r="A50" s="65">
        <v>45</v>
      </c>
      <c r="B50" s="65"/>
      <c r="C50" s="65"/>
      <c r="D50" s="65"/>
      <c r="E50" s="66"/>
      <c r="F50" s="67"/>
      <c r="G50" s="66"/>
      <c r="H50" s="68" t="str">
        <f t="shared" si="0"/>
        <v>นาย หรือ น.ส.</v>
      </c>
      <c r="I50" s="69">
        <f t="shared" si="1"/>
        <v>2565</v>
      </c>
      <c r="J50" s="70" t="s">
        <v>467</v>
      </c>
      <c r="K50" s="69">
        <f t="shared" si="2"/>
        <v>8</v>
      </c>
      <c r="L50" s="70" t="s">
        <v>468</v>
      </c>
      <c r="M50" s="69">
        <f t="shared" si="3"/>
        <v>1</v>
      </c>
      <c r="N50" s="70" t="s">
        <v>573</v>
      </c>
      <c r="O50" s="50"/>
      <c r="P50" s="50"/>
      <c r="Q50" s="50"/>
      <c r="R50" s="50"/>
      <c r="S50" s="50"/>
      <c r="T50" s="50"/>
      <c r="U50" s="50"/>
      <c r="V50" s="50"/>
      <c r="W50" s="50"/>
      <c r="X50" s="52">
        <f t="shared" si="4"/>
        <v>2565</v>
      </c>
      <c r="Y50" s="52">
        <f t="shared" si="5"/>
        <v>8</v>
      </c>
      <c r="Z50" s="52">
        <f t="shared" si="6"/>
        <v>1</v>
      </c>
    </row>
    <row r="51" spans="1:26" ht="21" customHeight="1" x14ac:dyDescent="0.2">
      <c r="A51" s="71">
        <v>46</v>
      </c>
      <c r="B51" s="71"/>
      <c r="C51" s="71"/>
      <c r="D51" s="71"/>
      <c r="E51" s="71"/>
      <c r="F51" s="72"/>
      <c r="G51" s="71"/>
      <c r="H51" s="68" t="str">
        <f t="shared" si="0"/>
        <v>นาย หรือ น.ส.</v>
      </c>
      <c r="I51" s="69">
        <f t="shared" si="1"/>
        <v>2565</v>
      </c>
      <c r="J51" s="70" t="s">
        <v>467</v>
      </c>
      <c r="K51" s="69">
        <f t="shared" si="2"/>
        <v>8</v>
      </c>
      <c r="L51" s="70" t="s">
        <v>468</v>
      </c>
      <c r="M51" s="69">
        <f t="shared" si="3"/>
        <v>1</v>
      </c>
      <c r="N51" s="70" t="s">
        <v>573</v>
      </c>
      <c r="O51" s="50"/>
      <c r="P51" s="50"/>
      <c r="Q51" s="50"/>
      <c r="R51" s="50"/>
      <c r="S51" s="50"/>
      <c r="T51" s="50"/>
      <c r="U51" s="50"/>
      <c r="V51" s="50"/>
      <c r="W51" s="50"/>
      <c r="X51" s="52">
        <f t="shared" si="4"/>
        <v>2565</v>
      </c>
      <c r="Y51" s="52">
        <f t="shared" si="5"/>
        <v>8</v>
      </c>
      <c r="Z51" s="52">
        <f t="shared" si="6"/>
        <v>1</v>
      </c>
    </row>
    <row r="52" spans="1:26" ht="21" customHeight="1" x14ac:dyDescent="0.2">
      <c r="A52" s="65">
        <v>47</v>
      </c>
      <c r="B52" s="65"/>
      <c r="C52" s="65"/>
      <c r="D52" s="65"/>
      <c r="E52" s="71"/>
      <c r="F52" s="72"/>
      <c r="G52" s="71"/>
      <c r="H52" s="68" t="str">
        <f t="shared" si="0"/>
        <v>นาย หรือ น.ส.</v>
      </c>
      <c r="I52" s="69">
        <f t="shared" si="1"/>
        <v>2565</v>
      </c>
      <c r="J52" s="70" t="s">
        <v>467</v>
      </c>
      <c r="K52" s="69">
        <f t="shared" si="2"/>
        <v>8</v>
      </c>
      <c r="L52" s="70" t="s">
        <v>468</v>
      </c>
      <c r="M52" s="69">
        <f t="shared" si="3"/>
        <v>1</v>
      </c>
      <c r="N52" s="70" t="s">
        <v>573</v>
      </c>
      <c r="O52" s="50"/>
      <c r="P52" s="50"/>
      <c r="Q52" s="50"/>
      <c r="R52" s="50"/>
      <c r="S52" s="50"/>
      <c r="T52" s="50"/>
      <c r="U52" s="50"/>
      <c r="V52" s="50"/>
      <c r="W52" s="50"/>
      <c r="X52" s="52">
        <f t="shared" si="4"/>
        <v>2565</v>
      </c>
      <c r="Y52" s="52">
        <f t="shared" si="5"/>
        <v>8</v>
      </c>
      <c r="Z52" s="52">
        <f t="shared" si="6"/>
        <v>1</v>
      </c>
    </row>
    <row r="53" spans="1:26" ht="21" customHeight="1" x14ac:dyDescent="0.2">
      <c r="A53" s="71">
        <v>48</v>
      </c>
      <c r="B53" s="71"/>
      <c r="C53" s="71"/>
      <c r="D53" s="71"/>
      <c r="E53" s="71"/>
      <c r="F53" s="72"/>
      <c r="G53" s="71"/>
      <c r="H53" s="68" t="str">
        <f t="shared" si="0"/>
        <v>นาย หรือ น.ส.</v>
      </c>
      <c r="I53" s="69">
        <f t="shared" si="1"/>
        <v>2565</v>
      </c>
      <c r="J53" s="70" t="s">
        <v>467</v>
      </c>
      <c r="K53" s="69">
        <f t="shared" si="2"/>
        <v>8</v>
      </c>
      <c r="L53" s="70" t="s">
        <v>468</v>
      </c>
      <c r="M53" s="69">
        <f t="shared" si="3"/>
        <v>1</v>
      </c>
      <c r="N53" s="70" t="s">
        <v>573</v>
      </c>
      <c r="O53" s="50"/>
      <c r="P53" s="50"/>
      <c r="Q53" s="50"/>
      <c r="R53" s="50"/>
      <c r="S53" s="50"/>
      <c r="T53" s="50"/>
      <c r="U53" s="50"/>
      <c r="V53" s="50"/>
      <c r="W53" s="50"/>
      <c r="X53" s="52">
        <f t="shared" si="4"/>
        <v>2565</v>
      </c>
      <c r="Y53" s="52">
        <f t="shared" si="5"/>
        <v>8</v>
      </c>
      <c r="Z53" s="52">
        <f t="shared" si="6"/>
        <v>1</v>
      </c>
    </row>
    <row r="54" spans="1:26" ht="21" customHeight="1" x14ac:dyDescent="0.2">
      <c r="A54" s="65">
        <v>49</v>
      </c>
      <c r="B54" s="65"/>
      <c r="C54" s="65"/>
      <c r="D54" s="65"/>
      <c r="E54" s="66"/>
      <c r="F54" s="66"/>
      <c r="G54" s="66"/>
      <c r="H54" s="68" t="str">
        <f t="shared" si="0"/>
        <v>นาย หรือ น.ส.</v>
      </c>
      <c r="I54" s="69">
        <f t="shared" si="1"/>
        <v>2565</v>
      </c>
      <c r="J54" s="70" t="s">
        <v>467</v>
      </c>
      <c r="K54" s="69">
        <f t="shared" si="2"/>
        <v>8</v>
      </c>
      <c r="L54" s="70" t="s">
        <v>468</v>
      </c>
      <c r="M54" s="69">
        <f t="shared" si="3"/>
        <v>1</v>
      </c>
      <c r="N54" s="70" t="s">
        <v>573</v>
      </c>
      <c r="O54" s="50"/>
      <c r="P54" s="50"/>
      <c r="Q54" s="50"/>
      <c r="R54" s="50"/>
      <c r="S54" s="50"/>
      <c r="T54" s="50"/>
      <c r="U54" s="50"/>
      <c r="V54" s="50"/>
      <c r="W54" s="50"/>
      <c r="X54" s="52">
        <f t="shared" si="4"/>
        <v>2565</v>
      </c>
      <c r="Y54" s="52">
        <f t="shared" si="5"/>
        <v>8</v>
      </c>
      <c r="Z54" s="52">
        <f t="shared" si="6"/>
        <v>1</v>
      </c>
    </row>
    <row r="55" spans="1:26" ht="21" customHeight="1" x14ac:dyDescent="0.2">
      <c r="A55" s="71">
        <v>50</v>
      </c>
      <c r="B55" s="71"/>
      <c r="C55" s="71"/>
      <c r="D55" s="71"/>
      <c r="E55" s="66"/>
      <c r="F55" s="67"/>
      <c r="G55" s="66"/>
      <c r="H55" s="68" t="str">
        <f t="shared" si="0"/>
        <v>นาย หรือ น.ส.</v>
      </c>
      <c r="I55" s="69">
        <f t="shared" si="1"/>
        <v>2565</v>
      </c>
      <c r="J55" s="70" t="s">
        <v>467</v>
      </c>
      <c r="K55" s="69">
        <f t="shared" si="2"/>
        <v>8</v>
      </c>
      <c r="L55" s="70" t="s">
        <v>468</v>
      </c>
      <c r="M55" s="69">
        <f t="shared" si="3"/>
        <v>1</v>
      </c>
      <c r="N55" s="70" t="s">
        <v>573</v>
      </c>
      <c r="O55" s="50"/>
      <c r="P55" s="50"/>
      <c r="Q55" s="50"/>
      <c r="R55" s="50"/>
      <c r="S55" s="50"/>
      <c r="T55" s="50"/>
      <c r="U55" s="50"/>
      <c r="V55" s="50"/>
      <c r="W55" s="50"/>
      <c r="X55" s="52">
        <f t="shared" si="4"/>
        <v>2565</v>
      </c>
      <c r="Y55" s="52">
        <f t="shared" si="5"/>
        <v>8</v>
      </c>
      <c r="Z55" s="52">
        <f t="shared" si="6"/>
        <v>1</v>
      </c>
    </row>
    <row r="56" spans="1:26" ht="21" customHeight="1" x14ac:dyDescent="0.2">
      <c r="A56" s="65">
        <v>51</v>
      </c>
      <c r="B56" s="65"/>
      <c r="C56" s="65"/>
      <c r="D56" s="65"/>
      <c r="E56" s="71"/>
      <c r="F56" s="72"/>
      <c r="G56" s="71"/>
      <c r="H56" s="68" t="str">
        <f t="shared" si="0"/>
        <v>นาย หรือ น.ส.</v>
      </c>
      <c r="I56" s="69">
        <f t="shared" si="1"/>
        <v>2565</v>
      </c>
      <c r="J56" s="70" t="s">
        <v>467</v>
      </c>
      <c r="K56" s="69">
        <f t="shared" si="2"/>
        <v>8</v>
      </c>
      <c r="L56" s="70" t="s">
        <v>468</v>
      </c>
      <c r="M56" s="69">
        <f t="shared" si="3"/>
        <v>1</v>
      </c>
      <c r="N56" s="70" t="s">
        <v>573</v>
      </c>
      <c r="O56" s="50"/>
      <c r="P56" s="50"/>
      <c r="Q56" s="50"/>
      <c r="R56" s="50"/>
      <c r="S56" s="50"/>
      <c r="T56" s="50"/>
      <c r="U56" s="50"/>
      <c r="V56" s="50"/>
      <c r="W56" s="50"/>
      <c r="X56" s="52">
        <f t="shared" si="4"/>
        <v>2565</v>
      </c>
      <c r="Y56" s="52">
        <f t="shared" si="5"/>
        <v>8</v>
      </c>
      <c r="Z56" s="52">
        <f t="shared" si="6"/>
        <v>1</v>
      </c>
    </row>
    <row r="57" spans="1:26" ht="21" customHeight="1" x14ac:dyDescent="0.2">
      <c r="A57" s="71">
        <v>52</v>
      </c>
      <c r="B57" s="71"/>
      <c r="C57" s="71"/>
      <c r="D57" s="71"/>
      <c r="E57" s="71"/>
      <c r="F57" s="72"/>
      <c r="G57" s="71"/>
      <c r="H57" s="68" t="str">
        <f t="shared" si="0"/>
        <v>นาย หรือ น.ส.</v>
      </c>
      <c r="I57" s="69">
        <f t="shared" si="1"/>
        <v>2565</v>
      </c>
      <c r="J57" s="70" t="s">
        <v>467</v>
      </c>
      <c r="K57" s="69">
        <f t="shared" si="2"/>
        <v>8</v>
      </c>
      <c r="L57" s="70" t="s">
        <v>468</v>
      </c>
      <c r="M57" s="69">
        <f t="shared" si="3"/>
        <v>1</v>
      </c>
      <c r="N57" s="70" t="s">
        <v>573</v>
      </c>
      <c r="O57" s="50"/>
      <c r="P57" s="50"/>
      <c r="Q57" s="50"/>
      <c r="R57" s="50"/>
      <c r="S57" s="50"/>
      <c r="T57" s="50"/>
      <c r="U57" s="50"/>
      <c r="V57" s="50"/>
      <c r="W57" s="50"/>
      <c r="X57" s="52">
        <f t="shared" si="4"/>
        <v>2565</v>
      </c>
      <c r="Y57" s="52">
        <f t="shared" si="5"/>
        <v>8</v>
      </c>
      <c r="Z57" s="52">
        <f t="shared" si="6"/>
        <v>1</v>
      </c>
    </row>
    <row r="58" spans="1:26" ht="21" customHeight="1" x14ac:dyDescent="0.2">
      <c r="A58" s="65">
        <v>53</v>
      </c>
      <c r="B58" s="65"/>
      <c r="C58" s="65"/>
      <c r="D58" s="65"/>
      <c r="E58" s="71"/>
      <c r="F58" s="72"/>
      <c r="G58" s="71"/>
      <c r="H58" s="68" t="str">
        <f t="shared" si="0"/>
        <v>นาย หรือ น.ส.</v>
      </c>
      <c r="I58" s="69">
        <f t="shared" si="1"/>
        <v>2565</v>
      </c>
      <c r="J58" s="70" t="s">
        <v>467</v>
      </c>
      <c r="K58" s="69">
        <f t="shared" si="2"/>
        <v>8</v>
      </c>
      <c r="L58" s="70" t="s">
        <v>468</v>
      </c>
      <c r="M58" s="69">
        <f t="shared" si="3"/>
        <v>1</v>
      </c>
      <c r="N58" s="70" t="s">
        <v>573</v>
      </c>
      <c r="O58" s="50"/>
      <c r="P58" s="50"/>
      <c r="Q58" s="50"/>
      <c r="R58" s="50"/>
      <c r="S58" s="50"/>
      <c r="T58" s="50"/>
      <c r="U58" s="50"/>
      <c r="V58" s="50"/>
      <c r="W58" s="50"/>
      <c r="X58" s="52">
        <f t="shared" si="4"/>
        <v>2565</v>
      </c>
      <c r="Y58" s="52">
        <f t="shared" si="5"/>
        <v>8</v>
      </c>
      <c r="Z58" s="52">
        <f t="shared" si="6"/>
        <v>1</v>
      </c>
    </row>
    <row r="59" spans="1:26" ht="21" customHeight="1" x14ac:dyDescent="0.2">
      <c r="A59" s="71">
        <v>54</v>
      </c>
      <c r="B59" s="71"/>
      <c r="C59" s="71"/>
      <c r="D59" s="71"/>
      <c r="E59" s="72"/>
      <c r="F59" s="72"/>
      <c r="G59" s="71"/>
      <c r="H59" s="68" t="str">
        <f t="shared" si="0"/>
        <v>นาย หรือ น.ส.</v>
      </c>
      <c r="I59" s="69">
        <f t="shared" si="1"/>
        <v>2565</v>
      </c>
      <c r="J59" s="70" t="s">
        <v>467</v>
      </c>
      <c r="K59" s="69">
        <f t="shared" si="2"/>
        <v>8</v>
      </c>
      <c r="L59" s="70" t="s">
        <v>468</v>
      </c>
      <c r="M59" s="69">
        <f t="shared" si="3"/>
        <v>1</v>
      </c>
      <c r="N59" s="70" t="s">
        <v>573</v>
      </c>
      <c r="O59" s="50"/>
      <c r="P59" s="50"/>
      <c r="Q59" s="50"/>
      <c r="R59" s="50"/>
      <c r="S59" s="50"/>
      <c r="T59" s="50"/>
      <c r="U59" s="50"/>
      <c r="V59" s="50"/>
      <c r="W59" s="50"/>
      <c r="X59" s="52">
        <f t="shared" si="4"/>
        <v>2565</v>
      </c>
      <c r="Y59" s="52">
        <f t="shared" si="5"/>
        <v>8</v>
      </c>
      <c r="Z59" s="52">
        <f t="shared" si="6"/>
        <v>1</v>
      </c>
    </row>
    <row r="60" spans="1:26" ht="21" customHeight="1" x14ac:dyDescent="0.2">
      <c r="A60" s="65">
        <v>55</v>
      </c>
      <c r="B60" s="65"/>
      <c r="C60" s="65"/>
      <c r="D60" s="65"/>
      <c r="E60" s="72"/>
      <c r="F60" s="71"/>
      <c r="G60" s="71"/>
      <c r="H60" s="68" t="str">
        <f t="shared" si="0"/>
        <v>นาย หรือ น.ส.</v>
      </c>
      <c r="I60" s="69">
        <f t="shared" si="1"/>
        <v>2565</v>
      </c>
      <c r="J60" s="70" t="s">
        <v>467</v>
      </c>
      <c r="K60" s="69">
        <f t="shared" si="2"/>
        <v>8</v>
      </c>
      <c r="L60" s="70" t="s">
        <v>468</v>
      </c>
      <c r="M60" s="69">
        <f t="shared" si="3"/>
        <v>1</v>
      </c>
      <c r="N60" s="70" t="s">
        <v>573</v>
      </c>
      <c r="O60" s="50"/>
      <c r="P60" s="50"/>
      <c r="Q60" s="50"/>
      <c r="R60" s="50"/>
      <c r="S60" s="50"/>
      <c r="T60" s="50"/>
      <c r="U60" s="50"/>
      <c r="V60" s="50"/>
      <c r="W60" s="50"/>
      <c r="X60" s="52">
        <f t="shared" si="4"/>
        <v>2565</v>
      </c>
      <c r="Y60" s="52">
        <f t="shared" si="5"/>
        <v>8</v>
      </c>
      <c r="Z60" s="52">
        <f t="shared" si="6"/>
        <v>1</v>
      </c>
    </row>
  </sheetData>
  <mergeCells count="10">
    <mergeCell ref="A1:A2"/>
    <mergeCell ref="B1:D2"/>
    <mergeCell ref="A4:A5"/>
    <mergeCell ref="B4:D5"/>
    <mergeCell ref="E4:G4"/>
    <mergeCell ref="I4:N4"/>
    <mergeCell ref="I5:J5"/>
    <mergeCell ref="K5:L5"/>
    <mergeCell ref="M5:N5"/>
    <mergeCell ref="H4:H5"/>
  </mergeCells>
  <pageMargins left="0.75" right="0.75" top="1" bottom="1" header="0.5" footer="0.5"/>
  <pageSetup paperSize="9" scale="38"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Z60"/>
  <sheetViews>
    <sheetView zoomScale="69" zoomScaleNormal="69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2" sqref="G2"/>
    </sheetView>
  </sheetViews>
  <sheetFormatPr defaultColWidth="9.140625" defaultRowHeight="27.75" x14ac:dyDescent="0.2"/>
  <cols>
    <col min="1" max="1" width="14.42578125" style="45" customWidth="1"/>
    <col min="2" max="2" width="5.42578125" style="45" customWidth="1"/>
    <col min="3" max="3" width="12.85546875" style="45" customWidth="1"/>
    <col min="4" max="4" width="15.140625" style="45" customWidth="1"/>
    <col min="5" max="6" width="11.7109375" style="45" customWidth="1"/>
    <col min="7" max="7" width="17" style="45" customWidth="1"/>
    <col min="8" max="8" width="28.140625" style="45" customWidth="1"/>
    <col min="9" max="9" width="7.7109375" style="45" customWidth="1"/>
    <col min="10" max="10" width="3.5703125" style="45" customWidth="1"/>
    <col min="11" max="11" width="7.7109375" style="45" customWidth="1"/>
    <col min="12" max="12" width="8.28515625" style="45" customWidth="1"/>
    <col min="13" max="13" width="7.7109375" style="45" customWidth="1"/>
    <col min="14" max="16" width="5" style="45" customWidth="1"/>
    <col min="17" max="17" width="8" style="45" customWidth="1"/>
    <col min="18" max="23" width="5" style="45" customWidth="1"/>
    <col min="24" max="26" width="7.7109375" style="46" customWidth="1"/>
    <col min="27" max="16384" width="9.140625" style="45"/>
  </cols>
  <sheetData>
    <row r="1" spans="1:26" ht="27" customHeight="1" x14ac:dyDescent="0.2">
      <c r="A1" s="116" t="s">
        <v>560</v>
      </c>
      <c r="B1" s="124"/>
      <c r="C1" s="124"/>
      <c r="D1" s="125"/>
      <c r="E1" s="53" t="s">
        <v>482</v>
      </c>
      <c r="F1" s="54" t="s">
        <v>468</v>
      </c>
      <c r="G1" s="55" t="s">
        <v>561</v>
      </c>
      <c r="H1" s="56"/>
      <c r="I1" s="88" t="s">
        <v>562</v>
      </c>
      <c r="J1" s="89"/>
      <c r="K1" s="89"/>
      <c r="L1" s="89"/>
      <c r="M1" s="89"/>
      <c r="N1" s="56"/>
    </row>
    <row r="2" spans="1:26" ht="27" customHeight="1" thickBot="1" x14ac:dyDescent="0.25">
      <c r="A2" s="117"/>
      <c r="B2" s="126"/>
      <c r="C2" s="126"/>
      <c r="D2" s="127"/>
      <c r="E2" s="57">
        <v>1</v>
      </c>
      <c r="F2" s="58">
        <v>5</v>
      </c>
      <c r="G2" s="59">
        <v>2565</v>
      </c>
      <c r="H2" s="56" t="s">
        <v>641</v>
      </c>
      <c r="I2" s="88" t="s">
        <v>563</v>
      </c>
      <c r="J2" s="89"/>
      <c r="K2" s="89"/>
      <c r="L2" s="89"/>
      <c r="M2" s="89"/>
      <c r="N2" s="56"/>
    </row>
    <row r="3" spans="1:26" ht="27" customHeight="1" thickBot="1" x14ac:dyDescent="0.25">
      <c r="A3" s="56"/>
      <c r="B3" s="56"/>
      <c r="C3" s="56"/>
      <c r="D3" s="56"/>
      <c r="E3" s="56"/>
      <c r="F3" s="60"/>
      <c r="G3" s="60"/>
      <c r="H3" s="61"/>
      <c r="I3" s="88" t="s">
        <v>564</v>
      </c>
      <c r="J3" s="89"/>
      <c r="K3" s="89"/>
      <c r="L3" s="89"/>
      <c r="M3" s="89"/>
      <c r="N3" s="56"/>
    </row>
    <row r="4" spans="1:26" x14ac:dyDescent="0.2">
      <c r="A4" s="118" t="s">
        <v>565</v>
      </c>
      <c r="B4" s="123" t="s">
        <v>576</v>
      </c>
      <c r="C4" s="123"/>
      <c r="D4" s="123"/>
      <c r="E4" s="137" t="s">
        <v>566</v>
      </c>
      <c r="F4" s="137"/>
      <c r="G4" s="138"/>
      <c r="H4" s="135" t="s">
        <v>572</v>
      </c>
      <c r="I4" s="128" t="s">
        <v>567</v>
      </c>
      <c r="J4" s="129"/>
      <c r="K4" s="129"/>
      <c r="L4" s="129"/>
      <c r="M4" s="129"/>
      <c r="N4" s="130"/>
      <c r="O4" s="47"/>
      <c r="P4" s="47"/>
      <c r="Q4" s="47"/>
      <c r="R4" s="47"/>
      <c r="S4" s="47"/>
      <c r="T4" s="47"/>
      <c r="U4" s="47"/>
      <c r="V4" s="47"/>
      <c r="W4" s="47"/>
      <c r="X4" s="48" t="s">
        <v>568</v>
      </c>
    </row>
    <row r="5" spans="1:26" x14ac:dyDescent="0.2">
      <c r="A5" s="119"/>
      <c r="B5" s="123"/>
      <c r="C5" s="123"/>
      <c r="D5" s="123"/>
      <c r="E5" s="62" t="s">
        <v>569</v>
      </c>
      <c r="F5" s="63" t="s">
        <v>570</v>
      </c>
      <c r="G5" s="64" t="s">
        <v>571</v>
      </c>
      <c r="H5" s="136"/>
      <c r="I5" s="131" t="s">
        <v>467</v>
      </c>
      <c r="J5" s="132"/>
      <c r="K5" s="133" t="s">
        <v>468</v>
      </c>
      <c r="L5" s="132"/>
      <c r="M5" s="133" t="s">
        <v>573</v>
      </c>
      <c r="N5" s="134"/>
      <c r="O5" s="49"/>
      <c r="P5" s="49"/>
      <c r="Q5" s="49"/>
      <c r="R5" s="49"/>
      <c r="S5" s="49"/>
      <c r="T5" s="49"/>
      <c r="U5" s="49"/>
      <c r="V5" s="49"/>
      <c r="W5" s="49"/>
      <c r="X5" s="46" t="s">
        <v>574</v>
      </c>
      <c r="Y5" s="46" t="s">
        <v>468</v>
      </c>
      <c r="Z5" s="46" t="s">
        <v>573</v>
      </c>
    </row>
    <row r="6" spans="1:26" ht="21" customHeight="1" x14ac:dyDescent="0.35">
      <c r="A6" s="65">
        <v>1</v>
      </c>
      <c r="B6" s="81" t="s">
        <v>577</v>
      </c>
      <c r="C6" s="81" t="s">
        <v>578</v>
      </c>
      <c r="D6" s="81" t="s">
        <v>579</v>
      </c>
      <c r="E6" s="73">
        <v>4</v>
      </c>
      <c r="F6" s="74">
        <v>10</v>
      </c>
      <c r="G6" s="73">
        <v>2555</v>
      </c>
      <c r="H6" s="68" t="str">
        <f t="shared" ref="H6:H60" si="0">IF(I6&gt;14,"นาย หรือ น.ส.",IF(I6&lt;15,"ด.ช. หรือ ด.ญ."))</f>
        <v>ด.ช. หรือ ด.ญ.</v>
      </c>
      <c r="I6" s="69">
        <f>IF(Z6&lt;0,IF(Y6-1&lt;0,X6-1,X6),IF(Y6&lt;0,X6-1,X6))</f>
        <v>9</v>
      </c>
      <c r="J6" s="70" t="s">
        <v>467</v>
      </c>
      <c r="K6" s="69">
        <f>IF(Z6&lt;0,IF(Y6-1&lt;0,Y6+12-1,Y6-1),IF(Y6&lt;0,Y6+12,Y6))</f>
        <v>6</v>
      </c>
      <c r="L6" s="70" t="s">
        <v>468</v>
      </c>
      <c r="M6" s="69">
        <f>IF(Z6&lt;0,Z6+30,Z6)</f>
        <v>27</v>
      </c>
      <c r="N6" s="70" t="s">
        <v>573</v>
      </c>
      <c r="O6" s="50"/>
      <c r="P6" s="50"/>
      <c r="Q6" s="51"/>
      <c r="R6" s="50"/>
      <c r="S6" s="50"/>
      <c r="T6" s="50"/>
      <c r="U6" s="50"/>
      <c r="V6" s="50"/>
      <c r="W6" s="50"/>
      <c r="X6" s="52">
        <f>G$2-G6</f>
        <v>10</v>
      </c>
      <c r="Y6" s="52">
        <f>F$2-F6</f>
        <v>-5</v>
      </c>
      <c r="Z6" s="52">
        <f>E$2-E6</f>
        <v>-3</v>
      </c>
    </row>
    <row r="7" spans="1:26" ht="21" customHeight="1" x14ac:dyDescent="0.35">
      <c r="A7" s="71">
        <v>2</v>
      </c>
      <c r="B7" s="81" t="s">
        <v>577</v>
      </c>
      <c r="C7" s="81" t="s">
        <v>580</v>
      </c>
      <c r="D7" s="81" t="s">
        <v>581</v>
      </c>
      <c r="E7" s="75">
        <v>3</v>
      </c>
      <c r="F7" s="76">
        <v>9</v>
      </c>
      <c r="G7" s="76">
        <v>2555</v>
      </c>
      <c r="H7" s="68" t="str">
        <f>IF(I7&gt;14,"นาย หรือ น.ส.",IF(I7&lt;15,"ด.ช. หรือ ด.ญ."))</f>
        <v>ด.ช. หรือ ด.ญ.</v>
      </c>
      <c r="I7" s="69">
        <f>IF(Z7&lt;0,IF(Y7-1&lt;0,X7-1,X7),IF(Y7&lt;0,X7-1,X7))</f>
        <v>9</v>
      </c>
      <c r="J7" s="70" t="s">
        <v>467</v>
      </c>
      <c r="K7" s="69">
        <f>IF(Z7&lt;0,IF(Y7-1&lt;0,Y7+12-1,Y7-1),IF(Y7&lt;0,Y7+12,Y7))</f>
        <v>7</v>
      </c>
      <c r="L7" s="70" t="s">
        <v>468</v>
      </c>
      <c r="M7" s="69">
        <f>IF(Z7&lt;0,Z7+30,Z7)</f>
        <v>28</v>
      </c>
      <c r="N7" s="70" t="s">
        <v>573</v>
      </c>
      <c r="O7" s="50"/>
      <c r="P7" s="50"/>
      <c r="Q7" s="51"/>
      <c r="R7" s="50"/>
      <c r="S7" s="50"/>
      <c r="T7" s="50"/>
      <c r="U7" s="50"/>
      <c r="V7" s="50"/>
      <c r="W7" s="50"/>
      <c r="X7" s="52">
        <f>G$2-G7</f>
        <v>10</v>
      </c>
      <c r="Y7" s="52">
        <f>F$2-F7</f>
        <v>-4</v>
      </c>
      <c r="Z7" s="52">
        <f>E$2-E7</f>
        <v>-2</v>
      </c>
    </row>
    <row r="8" spans="1:26" ht="21" customHeight="1" x14ac:dyDescent="0.35">
      <c r="A8" s="65">
        <v>3</v>
      </c>
      <c r="B8" s="81" t="s">
        <v>577</v>
      </c>
      <c r="C8" s="81" t="s">
        <v>582</v>
      </c>
      <c r="D8" s="81" t="s">
        <v>583</v>
      </c>
      <c r="E8" s="74">
        <v>14</v>
      </c>
      <c r="F8" s="73">
        <v>1</v>
      </c>
      <c r="G8" s="73">
        <v>2555</v>
      </c>
      <c r="H8" s="68" t="str">
        <f t="shared" si="0"/>
        <v>ด.ช. หรือ ด.ญ.</v>
      </c>
      <c r="I8" s="69">
        <f>IF(Z8&lt;0,IF(Y8-1&lt;0,X8-1,X8),IF(Y8&lt;0,X8-1,X8))</f>
        <v>10</v>
      </c>
      <c r="J8" s="70" t="s">
        <v>467</v>
      </c>
      <c r="K8" s="69">
        <f>IF(Z8&lt;0,IF(Y8-1&lt;0,Y8+12-1,Y8-1),IF(Y8&lt;0,Y8+12,Y8))</f>
        <v>3</v>
      </c>
      <c r="L8" s="70" t="s">
        <v>468</v>
      </c>
      <c r="M8" s="69">
        <f>IF(Z8&lt;0,Z8+30,Z8)</f>
        <v>17</v>
      </c>
      <c r="N8" s="70" t="s">
        <v>573</v>
      </c>
      <c r="O8" s="50"/>
      <c r="P8" s="50"/>
      <c r="Q8" s="51"/>
      <c r="R8" s="50"/>
      <c r="S8" s="50"/>
      <c r="T8" s="50"/>
      <c r="U8" s="50"/>
      <c r="V8" s="50"/>
      <c r="W8" s="50"/>
      <c r="X8" s="52">
        <f>G$2-G8</f>
        <v>10</v>
      </c>
      <c r="Y8" s="52">
        <f>F$2-F8</f>
        <v>4</v>
      </c>
      <c r="Z8" s="52">
        <f>E$2-E8</f>
        <v>-13</v>
      </c>
    </row>
    <row r="9" spans="1:26" ht="21" customHeight="1" x14ac:dyDescent="0.35">
      <c r="A9" s="71">
        <v>4</v>
      </c>
      <c r="B9" s="81" t="s">
        <v>577</v>
      </c>
      <c r="C9" s="81" t="s">
        <v>584</v>
      </c>
      <c r="D9" s="81" t="s">
        <v>585</v>
      </c>
      <c r="E9" s="77">
        <v>5</v>
      </c>
      <c r="F9" s="74">
        <v>10</v>
      </c>
      <c r="G9" s="73">
        <v>2555</v>
      </c>
      <c r="H9" s="68" t="str">
        <f t="shared" si="0"/>
        <v>ด.ช. หรือ ด.ญ.</v>
      </c>
      <c r="I9" s="69">
        <f t="shared" ref="I9:I60" si="1">IF(Z9&lt;0,IF(Y9-1&lt;0,X9-1,X9),IF(Y9&lt;0,X9-1,X9))</f>
        <v>9</v>
      </c>
      <c r="J9" s="70" t="s">
        <v>467</v>
      </c>
      <c r="K9" s="69">
        <f t="shared" ref="K9:K60" si="2">IF(Z9&lt;0,IF(Y9-1&lt;0,Y9+12-1,Y9-1),IF(Y9&lt;0,Y9+12,Y9))</f>
        <v>6</v>
      </c>
      <c r="L9" s="70" t="s">
        <v>468</v>
      </c>
      <c r="M9" s="69">
        <f t="shared" ref="M9:M60" si="3">IF(Z9&lt;0,Z9+30,Z9)</f>
        <v>26</v>
      </c>
      <c r="N9" s="70" t="s">
        <v>573</v>
      </c>
      <c r="O9" s="50"/>
      <c r="P9" s="50"/>
      <c r="Q9" s="51"/>
      <c r="R9" s="50"/>
      <c r="S9" s="50"/>
      <c r="T9" s="50"/>
      <c r="U9" s="50"/>
      <c r="V9" s="50"/>
      <c r="W9" s="50"/>
      <c r="X9" s="52">
        <f t="shared" ref="X9:X60" si="4">G$2-G9</f>
        <v>10</v>
      </c>
      <c r="Y9" s="52">
        <f t="shared" ref="Y9:Y60" si="5">F$2-F9</f>
        <v>-5</v>
      </c>
      <c r="Z9" s="52">
        <f t="shared" ref="Z9:Z60" si="6">E$2-E9</f>
        <v>-4</v>
      </c>
    </row>
    <row r="10" spans="1:26" ht="21" customHeight="1" x14ac:dyDescent="0.35">
      <c r="A10" s="65">
        <v>5</v>
      </c>
      <c r="B10" s="81" t="s">
        <v>577</v>
      </c>
      <c r="C10" s="81" t="s">
        <v>586</v>
      </c>
      <c r="D10" s="81" t="s">
        <v>587</v>
      </c>
      <c r="E10" s="74">
        <v>5</v>
      </c>
      <c r="F10" s="74">
        <v>9</v>
      </c>
      <c r="G10" s="73">
        <v>2555</v>
      </c>
      <c r="H10" s="68" t="str">
        <f t="shared" si="0"/>
        <v>ด.ช. หรือ ด.ญ.</v>
      </c>
      <c r="I10" s="69">
        <f t="shared" si="1"/>
        <v>9</v>
      </c>
      <c r="J10" s="70" t="s">
        <v>467</v>
      </c>
      <c r="K10" s="69">
        <f t="shared" si="2"/>
        <v>7</v>
      </c>
      <c r="L10" s="70" t="s">
        <v>468</v>
      </c>
      <c r="M10" s="69">
        <f t="shared" si="3"/>
        <v>26</v>
      </c>
      <c r="N10" s="70" t="s">
        <v>573</v>
      </c>
      <c r="O10" s="50"/>
      <c r="P10" s="50"/>
      <c r="Q10" s="51"/>
      <c r="R10" s="50"/>
      <c r="S10" s="50"/>
      <c r="T10" s="50"/>
      <c r="U10" s="50"/>
      <c r="V10" s="50"/>
      <c r="W10" s="50"/>
      <c r="X10" s="52">
        <f t="shared" si="4"/>
        <v>10</v>
      </c>
      <c r="Y10" s="52">
        <f t="shared" si="5"/>
        <v>-4</v>
      </c>
      <c r="Z10" s="52">
        <f t="shared" si="6"/>
        <v>-4</v>
      </c>
    </row>
    <row r="11" spans="1:26" ht="21" customHeight="1" x14ac:dyDescent="0.35">
      <c r="A11" s="71">
        <v>6</v>
      </c>
      <c r="B11" s="81" t="s">
        <v>577</v>
      </c>
      <c r="C11" s="81" t="s">
        <v>588</v>
      </c>
      <c r="D11" s="81" t="s">
        <v>589</v>
      </c>
      <c r="E11" s="74">
        <v>18</v>
      </c>
      <c r="F11" s="74">
        <v>8</v>
      </c>
      <c r="G11" s="73">
        <v>2555</v>
      </c>
      <c r="H11" s="68" t="str">
        <f t="shared" si="0"/>
        <v>ด.ช. หรือ ด.ญ.</v>
      </c>
      <c r="I11" s="69">
        <f t="shared" si="1"/>
        <v>9</v>
      </c>
      <c r="J11" s="70" t="s">
        <v>467</v>
      </c>
      <c r="K11" s="69">
        <f t="shared" si="2"/>
        <v>8</v>
      </c>
      <c r="L11" s="70" t="s">
        <v>468</v>
      </c>
      <c r="M11" s="69">
        <f t="shared" si="3"/>
        <v>13</v>
      </c>
      <c r="N11" s="70" t="s">
        <v>573</v>
      </c>
      <c r="O11" s="50"/>
      <c r="P11" s="50"/>
      <c r="Q11" s="51"/>
      <c r="R11" s="50"/>
      <c r="S11" s="50"/>
      <c r="T11" s="50"/>
      <c r="U11" s="50"/>
      <c r="V11" s="50"/>
      <c r="W11" s="50"/>
      <c r="X11" s="52">
        <f t="shared" si="4"/>
        <v>10</v>
      </c>
      <c r="Y11" s="52">
        <f t="shared" si="5"/>
        <v>-3</v>
      </c>
      <c r="Z11" s="52">
        <f t="shared" si="6"/>
        <v>-17</v>
      </c>
    </row>
    <row r="12" spans="1:26" ht="21" customHeight="1" x14ac:dyDescent="0.35">
      <c r="A12" s="65">
        <v>7</v>
      </c>
      <c r="B12" s="81" t="s">
        <v>577</v>
      </c>
      <c r="C12" s="81" t="s">
        <v>590</v>
      </c>
      <c r="D12" s="81" t="s">
        <v>591</v>
      </c>
      <c r="E12" s="74">
        <v>12</v>
      </c>
      <c r="F12" s="74">
        <v>12</v>
      </c>
      <c r="G12" s="73">
        <v>2555</v>
      </c>
      <c r="H12" s="68" t="str">
        <f t="shared" si="0"/>
        <v>ด.ช. หรือ ด.ญ.</v>
      </c>
      <c r="I12" s="69">
        <f t="shared" si="1"/>
        <v>9</v>
      </c>
      <c r="J12" s="70" t="s">
        <v>467</v>
      </c>
      <c r="K12" s="69">
        <f t="shared" si="2"/>
        <v>4</v>
      </c>
      <c r="L12" s="70" t="s">
        <v>468</v>
      </c>
      <c r="M12" s="69">
        <f t="shared" si="3"/>
        <v>19</v>
      </c>
      <c r="N12" s="70" t="s">
        <v>573</v>
      </c>
      <c r="O12" s="50"/>
      <c r="P12" s="50"/>
      <c r="Q12" s="51"/>
      <c r="R12" s="50"/>
      <c r="S12" s="50"/>
      <c r="T12" s="50"/>
      <c r="U12" s="50"/>
      <c r="V12" s="50"/>
      <c r="W12" s="50"/>
      <c r="X12" s="52">
        <f t="shared" si="4"/>
        <v>10</v>
      </c>
      <c r="Y12" s="52">
        <f t="shared" si="5"/>
        <v>-7</v>
      </c>
      <c r="Z12" s="52">
        <f t="shared" si="6"/>
        <v>-11</v>
      </c>
    </row>
    <row r="13" spans="1:26" ht="21" customHeight="1" x14ac:dyDescent="0.35">
      <c r="A13" s="71">
        <v>8</v>
      </c>
      <c r="B13" s="82" t="s">
        <v>577</v>
      </c>
      <c r="C13" s="82" t="s">
        <v>592</v>
      </c>
      <c r="D13" s="82" t="s">
        <v>593</v>
      </c>
      <c r="E13" s="73">
        <v>5</v>
      </c>
      <c r="F13" s="74">
        <v>7</v>
      </c>
      <c r="G13" s="73">
        <v>2555</v>
      </c>
      <c r="H13" s="68" t="str">
        <f t="shared" si="0"/>
        <v>ด.ช. หรือ ด.ญ.</v>
      </c>
      <c r="I13" s="69">
        <f t="shared" si="1"/>
        <v>9</v>
      </c>
      <c r="J13" s="70" t="s">
        <v>467</v>
      </c>
      <c r="K13" s="69">
        <f t="shared" si="2"/>
        <v>9</v>
      </c>
      <c r="L13" s="70" t="s">
        <v>468</v>
      </c>
      <c r="M13" s="69">
        <f t="shared" si="3"/>
        <v>26</v>
      </c>
      <c r="N13" s="70" t="s">
        <v>573</v>
      </c>
      <c r="O13" s="50"/>
      <c r="P13" s="50"/>
      <c r="Q13" s="51"/>
      <c r="R13" s="50"/>
      <c r="S13" s="50"/>
      <c r="T13" s="50"/>
      <c r="U13" s="50"/>
      <c r="V13" s="50"/>
      <c r="W13" s="50"/>
      <c r="X13" s="52">
        <f t="shared" si="4"/>
        <v>10</v>
      </c>
      <c r="Y13" s="52">
        <f t="shared" si="5"/>
        <v>-2</v>
      </c>
      <c r="Z13" s="52">
        <f t="shared" si="6"/>
        <v>-4</v>
      </c>
    </row>
    <row r="14" spans="1:26" ht="21" customHeight="1" x14ac:dyDescent="0.35">
      <c r="A14" s="65">
        <v>9</v>
      </c>
      <c r="B14" s="81" t="s">
        <v>577</v>
      </c>
      <c r="C14" s="81" t="s">
        <v>594</v>
      </c>
      <c r="D14" s="81" t="s">
        <v>595</v>
      </c>
      <c r="E14" s="73">
        <v>6</v>
      </c>
      <c r="F14" s="74">
        <v>9</v>
      </c>
      <c r="G14" s="73">
        <v>2555</v>
      </c>
      <c r="H14" s="68" t="str">
        <f t="shared" si="0"/>
        <v>ด.ช. หรือ ด.ญ.</v>
      </c>
      <c r="I14" s="69">
        <f t="shared" si="1"/>
        <v>9</v>
      </c>
      <c r="J14" s="70" t="s">
        <v>467</v>
      </c>
      <c r="K14" s="69">
        <f t="shared" si="2"/>
        <v>7</v>
      </c>
      <c r="L14" s="70" t="s">
        <v>468</v>
      </c>
      <c r="M14" s="69">
        <f t="shared" si="3"/>
        <v>25</v>
      </c>
      <c r="N14" s="70" t="s">
        <v>573</v>
      </c>
      <c r="O14" s="50"/>
      <c r="P14" s="50"/>
      <c r="Q14" s="51"/>
      <c r="R14" s="50"/>
      <c r="S14" s="50"/>
      <c r="T14" s="50"/>
      <c r="U14" s="50"/>
      <c r="V14" s="50"/>
      <c r="W14" s="50"/>
      <c r="X14" s="52">
        <f t="shared" si="4"/>
        <v>10</v>
      </c>
      <c r="Y14" s="52">
        <f t="shared" si="5"/>
        <v>-4</v>
      </c>
      <c r="Z14" s="52">
        <f t="shared" si="6"/>
        <v>-5</v>
      </c>
    </row>
    <row r="15" spans="1:26" ht="21" customHeight="1" x14ac:dyDescent="0.35">
      <c r="A15" s="71">
        <v>10</v>
      </c>
      <c r="B15" s="83" t="s">
        <v>577</v>
      </c>
      <c r="C15" s="83" t="s">
        <v>596</v>
      </c>
      <c r="D15" s="83" t="s">
        <v>597</v>
      </c>
      <c r="E15" s="77">
        <v>16</v>
      </c>
      <c r="F15" s="78">
        <v>4</v>
      </c>
      <c r="G15" s="76">
        <v>2556</v>
      </c>
      <c r="H15" s="68" t="str">
        <f t="shared" si="0"/>
        <v>ด.ช. หรือ ด.ญ.</v>
      </c>
      <c r="I15" s="69">
        <f t="shared" si="1"/>
        <v>9</v>
      </c>
      <c r="J15" s="70" t="s">
        <v>467</v>
      </c>
      <c r="K15" s="69">
        <f t="shared" si="2"/>
        <v>0</v>
      </c>
      <c r="L15" s="70" t="s">
        <v>468</v>
      </c>
      <c r="M15" s="69">
        <f t="shared" si="3"/>
        <v>15</v>
      </c>
      <c r="N15" s="70" t="s">
        <v>573</v>
      </c>
      <c r="O15" s="50"/>
      <c r="P15" s="50"/>
      <c r="Q15" s="51"/>
      <c r="R15" s="50"/>
      <c r="S15" s="50"/>
      <c r="T15" s="50"/>
      <c r="U15" s="50"/>
      <c r="V15" s="50"/>
      <c r="W15" s="50"/>
      <c r="X15" s="52">
        <f t="shared" si="4"/>
        <v>9</v>
      </c>
      <c r="Y15" s="52">
        <f t="shared" si="5"/>
        <v>1</v>
      </c>
      <c r="Z15" s="52">
        <f t="shared" si="6"/>
        <v>-15</v>
      </c>
    </row>
    <row r="16" spans="1:26" ht="21" customHeight="1" x14ac:dyDescent="0.35">
      <c r="A16" s="65">
        <v>11</v>
      </c>
      <c r="B16" s="81" t="s">
        <v>577</v>
      </c>
      <c r="C16" s="81" t="s">
        <v>598</v>
      </c>
      <c r="D16" s="81" t="s">
        <v>599</v>
      </c>
      <c r="E16" s="78">
        <v>12</v>
      </c>
      <c r="F16" s="78">
        <v>5</v>
      </c>
      <c r="G16" s="76">
        <v>2556</v>
      </c>
      <c r="H16" s="68" t="str">
        <f t="shared" si="0"/>
        <v>ด.ช. หรือ ด.ญ.</v>
      </c>
      <c r="I16" s="69">
        <f t="shared" si="1"/>
        <v>8</v>
      </c>
      <c r="J16" s="70" t="s">
        <v>467</v>
      </c>
      <c r="K16" s="69">
        <f t="shared" si="2"/>
        <v>11</v>
      </c>
      <c r="L16" s="70" t="s">
        <v>468</v>
      </c>
      <c r="M16" s="69">
        <f t="shared" si="3"/>
        <v>19</v>
      </c>
      <c r="N16" s="70" t="s">
        <v>573</v>
      </c>
      <c r="O16" s="50"/>
      <c r="P16" s="50"/>
      <c r="Q16" s="51"/>
      <c r="R16" s="50"/>
      <c r="S16" s="50"/>
      <c r="T16" s="50"/>
      <c r="U16" s="50"/>
      <c r="V16" s="50"/>
      <c r="W16" s="50"/>
      <c r="X16" s="52">
        <f t="shared" si="4"/>
        <v>9</v>
      </c>
      <c r="Y16" s="52">
        <f t="shared" si="5"/>
        <v>0</v>
      </c>
      <c r="Z16" s="52">
        <f t="shared" si="6"/>
        <v>-11</v>
      </c>
    </row>
    <row r="17" spans="1:26" ht="21" customHeight="1" x14ac:dyDescent="0.35">
      <c r="A17" s="71">
        <v>12</v>
      </c>
      <c r="B17" s="81" t="s">
        <v>577</v>
      </c>
      <c r="C17" s="81" t="s">
        <v>600</v>
      </c>
      <c r="D17" s="81" t="s">
        <v>593</v>
      </c>
      <c r="E17" s="73">
        <v>18</v>
      </c>
      <c r="F17" s="73">
        <v>4</v>
      </c>
      <c r="G17" s="73">
        <v>2556</v>
      </c>
      <c r="H17" s="68" t="str">
        <f t="shared" si="0"/>
        <v>ด.ช. หรือ ด.ญ.</v>
      </c>
      <c r="I17" s="69">
        <f t="shared" si="1"/>
        <v>9</v>
      </c>
      <c r="J17" s="70" t="s">
        <v>467</v>
      </c>
      <c r="K17" s="69">
        <f t="shared" si="2"/>
        <v>0</v>
      </c>
      <c r="L17" s="70" t="s">
        <v>468</v>
      </c>
      <c r="M17" s="69">
        <f t="shared" si="3"/>
        <v>13</v>
      </c>
      <c r="N17" s="70" t="s">
        <v>573</v>
      </c>
      <c r="O17" s="50"/>
      <c r="P17" s="50"/>
      <c r="Q17" s="51"/>
      <c r="R17" s="50"/>
      <c r="S17" s="50"/>
      <c r="T17" s="50"/>
      <c r="U17" s="50"/>
      <c r="V17" s="50"/>
      <c r="W17" s="50"/>
      <c r="X17" s="52">
        <f t="shared" si="4"/>
        <v>9</v>
      </c>
      <c r="Y17" s="52">
        <f t="shared" si="5"/>
        <v>1</v>
      </c>
      <c r="Z17" s="52">
        <f t="shared" si="6"/>
        <v>-17</v>
      </c>
    </row>
    <row r="18" spans="1:26" ht="21" customHeight="1" x14ac:dyDescent="0.35">
      <c r="A18" s="65">
        <v>13</v>
      </c>
      <c r="B18" s="84" t="s">
        <v>577</v>
      </c>
      <c r="C18" s="84" t="s">
        <v>601</v>
      </c>
      <c r="D18" s="82" t="s">
        <v>602</v>
      </c>
      <c r="E18" s="75">
        <v>17</v>
      </c>
      <c r="F18" s="74">
        <v>4</v>
      </c>
      <c r="G18" s="73">
        <v>2556</v>
      </c>
      <c r="H18" s="68" t="str">
        <f t="shared" si="0"/>
        <v>ด.ช. หรือ ด.ญ.</v>
      </c>
      <c r="I18" s="69">
        <f t="shared" si="1"/>
        <v>9</v>
      </c>
      <c r="J18" s="70" t="s">
        <v>467</v>
      </c>
      <c r="K18" s="69">
        <f t="shared" si="2"/>
        <v>0</v>
      </c>
      <c r="L18" s="70" t="s">
        <v>468</v>
      </c>
      <c r="M18" s="69">
        <f t="shared" si="3"/>
        <v>14</v>
      </c>
      <c r="N18" s="70" t="s">
        <v>573</v>
      </c>
      <c r="O18" s="50"/>
      <c r="P18" s="50"/>
      <c r="Q18" s="51"/>
      <c r="R18" s="50"/>
      <c r="S18" s="50"/>
      <c r="T18" s="50"/>
      <c r="U18" s="50"/>
      <c r="V18" s="50"/>
      <c r="W18" s="50"/>
      <c r="X18" s="52">
        <f t="shared" si="4"/>
        <v>9</v>
      </c>
      <c r="Y18" s="52">
        <f t="shared" si="5"/>
        <v>1</v>
      </c>
      <c r="Z18" s="52">
        <f t="shared" si="6"/>
        <v>-16</v>
      </c>
    </row>
    <row r="19" spans="1:26" ht="21" customHeight="1" x14ac:dyDescent="0.35">
      <c r="A19" s="71">
        <v>14</v>
      </c>
      <c r="B19" s="81" t="s">
        <v>577</v>
      </c>
      <c r="C19" s="81" t="s">
        <v>533</v>
      </c>
      <c r="D19" s="81" t="s">
        <v>603</v>
      </c>
      <c r="E19" s="73">
        <v>24</v>
      </c>
      <c r="F19" s="74">
        <v>2</v>
      </c>
      <c r="G19" s="73">
        <v>2556</v>
      </c>
      <c r="H19" s="68" t="str">
        <f t="shared" si="0"/>
        <v>ด.ช. หรือ ด.ญ.</v>
      </c>
      <c r="I19" s="69">
        <f t="shared" si="1"/>
        <v>9</v>
      </c>
      <c r="J19" s="70" t="s">
        <v>467</v>
      </c>
      <c r="K19" s="69">
        <f t="shared" si="2"/>
        <v>2</v>
      </c>
      <c r="L19" s="70" t="s">
        <v>468</v>
      </c>
      <c r="M19" s="69">
        <f t="shared" si="3"/>
        <v>7</v>
      </c>
      <c r="N19" s="70" t="s">
        <v>573</v>
      </c>
      <c r="O19" s="50"/>
      <c r="P19" s="50"/>
      <c r="Q19" s="51"/>
      <c r="R19" s="50"/>
      <c r="S19" s="50"/>
      <c r="T19" s="50"/>
      <c r="U19" s="50"/>
      <c r="V19" s="50"/>
      <c r="W19" s="50"/>
      <c r="X19" s="52">
        <f t="shared" si="4"/>
        <v>9</v>
      </c>
      <c r="Y19" s="52">
        <f t="shared" si="5"/>
        <v>3</v>
      </c>
      <c r="Z19" s="52">
        <f t="shared" si="6"/>
        <v>-23</v>
      </c>
    </row>
    <row r="20" spans="1:26" ht="21" customHeight="1" x14ac:dyDescent="0.35">
      <c r="A20" s="65">
        <v>15</v>
      </c>
      <c r="B20" s="81" t="s">
        <v>577</v>
      </c>
      <c r="C20" s="81" t="s">
        <v>604</v>
      </c>
      <c r="D20" s="81" t="s">
        <v>605</v>
      </c>
      <c r="E20" s="73">
        <v>19</v>
      </c>
      <c r="F20" s="74">
        <v>5</v>
      </c>
      <c r="G20" s="73">
        <v>2554</v>
      </c>
      <c r="H20" s="68" t="str">
        <f t="shared" si="0"/>
        <v>ด.ช. หรือ ด.ญ.</v>
      </c>
      <c r="I20" s="69">
        <f t="shared" si="1"/>
        <v>10</v>
      </c>
      <c r="J20" s="70" t="s">
        <v>467</v>
      </c>
      <c r="K20" s="69">
        <f t="shared" si="2"/>
        <v>11</v>
      </c>
      <c r="L20" s="70" t="s">
        <v>468</v>
      </c>
      <c r="M20" s="69">
        <f t="shared" si="3"/>
        <v>12</v>
      </c>
      <c r="N20" s="70" t="s">
        <v>573</v>
      </c>
      <c r="O20" s="50"/>
      <c r="P20" s="50"/>
      <c r="Q20" s="51"/>
      <c r="R20" s="50"/>
      <c r="S20" s="50"/>
      <c r="T20" s="50"/>
      <c r="U20" s="50"/>
      <c r="V20" s="50"/>
      <c r="W20" s="50"/>
      <c r="X20" s="52">
        <f t="shared" si="4"/>
        <v>11</v>
      </c>
      <c r="Y20" s="52">
        <f t="shared" si="5"/>
        <v>0</v>
      </c>
      <c r="Z20" s="52">
        <f t="shared" si="6"/>
        <v>-18</v>
      </c>
    </row>
    <row r="21" spans="1:26" ht="21" customHeight="1" x14ac:dyDescent="0.35">
      <c r="A21" s="71">
        <v>16</v>
      </c>
      <c r="B21" s="81" t="s">
        <v>606</v>
      </c>
      <c r="C21" s="81" t="s">
        <v>607</v>
      </c>
      <c r="D21" s="81" t="s">
        <v>608</v>
      </c>
      <c r="E21" s="76">
        <v>17</v>
      </c>
      <c r="F21" s="78">
        <v>1</v>
      </c>
      <c r="G21" s="76">
        <v>2556</v>
      </c>
      <c r="H21" s="68" t="str">
        <f t="shared" si="0"/>
        <v>ด.ช. หรือ ด.ญ.</v>
      </c>
      <c r="I21" s="69">
        <f t="shared" si="1"/>
        <v>9</v>
      </c>
      <c r="J21" s="70" t="s">
        <v>467</v>
      </c>
      <c r="K21" s="69">
        <f t="shared" si="2"/>
        <v>3</v>
      </c>
      <c r="L21" s="70" t="s">
        <v>468</v>
      </c>
      <c r="M21" s="69">
        <f t="shared" si="3"/>
        <v>14</v>
      </c>
      <c r="N21" s="70" t="s">
        <v>573</v>
      </c>
      <c r="O21" s="50"/>
      <c r="P21" s="50"/>
      <c r="Q21" s="51"/>
      <c r="R21" s="50"/>
      <c r="S21" s="50"/>
      <c r="T21" s="50"/>
      <c r="U21" s="50"/>
      <c r="V21" s="50"/>
      <c r="W21" s="50"/>
      <c r="X21" s="52">
        <f t="shared" si="4"/>
        <v>9</v>
      </c>
      <c r="Y21" s="52">
        <f t="shared" si="5"/>
        <v>4</v>
      </c>
      <c r="Z21" s="52">
        <f t="shared" si="6"/>
        <v>-16</v>
      </c>
    </row>
    <row r="22" spans="1:26" ht="21" customHeight="1" x14ac:dyDescent="0.35">
      <c r="A22" s="65">
        <v>17</v>
      </c>
      <c r="B22" s="81" t="s">
        <v>606</v>
      </c>
      <c r="C22" s="81" t="s">
        <v>609</v>
      </c>
      <c r="D22" s="81" t="s">
        <v>610</v>
      </c>
      <c r="E22" s="73">
        <v>23</v>
      </c>
      <c r="F22" s="74">
        <v>10</v>
      </c>
      <c r="G22" s="73">
        <v>2550</v>
      </c>
      <c r="H22" s="68" t="str">
        <f t="shared" si="0"/>
        <v>ด.ช. หรือ ด.ญ.</v>
      </c>
      <c r="I22" s="69">
        <f t="shared" si="1"/>
        <v>14</v>
      </c>
      <c r="J22" s="70" t="s">
        <v>467</v>
      </c>
      <c r="K22" s="69">
        <f t="shared" si="2"/>
        <v>6</v>
      </c>
      <c r="L22" s="70" t="s">
        <v>468</v>
      </c>
      <c r="M22" s="69">
        <f t="shared" si="3"/>
        <v>8</v>
      </c>
      <c r="N22" s="70" t="s">
        <v>573</v>
      </c>
      <c r="O22" s="50"/>
      <c r="P22" s="50"/>
      <c r="Q22" s="51"/>
      <c r="R22" s="50"/>
      <c r="S22" s="50"/>
      <c r="T22" s="50"/>
      <c r="U22" s="50"/>
      <c r="V22" s="50"/>
      <c r="W22" s="50"/>
      <c r="X22" s="52">
        <f t="shared" si="4"/>
        <v>15</v>
      </c>
      <c r="Y22" s="52">
        <f t="shared" si="5"/>
        <v>-5</v>
      </c>
      <c r="Z22" s="52">
        <f t="shared" si="6"/>
        <v>-22</v>
      </c>
    </row>
    <row r="23" spans="1:26" ht="21" customHeight="1" x14ac:dyDescent="0.35">
      <c r="A23" s="71">
        <v>18</v>
      </c>
      <c r="B23" s="81" t="s">
        <v>606</v>
      </c>
      <c r="C23" s="81" t="s">
        <v>611</v>
      </c>
      <c r="D23" s="81" t="s">
        <v>612</v>
      </c>
      <c r="E23" s="74">
        <v>26</v>
      </c>
      <c r="F23" s="74">
        <v>4</v>
      </c>
      <c r="G23" s="73">
        <v>2556</v>
      </c>
      <c r="H23" s="68" t="str">
        <f t="shared" si="0"/>
        <v>ด.ช. หรือ ด.ญ.</v>
      </c>
      <c r="I23" s="69">
        <f t="shared" si="1"/>
        <v>9</v>
      </c>
      <c r="J23" s="70" t="s">
        <v>467</v>
      </c>
      <c r="K23" s="69">
        <f t="shared" si="2"/>
        <v>0</v>
      </c>
      <c r="L23" s="70" t="s">
        <v>468</v>
      </c>
      <c r="M23" s="69">
        <f t="shared" si="3"/>
        <v>5</v>
      </c>
      <c r="N23" s="70" t="s">
        <v>573</v>
      </c>
      <c r="O23" s="50"/>
      <c r="P23" s="50"/>
      <c r="Q23" s="51"/>
      <c r="R23" s="50"/>
      <c r="S23" s="50"/>
      <c r="T23" s="50"/>
      <c r="U23" s="50"/>
      <c r="V23" s="50"/>
      <c r="W23" s="50"/>
      <c r="X23" s="52">
        <f t="shared" si="4"/>
        <v>9</v>
      </c>
      <c r="Y23" s="52">
        <f t="shared" si="5"/>
        <v>1</v>
      </c>
      <c r="Z23" s="52">
        <f t="shared" si="6"/>
        <v>-25</v>
      </c>
    </row>
    <row r="24" spans="1:26" ht="21" customHeight="1" x14ac:dyDescent="0.35">
      <c r="A24" s="65">
        <v>19</v>
      </c>
      <c r="B24" s="81" t="s">
        <v>606</v>
      </c>
      <c r="C24" s="81" t="s">
        <v>613</v>
      </c>
      <c r="D24" s="81" t="s">
        <v>614</v>
      </c>
      <c r="E24" s="78">
        <v>26</v>
      </c>
      <c r="F24" s="78">
        <v>12</v>
      </c>
      <c r="G24" s="76">
        <v>2554</v>
      </c>
      <c r="H24" s="68" t="str">
        <f t="shared" si="0"/>
        <v>ด.ช. หรือ ด.ญ.</v>
      </c>
      <c r="I24" s="69">
        <f t="shared" si="1"/>
        <v>10</v>
      </c>
      <c r="J24" s="70" t="s">
        <v>467</v>
      </c>
      <c r="K24" s="69">
        <f t="shared" si="2"/>
        <v>4</v>
      </c>
      <c r="L24" s="70" t="s">
        <v>468</v>
      </c>
      <c r="M24" s="69">
        <f t="shared" si="3"/>
        <v>5</v>
      </c>
      <c r="N24" s="70" t="s">
        <v>573</v>
      </c>
      <c r="O24" s="50"/>
      <c r="P24" s="50"/>
      <c r="Q24" s="51"/>
      <c r="R24" s="50"/>
      <c r="S24" s="50"/>
      <c r="T24" s="50"/>
      <c r="U24" s="50"/>
      <c r="V24" s="50"/>
      <c r="W24" s="50"/>
      <c r="X24" s="52">
        <f t="shared" si="4"/>
        <v>11</v>
      </c>
      <c r="Y24" s="52">
        <f t="shared" si="5"/>
        <v>-7</v>
      </c>
      <c r="Z24" s="52">
        <f t="shared" si="6"/>
        <v>-25</v>
      </c>
    </row>
    <row r="25" spans="1:26" ht="21" customHeight="1" x14ac:dyDescent="0.35">
      <c r="A25" s="71">
        <v>20</v>
      </c>
      <c r="B25" s="84" t="s">
        <v>606</v>
      </c>
      <c r="C25" s="84" t="s">
        <v>615</v>
      </c>
      <c r="D25" s="82" t="s">
        <v>616</v>
      </c>
      <c r="E25" s="76">
        <v>1</v>
      </c>
      <c r="F25" s="78">
        <v>6</v>
      </c>
      <c r="G25" s="76">
        <v>2555</v>
      </c>
      <c r="H25" s="68" t="str">
        <f t="shared" si="0"/>
        <v>ด.ช. หรือ ด.ญ.</v>
      </c>
      <c r="I25" s="69">
        <f t="shared" si="1"/>
        <v>9</v>
      </c>
      <c r="J25" s="70" t="s">
        <v>467</v>
      </c>
      <c r="K25" s="69">
        <f t="shared" si="2"/>
        <v>11</v>
      </c>
      <c r="L25" s="70" t="s">
        <v>468</v>
      </c>
      <c r="M25" s="69">
        <f t="shared" si="3"/>
        <v>0</v>
      </c>
      <c r="N25" s="70" t="s">
        <v>573</v>
      </c>
      <c r="O25" s="50"/>
      <c r="P25" s="50"/>
      <c r="Q25" s="51"/>
      <c r="R25" s="50"/>
      <c r="S25" s="50"/>
      <c r="T25" s="50"/>
      <c r="U25" s="50"/>
      <c r="V25" s="50"/>
      <c r="W25" s="50"/>
      <c r="X25" s="52">
        <f t="shared" si="4"/>
        <v>10</v>
      </c>
      <c r="Y25" s="52">
        <f t="shared" si="5"/>
        <v>-1</v>
      </c>
      <c r="Z25" s="52">
        <f t="shared" si="6"/>
        <v>0</v>
      </c>
    </row>
    <row r="26" spans="1:26" ht="21" customHeight="1" x14ac:dyDescent="0.35">
      <c r="A26" s="65">
        <v>21</v>
      </c>
      <c r="B26" s="81" t="s">
        <v>606</v>
      </c>
      <c r="C26" s="81" t="s">
        <v>617</v>
      </c>
      <c r="D26" s="81" t="s">
        <v>618</v>
      </c>
      <c r="E26" s="76">
        <v>28</v>
      </c>
      <c r="F26" s="78">
        <v>8</v>
      </c>
      <c r="G26" s="76">
        <v>2555</v>
      </c>
      <c r="H26" s="68" t="str">
        <f t="shared" si="0"/>
        <v>ด.ช. หรือ ด.ญ.</v>
      </c>
      <c r="I26" s="69">
        <f t="shared" si="1"/>
        <v>9</v>
      </c>
      <c r="J26" s="70" t="s">
        <v>467</v>
      </c>
      <c r="K26" s="69">
        <f t="shared" si="2"/>
        <v>8</v>
      </c>
      <c r="L26" s="70" t="s">
        <v>468</v>
      </c>
      <c r="M26" s="69">
        <f t="shared" si="3"/>
        <v>3</v>
      </c>
      <c r="N26" s="70" t="s">
        <v>573</v>
      </c>
      <c r="O26" s="50"/>
      <c r="P26" s="50"/>
      <c r="Q26" s="51"/>
      <c r="R26" s="50"/>
      <c r="S26" s="50"/>
      <c r="T26" s="50"/>
      <c r="U26" s="50"/>
      <c r="V26" s="50"/>
      <c r="W26" s="50"/>
      <c r="X26" s="52">
        <f t="shared" si="4"/>
        <v>10</v>
      </c>
      <c r="Y26" s="52">
        <f t="shared" si="5"/>
        <v>-3</v>
      </c>
      <c r="Z26" s="52">
        <f t="shared" si="6"/>
        <v>-27</v>
      </c>
    </row>
    <row r="27" spans="1:26" ht="21" customHeight="1" x14ac:dyDescent="0.35">
      <c r="A27" s="71">
        <v>22</v>
      </c>
      <c r="B27" s="81" t="s">
        <v>606</v>
      </c>
      <c r="C27" s="81" t="s">
        <v>619</v>
      </c>
      <c r="D27" s="81" t="s">
        <v>620</v>
      </c>
      <c r="E27" s="75">
        <v>13</v>
      </c>
      <c r="F27" s="77">
        <v>11</v>
      </c>
      <c r="G27" s="75">
        <v>2555</v>
      </c>
      <c r="H27" s="68" t="str">
        <f t="shared" si="0"/>
        <v>ด.ช. หรือ ด.ญ.</v>
      </c>
      <c r="I27" s="69">
        <f t="shared" si="1"/>
        <v>9</v>
      </c>
      <c r="J27" s="70" t="s">
        <v>467</v>
      </c>
      <c r="K27" s="69">
        <f t="shared" si="2"/>
        <v>5</v>
      </c>
      <c r="L27" s="70" t="s">
        <v>468</v>
      </c>
      <c r="M27" s="69">
        <f t="shared" si="3"/>
        <v>18</v>
      </c>
      <c r="N27" s="70" t="s">
        <v>573</v>
      </c>
      <c r="O27" s="50"/>
      <c r="P27" s="50"/>
      <c r="Q27" s="51"/>
      <c r="R27" s="50"/>
      <c r="S27" s="50"/>
      <c r="T27" s="50"/>
      <c r="U27" s="50"/>
      <c r="V27" s="50"/>
      <c r="W27" s="50"/>
      <c r="X27" s="52">
        <f t="shared" si="4"/>
        <v>10</v>
      </c>
      <c r="Y27" s="52">
        <f t="shared" si="5"/>
        <v>-6</v>
      </c>
      <c r="Z27" s="52">
        <f t="shared" si="6"/>
        <v>-12</v>
      </c>
    </row>
    <row r="28" spans="1:26" ht="21" customHeight="1" x14ac:dyDescent="0.35">
      <c r="A28" s="65">
        <v>23</v>
      </c>
      <c r="B28" s="81" t="s">
        <v>606</v>
      </c>
      <c r="C28" s="81" t="s">
        <v>621</v>
      </c>
      <c r="D28" s="81" t="s">
        <v>622</v>
      </c>
      <c r="E28" s="78">
        <v>18</v>
      </c>
      <c r="F28" s="78">
        <v>8</v>
      </c>
      <c r="G28" s="76">
        <v>2555</v>
      </c>
      <c r="H28" s="68" t="str">
        <f t="shared" si="0"/>
        <v>ด.ช. หรือ ด.ญ.</v>
      </c>
      <c r="I28" s="69">
        <f t="shared" si="1"/>
        <v>9</v>
      </c>
      <c r="J28" s="70" t="s">
        <v>467</v>
      </c>
      <c r="K28" s="69">
        <f t="shared" si="2"/>
        <v>8</v>
      </c>
      <c r="L28" s="70" t="s">
        <v>468</v>
      </c>
      <c r="M28" s="69">
        <f t="shared" si="3"/>
        <v>13</v>
      </c>
      <c r="N28" s="70" t="s">
        <v>573</v>
      </c>
      <c r="O28" s="50"/>
      <c r="P28" s="50"/>
      <c r="Q28" s="51"/>
      <c r="R28" s="50"/>
      <c r="S28" s="50"/>
      <c r="T28" s="50"/>
      <c r="U28" s="50"/>
      <c r="V28" s="50"/>
      <c r="W28" s="50"/>
      <c r="X28" s="52">
        <f t="shared" si="4"/>
        <v>10</v>
      </c>
      <c r="Y28" s="52">
        <f t="shared" si="5"/>
        <v>-3</v>
      </c>
      <c r="Z28" s="52">
        <f t="shared" si="6"/>
        <v>-17</v>
      </c>
    </row>
    <row r="29" spans="1:26" ht="21" customHeight="1" x14ac:dyDescent="0.35">
      <c r="A29" s="71">
        <v>24</v>
      </c>
      <c r="B29" s="81" t="s">
        <v>606</v>
      </c>
      <c r="C29" s="81" t="s">
        <v>623</v>
      </c>
      <c r="D29" s="81" t="s">
        <v>624</v>
      </c>
      <c r="E29" s="73">
        <v>19</v>
      </c>
      <c r="F29" s="73">
        <v>12</v>
      </c>
      <c r="G29" s="73">
        <v>2555</v>
      </c>
      <c r="H29" s="68" t="str">
        <f t="shared" si="0"/>
        <v>ด.ช. หรือ ด.ญ.</v>
      </c>
      <c r="I29" s="69">
        <f t="shared" si="1"/>
        <v>9</v>
      </c>
      <c r="J29" s="70" t="s">
        <v>467</v>
      </c>
      <c r="K29" s="69">
        <f t="shared" si="2"/>
        <v>4</v>
      </c>
      <c r="L29" s="70" t="s">
        <v>468</v>
      </c>
      <c r="M29" s="69">
        <f t="shared" si="3"/>
        <v>12</v>
      </c>
      <c r="N29" s="70" t="s">
        <v>573</v>
      </c>
      <c r="O29" s="50"/>
      <c r="P29" s="50"/>
      <c r="Q29" s="51"/>
      <c r="R29" s="50"/>
      <c r="S29" s="50"/>
      <c r="T29" s="50"/>
      <c r="U29" s="50"/>
      <c r="V29" s="50"/>
      <c r="W29" s="50"/>
      <c r="X29" s="52">
        <f t="shared" si="4"/>
        <v>10</v>
      </c>
      <c r="Y29" s="52">
        <f t="shared" si="5"/>
        <v>-7</v>
      </c>
      <c r="Z29" s="52">
        <f t="shared" si="6"/>
        <v>-18</v>
      </c>
    </row>
    <row r="30" spans="1:26" ht="21" customHeight="1" x14ac:dyDescent="0.35">
      <c r="A30" s="65">
        <v>25</v>
      </c>
      <c r="B30" s="81" t="s">
        <v>606</v>
      </c>
      <c r="C30" s="81" t="s">
        <v>625</v>
      </c>
      <c r="D30" s="81" t="s">
        <v>626</v>
      </c>
      <c r="E30" s="73">
        <v>27</v>
      </c>
      <c r="F30" s="74">
        <v>3</v>
      </c>
      <c r="G30" s="73">
        <v>2556</v>
      </c>
      <c r="H30" s="68" t="str">
        <f t="shared" si="0"/>
        <v>ด.ช. หรือ ด.ญ.</v>
      </c>
      <c r="I30" s="69">
        <f t="shared" si="1"/>
        <v>9</v>
      </c>
      <c r="J30" s="70" t="s">
        <v>467</v>
      </c>
      <c r="K30" s="69">
        <f t="shared" si="2"/>
        <v>1</v>
      </c>
      <c r="L30" s="70" t="s">
        <v>468</v>
      </c>
      <c r="M30" s="69">
        <f t="shared" si="3"/>
        <v>4</v>
      </c>
      <c r="N30" s="70" t="s">
        <v>573</v>
      </c>
      <c r="O30" s="50"/>
      <c r="P30" s="50"/>
      <c r="Q30" s="51"/>
      <c r="R30" s="50"/>
      <c r="S30" s="50"/>
      <c r="T30" s="50"/>
      <c r="U30" s="50"/>
      <c r="V30" s="50"/>
      <c r="W30" s="50"/>
      <c r="X30" s="52">
        <f t="shared" si="4"/>
        <v>9</v>
      </c>
      <c r="Y30" s="52">
        <f t="shared" si="5"/>
        <v>2</v>
      </c>
      <c r="Z30" s="52">
        <f t="shared" si="6"/>
        <v>-26</v>
      </c>
    </row>
    <row r="31" spans="1:26" ht="21" customHeight="1" x14ac:dyDescent="0.35">
      <c r="A31" s="71">
        <v>26</v>
      </c>
      <c r="B31" s="81" t="s">
        <v>606</v>
      </c>
      <c r="C31" s="81" t="s">
        <v>627</v>
      </c>
      <c r="D31" s="81" t="s">
        <v>628</v>
      </c>
      <c r="E31" s="75">
        <v>16</v>
      </c>
      <c r="F31" s="78">
        <v>10</v>
      </c>
      <c r="G31" s="76">
        <v>2555</v>
      </c>
      <c r="H31" s="68" t="str">
        <f t="shared" si="0"/>
        <v>ด.ช. หรือ ด.ญ.</v>
      </c>
      <c r="I31" s="69">
        <f t="shared" si="1"/>
        <v>9</v>
      </c>
      <c r="J31" s="70" t="s">
        <v>467</v>
      </c>
      <c r="K31" s="69">
        <f t="shared" si="2"/>
        <v>6</v>
      </c>
      <c r="L31" s="70" t="s">
        <v>468</v>
      </c>
      <c r="M31" s="69">
        <f t="shared" si="3"/>
        <v>15</v>
      </c>
      <c r="N31" s="70" t="s">
        <v>573</v>
      </c>
      <c r="O31" s="50"/>
      <c r="P31" s="50"/>
      <c r="Q31" s="51"/>
      <c r="R31" s="50"/>
      <c r="S31" s="50"/>
      <c r="T31" s="50"/>
      <c r="U31" s="50"/>
      <c r="V31" s="50"/>
      <c r="W31" s="50"/>
      <c r="X31" s="52">
        <f t="shared" si="4"/>
        <v>10</v>
      </c>
      <c r="Y31" s="52">
        <f t="shared" si="5"/>
        <v>-5</v>
      </c>
      <c r="Z31" s="52">
        <f t="shared" si="6"/>
        <v>-15</v>
      </c>
    </row>
    <row r="32" spans="1:26" ht="21" customHeight="1" x14ac:dyDescent="0.35">
      <c r="A32" s="65">
        <v>27</v>
      </c>
      <c r="B32" s="81" t="s">
        <v>606</v>
      </c>
      <c r="C32" s="81" t="s">
        <v>629</v>
      </c>
      <c r="D32" s="81" t="s">
        <v>630</v>
      </c>
      <c r="E32" s="73">
        <v>18</v>
      </c>
      <c r="F32" s="74">
        <v>4</v>
      </c>
      <c r="G32" s="73">
        <v>2556</v>
      </c>
      <c r="H32" s="68" t="str">
        <f t="shared" si="0"/>
        <v>ด.ช. หรือ ด.ญ.</v>
      </c>
      <c r="I32" s="69">
        <f t="shared" si="1"/>
        <v>9</v>
      </c>
      <c r="J32" s="70" t="s">
        <v>467</v>
      </c>
      <c r="K32" s="69">
        <f t="shared" si="2"/>
        <v>0</v>
      </c>
      <c r="L32" s="70" t="s">
        <v>468</v>
      </c>
      <c r="M32" s="69">
        <f t="shared" si="3"/>
        <v>13</v>
      </c>
      <c r="N32" s="70" t="s">
        <v>573</v>
      </c>
      <c r="O32" s="50"/>
      <c r="P32" s="50"/>
      <c r="Q32" s="51"/>
      <c r="R32" s="50"/>
      <c r="S32" s="50"/>
      <c r="T32" s="50"/>
      <c r="U32" s="50"/>
      <c r="V32" s="50"/>
      <c r="W32" s="50"/>
      <c r="X32" s="52">
        <f t="shared" si="4"/>
        <v>9</v>
      </c>
      <c r="Y32" s="52">
        <f t="shared" si="5"/>
        <v>1</v>
      </c>
      <c r="Z32" s="52">
        <f t="shared" si="6"/>
        <v>-17</v>
      </c>
    </row>
    <row r="33" spans="1:26" ht="21" customHeight="1" x14ac:dyDescent="0.35">
      <c r="A33" s="71">
        <v>28</v>
      </c>
      <c r="B33" s="81" t="s">
        <v>606</v>
      </c>
      <c r="C33" s="81" t="s">
        <v>631</v>
      </c>
      <c r="D33" s="81" t="s">
        <v>632</v>
      </c>
      <c r="E33" s="76">
        <v>2</v>
      </c>
      <c r="F33" s="78">
        <v>5</v>
      </c>
      <c r="G33" s="76">
        <v>2556</v>
      </c>
      <c r="H33" s="68" t="str">
        <f t="shared" si="0"/>
        <v>ด.ช. หรือ ด.ญ.</v>
      </c>
      <c r="I33" s="69">
        <f t="shared" si="1"/>
        <v>8</v>
      </c>
      <c r="J33" s="70" t="s">
        <v>467</v>
      </c>
      <c r="K33" s="69">
        <f t="shared" si="2"/>
        <v>11</v>
      </c>
      <c r="L33" s="70" t="s">
        <v>468</v>
      </c>
      <c r="M33" s="69">
        <f t="shared" si="3"/>
        <v>29</v>
      </c>
      <c r="N33" s="70" t="s">
        <v>573</v>
      </c>
      <c r="O33" s="50"/>
      <c r="P33" s="50"/>
      <c r="Q33" s="51"/>
      <c r="R33" s="50"/>
      <c r="S33" s="50"/>
      <c r="T33" s="50"/>
      <c r="U33" s="50"/>
      <c r="V33" s="50"/>
      <c r="W33" s="50"/>
      <c r="X33" s="52">
        <f t="shared" si="4"/>
        <v>9</v>
      </c>
      <c r="Y33" s="52">
        <f t="shared" si="5"/>
        <v>0</v>
      </c>
      <c r="Z33" s="52">
        <f t="shared" si="6"/>
        <v>-1</v>
      </c>
    </row>
    <row r="34" spans="1:26" ht="21" customHeight="1" x14ac:dyDescent="0.35">
      <c r="A34" s="65">
        <v>29</v>
      </c>
      <c r="B34" s="83" t="s">
        <v>606</v>
      </c>
      <c r="C34" s="83" t="s">
        <v>633</v>
      </c>
      <c r="D34" s="83" t="s">
        <v>634</v>
      </c>
      <c r="E34" s="76">
        <v>9</v>
      </c>
      <c r="F34" s="78">
        <v>6</v>
      </c>
      <c r="G34" s="76">
        <v>2556</v>
      </c>
      <c r="H34" s="68" t="str">
        <f t="shared" si="0"/>
        <v>ด.ช. หรือ ด.ญ.</v>
      </c>
      <c r="I34" s="69">
        <f t="shared" si="1"/>
        <v>8</v>
      </c>
      <c r="J34" s="70" t="s">
        <v>467</v>
      </c>
      <c r="K34" s="69">
        <f t="shared" si="2"/>
        <v>10</v>
      </c>
      <c r="L34" s="70" t="s">
        <v>468</v>
      </c>
      <c r="M34" s="69">
        <f t="shared" si="3"/>
        <v>22</v>
      </c>
      <c r="N34" s="70" t="s">
        <v>573</v>
      </c>
      <c r="O34" s="50"/>
      <c r="P34" s="50"/>
      <c r="Q34" s="50"/>
      <c r="R34" s="50"/>
      <c r="S34" s="50"/>
      <c r="T34" s="50"/>
      <c r="U34" s="50"/>
      <c r="V34" s="50"/>
      <c r="W34" s="50"/>
      <c r="X34" s="52">
        <f t="shared" si="4"/>
        <v>9</v>
      </c>
      <c r="Y34" s="52">
        <f t="shared" si="5"/>
        <v>-1</v>
      </c>
      <c r="Z34" s="52">
        <f t="shared" si="6"/>
        <v>-8</v>
      </c>
    </row>
    <row r="35" spans="1:26" ht="21" customHeight="1" x14ac:dyDescent="0.35">
      <c r="A35" s="71">
        <v>30</v>
      </c>
      <c r="B35" s="85" t="s">
        <v>606</v>
      </c>
      <c r="C35" s="81" t="s">
        <v>635</v>
      </c>
      <c r="D35" s="81" t="s">
        <v>636</v>
      </c>
      <c r="E35" s="74"/>
      <c r="F35" s="73"/>
      <c r="G35" s="73"/>
      <c r="H35" s="68" t="str">
        <f t="shared" si="0"/>
        <v>นาย หรือ น.ส.</v>
      </c>
      <c r="I35" s="69">
        <f t="shared" si="1"/>
        <v>2565</v>
      </c>
      <c r="J35" s="70" t="s">
        <v>467</v>
      </c>
      <c r="K35" s="69">
        <f t="shared" si="2"/>
        <v>5</v>
      </c>
      <c r="L35" s="70" t="s">
        <v>468</v>
      </c>
      <c r="M35" s="69">
        <f t="shared" si="3"/>
        <v>1</v>
      </c>
      <c r="N35" s="70" t="s">
        <v>573</v>
      </c>
      <c r="O35" s="50"/>
      <c r="P35" s="50"/>
      <c r="Q35" s="50"/>
      <c r="R35" s="50"/>
      <c r="S35" s="50"/>
      <c r="T35" s="50"/>
      <c r="U35" s="50"/>
      <c r="V35" s="50"/>
      <c r="W35" s="50"/>
      <c r="X35" s="52">
        <f t="shared" si="4"/>
        <v>2565</v>
      </c>
      <c r="Y35" s="52">
        <f t="shared" si="5"/>
        <v>5</v>
      </c>
      <c r="Z35" s="52">
        <f t="shared" si="6"/>
        <v>1</v>
      </c>
    </row>
    <row r="36" spans="1:26" ht="21" customHeight="1" x14ac:dyDescent="0.35">
      <c r="A36" s="65">
        <v>31</v>
      </c>
      <c r="B36" s="85" t="s">
        <v>577</v>
      </c>
      <c r="C36" s="81" t="s">
        <v>637</v>
      </c>
      <c r="D36" s="81" t="s">
        <v>638</v>
      </c>
      <c r="E36" s="76"/>
      <c r="F36" s="78"/>
      <c r="G36" s="76"/>
      <c r="H36" s="68" t="str">
        <f t="shared" si="0"/>
        <v>นาย หรือ น.ส.</v>
      </c>
      <c r="I36" s="69">
        <f t="shared" si="1"/>
        <v>2565</v>
      </c>
      <c r="J36" s="70" t="s">
        <v>467</v>
      </c>
      <c r="K36" s="69">
        <f t="shared" si="2"/>
        <v>5</v>
      </c>
      <c r="L36" s="70" t="s">
        <v>468</v>
      </c>
      <c r="M36" s="69">
        <f t="shared" si="3"/>
        <v>1</v>
      </c>
      <c r="N36" s="70" t="s">
        <v>573</v>
      </c>
      <c r="O36" s="50"/>
      <c r="P36" s="50"/>
      <c r="Q36" s="50"/>
      <c r="R36" s="50"/>
      <c r="S36" s="50"/>
      <c r="T36" s="50"/>
      <c r="U36" s="50"/>
      <c r="V36" s="50"/>
      <c r="W36" s="50"/>
      <c r="X36" s="52">
        <f t="shared" si="4"/>
        <v>2565</v>
      </c>
      <c r="Y36" s="52">
        <f t="shared" si="5"/>
        <v>5</v>
      </c>
      <c r="Z36" s="52">
        <f t="shared" si="6"/>
        <v>1</v>
      </c>
    </row>
    <row r="37" spans="1:26" ht="21" customHeight="1" x14ac:dyDescent="0.2">
      <c r="A37" s="71">
        <v>32</v>
      </c>
      <c r="B37" s="86"/>
      <c r="C37" s="86"/>
      <c r="D37" s="86"/>
      <c r="E37" s="76"/>
      <c r="F37" s="76"/>
      <c r="G37" s="76"/>
      <c r="H37" s="68" t="str">
        <f t="shared" si="0"/>
        <v>นาย หรือ น.ส.</v>
      </c>
      <c r="I37" s="69">
        <f t="shared" si="1"/>
        <v>2565</v>
      </c>
      <c r="J37" s="70" t="s">
        <v>467</v>
      </c>
      <c r="K37" s="69">
        <f t="shared" si="2"/>
        <v>5</v>
      </c>
      <c r="L37" s="70" t="s">
        <v>468</v>
      </c>
      <c r="M37" s="69">
        <f t="shared" si="3"/>
        <v>1</v>
      </c>
      <c r="N37" s="70" t="s">
        <v>573</v>
      </c>
      <c r="O37" s="50"/>
      <c r="P37" s="50"/>
      <c r="Q37" s="50"/>
      <c r="R37" s="50"/>
      <c r="S37" s="50"/>
      <c r="T37" s="50"/>
      <c r="U37" s="50"/>
      <c r="V37" s="50"/>
      <c r="W37" s="50"/>
      <c r="X37" s="52">
        <f t="shared" si="4"/>
        <v>2565</v>
      </c>
      <c r="Y37" s="52">
        <f t="shared" si="5"/>
        <v>5</v>
      </c>
      <c r="Z37" s="52">
        <f t="shared" si="6"/>
        <v>1</v>
      </c>
    </row>
    <row r="38" spans="1:26" ht="21" customHeight="1" x14ac:dyDescent="0.2">
      <c r="A38" s="65">
        <v>33</v>
      </c>
      <c r="B38" s="87"/>
      <c r="C38" s="87"/>
      <c r="D38" s="87"/>
      <c r="E38" s="76"/>
      <c r="F38" s="78"/>
      <c r="G38" s="76"/>
      <c r="H38" s="68" t="str">
        <f t="shared" si="0"/>
        <v>นาย หรือ น.ส.</v>
      </c>
      <c r="I38" s="69">
        <f t="shared" si="1"/>
        <v>2565</v>
      </c>
      <c r="J38" s="70" t="s">
        <v>467</v>
      </c>
      <c r="K38" s="69">
        <f t="shared" si="2"/>
        <v>5</v>
      </c>
      <c r="L38" s="70" t="s">
        <v>468</v>
      </c>
      <c r="M38" s="69">
        <f t="shared" si="3"/>
        <v>1</v>
      </c>
      <c r="N38" s="70" t="s">
        <v>573</v>
      </c>
      <c r="O38" s="50"/>
      <c r="P38" s="50"/>
      <c r="Q38" s="50"/>
      <c r="R38" s="50"/>
      <c r="S38" s="50"/>
      <c r="T38" s="50"/>
      <c r="U38" s="50"/>
      <c r="V38" s="50"/>
      <c r="W38" s="50"/>
      <c r="X38" s="52">
        <f t="shared" si="4"/>
        <v>2565</v>
      </c>
      <c r="Y38" s="52">
        <f t="shared" si="5"/>
        <v>5</v>
      </c>
      <c r="Z38" s="52">
        <f t="shared" si="6"/>
        <v>1</v>
      </c>
    </row>
    <row r="39" spans="1:26" ht="21" customHeight="1" x14ac:dyDescent="0.2">
      <c r="A39" s="71">
        <v>34</v>
      </c>
      <c r="B39" s="86"/>
      <c r="C39" s="86"/>
      <c r="D39" s="86"/>
      <c r="E39" s="76"/>
      <c r="F39" s="76"/>
      <c r="G39" s="76"/>
      <c r="H39" s="68" t="str">
        <f t="shared" si="0"/>
        <v>นาย หรือ น.ส.</v>
      </c>
      <c r="I39" s="69">
        <f t="shared" si="1"/>
        <v>2565</v>
      </c>
      <c r="J39" s="70" t="s">
        <v>467</v>
      </c>
      <c r="K39" s="69">
        <f t="shared" si="2"/>
        <v>5</v>
      </c>
      <c r="L39" s="70" t="s">
        <v>468</v>
      </c>
      <c r="M39" s="69">
        <f t="shared" si="3"/>
        <v>1</v>
      </c>
      <c r="N39" s="70" t="s">
        <v>573</v>
      </c>
      <c r="O39" s="50"/>
      <c r="P39" s="50"/>
      <c r="Q39" s="50"/>
      <c r="R39" s="50"/>
      <c r="S39" s="50"/>
      <c r="T39" s="50"/>
      <c r="U39" s="50"/>
      <c r="V39" s="50"/>
      <c r="W39" s="50"/>
      <c r="X39" s="52">
        <f t="shared" si="4"/>
        <v>2565</v>
      </c>
      <c r="Y39" s="52">
        <f t="shared" si="5"/>
        <v>5</v>
      </c>
      <c r="Z39" s="52">
        <f t="shared" si="6"/>
        <v>1</v>
      </c>
    </row>
    <row r="40" spans="1:26" ht="21" customHeight="1" x14ac:dyDescent="0.2">
      <c r="A40" s="65">
        <v>35</v>
      </c>
      <c r="B40" s="87"/>
      <c r="C40" s="87"/>
      <c r="D40" s="87"/>
      <c r="E40" s="76"/>
      <c r="F40" s="76"/>
      <c r="G40" s="76"/>
      <c r="H40" s="68" t="str">
        <f t="shared" si="0"/>
        <v>นาย หรือ น.ส.</v>
      </c>
      <c r="I40" s="69">
        <f t="shared" si="1"/>
        <v>2565</v>
      </c>
      <c r="J40" s="70" t="s">
        <v>467</v>
      </c>
      <c r="K40" s="69">
        <f t="shared" si="2"/>
        <v>5</v>
      </c>
      <c r="L40" s="70" t="s">
        <v>468</v>
      </c>
      <c r="M40" s="69">
        <f t="shared" si="3"/>
        <v>1</v>
      </c>
      <c r="N40" s="70" t="s">
        <v>573</v>
      </c>
      <c r="O40" s="50"/>
      <c r="P40" s="50"/>
      <c r="Q40" s="50"/>
      <c r="R40" s="50"/>
      <c r="S40" s="50"/>
      <c r="T40" s="50"/>
      <c r="U40" s="50"/>
      <c r="V40" s="50"/>
      <c r="W40" s="50"/>
      <c r="X40" s="52">
        <f t="shared" si="4"/>
        <v>2565</v>
      </c>
      <c r="Y40" s="52">
        <f t="shared" si="5"/>
        <v>5</v>
      </c>
      <c r="Z40" s="52">
        <f t="shared" si="6"/>
        <v>1</v>
      </c>
    </row>
    <row r="41" spans="1:26" ht="21" customHeight="1" x14ac:dyDescent="0.2">
      <c r="A41" s="71">
        <v>36</v>
      </c>
      <c r="B41" s="86"/>
      <c r="C41" s="86"/>
      <c r="D41" s="86"/>
      <c r="E41" s="76"/>
      <c r="F41" s="78"/>
      <c r="G41" s="76"/>
      <c r="H41" s="68" t="str">
        <f t="shared" si="0"/>
        <v>นาย หรือ น.ส.</v>
      </c>
      <c r="I41" s="69">
        <f t="shared" si="1"/>
        <v>2565</v>
      </c>
      <c r="J41" s="70" t="s">
        <v>467</v>
      </c>
      <c r="K41" s="69">
        <f t="shared" si="2"/>
        <v>5</v>
      </c>
      <c r="L41" s="70" t="s">
        <v>468</v>
      </c>
      <c r="M41" s="69">
        <f t="shared" si="3"/>
        <v>1</v>
      </c>
      <c r="N41" s="70" t="s">
        <v>573</v>
      </c>
      <c r="O41" s="50"/>
      <c r="P41" s="50"/>
      <c r="Q41" s="50"/>
      <c r="R41" s="50"/>
      <c r="S41" s="50"/>
      <c r="T41" s="50"/>
      <c r="U41" s="50"/>
      <c r="V41" s="50"/>
      <c r="W41" s="50"/>
      <c r="X41" s="52">
        <f t="shared" si="4"/>
        <v>2565</v>
      </c>
      <c r="Y41" s="52">
        <f t="shared" si="5"/>
        <v>5</v>
      </c>
      <c r="Z41" s="52">
        <f t="shared" si="6"/>
        <v>1</v>
      </c>
    </row>
    <row r="42" spans="1:26" ht="21" customHeight="1" x14ac:dyDescent="0.2">
      <c r="A42" s="65">
        <v>37</v>
      </c>
      <c r="B42" s="87"/>
      <c r="C42" s="87"/>
      <c r="D42" s="87"/>
      <c r="E42" s="79"/>
      <c r="F42" s="79"/>
      <c r="G42" s="80"/>
      <c r="H42" s="68" t="str">
        <f t="shared" si="0"/>
        <v>นาย หรือ น.ส.</v>
      </c>
      <c r="I42" s="69">
        <f t="shared" si="1"/>
        <v>2565</v>
      </c>
      <c r="J42" s="70" t="s">
        <v>467</v>
      </c>
      <c r="K42" s="69">
        <f t="shared" si="2"/>
        <v>5</v>
      </c>
      <c r="L42" s="70" t="s">
        <v>468</v>
      </c>
      <c r="M42" s="69">
        <f t="shared" si="3"/>
        <v>1</v>
      </c>
      <c r="N42" s="70" t="s">
        <v>573</v>
      </c>
      <c r="O42" s="50"/>
      <c r="P42" s="50"/>
      <c r="Q42" s="50"/>
      <c r="R42" s="50"/>
      <c r="S42" s="50"/>
      <c r="T42" s="50"/>
      <c r="U42" s="50"/>
      <c r="V42" s="50"/>
      <c r="W42" s="50"/>
      <c r="X42" s="52">
        <f t="shared" si="4"/>
        <v>2565</v>
      </c>
      <c r="Y42" s="52">
        <f t="shared" si="5"/>
        <v>5</v>
      </c>
      <c r="Z42" s="52">
        <f t="shared" si="6"/>
        <v>1</v>
      </c>
    </row>
    <row r="43" spans="1:26" ht="21" customHeight="1" x14ac:dyDescent="0.2">
      <c r="A43" s="71">
        <v>38</v>
      </c>
      <c r="B43" s="86"/>
      <c r="C43" s="86"/>
      <c r="D43" s="86"/>
      <c r="E43" s="78"/>
      <c r="F43" s="78"/>
      <c r="G43" s="76"/>
      <c r="H43" s="68" t="str">
        <f t="shared" si="0"/>
        <v>นาย หรือ น.ส.</v>
      </c>
      <c r="I43" s="69">
        <f t="shared" si="1"/>
        <v>2565</v>
      </c>
      <c r="J43" s="70" t="s">
        <v>467</v>
      </c>
      <c r="K43" s="69">
        <f t="shared" si="2"/>
        <v>5</v>
      </c>
      <c r="L43" s="70" t="s">
        <v>468</v>
      </c>
      <c r="M43" s="69">
        <f t="shared" si="3"/>
        <v>1</v>
      </c>
      <c r="N43" s="70" t="s">
        <v>573</v>
      </c>
      <c r="O43" s="50"/>
      <c r="P43" s="50"/>
      <c r="Q43" s="50"/>
      <c r="R43" s="50"/>
      <c r="S43" s="50"/>
      <c r="T43" s="50"/>
      <c r="U43" s="50"/>
      <c r="V43" s="50"/>
      <c r="W43" s="50"/>
      <c r="X43" s="52">
        <f t="shared" si="4"/>
        <v>2565</v>
      </c>
      <c r="Y43" s="52">
        <f t="shared" si="5"/>
        <v>5</v>
      </c>
      <c r="Z43" s="52">
        <f t="shared" si="6"/>
        <v>1</v>
      </c>
    </row>
    <row r="44" spans="1:26" ht="21" customHeight="1" x14ac:dyDescent="0.2">
      <c r="A44" s="65">
        <v>39</v>
      </c>
      <c r="B44" s="65"/>
      <c r="C44" s="65"/>
      <c r="D44" s="65"/>
      <c r="E44" s="72"/>
      <c r="F44" s="72"/>
      <c r="G44" s="71"/>
      <c r="H44" s="68" t="str">
        <f t="shared" si="0"/>
        <v>นาย หรือ น.ส.</v>
      </c>
      <c r="I44" s="69">
        <f t="shared" si="1"/>
        <v>2565</v>
      </c>
      <c r="J44" s="70" t="s">
        <v>467</v>
      </c>
      <c r="K44" s="69">
        <f t="shared" si="2"/>
        <v>5</v>
      </c>
      <c r="L44" s="70" t="s">
        <v>468</v>
      </c>
      <c r="M44" s="69">
        <f t="shared" si="3"/>
        <v>1</v>
      </c>
      <c r="N44" s="70" t="s">
        <v>573</v>
      </c>
      <c r="O44" s="50"/>
      <c r="P44" s="50"/>
      <c r="Q44" s="50"/>
      <c r="R44" s="50"/>
      <c r="S44" s="50"/>
      <c r="T44" s="50"/>
      <c r="U44" s="50"/>
      <c r="V44" s="50"/>
      <c r="W44" s="50"/>
      <c r="X44" s="52">
        <f t="shared" si="4"/>
        <v>2565</v>
      </c>
      <c r="Y44" s="52">
        <f t="shared" si="5"/>
        <v>5</v>
      </c>
      <c r="Z44" s="52">
        <f t="shared" si="6"/>
        <v>1</v>
      </c>
    </row>
    <row r="45" spans="1:26" ht="21" customHeight="1" x14ac:dyDescent="0.2">
      <c r="A45" s="71">
        <v>40</v>
      </c>
      <c r="B45" s="71"/>
      <c r="C45" s="71"/>
      <c r="D45" s="71"/>
      <c r="E45" s="67"/>
      <c r="F45" s="67"/>
      <c r="G45" s="66"/>
      <c r="H45" s="68" t="str">
        <f t="shared" si="0"/>
        <v>นาย หรือ น.ส.</v>
      </c>
      <c r="I45" s="69">
        <f t="shared" si="1"/>
        <v>2565</v>
      </c>
      <c r="J45" s="70" t="s">
        <v>467</v>
      </c>
      <c r="K45" s="69">
        <f t="shared" si="2"/>
        <v>5</v>
      </c>
      <c r="L45" s="70" t="s">
        <v>468</v>
      </c>
      <c r="M45" s="69">
        <f t="shared" si="3"/>
        <v>1</v>
      </c>
      <c r="N45" s="70" t="s">
        <v>573</v>
      </c>
      <c r="O45" s="50"/>
      <c r="P45" s="50"/>
      <c r="Q45" s="50"/>
      <c r="R45" s="50"/>
      <c r="S45" s="50"/>
      <c r="T45" s="50"/>
      <c r="U45" s="50"/>
      <c r="V45" s="50"/>
      <c r="W45" s="50"/>
      <c r="X45" s="52">
        <f t="shared" si="4"/>
        <v>2565</v>
      </c>
      <c r="Y45" s="52">
        <f t="shared" si="5"/>
        <v>5</v>
      </c>
      <c r="Z45" s="52">
        <f t="shared" si="6"/>
        <v>1</v>
      </c>
    </row>
    <row r="46" spans="1:26" ht="21" customHeight="1" x14ac:dyDescent="0.2">
      <c r="A46" s="65">
        <v>41</v>
      </c>
      <c r="B46" s="65"/>
      <c r="C46" s="65"/>
      <c r="D46" s="65"/>
      <c r="E46" s="66"/>
      <c r="F46" s="67"/>
      <c r="G46" s="66"/>
      <c r="H46" s="68" t="str">
        <f t="shared" si="0"/>
        <v>นาย หรือ น.ส.</v>
      </c>
      <c r="I46" s="69">
        <f t="shared" si="1"/>
        <v>2565</v>
      </c>
      <c r="J46" s="70" t="s">
        <v>467</v>
      </c>
      <c r="K46" s="69">
        <f t="shared" si="2"/>
        <v>5</v>
      </c>
      <c r="L46" s="70" t="s">
        <v>468</v>
      </c>
      <c r="M46" s="69">
        <f t="shared" si="3"/>
        <v>1</v>
      </c>
      <c r="N46" s="70" t="s">
        <v>573</v>
      </c>
      <c r="O46" s="50"/>
      <c r="P46" s="50"/>
      <c r="Q46" s="50"/>
      <c r="R46" s="50"/>
      <c r="S46" s="50"/>
      <c r="T46" s="50"/>
      <c r="U46" s="50"/>
      <c r="V46" s="50"/>
      <c r="W46" s="50"/>
      <c r="X46" s="52">
        <f t="shared" si="4"/>
        <v>2565</v>
      </c>
      <c r="Y46" s="52">
        <f t="shared" si="5"/>
        <v>5</v>
      </c>
      <c r="Z46" s="52">
        <f t="shared" si="6"/>
        <v>1</v>
      </c>
    </row>
    <row r="47" spans="1:26" ht="21" customHeight="1" x14ac:dyDescent="0.2">
      <c r="A47" s="71">
        <v>42</v>
      </c>
      <c r="B47" s="71"/>
      <c r="C47" s="71"/>
      <c r="D47" s="71"/>
      <c r="E47" s="66"/>
      <c r="F47" s="67"/>
      <c r="G47" s="66"/>
      <c r="H47" s="68" t="str">
        <f t="shared" si="0"/>
        <v>นาย หรือ น.ส.</v>
      </c>
      <c r="I47" s="69">
        <f t="shared" si="1"/>
        <v>2565</v>
      </c>
      <c r="J47" s="70" t="s">
        <v>467</v>
      </c>
      <c r="K47" s="69">
        <f t="shared" si="2"/>
        <v>5</v>
      </c>
      <c r="L47" s="70" t="s">
        <v>468</v>
      </c>
      <c r="M47" s="69">
        <f t="shared" si="3"/>
        <v>1</v>
      </c>
      <c r="N47" s="70" t="s">
        <v>573</v>
      </c>
      <c r="O47" s="50"/>
      <c r="P47" s="50"/>
      <c r="Q47" s="50"/>
      <c r="R47" s="50"/>
      <c r="S47" s="50"/>
      <c r="T47" s="50"/>
      <c r="U47" s="50"/>
      <c r="V47" s="50"/>
      <c r="W47" s="50"/>
      <c r="X47" s="52">
        <f t="shared" si="4"/>
        <v>2565</v>
      </c>
      <c r="Y47" s="52">
        <f t="shared" si="5"/>
        <v>5</v>
      </c>
      <c r="Z47" s="52">
        <f t="shared" si="6"/>
        <v>1</v>
      </c>
    </row>
    <row r="48" spans="1:26" ht="21" customHeight="1" x14ac:dyDescent="0.2">
      <c r="A48" s="65">
        <v>43</v>
      </c>
      <c r="B48" s="65"/>
      <c r="C48" s="65"/>
      <c r="D48" s="65"/>
      <c r="E48" s="71"/>
      <c r="F48" s="72"/>
      <c r="G48" s="71"/>
      <c r="H48" s="68" t="str">
        <f t="shared" si="0"/>
        <v>นาย หรือ น.ส.</v>
      </c>
      <c r="I48" s="69">
        <f t="shared" si="1"/>
        <v>2565</v>
      </c>
      <c r="J48" s="70" t="s">
        <v>467</v>
      </c>
      <c r="K48" s="69">
        <f t="shared" si="2"/>
        <v>5</v>
      </c>
      <c r="L48" s="70" t="s">
        <v>468</v>
      </c>
      <c r="M48" s="69">
        <f t="shared" si="3"/>
        <v>1</v>
      </c>
      <c r="N48" s="70" t="s">
        <v>573</v>
      </c>
      <c r="O48" s="50"/>
      <c r="P48" s="50"/>
      <c r="Q48" s="50"/>
      <c r="R48" s="50"/>
      <c r="S48" s="50"/>
      <c r="T48" s="50"/>
      <c r="U48" s="50"/>
      <c r="V48" s="50"/>
      <c r="W48" s="50"/>
      <c r="X48" s="52">
        <f t="shared" si="4"/>
        <v>2565</v>
      </c>
      <c r="Y48" s="52">
        <f t="shared" si="5"/>
        <v>5</v>
      </c>
      <c r="Z48" s="52">
        <f t="shared" si="6"/>
        <v>1</v>
      </c>
    </row>
    <row r="49" spans="1:26" ht="21" customHeight="1" x14ac:dyDescent="0.2">
      <c r="A49" s="71">
        <v>44</v>
      </c>
      <c r="B49" s="71"/>
      <c r="C49" s="71"/>
      <c r="D49" s="71"/>
      <c r="E49" s="67"/>
      <c r="F49" s="67"/>
      <c r="G49" s="66"/>
      <c r="H49" s="68" t="str">
        <f t="shared" si="0"/>
        <v>นาย หรือ น.ส.</v>
      </c>
      <c r="I49" s="69">
        <f t="shared" si="1"/>
        <v>2565</v>
      </c>
      <c r="J49" s="70" t="s">
        <v>467</v>
      </c>
      <c r="K49" s="69">
        <f t="shared" si="2"/>
        <v>5</v>
      </c>
      <c r="L49" s="70" t="s">
        <v>468</v>
      </c>
      <c r="M49" s="69">
        <f t="shared" si="3"/>
        <v>1</v>
      </c>
      <c r="N49" s="70" t="s">
        <v>573</v>
      </c>
      <c r="O49" s="50"/>
      <c r="P49" s="50"/>
      <c r="Q49" s="50"/>
      <c r="R49" s="50"/>
      <c r="S49" s="50"/>
      <c r="T49" s="50"/>
      <c r="U49" s="50"/>
      <c r="V49" s="50"/>
      <c r="W49" s="50"/>
      <c r="X49" s="52">
        <f t="shared" si="4"/>
        <v>2565</v>
      </c>
      <c r="Y49" s="52">
        <f t="shared" si="5"/>
        <v>5</v>
      </c>
      <c r="Z49" s="52">
        <f t="shared" si="6"/>
        <v>1</v>
      </c>
    </row>
    <row r="50" spans="1:26" ht="21" customHeight="1" x14ac:dyDescent="0.2">
      <c r="A50" s="65">
        <v>45</v>
      </c>
      <c r="B50" s="65"/>
      <c r="C50" s="65"/>
      <c r="D50" s="65"/>
      <c r="E50" s="66"/>
      <c r="F50" s="67"/>
      <c r="G50" s="66"/>
      <c r="H50" s="68" t="str">
        <f t="shared" si="0"/>
        <v>นาย หรือ น.ส.</v>
      </c>
      <c r="I50" s="69">
        <f t="shared" si="1"/>
        <v>2565</v>
      </c>
      <c r="J50" s="70" t="s">
        <v>467</v>
      </c>
      <c r="K50" s="69">
        <f t="shared" si="2"/>
        <v>5</v>
      </c>
      <c r="L50" s="70" t="s">
        <v>468</v>
      </c>
      <c r="M50" s="69">
        <f t="shared" si="3"/>
        <v>1</v>
      </c>
      <c r="N50" s="70" t="s">
        <v>573</v>
      </c>
      <c r="O50" s="50"/>
      <c r="P50" s="50"/>
      <c r="Q50" s="50"/>
      <c r="R50" s="50"/>
      <c r="S50" s="50"/>
      <c r="T50" s="50"/>
      <c r="U50" s="50"/>
      <c r="V50" s="50"/>
      <c r="W50" s="50"/>
      <c r="X50" s="52">
        <f t="shared" si="4"/>
        <v>2565</v>
      </c>
      <c r="Y50" s="52">
        <f t="shared" si="5"/>
        <v>5</v>
      </c>
      <c r="Z50" s="52">
        <f t="shared" si="6"/>
        <v>1</v>
      </c>
    </row>
    <row r="51" spans="1:26" ht="21" customHeight="1" x14ac:dyDescent="0.2">
      <c r="A51" s="71">
        <v>46</v>
      </c>
      <c r="B51" s="71"/>
      <c r="C51" s="71"/>
      <c r="D51" s="71"/>
      <c r="E51" s="71"/>
      <c r="F51" s="72"/>
      <c r="G51" s="71"/>
      <c r="H51" s="68" t="str">
        <f t="shared" si="0"/>
        <v>นาย หรือ น.ส.</v>
      </c>
      <c r="I51" s="69">
        <f t="shared" si="1"/>
        <v>2565</v>
      </c>
      <c r="J51" s="70" t="s">
        <v>467</v>
      </c>
      <c r="K51" s="69">
        <f t="shared" si="2"/>
        <v>5</v>
      </c>
      <c r="L51" s="70" t="s">
        <v>468</v>
      </c>
      <c r="M51" s="69">
        <f t="shared" si="3"/>
        <v>1</v>
      </c>
      <c r="N51" s="70" t="s">
        <v>573</v>
      </c>
      <c r="O51" s="50"/>
      <c r="P51" s="50"/>
      <c r="Q51" s="50"/>
      <c r="R51" s="50"/>
      <c r="S51" s="50"/>
      <c r="T51" s="50"/>
      <c r="U51" s="50"/>
      <c r="V51" s="50"/>
      <c r="W51" s="50"/>
      <c r="X51" s="52">
        <f t="shared" si="4"/>
        <v>2565</v>
      </c>
      <c r="Y51" s="52">
        <f t="shared" si="5"/>
        <v>5</v>
      </c>
      <c r="Z51" s="52">
        <f t="shared" si="6"/>
        <v>1</v>
      </c>
    </row>
    <row r="52" spans="1:26" ht="21" customHeight="1" x14ac:dyDescent="0.2">
      <c r="A52" s="65">
        <v>47</v>
      </c>
      <c r="B52" s="65"/>
      <c r="C52" s="65"/>
      <c r="D52" s="65"/>
      <c r="E52" s="71"/>
      <c r="F52" s="72"/>
      <c r="G52" s="71"/>
      <c r="H52" s="68" t="str">
        <f t="shared" si="0"/>
        <v>นาย หรือ น.ส.</v>
      </c>
      <c r="I52" s="69">
        <f t="shared" si="1"/>
        <v>2565</v>
      </c>
      <c r="J52" s="70" t="s">
        <v>467</v>
      </c>
      <c r="K52" s="69">
        <f t="shared" si="2"/>
        <v>5</v>
      </c>
      <c r="L52" s="70" t="s">
        <v>468</v>
      </c>
      <c r="M52" s="69">
        <f t="shared" si="3"/>
        <v>1</v>
      </c>
      <c r="N52" s="70" t="s">
        <v>573</v>
      </c>
      <c r="O52" s="50"/>
      <c r="P52" s="50"/>
      <c r="Q52" s="50"/>
      <c r="R52" s="50"/>
      <c r="S52" s="50"/>
      <c r="T52" s="50"/>
      <c r="U52" s="50"/>
      <c r="V52" s="50"/>
      <c r="W52" s="50"/>
      <c r="X52" s="52">
        <f t="shared" si="4"/>
        <v>2565</v>
      </c>
      <c r="Y52" s="52">
        <f t="shared" si="5"/>
        <v>5</v>
      </c>
      <c r="Z52" s="52">
        <f t="shared" si="6"/>
        <v>1</v>
      </c>
    </row>
    <row r="53" spans="1:26" ht="21" customHeight="1" x14ac:dyDescent="0.2">
      <c r="A53" s="71">
        <v>48</v>
      </c>
      <c r="B53" s="71"/>
      <c r="C53" s="71"/>
      <c r="D53" s="71"/>
      <c r="E53" s="71"/>
      <c r="F53" s="72"/>
      <c r="G53" s="71"/>
      <c r="H53" s="68" t="str">
        <f t="shared" si="0"/>
        <v>นาย หรือ น.ส.</v>
      </c>
      <c r="I53" s="69">
        <f t="shared" si="1"/>
        <v>2565</v>
      </c>
      <c r="J53" s="70" t="s">
        <v>467</v>
      </c>
      <c r="K53" s="69">
        <f t="shared" si="2"/>
        <v>5</v>
      </c>
      <c r="L53" s="70" t="s">
        <v>468</v>
      </c>
      <c r="M53" s="69">
        <f t="shared" si="3"/>
        <v>1</v>
      </c>
      <c r="N53" s="70" t="s">
        <v>573</v>
      </c>
      <c r="O53" s="50"/>
      <c r="P53" s="50"/>
      <c r="Q53" s="50"/>
      <c r="R53" s="50"/>
      <c r="S53" s="50"/>
      <c r="T53" s="50"/>
      <c r="U53" s="50"/>
      <c r="V53" s="50"/>
      <c r="W53" s="50"/>
      <c r="X53" s="52">
        <f t="shared" si="4"/>
        <v>2565</v>
      </c>
      <c r="Y53" s="52">
        <f t="shared" si="5"/>
        <v>5</v>
      </c>
      <c r="Z53" s="52">
        <f t="shared" si="6"/>
        <v>1</v>
      </c>
    </row>
    <row r="54" spans="1:26" ht="21" customHeight="1" x14ac:dyDescent="0.2">
      <c r="A54" s="65">
        <v>49</v>
      </c>
      <c r="B54" s="65"/>
      <c r="C54" s="65"/>
      <c r="D54" s="65"/>
      <c r="E54" s="66"/>
      <c r="F54" s="66"/>
      <c r="G54" s="66"/>
      <c r="H54" s="68" t="str">
        <f t="shared" si="0"/>
        <v>นาย หรือ น.ส.</v>
      </c>
      <c r="I54" s="69">
        <f t="shared" si="1"/>
        <v>2565</v>
      </c>
      <c r="J54" s="70" t="s">
        <v>467</v>
      </c>
      <c r="K54" s="69">
        <f t="shared" si="2"/>
        <v>5</v>
      </c>
      <c r="L54" s="70" t="s">
        <v>468</v>
      </c>
      <c r="M54" s="69">
        <f t="shared" si="3"/>
        <v>1</v>
      </c>
      <c r="N54" s="70" t="s">
        <v>573</v>
      </c>
      <c r="O54" s="50"/>
      <c r="P54" s="50"/>
      <c r="Q54" s="50"/>
      <c r="R54" s="50"/>
      <c r="S54" s="50"/>
      <c r="T54" s="50"/>
      <c r="U54" s="50"/>
      <c r="V54" s="50"/>
      <c r="W54" s="50"/>
      <c r="X54" s="52">
        <f t="shared" si="4"/>
        <v>2565</v>
      </c>
      <c r="Y54" s="52">
        <f t="shared" si="5"/>
        <v>5</v>
      </c>
      <c r="Z54" s="52">
        <f t="shared" si="6"/>
        <v>1</v>
      </c>
    </row>
    <row r="55" spans="1:26" ht="21" customHeight="1" x14ac:dyDescent="0.2">
      <c r="A55" s="71">
        <v>50</v>
      </c>
      <c r="B55" s="71"/>
      <c r="C55" s="71"/>
      <c r="D55" s="71"/>
      <c r="E55" s="66"/>
      <c r="F55" s="67"/>
      <c r="G55" s="66"/>
      <c r="H55" s="68" t="str">
        <f t="shared" si="0"/>
        <v>นาย หรือ น.ส.</v>
      </c>
      <c r="I55" s="69">
        <f t="shared" si="1"/>
        <v>2565</v>
      </c>
      <c r="J55" s="70" t="s">
        <v>467</v>
      </c>
      <c r="K55" s="69">
        <f t="shared" si="2"/>
        <v>5</v>
      </c>
      <c r="L55" s="70" t="s">
        <v>468</v>
      </c>
      <c r="M55" s="69">
        <f t="shared" si="3"/>
        <v>1</v>
      </c>
      <c r="N55" s="70" t="s">
        <v>573</v>
      </c>
      <c r="O55" s="50"/>
      <c r="P55" s="50"/>
      <c r="Q55" s="50"/>
      <c r="R55" s="50"/>
      <c r="S55" s="50"/>
      <c r="T55" s="50"/>
      <c r="U55" s="50"/>
      <c r="V55" s="50"/>
      <c r="W55" s="50"/>
      <c r="X55" s="52">
        <f t="shared" si="4"/>
        <v>2565</v>
      </c>
      <c r="Y55" s="52">
        <f t="shared" si="5"/>
        <v>5</v>
      </c>
      <c r="Z55" s="52">
        <f t="shared" si="6"/>
        <v>1</v>
      </c>
    </row>
    <row r="56" spans="1:26" ht="21" customHeight="1" x14ac:dyDescent="0.2">
      <c r="A56" s="65">
        <v>51</v>
      </c>
      <c r="B56" s="65"/>
      <c r="C56" s="65"/>
      <c r="D56" s="65"/>
      <c r="E56" s="71"/>
      <c r="F56" s="72"/>
      <c r="G56" s="71"/>
      <c r="H56" s="68" t="str">
        <f t="shared" si="0"/>
        <v>นาย หรือ น.ส.</v>
      </c>
      <c r="I56" s="69">
        <f t="shared" si="1"/>
        <v>2565</v>
      </c>
      <c r="J56" s="70" t="s">
        <v>467</v>
      </c>
      <c r="K56" s="69">
        <f t="shared" si="2"/>
        <v>5</v>
      </c>
      <c r="L56" s="70" t="s">
        <v>468</v>
      </c>
      <c r="M56" s="69">
        <f t="shared" si="3"/>
        <v>1</v>
      </c>
      <c r="N56" s="70" t="s">
        <v>573</v>
      </c>
      <c r="O56" s="50"/>
      <c r="P56" s="50"/>
      <c r="Q56" s="50"/>
      <c r="R56" s="50"/>
      <c r="S56" s="50"/>
      <c r="T56" s="50"/>
      <c r="U56" s="50"/>
      <c r="V56" s="50"/>
      <c r="W56" s="50"/>
      <c r="X56" s="52">
        <f t="shared" si="4"/>
        <v>2565</v>
      </c>
      <c r="Y56" s="52">
        <f t="shared" si="5"/>
        <v>5</v>
      </c>
      <c r="Z56" s="52">
        <f t="shared" si="6"/>
        <v>1</v>
      </c>
    </row>
    <row r="57" spans="1:26" ht="21" customHeight="1" x14ac:dyDescent="0.2">
      <c r="A57" s="71">
        <v>52</v>
      </c>
      <c r="B57" s="71"/>
      <c r="C57" s="71"/>
      <c r="D57" s="71"/>
      <c r="E57" s="71"/>
      <c r="F57" s="72"/>
      <c r="G57" s="71"/>
      <c r="H57" s="68" t="str">
        <f t="shared" si="0"/>
        <v>นาย หรือ น.ส.</v>
      </c>
      <c r="I57" s="69">
        <f t="shared" si="1"/>
        <v>2565</v>
      </c>
      <c r="J57" s="70" t="s">
        <v>467</v>
      </c>
      <c r="K57" s="69">
        <f t="shared" si="2"/>
        <v>5</v>
      </c>
      <c r="L57" s="70" t="s">
        <v>468</v>
      </c>
      <c r="M57" s="69">
        <f t="shared" si="3"/>
        <v>1</v>
      </c>
      <c r="N57" s="70" t="s">
        <v>573</v>
      </c>
      <c r="O57" s="50"/>
      <c r="P57" s="50"/>
      <c r="Q57" s="50"/>
      <c r="R57" s="50"/>
      <c r="S57" s="50"/>
      <c r="T57" s="50"/>
      <c r="U57" s="50"/>
      <c r="V57" s="50"/>
      <c r="W57" s="50"/>
      <c r="X57" s="52">
        <f t="shared" si="4"/>
        <v>2565</v>
      </c>
      <c r="Y57" s="52">
        <f t="shared" si="5"/>
        <v>5</v>
      </c>
      <c r="Z57" s="52">
        <f t="shared" si="6"/>
        <v>1</v>
      </c>
    </row>
    <row r="58" spans="1:26" ht="21" customHeight="1" x14ac:dyDescent="0.2">
      <c r="A58" s="65">
        <v>53</v>
      </c>
      <c r="B58" s="65"/>
      <c r="C58" s="65"/>
      <c r="D58" s="65"/>
      <c r="E58" s="71"/>
      <c r="F58" s="72"/>
      <c r="G58" s="71"/>
      <c r="H58" s="68" t="str">
        <f t="shared" si="0"/>
        <v>นาย หรือ น.ส.</v>
      </c>
      <c r="I58" s="69">
        <f t="shared" si="1"/>
        <v>2565</v>
      </c>
      <c r="J58" s="70" t="s">
        <v>467</v>
      </c>
      <c r="K58" s="69">
        <f t="shared" si="2"/>
        <v>5</v>
      </c>
      <c r="L58" s="70" t="s">
        <v>468</v>
      </c>
      <c r="M58" s="69">
        <f t="shared" si="3"/>
        <v>1</v>
      </c>
      <c r="N58" s="70" t="s">
        <v>573</v>
      </c>
      <c r="O58" s="50"/>
      <c r="P58" s="50"/>
      <c r="Q58" s="50"/>
      <c r="R58" s="50"/>
      <c r="S58" s="50"/>
      <c r="T58" s="50"/>
      <c r="U58" s="50"/>
      <c r="V58" s="50"/>
      <c r="W58" s="50"/>
      <c r="X58" s="52">
        <f t="shared" si="4"/>
        <v>2565</v>
      </c>
      <c r="Y58" s="52">
        <f t="shared" si="5"/>
        <v>5</v>
      </c>
      <c r="Z58" s="52">
        <f t="shared" si="6"/>
        <v>1</v>
      </c>
    </row>
    <row r="59" spans="1:26" ht="21" customHeight="1" x14ac:dyDescent="0.2">
      <c r="A59" s="71">
        <v>54</v>
      </c>
      <c r="B59" s="71"/>
      <c r="C59" s="71"/>
      <c r="D59" s="71"/>
      <c r="E59" s="72"/>
      <c r="F59" s="72"/>
      <c r="G59" s="71"/>
      <c r="H59" s="68" t="str">
        <f t="shared" si="0"/>
        <v>นาย หรือ น.ส.</v>
      </c>
      <c r="I59" s="69">
        <f t="shared" si="1"/>
        <v>2565</v>
      </c>
      <c r="J59" s="70" t="s">
        <v>467</v>
      </c>
      <c r="K59" s="69">
        <f t="shared" si="2"/>
        <v>5</v>
      </c>
      <c r="L59" s="70" t="s">
        <v>468</v>
      </c>
      <c r="M59" s="69">
        <f t="shared" si="3"/>
        <v>1</v>
      </c>
      <c r="N59" s="70" t="s">
        <v>573</v>
      </c>
      <c r="O59" s="50"/>
      <c r="P59" s="50"/>
      <c r="Q59" s="50"/>
      <c r="R59" s="50"/>
      <c r="S59" s="50"/>
      <c r="T59" s="50"/>
      <c r="U59" s="50"/>
      <c r="V59" s="50"/>
      <c r="W59" s="50"/>
      <c r="X59" s="52">
        <f t="shared" si="4"/>
        <v>2565</v>
      </c>
      <c r="Y59" s="52">
        <f t="shared" si="5"/>
        <v>5</v>
      </c>
      <c r="Z59" s="52">
        <f t="shared" si="6"/>
        <v>1</v>
      </c>
    </row>
    <row r="60" spans="1:26" ht="21" customHeight="1" x14ac:dyDescent="0.2">
      <c r="A60" s="65">
        <v>55</v>
      </c>
      <c r="B60" s="65"/>
      <c r="C60" s="65"/>
      <c r="D60" s="65"/>
      <c r="E60" s="72"/>
      <c r="F60" s="71"/>
      <c r="G60" s="71"/>
      <c r="H60" s="68" t="str">
        <f t="shared" si="0"/>
        <v>นาย หรือ น.ส.</v>
      </c>
      <c r="I60" s="69">
        <f t="shared" si="1"/>
        <v>2565</v>
      </c>
      <c r="J60" s="70" t="s">
        <v>467</v>
      </c>
      <c r="K60" s="69">
        <f t="shared" si="2"/>
        <v>5</v>
      </c>
      <c r="L60" s="70" t="s">
        <v>468</v>
      </c>
      <c r="M60" s="69">
        <f t="shared" si="3"/>
        <v>1</v>
      </c>
      <c r="N60" s="70" t="s">
        <v>573</v>
      </c>
      <c r="O60" s="50"/>
      <c r="P60" s="50"/>
      <c r="Q60" s="50"/>
      <c r="R60" s="50"/>
      <c r="S60" s="50"/>
      <c r="T60" s="50"/>
      <c r="U60" s="50"/>
      <c r="V60" s="50"/>
      <c r="W60" s="50"/>
      <c r="X60" s="52">
        <f t="shared" si="4"/>
        <v>2565</v>
      </c>
      <c r="Y60" s="52">
        <f t="shared" si="5"/>
        <v>5</v>
      </c>
      <c r="Z60" s="52">
        <f t="shared" si="6"/>
        <v>1</v>
      </c>
    </row>
  </sheetData>
  <mergeCells count="10">
    <mergeCell ref="A1:A2"/>
    <mergeCell ref="B1:D2"/>
    <mergeCell ref="A4:A5"/>
    <mergeCell ref="B4:D5"/>
    <mergeCell ref="E4:G4"/>
    <mergeCell ref="I4:N4"/>
    <mergeCell ref="I5:J5"/>
    <mergeCell ref="K5:L5"/>
    <mergeCell ref="M5:N5"/>
    <mergeCell ref="H4:H5"/>
  </mergeCells>
  <pageMargins left="0.75" right="0.75" top="1" bottom="1" header="0.5" footer="0.5"/>
  <pageSetup paperSize="9" scale="38" orientation="portrait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Z60"/>
  <sheetViews>
    <sheetView zoomScale="38" zoomScaleNormal="3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2" sqref="G2"/>
    </sheetView>
  </sheetViews>
  <sheetFormatPr defaultColWidth="9.140625" defaultRowHeight="27.75" x14ac:dyDescent="0.2"/>
  <cols>
    <col min="1" max="1" width="14.42578125" style="45" customWidth="1"/>
    <col min="2" max="2" width="5.42578125" style="45" customWidth="1"/>
    <col min="3" max="3" width="12.85546875" style="45" customWidth="1"/>
    <col min="4" max="4" width="15.140625" style="45" customWidth="1"/>
    <col min="5" max="6" width="11.7109375" style="45" customWidth="1"/>
    <col min="7" max="7" width="17" style="45" customWidth="1"/>
    <col min="8" max="8" width="28.140625" style="45" customWidth="1"/>
    <col min="9" max="9" width="7.7109375" style="45" customWidth="1"/>
    <col min="10" max="10" width="3.5703125" style="45" customWidth="1"/>
    <col min="11" max="11" width="7.7109375" style="45" customWidth="1"/>
    <col min="12" max="12" width="8.28515625" style="45" customWidth="1"/>
    <col min="13" max="13" width="7.7109375" style="45" customWidth="1"/>
    <col min="14" max="16" width="5" style="45" customWidth="1"/>
    <col min="17" max="17" width="8" style="45" customWidth="1"/>
    <col min="18" max="23" width="5" style="45" customWidth="1"/>
    <col min="24" max="26" width="7.7109375" style="46" customWidth="1"/>
    <col min="27" max="16384" width="9.140625" style="45"/>
  </cols>
  <sheetData>
    <row r="1" spans="1:26" ht="27" customHeight="1" x14ac:dyDescent="0.2">
      <c r="A1" s="116" t="s">
        <v>560</v>
      </c>
      <c r="B1" s="124"/>
      <c r="C1" s="124"/>
      <c r="D1" s="125"/>
      <c r="E1" s="53" t="s">
        <v>482</v>
      </c>
      <c r="F1" s="54" t="s">
        <v>468</v>
      </c>
      <c r="G1" s="55" t="s">
        <v>561</v>
      </c>
      <c r="H1" s="56"/>
      <c r="I1" s="88" t="s">
        <v>562</v>
      </c>
      <c r="J1" s="89"/>
      <c r="K1" s="89"/>
      <c r="L1" s="89"/>
      <c r="M1" s="89"/>
      <c r="N1" s="56"/>
    </row>
    <row r="2" spans="1:26" ht="27" customHeight="1" thickBot="1" x14ac:dyDescent="0.25">
      <c r="A2" s="117"/>
      <c r="B2" s="126"/>
      <c r="C2" s="126"/>
      <c r="D2" s="127"/>
      <c r="E2" s="57">
        <v>1</v>
      </c>
      <c r="F2" s="58">
        <v>5</v>
      </c>
      <c r="G2" s="59">
        <v>2565</v>
      </c>
      <c r="H2" s="56" t="s">
        <v>642</v>
      </c>
      <c r="I2" s="88" t="s">
        <v>563</v>
      </c>
      <c r="J2" s="89"/>
      <c r="K2" s="89"/>
      <c r="L2" s="89"/>
      <c r="M2" s="89"/>
      <c r="N2" s="56"/>
    </row>
    <row r="3" spans="1:26" ht="27" customHeight="1" thickBot="1" x14ac:dyDescent="0.25">
      <c r="A3" s="56"/>
      <c r="B3" s="56"/>
      <c r="C3" s="56"/>
      <c r="D3" s="56"/>
      <c r="E3" s="56"/>
      <c r="F3" s="60"/>
      <c r="G3" s="60"/>
      <c r="H3" s="61"/>
      <c r="I3" s="88" t="s">
        <v>564</v>
      </c>
      <c r="J3" s="89"/>
      <c r="K3" s="89"/>
      <c r="L3" s="89"/>
      <c r="M3" s="89"/>
      <c r="N3" s="56"/>
    </row>
    <row r="4" spans="1:26" x14ac:dyDescent="0.2">
      <c r="A4" s="118" t="s">
        <v>565</v>
      </c>
      <c r="B4" s="123" t="s">
        <v>576</v>
      </c>
      <c r="C4" s="123"/>
      <c r="D4" s="123"/>
      <c r="E4" s="137" t="s">
        <v>566</v>
      </c>
      <c r="F4" s="137"/>
      <c r="G4" s="138"/>
      <c r="H4" s="135" t="s">
        <v>572</v>
      </c>
      <c r="I4" s="128" t="s">
        <v>567</v>
      </c>
      <c r="J4" s="129"/>
      <c r="K4" s="129"/>
      <c r="L4" s="129"/>
      <c r="M4" s="129"/>
      <c r="N4" s="130"/>
      <c r="O4" s="47"/>
      <c r="P4" s="47"/>
      <c r="Q4" s="47"/>
      <c r="R4" s="47"/>
      <c r="S4" s="47"/>
      <c r="T4" s="47"/>
      <c r="U4" s="47"/>
      <c r="V4" s="47"/>
      <c r="W4" s="47"/>
      <c r="X4" s="48" t="s">
        <v>568</v>
      </c>
    </row>
    <row r="5" spans="1:26" x14ac:dyDescent="0.2">
      <c r="A5" s="119"/>
      <c r="B5" s="123"/>
      <c r="C5" s="123"/>
      <c r="D5" s="123"/>
      <c r="E5" s="62" t="s">
        <v>569</v>
      </c>
      <c r="F5" s="63" t="s">
        <v>570</v>
      </c>
      <c r="G5" s="64" t="s">
        <v>571</v>
      </c>
      <c r="H5" s="136"/>
      <c r="I5" s="131" t="s">
        <v>467</v>
      </c>
      <c r="J5" s="132"/>
      <c r="K5" s="133" t="s">
        <v>468</v>
      </c>
      <c r="L5" s="132"/>
      <c r="M5" s="133" t="s">
        <v>573</v>
      </c>
      <c r="N5" s="134"/>
      <c r="O5" s="49"/>
      <c r="P5" s="49"/>
      <c r="Q5" s="49"/>
      <c r="R5" s="49"/>
      <c r="S5" s="49"/>
      <c r="T5" s="49"/>
      <c r="U5" s="49"/>
      <c r="V5" s="49"/>
      <c r="W5" s="49"/>
      <c r="X5" s="46" t="s">
        <v>574</v>
      </c>
      <c r="Y5" s="46" t="s">
        <v>468</v>
      </c>
      <c r="Z5" s="46" t="s">
        <v>573</v>
      </c>
    </row>
    <row r="6" spans="1:26" ht="21" customHeight="1" x14ac:dyDescent="0.35">
      <c r="A6" s="65">
        <v>1</v>
      </c>
      <c r="B6" s="81" t="s">
        <v>577</v>
      </c>
      <c r="C6" s="81" t="s">
        <v>578</v>
      </c>
      <c r="D6" s="81" t="s">
        <v>579</v>
      </c>
      <c r="E6" s="73">
        <v>4</v>
      </c>
      <c r="F6" s="74">
        <v>10</v>
      </c>
      <c r="G6" s="73">
        <v>2555</v>
      </c>
      <c r="H6" s="68" t="str">
        <f t="shared" ref="H6:H60" si="0">IF(I6&gt;14,"นาย หรือ น.ส.",IF(I6&lt;15,"ด.ช. หรือ ด.ญ."))</f>
        <v>ด.ช. หรือ ด.ญ.</v>
      </c>
      <c r="I6" s="69">
        <f>IF(Z6&lt;0,IF(Y6-1&lt;0,X6-1,X6),IF(Y6&lt;0,X6-1,X6))</f>
        <v>9</v>
      </c>
      <c r="J6" s="70" t="s">
        <v>467</v>
      </c>
      <c r="K6" s="69">
        <f>IF(Z6&lt;0,IF(Y6-1&lt;0,Y6+12-1,Y6-1),IF(Y6&lt;0,Y6+12,Y6))</f>
        <v>6</v>
      </c>
      <c r="L6" s="70" t="s">
        <v>468</v>
      </c>
      <c r="M6" s="69">
        <f>IF(Z6&lt;0,Z6+30,Z6)</f>
        <v>27</v>
      </c>
      <c r="N6" s="70" t="s">
        <v>573</v>
      </c>
      <c r="O6" s="50"/>
      <c r="P6" s="50"/>
      <c r="Q6" s="51"/>
      <c r="R6" s="50"/>
      <c r="S6" s="50"/>
      <c r="T6" s="50"/>
      <c r="U6" s="50"/>
      <c r="V6" s="50"/>
      <c r="W6" s="50"/>
      <c r="X6" s="52">
        <f>G$2-G6</f>
        <v>10</v>
      </c>
      <c r="Y6" s="52">
        <f>F$2-F6</f>
        <v>-5</v>
      </c>
      <c r="Z6" s="52">
        <f>E$2-E6</f>
        <v>-3</v>
      </c>
    </row>
    <row r="7" spans="1:26" ht="21" customHeight="1" x14ac:dyDescent="0.35">
      <c r="A7" s="71">
        <v>2</v>
      </c>
      <c r="B7" s="81" t="s">
        <v>577</v>
      </c>
      <c r="C7" s="81" t="s">
        <v>580</v>
      </c>
      <c r="D7" s="81" t="s">
        <v>581</v>
      </c>
      <c r="E7" s="75">
        <v>3</v>
      </c>
      <c r="F7" s="76">
        <v>9</v>
      </c>
      <c r="G7" s="76">
        <v>2555</v>
      </c>
      <c r="H7" s="68" t="str">
        <f>IF(I7&gt;14,"นาย หรือ น.ส.",IF(I7&lt;15,"ด.ช. หรือ ด.ญ."))</f>
        <v>ด.ช. หรือ ด.ญ.</v>
      </c>
      <c r="I7" s="69">
        <f>IF(Z7&lt;0,IF(Y7-1&lt;0,X7-1,X7),IF(Y7&lt;0,X7-1,X7))</f>
        <v>9</v>
      </c>
      <c r="J7" s="70" t="s">
        <v>467</v>
      </c>
      <c r="K7" s="69">
        <f>IF(Z7&lt;0,IF(Y7-1&lt;0,Y7+12-1,Y7-1),IF(Y7&lt;0,Y7+12,Y7))</f>
        <v>7</v>
      </c>
      <c r="L7" s="70" t="s">
        <v>468</v>
      </c>
      <c r="M7" s="69">
        <f>IF(Z7&lt;0,Z7+30,Z7)</f>
        <v>28</v>
      </c>
      <c r="N7" s="70" t="s">
        <v>573</v>
      </c>
      <c r="O7" s="50"/>
      <c r="P7" s="50"/>
      <c r="Q7" s="51"/>
      <c r="R7" s="50"/>
      <c r="S7" s="50"/>
      <c r="T7" s="50"/>
      <c r="U7" s="50"/>
      <c r="V7" s="50"/>
      <c r="W7" s="50"/>
      <c r="X7" s="52">
        <f>G$2-G7</f>
        <v>10</v>
      </c>
      <c r="Y7" s="52">
        <f>F$2-F7</f>
        <v>-4</v>
      </c>
      <c r="Z7" s="52">
        <f>E$2-E7</f>
        <v>-2</v>
      </c>
    </row>
    <row r="8" spans="1:26" ht="21" customHeight="1" x14ac:dyDescent="0.35">
      <c r="A8" s="65">
        <v>3</v>
      </c>
      <c r="B8" s="81" t="s">
        <v>577</v>
      </c>
      <c r="C8" s="81" t="s">
        <v>582</v>
      </c>
      <c r="D8" s="81" t="s">
        <v>583</v>
      </c>
      <c r="E8" s="74">
        <v>14</v>
      </c>
      <c r="F8" s="73">
        <v>1</v>
      </c>
      <c r="G8" s="73">
        <v>2555</v>
      </c>
      <c r="H8" s="68" t="str">
        <f t="shared" si="0"/>
        <v>ด.ช. หรือ ด.ญ.</v>
      </c>
      <c r="I8" s="69">
        <f>IF(Z8&lt;0,IF(Y8-1&lt;0,X8-1,X8),IF(Y8&lt;0,X8-1,X8))</f>
        <v>10</v>
      </c>
      <c r="J8" s="70" t="s">
        <v>467</v>
      </c>
      <c r="K8" s="69">
        <f>IF(Z8&lt;0,IF(Y8-1&lt;0,Y8+12-1,Y8-1),IF(Y8&lt;0,Y8+12,Y8))</f>
        <v>3</v>
      </c>
      <c r="L8" s="70" t="s">
        <v>468</v>
      </c>
      <c r="M8" s="69">
        <f>IF(Z8&lt;0,Z8+30,Z8)</f>
        <v>17</v>
      </c>
      <c r="N8" s="70" t="s">
        <v>573</v>
      </c>
      <c r="O8" s="50"/>
      <c r="P8" s="50"/>
      <c r="Q8" s="51"/>
      <c r="R8" s="50"/>
      <c r="S8" s="50"/>
      <c r="T8" s="50"/>
      <c r="U8" s="50"/>
      <c r="V8" s="50"/>
      <c r="W8" s="50"/>
      <c r="X8" s="52">
        <f>G$2-G8</f>
        <v>10</v>
      </c>
      <c r="Y8" s="52">
        <f>F$2-F8</f>
        <v>4</v>
      </c>
      <c r="Z8" s="52">
        <f>E$2-E8</f>
        <v>-13</v>
      </c>
    </row>
    <row r="9" spans="1:26" ht="21" customHeight="1" x14ac:dyDescent="0.35">
      <c r="A9" s="71">
        <v>4</v>
      </c>
      <c r="B9" s="81" t="s">
        <v>577</v>
      </c>
      <c r="C9" s="81" t="s">
        <v>584</v>
      </c>
      <c r="D9" s="81" t="s">
        <v>585</v>
      </c>
      <c r="E9" s="77">
        <v>5</v>
      </c>
      <c r="F9" s="74">
        <v>10</v>
      </c>
      <c r="G9" s="73">
        <v>2555</v>
      </c>
      <c r="H9" s="68" t="str">
        <f t="shared" si="0"/>
        <v>ด.ช. หรือ ด.ญ.</v>
      </c>
      <c r="I9" s="69">
        <f t="shared" ref="I9:I60" si="1">IF(Z9&lt;0,IF(Y9-1&lt;0,X9-1,X9),IF(Y9&lt;0,X9-1,X9))</f>
        <v>9</v>
      </c>
      <c r="J9" s="70" t="s">
        <v>467</v>
      </c>
      <c r="K9" s="69">
        <f t="shared" ref="K9:K60" si="2">IF(Z9&lt;0,IF(Y9-1&lt;0,Y9+12-1,Y9-1),IF(Y9&lt;0,Y9+12,Y9))</f>
        <v>6</v>
      </c>
      <c r="L9" s="70" t="s">
        <v>468</v>
      </c>
      <c r="M9" s="69">
        <f t="shared" ref="M9:M60" si="3">IF(Z9&lt;0,Z9+30,Z9)</f>
        <v>26</v>
      </c>
      <c r="N9" s="70" t="s">
        <v>573</v>
      </c>
      <c r="O9" s="50"/>
      <c r="P9" s="50"/>
      <c r="Q9" s="51"/>
      <c r="R9" s="50"/>
      <c r="S9" s="50"/>
      <c r="T9" s="50"/>
      <c r="U9" s="50"/>
      <c r="V9" s="50"/>
      <c r="W9" s="50"/>
      <c r="X9" s="52">
        <f t="shared" ref="X9:X60" si="4">G$2-G9</f>
        <v>10</v>
      </c>
      <c r="Y9" s="52">
        <f t="shared" ref="Y9:Y60" si="5">F$2-F9</f>
        <v>-5</v>
      </c>
      <c r="Z9" s="52">
        <f t="shared" ref="Z9:Z60" si="6">E$2-E9</f>
        <v>-4</v>
      </c>
    </row>
    <row r="10" spans="1:26" ht="21" customHeight="1" x14ac:dyDescent="0.35">
      <c r="A10" s="65">
        <v>5</v>
      </c>
      <c r="B10" s="81" t="s">
        <v>577</v>
      </c>
      <c r="C10" s="81" t="s">
        <v>586</v>
      </c>
      <c r="D10" s="81" t="s">
        <v>587</v>
      </c>
      <c r="E10" s="74">
        <v>5</v>
      </c>
      <c r="F10" s="74">
        <v>9</v>
      </c>
      <c r="G10" s="73">
        <v>2555</v>
      </c>
      <c r="H10" s="68" t="str">
        <f t="shared" si="0"/>
        <v>ด.ช. หรือ ด.ญ.</v>
      </c>
      <c r="I10" s="69">
        <f t="shared" si="1"/>
        <v>9</v>
      </c>
      <c r="J10" s="70" t="s">
        <v>467</v>
      </c>
      <c r="K10" s="69">
        <f t="shared" si="2"/>
        <v>7</v>
      </c>
      <c r="L10" s="70" t="s">
        <v>468</v>
      </c>
      <c r="M10" s="69">
        <f t="shared" si="3"/>
        <v>26</v>
      </c>
      <c r="N10" s="70" t="s">
        <v>573</v>
      </c>
      <c r="O10" s="50"/>
      <c r="P10" s="50"/>
      <c r="Q10" s="51"/>
      <c r="R10" s="50"/>
      <c r="S10" s="50"/>
      <c r="T10" s="50"/>
      <c r="U10" s="50"/>
      <c r="V10" s="50"/>
      <c r="W10" s="50"/>
      <c r="X10" s="52">
        <f t="shared" si="4"/>
        <v>10</v>
      </c>
      <c r="Y10" s="52">
        <f t="shared" si="5"/>
        <v>-4</v>
      </c>
      <c r="Z10" s="52">
        <f t="shared" si="6"/>
        <v>-4</v>
      </c>
    </row>
    <row r="11" spans="1:26" ht="21" customHeight="1" x14ac:dyDescent="0.35">
      <c r="A11" s="71">
        <v>6</v>
      </c>
      <c r="B11" s="81" t="s">
        <v>577</v>
      </c>
      <c r="C11" s="81" t="s">
        <v>588</v>
      </c>
      <c r="D11" s="81" t="s">
        <v>589</v>
      </c>
      <c r="E11" s="74">
        <v>18</v>
      </c>
      <c r="F11" s="74">
        <v>8</v>
      </c>
      <c r="G11" s="73">
        <v>2555</v>
      </c>
      <c r="H11" s="68" t="str">
        <f t="shared" si="0"/>
        <v>ด.ช. หรือ ด.ญ.</v>
      </c>
      <c r="I11" s="69">
        <f t="shared" si="1"/>
        <v>9</v>
      </c>
      <c r="J11" s="70" t="s">
        <v>467</v>
      </c>
      <c r="K11" s="69">
        <f t="shared" si="2"/>
        <v>8</v>
      </c>
      <c r="L11" s="70" t="s">
        <v>468</v>
      </c>
      <c r="M11" s="69">
        <f t="shared" si="3"/>
        <v>13</v>
      </c>
      <c r="N11" s="70" t="s">
        <v>573</v>
      </c>
      <c r="O11" s="50"/>
      <c r="P11" s="50"/>
      <c r="Q11" s="51"/>
      <c r="R11" s="50"/>
      <c r="S11" s="50"/>
      <c r="T11" s="50"/>
      <c r="U11" s="50"/>
      <c r="V11" s="50"/>
      <c r="W11" s="50"/>
      <c r="X11" s="52">
        <f t="shared" si="4"/>
        <v>10</v>
      </c>
      <c r="Y11" s="52">
        <f t="shared" si="5"/>
        <v>-3</v>
      </c>
      <c r="Z11" s="52">
        <f t="shared" si="6"/>
        <v>-17</v>
      </c>
    </row>
    <row r="12" spans="1:26" ht="21" customHeight="1" x14ac:dyDescent="0.35">
      <c r="A12" s="65">
        <v>7</v>
      </c>
      <c r="B12" s="81" t="s">
        <v>577</v>
      </c>
      <c r="C12" s="81" t="s">
        <v>590</v>
      </c>
      <c r="D12" s="81" t="s">
        <v>591</v>
      </c>
      <c r="E12" s="74">
        <v>12</v>
      </c>
      <c r="F12" s="74">
        <v>12</v>
      </c>
      <c r="G12" s="73">
        <v>2555</v>
      </c>
      <c r="H12" s="68" t="str">
        <f t="shared" si="0"/>
        <v>ด.ช. หรือ ด.ญ.</v>
      </c>
      <c r="I12" s="69">
        <f t="shared" si="1"/>
        <v>9</v>
      </c>
      <c r="J12" s="70" t="s">
        <v>467</v>
      </c>
      <c r="K12" s="69">
        <f t="shared" si="2"/>
        <v>4</v>
      </c>
      <c r="L12" s="70" t="s">
        <v>468</v>
      </c>
      <c r="M12" s="69">
        <f t="shared" si="3"/>
        <v>19</v>
      </c>
      <c r="N12" s="70" t="s">
        <v>573</v>
      </c>
      <c r="O12" s="50"/>
      <c r="P12" s="50"/>
      <c r="Q12" s="51"/>
      <c r="R12" s="50"/>
      <c r="S12" s="50"/>
      <c r="T12" s="50"/>
      <c r="U12" s="50"/>
      <c r="V12" s="50"/>
      <c r="W12" s="50"/>
      <c r="X12" s="52">
        <f t="shared" si="4"/>
        <v>10</v>
      </c>
      <c r="Y12" s="52">
        <f t="shared" si="5"/>
        <v>-7</v>
      </c>
      <c r="Z12" s="52">
        <f t="shared" si="6"/>
        <v>-11</v>
      </c>
    </row>
    <row r="13" spans="1:26" ht="21" customHeight="1" x14ac:dyDescent="0.35">
      <c r="A13" s="71">
        <v>8</v>
      </c>
      <c r="B13" s="82" t="s">
        <v>577</v>
      </c>
      <c r="C13" s="82" t="s">
        <v>592</v>
      </c>
      <c r="D13" s="82" t="s">
        <v>593</v>
      </c>
      <c r="E13" s="73">
        <v>5</v>
      </c>
      <c r="F13" s="74">
        <v>7</v>
      </c>
      <c r="G13" s="73">
        <v>2555</v>
      </c>
      <c r="H13" s="68" t="str">
        <f t="shared" si="0"/>
        <v>ด.ช. หรือ ด.ญ.</v>
      </c>
      <c r="I13" s="69">
        <f t="shared" si="1"/>
        <v>9</v>
      </c>
      <c r="J13" s="70" t="s">
        <v>467</v>
      </c>
      <c r="K13" s="69">
        <f t="shared" si="2"/>
        <v>9</v>
      </c>
      <c r="L13" s="70" t="s">
        <v>468</v>
      </c>
      <c r="M13" s="69">
        <f t="shared" si="3"/>
        <v>26</v>
      </c>
      <c r="N13" s="70" t="s">
        <v>573</v>
      </c>
      <c r="O13" s="50"/>
      <c r="P13" s="50"/>
      <c r="Q13" s="51"/>
      <c r="R13" s="50"/>
      <c r="S13" s="50"/>
      <c r="T13" s="50"/>
      <c r="U13" s="50"/>
      <c r="V13" s="50"/>
      <c r="W13" s="50"/>
      <c r="X13" s="52">
        <f t="shared" si="4"/>
        <v>10</v>
      </c>
      <c r="Y13" s="52">
        <f t="shared" si="5"/>
        <v>-2</v>
      </c>
      <c r="Z13" s="52">
        <f t="shared" si="6"/>
        <v>-4</v>
      </c>
    </row>
    <row r="14" spans="1:26" ht="21" customHeight="1" x14ac:dyDescent="0.35">
      <c r="A14" s="65">
        <v>9</v>
      </c>
      <c r="B14" s="81" t="s">
        <v>577</v>
      </c>
      <c r="C14" s="81" t="s">
        <v>594</v>
      </c>
      <c r="D14" s="81" t="s">
        <v>595</v>
      </c>
      <c r="E14" s="73">
        <v>6</v>
      </c>
      <c r="F14" s="74">
        <v>9</v>
      </c>
      <c r="G14" s="73">
        <v>2555</v>
      </c>
      <c r="H14" s="68" t="str">
        <f t="shared" si="0"/>
        <v>ด.ช. หรือ ด.ญ.</v>
      </c>
      <c r="I14" s="69">
        <f t="shared" si="1"/>
        <v>9</v>
      </c>
      <c r="J14" s="70" t="s">
        <v>467</v>
      </c>
      <c r="K14" s="69">
        <f t="shared" si="2"/>
        <v>7</v>
      </c>
      <c r="L14" s="70" t="s">
        <v>468</v>
      </c>
      <c r="M14" s="69">
        <f t="shared" si="3"/>
        <v>25</v>
      </c>
      <c r="N14" s="70" t="s">
        <v>573</v>
      </c>
      <c r="O14" s="50"/>
      <c r="P14" s="50"/>
      <c r="Q14" s="51"/>
      <c r="R14" s="50"/>
      <c r="S14" s="50"/>
      <c r="T14" s="50"/>
      <c r="U14" s="50"/>
      <c r="V14" s="50"/>
      <c r="W14" s="50"/>
      <c r="X14" s="52">
        <f t="shared" si="4"/>
        <v>10</v>
      </c>
      <c r="Y14" s="52">
        <f t="shared" si="5"/>
        <v>-4</v>
      </c>
      <c r="Z14" s="52">
        <f t="shared" si="6"/>
        <v>-5</v>
      </c>
    </row>
    <row r="15" spans="1:26" ht="21" customHeight="1" x14ac:dyDescent="0.35">
      <c r="A15" s="71">
        <v>10</v>
      </c>
      <c r="B15" s="83" t="s">
        <v>577</v>
      </c>
      <c r="C15" s="83" t="s">
        <v>596</v>
      </c>
      <c r="D15" s="83" t="s">
        <v>597</v>
      </c>
      <c r="E15" s="77">
        <v>16</v>
      </c>
      <c r="F15" s="78">
        <v>4</v>
      </c>
      <c r="G15" s="76">
        <v>2556</v>
      </c>
      <c r="H15" s="68" t="str">
        <f t="shared" si="0"/>
        <v>ด.ช. หรือ ด.ญ.</v>
      </c>
      <c r="I15" s="69">
        <f t="shared" si="1"/>
        <v>9</v>
      </c>
      <c r="J15" s="70" t="s">
        <v>467</v>
      </c>
      <c r="K15" s="69">
        <f t="shared" si="2"/>
        <v>0</v>
      </c>
      <c r="L15" s="70" t="s">
        <v>468</v>
      </c>
      <c r="M15" s="69">
        <f t="shared" si="3"/>
        <v>15</v>
      </c>
      <c r="N15" s="70" t="s">
        <v>573</v>
      </c>
      <c r="O15" s="50"/>
      <c r="P15" s="50"/>
      <c r="Q15" s="51"/>
      <c r="R15" s="50"/>
      <c r="S15" s="50"/>
      <c r="T15" s="50"/>
      <c r="U15" s="50"/>
      <c r="V15" s="50"/>
      <c r="W15" s="50"/>
      <c r="X15" s="52">
        <f t="shared" si="4"/>
        <v>9</v>
      </c>
      <c r="Y15" s="52">
        <f t="shared" si="5"/>
        <v>1</v>
      </c>
      <c r="Z15" s="52">
        <f t="shared" si="6"/>
        <v>-15</v>
      </c>
    </row>
    <row r="16" spans="1:26" ht="21" customHeight="1" x14ac:dyDescent="0.35">
      <c r="A16" s="65">
        <v>11</v>
      </c>
      <c r="B16" s="81" t="s">
        <v>577</v>
      </c>
      <c r="C16" s="81" t="s">
        <v>598</v>
      </c>
      <c r="D16" s="81" t="s">
        <v>599</v>
      </c>
      <c r="E16" s="78">
        <v>12</v>
      </c>
      <c r="F16" s="78">
        <v>5</v>
      </c>
      <c r="G16" s="76">
        <v>2556</v>
      </c>
      <c r="H16" s="68" t="str">
        <f t="shared" si="0"/>
        <v>ด.ช. หรือ ด.ญ.</v>
      </c>
      <c r="I16" s="69">
        <f t="shared" si="1"/>
        <v>8</v>
      </c>
      <c r="J16" s="70" t="s">
        <v>467</v>
      </c>
      <c r="K16" s="69">
        <f t="shared" si="2"/>
        <v>11</v>
      </c>
      <c r="L16" s="70" t="s">
        <v>468</v>
      </c>
      <c r="M16" s="69">
        <f t="shared" si="3"/>
        <v>19</v>
      </c>
      <c r="N16" s="70" t="s">
        <v>573</v>
      </c>
      <c r="O16" s="50"/>
      <c r="P16" s="50"/>
      <c r="Q16" s="51"/>
      <c r="R16" s="50"/>
      <c r="S16" s="50"/>
      <c r="T16" s="50"/>
      <c r="U16" s="50"/>
      <c r="V16" s="50"/>
      <c r="W16" s="50"/>
      <c r="X16" s="52">
        <f t="shared" si="4"/>
        <v>9</v>
      </c>
      <c r="Y16" s="52">
        <f t="shared" si="5"/>
        <v>0</v>
      </c>
      <c r="Z16" s="52">
        <f t="shared" si="6"/>
        <v>-11</v>
      </c>
    </row>
    <row r="17" spans="1:26" ht="21" customHeight="1" x14ac:dyDescent="0.35">
      <c r="A17" s="71">
        <v>12</v>
      </c>
      <c r="B17" s="81" t="s">
        <v>577</v>
      </c>
      <c r="C17" s="81" t="s">
        <v>600</v>
      </c>
      <c r="D17" s="81" t="s">
        <v>593</v>
      </c>
      <c r="E17" s="73">
        <v>18</v>
      </c>
      <c r="F17" s="73">
        <v>4</v>
      </c>
      <c r="G17" s="73">
        <v>2556</v>
      </c>
      <c r="H17" s="68" t="str">
        <f t="shared" si="0"/>
        <v>ด.ช. หรือ ด.ญ.</v>
      </c>
      <c r="I17" s="69">
        <f t="shared" si="1"/>
        <v>9</v>
      </c>
      <c r="J17" s="70" t="s">
        <v>467</v>
      </c>
      <c r="K17" s="69">
        <f t="shared" si="2"/>
        <v>0</v>
      </c>
      <c r="L17" s="70" t="s">
        <v>468</v>
      </c>
      <c r="M17" s="69">
        <f t="shared" si="3"/>
        <v>13</v>
      </c>
      <c r="N17" s="70" t="s">
        <v>573</v>
      </c>
      <c r="O17" s="50"/>
      <c r="P17" s="50"/>
      <c r="Q17" s="51"/>
      <c r="R17" s="50"/>
      <c r="S17" s="50"/>
      <c r="T17" s="50"/>
      <c r="U17" s="50"/>
      <c r="V17" s="50"/>
      <c r="W17" s="50"/>
      <c r="X17" s="52">
        <f t="shared" si="4"/>
        <v>9</v>
      </c>
      <c r="Y17" s="52">
        <f t="shared" si="5"/>
        <v>1</v>
      </c>
      <c r="Z17" s="52">
        <f t="shared" si="6"/>
        <v>-17</v>
      </c>
    </row>
    <row r="18" spans="1:26" ht="21" customHeight="1" x14ac:dyDescent="0.35">
      <c r="A18" s="65">
        <v>13</v>
      </c>
      <c r="B18" s="84" t="s">
        <v>577</v>
      </c>
      <c r="C18" s="84" t="s">
        <v>601</v>
      </c>
      <c r="D18" s="82" t="s">
        <v>602</v>
      </c>
      <c r="E18" s="75">
        <v>17</v>
      </c>
      <c r="F18" s="74">
        <v>4</v>
      </c>
      <c r="G18" s="73">
        <v>2556</v>
      </c>
      <c r="H18" s="68" t="str">
        <f t="shared" si="0"/>
        <v>ด.ช. หรือ ด.ญ.</v>
      </c>
      <c r="I18" s="69">
        <f t="shared" si="1"/>
        <v>9</v>
      </c>
      <c r="J18" s="70" t="s">
        <v>467</v>
      </c>
      <c r="K18" s="69">
        <f t="shared" si="2"/>
        <v>0</v>
      </c>
      <c r="L18" s="70" t="s">
        <v>468</v>
      </c>
      <c r="M18" s="69">
        <f t="shared" si="3"/>
        <v>14</v>
      </c>
      <c r="N18" s="70" t="s">
        <v>573</v>
      </c>
      <c r="O18" s="50"/>
      <c r="P18" s="50"/>
      <c r="Q18" s="51"/>
      <c r="R18" s="50"/>
      <c r="S18" s="50"/>
      <c r="T18" s="50"/>
      <c r="U18" s="50"/>
      <c r="V18" s="50"/>
      <c r="W18" s="50"/>
      <c r="X18" s="52">
        <f t="shared" si="4"/>
        <v>9</v>
      </c>
      <c r="Y18" s="52">
        <f t="shared" si="5"/>
        <v>1</v>
      </c>
      <c r="Z18" s="52">
        <f t="shared" si="6"/>
        <v>-16</v>
      </c>
    </row>
    <row r="19" spans="1:26" ht="21" customHeight="1" x14ac:dyDescent="0.35">
      <c r="A19" s="71">
        <v>14</v>
      </c>
      <c r="B19" s="81" t="s">
        <v>577</v>
      </c>
      <c r="C19" s="81" t="s">
        <v>533</v>
      </c>
      <c r="D19" s="81" t="s">
        <v>603</v>
      </c>
      <c r="E19" s="73">
        <v>24</v>
      </c>
      <c r="F19" s="74">
        <v>2</v>
      </c>
      <c r="G19" s="73">
        <v>2556</v>
      </c>
      <c r="H19" s="68" t="str">
        <f t="shared" si="0"/>
        <v>ด.ช. หรือ ด.ญ.</v>
      </c>
      <c r="I19" s="69">
        <f t="shared" si="1"/>
        <v>9</v>
      </c>
      <c r="J19" s="70" t="s">
        <v>467</v>
      </c>
      <c r="K19" s="69">
        <f t="shared" si="2"/>
        <v>2</v>
      </c>
      <c r="L19" s="70" t="s">
        <v>468</v>
      </c>
      <c r="M19" s="69">
        <f t="shared" si="3"/>
        <v>7</v>
      </c>
      <c r="N19" s="70" t="s">
        <v>573</v>
      </c>
      <c r="O19" s="50"/>
      <c r="P19" s="50"/>
      <c r="Q19" s="51"/>
      <c r="R19" s="50"/>
      <c r="S19" s="50"/>
      <c r="T19" s="50"/>
      <c r="U19" s="50"/>
      <c r="V19" s="50"/>
      <c r="W19" s="50"/>
      <c r="X19" s="52">
        <f t="shared" si="4"/>
        <v>9</v>
      </c>
      <c r="Y19" s="52">
        <f t="shared" si="5"/>
        <v>3</v>
      </c>
      <c r="Z19" s="52">
        <f t="shared" si="6"/>
        <v>-23</v>
      </c>
    </row>
    <row r="20" spans="1:26" ht="21" customHeight="1" x14ac:dyDescent="0.35">
      <c r="A20" s="65">
        <v>15</v>
      </c>
      <c r="B20" s="81" t="s">
        <v>577</v>
      </c>
      <c r="C20" s="81" t="s">
        <v>604</v>
      </c>
      <c r="D20" s="81" t="s">
        <v>605</v>
      </c>
      <c r="E20" s="73">
        <v>19</v>
      </c>
      <c r="F20" s="74">
        <v>5</v>
      </c>
      <c r="G20" s="73">
        <v>2554</v>
      </c>
      <c r="H20" s="68" t="str">
        <f t="shared" si="0"/>
        <v>ด.ช. หรือ ด.ญ.</v>
      </c>
      <c r="I20" s="69">
        <f t="shared" si="1"/>
        <v>10</v>
      </c>
      <c r="J20" s="70" t="s">
        <v>467</v>
      </c>
      <c r="K20" s="69">
        <f t="shared" si="2"/>
        <v>11</v>
      </c>
      <c r="L20" s="70" t="s">
        <v>468</v>
      </c>
      <c r="M20" s="69">
        <f t="shared" si="3"/>
        <v>12</v>
      </c>
      <c r="N20" s="70" t="s">
        <v>573</v>
      </c>
      <c r="O20" s="50"/>
      <c r="P20" s="50"/>
      <c r="Q20" s="51"/>
      <c r="R20" s="50"/>
      <c r="S20" s="50"/>
      <c r="T20" s="50"/>
      <c r="U20" s="50"/>
      <c r="V20" s="50"/>
      <c r="W20" s="50"/>
      <c r="X20" s="52">
        <f t="shared" si="4"/>
        <v>11</v>
      </c>
      <c r="Y20" s="52">
        <f t="shared" si="5"/>
        <v>0</v>
      </c>
      <c r="Z20" s="52">
        <f t="shared" si="6"/>
        <v>-18</v>
      </c>
    </row>
    <row r="21" spans="1:26" ht="21" customHeight="1" x14ac:dyDescent="0.35">
      <c r="A21" s="71">
        <v>16</v>
      </c>
      <c r="B21" s="81" t="s">
        <v>606</v>
      </c>
      <c r="C21" s="81" t="s">
        <v>607</v>
      </c>
      <c r="D21" s="81" t="s">
        <v>608</v>
      </c>
      <c r="E21" s="76">
        <v>17</v>
      </c>
      <c r="F21" s="78">
        <v>1</v>
      </c>
      <c r="G21" s="76">
        <v>2556</v>
      </c>
      <c r="H21" s="68" t="str">
        <f t="shared" si="0"/>
        <v>ด.ช. หรือ ด.ญ.</v>
      </c>
      <c r="I21" s="69">
        <f t="shared" si="1"/>
        <v>9</v>
      </c>
      <c r="J21" s="70" t="s">
        <v>467</v>
      </c>
      <c r="K21" s="69">
        <f t="shared" si="2"/>
        <v>3</v>
      </c>
      <c r="L21" s="70" t="s">
        <v>468</v>
      </c>
      <c r="M21" s="69">
        <f t="shared" si="3"/>
        <v>14</v>
      </c>
      <c r="N21" s="70" t="s">
        <v>573</v>
      </c>
      <c r="O21" s="50"/>
      <c r="P21" s="50"/>
      <c r="Q21" s="51"/>
      <c r="R21" s="50"/>
      <c r="S21" s="50"/>
      <c r="T21" s="50"/>
      <c r="U21" s="50"/>
      <c r="V21" s="50"/>
      <c r="W21" s="50"/>
      <c r="X21" s="52">
        <f t="shared" si="4"/>
        <v>9</v>
      </c>
      <c r="Y21" s="52">
        <f t="shared" si="5"/>
        <v>4</v>
      </c>
      <c r="Z21" s="52">
        <f t="shared" si="6"/>
        <v>-16</v>
      </c>
    </row>
    <row r="22" spans="1:26" ht="21" customHeight="1" x14ac:dyDescent="0.35">
      <c r="A22" s="65">
        <v>17</v>
      </c>
      <c r="B22" s="81" t="s">
        <v>606</v>
      </c>
      <c r="C22" s="81" t="s">
        <v>609</v>
      </c>
      <c r="D22" s="81" t="s">
        <v>610</v>
      </c>
      <c r="E22" s="73">
        <v>23</v>
      </c>
      <c r="F22" s="74">
        <v>10</v>
      </c>
      <c r="G22" s="73">
        <v>2550</v>
      </c>
      <c r="H22" s="68" t="str">
        <f t="shared" si="0"/>
        <v>ด.ช. หรือ ด.ญ.</v>
      </c>
      <c r="I22" s="69">
        <f t="shared" si="1"/>
        <v>14</v>
      </c>
      <c r="J22" s="70" t="s">
        <v>467</v>
      </c>
      <c r="K22" s="69">
        <f t="shared" si="2"/>
        <v>6</v>
      </c>
      <c r="L22" s="70" t="s">
        <v>468</v>
      </c>
      <c r="M22" s="69">
        <f t="shared" si="3"/>
        <v>8</v>
      </c>
      <c r="N22" s="70" t="s">
        <v>573</v>
      </c>
      <c r="O22" s="50"/>
      <c r="P22" s="50"/>
      <c r="Q22" s="51"/>
      <c r="R22" s="50"/>
      <c r="S22" s="50"/>
      <c r="T22" s="50"/>
      <c r="U22" s="50"/>
      <c r="V22" s="50"/>
      <c r="W22" s="50"/>
      <c r="X22" s="52">
        <f t="shared" si="4"/>
        <v>15</v>
      </c>
      <c r="Y22" s="52">
        <f t="shared" si="5"/>
        <v>-5</v>
      </c>
      <c r="Z22" s="52">
        <f t="shared" si="6"/>
        <v>-22</v>
      </c>
    </row>
    <row r="23" spans="1:26" ht="21" customHeight="1" x14ac:dyDescent="0.35">
      <c r="A23" s="71">
        <v>18</v>
      </c>
      <c r="B23" s="81" t="s">
        <v>606</v>
      </c>
      <c r="C23" s="81" t="s">
        <v>611</v>
      </c>
      <c r="D23" s="81" t="s">
        <v>612</v>
      </c>
      <c r="E23" s="74">
        <v>26</v>
      </c>
      <c r="F23" s="74">
        <v>4</v>
      </c>
      <c r="G23" s="73">
        <v>2556</v>
      </c>
      <c r="H23" s="68" t="str">
        <f t="shared" si="0"/>
        <v>ด.ช. หรือ ด.ญ.</v>
      </c>
      <c r="I23" s="69">
        <f t="shared" si="1"/>
        <v>9</v>
      </c>
      <c r="J23" s="70" t="s">
        <v>467</v>
      </c>
      <c r="K23" s="69">
        <f t="shared" si="2"/>
        <v>0</v>
      </c>
      <c r="L23" s="70" t="s">
        <v>468</v>
      </c>
      <c r="M23" s="69">
        <f t="shared" si="3"/>
        <v>5</v>
      </c>
      <c r="N23" s="70" t="s">
        <v>573</v>
      </c>
      <c r="O23" s="50"/>
      <c r="P23" s="50"/>
      <c r="Q23" s="51"/>
      <c r="R23" s="50"/>
      <c r="S23" s="50"/>
      <c r="T23" s="50"/>
      <c r="U23" s="50"/>
      <c r="V23" s="50"/>
      <c r="W23" s="50"/>
      <c r="X23" s="52">
        <f t="shared" si="4"/>
        <v>9</v>
      </c>
      <c r="Y23" s="52">
        <f t="shared" si="5"/>
        <v>1</v>
      </c>
      <c r="Z23" s="52">
        <f t="shared" si="6"/>
        <v>-25</v>
      </c>
    </row>
    <row r="24" spans="1:26" ht="21" customHeight="1" x14ac:dyDescent="0.35">
      <c r="A24" s="65">
        <v>19</v>
      </c>
      <c r="B24" s="81" t="s">
        <v>606</v>
      </c>
      <c r="C24" s="81" t="s">
        <v>613</v>
      </c>
      <c r="D24" s="81" t="s">
        <v>614</v>
      </c>
      <c r="E24" s="78">
        <v>26</v>
      </c>
      <c r="F24" s="78">
        <v>12</v>
      </c>
      <c r="G24" s="76">
        <v>2554</v>
      </c>
      <c r="H24" s="68" t="str">
        <f t="shared" si="0"/>
        <v>ด.ช. หรือ ด.ญ.</v>
      </c>
      <c r="I24" s="69">
        <f t="shared" si="1"/>
        <v>10</v>
      </c>
      <c r="J24" s="70" t="s">
        <v>467</v>
      </c>
      <c r="K24" s="69">
        <f t="shared" si="2"/>
        <v>4</v>
      </c>
      <c r="L24" s="70" t="s">
        <v>468</v>
      </c>
      <c r="M24" s="69">
        <f t="shared" si="3"/>
        <v>5</v>
      </c>
      <c r="N24" s="70" t="s">
        <v>573</v>
      </c>
      <c r="O24" s="50"/>
      <c r="P24" s="50"/>
      <c r="Q24" s="51"/>
      <c r="R24" s="50"/>
      <c r="S24" s="50"/>
      <c r="T24" s="50"/>
      <c r="U24" s="50"/>
      <c r="V24" s="50"/>
      <c r="W24" s="50"/>
      <c r="X24" s="52">
        <f t="shared" si="4"/>
        <v>11</v>
      </c>
      <c r="Y24" s="52">
        <f t="shared" si="5"/>
        <v>-7</v>
      </c>
      <c r="Z24" s="52">
        <f t="shared" si="6"/>
        <v>-25</v>
      </c>
    </row>
    <row r="25" spans="1:26" ht="21" customHeight="1" x14ac:dyDescent="0.35">
      <c r="A25" s="71">
        <v>20</v>
      </c>
      <c r="B25" s="84" t="s">
        <v>606</v>
      </c>
      <c r="C25" s="84" t="s">
        <v>615</v>
      </c>
      <c r="D25" s="82" t="s">
        <v>616</v>
      </c>
      <c r="E25" s="76">
        <v>1</v>
      </c>
      <c r="F25" s="78">
        <v>6</v>
      </c>
      <c r="G25" s="76">
        <v>2555</v>
      </c>
      <c r="H25" s="68" t="str">
        <f t="shared" si="0"/>
        <v>ด.ช. หรือ ด.ญ.</v>
      </c>
      <c r="I25" s="69">
        <f t="shared" si="1"/>
        <v>9</v>
      </c>
      <c r="J25" s="70" t="s">
        <v>467</v>
      </c>
      <c r="K25" s="69">
        <f t="shared" si="2"/>
        <v>11</v>
      </c>
      <c r="L25" s="70" t="s">
        <v>468</v>
      </c>
      <c r="M25" s="69">
        <f t="shared" si="3"/>
        <v>0</v>
      </c>
      <c r="N25" s="70" t="s">
        <v>573</v>
      </c>
      <c r="O25" s="50"/>
      <c r="P25" s="50"/>
      <c r="Q25" s="51"/>
      <c r="R25" s="50"/>
      <c r="S25" s="50"/>
      <c r="T25" s="50"/>
      <c r="U25" s="50"/>
      <c r="V25" s="50"/>
      <c r="W25" s="50"/>
      <c r="X25" s="52">
        <f t="shared" si="4"/>
        <v>10</v>
      </c>
      <c r="Y25" s="52">
        <f t="shared" si="5"/>
        <v>-1</v>
      </c>
      <c r="Z25" s="52">
        <f t="shared" si="6"/>
        <v>0</v>
      </c>
    </row>
    <row r="26" spans="1:26" ht="21" customHeight="1" x14ac:dyDescent="0.35">
      <c r="A26" s="65">
        <v>21</v>
      </c>
      <c r="B26" s="81" t="s">
        <v>606</v>
      </c>
      <c r="C26" s="81" t="s">
        <v>617</v>
      </c>
      <c r="D26" s="81" t="s">
        <v>618</v>
      </c>
      <c r="E26" s="76">
        <v>28</v>
      </c>
      <c r="F26" s="78">
        <v>8</v>
      </c>
      <c r="G26" s="76">
        <v>2555</v>
      </c>
      <c r="H26" s="68" t="str">
        <f t="shared" si="0"/>
        <v>ด.ช. หรือ ด.ญ.</v>
      </c>
      <c r="I26" s="69">
        <f t="shared" si="1"/>
        <v>9</v>
      </c>
      <c r="J26" s="70" t="s">
        <v>467</v>
      </c>
      <c r="K26" s="69">
        <f t="shared" si="2"/>
        <v>8</v>
      </c>
      <c r="L26" s="70" t="s">
        <v>468</v>
      </c>
      <c r="M26" s="69">
        <f t="shared" si="3"/>
        <v>3</v>
      </c>
      <c r="N26" s="70" t="s">
        <v>573</v>
      </c>
      <c r="O26" s="50"/>
      <c r="P26" s="50"/>
      <c r="Q26" s="51"/>
      <c r="R26" s="50"/>
      <c r="S26" s="50"/>
      <c r="T26" s="50"/>
      <c r="U26" s="50"/>
      <c r="V26" s="50"/>
      <c r="W26" s="50"/>
      <c r="X26" s="52">
        <f t="shared" si="4"/>
        <v>10</v>
      </c>
      <c r="Y26" s="52">
        <f t="shared" si="5"/>
        <v>-3</v>
      </c>
      <c r="Z26" s="52">
        <f t="shared" si="6"/>
        <v>-27</v>
      </c>
    </row>
    <row r="27" spans="1:26" ht="21" customHeight="1" x14ac:dyDescent="0.35">
      <c r="A27" s="71">
        <v>22</v>
      </c>
      <c r="B27" s="81" t="s">
        <v>606</v>
      </c>
      <c r="C27" s="81" t="s">
        <v>619</v>
      </c>
      <c r="D27" s="81" t="s">
        <v>620</v>
      </c>
      <c r="E27" s="75">
        <v>13</v>
      </c>
      <c r="F27" s="77">
        <v>11</v>
      </c>
      <c r="G27" s="75">
        <v>2555</v>
      </c>
      <c r="H27" s="68" t="str">
        <f t="shared" si="0"/>
        <v>ด.ช. หรือ ด.ญ.</v>
      </c>
      <c r="I27" s="69">
        <f t="shared" si="1"/>
        <v>9</v>
      </c>
      <c r="J27" s="70" t="s">
        <v>467</v>
      </c>
      <c r="K27" s="69">
        <f t="shared" si="2"/>
        <v>5</v>
      </c>
      <c r="L27" s="70" t="s">
        <v>468</v>
      </c>
      <c r="M27" s="69">
        <f t="shared" si="3"/>
        <v>18</v>
      </c>
      <c r="N27" s="70" t="s">
        <v>573</v>
      </c>
      <c r="O27" s="50"/>
      <c r="P27" s="50"/>
      <c r="Q27" s="51"/>
      <c r="R27" s="50"/>
      <c r="S27" s="50"/>
      <c r="T27" s="50"/>
      <c r="U27" s="50"/>
      <c r="V27" s="50"/>
      <c r="W27" s="50"/>
      <c r="X27" s="52">
        <f t="shared" si="4"/>
        <v>10</v>
      </c>
      <c r="Y27" s="52">
        <f t="shared" si="5"/>
        <v>-6</v>
      </c>
      <c r="Z27" s="52">
        <f t="shared" si="6"/>
        <v>-12</v>
      </c>
    </row>
    <row r="28" spans="1:26" ht="21" customHeight="1" x14ac:dyDescent="0.35">
      <c r="A28" s="65">
        <v>23</v>
      </c>
      <c r="B28" s="81" t="s">
        <v>606</v>
      </c>
      <c r="C28" s="81" t="s">
        <v>621</v>
      </c>
      <c r="D28" s="81" t="s">
        <v>622</v>
      </c>
      <c r="E28" s="78">
        <v>18</v>
      </c>
      <c r="F28" s="78">
        <v>8</v>
      </c>
      <c r="G28" s="76">
        <v>2555</v>
      </c>
      <c r="H28" s="68" t="str">
        <f t="shared" si="0"/>
        <v>ด.ช. หรือ ด.ญ.</v>
      </c>
      <c r="I28" s="69">
        <f t="shared" si="1"/>
        <v>9</v>
      </c>
      <c r="J28" s="70" t="s">
        <v>467</v>
      </c>
      <c r="K28" s="69">
        <f t="shared" si="2"/>
        <v>8</v>
      </c>
      <c r="L28" s="70" t="s">
        <v>468</v>
      </c>
      <c r="M28" s="69">
        <f t="shared" si="3"/>
        <v>13</v>
      </c>
      <c r="N28" s="70" t="s">
        <v>573</v>
      </c>
      <c r="O28" s="50"/>
      <c r="P28" s="50"/>
      <c r="Q28" s="51"/>
      <c r="R28" s="50"/>
      <c r="S28" s="50"/>
      <c r="T28" s="50"/>
      <c r="U28" s="50"/>
      <c r="V28" s="50"/>
      <c r="W28" s="50"/>
      <c r="X28" s="52">
        <f t="shared" si="4"/>
        <v>10</v>
      </c>
      <c r="Y28" s="52">
        <f t="shared" si="5"/>
        <v>-3</v>
      </c>
      <c r="Z28" s="52">
        <f t="shared" si="6"/>
        <v>-17</v>
      </c>
    </row>
    <row r="29" spans="1:26" ht="21" customHeight="1" x14ac:dyDescent="0.35">
      <c r="A29" s="71">
        <v>24</v>
      </c>
      <c r="B29" s="81" t="s">
        <v>606</v>
      </c>
      <c r="C29" s="81" t="s">
        <v>623</v>
      </c>
      <c r="D29" s="81" t="s">
        <v>624</v>
      </c>
      <c r="E29" s="73">
        <v>19</v>
      </c>
      <c r="F29" s="73">
        <v>12</v>
      </c>
      <c r="G29" s="73">
        <v>2555</v>
      </c>
      <c r="H29" s="68" t="str">
        <f t="shared" si="0"/>
        <v>ด.ช. หรือ ด.ญ.</v>
      </c>
      <c r="I29" s="69">
        <f t="shared" si="1"/>
        <v>9</v>
      </c>
      <c r="J29" s="70" t="s">
        <v>467</v>
      </c>
      <c r="K29" s="69">
        <f t="shared" si="2"/>
        <v>4</v>
      </c>
      <c r="L29" s="70" t="s">
        <v>468</v>
      </c>
      <c r="M29" s="69">
        <f t="shared" si="3"/>
        <v>12</v>
      </c>
      <c r="N29" s="70" t="s">
        <v>573</v>
      </c>
      <c r="O29" s="50"/>
      <c r="P29" s="50"/>
      <c r="Q29" s="51"/>
      <c r="R29" s="50"/>
      <c r="S29" s="50"/>
      <c r="T29" s="50"/>
      <c r="U29" s="50"/>
      <c r="V29" s="50"/>
      <c r="W29" s="50"/>
      <c r="X29" s="52">
        <f t="shared" si="4"/>
        <v>10</v>
      </c>
      <c r="Y29" s="52">
        <f t="shared" si="5"/>
        <v>-7</v>
      </c>
      <c r="Z29" s="52">
        <f t="shared" si="6"/>
        <v>-18</v>
      </c>
    </row>
    <row r="30" spans="1:26" ht="21" customHeight="1" x14ac:dyDescent="0.35">
      <c r="A30" s="65">
        <v>25</v>
      </c>
      <c r="B30" s="81" t="s">
        <v>606</v>
      </c>
      <c r="C30" s="81" t="s">
        <v>625</v>
      </c>
      <c r="D30" s="81" t="s">
        <v>626</v>
      </c>
      <c r="E30" s="73">
        <v>27</v>
      </c>
      <c r="F30" s="74">
        <v>3</v>
      </c>
      <c r="G30" s="73">
        <v>2556</v>
      </c>
      <c r="H30" s="68" t="str">
        <f t="shared" si="0"/>
        <v>ด.ช. หรือ ด.ญ.</v>
      </c>
      <c r="I30" s="69">
        <f t="shared" si="1"/>
        <v>9</v>
      </c>
      <c r="J30" s="70" t="s">
        <v>467</v>
      </c>
      <c r="K30" s="69">
        <f t="shared" si="2"/>
        <v>1</v>
      </c>
      <c r="L30" s="70" t="s">
        <v>468</v>
      </c>
      <c r="M30" s="69">
        <f t="shared" si="3"/>
        <v>4</v>
      </c>
      <c r="N30" s="70" t="s">
        <v>573</v>
      </c>
      <c r="O30" s="50"/>
      <c r="P30" s="50"/>
      <c r="Q30" s="51"/>
      <c r="R30" s="50"/>
      <c r="S30" s="50"/>
      <c r="T30" s="50"/>
      <c r="U30" s="50"/>
      <c r="V30" s="50"/>
      <c r="W30" s="50"/>
      <c r="X30" s="52">
        <f t="shared" si="4"/>
        <v>9</v>
      </c>
      <c r="Y30" s="52">
        <f t="shared" si="5"/>
        <v>2</v>
      </c>
      <c r="Z30" s="52">
        <f t="shared" si="6"/>
        <v>-26</v>
      </c>
    </row>
    <row r="31" spans="1:26" ht="21" customHeight="1" x14ac:dyDescent="0.35">
      <c r="A31" s="71">
        <v>26</v>
      </c>
      <c r="B31" s="81" t="s">
        <v>606</v>
      </c>
      <c r="C31" s="81" t="s">
        <v>627</v>
      </c>
      <c r="D31" s="81" t="s">
        <v>628</v>
      </c>
      <c r="E31" s="75">
        <v>16</v>
      </c>
      <c r="F31" s="78">
        <v>10</v>
      </c>
      <c r="G31" s="76">
        <v>2555</v>
      </c>
      <c r="H31" s="68" t="str">
        <f t="shared" si="0"/>
        <v>ด.ช. หรือ ด.ญ.</v>
      </c>
      <c r="I31" s="69">
        <f t="shared" si="1"/>
        <v>9</v>
      </c>
      <c r="J31" s="70" t="s">
        <v>467</v>
      </c>
      <c r="K31" s="69">
        <f t="shared" si="2"/>
        <v>6</v>
      </c>
      <c r="L31" s="70" t="s">
        <v>468</v>
      </c>
      <c r="M31" s="69">
        <f t="shared" si="3"/>
        <v>15</v>
      </c>
      <c r="N31" s="70" t="s">
        <v>573</v>
      </c>
      <c r="O31" s="50"/>
      <c r="P31" s="50"/>
      <c r="Q31" s="51"/>
      <c r="R31" s="50"/>
      <c r="S31" s="50"/>
      <c r="T31" s="50"/>
      <c r="U31" s="50"/>
      <c r="V31" s="50"/>
      <c r="W31" s="50"/>
      <c r="X31" s="52">
        <f t="shared" si="4"/>
        <v>10</v>
      </c>
      <c r="Y31" s="52">
        <f t="shared" si="5"/>
        <v>-5</v>
      </c>
      <c r="Z31" s="52">
        <f t="shared" si="6"/>
        <v>-15</v>
      </c>
    </row>
    <row r="32" spans="1:26" ht="21" customHeight="1" x14ac:dyDescent="0.35">
      <c r="A32" s="65">
        <v>27</v>
      </c>
      <c r="B32" s="81" t="s">
        <v>606</v>
      </c>
      <c r="C32" s="81" t="s">
        <v>629</v>
      </c>
      <c r="D32" s="81" t="s">
        <v>630</v>
      </c>
      <c r="E32" s="73">
        <v>18</v>
      </c>
      <c r="F32" s="74">
        <v>4</v>
      </c>
      <c r="G32" s="73">
        <v>2556</v>
      </c>
      <c r="H32" s="68" t="str">
        <f t="shared" si="0"/>
        <v>ด.ช. หรือ ด.ญ.</v>
      </c>
      <c r="I32" s="69">
        <f t="shared" si="1"/>
        <v>9</v>
      </c>
      <c r="J32" s="70" t="s">
        <v>467</v>
      </c>
      <c r="K32" s="69">
        <f t="shared" si="2"/>
        <v>0</v>
      </c>
      <c r="L32" s="70" t="s">
        <v>468</v>
      </c>
      <c r="M32" s="69">
        <f t="shared" si="3"/>
        <v>13</v>
      </c>
      <c r="N32" s="70" t="s">
        <v>573</v>
      </c>
      <c r="O32" s="50"/>
      <c r="P32" s="50"/>
      <c r="Q32" s="51"/>
      <c r="R32" s="50"/>
      <c r="S32" s="50"/>
      <c r="T32" s="50"/>
      <c r="U32" s="50"/>
      <c r="V32" s="50"/>
      <c r="W32" s="50"/>
      <c r="X32" s="52">
        <f t="shared" si="4"/>
        <v>9</v>
      </c>
      <c r="Y32" s="52">
        <f t="shared" si="5"/>
        <v>1</v>
      </c>
      <c r="Z32" s="52">
        <f t="shared" si="6"/>
        <v>-17</v>
      </c>
    </row>
    <row r="33" spans="1:26" ht="21" customHeight="1" x14ac:dyDescent="0.35">
      <c r="A33" s="71">
        <v>28</v>
      </c>
      <c r="B33" s="81" t="s">
        <v>606</v>
      </c>
      <c r="C33" s="81" t="s">
        <v>631</v>
      </c>
      <c r="D33" s="81" t="s">
        <v>632</v>
      </c>
      <c r="E33" s="76">
        <v>2</v>
      </c>
      <c r="F33" s="78">
        <v>5</v>
      </c>
      <c r="G33" s="76">
        <v>2556</v>
      </c>
      <c r="H33" s="68" t="str">
        <f t="shared" si="0"/>
        <v>ด.ช. หรือ ด.ญ.</v>
      </c>
      <c r="I33" s="69">
        <f t="shared" si="1"/>
        <v>8</v>
      </c>
      <c r="J33" s="70" t="s">
        <v>467</v>
      </c>
      <c r="K33" s="69">
        <f t="shared" si="2"/>
        <v>11</v>
      </c>
      <c r="L33" s="70" t="s">
        <v>468</v>
      </c>
      <c r="M33" s="69">
        <f t="shared" si="3"/>
        <v>29</v>
      </c>
      <c r="N33" s="70" t="s">
        <v>573</v>
      </c>
      <c r="O33" s="50"/>
      <c r="P33" s="50"/>
      <c r="Q33" s="51"/>
      <c r="R33" s="50"/>
      <c r="S33" s="50"/>
      <c r="T33" s="50"/>
      <c r="U33" s="50"/>
      <c r="V33" s="50"/>
      <c r="W33" s="50"/>
      <c r="X33" s="52">
        <f t="shared" si="4"/>
        <v>9</v>
      </c>
      <c r="Y33" s="52">
        <f t="shared" si="5"/>
        <v>0</v>
      </c>
      <c r="Z33" s="52">
        <f t="shared" si="6"/>
        <v>-1</v>
      </c>
    </row>
    <row r="34" spans="1:26" ht="21" customHeight="1" x14ac:dyDescent="0.35">
      <c r="A34" s="65">
        <v>29</v>
      </c>
      <c r="B34" s="83" t="s">
        <v>606</v>
      </c>
      <c r="C34" s="83" t="s">
        <v>633</v>
      </c>
      <c r="D34" s="83" t="s">
        <v>634</v>
      </c>
      <c r="E34" s="76">
        <v>9</v>
      </c>
      <c r="F34" s="78">
        <v>6</v>
      </c>
      <c r="G34" s="76">
        <v>2556</v>
      </c>
      <c r="H34" s="68" t="str">
        <f t="shared" si="0"/>
        <v>ด.ช. หรือ ด.ญ.</v>
      </c>
      <c r="I34" s="69">
        <f t="shared" si="1"/>
        <v>8</v>
      </c>
      <c r="J34" s="70" t="s">
        <v>467</v>
      </c>
      <c r="K34" s="69">
        <f t="shared" si="2"/>
        <v>10</v>
      </c>
      <c r="L34" s="70" t="s">
        <v>468</v>
      </c>
      <c r="M34" s="69">
        <f t="shared" si="3"/>
        <v>22</v>
      </c>
      <c r="N34" s="70" t="s">
        <v>573</v>
      </c>
      <c r="O34" s="50"/>
      <c r="P34" s="50"/>
      <c r="Q34" s="50"/>
      <c r="R34" s="50"/>
      <c r="S34" s="50"/>
      <c r="T34" s="50"/>
      <c r="U34" s="50"/>
      <c r="V34" s="50"/>
      <c r="W34" s="50"/>
      <c r="X34" s="52">
        <f t="shared" si="4"/>
        <v>9</v>
      </c>
      <c r="Y34" s="52">
        <f t="shared" si="5"/>
        <v>-1</v>
      </c>
      <c r="Z34" s="52">
        <f t="shared" si="6"/>
        <v>-8</v>
      </c>
    </row>
    <row r="35" spans="1:26" ht="21" customHeight="1" x14ac:dyDescent="0.35">
      <c r="A35" s="71">
        <v>30</v>
      </c>
      <c r="B35" s="85" t="s">
        <v>606</v>
      </c>
      <c r="C35" s="81" t="s">
        <v>635</v>
      </c>
      <c r="D35" s="81" t="s">
        <v>636</v>
      </c>
      <c r="E35" s="74"/>
      <c r="F35" s="73"/>
      <c r="G35" s="73"/>
      <c r="H35" s="68" t="str">
        <f t="shared" si="0"/>
        <v>นาย หรือ น.ส.</v>
      </c>
      <c r="I35" s="69">
        <f t="shared" si="1"/>
        <v>2565</v>
      </c>
      <c r="J35" s="70" t="s">
        <v>467</v>
      </c>
      <c r="K35" s="69">
        <f t="shared" si="2"/>
        <v>5</v>
      </c>
      <c r="L35" s="70" t="s">
        <v>468</v>
      </c>
      <c r="M35" s="69">
        <f t="shared" si="3"/>
        <v>1</v>
      </c>
      <c r="N35" s="70" t="s">
        <v>573</v>
      </c>
      <c r="O35" s="50"/>
      <c r="P35" s="50"/>
      <c r="Q35" s="50"/>
      <c r="R35" s="50"/>
      <c r="S35" s="50"/>
      <c r="T35" s="50"/>
      <c r="U35" s="50"/>
      <c r="V35" s="50"/>
      <c r="W35" s="50"/>
      <c r="X35" s="52">
        <f t="shared" si="4"/>
        <v>2565</v>
      </c>
      <c r="Y35" s="52">
        <f t="shared" si="5"/>
        <v>5</v>
      </c>
      <c r="Z35" s="52">
        <f t="shared" si="6"/>
        <v>1</v>
      </c>
    </row>
    <row r="36" spans="1:26" ht="21" customHeight="1" x14ac:dyDescent="0.35">
      <c r="A36" s="65">
        <v>31</v>
      </c>
      <c r="B36" s="85" t="s">
        <v>577</v>
      </c>
      <c r="C36" s="81" t="s">
        <v>637</v>
      </c>
      <c r="D36" s="81" t="s">
        <v>638</v>
      </c>
      <c r="E36" s="76"/>
      <c r="F36" s="78"/>
      <c r="G36" s="76"/>
      <c r="H36" s="68" t="str">
        <f t="shared" si="0"/>
        <v>นาย หรือ น.ส.</v>
      </c>
      <c r="I36" s="69">
        <f t="shared" si="1"/>
        <v>2565</v>
      </c>
      <c r="J36" s="70" t="s">
        <v>467</v>
      </c>
      <c r="K36" s="69">
        <f t="shared" si="2"/>
        <v>5</v>
      </c>
      <c r="L36" s="70" t="s">
        <v>468</v>
      </c>
      <c r="M36" s="69">
        <f t="shared" si="3"/>
        <v>1</v>
      </c>
      <c r="N36" s="70" t="s">
        <v>573</v>
      </c>
      <c r="O36" s="50"/>
      <c r="P36" s="50"/>
      <c r="Q36" s="50"/>
      <c r="R36" s="50"/>
      <c r="S36" s="50"/>
      <c r="T36" s="50"/>
      <c r="U36" s="50"/>
      <c r="V36" s="50"/>
      <c r="W36" s="50"/>
      <c r="X36" s="52">
        <f t="shared" si="4"/>
        <v>2565</v>
      </c>
      <c r="Y36" s="52">
        <f t="shared" si="5"/>
        <v>5</v>
      </c>
      <c r="Z36" s="52">
        <f t="shared" si="6"/>
        <v>1</v>
      </c>
    </row>
    <row r="37" spans="1:26" ht="21" customHeight="1" x14ac:dyDescent="0.2">
      <c r="A37" s="71">
        <v>32</v>
      </c>
      <c r="B37" s="86"/>
      <c r="C37" s="86"/>
      <c r="D37" s="86"/>
      <c r="E37" s="76"/>
      <c r="F37" s="76"/>
      <c r="G37" s="76"/>
      <c r="H37" s="68" t="str">
        <f t="shared" si="0"/>
        <v>นาย หรือ น.ส.</v>
      </c>
      <c r="I37" s="69">
        <f t="shared" si="1"/>
        <v>2565</v>
      </c>
      <c r="J37" s="70" t="s">
        <v>467</v>
      </c>
      <c r="K37" s="69">
        <f t="shared" si="2"/>
        <v>5</v>
      </c>
      <c r="L37" s="70" t="s">
        <v>468</v>
      </c>
      <c r="M37" s="69">
        <f t="shared" si="3"/>
        <v>1</v>
      </c>
      <c r="N37" s="70" t="s">
        <v>573</v>
      </c>
      <c r="O37" s="50"/>
      <c r="P37" s="50"/>
      <c r="Q37" s="50"/>
      <c r="R37" s="50"/>
      <c r="S37" s="50"/>
      <c r="T37" s="50"/>
      <c r="U37" s="50"/>
      <c r="V37" s="50"/>
      <c r="W37" s="50"/>
      <c r="X37" s="52">
        <f t="shared" si="4"/>
        <v>2565</v>
      </c>
      <c r="Y37" s="52">
        <f t="shared" si="5"/>
        <v>5</v>
      </c>
      <c r="Z37" s="52">
        <f t="shared" si="6"/>
        <v>1</v>
      </c>
    </row>
    <row r="38" spans="1:26" ht="21" customHeight="1" x14ac:dyDescent="0.2">
      <c r="A38" s="65">
        <v>33</v>
      </c>
      <c r="B38" s="87"/>
      <c r="C38" s="87"/>
      <c r="D38" s="87"/>
      <c r="E38" s="76"/>
      <c r="F38" s="78"/>
      <c r="G38" s="76"/>
      <c r="H38" s="68" t="str">
        <f t="shared" si="0"/>
        <v>นาย หรือ น.ส.</v>
      </c>
      <c r="I38" s="69">
        <f t="shared" si="1"/>
        <v>2565</v>
      </c>
      <c r="J38" s="70" t="s">
        <v>467</v>
      </c>
      <c r="K38" s="69">
        <f t="shared" si="2"/>
        <v>5</v>
      </c>
      <c r="L38" s="70" t="s">
        <v>468</v>
      </c>
      <c r="M38" s="69">
        <f t="shared" si="3"/>
        <v>1</v>
      </c>
      <c r="N38" s="70" t="s">
        <v>573</v>
      </c>
      <c r="O38" s="50"/>
      <c r="P38" s="50"/>
      <c r="Q38" s="50"/>
      <c r="R38" s="50"/>
      <c r="S38" s="50"/>
      <c r="T38" s="50"/>
      <c r="U38" s="50"/>
      <c r="V38" s="50"/>
      <c r="W38" s="50"/>
      <c r="X38" s="52">
        <f t="shared" si="4"/>
        <v>2565</v>
      </c>
      <c r="Y38" s="52">
        <f t="shared" si="5"/>
        <v>5</v>
      </c>
      <c r="Z38" s="52">
        <f t="shared" si="6"/>
        <v>1</v>
      </c>
    </row>
    <row r="39" spans="1:26" ht="21" customHeight="1" x14ac:dyDescent="0.2">
      <c r="A39" s="71">
        <v>34</v>
      </c>
      <c r="B39" s="86"/>
      <c r="C39" s="86"/>
      <c r="D39" s="86"/>
      <c r="E39" s="76"/>
      <c r="F39" s="76"/>
      <c r="G39" s="76"/>
      <c r="H39" s="68" t="str">
        <f t="shared" si="0"/>
        <v>นาย หรือ น.ส.</v>
      </c>
      <c r="I39" s="69">
        <f t="shared" si="1"/>
        <v>2565</v>
      </c>
      <c r="J39" s="70" t="s">
        <v>467</v>
      </c>
      <c r="K39" s="69">
        <f t="shared" si="2"/>
        <v>5</v>
      </c>
      <c r="L39" s="70" t="s">
        <v>468</v>
      </c>
      <c r="M39" s="69">
        <f t="shared" si="3"/>
        <v>1</v>
      </c>
      <c r="N39" s="70" t="s">
        <v>573</v>
      </c>
      <c r="O39" s="50"/>
      <c r="P39" s="50"/>
      <c r="Q39" s="50"/>
      <c r="R39" s="50"/>
      <c r="S39" s="50"/>
      <c r="T39" s="50"/>
      <c r="U39" s="50"/>
      <c r="V39" s="50"/>
      <c r="W39" s="50"/>
      <c r="X39" s="52">
        <f t="shared" si="4"/>
        <v>2565</v>
      </c>
      <c r="Y39" s="52">
        <f t="shared" si="5"/>
        <v>5</v>
      </c>
      <c r="Z39" s="52">
        <f t="shared" si="6"/>
        <v>1</v>
      </c>
    </row>
    <row r="40" spans="1:26" ht="21" customHeight="1" x14ac:dyDescent="0.2">
      <c r="A40" s="65">
        <v>35</v>
      </c>
      <c r="B40" s="87"/>
      <c r="C40" s="87"/>
      <c r="D40" s="87"/>
      <c r="E40" s="76"/>
      <c r="F40" s="76"/>
      <c r="G40" s="76"/>
      <c r="H40" s="68" t="str">
        <f t="shared" si="0"/>
        <v>นาย หรือ น.ส.</v>
      </c>
      <c r="I40" s="69">
        <f t="shared" si="1"/>
        <v>2565</v>
      </c>
      <c r="J40" s="70" t="s">
        <v>467</v>
      </c>
      <c r="K40" s="69">
        <f t="shared" si="2"/>
        <v>5</v>
      </c>
      <c r="L40" s="70" t="s">
        <v>468</v>
      </c>
      <c r="M40" s="69">
        <f t="shared" si="3"/>
        <v>1</v>
      </c>
      <c r="N40" s="70" t="s">
        <v>573</v>
      </c>
      <c r="O40" s="50"/>
      <c r="P40" s="50"/>
      <c r="Q40" s="50"/>
      <c r="R40" s="50"/>
      <c r="S40" s="50"/>
      <c r="T40" s="50"/>
      <c r="U40" s="50"/>
      <c r="V40" s="50"/>
      <c r="W40" s="50"/>
      <c r="X40" s="52">
        <f t="shared" si="4"/>
        <v>2565</v>
      </c>
      <c r="Y40" s="52">
        <f t="shared" si="5"/>
        <v>5</v>
      </c>
      <c r="Z40" s="52">
        <f t="shared" si="6"/>
        <v>1</v>
      </c>
    </row>
    <row r="41" spans="1:26" ht="21" customHeight="1" x14ac:dyDescent="0.2">
      <c r="A41" s="71">
        <v>36</v>
      </c>
      <c r="B41" s="86"/>
      <c r="C41" s="86"/>
      <c r="D41" s="86"/>
      <c r="E41" s="76"/>
      <c r="F41" s="78"/>
      <c r="G41" s="76"/>
      <c r="H41" s="68" t="str">
        <f t="shared" si="0"/>
        <v>นาย หรือ น.ส.</v>
      </c>
      <c r="I41" s="69">
        <f t="shared" si="1"/>
        <v>2565</v>
      </c>
      <c r="J41" s="70" t="s">
        <v>467</v>
      </c>
      <c r="K41" s="69">
        <f t="shared" si="2"/>
        <v>5</v>
      </c>
      <c r="L41" s="70" t="s">
        <v>468</v>
      </c>
      <c r="M41" s="69">
        <f t="shared" si="3"/>
        <v>1</v>
      </c>
      <c r="N41" s="70" t="s">
        <v>573</v>
      </c>
      <c r="O41" s="50"/>
      <c r="P41" s="50"/>
      <c r="Q41" s="50"/>
      <c r="R41" s="50"/>
      <c r="S41" s="50"/>
      <c r="T41" s="50"/>
      <c r="U41" s="50"/>
      <c r="V41" s="50"/>
      <c r="W41" s="50"/>
      <c r="X41" s="52">
        <f t="shared" si="4"/>
        <v>2565</v>
      </c>
      <c r="Y41" s="52">
        <f t="shared" si="5"/>
        <v>5</v>
      </c>
      <c r="Z41" s="52">
        <f t="shared" si="6"/>
        <v>1</v>
      </c>
    </row>
    <row r="42" spans="1:26" ht="21" customHeight="1" x14ac:dyDescent="0.2">
      <c r="A42" s="65">
        <v>37</v>
      </c>
      <c r="B42" s="87"/>
      <c r="C42" s="87"/>
      <c r="D42" s="87"/>
      <c r="E42" s="79"/>
      <c r="F42" s="79"/>
      <c r="G42" s="80"/>
      <c r="H42" s="68" t="str">
        <f t="shared" si="0"/>
        <v>นาย หรือ น.ส.</v>
      </c>
      <c r="I42" s="69">
        <f t="shared" si="1"/>
        <v>2565</v>
      </c>
      <c r="J42" s="70" t="s">
        <v>467</v>
      </c>
      <c r="K42" s="69">
        <f t="shared" si="2"/>
        <v>5</v>
      </c>
      <c r="L42" s="70" t="s">
        <v>468</v>
      </c>
      <c r="M42" s="69">
        <f t="shared" si="3"/>
        <v>1</v>
      </c>
      <c r="N42" s="70" t="s">
        <v>573</v>
      </c>
      <c r="O42" s="50"/>
      <c r="P42" s="50"/>
      <c r="Q42" s="50"/>
      <c r="R42" s="50"/>
      <c r="S42" s="50"/>
      <c r="T42" s="50"/>
      <c r="U42" s="50"/>
      <c r="V42" s="50"/>
      <c r="W42" s="50"/>
      <c r="X42" s="52">
        <f t="shared" si="4"/>
        <v>2565</v>
      </c>
      <c r="Y42" s="52">
        <f t="shared" si="5"/>
        <v>5</v>
      </c>
      <c r="Z42" s="52">
        <f t="shared" si="6"/>
        <v>1</v>
      </c>
    </row>
    <row r="43" spans="1:26" ht="21" customHeight="1" x14ac:dyDescent="0.2">
      <c r="A43" s="71">
        <v>38</v>
      </c>
      <c r="B43" s="86"/>
      <c r="C43" s="86"/>
      <c r="D43" s="86"/>
      <c r="E43" s="78"/>
      <c r="F43" s="78"/>
      <c r="G43" s="76"/>
      <c r="H43" s="68" t="str">
        <f t="shared" si="0"/>
        <v>นาย หรือ น.ส.</v>
      </c>
      <c r="I43" s="69">
        <f t="shared" si="1"/>
        <v>2565</v>
      </c>
      <c r="J43" s="70" t="s">
        <v>467</v>
      </c>
      <c r="K43" s="69">
        <f t="shared" si="2"/>
        <v>5</v>
      </c>
      <c r="L43" s="70" t="s">
        <v>468</v>
      </c>
      <c r="M43" s="69">
        <f t="shared" si="3"/>
        <v>1</v>
      </c>
      <c r="N43" s="70" t="s">
        <v>573</v>
      </c>
      <c r="O43" s="50"/>
      <c r="P43" s="50"/>
      <c r="Q43" s="50"/>
      <c r="R43" s="50"/>
      <c r="S43" s="50"/>
      <c r="T43" s="50"/>
      <c r="U43" s="50"/>
      <c r="V43" s="50"/>
      <c r="W43" s="50"/>
      <c r="X43" s="52">
        <f t="shared" si="4"/>
        <v>2565</v>
      </c>
      <c r="Y43" s="52">
        <f t="shared" si="5"/>
        <v>5</v>
      </c>
      <c r="Z43" s="52">
        <f t="shared" si="6"/>
        <v>1</v>
      </c>
    </row>
    <row r="44" spans="1:26" ht="21" customHeight="1" x14ac:dyDescent="0.2">
      <c r="A44" s="65">
        <v>39</v>
      </c>
      <c r="B44" s="65"/>
      <c r="C44" s="65"/>
      <c r="D44" s="65"/>
      <c r="E44" s="72"/>
      <c r="F44" s="72"/>
      <c r="G44" s="71"/>
      <c r="H44" s="68" t="str">
        <f t="shared" si="0"/>
        <v>นาย หรือ น.ส.</v>
      </c>
      <c r="I44" s="69">
        <f t="shared" si="1"/>
        <v>2565</v>
      </c>
      <c r="J44" s="70" t="s">
        <v>467</v>
      </c>
      <c r="K44" s="69">
        <f t="shared" si="2"/>
        <v>5</v>
      </c>
      <c r="L44" s="70" t="s">
        <v>468</v>
      </c>
      <c r="M44" s="69">
        <f t="shared" si="3"/>
        <v>1</v>
      </c>
      <c r="N44" s="70" t="s">
        <v>573</v>
      </c>
      <c r="O44" s="50"/>
      <c r="P44" s="50"/>
      <c r="Q44" s="50"/>
      <c r="R44" s="50"/>
      <c r="S44" s="50"/>
      <c r="T44" s="50"/>
      <c r="U44" s="50"/>
      <c r="V44" s="50"/>
      <c r="W44" s="50"/>
      <c r="X44" s="52">
        <f t="shared" si="4"/>
        <v>2565</v>
      </c>
      <c r="Y44" s="52">
        <f t="shared" si="5"/>
        <v>5</v>
      </c>
      <c r="Z44" s="52">
        <f t="shared" si="6"/>
        <v>1</v>
      </c>
    </row>
    <row r="45" spans="1:26" ht="21" customHeight="1" x14ac:dyDescent="0.2">
      <c r="A45" s="71">
        <v>40</v>
      </c>
      <c r="B45" s="71"/>
      <c r="C45" s="71"/>
      <c r="D45" s="71"/>
      <c r="E45" s="67"/>
      <c r="F45" s="67"/>
      <c r="G45" s="66"/>
      <c r="H45" s="68" t="str">
        <f t="shared" si="0"/>
        <v>นาย หรือ น.ส.</v>
      </c>
      <c r="I45" s="69">
        <f t="shared" si="1"/>
        <v>2565</v>
      </c>
      <c r="J45" s="70" t="s">
        <v>467</v>
      </c>
      <c r="K45" s="69">
        <f t="shared" si="2"/>
        <v>5</v>
      </c>
      <c r="L45" s="70" t="s">
        <v>468</v>
      </c>
      <c r="M45" s="69">
        <f t="shared" si="3"/>
        <v>1</v>
      </c>
      <c r="N45" s="70" t="s">
        <v>573</v>
      </c>
      <c r="O45" s="50"/>
      <c r="P45" s="50"/>
      <c r="Q45" s="50"/>
      <c r="R45" s="50"/>
      <c r="S45" s="50"/>
      <c r="T45" s="50"/>
      <c r="U45" s="50"/>
      <c r="V45" s="50"/>
      <c r="W45" s="50"/>
      <c r="X45" s="52">
        <f t="shared" si="4"/>
        <v>2565</v>
      </c>
      <c r="Y45" s="52">
        <f t="shared" si="5"/>
        <v>5</v>
      </c>
      <c r="Z45" s="52">
        <f t="shared" si="6"/>
        <v>1</v>
      </c>
    </row>
    <row r="46" spans="1:26" ht="21" customHeight="1" x14ac:dyDescent="0.2">
      <c r="A46" s="65">
        <v>41</v>
      </c>
      <c r="B46" s="65"/>
      <c r="C46" s="65"/>
      <c r="D46" s="65"/>
      <c r="E46" s="66"/>
      <c r="F46" s="67"/>
      <c r="G46" s="66"/>
      <c r="H46" s="68" t="str">
        <f t="shared" si="0"/>
        <v>นาย หรือ น.ส.</v>
      </c>
      <c r="I46" s="69">
        <f t="shared" si="1"/>
        <v>2565</v>
      </c>
      <c r="J46" s="70" t="s">
        <v>467</v>
      </c>
      <c r="K46" s="69">
        <f t="shared" si="2"/>
        <v>5</v>
      </c>
      <c r="L46" s="70" t="s">
        <v>468</v>
      </c>
      <c r="M46" s="69">
        <f t="shared" si="3"/>
        <v>1</v>
      </c>
      <c r="N46" s="70" t="s">
        <v>573</v>
      </c>
      <c r="O46" s="50"/>
      <c r="P46" s="50"/>
      <c r="Q46" s="50"/>
      <c r="R46" s="50"/>
      <c r="S46" s="50"/>
      <c r="T46" s="50"/>
      <c r="U46" s="50"/>
      <c r="V46" s="50"/>
      <c r="W46" s="50"/>
      <c r="X46" s="52">
        <f t="shared" si="4"/>
        <v>2565</v>
      </c>
      <c r="Y46" s="52">
        <f t="shared" si="5"/>
        <v>5</v>
      </c>
      <c r="Z46" s="52">
        <f t="shared" si="6"/>
        <v>1</v>
      </c>
    </row>
    <row r="47" spans="1:26" ht="21" customHeight="1" x14ac:dyDescent="0.2">
      <c r="A47" s="71">
        <v>42</v>
      </c>
      <c r="B47" s="71"/>
      <c r="C47" s="71"/>
      <c r="D47" s="71"/>
      <c r="E47" s="66"/>
      <c r="F47" s="67"/>
      <c r="G47" s="66"/>
      <c r="H47" s="68" t="str">
        <f t="shared" si="0"/>
        <v>นาย หรือ น.ส.</v>
      </c>
      <c r="I47" s="69">
        <f t="shared" si="1"/>
        <v>2565</v>
      </c>
      <c r="J47" s="70" t="s">
        <v>467</v>
      </c>
      <c r="K47" s="69">
        <f t="shared" si="2"/>
        <v>5</v>
      </c>
      <c r="L47" s="70" t="s">
        <v>468</v>
      </c>
      <c r="M47" s="69">
        <f t="shared" si="3"/>
        <v>1</v>
      </c>
      <c r="N47" s="70" t="s">
        <v>573</v>
      </c>
      <c r="O47" s="50"/>
      <c r="P47" s="50"/>
      <c r="Q47" s="50"/>
      <c r="R47" s="50"/>
      <c r="S47" s="50"/>
      <c r="T47" s="50"/>
      <c r="U47" s="50"/>
      <c r="V47" s="50"/>
      <c r="W47" s="50"/>
      <c r="X47" s="52">
        <f t="shared" si="4"/>
        <v>2565</v>
      </c>
      <c r="Y47" s="52">
        <f t="shared" si="5"/>
        <v>5</v>
      </c>
      <c r="Z47" s="52">
        <f t="shared" si="6"/>
        <v>1</v>
      </c>
    </row>
    <row r="48" spans="1:26" ht="21" customHeight="1" x14ac:dyDescent="0.2">
      <c r="A48" s="65">
        <v>43</v>
      </c>
      <c r="B48" s="65"/>
      <c r="C48" s="65"/>
      <c r="D48" s="65"/>
      <c r="E48" s="71"/>
      <c r="F48" s="72"/>
      <c r="G48" s="71"/>
      <c r="H48" s="68" t="str">
        <f t="shared" si="0"/>
        <v>นาย หรือ น.ส.</v>
      </c>
      <c r="I48" s="69">
        <f t="shared" si="1"/>
        <v>2565</v>
      </c>
      <c r="J48" s="70" t="s">
        <v>467</v>
      </c>
      <c r="K48" s="69">
        <f t="shared" si="2"/>
        <v>5</v>
      </c>
      <c r="L48" s="70" t="s">
        <v>468</v>
      </c>
      <c r="M48" s="69">
        <f t="shared" si="3"/>
        <v>1</v>
      </c>
      <c r="N48" s="70" t="s">
        <v>573</v>
      </c>
      <c r="O48" s="50"/>
      <c r="P48" s="50"/>
      <c r="Q48" s="50"/>
      <c r="R48" s="50"/>
      <c r="S48" s="50"/>
      <c r="T48" s="50"/>
      <c r="U48" s="50"/>
      <c r="V48" s="50"/>
      <c r="W48" s="50"/>
      <c r="X48" s="52">
        <f t="shared" si="4"/>
        <v>2565</v>
      </c>
      <c r="Y48" s="52">
        <f t="shared" si="5"/>
        <v>5</v>
      </c>
      <c r="Z48" s="52">
        <f t="shared" si="6"/>
        <v>1</v>
      </c>
    </row>
    <row r="49" spans="1:26" ht="21" customHeight="1" x14ac:dyDescent="0.2">
      <c r="A49" s="71">
        <v>44</v>
      </c>
      <c r="B49" s="71"/>
      <c r="C49" s="71"/>
      <c r="D49" s="71"/>
      <c r="E49" s="67"/>
      <c r="F49" s="67"/>
      <c r="G49" s="66"/>
      <c r="H49" s="68" t="str">
        <f t="shared" si="0"/>
        <v>นาย หรือ น.ส.</v>
      </c>
      <c r="I49" s="69">
        <f t="shared" si="1"/>
        <v>2565</v>
      </c>
      <c r="J49" s="70" t="s">
        <v>467</v>
      </c>
      <c r="K49" s="69">
        <f t="shared" si="2"/>
        <v>5</v>
      </c>
      <c r="L49" s="70" t="s">
        <v>468</v>
      </c>
      <c r="M49" s="69">
        <f t="shared" si="3"/>
        <v>1</v>
      </c>
      <c r="N49" s="70" t="s">
        <v>573</v>
      </c>
      <c r="O49" s="50"/>
      <c r="P49" s="50"/>
      <c r="Q49" s="50"/>
      <c r="R49" s="50"/>
      <c r="S49" s="50"/>
      <c r="T49" s="50"/>
      <c r="U49" s="50"/>
      <c r="V49" s="50"/>
      <c r="W49" s="50"/>
      <c r="X49" s="52">
        <f t="shared" si="4"/>
        <v>2565</v>
      </c>
      <c r="Y49" s="52">
        <f t="shared" si="5"/>
        <v>5</v>
      </c>
      <c r="Z49" s="52">
        <f t="shared" si="6"/>
        <v>1</v>
      </c>
    </row>
    <row r="50" spans="1:26" ht="21" customHeight="1" x14ac:dyDescent="0.2">
      <c r="A50" s="65">
        <v>45</v>
      </c>
      <c r="B50" s="65"/>
      <c r="C50" s="65"/>
      <c r="D50" s="65"/>
      <c r="E50" s="66"/>
      <c r="F50" s="67"/>
      <c r="G50" s="66"/>
      <c r="H50" s="68" t="str">
        <f t="shared" si="0"/>
        <v>นาย หรือ น.ส.</v>
      </c>
      <c r="I50" s="69">
        <f t="shared" si="1"/>
        <v>2565</v>
      </c>
      <c r="J50" s="70" t="s">
        <v>467</v>
      </c>
      <c r="K50" s="69">
        <f t="shared" si="2"/>
        <v>5</v>
      </c>
      <c r="L50" s="70" t="s">
        <v>468</v>
      </c>
      <c r="M50" s="69">
        <f t="shared" si="3"/>
        <v>1</v>
      </c>
      <c r="N50" s="70" t="s">
        <v>573</v>
      </c>
      <c r="O50" s="50"/>
      <c r="P50" s="50"/>
      <c r="Q50" s="50"/>
      <c r="R50" s="50"/>
      <c r="S50" s="50"/>
      <c r="T50" s="50"/>
      <c r="U50" s="50"/>
      <c r="V50" s="50"/>
      <c r="W50" s="50"/>
      <c r="X50" s="52">
        <f t="shared" si="4"/>
        <v>2565</v>
      </c>
      <c r="Y50" s="52">
        <f t="shared" si="5"/>
        <v>5</v>
      </c>
      <c r="Z50" s="52">
        <f t="shared" si="6"/>
        <v>1</v>
      </c>
    </row>
    <row r="51" spans="1:26" ht="21" customHeight="1" x14ac:dyDescent="0.2">
      <c r="A51" s="71">
        <v>46</v>
      </c>
      <c r="B51" s="71"/>
      <c r="C51" s="71"/>
      <c r="D51" s="71"/>
      <c r="E51" s="71"/>
      <c r="F51" s="72"/>
      <c r="G51" s="71"/>
      <c r="H51" s="68" t="str">
        <f t="shared" si="0"/>
        <v>นาย หรือ น.ส.</v>
      </c>
      <c r="I51" s="69">
        <f t="shared" si="1"/>
        <v>2565</v>
      </c>
      <c r="J51" s="70" t="s">
        <v>467</v>
      </c>
      <c r="K51" s="69">
        <f t="shared" si="2"/>
        <v>5</v>
      </c>
      <c r="L51" s="70" t="s">
        <v>468</v>
      </c>
      <c r="M51" s="69">
        <f t="shared" si="3"/>
        <v>1</v>
      </c>
      <c r="N51" s="70" t="s">
        <v>573</v>
      </c>
      <c r="O51" s="50"/>
      <c r="P51" s="50"/>
      <c r="Q51" s="50"/>
      <c r="R51" s="50"/>
      <c r="S51" s="50"/>
      <c r="T51" s="50"/>
      <c r="U51" s="50"/>
      <c r="V51" s="50"/>
      <c r="W51" s="50"/>
      <c r="X51" s="52">
        <f t="shared" si="4"/>
        <v>2565</v>
      </c>
      <c r="Y51" s="52">
        <f t="shared" si="5"/>
        <v>5</v>
      </c>
      <c r="Z51" s="52">
        <f t="shared" si="6"/>
        <v>1</v>
      </c>
    </row>
    <row r="52" spans="1:26" ht="21" customHeight="1" x14ac:dyDescent="0.2">
      <c r="A52" s="65">
        <v>47</v>
      </c>
      <c r="B52" s="65"/>
      <c r="C52" s="65"/>
      <c r="D52" s="65"/>
      <c r="E52" s="71"/>
      <c r="F52" s="72"/>
      <c r="G52" s="71"/>
      <c r="H52" s="68" t="str">
        <f t="shared" si="0"/>
        <v>นาย หรือ น.ส.</v>
      </c>
      <c r="I52" s="69">
        <f t="shared" si="1"/>
        <v>2565</v>
      </c>
      <c r="J52" s="70" t="s">
        <v>467</v>
      </c>
      <c r="K52" s="69">
        <f t="shared" si="2"/>
        <v>5</v>
      </c>
      <c r="L52" s="70" t="s">
        <v>468</v>
      </c>
      <c r="M52" s="69">
        <f t="shared" si="3"/>
        <v>1</v>
      </c>
      <c r="N52" s="70" t="s">
        <v>573</v>
      </c>
      <c r="O52" s="50"/>
      <c r="P52" s="50"/>
      <c r="Q52" s="50"/>
      <c r="R52" s="50"/>
      <c r="S52" s="50"/>
      <c r="T52" s="50"/>
      <c r="U52" s="50"/>
      <c r="V52" s="50"/>
      <c r="W52" s="50"/>
      <c r="X52" s="52">
        <f t="shared" si="4"/>
        <v>2565</v>
      </c>
      <c r="Y52" s="52">
        <f t="shared" si="5"/>
        <v>5</v>
      </c>
      <c r="Z52" s="52">
        <f t="shared" si="6"/>
        <v>1</v>
      </c>
    </row>
    <row r="53" spans="1:26" ht="21" customHeight="1" x14ac:dyDescent="0.2">
      <c r="A53" s="71">
        <v>48</v>
      </c>
      <c r="B53" s="71"/>
      <c r="C53" s="71"/>
      <c r="D53" s="71"/>
      <c r="E53" s="71"/>
      <c r="F53" s="72"/>
      <c r="G53" s="71"/>
      <c r="H53" s="68" t="str">
        <f t="shared" si="0"/>
        <v>นาย หรือ น.ส.</v>
      </c>
      <c r="I53" s="69">
        <f t="shared" si="1"/>
        <v>2565</v>
      </c>
      <c r="J53" s="70" t="s">
        <v>467</v>
      </c>
      <c r="K53" s="69">
        <f t="shared" si="2"/>
        <v>5</v>
      </c>
      <c r="L53" s="70" t="s">
        <v>468</v>
      </c>
      <c r="M53" s="69">
        <f t="shared" si="3"/>
        <v>1</v>
      </c>
      <c r="N53" s="70" t="s">
        <v>573</v>
      </c>
      <c r="O53" s="50"/>
      <c r="P53" s="50"/>
      <c r="Q53" s="50"/>
      <c r="R53" s="50"/>
      <c r="S53" s="50"/>
      <c r="T53" s="50"/>
      <c r="U53" s="50"/>
      <c r="V53" s="50"/>
      <c r="W53" s="50"/>
      <c r="X53" s="52">
        <f t="shared" si="4"/>
        <v>2565</v>
      </c>
      <c r="Y53" s="52">
        <f t="shared" si="5"/>
        <v>5</v>
      </c>
      <c r="Z53" s="52">
        <f t="shared" si="6"/>
        <v>1</v>
      </c>
    </row>
    <row r="54" spans="1:26" ht="21" customHeight="1" x14ac:dyDescent="0.2">
      <c r="A54" s="65">
        <v>49</v>
      </c>
      <c r="B54" s="65"/>
      <c r="C54" s="65"/>
      <c r="D54" s="65"/>
      <c r="E54" s="66"/>
      <c r="F54" s="66"/>
      <c r="G54" s="66"/>
      <c r="H54" s="68" t="str">
        <f t="shared" si="0"/>
        <v>นาย หรือ น.ส.</v>
      </c>
      <c r="I54" s="69">
        <f t="shared" si="1"/>
        <v>2565</v>
      </c>
      <c r="J54" s="70" t="s">
        <v>467</v>
      </c>
      <c r="K54" s="69">
        <f t="shared" si="2"/>
        <v>5</v>
      </c>
      <c r="L54" s="70" t="s">
        <v>468</v>
      </c>
      <c r="M54" s="69">
        <f t="shared" si="3"/>
        <v>1</v>
      </c>
      <c r="N54" s="70" t="s">
        <v>573</v>
      </c>
      <c r="O54" s="50"/>
      <c r="P54" s="50"/>
      <c r="Q54" s="50"/>
      <c r="R54" s="50"/>
      <c r="S54" s="50"/>
      <c r="T54" s="50"/>
      <c r="U54" s="50"/>
      <c r="V54" s="50"/>
      <c r="W54" s="50"/>
      <c r="X54" s="52">
        <f t="shared" si="4"/>
        <v>2565</v>
      </c>
      <c r="Y54" s="52">
        <f t="shared" si="5"/>
        <v>5</v>
      </c>
      <c r="Z54" s="52">
        <f t="shared" si="6"/>
        <v>1</v>
      </c>
    </row>
    <row r="55" spans="1:26" ht="21" customHeight="1" x14ac:dyDescent="0.2">
      <c r="A55" s="71">
        <v>50</v>
      </c>
      <c r="B55" s="71"/>
      <c r="C55" s="71"/>
      <c r="D55" s="71"/>
      <c r="E55" s="66"/>
      <c r="F55" s="67"/>
      <c r="G55" s="66"/>
      <c r="H55" s="68" t="str">
        <f t="shared" si="0"/>
        <v>นาย หรือ น.ส.</v>
      </c>
      <c r="I55" s="69">
        <f t="shared" si="1"/>
        <v>2565</v>
      </c>
      <c r="J55" s="70" t="s">
        <v>467</v>
      </c>
      <c r="K55" s="69">
        <f t="shared" si="2"/>
        <v>5</v>
      </c>
      <c r="L55" s="70" t="s">
        <v>468</v>
      </c>
      <c r="M55" s="69">
        <f t="shared" si="3"/>
        <v>1</v>
      </c>
      <c r="N55" s="70" t="s">
        <v>573</v>
      </c>
      <c r="O55" s="50"/>
      <c r="P55" s="50"/>
      <c r="Q55" s="50"/>
      <c r="R55" s="50"/>
      <c r="S55" s="50"/>
      <c r="T55" s="50"/>
      <c r="U55" s="50"/>
      <c r="V55" s="50"/>
      <c r="W55" s="50"/>
      <c r="X55" s="52">
        <f t="shared" si="4"/>
        <v>2565</v>
      </c>
      <c r="Y55" s="52">
        <f t="shared" si="5"/>
        <v>5</v>
      </c>
      <c r="Z55" s="52">
        <f t="shared" si="6"/>
        <v>1</v>
      </c>
    </row>
    <row r="56" spans="1:26" ht="21" customHeight="1" x14ac:dyDescent="0.2">
      <c r="A56" s="65">
        <v>51</v>
      </c>
      <c r="B56" s="65"/>
      <c r="C56" s="65"/>
      <c r="D56" s="65"/>
      <c r="E56" s="71"/>
      <c r="F56" s="72"/>
      <c r="G56" s="71"/>
      <c r="H56" s="68" t="str">
        <f t="shared" si="0"/>
        <v>นาย หรือ น.ส.</v>
      </c>
      <c r="I56" s="69">
        <f t="shared" si="1"/>
        <v>2565</v>
      </c>
      <c r="J56" s="70" t="s">
        <v>467</v>
      </c>
      <c r="K56" s="69">
        <f t="shared" si="2"/>
        <v>5</v>
      </c>
      <c r="L56" s="70" t="s">
        <v>468</v>
      </c>
      <c r="M56" s="69">
        <f t="shared" si="3"/>
        <v>1</v>
      </c>
      <c r="N56" s="70" t="s">
        <v>573</v>
      </c>
      <c r="O56" s="50"/>
      <c r="P56" s="50"/>
      <c r="Q56" s="50"/>
      <c r="R56" s="50"/>
      <c r="S56" s="50"/>
      <c r="T56" s="50"/>
      <c r="U56" s="50"/>
      <c r="V56" s="50"/>
      <c r="W56" s="50"/>
      <c r="X56" s="52">
        <f t="shared" si="4"/>
        <v>2565</v>
      </c>
      <c r="Y56" s="52">
        <f t="shared" si="5"/>
        <v>5</v>
      </c>
      <c r="Z56" s="52">
        <f t="shared" si="6"/>
        <v>1</v>
      </c>
    </row>
    <row r="57" spans="1:26" ht="21" customHeight="1" x14ac:dyDescent="0.2">
      <c r="A57" s="71">
        <v>52</v>
      </c>
      <c r="B57" s="71"/>
      <c r="C57" s="71"/>
      <c r="D57" s="71"/>
      <c r="E57" s="71"/>
      <c r="F57" s="72"/>
      <c r="G57" s="71"/>
      <c r="H57" s="68" t="str">
        <f t="shared" si="0"/>
        <v>นาย หรือ น.ส.</v>
      </c>
      <c r="I57" s="69">
        <f t="shared" si="1"/>
        <v>2565</v>
      </c>
      <c r="J57" s="70" t="s">
        <v>467</v>
      </c>
      <c r="K57" s="69">
        <f t="shared" si="2"/>
        <v>5</v>
      </c>
      <c r="L57" s="70" t="s">
        <v>468</v>
      </c>
      <c r="M57" s="69">
        <f t="shared" si="3"/>
        <v>1</v>
      </c>
      <c r="N57" s="70" t="s">
        <v>573</v>
      </c>
      <c r="O57" s="50"/>
      <c r="P57" s="50"/>
      <c r="Q57" s="50"/>
      <c r="R57" s="50"/>
      <c r="S57" s="50"/>
      <c r="T57" s="50"/>
      <c r="U57" s="50"/>
      <c r="V57" s="50"/>
      <c r="W57" s="50"/>
      <c r="X57" s="52">
        <f t="shared" si="4"/>
        <v>2565</v>
      </c>
      <c r="Y57" s="52">
        <f t="shared" si="5"/>
        <v>5</v>
      </c>
      <c r="Z57" s="52">
        <f t="shared" si="6"/>
        <v>1</v>
      </c>
    </row>
    <row r="58" spans="1:26" ht="21" customHeight="1" x14ac:dyDescent="0.2">
      <c r="A58" s="65">
        <v>53</v>
      </c>
      <c r="B58" s="65"/>
      <c r="C58" s="65"/>
      <c r="D58" s="65"/>
      <c r="E58" s="71"/>
      <c r="F58" s="72"/>
      <c r="G58" s="71"/>
      <c r="H58" s="68" t="str">
        <f t="shared" si="0"/>
        <v>นาย หรือ น.ส.</v>
      </c>
      <c r="I58" s="69">
        <f t="shared" si="1"/>
        <v>2565</v>
      </c>
      <c r="J58" s="70" t="s">
        <v>467</v>
      </c>
      <c r="K58" s="69">
        <f t="shared" si="2"/>
        <v>5</v>
      </c>
      <c r="L58" s="70" t="s">
        <v>468</v>
      </c>
      <c r="M58" s="69">
        <f t="shared" si="3"/>
        <v>1</v>
      </c>
      <c r="N58" s="70" t="s">
        <v>573</v>
      </c>
      <c r="O58" s="50"/>
      <c r="P58" s="50"/>
      <c r="Q58" s="50"/>
      <c r="R58" s="50"/>
      <c r="S58" s="50"/>
      <c r="T58" s="50"/>
      <c r="U58" s="50"/>
      <c r="V58" s="50"/>
      <c r="W58" s="50"/>
      <c r="X58" s="52">
        <f t="shared" si="4"/>
        <v>2565</v>
      </c>
      <c r="Y58" s="52">
        <f t="shared" si="5"/>
        <v>5</v>
      </c>
      <c r="Z58" s="52">
        <f t="shared" si="6"/>
        <v>1</v>
      </c>
    </row>
    <row r="59" spans="1:26" ht="21" customHeight="1" x14ac:dyDescent="0.2">
      <c r="A59" s="71">
        <v>54</v>
      </c>
      <c r="B59" s="71"/>
      <c r="C59" s="71"/>
      <c r="D59" s="71"/>
      <c r="E59" s="72"/>
      <c r="F59" s="72"/>
      <c r="G59" s="71"/>
      <c r="H59" s="68" t="str">
        <f t="shared" si="0"/>
        <v>นาย หรือ น.ส.</v>
      </c>
      <c r="I59" s="69">
        <f t="shared" si="1"/>
        <v>2565</v>
      </c>
      <c r="J59" s="70" t="s">
        <v>467</v>
      </c>
      <c r="K59" s="69">
        <f t="shared" si="2"/>
        <v>5</v>
      </c>
      <c r="L59" s="70" t="s">
        <v>468</v>
      </c>
      <c r="M59" s="69">
        <f t="shared" si="3"/>
        <v>1</v>
      </c>
      <c r="N59" s="70" t="s">
        <v>573</v>
      </c>
      <c r="O59" s="50"/>
      <c r="P59" s="50"/>
      <c r="Q59" s="50"/>
      <c r="R59" s="50"/>
      <c r="S59" s="50"/>
      <c r="T59" s="50"/>
      <c r="U59" s="50"/>
      <c r="V59" s="50"/>
      <c r="W59" s="50"/>
      <c r="X59" s="52">
        <f t="shared" si="4"/>
        <v>2565</v>
      </c>
      <c r="Y59" s="52">
        <f t="shared" si="5"/>
        <v>5</v>
      </c>
      <c r="Z59" s="52">
        <f t="shared" si="6"/>
        <v>1</v>
      </c>
    </row>
    <row r="60" spans="1:26" ht="21" customHeight="1" x14ac:dyDescent="0.2">
      <c r="A60" s="65">
        <v>55</v>
      </c>
      <c r="B60" s="65"/>
      <c r="C60" s="65"/>
      <c r="D60" s="65"/>
      <c r="E60" s="72"/>
      <c r="F60" s="71"/>
      <c r="G60" s="71"/>
      <c r="H60" s="68" t="str">
        <f t="shared" si="0"/>
        <v>นาย หรือ น.ส.</v>
      </c>
      <c r="I60" s="69">
        <f t="shared" si="1"/>
        <v>2565</v>
      </c>
      <c r="J60" s="70" t="s">
        <v>467</v>
      </c>
      <c r="K60" s="69">
        <f t="shared" si="2"/>
        <v>5</v>
      </c>
      <c r="L60" s="70" t="s">
        <v>468</v>
      </c>
      <c r="M60" s="69">
        <f t="shared" si="3"/>
        <v>1</v>
      </c>
      <c r="N60" s="70" t="s">
        <v>573</v>
      </c>
      <c r="O60" s="50"/>
      <c r="P60" s="50"/>
      <c r="Q60" s="50"/>
      <c r="R60" s="50"/>
      <c r="S60" s="50"/>
      <c r="T60" s="50"/>
      <c r="U60" s="50"/>
      <c r="V60" s="50"/>
      <c r="W60" s="50"/>
      <c r="X60" s="52">
        <f t="shared" si="4"/>
        <v>2565</v>
      </c>
      <c r="Y60" s="52">
        <f t="shared" si="5"/>
        <v>5</v>
      </c>
      <c r="Z60" s="52">
        <f t="shared" si="6"/>
        <v>1</v>
      </c>
    </row>
  </sheetData>
  <mergeCells count="10">
    <mergeCell ref="I4:N4"/>
    <mergeCell ref="I5:J5"/>
    <mergeCell ref="K5:L5"/>
    <mergeCell ref="M5:N5"/>
    <mergeCell ref="A1:A2"/>
    <mergeCell ref="B1:D2"/>
    <mergeCell ref="A4:A5"/>
    <mergeCell ref="B4:D5"/>
    <mergeCell ref="E4:G4"/>
    <mergeCell ref="H4:H5"/>
  </mergeCells>
  <pageMargins left="0.75" right="0.75" top="1" bottom="1" header="0.5" footer="0.5"/>
  <pageSetup paperSize="9" scale="38" orientation="portrait" horizontalDpi="4294967293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103"/>
  <sheetViews>
    <sheetView zoomScale="64" zoomScaleNormal="64" workbookViewId="0">
      <selection activeCell="C5" sqref="C5:G5"/>
    </sheetView>
  </sheetViews>
  <sheetFormatPr defaultColWidth="9.140625" defaultRowHeight="21.75" x14ac:dyDescent="0.5"/>
  <cols>
    <col min="1" max="1" width="8.42578125" style="8" customWidth="1"/>
    <col min="2" max="2" width="29.140625" style="8" customWidth="1"/>
    <col min="3" max="3" width="6.140625" style="9" customWidth="1"/>
    <col min="4" max="4" width="5.7109375" style="9" customWidth="1"/>
    <col min="5" max="5" width="5.85546875" style="9" customWidth="1"/>
    <col min="6" max="6" width="7.28515625" style="9" customWidth="1"/>
    <col min="7" max="7" width="6.5703125" style="9" customWidth="1"/>
    <col min="8" max="8" width="20.28515625" style="8" customWidth="1"/>
    <col min="9" max="9" width="21.28515625" style="8" customWidth="1"/>
    <col min="10" max="10" width="20.42578125" style="8" customWidth="1"/>
    <col min="11" max="11" width="10.5703125" style="8" hidden="1" customWidth="1"/>
    <col min="12" max="12" width="10.42578125" style="8" hidden="1" customWidth="1"/>
    <col min="13" max="14" width="9.140625" style="8" hidden="1" customWidth="1"/>
    <col min="15" max="15" width="9.42578125" style="8" hidden="1" customWidth="1"/>
    <col min="16" max="26" width="9.140625" style="8" hidden="1" customWidth="1"/>
    <col min="27" max="27" width="7.85546875" style="8" hidden="1" customWidth="1"/>
    <col min="28" max="28" width="6.7109375" style="8" hidden="1" customWidth="1"/>
    <col min="29" max="29" width="7.85546875" style="8" hidden="1" customWidth="1"/>
    <col min="30" max="30" width="8.5703125" style="8" hidden="1" customWidth="1"/>
    <col min="31" max="31" width="8.28515625" style="8" hidden="1" customWidth="1"/>
    <col min="32" max="32" width="6.85546875" style="8" hidden="1" customWidth="1"/>
    <col min="33" max="33" width="9.140625" style="8" hidden="1" customWidth="1"/>
    <col min="34" max="16384" width="9.140625" style="8"/>
  </cols>
  <sheetData>
    <row r="1" spans="1:33" x14ac:dyDescent="0.5">
      <c r="A1" s="139" t="s">
        <v>528</v>
      </c>
      <c r="B1" s="139"/>
      <c r="C1" s="139"/>
      <c r="D1" s="139" t="str">
        <f>Profile!B6</f>
        <v>โรงเรียนเทศบาลโพธิ์ประทับช้าง</v>
      </c>
      <c r="E1" s="139"/>
      <c r="F1" s="139"/>
      <c r="G1" s="139"/>
      <c r="H1" s="37" t="str">
        <f>Profile!B3</f>
        <v>พิจิตร</v>
      </c>
      <c r="I1" s="24" t="s">
        <v>482</v>
      </c>
      <c r="J1" s="26">
        <v>44682</v>
      </c>
      <c r="K1" s="20"/>
      <c r="L1" s="20"/>
    </row>
    <row r="2" spans="1:33" ht="29.25" customHeight="1" x14ac:dyDescent="0.5">
      <c r="A2" s="140" t="s">
        <v>505</v>
      </c>
      <c r="B2" s="142" t="s">
        <v>464</v>
      </c>
      <c r="C2" s="143" t="s">
        <v>465</v>
      </c>
      <c r="D2" s="142" t="s">
        <v>466</v>
      </c>
      <c r="E2" s="142"/>
      <c r="F2" s="143" t="s">
        <v>469</v>
      </c>
      <c r="G2" s="143" t="s">
        <v>470</v>
      </c>
      <c r="H2" s="143" t="s">
        <v>472</v>
      </c>
      <c r="I2" s="143" t="s">
        <v>473</v>
      </c>
      <c r="J2" s="143" t="s">
        <v>474</v>
      </c>
      <c r="K2" s="143" t="s">
        <v>496</v>
      </c>
      <c r="L2" s="143" t="s">
        <v>482</v>
      </c>
      <c r="M2" s="144" t="s">
        <v>259</v>
      </c>
      <c r="N2" s="144" t="s">
        <v>6</v>
      </c>
      <c r="O2" s="144" t="s">
        <v>471</v>
      </c>
      <c r="P2" s="144"/>
      <c r="Q2" s="144"/>
      <c r="R2" s="144"/>
      <c r="S2" s="144"/>
      <c r="T2" s="144"/>
      <c r="U2" s="144" t="s">
        <v>479</v>
      </c>
      <c r="V2" s="144"/>
      <c r="W2" s="144"/>
      <c r="X2" s="144"/>
      <c r="Y2" s="144"/>
      <c r="Z2" s="144"/>
      <c r="AA2" s="144" t="s">
        <v>481</v>
      </c>
      <c r="AB2" s="144"/>
      <c r="AC2" s="144"/>
      <c r="AD2" s="144"/>
      <c r="AE2" s="144"/>
      <c r="AF2" s="144"/>
      <c r="AG2" s="144"/>
    </row>
    <row r="3" spans="1:33" ht="20.25" customHeight="1" x14ac:dyDescent="0.5">
      <c r="A3" s="141"/>
      <c r="B3" s="142"/>
      <c r="C3" s="143"/>
      <c r="D3" s="38" t="s">
        <v>467</v>
      </c>
      <c r="E3" s="38" t="s">
        <v>468</v>
      </c>
      <c r="F3" s="143"/>
      <c r="G3" s="143"/>
      <c r="H3" s="143"/>
      <c r="I3" s="143"/>
      <c r="J3" s="143"/>
      <c r="K3" s="143"/>
      <c r="L3" s="143"/>
      <c r="M3" s="144"/>
      <c r="N3" s="144"/>
      <c r="O3" s="36" t="s">
        <v>0</v>
      </c>
      <c r="P3" s="36" t="s">
        <v>1</v>
      </c>
      <c r="Q3" s="10" t="s">
        <v>475</v>
      </c>
      <c r="R3" s="10" t="s">
        <v>476</v>
      </c>
      <c r="S3" s="36" t="s">
        <v>477</v>
      </c>
      <c r="T3" s="36" t="s">
        <v>478</v>
      </c>
      <c r="U3" s="36" t="s">
        <v>0</v>
      </c>
      <c r="V3" s="36" t="s">
        <v>1</v>
      </c>
      <c r="W3" s="10" t="s">
        <v>475</v>
      </c>
      <c r="X3" s="10" t="s">
        <v>476</v>
      </c>
      <c r="Y3" s="36" t="s">
        <v>477</v>
      </c>
      <c r="Z3" s="36" t="s">
        <v>478</v>
      </c>
      <c r="AA3" s="36" t="s">
        <v>0</v>
      </c>
      <c r="AB3" s="36" t="s">
        <v>1</v>
      </c>
      <c r="AC3" s="10" t="s">
        <v>475</v>
      </c>
      <c r="AD3" s="10" t="s">
        <v>476</v>
      </c>
      <c r="AE3" s="36" t="s">
        <v>477</v>
      </c>
      <c r="AF3" s="36" t="s">
        <v>478</v>
      </c>
      <c r="AG3" s="9" t="s">
        <v>480</v>
      </c>
    </row>
    <row r="4" spans="1:33" ht="23.25" x14ac:dyDescent="0.5">
      <c r="A4" s="13">
        <v>1</v>
      </c>
      <c r="B4" s="42" t="s">
        <v>532</v>
      </c>
      <c r="C4" s="34">
        <v>1</v>
      </c>
      <c r="D4" s="34">
        <v>7</v>
      </c>
      <c r="E4" s="34">
        <v>8</v>
      </c>
      <c r="F4" s="34">
        <v>37.1</v>
      </c>
      <c r="G4" s="34">
        <v>123</v>
      </c>
      <c r="H4" s="18" t="str">
        <f>IF(F4=0,"",IF(F4&gt;T4,"น้ำหนักมากเกินเกณฑ์",IF(F4&gt;S4,"น้ำหนักค่อนข้างมาก",IF(F4&gt;=R4,"น้ำหนักตามเกณฑ์",IF(F4&gt;=Q4,"น้ำหนักค่อนข้างน้อย","น้ำหนักน้อยกว่าเกณฑ์")))))</f>
        <v>น้ำหนักมากเกินเกณฑ์</v>
      </c>
      <c r="I4" s="18" t="str">
        <f>IF(G4=0,"",IF(G4&gt;Z4,"สูง",IF(G4&gt;Y4,"ค่อนข้างสูง",IF(G4&gt;=X4,"ส่วนสูงตามเกณฑ์",IF(G4&gt;=W4,"ค่อนข้างเตี้ย","เตี้ย")))))</f>
        <v>ส่วนสูงตามเกณฑ์</v>
      </c>
      <c r="J4" s="18" t="str">
        <f>IF(F4=0,"",IF(F4&gt;AG4,"อ้วน",IF(F4&gt;AF4,"เริ่มอ้วน",IF(F4&gt;AE4,"ท้วม",IF(F4&gt;=AD4,"สมส่วน",IF(F4&gt;=AC4,"ค่อนข้างผอม","ผอม"))))))</f>
        <v>อ้วน</v>
      </c>
      <c r="K4" s="19" t="str">
        <f>Profile!$B$2</f>
        <v>-</v>
      </c>
      <c r="L4" s="21">
        <f>$J$1</f>
        <v>44682</v>
      </c>
      <c r="M4" s="8" t="str">
        <f>CONCATENATE(C4,D4*12+E4)</f>
        <v>192</v>
      </c>
      <c r="N4" s="8" t="str">
        <f>CONCATENATE(C4,ROUND(G4,0))</f>
        <v>1123</v>
      </c>
      <c r="O4" s="8">
        <f>ROUND(VLOOKUP($M4,age!$A$2:$M$457,2,FALSE),1)</f>
        <v>25.8</v>
      </c>
      <c r="P4" s="8">
        <f>ROUND(VLOOKUP($M4,age!$A$2:$M$457,3,FALSE),1)</f>
        <v>3.8</v>
      </c>
      <c r="Q4" s="8">
        <f>ROUND(VLOOKUP($M4,age!$A$2:$M$457,4,FALSE),1)</f>
        <v>18.100000000000001</v>
      </c>
      <c r="R4" s="8">
        <f>ROUND(VLOOKUP($M4,age!$A$2:$M$457,5,FALSE),1)</f>
        <v>19.399999999999999</v>
      </c>
      <c r="S4" s="8">
        <f>ROUND(VLOOKUP($M4,age!$A$2:$M$457,6,FALSE),1)</f>
        <v>30.9</v>
      </c>
      <c r="T4" s="8">
        <f>ROUND(VLOOKUP($M4,age!$A$2:$M$457,7,FALSE),1)</f>
        <v>33.4</v>
      </c>
      <c r="U4" s="8">
        <f>ROUND(VLOOKUP($M4,age!$A$2:$M$457,8,FALSE),1)</f>
        <v>123.6</v>
      </c>
      <c r="V4" s="8">
        <f>ROUND(VLOOKUP($M4,age!$A$2:$M$457,9,FALSE),1)</f>
        <v>5.0999999999999996</v>
      </c>
      <c r="W4" s="8">
        <f>ROUND(VLOOKUP($M4,age!$A$2:$M$457,10,FALSE),1)</f>
        <v>113.4</v>
      </c>
      <c r="X4" s="8">
        <f>ROUND(VLOOKUP($M4,age!$A$2:$M$457,11,FALSE),1)</f>
        <v>115.9</v>
      </c>
      <c r="Y4" s="8">
        <f>ROUND(VLOOKUP($M4,age!$A$2:$M$457,12,FALSE),1)</f>
        <v>131.19999999999999</v>
      </c>
      <c r="Z4" s="8">
        <f>ROUND(VLOOKUP($M4,age!$A$2:$M$457,13,FALSE),1)</f>
        <v>133.80000000000001</v>
      </c>
      <c r="AA4" s="8">
        <f>ROUND(VLOOKUP($N4,ht!$A$2:$H$253,2,FALSE),1)</f>
        <v>24.7</v>
      </c>
      <c r="AB4" s="8">
        <f>ROUND(VLOOKUP($N4,ht!$A$2:$H$253,3,FALSE),1)</f>
        <v>2.5</v>
      </c>
      <c r="AC4" s="8">
        <f>ROUND(VLOOKUP($N4,ht!$A$2:$H$253,4,FALSE),1)</f>
        <v>19.7</v>
      </c>
      <c r="AD4" s="8">
        <f>ROUND(VLOOKUP($N4,ht!$A$2:$H$253,5,FALSE),1)</f>
        <v>20.5</v>
      </c>
      <c r="AE4" s="8">
        <f>ROUND(VLOOKUP($N4,ht!$A$2:$H$253,6,FALSE),1)</f>
        <v>28</v>
      </c>
      <c r="AF4" s="8">
        <f>ROUND(VLOOKUP($N4,ht!$A$2:$H$253,7,FALSE),1)</f>
        <v>29.7</v>
      </c>
      <c r="AG4" s="8">
        <f>ROUND(VLOOKUP($N4,ht!$A$2:$H$253,8,FALSE),1)</f>
        <v>33</v>
      </c>
    </row>
    <row r="5" spans="1:33" ht="23.25" x14ac:dyDescent="0.5">
      <c r="A5" s="13">
        <v>2</v>
      </c>
      <c r="B5" s="42" t="s">
        <v>533</v>
      </c>
      <c r="C5" s="34">
        <v>1</v>
      </c>
      <c r="D5" s="34">
        <v>7</v>
      </c>
      <c r="E5" s="34">
        <v>9</v>
      </c>
      <c r="F5" s="34">
        <v>22.4</v>
      </c>
      <c r="G5" s="34">
        <v>123</v>
      </c>
      <c r="H5" s="18" t="str">
        <f>IF(F5=0,"",IF(F5&gt;T5,"น้ำหนักมากเกินเกณฑ์",IF(F5&gt;S5,"น้ำหนักค่อนข้างมาก",IF(F5&gt;=R5,"น้ำหนักตามเกณฑ์",IF(F5&gt;=Q5,"น้ำหนักค่อนข้างน้อย","น้ำหนักน้อยกว่าเกณฑ์")))))</f>
        <v>น้ำหนักตามเกณฑ์</v>
      </c>
      <c r="I5" s="18" t="str">
        <f t="shared" ref="I5:I68" si="0">IF(G5=0,"",IF(G5&gt;Z5,"สูง",IF(G5&gt;Y5,"ค่อนข้างสูง",IF(G5&gt;=X5,"ส่วนสูงตามเกณฑ์",IF(G5&gt;=W5,"ค่อนข้างเตี้ย","เตี้ย")))))</f>
        <v>ส่วนสูงตามเกณฑ์</v>
      </c>
      <c r="J5" s="18" t="str">
        <f t="shared" ref="J5:J68" si="1">IF(F5=0,"",IF(F5&gt;AG5,"อ้วน",IF(F5&gt;AF5,"เริ่มอ้วน",IF(F5&gt;AE5,"ท้วม",IF(F5&gt;=AD5,"สมส่วน",IF(F5&gt;=AC5,"ค่อนข้างผอม","ผอม"))))))</f>
        <v>สมส่วน</v>
      </c>
      <c r="K5" s="19" t="str">
        <f>Profile!$B$2</f>
        <v>-</v>
      </c>
      <c r="L5" s="21">
        <f t="shared" ref="L5:L68" si="2">$J$1</f>
        <v>44682</v>
      </c>
      <c r="M5" s="8" t="str">
        <f t="shared" ref="M5:M68" si="3">CONCATENATE(C5,D5*12+E5)</f>
        <v>193</v>
      </c>
      <c r="N5" s="8" t="str">
        <f>CONCATENATE(C5,ROUND(G5,0))</f>
        <v>1123</v>
      </c>
      <c r="O5" s="8">
        <f>ROUND(VLOOKUP($M5,age!$A$2:$M$457,2,FALSE),1)</f>
        <v>26</v>
      </c>
      <c r="P5" s="8">
        <f>ROUND(VLOOKUP($M5,age!$A$2:$M$457,3,FALSE),1)</f>
        <v>3.9</v>
      </c>
      <c r="Q5" s="8">
        <f>ROUND(VLOOKUP($M5,age!$A$2:$M$457,4,FALSE),1)</f>
        <v>18.2</v>
      </c>
      <c r="R5" s="8">
        <f>ROUND(VLOOKUP($M5,age!$A$2:$M$457,5,FALSE),1)</f>
        <v>19.5</v>
      </c>
      <c r="S5" s="8">
        <f>ROUND(VLOOKUP($M5,age!$A$2:$M$457,6,FALSE),1)</f>
        <v>31.2</v>
      </c>
      <c r="T5" s="8">
        <f>ROUND(VLOOKUP($M5,age!$A$2:$M$457,7,FALSE),1)</f>
        <v>33.700000000000003</v>
      </c>
      <c r="U5" s="8">
        <f>ROUND(VLOOKUP($M5,age!$A$2:$M$457,8,FALSE),1)</f>
        <v>124</v>
      </c>
      <c r="V5" s="8">
        <f>ROUND(VLOOKUP($M5,age!$A$2:$M$457,9,FALSE),1)</f>
        <v>5.2</v>
      </c>
      <c r="W5" s="8">
        <f>ROUND(VLOOKUP($M5,age!$A$2:$M$457,10,FALSE),1)</f>
        <v>113.7</v>
      </c>
      <c r="X5" s="8">
        <f>ROUND(VLOOKUP($M5,age!$A$2:$M$457,11,FALSE),1)</f>
        <v>116.3</v>
      </c>
      <c r="Y5" s="8">
        <f>ROUND(VLOOKUP($M5,age!$A$2:$M$457,12,FALSE),1)</f>
        <v>131.69999999999999</v>
      </c>
      <c r="Z5" s="8">
        <f>ROUND(VLOOKUP($M5,age!$A$2:$M$457,13,FALSE),1)</f>
        <v>134.30000000000001</v>
      </c>
      <c r="AA5" s="8">
        <f>ROUND(VLOOKUP($N5,ht!$A$2:$H$253,2,FALSE),1)</f>
        <v>24.7</v>
      </c>
      <c r="AB5" s="8">
        <f>ROUND(VLOOKUP($N5,ht!$A$2:$H$253,3,FALSE),1)</f>
        <v>2.5</v>
      </c>
      <c r="AC5" s="8">
        <f>ROUND(VLOOKUP($N5,ht!$A$2:$H$253,4,FALSE),1)</f>
        <v>19.7</v>
      </c>
      <c r="AD5" s="8">
        <f>ROUND(VLOOKUP($N5,ht!$A$2:$H$253,5,FALSE),1)</f>
        <v>20.5</v>
      </c>
      <c r="AE5" s="8">
        <f>ROUND(VLOOKUP($N5,ht!$A$2:$H$253,6,FALSE),1)</f>
        <v>28</v>
      </c>
      <c r="AF5" s="8">
        <f>ROUND(VLOOKUP($N5,ht!$A$2:$H$253,7,FALSE),1)</f>
        <v>29.7</v>
      </c>
      <c r="AG5" s="8">
        <f>ROUND(VLOOKUP($N5,ht!$A$2:$H$253,8,FALSE),1)</f>
        <v>33</v>
      </c>
    </row>
    <row r="6" spans="1:33" ht="23.25" x14ac:dyDescent="0.5">
      <c r="A6" s="13">
        <v>3</v>
      </c>
      <c r="B6" s="42" t="s">
        <v>534</v>
      </c>
      <c r="C6" s="34">
        <v>1</v>
      </c>
      <c r="D6" s="34">
        <v>8</v>
      </c>
      <c r="E6" s="34">
        <v>5</v>
      </c>
      <c r="F6" s="34">
        <v>28.4</v>
      </c>
      <c r="G6" s="34">
        <v>130</v>
      </c>
      <c r="H6" s="18" t="str">
        <f t="shared" ref="H6:H69" si="4">IF(F6=0,"",IF(F6&gt;T6,"น้ำหนักมากเกินเกณฑ์",IF(F6&gt;S6,"น้ำหนักค่อนข้างมาก",IF(F6&gt;=R6,"น้ำหนักตามเกณฑ์",IF(F6&gt;=Q6,"น้ำหนักค่อนข้างน้อย","น้ำหนักน้อยกว่าเกณฑ์")))))</f>
        <v>น้ำหนักตามเกณฑ์</v>
      </c>
      <c r="I6" s="18" t="str">
        <f t="shared" si="0"/>
        <v>ส่วนสูงตามเกณฑ์</v>
      </c>
      <c r="J6" s="18" t="str">
        <f t="shared" si="1"/>
        <v>สมส่วน</v>
      </c>
      <c r="K6" s="19" t="str">
        <f>Profile!$B$2</f>
        <v>-</v>
      </c>
      <c r="L6" s="21">
        <f t="shared" si="2"/>
        <v>44682</v>
      </c>
      <c r="M6" s="8" t="str">
        <f t="shared" si="3"/>
        <v>1101</v>
      </c>
      <c r="N6" s="8" t="str">
        <f t="shared" ref="N6:N69" si="5">CONCATENATE(C6,ROUND(G6,0))</f>
        <v>1130</v>
      </c>
      <c r="O6" s="8">
        <f>ROUND(VLOOKUP($M6,age!$A$2:$M$457,2,FALSE),1)</f>
        <v>28</v>
      </c>
      <c r="P6" s="8">
        <f>ROUND(VLOOKUP($M6,age!$A$2:$M$457,3,FALSE),1)</f>
        <v>4.5</v>
      </c>
      <c r="Q6" s="8">
        <f>ROUND(VLOOKUP($M6,age!$A$2:$M$457,4,FALSE),1)</f>
        <v>19</v>
      </c>
      <c r="R6" s="8">
        <f>ROUND(VLOOKUP($M6,age!$A$2:$M$457,5,FALSE),1)</f>
        <v>20.6</v>
      </c>
      <c r="S6" s="8">
        <f>ROUND(VLOOKUP($M6,age!$A$2:$M$457,6,FALSE),1)</f>
        <v>34</v>
      </c>
      <c r="T6" s="8">
        <f>ROUND(VLOOKUP($M6,age!$A$2:$M$457,7,FALSE),1)</f>
        <v>37</v>
      </c>
      <c r="U6" s="8">
        <f>ROUND(VLOOKUP($M6,age!$A$2:$M$457,8,FALSE),1)</f>
        <v>127.3</v>
      </c>
      <c r="V6" s="8">
        <f>ROUND(VLOOKUP($M6,age!$A$2:$M$457,9,FALSE),1)</f>
        <v>5.4</v>
      </c>
      <c r="W6" s="8">
        <f>ROUND(VLOOKUP($M6,age!$A$2:$M$457,10,FALSE),1)</f>
        <v>116.6</v>
      </c>
      <c r="X6" s="8">
        <f>ROUND(VLOOKUP($M6,age!$A$2:$M$457,11,FALSE),1)</f>
        <v>119.2</v>
      </c>
      <c r="Y6" s="8">
        <f>ROUND(VLOOKUP($M6,age!$A$2:$M$457,12,FALSE),1)</f>
        <v>135.30000000000001</v>
      </c>
      <c r="Z6" s="8">
        <f>ROUND(VLOOKUP($M6,age!$A$2:$M$457,13,FALSE),1)</f>
        <v>138</v>
      </c>
      <c r="AA6" s="8">
        <f>ROUND(VLOOKUP($N6,ht!$A$2:$H$253,2,FALSE),1)</f>
        <v>28.6</v>
      </c>
      <c r="AB6" s="8">
        <f>ROUND(VLOOKUP($N6,ht!$A$2:$H$253,3,FALSE),1)</f>
        <v>3.2</v>
      </c>
      <c r="AC6" s="8">
        <f>ROUND(VLOOKUP($N6,ht!$A$2:$H$253,4,FALSE),1)</f>
        <v>22.2</v>
      </c>
      <c r="AD6" s="8">
        <f>ROUND(VLOOKUP($N6,ht!$A$2:$H$253,5,FALSE),1)</f>
        <v>23.3</v>
      </c>
      <c r="AE6" s="8">
        <f>ROUND(VLOOKUP($N6,ht!$A$2:$H$253,6,FALSE),1)</f>
        <v>32.9</v>
      </c>
      <c r="AF6" s="8">
        <f>ROUND(VLOOKUP($N6,ht!$A$2:$H$253,7,FALSE),1)</f>
        <v>35</v>
      </c>
      <c r="AG6" s="8">
        <f>ROUND(VLOOKUP($N6,ht!$A$2:$H$253,8,FALSE),1)</f>
        <v>39.200000000000003</v>
      </c>
    </row>
    <row r="7" spans="1:33" ht="23.25" x14ac:dyDescent="0.5">
      <c r="A7" s="13">
        <v>4</v>
      </c>
      <c r="B7" s="42" t="s">
        <v>535</v>
      </c>
      <c r="C7" s="34">
        <v>1</v>
      </c>
      <c r="D7" s="34">
        <v>7</v>
      </c>
      <c r="E7" s="34">
        <v>8</v>
      </c>
      <c r="F7" s="34">
        <v>25.8</v>
      </c>
      <c r="G7" s="34">
        <v>124</v>
      </c>
      <c r="H7" s="18" t="str">
        <f t="shared" si="4"/>
        <v>น้ำหนักตามเกณฑ์</v>
      </c>
      <c r="I7" s="18" t="str">
        <f t="shared" si="0"/>
        <v>ส่วนสูงตามเกณฑ์</v>
      </c>
      <c r="J7" s="18" t="str">
        <f t="shared" si="1"/>
        <v>สมส่วน</v>
      </c>
      <c r="K7" s="19" t="str">
        <f>Profile!$B$2</f>
        <v>-</v>
      </c>
      <c r="L7" s="21">
        <f t="shared" si="2"/>
        <v>44682</v>
      </c>
      <c r="M7" s="8" t="str">
        <f t="shared" si="3"/>
        <v>192</v>
      </c>
      <c r="N7" s="8" t="str">
        <f t="shared" si="5"/>
        <v>1124</v>
      </c>
      <c r="O7" s="8">
        <f>ROUND(VLOOKUP($M7,age!$A$2:$M$457,2,FALSE),1)</f>
        <v>25.8</v>
      </c>
      <c r="P7" s="8">
        <f>ROUND(VLOOKUP($M7,age!$A$2:$M$457,3,FALSE),1)</f>
        <v>3.8</v>
      </c>
      <c r="Q7" s="8">
        <f>ROUND(VLOOKUP($M7,age!$A$2:$M$457,4,FALSE),1)</f>
        <v>18.100000000000001</v>
      </c>
      <c r="R7" s="8">
        <f>ROUND(VLOOKUP($M7,age!$A$2:$M$457,5,FALSE),1)</f>
        <v>19.399999999999999</v>
      </c>
      <c r="S7" s="8">
        <f>ROUND(VLOOKUP($M7,age!$A$2:$M$457,6,FALSE),1)</f>
        <v>30.9</v>
      </c>
      <c r="T7" s="8">
        <f>ROUND(VLOOKUP($M7,age!$A$2:$M$457,7,FALSE),1)</f>
        <v>33.4</v>
      </c>
      <c r="U7" s="8">
        <f>ROUND(VLOOKUP($M7,age!$A$2:$M$457,8,FALSE),1)</f>
        <v>123.6</v>
      </c>
      <c r="V7" s="8">
        <f>ROUND(VLOOKUP($M7,age!$A$2:$M$457,9,FALSE),1)</f>
        <v>5.0999999999999996</v>
      </c>
      <c r="W7" s="8">
        <f>ROUND(VLOOKUP($M7,age!$A$2:$M$457,10,FALSE),1)</f>
        <v>113.4</v>
      </c>
      <c r="X7" s="8">
        <f>ROUND(VLOOKUP($M7,age!$A$2:$M$457,11,FALSE),1)</f>
        <v>115.9</v>
      </c>
      <c r="Y7" s="8">
        <f>ROUND(VLOOKUP($M7,age!$A$2:$M$457,12,FALSE),1)</f>
        <v>131.19999999999999</v>
      </c>
      <c r="Z7" s="8">
        <f>ROUND(VLOOKUP($M7,age!$A$2:$M$457,13,FALSE),1)</f>
        <v>133.80000000000001</v>
      </c>
      <c r="AA7" s="8">
        <f>ROUND(VLOOKUP($N7,ht!$A$2:$H$253,2,FALSE),1)</f>
        <v>25.3</v>
      </c>
      <c r="AB7" s="8">
        <f>ROUND(VLOOKUP($N7,ht!$A$2:$H$253,3,FALSE),1)</f>
        <v>2.6</v>
      </c>
      <c r="AC7" s="8">
        <f>ROUND(VLOOKUP($N7,ht!$A$2:$H$253,4,FALSE),1)</f>
        <v>20.100000000000001</v>
      </c>
      <c r="AD7" s="8">
        <f>ROUND(VLOOKUP($N7,ht!$A$2:$H$253,5,FALSE),1)</f>
        <v>20.9</v>
      </c>
      <c r="AE7" s="8">
        <f>ROUND(VLOOKUP($N7,ht!$A$2:$H$253,6,FALSE),1)</f>
        <v>28.7</v>
      </c>
      <c r="AF7" s="8">
        <f>ROUND(VLOOKUP($N7,ht!$A$2:$H$253,7,FALSE),1)</f>
        <v>30.4</v>
      </c>
      <c r="AG7" s="8">
        <f>ROUND(VLOOKUP($N7,ht!$A$2:$H$253,8,FALSE),1)</f>
        <v>33.9</v>
      </c>
    </row>
    <row r="8" spans="1:33" ht="23.25" x14ac:dyDescent="0.5">
      <c r="A8" s="13">
        <v>5</v>
      </c>
      <c r="B8" s="42" t="s">
        <v>536</v>
      </c>
      <c r="C8" s="34">
        <v>1</v>
      </c>
      <c r="D8" s="34">
        <v>7</v>
      </c>
      <c r="E8" s="34">
        <v>9</v>
      </c>
      <c r="F8" s="34">
        <v>23.7</v>
      </c>
      <c r="G8" s="34">
        <v>127</v>
      </c>
      <c r="H8" s="18" t="str">
        <f t="shared" si="4"/>
        <v>น้ำหนักตามเกณฑ์</v>
      </c>
      <c r="I8" s="18" t="str">
        <f t="shared" si="0"/>
        <v>ส่วนสูงตามเกณฑ์</v>
      </c>
      <c r="J8" s="18" t="str">
        <f t="shared" si="1"/>
        <v>สมส่วน</v>
      </c>
      <c r="K8" s="19" t="str">
        <f>Profile!$B$2</f>
        <v>-</v>
      </c>
      <c r="L8" s="21">
        <f t="shared" si="2"/>
        <v>44682</v>
      </c>
      <c r="M8" s="8" t="str">
        <f t="shared" si="3"/>
        <v>193</v>
      </c>
      <c r="N8" s="8" t="str">
        <f t="shared" si="5"/>
        <v>1127</v>
      </c>
      <c r="O8" s="8">
        <f>ROUND(VLOOKUP($M8,age!$A$2:$M$457,2,FALSE),1)</f>
        <v>26</v>
      </c>
      <c r="P8" s="8">
        <f>ROUND(VLOOKUP($M8,age!$A$2:$M$457,3,FALSE),1)</f>
        <v>3.9</v>
      </c>
      <c r="Q8" s="8">
        <f>ROUND(VLOOKUP($M8,age!$A$2:$M$457,4,FALSE),1)</f>
        <v>18.2</v>
      </c>
      <c r="R8" s="8">
        <f>ROUND(VLOOKUP($M8,age!$A$2:$M$457,5,FALSE),1)</f>
        <v>19.5</v>
      </c>
      <c r="S8" s="8">
        <f>ROUND(VLOOKUP($M8,age!$A$2:$M$457,6,FALSE),1)</f>
        <v>31.2</v>
      </c>
      <c r="T8" s="8">
        <f>ROUND(VLOOKUP($M8,age!$A$2:$M$457,7,FALSE),1)</f>
        <v>33.700000000000003</v>
      </c>
      <c r="U8" s="8">
        <f>ROUND(VLOOKUP($M8,age!$A$2:$M$457,8,FALSE),1)</f>
        <v>124</v>
      </c>
      <c r="V8" s="8">
        <f>ROUND(VLOOKUP($M8,age!$A$2:$M$457,9,FALSE),1)</f>
        <v>5.2</v>
      </c>
      <c r="W8" s="8">
        <f>ROUND(VLOOKUP($M8,age!$A$2:$M$457,10,FALSE),1)</f>
        <v>113.7</v>
      </c>
      <c r="X8" s="8">
        <f>ROUND(VLOOKUP($M8,age!$A$2:$M$457,11,FALSE),1)</f>
        <v>116.3</v>
      </c>
      <c r="Y8" s="8">
        <f>ROUND(VLOOKUP($M8,age!$A$2:$M$457,12,FALSE),1)</f>
        <v>131.69999999999999</v>
      </c>
      <c r="Z8" s="8">
        <f>ROUND(VLOOKUP($M8,age!$A$2:$M$457,13,FALSE),1)</f>
        <v>134.30000000000001</v>
      </c>
      <c r="AA8" s="8">
        <f>ROUND(VLOOKUP($N8,ht!$A$2:$H$253,2,FALSE),1)</f>
        <v>26.9</v>
      </c>
      <c r="AB8" s="8">
        <f>ROUND(VLOOKUP($N8,ht!$A$2:$H$253,3,FALSE),1)</f>
        <v>2.9</v>
      </c>
      <c r="AC8" s="8">
        <f>ROUND(VLOOKUP($N8,ht!$A$2:$H$253,4,FALSE),1)</f>
        <v>21.2</v>
      </c>
      <c r="AD8" s="8">
        <f>ROUND(VLOOKUP($N8,ht!$A$2:$H$253,5,FALSE),1)</f>
        <v>22.1</v>
      </c>
      <c r="AE8" s="8">
        <f>ROUND(VLOOKUP($N8,ht!$A$2:$H$253,6,FALSE),1)</f>
        <v>30.7</v>
      </c>
      <c r="AF8" s="8">
        <f>ROUND(VLOOKUP($N8,ht!$A$2:$H$253,7,FALSE),1)</f>
        <v>32.6</v>
      </c>
      <c r="AG8" s="8">
        <f>ROUND(VLOOKUP($N8,ht!$A$2:$H$253,8,FALSE),1)</f>
        <v>36.299999999999997</v>
      </c>
    </row>
    <row r="9" spans="1:33" ht="23.25" x14ac:dyDescent="0.5">
      <c r="A9" s="13">
        <v>6</v>
      </c>
      <c r="B9" s="43" t="s">
        <v>537</v>
      </c>
      <c r="C9" s="34">
        <v>1</v>
      </c>
      <c r="D9" s="34">
        <v>7</v>
      </c>
      <c r="E9" s="34">
        <v>8</v>
      </c>
      <c r="F9" s="34">
        <v>25</v>
      </c>
      <c r="G9" s="34">
        <v>126</v>
      </c>
      <c r="H9" s="18" t="str">
        <f t="shared" si="4"/>
        <v>น้ำหนักตามเกณฑ์</v>
      </c>
      <c r="I9" s="18" t="str">
        <f t="shared" si="0"/>
        <v>ส่วนสูงตามเกณฑ์</v>
      </c>
      <c r="J9" s="18" t="str">
        <f t="shared" si="1"/>
        <v>สมส่วน</v>
      </c>
      <c r="K9" s="19" t="str">
        <f>Profile!$B$2</f>
        <v>-</v>
      </c>
      <c r="L9" s="21">
        <f t="shared" si="2"/>
        <v>44682</v>
      </c>
      <c r="M9" s="8" t="str">
        <f t="shared" si="3"/>
        <v>192</v>
      </c>
      <c r="N9" s="8" t="str">
        <f t="shared" si="5"/>
        <v>1126</v>
      </c>
      <c r="O9" s="8">
        <f>ROUND(VLOOKUP($M9,age!$A$2:$M$457,2,FALSE),1)</f>
        <v>25.8</v>
      </c>
      <c r="P9" s="8">
        <f>ROUND(VLOOKUP($M9,age!$A$2:$M$457,3,FALSE),1)</f>
        <v>3.8</v>
      </c>
      <c r="Q9" s="8">
        <f>ROUND(VLOOKUP($M9,age!$A$2:$M$457,4,FALSE),1)</f>
        <v>18.100000000000001</v>
      </c>
      <c r="R9" s="8">
        <f>ROUND(VLOOKUP($M9,age!$A$2:$M$457,5,FALSE),1)</f>
        <v>19.399999999999999</v>
      </c>
      <c r="S9" s="8">
        <f>ROUND(VLOOKUP($M9,age!$A$2:$M$457,6,FALSE),1)</f>
        <v>30.9</v>
      </c>
      <c r="T9" s="8">
        <f>ROUND(VLOOKUP($M9,age!$A$2:$M$457,7,FALSE),1)</f>
        <v>33.4</v>
      </c>
      <c r="U9" s="8">
        <f>ROUND(VLOOKUP($M9,age!$A$2:$M$457,8,FALSE),1)</f>
        <v>123.6</v>
      </c>
      <c r="V9" s="8">
        <f>ROUND(VLOOKUP($M9,age!$A$2:$M$457,9,FALSE),1)</f>
        <v>5.0999999999999996</v>
      </c>
      <c r="W9" s="8">
        <f>ROUND(VLOOKUP($M9,age!$A$2:$M$457,10,FALSE),1)</f>
        <v>113.4</v>
      </c>
      <c r="X9" s="8">
        <f>ROUND(VLOOKUP($M9,age!$A$2:$M$457,11,FALSE),1)</f>
        <v>115.9</v>
      </c>
      <c r="Y9" s="8">
        <f>ROUND(VLOOKUP($M9,age!$A$2:$M$457,12,FALSE),1)</f>
        <v>131.19999999999999</v>
      </c>
      <c r="Z9" s="8">
        <f>ROUND(VLOOKUP($M9,age!$A$2:$M$457,13,FALSE),1)</f>
        <v>133.80000000000001</v>
      </c>
      <c r="AA9" s="8">
        <f>ROUND(VLOOKUP($N9,ht!$A$2:$H$253,2,FALSE),1)</f>
        <v>26.3</v>
      </c>
      <c r="AB9" s="8">
        <f>ROUND(VLOOKUP($N9,ht!$A$2:$H$253,3,FALSE),1)</f>
        <v>2.7</v>
      </c>
      <c r="AC9" s="8">
        <f>ROUND(VLOOKUP($N9,ht!$A$2:$H$253,4,FALSE),1)</f>
        <v>20.8</v>
      </c>
      <c r="AD9" s="8">
        <f>ROUND(VLOOKUP($N9,ht!$A$2:$H$253,5,FALSE),1)</f>
        <v>21.7</v>
      </c>
      <c r="AE9" s="8">
        <f>ROUND(VLOOKUP($N9,ht!$A$2:$H$253,6,FALSE),1)</f>
        <v>29.9</v>
      </c>
      <c r="AF9" s="8">
        <f>ROUND(VLOOKUP($N9,ht!$A$2:$H$253,7,FALSE),1)</f>
        <v>31.7</v>
      </c>
      <c r="AG9" s="8">
        <f>ROUND(VLOOKUP($N9,ht!$A$2:$H$253,8,FALSE),1)</f>
        <v>35.299999999999997</v>
      </c>
    </row>
    <row r="10" spans="1:33" ht="23.25" x14ac:dyDescent="0.5">
      <c r="A10" s="13">
        <v>7</v>
      </c>
      <c r="B10" s="42" t="s">
        <v>538</v>
      </c>
      <c r="C10" s="34">
        <v>1</v>
      </c>
      <c r="D10" s="34">
        <v>6</v>
      </c>
      <c r="E10" s="34">
        <v>6</v>
      </c>
      <c r="F10" s="34">
        <v>24.1</v>
      </c>
      <c r="G10" s="34">
        <v>127</v>
      </c>
      <c r="H10" s="18" t="str">
        <f t="shared" si="4"/>
        <v>น้ำหนักตามเกณฑ์</v>
      </c>
      <c r="I10" s="18" t="str">
        <f t="shared" si="0"/>
        <v>สูง</v>
      </c>
      <c r="J10" s="18" t="str">
        <f t="shared" si="1"/>
        <v>สมส่วน</v>
      </c>
      <c r="K10" s="19" t="str">
        <f>Profile!$B$2</f>
        <v>-</v>
      </c>
      <c r="L10" s="21">
        <f t="shared" si="2"/>
        <v>44682</v>
      </c>
      <c r="M10" s="8" t="str">
        <f t="shared" si="3"/>
        <v>178</v>
      </c>
      <c r="N10" s="8" t="str">
        <f t="shared" si="5"/>
        <v>1127</v>
      </c>
      <c r="O10" s="8">
        <f>ROUND(VLOOKUP($M10,age!$A$2:$M$457,2,FALSE),1)</f>
        <v>22.7</v>
      </c>
      <c r="P10" s="8">
        <f>ROUND(VLOOKUP($M10,age!$A$2:$M$457,3,FALSE),1)</f>
        <v>3.2</v>
      </c>
      <c r="Q10" s="8">
        <f>ROUND(VLOOKUP($M10,age!$A$2:$M$457,4,FALSE),1)</f>
        <v>16.2</v>
      </c>
      <c r="R10" s="8">
        <f>ROUND(VLOOKUP($M10,age!$A$2:$M$457,5,FALSE),1)</f>
        <v>17.399999999999999</v>
      </c>
      <c r="S10" s="8">
        <f>ROUND(VLOOKUP($M10,age!$A$2:$M$457,6,FALSE),1)</f>
        <v>27</v>
      </c>
      <c r="T10" s="8">
        <f>ROUND(VLOOKUP($M10,age!$A$2:$M$457,7,FALSE),1)</f>
        <v>29.1</v>
      </c>
      <c r="U10" s="8">
        <f>ROUND(VLOOKUP($M10,age!$A$2:$M$457,8,FALSE),1)</f>
        <v>117.4</v>
      </c>
      <c r="V10" s="8">
        <f>ROUND(VLOOKUP($M10,age!$A$2:$M$457,9,FALSE),1)</f>
        <v>4.8</v>
      </c>
      <c r="W10" s="8">
        <f>ROUND(VLOOKUP($M10,age!$A$2:$M$457,10,FALSE),1)</f>
        <v>107.9</v>
      </c>
      <c r="X10" s="8">
        <f>ROUND(VLOOKUP($M10,age!$A$2:$M$457,11,FALSE),1)</f>
        <v>110.3</v>
      </c>
      <c r="Y10" s="8">
        <f>ROUND(VLOOKUP($M10,age!$A$2:$M$457,12,FALSE),1)</f>
        <v>124.5</v>
      </c>
      <c r="Z10" s="8">
        <f>ROUND(VLOOKUP($M10,age!$A$2:$M$457,13,FALSE),1)</f>
        <v>126.9</v>
      </c>
      <c r="AA10" s="8">
        <f>ROUND(VLOOKUP($N10,ht!$A$2:$H$253,2,FALSE),1)</f>
        <v>26.9</v>
      </c>
      <c r="AB10" s="8">
        <f>ROUND(VLOOKUP($N10,ht!$A$2:$H$253,3,FALSE),1)</f>
        <v>2.9</v>
      </c>
      <c r="AC10" s="8">
        <f>ROUND(VLOOKUP($N10,ht!$A$2:$H$253,4,FALSE),1)</f>
        <v>21.2</v>
      </c>
      <c r="AD10" s="8">
        <f>ROUND(VLOOKUP($N10,ht!$A$2:$H$253,5,FALSE),1)</f>
        <v>22.1</v>
      </c>
      <c r="AE10" s="8">
        <f>ROUND(VLOOKUP($N10,ht!$A$2:$H$253,6,FALSE),1)</f>
        <v>30.7</v>
      </c>
      <c r="AF10" s="8">
        <f>ROUND(VLOOKUP($N10,ht!$A$2:$H$253,7,FALSE),1)</f>
        <v>32.6</v>
      </c>
      <c r="AG10" s="8">
        <f>ROUND(VLOOKUP($N10,ht!$A$2:$H$253,8,FALSE),1)</f>
        <v>36.299999999999997</v>
      </c>
    </row>
    <row r="11" spans="1:33" ht="23.25" x14ac:dyDescent="0.5">
      <c r="A11" s="13">
        <v>8</v>
      </c>
      <c r="B11" s="42" t="s">
        <v>539</v>
      </c>
      <c r="C11" s="34">
        <v>1</v>
      </c>
      <c r="D11" s="34">
        <v>7</v>
      </c>
      <c r="E11" s="34">
        <v>11</v>
      </c>
      <c r="F11" s="34">
        <v>31</v>
      </c>
      <c r="G11" s="34">
        <v>132</v>
      </c>
      <c r="H11" s="18" t="str">
        <f t="shared" si="4"/>
        <v>น้ำหนักตามเกณฑ์</v>
      </c>
      <c r="I11" s="18" t="str">
        <f t="shared" si="0"/>
        <v>ส่วนสูงตามเกณฑ์</v>
      </c>
      <c r="J11" s="18" t="str">
        <f t="shared" si="1"/>
        <v>สมส่วน</v>
      </c>
      <c r="K11" s="19" t="str">
        <f>Profile!$B$2</f>
        <v>-</v>
      </c>
      <c r="L11" s="21">
        <f t="shared" si="2"/>
        <v>44682</v>
      </c>
      <c r="M11" s="8" t="str">
        <f t="shared" si="3"/>
        <v>195</v>
      </c>
      <c r="N11" s="8" t="str">
        <f t="shared" si="5"/>
        <v>1132</v>
      </c>
      <c r="O11" s="8">
        <f>ROUND(VLOOKUP($M11,age!$A$2:$M$457,2,FALSE),1)</f>
        <v>26.4</v>
      </c>
      <c r="P11" s="8">
        <f>ROUND(VLOOKUP($M11,age!$A$2:$M$457,3,FALSE),1)</f>
        <v>4</v>
      </c>
      <c r="Q11" s="8">
        <f>ROUND(VLOOKUP($M11,age!$A$2:$M$457,4,FALSE),1)</f>
        <v>18.399999999999999</v>
      </c>
      <c r="R11" s="8">
        <f>ROUND(VLOOKUP($M11,age!$A$2:$M$457,5,FALSE),1)</f>
        <v>19.8</v>
      </c>
      <c r="S11" s="8">
        <f>ROUND(VLOOKUP($M11,age!$A$2:$M$457,6,FALSE),1)</f>
        <v>31.8</v>
      </c>
      <c r="T11" s="8">
        <f>ROUND(VLOOKUP($M11,age!$A$2:$M$457,7,FALSE),1)</f>
        <v>34.4</v>
      </c>
      <c r="U11" s="8">
        <f>ROUND(VLOOKUP($M11,age!$A$2:$M$457,8,FALSE),1)</f>
        <v>125</v>
      </c>
      <c r="V11" s="8">
        <f>ROUND(VLOOKUP($M11,age!$A$2:$M$457,9,FALSE),1)</f>
        <v>5.2</v>
      </c>
      <c r="W11" s="8">
        <f>ROUND(VLOOKUP($M11,age!$A$2:$M$457,10,FALSE),1)</f>
        <v>114.5</v>
      </c>
      <c r="X11" s="8">
        <f>ROUND(VLOOKUP($M11,age!$A$2:$M$457,11,FALSE),1)</f>
        <v>117.1</v>
      </c>
      <c r="Y11" s="8">
        <f>ROUND(VLOOKUP($M11,age!$A$2:$M$457,12,FALSE),1)</f>
        <v>132.69999999999999</v>
      </c>
      <c r="Z11" s="8">
        <f>ROUND(VLOOKUP($M11,age!$A$2:$M$457,13,FALSE),1)</f>
        <v>135.4</v>
      </c>
      <c r="AA11" s="8">
        <f>ROUND(VLOOKUP($N11,ht!$A$2:$H$253,2,FALSE),1)</f>
        <v>30</v>
      </c>
      <c r="AB11" s="8">
        <f>ROUND(VLOOKUP($N11,ht!$A$2:$H$253,3,FALSE),1)</f>
        <v>3.4</v>
      </c>
      <c r="AC11" s="8">
        <f>ROUND(VLOOKUP($N11,ht!$A$2:$H$253,4,FALSE),1)</f>
        <v>23.1</v>
      </c>
      <c r="AD11" s="8">
        <f>ROUND(VLOOKUP($N11,ht!$A$2:$H$253,5,FALSE),1)</f>
        <v>24.3</v>
      </c>
      <c r="AE11" s="8">
        <f>ROUND(VLOOKUP($N11,ht!$A$2:$H$253,6,FALSE),1)</f>
        <v>34.6</v>
      </c>
      <c r="AF11" s="8">
        <f>ROUND(VLOOKUP($N11,ht!$A$2:$H$253,7,FALSE),1)</f>
        <v>36.799999999999997</v>
      </c>
      <c r="AG11" s="8">
        <f>ROUND(VLOOKUP($N11,ht!$A$2:$H$253,8,FALSE),1)</f>
        <v>41.4</v>
      </c>
    </row>
    <row r="12" spans="1:33" ht="23.25" x14ac:dyDescent="0.5">
      <c r="A12" s="13">
        <v>9</v>
      </c>
      <c r="B12" s="42" t="s">
        <v>540</v>
      </c>
      <c r="C12" s="34">
        <v>1</v>
      </c>
      <c r="D12" s="34">
        <v>7</v>
      </c>
      <c r="E12" s="34">
        <v>9</v>
      </c>
      <c r="F12" s="34">
        <v>28.8</v>
      </c>
      <c r="G12" s="34">
        <v>122</v>
      </c>
      <c r="H12" s="18" t="str">
        <f t="shared" si="4"/>
        <v>น้ำหนักตามเกณฑ์</v>
      </c>
      <c r="I12" s="18" t="str">
        <f t="shared" si="0"/>
        <v>ส่วนสูงตามเกณฑ์</v>
      </c>
      <c r="J12" s="18" t="str">
        <f t="shared" si="1"/>
        <v>ท้วม</v>
      </c>
      <c r="K12" s="19" t="str">
        <f>Profile!$B$2</f>
        <v>-</v>
      </c>
      <c r="L12" s="21">
        <f t="shared" si="2"/>
        <v>44682</v>
      </c>
      <c r="M12" s="8" t="str">
        <f t="shared" si="3"/>
        <v>193</v>
      </c>
      <c r="N12" s="8" t="str">
        <f t="shared" si="5"/>
        <v>1122</v>
      </c>
      <c r="O12" s="8">
        <f>ROUND(VLOOKUP($M12,age!$A$2:$M$457,2,FALSE),1)</f>
        <v>26</v>
      </c>
      <c r="P12" s="8">
        <f>ROUND(VLOOKUP($M12,age!$A$2:$M$457,3,FALSE),1)</f>
        <v>3.9</v>
      </c>
      <c r="Q12" s="8">
        <f>ROUND(VLOOKUP($M12,age!$A$2:$M$457,4,FALSE),1)</f>
        <v>18.2</v>
      </c>
      <c r="R12" s="8">
        <f>ROUND(VLOOKUP($M12,age!$A$2:$M$457,5,FALSE),1)</f>
        <v>19.5</v>
      </c>
      <c r="S12" s="8">
        <f>ROUND(VLOOKUP($M12,age!$A$2:$M$457,6,FALSE),1)</f>
        <v>31.2</v>
      </c>
      <c r="T12" s="8">
        <f>ROUND(VLOOKUP($M12,age!$A$2:$M$457,7,FALSE),1)</f>
        <v>33.700000000000003</v>
      </c>
      <c r="U12" s="8">
        <f>ROUND(VLOOKUP($M12,age!$A$2:$M$457,8,FALSE),1)</f>
        <v>124</v>
      </c>
      <c r="V12" s="8">
        <f>ROUND(VLOOKUP($M12,age!$A$2:$M$457,9,FALSE),1)</f>
        <v>5.2</v>
      </c>
      <c r="W12" s="8">
        <f>ROUND(VLOOKUP($M12,age!$A$2:$M$457,10,FALSE),1)</f>
        <v>113.7</v>
      </c>
      <c r="X12" s="8">
        <f>ROUND(VLOOKUP($M12,age!$A$2:$M$457,11,FALSE),1)</f>
        <v>116.3</v>
      </c>
      <c r="Y12" s="8">
        <f>ROUND(VLOOKUP($M12,age!$A$2:$M$457,12,FALSE),1)</f>
        <v>131.69999999999999</v>
      </c>
      <c r="Z12" s="8">
        <f>ROUND(VLOOKUP($M12,age!$A$2:$M$457,13,FALSE),1)</f>
        <v>134.30000000000001</v>
      </c>
      <c r="AA12" s="8">
        <f>ROUND(VLOOKUP($N12,ht!$A$2:$H$253,2,FALSE),1)</f>
        <v>24.3</v>
      </c>
      <c r="AB12" s="8">
        <f>ROUND(VLOOKUP($N12,ht!$A$2:$H$253,3,FALSE),1)</f>
        <v>2.4</v>
      </c>
      <c r="AC12" s="8">
        <f>ROUND(VLOOKUP($N12,ht!$A$2:$H$253,4,FALSE),1)</f>
        <v>19.399999999999999</v>
      </c>
      <c r="AD12" s="8">
        <f>ROUND(VLOOKUP($N12,ht!$A$2:$H$253,5,FALSE),1)</f>
        <v>20.2</v>
      </c>
      <c r="AE12" s="8">
        <f>ROUND(VLOOKUP($N12,ht!$A$2:$H$253,6,FALSE),1)</f>
        <v>27.5</v>
      </c>
      <c r="AF12" s="8">
        <f>ROUND(VLOOKUP($N12,ht!$A$2:$H$253,7,FALSE),1)</f>
        <v>29.1</v>
      </c>
      <c r="AG12" s="8">
        <f>ROUND(VLOOKUP($N12,ht!$A$2:$H$253,8,FALSE),1)</f>
        <v>32.299999999999997</v>
      </c>
    </row>
    <row r="13" spans="1:33" ht="23.25" x14ac:dyDescent="0.5">
      <c r="A13" s="13">
        <v>10</v>
      </c>
      <c r="B13" s="42" t="s">
        <v>541</v>
      </c>
      <c r="C13" s="34">
        <v>1</v>
      </c>
      <c r="D13" s="34">
        <v>7</v>
      </c>
      <c r="E13" s="34">
        <v>2</v>
      </c>
      <c r="F13" s="34">
        <v>23.1</v>
      </c>
      <c r="G13" s="34">
        <v>124</v>
      </c>
      <c r="H13" s="18" t="str">
        <f t="shared" si="4"/>
        <v>น้ำหนักตามเกณฑ์</v>
      </c>
      <c r="I13" s="18" t="str">
        <f t="shared" si="0"/>
        <v>ส่วนสูงตามเกณฑ์</v>
      </c>
      <c r="J13" s="18" t="str">
        <f t="shared" si="1"/>
        <v>สมส่วน</v>
      </c>
      <c r="K13" s="19" t="str">
        <f>Profile!$B$2</f>
        <v>-</v>
      </c>
      <c r="L13" s="21">
        <f t="shared" si="2"/>
        <v>44682</v>
      </c>
      <c r="M13" s="8" t="str">
        <f t="shared" si="3"/>
        <v>186</v>
      </c>
      <c r="N13" s="8" t="str">
        <f t="shared" si="5"/>
        <v>1124</v>
      </c>
      <c r="O13" s="8">
        <f>ROUND(VLOOKUP($M13,age!$A$2:$M$457,2,FALSE),1)</f>
        <v>24.5</v>
      </c>
      <c r="P13" s="8">
        <f>ROUND(VLOOKUP($M13,age!$A$2:$M$457,3,FALSE),1)</f>
        <v>3.6</v>
      </c>
      <c r="Q13" s="8">
        <f>ROUND(VLOOKUP($M13,age!$A$2:$M$457,4,FALSE),1)</f>
        <v>17.3</v>
      </c>
      <c r="R13" s="8">
        <f>ROUND(VLOOKUP($M13,age!$A$2:$M$457,5,FALSE),1)</f>
        <v>18.600000000000001</v>
      </c>
      <c r="S13" s="8">
        <f>ROUND(VLOOKUP($M13,age!$A$2:$M$457,6,FALSE),1)</f>
        <v>29.3</v>
      </c>
      <c r="T13" s="8">
        <f>ROUND(VLOOKUP($M13,age!$A$2:$M$457,7,FALSE),1)</f>
        <v>31.7</v>
      </c>
      <c r="U13" s="8">
        <f>ROUND(VLOOKUP($M13,age!$A$2:$M$457,8,FALSE),1)</f>
        <v>120.9</v>
      </c>
      <c r="V13" s="8">
        <f>ROUND(VLOOKUP($M13,age!$A$2:$M$457,9,FALSE),1)</f>
        <v>4.9000000000000004</v>
      </c>
      <c r="W13" s="8">
        <f>ROUND(VLOOKUP($M13,age!$A$2:$M$457,10,FALSE),1)</f>
        <v>111.1</v>
      </c>
      <c r="X13" s="8">
        <f>ROUND(VLOOKUP($M13,age!$A$2:$M$457,11,FALSE),1)</f>
        <v>113.6</v>
      </c>
      <c r="Y13" s="8">
        <f>ROUND(VLOOKUP($M13,age!$A$2:$M$457,12,FALSE),1)</f>
        <v>128.30000000000001</v>
      </c>
      <c r="Z13" s="8">
        <f>ROUND(VLOOKUP($M13,age!$A$2:$M$457,13,FALSE),1)</f>
        <v>130.80000000000001</v>
      </c>
      <c r="AA13" s="8">
        <f>ROUND(VLOOKUP($N13,ht!$A$2:$H$253,2,FALSE),1)</f>
        <v>25.3</v>
      </c>
      <c r="AB13" s="8">
        <f>ROUND(VLOOKUP($N13,ht!$A$2:$H$253,3,FALSE),1)</f>
        <v>2.6</v>
      </c>
      <c r="AC13" s="8">
        <f>ROUND(VLOOKUP($N13,ht!$A$2:$H$253,4,FALSE),1)</f>
        <v>20.100000000000001</v>
      </c>
      <c r="AD13" s="8">
        <f>ROUND(VLOOKUP($N13,ht!$A$2:$H$253,5,FALSE),1)</f>
        <v>20.9</v>
      </c>
      <c r="AE13" s="8">
        <f>ROUND(VLOOKUP($N13,ht!$A$2:$H$253,6,FALSE),1)</f>
        <v>28.7</v>
      </c>
      <c r="AF13" s="8">
        <f>ROUND(VLOOKUP($N13,ht!$A$2:$H$253,7,FALSE),1)</f>
        <v>30.4</v>
      </c>
      <c r="AG13" s="8">
        <f>ROUND(VLOOKUP($N13,ht!$A$2:$H$253,8,FALSE),1)</f>
        <v>33.9</v>
      </c>
    </row>
    <row r="14" spans="1:33" ht="23.25" x14ac:dyDescent="0.5">
      <c r="A14" s="13">
        <v>11</v>
      </c>
      <c r="B14" s="42" t="s">
        <v>542</v>
      </c>
      <c r="C14" s="34">
        <v>1</v>
      </c>
      <c r="D14" s="34">
        <v>7</v>
      </c>
      <c r="E14" s="34">
        <v>1</v>
      </c>
      <c r="F14" s="34">
        <v>20.100000000000001</v>
      </c>
      <c r="G14" s="34">
        <v>117</v>
      </c>
      <c r="H14" s="18" t="str">
        <f t="shared" si="4"/>
        <v>น้ำหนักตามเกณฑ์</v>
      </c>
      <c r="I14" s="18" t="str">
        <f t="shared" si="0"/>
        <v>ส่วนสูงตามเกณฑ์</v>
      </c>
      <c r="J14" s="18" t="str">
        <f t="shared" si="1"/>
        <v>สมส่วน</v>
      </c>
      <c r="K14" s="19" t="str">
        <f>Profile!$B$2</f>
        <v>-</v>
      </c>
      <c r="L14" s="21">
        <f t="shared" si="2"/>
        <v>44682</v>
      </c>
      <c r="M14" s="8" t="str">
        <f t="shared" si="3"/>
        <v>185</v>
      </c>
      <c r="N14" s="8" t="str">
        <f t="shared" si="5"/>
        <v>1117</v>
      </c>
      <c r="O14" s="8">
        <f>ROUND(VLOOKUP($M14,age!$A$2:$M$457,2,FALSE),1)</f>
        <v>24.3</v>
      </c>
      <c r="P14" s="8">
        <f>ROUND(VLOOKUP($M14,age!$A$2:$M$457,3,FALSE),1)</f>
        <v>3.5</v>
      </c>
      <c r="Q14" s="8">
        <f>ROUND(VLOOKUP($M14,age!$A$2:$M$457,4,FALSE),1)</f>
        <v>17.2</v>
      </c>
      <c r="R14" s="8">
        <f>ROUND(VLOOKUP($M14,age!$A$2:$M$457,5,FALSE),1)</f>
        <v>18.399999999999999</v>
      </c>
      <c r="S14" s="8">
        <f>ROUND(VLOOKUP($M14,age!$A$2:$M$457,6,FALSE),1)</f>
        <v>29</v>
      </c>
      <c r="T14" s="8">
        <f>ROUND(VLOOKUP($M14,age!$A$2:$M$457,7,FALSE),1)</f>
        <v>31.4</v>
      </c>
      <c r="U14" s="8">
        <f>ROUND(VLOOKUP($M14,age!$A$2:$M$457,8,FALSE),1)</f>
        <v>120.6</v>
      </c>
      <c r="V14" s="8">
        <f>ROUND(VLOOKUP($M14,age!$A$2:$M$457,9,FALSE),1)</f>
        <v>4.9000000000000004</v>
      </c>
      <c r="W14" s="8">
        <f>ROUND(VLOOKUP($M14,age!$A$2:$M$457,10,FALSE),1)</f>
        <v>110.8</v>
      </c>
      <c r="X14" s="8">
        <f>ROUND(VLOOKUP($M14,age!$A$2:$M$457,11,FALSE),1)</f>
        <v>113.2</v>
      </c>
      <c r="Y14" s="8">
        <f>ROUND(VLOOKUP($M14,age!$A$2:$M$457,12,FALSE),1)</f>
        <v>127.8</v>
      </c>
      <c r="Z14" s="8">
        <f>ROUND(VLOOKUP($M14,age!$A$2:$M$457,13,FALSE),1)</f>
        <v>130.30000000000001</v>
      </c>
      <c r="AA14" s="8">
        <f>ROUND(VLOOKUP($N14,ht!$A$2:$H$253,2,FALSE),1)</f>
        <v>21.9</v>
      </c>
      <c r="AB14" s="8">
        <f>ROUND(VLOOKUP($N14,ht!$A$2:$H$253,3,FALSE),1)</f>
        <v>2.1</v>
      </c>
      <c r="AC14" s="8">
        <f>ROUND(VLOOKUP($N14,ht!$A$2:$H$253,4,FALSE),1)</f>
        <v>17.7</v>
      </c>
      <c r="AD14" s="8">
        <f>ROUND(VLOOKUP($N14,ht!$A$2:$H$253,5,FALSE),1)</f>
        <v>18.5</v>
      </c>
      <c r="AE14" s="8">
        <f>ROUND(VLOOKUP($N14,ht!$A$2:$H$253,6,FALSE),1)</f>
        <v>24.8</v>
      </c>
      <c r="AF14" s="8">
        <f>ROUND(VLOOKUP($N14,ht!$A$2:$H$253,7,FALSE),1)</f>
        <v>26.1</v>
      </c>
      <c r="AG14" s="8">
        <f>ROUND(VLOOKUP($N14,ht!$A$2:$H$253,8,FALSE),1)</f>
        <v>28.8</v>
      </c>
    </row>
    <row r="15" spans="1:33" ht="23.25" x14ac:dyDescent="0.5">
      <c r="A15" s="13">
        <v>12</v>
      </c>
      <c r="B15" s="42" t="s">
        <v>543</v>
      </c>
      <c r="C15" s="34">
        <v>1</v>
      </c>
      <c r="D15" s="34">
        <v>7</v>
      </c>
      <c r="E15" s="34">
        <v>2</v>
      </c>
      <c r="F15" s="34">
        <v>18.3</v>
      </c>
      <c r="G15" s="34">
        <v>115</v>
      </c>
      <c r="H15" s="18" t="str">
        <f t="shared" si="4"/>
        <v>น้ำหนักค่อนข้างน้อย</v>
      </c>
      <c r="I15" s="18" t="str">
        <f t="shared" si="0"/>
        <v>ส่วนสูงตามเกณฑ์</v>
      </c>
      <c r="J15" s="18" t="str">
        <f t="shared" si="1"/>
        <v>สมส่วน</v>
      </c>
      <c r="K15" s="19" t="str">
        <f>Profile!$B$2</f>
        <v>-</v>
      </c>
      <c r="L15" s="21">
        <f t="shared" si="2"/>
        <v>44682</v>
      </c>
      <c r="M15" s="8" t="str">
        <f t="shared" si="3"/>
        <v>186</v>
      </c>
      <c r="N15" s="8" t="str">
        <f t="shared" si="5"/>
        <v>1115</v>
      </c>
      <c r="O15" s="8">
        <f>ROUND(VLOOKUP($M15,age!$A$2:$M$457,2,FALSE),1)</f>
        <v>24.5</v>
      </c>
      <c r="P15" s="8">
        <f>ROUND(VLOOKUP($M15,age!$A$2:$M$457,3,FALSE),1)</f>
        <v>3.6</v>
      </c>
      <c r="Q15" s="8">
        <f>ROUND(VLOOKUP($M15,age!$A$2:$M$457,4,FALSE),1)</f>
        <v>17.3</v>
      </c>
      <c r="R15" s="8">
        <f>ROUND(VLOOKUP($M15,age!$A$2:$M$457,5,FALSE),1)</f>
        <v>18.600000000000001</v>
      </c>
      <c r="S15" s="8">
        <f>ROUND(VLOOKUP($M15,age!$A$2:$M$457,6,FALSE),1)</f>
        <v>29.3</v>
      </c>
      <c r="T15" s="8">
        <f>ROUND(VLOOKUP($M15,age!$A$2:$M$457,7,FALSE),1)</f>
        <v>31.7</v>
      </c>
      <c r="U15" s="8">
        <f>ROUND(VLOOKUP($M15,age!$A$2:$M$457,8,FALSE),1)</f>
        <v>120.9</v>
      </c>
      <c r="V15" s="8">
        <f>ROUND(VLOOKUP($M15,age!$A$2:$M$457,9,FALSE),1)</f>
        <v>4.9000000000000004</v>
      </c>
      <c r="W15" s="8">
        <f>ROUND(VLOOKUP($M15,age!$A$2:$M$457,10,FALSE),1)</f>
        <v>111.1</v>
      </c>
      <c r="X15" s="8">
        <f>ROUND(VLOOKUP($M15,age!$A$2:$M$457,11,FALSE),1)</f>
        <v>113.6</v>
      </c>
      <c r="Y15" s="8">
        <f>ROUND(VLOOKUP($M15,age!$A$2:$M$457,12,FALSE),1)</f>
        <v>128.30000000000001</v>
      </c>
      <c r="Z15" s="8">
        <f>ROUND(VLOOKUP($M15,age!$A$2:$M$457,13,FALSE),1)</f>
        <v>130.80000000000001</v>
      </c>
      <c r="AA15" s="8">
        <f>ROUND(VLOOKUP($N15,ht!$A$2:$H$253,2,FALSE),1)</f>
        <v>21.1</v>
      </c>
      <c r="AB15" s="8">
        <f>ROUND(VLOOKUP($N15,ht!$A$2:$H$253,3,FALSE),1)</f>
        <v>2</v>
      </c>
      <c r="AC15" s="8">
        <f>ROUND(VLOOKUP($N15,ht!$A$2:$H$253,4,FALSE),1)</f>
        <v>17.100000000000001</v>
      </c>
      <c r="AD15" s="8">
        <f>ROUND(VLOOKUP($N15,ht!$A$2:$H$253,5,FALSE),1)</f>
        <v>17.899999999999999</v>
      </c>
      <c r="AE15" s="8">
        <f>ROUND(VLOOKUP($N15,ht!$A$2:$H$253,6,FALSE),1)</f>
        <v>23.8</v>
      </c>
      <c r="AF15" s="8">
        <f>ROUND(VLOOKUP($N15,ht!$A$2:$H$253,7,FALSE),1)</f>
        <v>25</v>
      </c>
      <c r="AG15" s="8">
        <f>ROUND(VLOOKUP($N15,ht!$A$2:$H$253,8,FALSE),1)</f>
        <v>27.4</v>
      </c>
    </row>
    <row r="16" spans="1:33" ht="23.25" x14ac:dyDescent="0.5">
      <c r="A16" s="13">
        <v>13</v>
      </c>
      <c r="B16" s="44" t="s">
        <v>544</v>
      </c>
      <c r="C16" s="34">
        <v>1</v>
      </c>
      <c r="D16" s="34">
        <v>7</v>
      </c>
      <c r="E16" s="34">
        <v>4</v>
      </c>
      <c r="F16" s="34">
        <v>44.4</v>
      </c>
      <c r="G16" s="34">
        <v>129</v>
      </c>
      <c r="H16" s="18" t="str">
        <f t="shared" si="4"/>
        <v>น้ำหนักมากเกินเกณฑ์</v>
      </c>
      <c r="I16" s="18" t="str">
        <f t="shared" si="0"/>
        <v>ส่วนสูงตามเกณฑ์</v>
      </c>
      <c r="J16" s="18" t="str">
        <f t="shared" si="1"/>
        <v>อ้วน</v>
      </c>
      <c r="K16" s="19" t="str">
        <f>Profile!$B$2</f>
        <v>-</v>
      </c>
      <c r="L16" s="21">
        <f t="shared" si="2"/>
        <v>44682</v>
      </c>
      <c r="M16" s="8" t="str">
        <f t="shared" si="3"/>
        <v>188</v>
      </c>
      <c r="N16" s="8" t="str">
        <f t="shared" si="5"/>
        <v>1129</v>
      </c>
      <c r="O16" s="8">
        <f>ROUND(VLOOKUP($M16,age!$A$2:$M$457,2,FALSE),1)</f>
        <v>24.9</v>
      </c>
      <c r="P16" s="8">
        <f>ROUND(VLOOKUP($M16,age!$A$2:$M$457,3,FALSE),1)</f>
        <v>3.7</v>
      </c>
      <c r="Q16" s="8">
        <f>ROUND(VLOOKUP($M16,age!$A$2:$M$457,4,FALSE),1)</f>
        <v>17.600000000000001</v>
      </c>
      <c r="R16" s="8">
        <f>ROUND(VLOOKUP($M16,age!$A$2:$M$457,5,FALSE),1)</f>
        <v>18.899999999999999</v>
      </c>
      <c r="S16" s="8">
        <f>ROUND(VLOOKUP($M16,age!$A$2:$M$457,6,FALSE),1)</f>
        <v>29.9</v>
      </c>
      <c r="T16" s="8">
        <f>ROUND(VLOOKUP($M16,age!$A$2:$M$457,7,FALSE),1)</f>
        <v>32.299999999999997</v>
      </c>
      <c r="U16" s="8">
        <f>ROUND(VLOOKUP($M16,age!$A$2:$M$457,8,FALSE),1)</f>
        <v>121.9</v>
      </c>
      <c r="V16" s="8">
        <f>ROUND(VLOOKUP($M16,age!$A$2:$M$457,9,FALSE),1)</f>
        <v>5</v>
      </c>
      <c r="W16" s="8">
        <f>ROUND(VLOOKUP($M16,age!$A$2:$M$457,10,FALSE),1)</f>
        <v>111.9</v>
      </c>
      <c r="X16" s="8">
        <f>ROUND(VLOOKUP($M16,age!$A$2:$M$457,11,FALSE),1)</f>
        <v>114.4</v>
      </c>
      <c r="Y16" s="8">
        <f>ROUND(VLOOKUP($M16,age!$A$2:$M$457,12,FALSE),1)</f>
        <v>129.30000000000001</v>
      </c>
      <c r="Z16" s="8">
        <f>ROUND(VLOOKUP($M16,age!$A$2:$M$457,13,FALSE),1)</f>
        <v>131.80000000000001</v>
      </c>
      <c r="AA16" s="8">
        <f>ROUND(VLOOKUP($N16,ht!$A$2:$H$253,2,FALSE),1)</f>
        <v>28</v>
      </c>
      <c r="AB16" s="8">
        <f>ROUND(VLOOKUP($N16,ht!$A$2:$H$253,3,FALSE),1)</f>
        <v>3.1</v>
      </c>
      <c r="AC16" s="8">
        <f>ROUND(VLOOKUP($N16,ht!$A$2:$H$253,4,FALSE),1)</f>
        <v>21.9</v>
      </c>
      <c r="AD16" s="8">
        <f>ROUND(VLOOKUP($N16,ht!$A$2:$H$253,5,FALSE),1)</f>
        <v>22.9</v>
      </c>
      <c r="AE16" s="8">
        <f>ROUND(VLOOKUP($N16,ht!$A$2:$H$253,6,FALSE),1)</f>
        <v>32.1</v>
      </c>
      <c r="AF16" s="8">
        <f>ROUND(VLOOKUP($N16,ht!$A$2:$H$253,7,FALSE),1)</f>
        <v>34.1</v>
      </c>
      <c r="AG16" s="8">
        <f>ROUND(VLOOKUP($N16,ht!$A$2:$H$253,8,FALSE),1)</f>
        <v>38.1</v>
      </c>
    </row>
    <row r="17" spans="1:33" ht="23.25" x14ac:dyDescent="0.5">
      <c r="A17" s="13">
        <v>14</v>
      </c>
      <c r="B17" s="42" t="s">
        <v>545</v>
      </c>
      <c r="C17" s="34">
        <v>1</v>
      </c>
      <c r="D17" s="34">
        <v>7</v>
      </c>
      <c r="E17" s="34">
        <v>4</v>
      </c>
      <c r="F17" s="34">
        <v>24.1</v>
      </c>
      <c r="G17" s="34">
        <v>124</v>
      </c>
      <c r="H17" s="18" t="str">
        <f t="shared" si="4"/>
        <v>น้ำหนักตามเกณฑ์</v>
      </c>
      <c r="I17" s="18" t="str">
        <f t="shared" si="0"/>
        <v>ส่วนสูงตามเกณฑ์</v>
      </c>
      <c r="J17" s="18" t="str">
        <f t="shared" si="1"/>
        <v>สมส่วน</v>
      </c>
      <c r="K17" s="19" t="str">
        <f>Profile!$B$2</f>
        <v>-</v>
      </c>
      <c r="L17" s="21">
        <f t="shared" si="2"/>
        <v>44682</v>
      </c>
      <c r="M17" s="8" t="str">
        <f t="shared" si="3"/>
        <v>188</v>
      </c>
      <c r="N17" s="8" t="str">
        <f t="shared" si="5"/>
        <v>1124</v>
      </c>
      <c r="O17" s="8">
        <f>ROUND(VLOOKUP($M17,age!$A$2:$M$457,2,FALSE),1)</f>
        <v>24.9</v>
      </c>
      <c r="P17" s="8">
        <f>ROUND(VLOOKUP($M17,age!$A$2:$M$457,3,FALSE),1)</f>
        <v>3.7</v>
      </c>
      <c r="Q17" s="8">
        <f>ROUND(VLOOKUP($M17,age!$A$2:$M$457,4,FALSE),1)</f>
        <v>17.600000000000001</v>
      </c>
      <c r="R17" s="8">
        <f>ROUND(VLOOKUP($M17,age!$A$2:$M$457,5,FALSE),1)</f>
        <v>18.899999999999999</v>
      </c>
      <c r="S17" s="8">
        <f>ROUND(VLOOKUP($M17,age!$A$2:$M$457,6,FALSE),1)</f>
        <v>29.9</v>
      </c>
      <c r="T17" s="8">
        <f>ROUND(VLOOKUP($M17,age!$A$2:$M$457,7,FALSE),1)</f>
        <v>32.299999999999997</v>
      </c>
      <c r="U17" s="8">
        <f>ROUND(VLOOKUP($M17,age!$A$2:$M$457,8,FALSE),1)</f>
        <v>121.9</v>
      </c>
      <c r="V17" s="8">
        <f>ROUND(VLOOKUP($M17,age!$A$2:$M$457,9,FALSE),1)</f>
        <v>5</v>
      </c>
      <c r="W17" s="8">
        <f>ROUND(VLOOKUP($M17,age!$A$2:$M$457,10,FALSE),1)</f>
        <v>111.9</v>
      </c>
      <c r="X17" s="8">
        <f>ROUND(VLOOKUP($M17,age!$A$2:$M$457,11,FALSE),1)</f>
        <v>114.4</v>
      </c>
      <c r="Y17" s="8">
        <f>ROUND(VLOOKUP($M17,age!$A$2:$M$457,12,FALSE),1)</f>
        <v>129.30000000000001</v>
      </c>
      <c r="Z17" s="8">
        <f>ROUND(VLOOKUP($M17,age!$A$2:$M$457,13,FALSE),1)</f>
        <v>131.80000000000001</v>
      </c>
      <c r="AA17" s="8">
        <f>ROUND(VLOOKUP($N17,ht!$A$2:$H$253,2,FALSE),1)</f>
        <v>25.3</v>
      </c>
      <c r="AB17" s="8">
        <f>ROUND(VLOOKUP($N17,ht!$A$2:$H$253,3,FALSE),1)</f>
        <v>2.6</v>
      </c>
      <c r="AC17" s="8">
        <f>ROUND(VLOOKUP($N17,ht!$A$2:$H$253,4,FALSE),1)</f>
        <v>20.100000000000001</v>
      </c>
      <c r="AD17" s="8">
        <f>ROUND(VLOOKUP($N17,ht!$A$2:$H$253,5,FALSE),1)</f>
        <v>20.9</v>
      </c>
      <c r="AE17" s="8">
        <f>ROUND(VLOOKUP($N17,ht!$A$2:$H$253,6,FALSE),1)</f>
        <v>28.7</v>
      </c>
      <c r="AF17" s="8">
        <f>ROUND(VLOOKUP($N17,ht!$A$2:$H$253,7,FALSE),1)</f>
        <v>30.4</v>
      </c>
      <c r="AG17" s="8">
        <f>ROUND(VLOOKUP($N17,ht!$A$2:$H$253,8,FALSE),1)</f>
        <v>33.9</v>
      </c>
    </row>
    <row r="18" spans="1:33" ht="23.25" x14ac:dyDescent="0.5">
      <c r="A18" s="13">
        <v>15</v>
      </c>
      <c r="B18" s="42" t="s">
        <v>546</v>
      </c>
      <c r="C18" s="34">
        <v>1</v>
      </c>
      <c r="D18" s="34">
        <v>9</v>
      </c>
      <c r="E18" s="34">
        <v>1</v>
      </c>
      <c r="F18" s="34">
        <v>18.8</v>
      </c>
      <c r="G18" s="34">
        <v>121.5</v>
      </c>
      <c r="H18" s="18" t="str">
        <f t="shared" si="4"/>
        <v>น้ำหนักน้อยกว่าเกณฑ์</v>
      </c>
      <c r="I18" s="18" t="str">
        <f t="shared" si="0"/>
        <v>ค่อนข้างเตี้ย</v>
      </c>
      <c r="J18" s="18" t="str">
        <f t="shared" si="1"/>
        <v>ผอม</v>
      </c>
      <c r="K18" s="19" t="str">
        <f>Profile!$B$2</f>
        <v>-</v>
      </c>
      <c r="L18" s="21">
        <f t="shared" si="2"/>
        <v>44682</v>
      </c>
      <c r="M18" s="8" t="str">
        <f t="shared" si="3"/>
        <v>1109</v>
      </c>
      <c r="N18" s="8" t="str">
        <f t="shared" si="5"/>
        <v>1122</v>
      </c>
      <c r="O18" s="8">
        <f>ROUND(VLOOKUP($M18,age!$A$2:$M$457,2,FALSE),1)</f>
        <v>30.1</v>
      </c>
      <c r="P18" s="8">
        <f>ROUND(VLOOKUP($M18,age!$A$2:$M$457,3,FALSE),1)</f>
        <v>5.0999999999999996</v>
      </c>
      <c r="Q18" s="8">
        <f>ROUND(VLOOKUP($M18,age!$A$2:$M$457,4,FALSE),1)</f>
        <v>19.899999999999999</v>
      </c>
      <c r="R18" s="8">
        <f>ROUND(VLOOKUP($M18,age!$A$2:$M$457,5,FALSE),1)</f>
        <v>21.6</v>
      </c>
      <c r="S18" s="8">
        <f>ROUND(VLOOKUP($M18,age!$A$2:$M$457,6,FALSE),1)</f>
        <v>36.9</v>
      </c>
      <c r="T18" s="8">
        <f>ROUND(VLOOKUP($M18,age!$A$2:$M$457,7,FALSE),1)</f>
        <v>40.299999999999997</v>
      </c>
      <c r="U18" s="8">
        <f>ROUND(VLOOKUP($M18,age!$A$2:$M$457,8,FALSE),1)</f>
        <v>130.4</v>
      </c>
      <c r="V18" s="8">
        <f>ROUND(VLOOKUP($M18,age!$A$2:$M$457,9,FALSE),1)</f>
        <v>5.5</v>
      </c>
      <c r="W18" s="8">
        <f>ROUND(VLOOKUP($M18,age!$A$2:$M$457,10,FALSE),1)</f>
        <v>119.4</v>
      </c>
      <c r="X18" s="8">
        <f>ROUND(VLOOKUP($M18,age!$A$2:$M$457,11,FALSE),1)</f>
        <v>122.2</v>
      </c>
      <c r="Y18" s="8">
        <f>ROUND(VLOOKUP($M18,age!$A$2:$M$457,12,FALSE),1)</f>
        <v>138.69999999999999</v>
      </c>
      <c r="Z18" s="8">
        <f>ROUND(VLOOKUP($M18,age!$A$2:$M$457,13,FALSE),1)</f>
        <v>141.4</v>
      </c>
      <c r="AA18" s="8">
        <f>ROUND(VLOOKUP($N18,ht!$A$2:$H$253,2,FALSE),1)</f>
        <v>24.3</v>
      </c>
      <c r="AB18" s="8">
        <f>ROUND(VLOOKUP($N18,ht!$A$2:$H$253,3,FALSE),1)</f>
        <v>2.4</v>
      </c>
      <c r="AC18" s="8">
        <f>ROUND(VLOOKUP($N18,ht!$A$2:$H$253,4,FALSE),1)</f>
        <v>19.399999999999999</v>
      </c>
      <c r="AD18" s="8">
        <f>ROUND(VLOOKUP($N18,ht!$A$2:$H$253,5,FALSE),1)</f>
        <v>20.2</v>
      </c>
      <c r="AE18" s="8">
        <f>ROUND(VLOOKUP($N18,ht!$A$2:$H$253,6,FALSE),1)</f>
        <v>27.5</v>
      </c>
      <c r="AF18" s="8">
        <f>ROUND(VLOOKUP($N18,ht!$A$2:$H$253,7,FALSE),1)</f>
        <v>29.1</v>
      </c>
      <c r="AG18" s="8">
        <f>ROUND(VLOOKUP($N18,ht!$A$2:$H$253,8,FALSE),1)</f>
        <v>32.299999999999997</v>
      </c>
    </row>
    <row r="19" spans="1:33" ht="23.25" x14ac:dyDescent="0.5">
      <c r="A19" s="13">
        <v>16</v>
      </c>
      <c r="B19" s="42" t="s">
        <v>547</v>
      </c>
      <c r="C19" s="34">
        <v>1</v>
      </c>
      <c r="D19" s="34">
        <v>7</v>
      </c>
      <c r="E19" s="34">
        <v>5</v>
      </c>
      <c r="F19" s="34">
        <v>23</v>
      </c>
      <c r="G19" s="34">
        <v>131</v>
      </c>
      <c r="H19" s="18" t="str">
        <f t="shared" si="4"/>
        <v>น้ำหนักตามเกณฑ์</v>
      </c>
      <c r="I19" s="18" t="str">
        <f t="shared" si="0"/>
        <v>ค่อนข้างสูง</v>
      </c>
      <c r="J19" s="18" t="str">
        <f t="shared" si="1"/>
        <v>ค่อนข้างผอม</v>
      </c>
      <c r="K19" s="19" t="str">
        <f>Profile!$B$2</f>
        <v>-</v>
      </c>
      <c r="L19" s="21">
        <f t="shared" si="2"/>
        <v>44682</v>
      </c>
      <c r="M19" s="8" t="str">
        <f t="shared" si="3"/>
        <v>189</v>
      </c>
      <c r="N19" s="8" t="str">
        <f t="shared" si="5"/>
        <v>1131</v>
      </c>
      <c r="O19" s="8">
        <f>ROUND(VLOOKUP($M19,age!$A$2:$M$457,2,FALSE),1)</f>
        <v>25.1</v>
      </c>
      <c r="P19" s="8">
        <f>ROUND(VLOOKUP($M19,age!$A$2:$M$457,3,FALSE),1)</f>
        <v>3.7</v>
      </c>
      <c r="Q19" s="8">
        <f>ROUND(VLOOKUP($M19,age!$A$2:$M$457,4,FALSE),1)</f>
        <v>17.7</v>
      </c>
      <c r="R19" s="8">
        <f>ROUND(VLOOKUP($M19,age!$A$2:$M$457,5,FALSE),1)</f>
        <v>19</v>
      </c>
      <c r="S19" s="8">
        <f>ROUND(VLOOKUP($M19,age!$A$2:$M$457,6,FALSE),1)</f>
        <v>30.2</v>
      </c>
      <c r="T19" s="8">
        <f>ROUND(VLOOKUP($M19,age!$A$2:$M$457,7,FALSE),1)</f>
        <v>32.6</v>
      </c>
      <c r="U19" s="8">
        <f>ROUND(VLOOKUP($M19,age!$A$2:$M$457,8,FALSE),1)</f>
        <v>122.3</v>
      </c>
      <c r="V19" s="8">
        <f>ROUND(VLOOKUP($M19,age!$A$2:$M$457,9,FALSE),1)</f>
        <v>5</v>
      </c>
      <c r="W19" s="8">
        <f>ROUND(VLOOKUP($M19,age!$A$2:$M$457,10,FALSE),1)</f>
        <v>112.3</v>
      </c>
      <c r="X19" s="8">
        <f>ROUND(VLOOKUP($M19,age!$A$2:$M$457,11,FALSE),1)</f>
        <v>114.8</v>
      </c>
      <c r="Y19" s="8">
        <f>ROUND(VLOOKUP($M19,age!$A$2:$M$457,12,FALSE),1)</f>
        <v>129.80000000000001</v>
      </c>
      <c r="Z19" s="8">
        <f>ROUND(VLOOKUP($M19,age!$A$2:$M$457,13,FALSE),1)</f>
        <v>132.30000000000001</v>
      </c>
      <c r="AA19" s="8">
        <f>ROUND(VLOOKUP($N19,ht!$A$2:$H$253,2,FALSE),1)</f>
        <v>29.3</v>
      </c>
      <c r="AB19" s="8">
        <f>ROUND(VLOOKUP($N19,ht!$A$2:$H$253,3,FALSE),1)</f>
        <v>3.3</v>
      </c>
      <c r="AC19" s="8">
        <f>ROUND(VLOOKUP($N19,ht!$A$2:$H$253,4,FALSE),1)</f>
        <v>22.6</v>
      </c>
      <c r="AD19" s="8">
        <f>ROUND(VLOOKUP($N19,ht!$A$2:$H$253,5,FALSE),1)</f>
        <v>23.8</v>
      </c>
      <c r="AE19" s="8">
        <f>ROUND(VLOOKUP($N19,ht!$A$2:$H$253,6,FALSE),1)</f>
        <v>33.700000000000003</v>
      </c>
      <c r="AF19" s="8">
        <f>ROUND(VLOOKUP($N19,ht!$A$2:$H$253,7,FALSE),1)</f>
        <v>35.9</v>
      </c>
      <c r="AG19" s="8">
        <f>ROUND(VLOOKUP($N19,ht!$A$2:$H$253,8,FALSE),1)</f>
        <v>40.299999999999997</v>
      </c>
    </row>
    <row r="20" spans="1:33" ht="23.25" x14ac:dyDescent="0.5">
      <c r="A20" s="13">
        <v>17</v>
      </c>
      <c r="B20" s="42" t="s">
        <v>548</v>
      </c>
      <c r="C20" s="34">
        <v>1</v>
      </c>
      <c r="D20" s="34">
        <v>12</v>
      </c>
      <c r="E20" s="34">
        <v>8</v>
      </c>
      <c r="F20" s="34">
        <v>47.3</v>
      </c>
      <c r="G20" s="34">
        <v>157</v>
      </c>
      <c r="H20" s="18" t="str">
        <f t="shared" si="4"/>
        <v>น้ำหนักตามเกณฑ์</v>
      </c>
      <c r="I20" s="18" t="str">
        <f t="shared" si="0"/>
        <v>ส่วนสูงตามเกณฑ์</v>
      </c>
      <c r="J20" s="18" t="str">
        <f t="shared" si="1"/>
        <v>สมส่วน</v>
      </c>
      <c r="K20" s="19" t="str">
        <f>Profile!$B$2</f>
        <v>-</v>
      </c>
      <c r="L20" s="21">
        <f t="shared" si="2"/>
        <v>44682</v>
      </c>
      <c r="M20" s="8" t="str">
        <f t="shared" si="3"/>
        <v>1152</v>
      </c>
      <c r="N20" s="8" t="str">
        <f t="shared" si="5"/>
        <v>1157</v>
      </c>
      <c r="O20" s="8">
        <f>ROUND(VLOOKUP($M20,age!$A$2:$M$457,2,FALSE),1)</f>
        <v>42.3</v>
      </c>
      <c r="P20" s="8">
        <f>ROUND(VLOOKUP($M20,age!$A$2:$M$457,3,FALSE),1)</f>
        <v>7.6</v>
      </c>
      <c r="Q20" s="8">
        <f>ROUND(VLOOKUP($M20,age!$A$2:$M$457,4,FALSE),1)</f>
        <v>27</v>
      </c>
      <c r="R20" s="8">
        <f>ROUND(VLOOKUP($M20,age!$A$2:$M$457,5,FALSE),1)</f>
        <v>30.2</v>
      </c>
      <c r="S20" s="8">
        <f>ROUND(VLOOKUP($M20,age!$A$2:$M$457,6,FALSE),1)</f>
        <v>53</v>
      </c>
      <c r="T20" s="8">
        <f>ROUND(VLOOKUP($M20,age!$A$2:$M$457,7,FALSE),1)</f>
        <v>57.5</v>
      </c>
      <c r="U20" s="8">
        <f>ROUND(VLOOKUP($M20,age!$A$2:$M$457,8,FALSE),1)</f>
        <v>150.4</v>
      </c>
      <c r="V20" s="8">
        <f>ROUND(VLOOKUP($M20,age!$A$2:$M$457,9,FALSE),1)</f>
        <v>7.7</v>
      </c>
      <c r="W20" s="8">
        <f>ROUND(VLOOKUP($M20,age!$A$2:$M$457,10,FALSE),1)</f>
        <v>135</v>
      </c>
      <c r="X20" s="8">
        <f>ROUND(VLOOKUP($M20,age!$A$2:$M$457,11,FALSE),1)</f>
        <v>138.9</v>
      </c>
      <c r="Y20" s="8">
        <f>ROUND(VLOOKUP($M20,age!$A$2:$M$457,12,FALSE),1)</f>
        <v>161.9</v>
      </c>
      <c r="Z20" s="8">
        <f>ROUND(VLOOKUP($M20,age!$A$2:$M$457,13,FALSE),1)</f>
        <v>165.7</v>
      </c>
      <c r="AA20" s="8">
        <f>ROUND(VLOOKUP($N20,ht!$A$2:$H$253,2,FALSE),1)</f>
        <v>47.4</v>
      </c>
      <c r="AB20" s="8">
        <f>ROUND(VLOOKUP($N20,ht!$A$2:$H$253,3,FALSE),1)</f>
        <v>5.3</v>
      </c>
      <c r="AC20" s="8">
        <f>ROUND(VLOOKUP($N20,ht!$A$2:$H$253,4,FALSE),1)</f>
        <v>36.700000000000003</v>
      </c>
      <c r="AD20" s="8">
        <f>ROUND(VLOOKUP($N20,ht!$A$2:$H$253,5,FALSE),1)</f>
        <v>38.799999999999997</v>
      </c>
      <c r="AE20" s="8">
        <f>ROUND(VLOOKUP($N20,ht!$A$2:$H$253,6,FALSE),1)</f>
        <v>54.8</v>
      </c>
      <c r="AF20" s="8">
        <f>ROUND(VLOOKUP($N20,ht!$A$2:$H$253,7,FALSE),1)</f>
        <v>58</v>
      </c>
      <c r="AG20" s="8">
        <f>ROUND(VLOOKUP($N20,ht!$A$2:$H$253,8,FALSE),1)</f>
        <v>64.3</v>
      </c>
    </row>
    <row r="21" spans="1:33" ht="23.25" x14ac:dyDescent="0.5">
      <c r="A21" s="13">
        <v>18</v>
      </c>
      <c r="B21" s="42" t="s">
        <v>549</v>
      </c>
      <c r="C21" s="34">
        <v>1</v>
      </c>
      <c r="D21" s="34">
        <v>7</v>
      </c>
      <c r="E21" s="34">
        <v>2</v>
      </c>
      <c r="F21" s="34">
        <v>44.7</v>
      </c>
      <c r="G21" s="34">
        <v>131</v>
      </c>
      <c r="H21" s="18" t="str">
        <f t="shared" si="4"/>
        <v>น้ำหนักมากเกินเกณฑ์</v>
      </c>
      <c r="I21" s="18" t="str">
        <f t="shared" si="0"/>
        <v>สูง</v>
      </c>
      <c r="J21" s="18" t="str">
        <f t="shared" si="1"/>
        <v>อ้วน</v>
      </c>
      <c r="K21" s="19" t="str">
        <f>Profile!$B$2</f>
        <v>-</v>
      </c>
      <c r="L21" s="21">
        <f t="shared" si="2"/>
        <v>44682</v>
      </c>
      <c r="M21" s="8" t="str">
        <f t="shared" si="3"/>
        <v>186</v>
      </c>
      <c r="N21" s="8" t="str">
        <f t="shared" si="5"/>
        <v>1131</v>
      </c>
      <c r="O21" s="8">
        <f>ROUND(VLOOKUP($M21,age!$A$2:$M$457,2,FALSE),1)</f>
        <v>24.5</v>
      </c>
      <c r="P21" s="8">
        <f>ROUND(VLOOKUP($M21,age!$A$2:$M$457,3,FALSE),1)</f>
        <v>3.6</v>
      </c>
      <c r="Q21" s="8">
        <f>ROUND(VLOOKUP($M21,age!$A$2:$M$457,4,FALSE),1)</f>
        <v>17.3</v>
      </c>
      <c r="R21" s="8">
        <f>ROUND(VLOOKUP($M21,age!$A$2:$M$457,5,FALSE),1)</f>
        <v>18.600000000000001</v>
      </c>
      <c r="S21" s="8">
        <f>ROUND(VLOOKUP($M21,age!$A$2:$M$457,6,FALSE),1)</f>
        <v>29.3</v>
      </c>
      <c r="T21" s="8">
        <f>ROUND(VLOOKUP($M21,age!$A$2:$M$457,7,FALSE),1)</f>
        <v>31.7</v>
      </c>
      <c r="U21" s="8">
        <f>ROUND(VLOOKUP($M21,age!$A$2:$M$457,8,FALSE),1)</f>
        <v>120.9</v>
      </c>
      <c r="V21" s="8">
        <f>ROUND(VLOOKUP($M21,age!$A$2:$M$457,9,FALSE),1)</f>
        <v>4.9000000000000004</v>
      </c>
      <c r="W21" s="8">
        <f>ROUND(VLOOKUP($M21,age!$A$2:$M$457,10,FALSE),1)</f>
        <v>111.1</v>
      </c>
      <c r="X21" s="8">
        <f>ROUND(VLOOKUP($M21,age!$A$2:$M$457,11,FALSE),1)</f>
        <v>113.6</v>
      </c>
      <c r="Y21" s="8">
        <f>ROUND(VLOOKUP($M21,age!$A$2:$M$457,12,FALSE),1)</f>
        <v>128.30000000000001</v>
      </c>
      <c r="Z21" s="8">
        <f>ROUND(VLOOKUP($M21,age!$A$2:$M$457,13,FALSE),1)</f>
        <v>130.80000000000001</v>
      </c>
      <c r="AA21" s="8">
        <f>ROUND(VLOOKUP($N21,ht!$A$2:$H$253,2,FALSE),1)</f>
        <v>29.3</v>
      </c>
      <c r="AB21" s="8">
        <f>ROUND(VLOOKUP($N21,ht!$A$2:$H$253,3,FALSE),1)</f>
        <v>3.3</v>
      </c>
      <c r="AC21" s="8">
        <f>ROUND(VLOOKUP($N21,ht!$A$2:$H$253,4,FALSE),1)</f>
        <v>22.6</v>
      </c>
      <c r="AD21" s="8">
        <f>ROUND(VLOOKUP($N21,ht!$A$2:$H$253,5,FALSE),1)</f>
        <v>23.8</v>
      </c>
      <c r="AE21" s="8">
        <f>ROUND(VLOOKUP($N21,ht!$A$2:$H$253,6,FALSE),1)</f>
        <v>33.700000000000003</v>
      </c>
      <c r="AF21" s="8">
        <f>ROUND(VLOOKUP($N21,ht!$A$2:$H$253,7,FALSE),1)</f>
        <v>35.9</v>
      </c>
      <c r="AG21" s="8">
        <f>ROUND(VLOOKUP($N21,ht!$A$2:$H$253,8,FALSE),1)</f>
        <v>40.299999999999997</v>
      </c>
    </row>
    <row r="22" spans="1:33" ht="23.25" x14ac:dyDescent="0.5">
      <c r="A22" s="13">
        <v>19</v>
      </c>
      <c r="B22" s="43" t="s">
        <v>550</v>
      </c>
      <c r="C22" s="34">
        <v>1</v>
      </c>
      <c r="D22" s="34">
        <v>8</v>
      </c>
      <c r="E22" s="34">
        <v>6</v>
      </c>
      <c r="F22" s="34">
        <v>34.4</v>
      </c>
      <c r="G22" s="34">
        <v>123</v>
      </c>
      <c r="H22" s="18" t="str">
        <f t="shared" si="4"/>
        <v>น้ำหนักตามเกณฑ์</v>
      </c>
      <c r="I22" s="18" t="str">
        <f t="shared" si="0"/>
        <v>ส่วนสูงตามเกณฑ์</v>
      </c>
      <c r="J22" s="18" t="str">
        <f t="shared" si="1"/>
        <v>อ้วน</v>
      </c>
      <c r="K22" s="19" t="str">
        <f>Profile!$B$2</f>
        <v>-</v>
      </c>
      <c r="L22" s="21">
        <f t="shared" si="2"/>
        <v>44682</v>
      </c>
      <c r="M22" s="8" t="str">
        <f t="shared" si="3"/>
        <v>1102</v>
      </c>
      <c r="N22" s="8" t="str">
        <f t="shared" si="5"/>
        <v>1123</v>
      </c>
      <c r="O22" s="8">
        <f>ROUND(VLOOKUP($M22,age!$A$2:$M$457,2,FALSE),1)</f>
        <v>28.3</v>
      </c>
      <c r="P22" s="8">
        <f>ROUND(VLOOKUP($M22,age!$A$2:$M$457,3,FALSE),1)</f>
        <v>4.5999999999999996</v>
      </c>
      <c r="Q22" s="8">
        <f>ROUND(VLOOKUP($M22,age!$A$2:$M$457,4,FALSE),1)</f>
        <v>19.100000000000001</v>
      </c>
      <c r="R22" s="8">
        <f>ROUND(VLOOKUP($M22,age!$A$2:$M$457,5,FALSE),1)</f>
        <v>20.7</v>
      </c>
      <c r="S22" s="8">
        <f>ROUND(VLOOKUP($M22,age!$A$2:$M$457,6,FALSE),1)</f>
        <v>34.4</v>
      </c>
      <c r="T22" s="8">
        <f>ROUND(VLOOKUP($M22,age!$A$2:$M$457,7,FALSE),1)</f>
        <v>37.4</v>
      </c>
      <c r="U22" s="8">
        <f>ROUND(VLOOKUP($M22,age!$A$2:$M$457,8,FALSE),1)</f>
        <v>127.7</v>
      </c>
      <c r="V22" s="8">
        <f>ROUND(VLOOKUP($M22,age!$A$2:$M$457,9,FALSE),1)</f>
        <v>5.4</v>
      </c>
      <c r="W22" s="8">
        <f>ROUND(VLOOKUP($M22,age!$A$2:$M$457,10,FALSE),1)</f>
        <v>117</v>
      </c>
      <c r="X22" s="8">
        <f>ROUND(VLOOKUP($M22,age!$A$2:$M$457,11,FALSE),1)</f>
        <v>119.7</v>
      </c>
      <c r="Y22" s="8">
        <f>ROUND(VLOOKUP($M22,age!$A$2:$M$457,12,FALSE),1)</f>
        <v>135.69999999999999</v>
      </c>
      <c r="Z22" s="8">
        <f>ROUND(VLOOKUP($M22,age!$A$2:$M$457,13,FALSE),1)</f>
        <v>138.4</v>
      </c>
      <c r="AA22" s="8">
        <f>ROUND(VLOOKUP($N22,ht!$A$2:$H$253,2,FALSE),1)</f>
        <v>24.7</v>
      </c>
      <c r="AB22" s="8">
        <f>ROUND(VLOOKUP($N22,ht!$A$2:$H$253,3,FALSE),1)</f>
        <v>2.5</v>
      </c>
      <c r="AC22" s="8">
        <f>ROUND(VLOOKUP($N22,ht!$A$2:$H$253,4,FALSE),1)</f>
        <v>19.7</v>
      </c>
      <c r="AD22" s="8">
        <f>ROUND(VLOOKUP($N22,ht!$A$2:$H$253,5,FALSE),1)</f>
        <v>20.5</v>
      </c>
      <c r="AE22" s="8">
        <f>ROUND(VLOOKUP($N22,ht!$A$2:$H$253,6,FALSE),1)</f>
        <v>28</v>
      </c>
      <c r="AF22" s="8">
        <f>ROUND(VLOOKUP($N22,ht!$A$2:$H$253,7,FALSE),1)</f>
        <v>29.7</v>
      </c>
      <c r="AG22" s="8">
        <f>ROUND(VLOOKUP($N22,ht!$A$2:$H$253,8,FALSE),1)</f>
        <v>33</v>
      </c>
    </row>
    <row r="23" spans="1:33" ht="23.25" x14ac:dyDescent="0.5">
      <c r="A23" s="13">
        <v>20</v>
      </c>
      <c r="B23" s="43" t="s">
        <v>551</v>
      </c>
      <c r="C23" s="34">
        <v>1</v>
      </c>
      <c r="D23" s="34">
        <v>8</v>
      </c>
      <c r="E23" s="34">
        <v>1</v>
      </c>
      <c r="F23" s="34">
        <v>36.200000000000003</v>
      </c>
      <c r="G23" s="34">
        <v>123</v>
      </c>
      <c r="H23" s="18" t="str">
        <f t="shared" si="4"/>
        <v>น้ำหนักมากเกินเกณฑ์</v>
      </c>
      <c r="I23" s="18" t="str">
        <f t="shared" si="0"/>
        <v>ส่วนสูงตามเกณฑ์</v>
      </c>
      <c r="J23" s="18" t="str">
        <f t="shared" si="1"/>
        <v>อ้วน</v>
      </c>
      <c r="K23" s="19" t="str">
        <f>Profile!$B$2</f>
        <v>-</v>
      </c>
      <c r="L23" s="21">
        <f t="shared" si="2"/>
        <v>44682</v>
      </c>
      <c r="M23" s="8" t="str">
        <f t="shared" si="3"/>
        <v>197</v>
      </c>
      <c r="N23" s="8" t="str">
        <f t="shared" si="5"/>
        <v>1123</v>
      </c>
      <c r="O23" s="8">
        <f>ROUND(VLOOKUP($M23,age!$A$2:$M$457,2,FALSE),1)</f>
        <v>27.1</v>
      </c>
      <c r="P23" s="8">
        <f>ROUND(VLOOKUP($M23,age!$A$2:$M$457,3,FALSE),1)</f>
        <v>4.2</v>
      </c>
      <c r="Q23" s="8">
        <f>ROUND(VLOOKUP($M23,age!$A$2:$M$457,4,FALSE),1)</f>
        <v>18.7</v>
      </c>
      <c r="R23" s="8">
        <f>ROUND(VLOOKUP($M23,age!$A$2:$M$457,5,FALSE),1)</f>
        <v>20.100000000000001</v>
      </c>
      <c r="S23" s="8">
        <f>ROUND(VLOOKUP($M23,age!$A$2:$M$457,6,FALSE),1)</f>
        <v>32.6</v>
      </c>
      <c r="T23" s="8">
        <f>ROUND(VLOOKUP($M23,age!$A$2:$M$457,7,FALSE),1)</f>
        <v>35.4</v>
      </c>
      <c r="U23" s="8">
        <f>ROUND(VLOOKUP($M23,age!$A$2:$M$457,8,FALSE),1)</f>
        <v>125.7</v>
      </c>
      <c r="V23" s="8">
        <f>ROUND(VLOOKUP($M23,age!$A$2:$M$457,9,FALSE),1)</f>
        <v>5.3</v>
      </c>
      <c r="W23" s="8">
        <f>ROUND(VLOOKUP($M23,age!$A$2:$M$457,10,FALSE),1)</f>
        <v>115.2</v>
      </c>
      <c r="X23" s="8">
        <f>ROUND(VLOOKUP($M23,age!$A$2:$M$457,11,FALSE),1)</f>
        <v>117.8</v>
      </c>
      <c r="Y23" s="8">
        <f>ROUND(VLOOKUP($M23,age!$A$2:$M$457,12,FALSE),1)</f>
        <v>133.6</v>
      </c>
      <c r="Z23" s="8">
        <f>ROUND(VLOOKUP($M23,age!$A$2:$M$457,13,FALSE),1)</f>
        <v>136.30000000000001</v>
      </c>
      <c r="AA23" s="8">
        <f>ROUND(VLOOKUP($N23,ht!$A$2:$H$253,2,FALSE),1)</f>
        <v>24.7</v>
      </c>
      <c r="AB23" s="8">
        <f>ROUND(VLOOKUP($N23,ht!$A$2:$H$253,3,FALSE),1)</f>
        <v>2.5</v>
      </c>
      <c r="AC23" s="8">
        <f>ROUND(VLOOKUP($N23,ht!$A$2:$H$253,4,FALSE),1)</f>
        <v>19.7</v>
      </c>
      <c r="AD23" s="8">
        <f>ROUND(VLOOKUP($N23,ht!$A$2:$H$253,5,FALSE),1)</f>
        <v>20.5</v>
      </c>
      <c r="AE23" s="8">
        <f>ROUND(VLOOKUP($N23,ht!$A$2:$H$253,6,FALSE),1)</f>
        <v>28</v>
      </c>
      <c r="AF23" s="8">
        <f>ROUND(VLOOKUP($N23,ht!$A$2:$H$253,7,FALSE),1)</f>
        <v>29.7</v>
      </c>
      <c r="AG23" s="8">
        <f>ROUND(VLOOKUP($N23,ht!$A$2:$H$253,8,FALSE),1)</f>
        <v>33</v>
      </c>
    </row>
    <row r="24" spans="1:33" ht="23.25" x14ac:dyDescent="0.5">
      <c r="A24" s="13">
        <v>21</v>
      </c>
      <c r="B24" s="43" t="s">
        <v>552</v>
      </c>
      <c r="C24" s="34">
        <v>2</v>
      </c>
      <c r="D24" s="34">
        <v>7</v>
      </c>
      <c r="E24" s="34">
        <v>10</v>
      </c>
      <c r="F24" s="34">
        <v>26.9</v>
      </c>
      <c r="G24" s="34">
        <v>128</v>
      </c>
      <c r="H24" s="18" t="str">
        <f t="shared" si="4"/>
        <v>น้ำหนักตามเกณฑ์</v>
      </c>
      <c r="I24" s="18" t="str">
        <f t="shared" si="0"/>
        <v>ส่วนสูงตามเกณฑ์</v>
      </c>
      <c r="J24" s="18" t="str">
        <f t="shared" si="1"/>
        <v>สมส่วน</v>
      </c>
      <c r="K24" s="19" t="str">
        <f>Profile!$B$2</f>
        <v>-</v>
      </c>
      <c r="L24" s="21">
        <f t="shared" si="2"/>
        <v>44682</v>
      </c>
      <c r="M24" s="8" t="str">
        <f t="shared" si="3"/>
        <v>294</v>
      </c>
      <c r="N24" s="8" t="str">
        <f t="shared" si="5"/>
        <v>2128</v>
      </c>
      <c r="O24" s="8">
        <f>ROUND(VLOOKUP($M24,age!$A$2:$M$457,2,FALSE),1)</f>
        <v>26.3</v>
      </c>
      <c r="P24" s="8">
        <f>ROUND(VLOOKUP($M24,age!$A$2:$M$457,3,FALSE),1)</f>
        <v>4.3</v>
      </c>
      <c r="Q24" s="8">
        <f>ROUND(VLOOKUP($M24,age!$A$2:$M$457,4,FALSE),1)</f>
        <v>17.7</v>
      </c>
      <c r="R24" s="8">
        <f>ROUND(VLOOKUP($M24,age!$A$2:$M$457,5,FALSE),1)</f>
        <v>19.100000000000001</v>
      </c>
      <c r="S24" s="8">
        <f>ROUND(VLOOKUP($M24,age!$A$2:$M$457,6,FALSE),1)</f>
        <v>32</v>
      </c>
      <c r="T24" s="8">
        <f>ROUND(VLOOKUP($M24,age!$A$2:$M$457,7,FALSE),1)</f>
        <v>34.9</v>
      </c>
      <c r="U24" s="8">
        <f>ROUND(VLOOKUP($M24,age!$A$2:$M$457,8,FALSE),1)</f>
        <v>123.8</v>
      </c>
      <c r="V24" s="8">
        <f>ROUND(VLOOKUP($M24,age!$A$2:$M$457,9,FALSE),1)</f>
        <v>5.0999999999999996</v>
      </c>
      <c r="W24" s="8">
        <f>ROUND(VLOOKUP($M24,age!$A$2:$M$457,10,FALSE),1)</f>
        <v>113.7</v>
      </c>
      <c r="X24" s="8">
        <f>ROUND(VLOOKUP($M24,age!$A$2:$M$457,11,FALSE),1)</f>
        <v>116.2</v>
      </c>
      <c r="Y24" s="8">
        <f>ROUND(VLOOKUP($M24,age!$A$2:$M$457,12,FALSE),1)</f>
        <v>131.5</v>
      </c>
      <c r="Z24" s="8">
        <f>ROUND(VLOOKUP($M24,age!$A$2:$M$457,13,FALSE),1)</f>
        <v>134</v>
      </c>
      <c r="AA24" s="8">
        <f>ROUND(VLOOKUP($N24,ht!$A$2:$H$253,2,FALSE),1)</f>
        <v>27.5</v>
      </c>
      <c r="AB24" s="8">
        <f>ROUND(VLOOKUP($N24,ht!$A$2:$H$253,3,FALSE),1)</f>
        <v>3.4</v>
      </c>
      <c r="AC24" s="8">
        <f>ROUND(VLOOKUP($N24,ht!$A$2:$H$253,4,FALSE),1)</f>
        <v>20.7</v>
      </c>
      <c r="AD24" s="8">
        <f>ROUND(VLOOKUP($N24,ht!$A$2:$H$253,5,FALSE),1)</f>
        <v>21.9</v>
      </c>
      <c r="AE24" s="8">
        <f>ROUND(VLOOKUP($N24,ht!$A$2:$H$253,6,FALSE),1)</f>
        <v>32</v>
      </c>
      <c r="AF24" s="8">
        <f>ROUND(VLOOKUP($N24,ht!$A$2:$H$253,7,FALSE),1)</f>
        <v>34.200000000000003</v>
      </c>
      <c r="AG24" s="8">
        <f>ROUND(VLOOKUP($N24,ht!$A$2:$H$253,8,FALSE),1)</f>
        <v>38.6</v>
      </c>
    </row>
    <row r="25" spans="1:33" ht="23.25" x14ac:dyDescent="0.5">
      <c r="A25" s="13">
        <v>22</v>
      </c>
      <c r="B25" s="43" t="s">
        <v>553</v>
      </c>
      <c r="C25" s="34">
        <v>2</v>
      </c>
      <c r="D25" s="34">
        <v>7</v>
      </c>
      <c r="E25" s="34">
        <v>7</v>
      </c>
      <c r="F25" s="35">
        <v>30.8</v>
      </c>
      <c r="G25" s="34">
        <v>133</v>
      </c>
      <c r="H25" s="18" t="str">
        <f t="shared" si="4"/>
        <v>น้ำหนักตามเกณฑ์</v>
      </c>
      <c r="I25" s="18" t="str">
        <f t="shared" si="0"/>
        <v>สูง</v>
      </c>
      <c r="J25" s="18" t="str">
        <f t="shared" si="1"/>
        <v>สมส่วน</v>
      </c>
      <c r="K25" s="19" t="str">
        <f>Profile!$B$2</f>
        <v>-</v>
      </c>
      <c r="L25" s="21">
        <f t="shared" si="2"/>
        <v>44682</v>
      </c>
      <c r="M25" s="8" t="str">
        <f t="shared" si="3"/>
        <v>291</v>
      </c>
      <c r="N25" s="8" t="str">
        <f t="shared" si="5"/>
        <v>2133</v>
      </c>
      <c r="O25" s="8">
        <f>ROUND(VLOOKUP($M25,age!$A$2:$M$457,2,FALSE),1)</f>
        <v>25.7</v>
      </c>
      <c r="P25" s="8">
        <f>ROUND(VLOOKUP($M25,age!$A$2:$M$457,3,FALSE),1)</f>
        <v>4.0999999999999996</v>
      </c>
      <c r="Q25" s="8">
        <f>ROUND(VLOOKUP($M25,age!$A$2:$M$457,4,FALSE),1)</f>
        <v>17.399999999999999</v>
      </c>
      <c r="R25" s="8">
        <f>ROUND(VLOOKUP($M25,age!$A$2:$M$457,5,FALSE),1)</f>
        <v>18.7</v>
      </c>
      <c r="S25" s="8">
        <f>ROUND(VLOOKUP($M25,age!$A$2:$M$457,6,FALSE),1)</f>
        <v>31.1</v>
      </c>
      <c r="T25" s="8">
        <f>ROUND(VLOOKUP($M25,age!$A$2:$M$457,7,FALSE),1)</f>
        <v>33.9</v>
      </c>
      <c r="U25" s="8">
        <f>ROUND(VLOOKUP($M25,age!$A$2:$M$457,8,FALSE),1)</f>
        <v>122.5</v>
      </c>
      <c r="V25" s="8">
        <f>ROUND(VLOOKUP($M25,age!$A$2:$M$457,9,FALSE),1)</f>
        <v>5</v>
      </c>
      <c r="W25" s="8">
        <f>ROUND(VLOOKUP($M25,age!$A$2:$M$457,10,FALSE),1)</f>
        <v>112.5</v>
      </c>
      <c r="X25" s="8">
        <f>ROUND(VLOOKUP($M25,age!$A$2:$M$457,11,FALSE),1)</f>
        <v>115</v>
      </c>
      <c r="Y25" s="8">
        <f>ROUND(VLOOKUP($M25,age!$A$2:$M$457,12,FALSE),1)</f>
        <v>130</v>
      </c>
      <c r="Z25" s="8">
        <f>ROUND(VLOOKUP($M25,age!$A$2:$M$457,13,FALSE),1)</f>
        <v>132.5</v>
      </c>
      <c r="AA25" s="8">
        <f>ROUND(VLOOKUP($N25,ht!$A$2:$H$253,2,FALSE),1)</f>
        <v>30.7</v>
      </c>
      <c r="AB25" s="8">
        <f>ROUND(VLOOKUP($N25,ht!$A$2:$H$253,3,FALSE),1)</f>
        <v>4.0999999999999996</v>
      </c>
      <c r="AC25" s="8">
        <f>ROUND(VLOOKUP($N25,ht!$A$2:$H$253,4,FALSE),1)</f>
        <v>22.6</v>
      </c>
      <c r="AD25" s="8">
        <f>ROUND(VLOOKUP($N25,ht!$A$2:$H$253,5,FALSE),1)</f>
        <v>24</v>
      </c>
      <c r="AE25" s="8">
        <f>ROUND(VLOOKUP($N25,ht!$A$2:$H$253,6,FALSE),1)</f>
        <v>36.200000000000003</v>
      </c>
      <c r="AF25" s="8">
        <f>ROUND(VLOOKUP($N25,ht!$A$2:$H$253,7,FALSE),1)</f>
        <v>38.799999999999997</v>
      </c>
      <c r="AG25" s="8">
        <f>ROUND(VLOOKUP($N25,ht!$A$2:$H$253,8,FALSE),1)</f>
        <v>44.2</v>
      </c>
    </row>
    <row r="26" spans="1:33" ht="23.25" x14ac:dyDescent="0.5">
      <c r="A26" s="13">
        <v>23</v>
      </c>
      <c r="B26" s="42" t="s">
        <v>554</v>
      </c>
      <c r="C26" s="34">
        <v>2</v>
      </c>
      <c r="D26" s="34">
        <v>7</v>
      </c>
      <c r="E26" s="34">
        <v>10</v>
      </c>
      <c r="F26" s="34">
        <v>23.6</v>
      </c>
      <c r="G26" s="34">
        <v>117</v>
      </c>
      <c r="H26" s="18" t="str">
        <f t="shared" si="4"/>
        <v>น้ำหนักตามเกณฑ์</v>
      </c>
      <c r="I26" s="18" t="str">
        <f t="shared" si="0"/>
        <v>ส่วนสูงตามเกณฑ์</v>
      </c>
      <c r="J26" s="18" t="str">
        <f t="shared" si="1"/>
        <v>สมส่วน</v>
      </c>
      <c r="K26" s="19" t="str">
        <f>Profile!$B$2</f>
        <v>-</v>
      </c>
      <c r="L26" s="21">
        <f t="shared" si="2"/>
        <v>44682</v>
      </c>
      <c r="M26" s="8" t="str">
        <f t="shared" si="3"/>
        <v>294</v>
      </c>
      <c r="N26" s="8" t="str">
        <f t="shared" si="5"/>
        <v>2117</v>
      </c>
      <c r="O26" s="8">
        <f>ROUND(VLOOKUP($M26,age!$A$2:$M$457,2,FALSE),1)</f>
        <v>26.3</v>
      </c>
      <c r="P26" s="8">
        <f>ROUND(VLOOKUP($M26,age!$A$2:$M$457,3,FALSE),1)</f>
        <v>4.3</v>
      </c>
      <c r="Q26" s="8">
        <f>ROUND(VLOOKUP($M26,age!$A$2:$M$457,4,FALSE),1)</f>
        <v>17.7</v>
      </c>
      <c r="R26" s="8">
        <f>ROUND(VLOOKUP($M26,age!$A$2:$M$457,5,FALSE),1)</f>
        <v>19.100000000000001</v>
      </c>
      <c r="S26" s="8">
        <f>ROUND(VLOOKUP($M26,age!$A$2:$M$457,6,FALSE),1)</f>
        <v>32</v>
      </c>
      <c r="T26" s="8">
        <f>ROUND(VLOOKUP($M26,age!$A$2:$M$457,7,FALSE),1)</f>
        <v>34.9</v>
      </c>
      <c r="U26" s="8">
        <f>ROUND(VLOOKUP($M26,age!$A$2:$M$457,8,FALSE),1)</f>
        <v>123.8</v>
      </c>
      <c r="V26" s="8">
        <f>ROUND(VLOOKUP($M26,age!$A$2:$M$457,9,FALSE),1)</f>
        <v>5.0999999999999996</v>
      </c>
      <c r="W26" s="8">
        <f>ROUND(VLOOKUP($M26,age!$A$2:$M$457,10,FALSE),1)</f>
        <v>113.7</v>
      </c>
      <c r="X26" s="8">
        <f>ROUND(VLOOKUP($M26,age!$A$2:$M$457,11,FALSE),1)</f>
        <v>116.2</v>
      </c>
      <c r="Y26" s="8">
        <f>ROUND(VLOOKUP($M26,age!$A$2:$M$457,12,FALSE),1)</f>
        <v>131.5</v>
      </c>
      <c r="Z26" s="8">
        <f>ROUND(VLOOKUP($M26,age!$A$2:$M$457,13,FALSE),1)</f>
        <v>134</v>
      </c>
      <c r="AA26" s="8">
        <f>ROUND(VLOOKUP($N26,ht!$A$2:$H$253,2,FALSE),1)</f>
        <v>21.7</v>
      </c>
      <c r="AB26" s="8">
        <f>ROUND(VLOOKUP($N26,ht!$A$2:$H$253,3,FALSE),1)</f>
        <v>2.2000000000000002</v>
      </c>
      <c r="AC26" s="8">
        <f>ROUND(VLOOKUP($N26,ht!$A$2:$H$253,4,FALSE),1)</f>
        <v>17.2</v>
      </c>
      <c r="AD26" s="8">
        <f>ROUND(VLOOKUP($N26,ht!$A$2:$H$253,5,FALSE),1)</f>
        <v>18</v>
      </c>
      <c r="AE26" s="8">
        <f>ROUND(VLOOKUP($N26,ht!$A$2:$H$253,6,FALSE),1)</f>
        <v>24.7</v>
      </c>
      <c r="AF26" s="8">
        <f>ROUND(VLOOKUP($N26,ht!$A$2:$H$253,7,FALSE),1)</f>
        <v>26.1</v>
      </c>
      <c r="AG26" s="8">
        <f>ROUND(VLOOKUP($N26,ht!$A$2:$H$253,8,FALSE),1)</f>
        <v>28.9</v>
      </c>
    </row>
    <row r="27" spans="1:33" ht="23.25" x14ac:dyDescent="0.5">
      <c r="A27" s="13">
        <v>24</v>
      </c>
      <c r="B27" s="42" t="s">
        <v>555</v>
      </c>
      <c r="C27" s="34">
        <v>2</v>
      </c>
      <c r="D27" s="34">
        <v>7</v>
      </c>
      <c r="E27" s="34">
        <v>6</v>
      </c>
      <c r="F27" s="34">
        <v>18.2</v>
      </c>
      <c r="G27" s="34">
        <v>119</v>
      </c>
      <c r="H27" s="18" t="str">
        <f t="shared" si="4"/>
        <v>น้ำหนักค่อนข้างน้อย</v>
      </c>
      <c r="I27" s="18" t="str">
        <f t="shared" si="0"/>
        <v>ส่วนสูงตามเกณฑ์</v>
      </c>
      <c r="J27" s="18" t="str">
        <f t="shared" si="1"/>
        <v>ค่อนข้างผอม</v>
      </c>
      <c r="K27" s="19" t="str">
        <f>Profile!$B$2</f>
        <v>-</v>
      </c>
      <c r="L27" s="21">
        <f t="shared" si="2"/>
        <v>44682</v>
      </c>
      <c r="M27" s="8" t="str">
        <f t="shared" si="3"/>
        <v>290</v>
      </c>
      <c r="N27" s="8" t="str">
        <f t="shared" si="5"/>
        <v>2119</v>
      </c>
      <c r="O27" s="8">
        <f>ROUND(VLOOKUP($M27,age!$A$2:$M$457,2,FALSE),1)</f>
        <v>25.4</v>
      </c>
      <c r="P27" s="8">
        <f>ROUND(VLOOKUP($M27,age!$A$2:$M$457,3,FALSE),1)</f>
        <v>4.0999999999999996</v>
      </c>
      <c r="Q27" s="8">
        <f>ROUND(VLOOKUP($M27,age!$A$2:$M$457,4,FALSE),1)</f>
        <v>17.3</v>
      </c>
      <c r="R27" s="8">
        <f>ROUND(VLOOKUP($M27,age!$A$2:$M$457,5,FALSE),1)</f>
        <v>18.600000000000001</v>
      </c>
      <c r="S27" s="8">
        <f>ROUND(VLOOKUP($M27,age!$A$2:$M$457,6,FALSE),1)</f>
        <v>30.7</v>
      </c>
      <c r="T27" s="8">
        <f>ROUND(VLOOKUP($M27,age!$A$2:$M$457,7,FALSE),1)</f>
        <v>33.5</v>
      </c>
      <c r="U27" s="8">
        <f>ROUND(VLOOKUP($M27,age!$A$2:$M$457,8,FALSE),1)</f>
        <v>122.1</v>
      </c>
      <c r="V27" s="8">
        <f>ROUND(VLOOKUP($M27,age!$A$2:$M$457,9,FALSE),1)</f>
        <v>5</v>
      </c>
      <c r="W27" s="8">
        <f>ROUND(VLOOKUP($M27,age!$A$2:$M$457,10,FALSE),1)</f>
        <v>112.2</v>
      </c>
      <c r="X27" s="8">
        <f>ROUND(VLOOKUP($M27,age!$A$2:$M$457,11,FALSE),1)</f>
        <v>114.7</v>
      </c>
      <c r="Y27" s="8">
        <f>ROUND(VLOOKUP($M27,age!$A$2:$M$457,12,FALSE),1)</f>
        <v>129.5</v>
      </c>
      <c r="Z27" s="8">
        <f>ROUND(VLOOKUP($M27,age!$A$2:$M$457,13,FALSE),1)</f>
        <v>132</v>
      </c>
      <c r="AA27" s="8">
        <f>ROUND(VLOOKUP($N27,ht!$A$2:$H$253,2,FALSE),1)</f>
        <v>22.6</v>
      </c>
      <c r="AB27" s="8">
        <f>ROUND(VLOOKUP($N27,ht!$A$2:$H$253,3,FALSE),1)</f>
        <v>2.4</v>
      </c>
      <c r="AC27" s="8">
        <f>ROUND(VLOOKUP($N27,ht!$A$2:$H$253,4,FALSE),1)</f>
        <v>17.8</v>
      </c>
      <c r="AD27" s="8">
        <f>ROUND(VLOOKUP($N27,ht!$A$2:$H$253,5,FALSE),1)</f>
        <v>18.7</v>
      </c>
      <c r="AE27" s="8">
        <f>ROUND(VLOOKUP($N27,ht!$A$2:$H$253,6,FALSE),1)</f>
        <v>25.8</v>
      </c>
      <c r="AF27" s="8">
        <f>ROUND(VLOOKUP($N27,ht!$A$2:$H$253,7,FALSE),1)</f>
        <v>27.4</v>
      </c>
      <c r="AG27" s="8">
        <f>ROUND(VLOOKUP($N27,ht!$A$2:$H$253,8,FALSE),1)</f>
        <v>30.4</v>
      </c>
    </row>
    <row r="28" spans="1:33" ht="23.25" x14ac:dyDescent="0.5">
      <c r="A28" s="13">
        <v>25</v>
      </c>
      <c r="B28" s="42" t="s">
        <v>556</v>
      </c>
      <c r="C28" s="34">
        <v>2</v>
      </c>
      <c r="D28" s="34">
        <v>7</v>
      </c>
      <c r="E28" s="34">
        <v>3</v>
      </c>
      <c r="F28" s="34">
        <v>18</v>
      </c>
      <c r="G28" s="34">
        <v>115.5</v>
      </c>
      <c r="H28" s="18" t="str">
        <f t="shared" si="4"/>
        <v>น้ำหนักค่อนข้างน้อย</v>
      </c>
      <c r="I28" s="18" t="str">
        <f t="shared" si="0"/>
        <v>ส่วนสูงตามเกณฑ์</v>
      </c>
      <c r="J28" s="18" t="str">
        <f t="shared" si="1"/>
        <v>สมส่วน</v>
      </c>
      <c r="K28" s="19" t="str">
        <f>Profile!$B$2</f>
        <v>-</v>
      </c>
      <c r="L28" s="21">
        <f t="shared" si="2"/>
        <v>44682</v>
      </c>
      <c r="M28" s="8" t="str">
        <f t="shared" si="3"/>
        <v>287</v>
      </c>
      <c r="N28" s="8" t="str">
        <f t="shared" si="5"/>
        <v>2116</v>
      </c>
      <c r="O28" s="8">
        <f>ROUND(VLOOKUP($M28,age!$A$2:$M$457,2,FALSE),1)</f>
        <v>24.6</v>
      </c>
      <c r="P28" s="8">
        <f>ROUND(VLOOKUP($M28,age!$A$2:$M$457,3,FALSE),1)</f>
        <v>3.8</v>
      </c>
      <c r="Q28" s="8">
        <f>ROUND(VLOOKUP($M28,age!$A$2:$M$457,4,FALSE),1)</f>
        <v>16.899999999999999</v>
      </c>
      <c r="R28" s="8">
        <f>ROUND(VLOOKUP($M28,age!$A$2:$M$457,5,FALSE),1)</f>
        <v>18.2</v>
      </c>
      <c r="S28" s="8">
        <f>ROUND(VLOOKUP($M28,age!$A$2:$M$457,6,FALSE),1)</f>
        <v>29.7</v>
      </c>
      <c r="T28" s="8">
        <f>ROUND(VLOOKUP($M28,age!$A$2:$M$457,7,FALSE),1)</f>
        <v>32.299999999999997</v>
      </c>
      <c r="U28" s="8">
        <f>ROUND(VLOOKUP($M28,age!$A$2:$M$457,8,FALSE),1)</f>
        <v>120.8</v>
      </c>
      <c r="V28" s="8">
        <f>ROUND(VLOOKUP($M28,age!$A$2:$M$457,9,FALSE),1)</f>
        <v>4.9000000000000004</v>
      </c>
      <c r="W28" s="8">
        <f>ROUND(VLOOKUP($M28,age!$A$2:$M$457,10,FALSE),1)</f>
        <v>111</v>
      </c>
      <c r="X28" s="8">
        <f>ROUND(VLOOKUP($M28,age!$A$2:$M$457,11,FALSE),1)</f>
        <v>113.5</v>
      </c>
      <c r="Y28" s="8">
        <f>ROUND(VLOOKUP($M28,age!$A$2:$M$457,12,FALSE),1)</f>
        <v>128.19999999999999</v>
      </c>
      <c r="Z28" s="8">
        <f>ROUND(VLOOKUP($M28,age!$A$2:$M$457,13,FALSE),1)</f>
        <v>130.6</v>
      </c>
      <c r="AA28" s="8">
        <f>ROUND(VLOOKUP($N28,ht!$A$2:$H$253,2,FALSE),1)</f>
        <v>21.3</v>
      </c>
      <c r="AB28" s="8">
        <f>ROUND(VLOOKUP($N28,ht!$A$2:$H$253,3,FALSE),1)</f>
        <v>2.2000000000000002</v>
      </c>
      <c r="AC28" s="8">
        <f>ROUND(VLOOKUP($N28,ht!$A$2:$H$253,4,FALSE),1)</f>
        <v>16.899999999999999</v>
      </c>
      <c r="AD28" s="8">
        <f>ROUND(VLOOKUP($N28,ht!$A$2:$H$253,5,FALSE),1)</f>
        <v>17.7</v>
      </c>
      <c r="AE28" s="8">
        <f>ROUND(VLOOKUP($N28,ht!$A$2:$H$253,6,FALSE),1)</f>
        <v>24.3</v>
      </c>
      <c r="AF28" s="8">
        <f>ROUND(VLOOKUP($N28,ht!$A$2:$H$253,7,FALSE),1)</f>
        <v>25.6</v>
      </c>
      <c r="AG28" s="8">
        <f>ROUND(VLOOKUP($N28,ht!$A$2:$H$253,8,FALSE),1)</f>
        <v>28.3</v>
      </c>
    </row>
    <row r="29" spans="1:33" ht="23.25" x14ac:dyDescent="0.5">
      <c r="A29" s="13">
        <v>26</v>
      </c>
      <c r="B29" s="43" t="s">
        <v>557</v>
      </c>
      <c r="C29" s="34">
        <v>2</v>
      </c>
      <c r="D29" s="34">
        <v>7</v>
      </c>
      <c r="E29" s="34">
        <v>3</v>
      </c>
      <c r="F29" s="34">
        <v>25.6</v>
      </c>
      <c r="G29" s="34">
        <v>130</v>
      </c>
      <c r="H29" s="18" t="str">
        <f t="shared" si="4"/>
        <v>น้ำหนักตามเกณฑ์</v>
      </c>
      <c r="I29" s="18" t="str">
        <f t="shared" si="0"/>
        <v>ค่อนข้างสูง</v>
      </c>
      <c r="J29" s="18" t="str">
        <f t="shared" si="1"/>
        <v>สมส่วน</v>
      </c>
      <c r="K29" s="19" t="str">
        <f>Profile!$B$2</f>
        <v>-</v>
      </c>
      <c r="L29" s="21">
        <f t="shared" si="2"/>
        <v>44682</v>
      </c>
      <c r="M29" s="8" t="str">
        <f t="shared" si="3"/>
        <v>287</v>
      </c>
      <c r="N29" s="8" t="str">
        <f t="shared" si="5"/>
        <v>2130</v>
      </c>
      <c r="O29" s="8">
        <f>ROUND(VLOOKUP($M29,age!$A$2:$M$457,2,FALSE),1)</f>
        <v>24.6</v>
      </c>
      <c r="P29" s="8">
        <f>ROUND(VLOOKUP($M29,age!$A$2:$M$457,3,FALSE),1)</f>
        <v>3.8</v>
      </c>
      <c r="Q29" s="8">
        <f>ROUND(VLOOKUP($M29,age!$A$2:$M$457,4,FALSE),1)</f>
        <v>16.899999999999999</v>
      </c>
      <c r="R29" s="8">
        <f>ROUND(VLOOKUP($M29,age!$A$2:$M$457,5,FALSE),1)</f>
        <v>18.2</v>
      </c>
      <c r="S29" s="8">
        <f>ROUND(VLOOKUP($M29,age!$A$2:$M$457,6,FALSE),1)</f>
        <v>29.7</v>
      </c>
      <c r="T29" s="8">
        <f>ROUND(VLOOKUP($M29,age!$A$2:$M$457,7,FALSE),1)</f>
        <v>32.299999999999997</v>
      </c>
      <c r="U29" s="8">
        <f>ROUND(VLOOKUP($M29,age!$A$2:$M$457,8,FALSE),1)</f>
        <v>120.8</v>
      </c>
      <c r="V29" s="8">
        <f>ROUND(VLOOKUP($M29,age!$A$2:$M$457,9,FALSE),1)</f>
        <v>4.9000000000000004</v>
      </c>
      <c r="W29" s="8">
        <f>ROUND(VLOOKUP($M29,age!$A$2:$M$457,10,FALSE),1)</f>
        <v>111</v>
      </c>
      <c r="X29" s="8">
        <f>ROUND(VLOOKUP($M29,age!$A$2:$M$457,11,FALSE),1)</f>
        <v>113.5</v>
      </c>
      <c r="Y29" s="8">
        <f>ROUND(VLOOKUP($M29,age!$A$2:$M$457,12,FALSE),1)</f>
        <v>128.19999999999999</v>
      </c>
      <c r="Z29" s="8">
        <f>ROUND(VLOOKUP($M29,age!$A$2:$M$457,13,FALSE),1)</f>
        <v>130.6</v>
      </c>
      <c r="AA29" s="8">
        <f>ROUND(VLOOKUP($N29,ht!$A$2:$H$253,2,FALSE),1)</f>
        <v>28.8</v>
      </c>
      <c r="AB29" s="8">
        <f>ROUND(VLOOKUP($N29,ht!$A$2:$H$253,3,FALSE),1)</f>
        <v>3.7</v>
      </c>
      <c r="AC29" s="8">
        <f>ROUND(VLOOKUP($N29,ht!$A$2:$H$253,4,FALSE),1)</f>
        <v>21.4</v>
      </c>
      <c r="AD29" s="8">
        <f>ROUND(VLOOKUP($N29,ht!$A$2:$H$253,5,FALSE),1)</f>
        <v>22.7</v>
      </c>
      <c r="AE29" s="8">
        <f>ROUND(VLOOKUP($N29,ht!$A$2:$H$253,6,FALSE),1)</f>
        <v>33.700000000000003</v>
      </c>
      <c r="AF29" s="8">
        <f>ROUND(VLOOKUP($N29,ht!$A$2:$H$253,7,FALSE),1)</f>
        <v>36.1</v>
      </c>
      <c r="AG29" s="8">
        <f>ROUND(VLOOKUP($N29,ht!$A$2:$H$253,8,FALSE),1)</f>
        <v>40.9</v>
      </c>
    </row>
    <row r="30" spans="1:33" ht="23.25" x14ac:dyDescent="0.5">
      <c r="A30" s="13">
        <v>27</v>
      </c>
      <c r="B30" s="43" t="s">
        <v>558</v>
      </c>
      <c r="C30" s="34">
        <v>2</v>
      </c>
      <c r="D30" s="34">
        <v>7</v>
      </c>
      <c r="E30" s="34">
        <v>2</v>
      </c>
      <c r="F30" s="34">
        <v>24.1</v>
      </c>
      <c r="G30" s="34">
        <v>118</v>
      </c>
      <c r="H30" s="18" t="str">
        <f t="shared" si="4"/>
        <v>น้ำหนักตามเกณฑ์</v>
      </c>
      <c r="I30" s="18" t="str">
        <f t="shared" si="0"/>
        <v>ส่วนสูงตามเกณฑ์</v>
      </c>
      <c r="J30" s="18" t="str">
        <f t="shared" si="1"/>
        <v>สมส่วน</v>
      </c>
      <c r="K30" s="19" t="str">
        <f>Profile!$B$2</f>
        <v>-</v>
      </c>
      <c r="L30" s="21">
        <f t="shared" si="2"/>
        <v>44682</v>
      </c>
      <c r="M30" s="8" t="str">
        <f t="shared" si="3"/>
        <v>286</v>
      </c>
      <c r="N30" s="8" t="str">
        <f t="shared" si="5"/>
        <v>2118</v>
      </c>
      <c r="O30" s="8">
        <f>ROUND(VLOOKUP($M30,age!$A$2:$M$457,2,FALSE),1)</f>
        <v>24.3</v>
      </c>
      <c r="P30" s="8">
        <f>ROUND(VLOOKUP($M30,age!$A$2:$M$457,3,FALSE),1)</f>
        <v>3.8</v>
      </c>
      <c r="Q30" s="8">
        <f>ROUND(VLOOKUP($M30,age!$A$2:$M$457,4,FALSE),1)</f>
        <v>16.8</v>
      </c>
      <c r="R30" s="8">
        <f>ROUND(VLOOKUP($M30,age!$A$2:$M$457,5,FALSE),1)</f>
        <v>18.100000000000001</v>
      </c>
      <c r="S30" s="8">
        <f>ROUND(VLOOKUP($M30,age!$A$2:$M$457,6,FALSE),1)</f>
        <v>29.4</v>
      </c>
      <c r="T30" s="8">
        <f>ROUND(VLOOKUP($M30,age!$A$2:$M$457,7,FALSE),1)</f>
        <v>31.9</v>
      </c>
      <c r="U30" s="8">
        <f>ROUND(VLOOKUP($M30,age!$A$2:$M$457,8,FALSE),1)</f>
        <v>120.4</v>
      </c>
      <c r="V30" s="8">
        <f>ROUND(VLOOKUP($M30,age!$A$2:$M$457,9,FALSE),1)</f>
        <v>4.9000000000000004</v>
      </c>
      <c r="W30" s="8">
        <f>ROUND(VLOOKUP($M30,age!$A$2:$M$457,10,FALSE),1)</f>
        <v>110.7</v>
      </c>
      <c r="X30" s="8">
        <f>ROUND(VLOOKUP($M30,age!$A$2:$M$457,11,FALSE),1)</f>
        <v>113.2</v>
      </c>
      <c r="Y30" s="8">
        <f>ROUND(VLOOKUP($M30,age!$A$2:$M$457,12,FALSE),1)</f>
        <v>127.8</v>
      </c>
      <c r="Z30" s="8">
        <f>ROUND(VLOOKUP($M30,age!$A$2:$M$457,13,FALSE),1)</f>
        <v>130.19999999999999</v>
      </c>
      <c r="AA30" s="8">
        <f>ROUND(VLOOKUP($N30,ht!$A$2:$H$253,2,FALSE),1)</f>
        <v>22.1</v>
      </c>
      <c r="AB30" s="8">
        <f>ROUND(VLOOKUP($N30,ht!$A$2:$H$253,3,FALSE),1)</f>
        <v>2.2999999999999998</v>
      </c>
      <c r="AC30" s="8">
        <f>ROUND(VLOOKUP($N30,ht!$A$2:$H$253,4,FALSE),1)</f>
        <v>17.5</v>
      </c>
      <c r="AD30" s="8">
        <f>ROUND(VLOOKUP($N30,ht!$A$2:$H$253,5,FALSE),1)</f>
        <v>18.399999999999999</v>
      </c>
      <c r="AE30" s="8">
        <f>ROUND(VLOOKUP($N30,ht!$A$2:$H$253,6,FALSE),1)</f>
        <v>25.3</v>
      </c>
      <c r="AF30" s="8">
        <f>ROUND(VLOOKUP($N30,ht!$A$2:$H$253,7,FALSE),1)</f>
        <v>26.7</v>
      </c>
      <c r="AG30" s="8">
        <f>ROUND(VLOOKUP($N30,ht!$A$2:$H$253,8,FALSE),1)</f>
        <v>29.6</v>
      </c>
    </row>
    <row r="31" spans="1:33" ht="23.25" x14ac:dyDescent="0.5">
      <c r="A31" s="13">
        <v>28</v>
      </c>
      <c r="B31" s="43" t="s">
        <v>559</v>
      </c>
      <c r="C31" s="34">
        <v>2</v>
      </c>
      <c r="D31" s="34">
        <v>7</v>
      </c>
      <c r="E31" s="34">
        <v>1</v>
      </c>
      <c r="F31" s="34">
        <v>21.5</v>
      </c>
      <c r="G31" s="34">
        <v>126</v>
      </c>
      <c r="H31" s="18" t="str">
        <f t="shared" si="4"/>
        <v>น้ำหนักตามเกณฑ์</v>
      </c>
      <c r="I31" s="18" t="str">
        <f t="shared" si="0"/>
        <v>ส่วนสูงตามเกณฑ์</v>
      </c>
      <c r="J31" s="18" t="str">
        <f t="shared" si="1"/>
        <v>สมส่วน</v>
      </c>
      <c r="K31" s="19" t="str">
        <f>Profile!$B$2</f>
        <v>-</v>
      </c>
      <c r="L31" s="21">
        <f t="shared" si="2"/>
        <v>44682</v>
      </c>
      <c r="M31" s="8" t="str">
        <f t="shared" si="3"/>
        <v>285</v>
      </c>
      <c r="N31" s="8" t="str">
        <f t="shared" si="5"/>
        <v>2126</v>
      </c>
      <c r="O31" s="8">
        <f>ROUND(VLOOKUP($M31,age!$A$2:$M$457,2,FALSE),1)</f>
        <v>24.2</v>
      </c>
      <c r="P31" s="8">
        <f>ROUND(VLOOKUP($M31,age!$A$2:$M$457,3,FALSE),1)</f>
        <v>3.7</v>
      </c>
      <c r="Q31" s="8">
        <f>ROUND(VLOOKUP($M31,age!$A$2:$M$457,4,FALSE),1)</f>
        <v>16.7</v>
      </c>
      <c r="R31" s="8">
        <f>ROUND(VLOOKUP($M31,age!$A$2:$M$457,5,FALSE),1)</f>
        <v>17.899999999999999</v>
      </c>
      <c r="S31" s="8">
        <f>ROUND(VLOOKUP($M31,age!$A$2:$M$457,6,FALSE),1)</f>
        <v>29.1</v>
      </c>
      <c r="T31" s="8">
        <f>ROUND(VLOOKUP($M31,age!$A$2:$M$457,7,FALSE),1)</f>
        <v>31.6</v>
      </c>
      <c r="U31" s="8">
        <f>ROUND(VLOOKUP($M31,age!$A$2:$M$457,8,FALSE),1)</f>
        <v>120</v>
      </c>
      <c r="V31" s="8">
        <f>ROUND(VLOOKUP($M31,age!$A$2:$M$457,9,FALSE),1)</f>
        <v>4.8</v>
      </c>
      <c r="W31" s="8">
        <f>ROUND(VLOOKUP($M31,age!$A$2:$M$457,10,FALSE),1)</f>
        <v>110.3</v>
      </c>
      <c r="X31" s="8">
        <f>ROUND(VLOOKUP($M31,age!$A$2:$M$457,11,FALSE),1)</f>
        <v>112.8</v>
      </c>
      <c r="Y31" s="8">
        <f>ROUND(VLOOKUP($M31,age!$A$2:$M$457,12,FALSE),1)</f>
        <v>127.3</v>
      </c>
      <c r="Z31" s="8">
        <f>ROUND(VLOOKUP($M31,age!$A$2:$M$457,13,FALSE),1)</f>
        <v>129.69999999999999</v>
      </c>
      <c r="AA31" s="8">
        <f>ROUND(VLOOKUP($N31,ht!$A$2:$H$253,2,FALSE),1)</f>
        <v>26.3</v>
      </c>
      <c r="AB31" s="8">
        <f>ROUND(VLOOKUP($N31,ht!$A$2:$H$253,3,FALSE),1)</f>
        <v>3.2</v>
      </c>
      <c r="AC31" s="8">
        <f>ROUND(VLOOKUP($N31,ht!$A$2:$H$253,4,FALSE),1)</f>
        <v>20</v>
      </c>
      <c r="AD31" s="8">
        <f>ROUND(VLOOKUP($N31,ht!$A$2:$H$253,5,FALSE),1)</f>
        <v>21.1</v>
      </c>
      <c r="AE31" s="8">
        <f>ROUND(VLOOKUP($N31,ht!$A$2:$H$253,6,FALSE),1)</f>
        <v>30.5</v>
      </c>
      <c r="AF31" s="8">
        <f>ROUND(VLOOKUP($N31,ht!$A$2:$H$253,7,FALSE),1)</f>
        <v>32.6</v>
      </c>
      <c r="AG31" s="8">
        <f>ROUND(VLOOKUP($N31,ht!$A$2:$H$253,8,FALSE),1)</f>
        <v>36.700000000000003</v>
      </c>
    </row>
    <row r="32" spans="1:33" x14ac:dyDescent="0.5">
      <c r="A32" s="13">
        <v>29</v>
      </c>
      <c r="B32" s="33"/>
      <c r="C32" s="34"/>
      <c r="D32" s="34"/>
      <c r="E32" s="34"/>
      <c r="F32" s="34"/>
      <c r="G32" s="34"/>
      <c r="H32" s="18" t="str">
        <f t="shared" si="4"/>
        <v/>
      </c>
      <c r="I32" s="18" t="str">
        <f t="shared" si="0"/>
        <v/>
      </c>
      <c r="J32" s="18" t="str">
        <f t="shared" si="1"/>
        <v/>
      </c>
      <c r="K32" s="19" t="str">
        <f>Profile!$B$2</f>
        <v>-</v>
      </c>
      <c r="L32" s="21">
        <f t="shared" si="2"/>
        <v>44682</v>
      </c>
      <c r="M32" s="8" t="str">
        <f t="shared" si="3"/>
        <v>0</v>
      </c>
      <c r="N32" s="8" t="str">
        <f t="shared" si="5"/>
        <v>0</v>
      </c>
      <c r="O32" s="8" t="e">
        <f>ROUND(VLOOKUP($M32,age!$A$2:$M$457,2,FALSE),1)</f>
        <v>#N/A</v>
      </c>
      <c r="P32" s="8" t="e">
        <f>ROUND(VLOOKUP($M32,age!$A$2:$M$457,3,FALSE),1)</f>
        <v>#N/A</v>
      </c>
      <c r="Q32" s="8" t="e">
        <f>ROUND(VLOOKUP($M32,age!$A$2:$M$457,4,FALSE),1)</f>
        <v>#N/A</v>
      </c>
      <c r="R32" s="8" t="e">
        <f>ROUND(VLOOKUP($M32,age!$A$2:$M$457,5,FALSE),1)</f>
        <v>#N/A</v>
      </c>
      <c r="S32" s="8" t="e">
        <f>ROUND(VLOOKUP($M32,age!$A$2:$M$457,6,FALSE),1)</f>
        <v>#N/A</v>
      </c>
      <c r="T32" s="8" t="e">
        <f>ROUND(VLOOKUP($M32,age!$A$2:$M$457,7,FALSE),1)</f>
        <v>#N/A</v>
      </c>
      <c r="U32" s="8" t="e">
        <f>ROUND(VLOOKUP($M32,age!$A$2:$M$457,8,FALSE),1)</f>
        <v>#N/A</v>
      </c>
      <c r="V32" s="8" t="e">
        <f>ROUND(VLOOKUP($M32,age!$A$2:$M$457,9,FALSE),1)</f>
        <v>#N/A</v>
      </c>
      <c r="W32" s="8" t="e">
        <f>ROUND(VLOOKUP($M32,age!$A$2:$M$457,10,FALSE),1)</f>
        <v>#N/A</v>
      </c>
      <c r="X32" s="8" t="e">
        <f>ROUND(VLOOKUP($M32,age!$A$2:$M$457,11,FALSE),1)</f>
        <v>#N/A</v>
      </c>
      <c r="Y32" s="8" t="e">
        <f>ROUND(VLOOKUP($M32,age!$A$2:$M$457,12,FALSE),1)</f>
        <v>#N/A</v>
      </c>
      <c r="Z32" s="8" t="e">
        <f>ROUND(VLOOKUP($M32,age!$A$2:$M$457,13,FALSE),1)</f>
        <v>#N/A</v>
      </c>
      <c r="AA32" s="8" t="e">
        <f>ROUND(VLOOKUP($N32,ht!$A$2:$H$253,2,FALSE),1)</f>
        <v>#N/A</v>
      </c>
      <c r="AB32" s="8" t="e">
        <f>ROUND(VLOOKUP($N32,ht!$A$2:$H$253,3,FALSE),1)</f>
        <v>#N/A</v>
      </c>
      <c r="AC32" s="8" t="e">
        <f>ROUND(VLOOKUP($N32,ht!$A$2:$H$253,4,FALSE),1)</f>
        <v>#N/A</v>
      </c>
      <c r="AD32" s="8" t="e">
        <f>ROUND(VLOOKUP($N32,ht!$A$2:$H$253,5,FALSE),1)</f>
        <v>#N/A</v>
      </c>
      <c r="AE32" s="8" t="e">
        <f>ROUND(VLOOKUP($N32,ht!$A$2:$H$253,6,FALSE),1)</f>
        <v>#N/A</v>
      </c>
      <c r="AF32" s="8" t="e">
        <f>ROUND(VLOOKUP($N32,ht!$A$2:$H$253,7,FALSE),1)</f>
        <v>#N/A</v>
      </c>
      <c r="AG32" s="8" t="e">
        <f>ROUND(VLOOKUP($N32,ht!$A$2:$H$253,8,FALSE),1)</f>
        <v>#N/A</v>
      </c>
    </row>
    <row r="33" spans="1:33" x14ac:dyDescent="0.5">
      <c r="A33" s="13">
        <v>30</v>
      </c>
      <c r="B33" s="33"/>
      <c r="C33" s="34"/>
      <c r="D33" s="34"/>
      <c r="E33" s="34"/>
      <c r="F33" s="34"/>
      <c r="G33" s="34"/>
      <c r="H33" s="18" t="str">
        <f t="shared" si="4"/>
        <v/>
      </c>
      <c r="I33" s="18" t="str">
        <f t="shared" si="0"/>
        <v/>
      </c>
      <c r="J33" s="18" t="str">
        <f t="shared" si="1"/>
        <v/>
      </c>
      <c r="K33" s="19" t="str">
        <f>Profile!$B$2</f>
        <v>-</v>
      </c>
      <c r="L33" s="21">
        <f t="shared" si="2"/>
        <v>44682</v>
      </c>
      <c r="M33" s="8" t="str">
        <f t="shared" si="3"/>
        <v>0</v>
      </c>
      <c r="N33" s="8" t="str">
        <f t="shared" si="5"/>
        <v>0</v>
      </c>
      <c r="O33" s="8" t="e">
        <f>ROUND(VLOOKUP($M33,age!$A$2:$M$457,2,FALSE),1)</f>
        <v>#N/A</v>
      </c>
      <c r="P33" s="8" t="e">
        <f>ROUND(VLOOKUP($M33,age!$A$2:$M$457,3,FALSE),1)</f>
        <v>#N/A</v>
      </c>
      <c r="Q33" s="8" t="e">
        <f>ROUND(VLOOKUP($M33,age!$A$2:$M$457,4,FALSE),1)</f>
        <v>#N/A</v>
      </c>
      <c r="R33" s="8" t="e">
        <f>ROUND(VLOOKUP($M33,age!$A$2:$M$457,5,FALSE),1)</f>
        <v>#N/A</v>
      </c>
      <c r="S33" s="8" t="e">
        <f>ROUND(VLOOKUP($M33,age!$A$2:$M$457,6,FALSE),1)</f>
        <v>#N/A</v>
      </c>
      <c r="T33" s="8" t="e">
        <f>ROUND(VLOOKUP($M33,age!$A$2:$M$457,7,FALSE),1)</f>
        <v>#N/A</v>
      </c>
      <c r="U33" s="8" t="e">
        <f>ROUND(VLOOKUP($M33,age!$A$2:$M$457,8,FALSE),1)</f>
        <v>#N/A</v>
      </c>
      <c r="V33" s="8" t="e">
        <f>ROUND(VLOOKUP($M33,age!$A$2:$M$457,9,FALSE),1)</f>
        <v>#N/A</v>
      </c>
      <c r="W33" s="8" t="e">
        <f>ROUND(VLOOKUP($M33,age!$A$2:$M$457,10,FALSE),1)</f>
        <v>#N/A</v>
      </c>
      <c r="X33" s="8" t="e">
        <f>ROUND(VLOOKUP($M33,age!$A$2:$M$457,11,FALSE),1)</f>
        <v>#N/A</v>
      </c>
      <c r="Y33" s="8" t="e">
        <f>ROUND(VLOOKUP($M33,age!$A$2:$M$457,12,FALSE),1)</f>
        <v>#N/A</v>
      </c>
      <c r="Z33" s="8" t="e">
        <f>ROUND(VLOOKUP($M33,age!$A$2:$M$457,13,FALSE),1)</f>
        <v>#N/A</v>
      </c>
      <c r="AA33" s="8" t="e">
        <f>ROUND(VLOOKUP($N33,ht!$A$2:$H$253,2,FALSE),1)</f>
        <v>#N/A</v>
      </c>
      <c r="AB33" s="8" t="e">
        <f>ROUND(VLOOKUP($N33,ht!$A$2:$H$253,3,FALSE),1)</f>
        <v>#N/A</v>
      </c>
      <c r="AC33" s="8" t="e">
        <f>ROUND(VLOOKUP($N33,ht!$A$2:$H$253,4,FALSE),1)</f>
        <v>#N/A</v>
      </c>
      <c r="AD33" s="8" t="e">
        <f>ROUND(VLOOKUP($N33,ht!$A$2:$H$253,5,FALSE),1)</f>
        <v>#N/A</v>
      </c>
      <c r="AE33" s="8" t="e">
        <f>ROUND(VLOOKUP($N33,ht!$A$2:$H$253,6,FALSE),1)</f>
        <v>#N/A</v>
      </c>
      <c r="AF33" s="8" t="e">
        <f>ROUND(VLOOKUP($N33,ht!$A$2:$H$253,7,FALSE),1)</f>
        <v>#N/A</v>
      </c>
      <c r="AG33" s="8" t="e">
        <f>ROUND(VLOOKUP($N33,ht!$A$2:$H$253,8,FALSE),1)</f>
        <v>#N/A</v>
      </c>
    </row>
    <row r="34" spans="1:33" x14ac:dyDescent="0.5">
      <c r="A34" s="13">
        <v>31</v>
      </c>
      <c r="B34" s="33"/>
      <c r="C34" s="34"/>
      <c r="D34" s="34"/>
      <c r="E34" s="34"/>
      <c r="F34" s="34"/>
      <c r="G34" s="34"/>
      <c r="H34" s="18" t="str">
        <f t="shared" si="4"/>
        <v/>
      </c>
      <c r="I34" s="18" t="str">
        <f t="shared" si="0"/>
        <v/>
      </c>
      <c r="J34" s="18" t="str">
        <f t="shared" si="1"/>
        <v/>
      </c>
      <c r="K34" s="19" t="str">
        <f>Profile!$B$2</f>
        <v>-</v>
      </c>
      <c r="L34" s="21">
        <f t="shared" si="2"/>
        <v>44682</v>
      </c>
      <c r="M34" s="8" t="str">
        <f t="shared" si="3"/>
        <v>0</v>
      </c>
      <c r="N34" s="8" t="str">
        <f t="shared" si="5"/>
        <v>0</v>
      </c>
      <c r="O34" s="8" t="e">
        <f>ROUND(VLOOKUP($M34,age!$A$2:$M$457,2,FALSE),1)</f>
        <v>#N/A</v>
      </c>
      <c r="P34" s="8" t="e">
        <f>ROUND(VLOOKUP($M34,age!$A$2:$M$457,3,FALSE),1)</f>
        <v>#N/A</v>
      </c>
      <c r="Q34" s="8" t="e">
        <f>ROUND(VLOOKUP($M34,age!$A$2:$M$457,4,FALSE),1)</f>
        <v>#N/A</v>
      </c>
      <c r="R34" s="8" t="e">
        <f>ROUND(VLOOKUP($M34,age!$A$2:$M$457,5,FALSE),1)</f>
        <v>#N/A</v>
      </c>
      <c r="S34" s="8" t="e">
        <f>ROUND(VLOOKUP($M34,age!$A$2:$M$457,6,FALSE),1)</f>
        <v>#N/A</v>
      </c>
      <c r="T34" s="8" t="e">
        <f>ROUND(VLOOKUP($M34,age!$A$2:$M$457,7,FALSE),1)</f>
        <v>#N/A</v>
      </c>
      <c r="U34" s="8" t="e">
        <f>ROUND(VLOOKUP($M34,age!$A$2:$M$457,8,FALSE),1)</f>
        <v>#N/A</v>
      </c>
      <c r="V34" s="8" t="e">
        <f>ROUND(VLOOKUP($M34,age!$A$2:$M$457,9,FALSE),1)</f>
        <v>#N/A</v>
      </c>
      <c r="W34" s="8" t="e">
        <f>ROUND(VLOOKUP($M34,age!$A$2:$M$457,10,FALSE),1)</f>
        <v>#N/A</v>
      </c>
      <c r="X34" s="8" t="e">
        <f>ROUND(VLOOKUP($M34,age!$A$2:$M$457,11,FALSE),1)</f>
        <v>#N/A</v>
      </c>
      <c r="Y34" s="8" t="e">
        <f>ROUND(VLOOKUP($M34,age!$A$2:$M$457,12,FALSE),1)</f>
        <v>#N/A</v>
      </c>
      <c r="Z34" s="8" t="e">
        <f>ROUND(VLOOKUP($M34,age!$A$2:$M$457,13,FALSE),1)</f>
        <v>#N/A</v>
      </c>
      <c r="AA34" s="8" t="e">
        <f>ROUND(VLOOKUP($N34,ht!$A$2:$H$253,2,FALSE),1)</f>
        <v>#N/A</v>
      </c>
      <c r="AB34" s="8" t="e">
        <f>ROUND(VLOOKUP($N34,ht!$A$2:$H$253,3,FALSE),1)</f>
        <v>#N/A</v>
      </c>
      <c r="AC34" s="8" t="e">
        <f>ROUND(VLOOKUP($N34,ht!$A$2:$H$253,4,FALSE),1)</f>
        <v>#N/A</v>
      </c>
      <c r="AD34" s="8" t="e">
        <f>ROUND(VLOOKUP($N34,ht!$A$2:$H$253,5,FALSE),1)</f>
        <v>#N/A</v>
      </c>
      <c r="AE34" s="8" t="e">
        <f>ROUND(VLOOKUP($N34,ht!$A$2:$H$253,6,FALSE),1)</f>
        <v>#N/A</v>
      </c>
      <c r="AF34" s="8" t="e">
        <f>ROUND(VLOOKUP($N34,ht!$A$2:$H$253,7,FALSE),1)</f>
        <v>#N/A</v>
      </c>
      <c r="AG34" s="8" t="e">
        <f>ROUND(VLOOKUP($N34,ht!$A$2:$H$253,8,FALSE),1)</f>
        <v>#N/A</v>
      </c>
    </row>
    <row r="35" spans="1:33" x14ac:dyDescent="0.5">
      <c r="A35" s="13">
        <v>32</v>
      </c>
      <c r="B35" s="33"/>
      <c r="C35" s="34"/>
      <c r="D35" s="34"/>
      <c r="E35" s="34"/>
      <c r="F35" s="34"/>
      <c r="G35" s="34"/>
      <c r="H35" s="18" t="str">
        <f t="shared" si="4"/>
        <v/>
      </c>
      <c r="I35" s="18" t="str">
        <f t="shared" si="0"/>
        <v/>
      </c>
      <c r="J35" s="18" t="str">
        <f t="shared" si="1"/>
        <v/>
      </c>
      <c r="K35" s="19" t="str">
        <f>Profile!$B$2</f>
        <v>-</v>
      </c>
      <c r="L35" s="21">
        <f t="shared" si="2"/>
        <v>44682</v>
      </c>
      <c r="M35" s="8" t="str">
        <f t="shared" si="3"/>
        <v>0</v>
      </c>
      <c r="N35" s="8" t="str">
        <f t="shared" si="5"/>
        <v>0</v>
      </c>
      <c r="O35" s="8" t="e">
        <f>ROUND(VLOOKUP($M35,age!$A$2:$M$457,2,FALSE),1)</f>
        <v>#N/A</v>
      </c>
      <c r="P35" s="8" t="e">
        <f>ROUND(VLOOKUP($M35,age!$A$2:$M$457,3,FALSE),1)</f>
        <v>#N/A</v>
      </c>
      <c r="Q35" s="8" t="e">
        <f>ROUND(VLOOKUP($M35,age!$A$2:$M$457,4,FALSE),1)</f>
        <v>#N/A</v>
      </c>
      <c r="R35" s="8" t="e">
        <f>ROUND(VLOOKUP($M35,age!$A$2:$M$457,5,FALSE),1)</f>
        <v>#N/A</v>
      </c>
      <c r="S35" s="8" t="e">
        <f>ROUND(VLOOKUP($M35,age!$A$2:$M$457,6,FALSE),1)</f>
        <v>#N/A</v>
      </c>
      <c r="T35" s="8" t="e">
        <f>ROUND(VLOOKUP($M35,age!$A$2:$M$457,7,FALSE),1)</f>
        <v>#N/A</v>
      </c>
      <c r="U35" s="8" t="e">
        <f>ROUND(VLOOKUP($M35,age!$A$2:$M$457,8,FALSE),1)</f>
        <v>#N/A</v>
      </c>
      <c r="V35" s="8" t="e">
        <f>ROUND(VLOOKUP($M35,age!$A$2:$M$457,9,FALSE),1)</f>
        <v>#N/A</v>
      </c>
      <c r="W35" s="8" t="e">
        <f>ROUND(VLOOKUP($M35,age!$A$2:$M$457,10,FALSE),1)</f>
        <v>#N/A</v>
      </c>
      <c r="X35" s="8" t="e">
        <f>ROUND(VLOOKUP($M35,age!$A$2:$M$457,11,FALSE),1)</f>
        <v>#N/A</v>
      </c>
      <c r="Y35" s="8" t="e">
        <f>ROUND(VLOOKUP($M35,age!$A$2:$M$457,12,FALSE),1)</f>
        <v>#N/A</v>
      </c>
      <c r="Z35" s="8" t="e">
        <f>ROUND(VLOOKUP($M35,age!$A$2:$M$457,13,FALSE),1)</f>
        <v>#N/A</v>
      </c>
      <c r="AA35" s="8" t="e">
        <f>ROUND(VLOOKUP($N35,ht!$A$2:$H$253,2,FALSE),1)</f>
        <v>#N/A</v>
      </c>
      <c r="AB35" s="8" t="e">
        <f>ROUND(VLOOKUP($N35,ht!$A$2:$H$253,3,FALSE),1)</f>
        <v>#N/A</v>
      </c>
      <c r="AC35" s="8" t="e">
        <f>ROUND(VLOOKUP($N35,ht!$A$2:$H$253,4,FALSE),1)</f>
        <v>#N/A</v>
      </c>
      <c r="AD35" s="8" t="e">
        <f>ROUND(VLOOKUP($N35,ht!$A$2:$H$253,5,FALSE),1)</f>
        <v>#N/A</v>
      </c>
      <c r="AE35" s="8" t="e">
        <f>ROUND(VLOOKUP($N35,ht!$A$2:$H$253,6,FALSE),1)</f>
        <v>#N/A</v>
      </c>
      <c r="AF35" s="8" t="e">
        <f>ROUND(VLOOKUP($N35,ht!$A$2:$H$253,7,FALSE),1)</f>
        <v>#N/A</v>
      </c>
      <c r="AG35" s="8" t="e">
        <f>ROUND(VLOOKUP($N35,ht!$A$2:$H$253,8,FALSE),1)</f>
        <v>#N/A</v>
      </c>
    </row>
    <row r="36" spans="1:33" x14ac:dyDescent="0.5">
      <c r="A36" s="13">
        <v>33</v>
      </c>
      <c r="B36" s="33"/>
      <c r="C36" s="34"/>
      <c r="D36" s="34"/>
      <c r="E36" s="34"/>
      <c r="F36" s="34"/>
      <c r="G36" s="34"/>
      <c r="H36" s="18" t="str">
        <f t="shared" si="4"/>
        <v/>
      </c>
      <c r="I36" s="18" t="str">
        <f t="shared" si="0"/>
        <v/>
      </c>
      <c r="J36" s="18" t="str">
        <f t="shared" si="1"/>
        <v/>
      </c>
      <c r="K36" s="19" t="str">
        <f>Profile!$B$2</f>
        <v>-</v>
      </c>
      <c r="L36" s="21">
        <f t="shared" si="2"/>
        <v>44682</v>
      </c>
      <c r="M36" s="8" t="str">
        <f t="shared" si="3"/>
        <v>0</v>
      </c>
      <c r="N36" s="8" t="str">
        <f t="shared" si="5"/>
        <v>0</v>
      </c>
      <c r="O36" s="8" t="e">
        <f>ROUND(VLOOKUP($M36,age!$A$2:$M$457,2,FALSE),1)</f>
        <v>#N/A</v>
      </c>
      <c r="P36" s="8" t="e">
        <f>ROUND(VLOOKUP($M36,age!$A$2:$M$457,3,FALSE),1)</f>
        <v>#N/A</v>
      </c>
      <c r="Q36" s="8" t="e">
        <f>ROUND(VLOOKUP($M36,age!$A$2:$M$457,4,FALSE),1)</f>
        <v>#N/A</v>
      </c>
      <c r="R36" s="8" t="e">
        <f>ROUND(VLOOKUP($M36,age!$A$2:$M$457,5,FALSE),1)</f>
        <v>#N/A</v>
      </c>
      <c r="S36" s="8" t="e">
        <f>ROUND(VLOOKUP($M36,age!$A$2:$M$457,6,FALSE),1)</f>
        <v>#N/A</v>
      </c>
      <c r="T36" s="8" t="e">
        <f>ROUND(VLOOKUP($M36,age!$A$2:$M$457,7,FALSE),1)</f>
        <v>#N/A</v>
      </c>
      <c r="U36" s="8" t="e">
        <f>ROUND(VLOOKUP($M36,age!$A$2:$M$457,8,FALSE),1)</f>
        <v>#N/A</v>
      </c>
      <c r="V36" s="8" t="e">
        <f>ROUND(VLOOKUP($M36,age!$A$2:$M$457,9,FALSE),1)</f>
        <v>#N/A</v>
      </c>
      <c r="W36" s="8" t="e">
        <f>ROUND(VLOOKUP($M36,age!$A$2:$M$457,10,FALSE),1)</f>
        <v>#N/A</v>
      </c>
      <c r="X36" s="8" t="e">
        <f>ROUND(VLOOKUP($M36,age!$A$2:$M$457,11,FALSE),1)</f>
        <v>#N/A</v>
      </c>
      <c r="Y36" s="8" t="e">
        <f>ROUND(VLOOKUP($M36,age!$A$2:$M$457,12,FALSE),1)</f>
        <v>#N/A</v>
      </c>
      <c r="Z36" s="8" t="e">
        <f>ROUND(VLOOKUP($M36,age!$A$2:$M$457,13,FALSE),1)</f>
        <v>#N/A</v>
      </c>
      <c r="AA36" s="8" t="e">
        <f>ROUND(VLOOKUP($N36,ht!$A$2:$H$253,2,FALSE),1)</f>
        <v>#N/A</v>
      </c>
      <c r="AB36" s="8" t="e">
        <f>ROUND(VLOOKUP($N36,ht!$A$2:$H$253,3,FALSE),1)</f>
        <v>#N/A</v>
      </c>
      <c r="AC36" s="8" t="e">
        <f>ROUND(VLOOKUP($N36,ht!$A$2:$H$253,4,FALSE),1)</f>
        <v>#N/A</v>
      </c>
      <c r="AD36" s="8" t="e">
        <f>ROUND(VLOOKUP($N36,ht!$A$2:$H$253,5,FALSE),1)</f>
        <v>#N/A</v>
      </c>
      <c r="AE36" s="8" t="e">
        <f>ROUND(VLOOKUP($N36,ht!$A$2:$H$253,6,FALSE),1)</f>
        <v>#N/A</v>
      </c>
      <c r="AF36" s="8" t="e">
        <f>ROUND(VLOOKUP($N36,ht!$A$2:$H$253,7,FALSE),1)</f>
        <v>#N/A</v>
      </c>
      <c r="AG36" s="8" t="e">
        <f>ROUND(VLOOKUP($N36,ht!$A$2:$H$253,8,FALSE),1)</f>
        <v>#N/A</v>
      </c>
    </row>
    <row r="37" spans="1:33" x14ac:dyDescent="0.5">
      <c r="A37" s="13">
        <v>34</v>
      </c>
      <c r="B37" s="33"/>
      <c r="C37" s="34"/>
      <c r="D37" s="34"/>
      <c r="E37" s="34"/>
      <c r="F37" s="34"/>
      <c r="G37" s="34"/>
      <c r="H37" s="18" t="str">
        <f t="shared" si="4"/>
        <v/>
      </c>
      <c r="I37" s="18" t="str">
        <f t="shared" si="0"/>
        <v/>
      </c>
      <c r="J37" s="18" t="str">
        <f t="shared" si="1"/>
        <v/>
      </c>
      <c r="K37" s="19" t="str">
        <f>Profile!$B$2</f>
        <v>-</v>
      </c>
      <c r="L37" s="21">
        <f t="shared" si="2"/>
        <v>44682</v>
      </c>
      <c r="M37" s="8" t="str">
        <f t="shared" si="3"/>
        <v>0</v>
      </c>
      <c r="N37" s="8" t="str">
        <f t="shared" si="5"/>
        <v>0</v>
      </c>
      <c r="O37" s="8" t="e">
        <f>ROUND(VLOOKUP($M37,age!$A$2:$M$457,2,FALSE),1)</f>
        <v>#N/A</v>
      </c>
      <c r="P37" s="8" t="e">
        <f>ROUND(VLOOKUP($M37,age!$A$2:$M$457,3,FALSE),1)</f>
        <v>#N/A</v>
      </c>
      <c r="Q37" s="8" t="e">
        <f>ROUND(VLOOKUP($M37,age!$A$2:$M$457,4,FALSE),1)</f>
        <v>#N/A</v>
      </c>
      <c r="R37" s="8" t="e">
        <f>ROUND(VLOOKUP($M37,age!$A$2:$M$457,5,FALSE),1)</f>
        <v>#N/A</v>
      </c>
      <c r="S37" s="8" t="e">
        <f>ROUND(VLOOKUP($M37,age!$A$2:$M$457,6,FALSE),1)</f>
        <v>#N/A</v>
      </c>
      <c r="T37" s="8" t="e">
        <f>ROUND(VLOOKUP($M37,age!$A$2:$M$457,7,FALSE),1)</f>
        <v>#N/A</v>
      </c>
      <c r="U37" s="8" t="e">
        <f>ROUND(VLOOKUP($M37,age!$A$2:$M$457,8,FALSE),1)</f>
        <v>#N/A</v>
      </c>
      <c r="V37" s="8" t="e">
        <f>ROUND(VLOOKUP($M37,age!$A$2:$M$457,9,FALSE),1)</f>
        <v>#N/A</v>
      </c>
      <c r="W37" s="8" t="e">
        <f>ROUND(VLOOKUP($M37,age!$A$2:$M$457,10,FALSE),1)</f>
        <v>#N/A</v>
      </c>
      <c r="X37" s="8" t="e">
        <f>ROUND(VLOOKUP($M37,age!$A$2:$M$457,11,FALSE),1)</f>
        <v>#N/A</v>
      </c>
      <c r="Y37" s="8" t="e">
        <f>ROUND(VLOOKUP($M37,age!$A$2:$M$457,12,FALSE),1)</f>
        <v>#N/A</v>
      </c>
      <c r="Z37" s="8" t="e">
        <f>ROUND(VLOOKUP($M37,age!$A$2:$M$457,13,FALSE),1)</f>
        <v>#N/A</v>
      </c>
      <c r="AA37" s="8" t="e">
        <f>ROUND(VLOOKUP($N37,ht!$A$2:$H$253,2,FALSE),1)</f>
        <v>#N/A</v>
      </c>
      <c r="AB37" s="8" t="e">
        <f>ROUND(VLOOKUP($N37,ht!$A$2:$H$253,3,FALSE),1)</f>
        <v>#N/A</v>
      </c>
      <c r="AC37" s="8" t="e">
        <f>ROUND(VLOOKUP($N37,ht!$A$2:$H$253,4,FALSE),1)</f>
        <v>#N/A</v>
      </c>
      <c r="AD37" s="8" t="e">
        <f>ROUND(VLOOKUP($N37,ht!$A$2:$H$253,5,FALSE),1)</f>
        <v>#N/A</v>
      </c>
      <c r="AE37" s="8" t="e">
        <f>ROUND(VLOOKUP($N37,ht!$A$2:$H$253,6,FALSE),1)</f>
        <v>#N/A</v>
      </c>
      <c r="AF37" s="8" t="e">
        <f>ROUND(VLOOKUP($N37,ht!$A$2:$H$253,7,FALSE),1)</f>
        <v>#N/A</v>
      </c>
      <c r="AG37" s="8" t="e">
        <f>ROUND(VLOOKUP($N37,ht!$A$2:$H$253,8,FALSE),1)</f>
        <v>#N/A</v>
      </c>
    </row>
    <row r="38" spans="1:33" x14ac:dyDescent="0.5">
      <c r="A38" s="13">
        <v>35</v>
      </c>
      <c r="B38" s="14"/>
      <c r="C38" s="15"/>
      <c r="D38" s="15"/>
      <c r="E38" s="15"/>
      <c r="F38" s="15"/>
      <c r="G38" s="15"/>
      <c r="H38" s="18" t="str">
        <f t="shared" si="4"/>
        <v/>
      </c>
      <c r="I38" s="18" t="str">
        <f t="shared" si="0"/>
        <v/>
      </c>
      <c r="J38" s="18" t="str">
        <f t="shared" si="1"/>
        <v/>
      </c>
      <c r="K38" s="19" t="str">
        <f>Profile!$B$2</f>
        <v>-</v>
      </c>
      <c r="L38" s="21">
        <f t="shared" si="2"/>
        <v>44682</v>
      </c>
      <c r="M38" s="8" t="str">
        <f t="shared" si="3"/>
        <v>0</v>
      </c>
      <c r="N38" s="8" t="str">
        <f t="shared" si="5"/>
        <v>0</v>
      </c>
      <c r="O38" s="8" t="e">
        <f>ROUND(VLOOKUP($M38,age!$A$2:$M$457,2,FALSE),1)</f>
        <v>#N/A</v>
      </c>
      <c r="P38" s="8" t="e">
        <f>ROUND(VLOOKUP($M38,age!$A$2:$M$457,3,FALSE),1)</f>
        <v>#N/A</v>
      </c>
      <c r="Q38" s="8" t="e">
        <f>ROUND(VLOOKUP($M38,age!$A$2:$M$457,4,FALSE),1)</f>
        <v>#N/A</v>
      </c>
      <c r="R38" s="8" t="e">
        <f>ROUND(VLOOKUP($M38,age!$A$2:$M$457,5,FALSE),1)</f>
        <v>#N/A</v>
      </c>
      <c r="S38" s="8" t="e">
        <f>ROUND(VLOOKUP($M38,age!$A$2:$M$457,6,FALSE),1)</f>
        <v>#N/A</v>
      </c>
      <c r="T38" s="8" t="e">
        <f>ROUND(VLOOKUP($M38,age!$A$2:$M$457,7,FALSE),1)</f>
        <v>#N/A</v>
      </c>
      <c r="U38" s="8" t="e">
        <f>ROUND(VLOOKUP($M38,age!$A$2:$M$457,8,FALSE),1)</f>
        <v>#N/A</v>
      </c>
      <c r="V38" s="8" t="e">
        <f>ROUND(VLOOKUP($M38,age!$A$2:$M$457,9,FALSE),1)</f>
        <v>#N/A</v>
      </c>
      <c r="W38" s="8" t="e">
        <f>ROUND(VLOOKUP($M38,age!$A$2:$M$457,10,FALSE),1)</f>
        <v>#N/A</v>
      </c>
      <c r="X38" s="8" t="e">
        <f>ROUND(VLOOKUP($M38,age!$A$2:$M$457,11,FALSE),1)</f>
        <v>#N/A</v>
      </c>
      <c r="Y38" s="8" t="e">
        <f>ROUND(VLOOKUP($M38,age!$A$2:$M$457,12,FALSE),1)</f>
        <v>#N/A</v>
      </c>
      <c r="Z38" s="8" t="e">
        <f>ROUND(VLOOKUP($M38,age!$A$2:$M$457,13,FALSE),1)</f>
        <v>#N/A</v>
      </c>
      <c r="AA38" s="8" t="e">
        <f>ROUND(VLOOKUP($N38,ht!$A$2:$H$253,2,FALSE),1)</f>
        <v>#N/A</v>
      </c>
      <c r="AB38" s="8" t="e">
        <f>ROUND(VLOOKUP($N38,ht!$A$2:$H$253,3,FALSE),1)</f>
        <v>#N/A</v>
      </c>
      <c r="AC38" s="8" t="e">
        <f>ROUND(VLOOKUP($N38,ht!$A$2:$H$253,4,FALSE),1)</f>
        <v>#N/A</v>
      </c>
      <c r="AD38" s="8" t="e">
        <f>ROUND(VLOOKUP($N38,ht!$A$2:$H$253,5,FALSE),1)</f>
        <v>#N/A</v>
      </c>
      <c r="AE38" s="8" t="e">
        <f>ROUND(VLOOKUP($N38,ht!$A$2:$H$253,6,FALSE),1)</f>
        <v>#N/A</v>
      </c>
      <c r="AF38" s="8" t="e">
        <f>ROUND(VLOOKUP($N38,ht!$A$2:$H$253,7,FALSE),1)</f>
        <v>#N/A</v>
      </c>
      <c r="AG38" s="8" t="e">
        <f>ROUND(VLOOKUP($N38,ht!$A$2:$H$253,8,FALSE),1)</f>
        <v>#N/A</v>
      </c>
    </row>
    <row r="39" spans="1:33" x14ac:dyDescent="0.5">
      <c r="A39" s="13"/>
      <c r="B39" s="14"/>
      <c r="C39" s="15"/>
      <c r="D39" s="15"/>
      <c r="E39" s="15"/>
      <c r="F39" s="15"/>
      <c r="G39" s="15"/>
      <c r="H39" s="18" t="str">
        <f t="shared" si="4"/>
        <v/>
      </c>
      <c r="I39" s="18" t="str">
        <f t="shared" si="0"/>
        <v/>
      </c>
      <c r="J39" s="18" t="str">
        <f t="shared" si="1"/>
        <v/>
      </c>
      <c r="K39" s="19" t="str">
        <f>Profile!$B$2</f>
        <v>-</v>
      </c>
      <c r="L39" s="21">
        <f t="shared" si="2"/>
        <v>44682</v>
      </c>
      <c r="M39" s="8" t="str">
        <f t="shared" si="3"/>
        <v>0</v>
      </c>
      <c r="N39" s="8" t="str">
        <f t="shared" si="5"/>
        <v>0</v>
      </c>
      <c r="O39" s="8" t="e">
        <f>ROUND(VLOOKUP($M39,age!$A$2:$M$457,2,FALSE),1)</f>
        <v>#N/A</v>
      </c>
      <c r="P39" s="8" t="e">
        <f>ROUND(VLOOKUP($M39,age!$A$2:$M$457,3,FALSE),1)</f>
        <v>#N/A</v>
      </c>
      <c r="Q39" s="8" t="e">
        <f>ROUND(VLOOKUP($M39,age!$A$2:$M$457,4,FALSE),1)</f>
        <v>#N/A</v>
      </c>
      <c r="R39" s="8" t="e">
        <f>ROUND(VLOOKUP($M39,age!$A$2:$M$457,5,FALSE),1)</f>
        <v>#N/A</v>
      </c>
      <c r="S39" s="8" t="e">
        <f>ROUND(VLOOKUP($M39,age!$A$2:$M$457,6,FALSE),1)</f>
        <v>#N/A</v>
      </c>
      <c r="T39" s="8" t="e">
        <f>ROUND(VLOOKUP($M39,age!$A$2:$M$457,7,FALSE),1)</f>
        <v>#N/A</v>
      </c>
      <c r="U39" s="8" t="e">
        <f>ROUND(VLOOKUP($M39,age!$A$2:$M$457,8,FALSE),1)</f>
        <v>#N/A</v>
      </c>
      <c r="V39" s="8" t="e">
        <f>ROUND(VLOOKUP($M39,age!$A$2:$M$457,9,FALSE),1)</f>
        <v>#N/A</v>
      </c>
      <c r="W39" s="8" t="e">
        <f>ROUND(VLOOKUP($M39,age!$A$2:$M$457,10,FALSE),1)</f>
        <v>#N/A</v>
      </c>
      <c r="X39" s="8" t="e">
        <f>ROUND(VLOOKUP($M39,age!$A$2:$M$457,11,FALSE),1)</f>
        <v>#N/A</v>
      </c>
      <c r="Y39" s="8" t="e">
        <f>ROUND(VLOOKUP($M39,age!$A$2:$M$457,12,FALSE),1)</f>
        <v>#N/A</v>
      </c>
      <c r="Z39" s="8" t="e">
        <f>ROUND(VLOOKUP($M39,age!$A$2:$M$457,13,FALSE),1)</f>
        <v>#N/A</v>
      </c>
      <c r="AA39" s="8" t="e">
        <f>ROUND(VLOOKUP($N39,ht!$A$2:$H$253,2,FALSE),1)</f>
        <v>#N/A</v>
      </c>
      <c r="AB39" s="8" t="e">
        <f>ROUND(VLOOKUP($N39,ht!$A$2:$H$253,3,FALSE),1)</f>
        <v>#N/A</v>
      </c>
      <c r="AC39" s="8" t="e">
        <f>ROUND(VLOOKUP($N39,ht!$A$2:$H$253,4,FALSE),1)</f>
        <v>#N/A</v>
      </c>
      <c r="AD39" s="8" t="e">
        <f>ROUND(VLOOKUP($N39,ht!$A$2:$H$253,5,FALSE),1)</f>
        <v>#N/A</v>
      </c>
      <c r="AE39" s="8" t="e">
        <f>ROUND(VLOOKUP($N39,ht!$A$2:$H$253,6,FALSE),1)</f>
        <v>#N/A</v>
      </c>
      <c r="AF39" s="8" t="e">
        <f>ROUND(VLOOKUP($N39,ht!$A$2:$H$253,7,FALSE),1)</f>
        <v>#N/A</v>
      </c>
      <c r="AG39" s="8" t="e">
        <f>ROUND(VLOOKUP($N39,ht!$A$2:$H$253,8,FALSE),1)</f>
        <v>#N/A</v>
      </c>
    </row>
    <row r="40" spans="1:33" x14ac:dyDescent="0.5">
      <c r="A40" s="13"/>
      <c r="B40" s="14"/>
      <c r="C40" s="15"/>
      <c r="D40" s="15"/>
      <c r="E40" s="15"/>
      <c r="F40" s="15"/>
      <c r="G40" s="15"/>
      <c r="H40" s="18" t="str">
        <f t="shared" si="4"/>
        <v/>
      </c>
      <c r="I40" s="18" t="str">
        <f t="shared" si="0"/>
        <v/>
      </c>
      <c r="J40" s="18" t="str">
        <f t="shared" si="1"/>
        <v/>
      </c>
      <c r="K40" s="19" t="str">
        <f>Profile!$B$2</f>
        <v>-</v>
      </c>
      <c r="L40" s="21">
        <f t="shared" si="2"/>
        <v>44682</v>
      </c>
      <c r="M40" s="8" t="str">
        <f t="shared" si="3"/>
        <v>0</v>
      </c>
      <c r="N40" s="8" t="str">
        <f t="shared" si="5"/>
        <v>0</v>
      </c>
      <c r="O40" s="8" t="e">
        <f>ROUND(VLOOKUP($M40,age!$A$2:$M$457,2,FALSE),1)</f>
        <v>#N/A</v>
      </c>
      <c r="P40" s="8" t="e">
        <f>ROUND(VLOOKUP($M40,age!$A$2:$M$457,3,FALSE),1)</f>
        <v>#N/A</v>
      </c>
      <c r="Q40" s="8" t="e">
        <f>ROUND(VLOOKUP($M40,age!$A$2:$M$457,4,FALSE),1)</f>
        <v>#N/A</v>
      </c>
      <c r="R40" s="8" t="e">
        <f>ROUND(VLOOKUP($M40,age!$A$2:$M$457,5,FALSE),1)</f>
        <v>#N/A</v>
      </c>
      <c r="S40" s="8" t="e">
        <f>ROUND(VLOOKUP($M40,age!$A$2:$M$457,6,FALSE),1)</f>
        <v>#N/A</v>
      </c>
      <c r="T40" s="8" t="e">
        <f>ROUND(VLOOKUP($M40,age!$A$2:$M$457,7,FALSE),1)</f>
        <v>#N/A</v>
      </c>
      <c r="U40" s="8" t="e">
        <f>ROUND(VLOOKUP($M40,age!$A$2:$M$457,8,FALSE),1)</f>
        <v>#N/A</v>
      </c>
      <c r="V40" s="8" t="e">
        <f>ROUND(VLOOKUP($M40,age!$A$2:$M$457,9,FALSE),1)</f>
        <v>#N/A</v>
      </c>
      <c r="W40" s="8" t="e">
        <f>ROUND(VLOOKUP($M40,age!$A$2:$M$457,10,FALSE),1)</f>
        <v>#N/A</v>
      </c>
      <c r="X40" s="8" t="e">
        <f>ROUND(VLOOKUP($M40,age!$A$2:$M$457,11,FALSE),1)</f>
        <v>#N/A</v>
      </c>
      <c r="Y40" s="8" t="e">
        <f>ROUND(VLOOKUP($M40,age!$A$2:$M$457,12,FALSE),1)</f>
        <v>#N/A</v>
      </c>
      <c r="Z40" s="8" t="e">
        <f>ROUND(VLOOKUP($M40,age!$A$2:$M$457,13,FALSE),1)</f>
        <v>#N/A</v>
      </c>
      <c r="AA40" s="8" t="e">
        <f>ROUND(VLOOKUP($N40,ht!$A$2:$H$253,2,FALSE),1)</f>
        <v>#N/A</v>
      </c>
      <c r="AB40" s="8" t="e">
        <f>ROUND(VLOOKUP($N40,ht!$A$2:$H$253,3,FALSE),1)</f>
        <v>#N/A</v>
      </c>
      <c r="AC40" s="8" t="e">
        <f>ROUND(VLOOKUP($N40,ht!$A$2:$H$253,4,FALSE),1)</f>
        <v>#N/A</v>
      </c>
      <c r="AD40" s="8" t="e">
        <f>ROUND(VLOOKUP($N40,ht!$A$2:$H$253,5,FALSE),1)</f>
        <v>#N/A</v>
      </c>
      <c r="AE40" s="8" t="e">
        <f>ROUND(VLOOKUP($N40,ht!$A$2:$H$253,6,FALSE),1)</f>
        <v>#N/A</v>
      </c>
      <c r="AF40" s="8" t="e">
        <f>ROUND(VLOOKUP($N40,ht!$A$2:$H$253,7,FALSE),1)</f>
        <v>#N/A</v>
      </c>
      <c r="AG40" s="8" t="e">
        <f>ROUND(VLOOKUP($N40,ht!$A$2:$H$253,8,FALSE),1)</f>
        <v>#N/A</v>
      </c>
    </row>
    <row r="41" spans="1:33" x14ac:dyDescent="0.5">
      <c r="A41" s="13"/>
      <c r="B41" s="14"/>
      <c r="C41" s="15"/>
      <c r="D41" s="15"/>
      <c r="E41" s="15"/>
      <c r="F41" s="15"/>
      <c r="G41" s="15"/>
      <c r="H41" s="18" t="str">
        <f t="shared" si="4"/>
        <v/>
      </c>
      <c r="I41" s="18" t="str">
        <f t="shared" si="0"/>
        <v/>
      </c>
      <c r="J41" s="18" t="str">
        <f t="shared" si="1"/>
        <v/>
      </c>
      <c r="K41" s="19" t="str">
        <f>Profile!$B$2</f>
        <v>-</v>
      </c>
      <c r="L41" s="21">
        <f t="shared" si="2"/>
        <v>44682</v>
      </c>
      <c r="M41" s="8" t="str">
        <f t="shared" si="3"/>
        <v>0</v>
      </c>
      <c r="N41" s="8" t="str">
        <f t="shared" si="5"/>
        <v>0</v>
      </c>
      <c r="O41" s="8" t="e">
        <f>ROUND(VLOOKUP($M41,age!$A$2:$M$457,2,FALSE),1)</f>
        <v>#N/A</v>
      </c>
      <c r="P41" s="8" t="e">
        <f>ROUND(VLOOKUP($M41,age!$A$2:$M$457,3,FALSE),1)</f>
        <v>#N/A</v>
      </c>
      <c r="Q41" s="8" t="e">
        <f>ROUND(VLOOKUP($M41,age!$A$2:$M$457,4,FALSE),1)</f>
        <v>#N/A</v>
      </c>
      <c r="R41" s="8" t="e">
        <f>ROUND(VLOOKUP($M41,age!$A$2:$M$457,5,FALSE),1)</f>
        <v>#N/A</v>
      </c>
      <c r="S41" s="8" t="e">
        <f>ROUND(VLOOKUP($M41,age!$A$2:$M$457,6,FALSE),1)</f>
        <v>#N/A</v>
      </c>
      <c r="T41" s="8" t="e">
        <f>ROUND(VLOOKUP($M41,age!$A$2:$M$457,7,FALSE),1)</f>
        <v>#N/A</v>
      </c>
      <c r="U41" s="8" t="e">
        <f>ROUND(VLOOKUP($M41,age!$A$2:$M$457,8,FALSE),1)</f>
        <v>#N/A</v>
      </c>
      <c r="V41" s="8" t="e">
        <f>ROUND(VLOOKUP($M41,age!$A$2:$M$457,9,FALSE),1)</f>
        <v>#N/A</v>
      </c>
      <c r="W41" s="8" t="e">
        <f>ROUND(VLOOKUP($M41,age!$A$2:$M$457,10,FALSE),1)</f>
        <v>#N/A</v>
      </c>
      <c r="X41" s="8" t="e">
        <f>ROUND(VLOOKUP($M41,age!$A$2:$M$457,11,FALSE),1)</f>
        <v>#N/A</v>
      </c>
      <c r="Y41" s="8" t="e">
        <f>ROUND(VLOOKUP($M41,age!$A$2:$M$457,12,FALSE),1)</f>
        <v>#N/A</v>
      </c>
      <c r="Z41" s="8" t="e">
        <f>ROUND(VLOOKUP($M41,age!$A$2:$M$457,13,FALSE),1)</f>
        <v>#N/A</v>
      </c>
      <c r="AA41" s="8" t="e">
        <f>ROUND(VLOOKUP($N41,ht!$A$2:$H$253,2,FALSE),1)</f>
        <v>#N/A</v>
      </c>
      <c r="AB41" s="8" t="e">
        <f>ROUND(VLOOKUP($N41,ht!$A$2:$H$253,3,FALSE),1)</f>
        <v>#N/A</v>
      </c>
      <c r="AC41" s="8" t="e">
        <f>ROUND(VLOOKUP($N41,ht!$A$2:$H$253,4,FALSE),1)</f>
        <v>#N/A</v>
      </c>
      <c r="AD41" s="8" t="e">
        <f>ROUND(VLOOKUP($N41,ht!$A$2:$H$253,5,FALSE),1)</f>
        <v>#N/A</v>
      </c>
      <c r="AE41" s="8" t="e">
        <f>ROUND(VLOOKUP($N41,ht!$A$2:$H$253,6,FALSE),1)</f>
        <v>#N/A</v>
      </c>
      <c r="AF41" s="8" t="e">
        <f>ROUND(VLOOKUP($N41,ht!$A$2:$H$253,7,FALSE),1)</f>
        <v>#N/A</v>
      </c>
      <c r="AG41" s="8" t="e">
        <f>ROUND(VLOOKUP($N41,ht!$A$2:$H$253,8,FALSE),1)</f>
        <v>#N/A</v>
      </c>
    </row>
    <row r="42" spans="1:33" x14ac:dyDescent="0.5">
      <c r="A42" s="13"/>
      <c r="B42" s="14"/>
      <c r="C42" s="15"/>
      <c r="D42" s="15"/>
      <c r="E42" s="15"/>
      <c r="F42" s="15"/>
      <c r="G42" s="15"/>
      <c r="H42" s="18" t="str">
        <f t="shared" si="4"/>
        <v/>
      </c>
      <c r="I42" s="18" t="str">
        <f t="shared" si="0"/>
        <v/>
      </c>
      <c r="J42" s="18" t="str">
        <f t="shared" si="1"/>
        <v/>
      </c>
      <c r="K42" s="19" t="str">
        <f>Profile!$B$2</f>
        <v>-</v>
      </c>
      <c r="L42" s="21">
        <f t="shared" si="2"/>
        <v>44682</v>
      </c>
      <c r="M42" s="8" t="str">
        <f t="shared" si="3"/>
        <v>0</v>
      </c>
      <c r="N42" s="8" t="str">
        <f t="shared" si="5"/>
        <v>0</v>
      </c>
      <c r="O42" s="8" t="e">
        <f>ROUND(VLOOKUP($M42,age!$A$2:$M$457,2,FALSE),1)</f>
        <v>#N/A</v>
      </c>
      <c r="P42" s="8" t="e">
        <f>ROUND(VLOOKUP($M42,age!$A$2:$M$457,3,FALSE),1)</f>
        <v>#N/A</v>
      </c>
      <c r="Q42" s="8" t="e">
        <f>ROUND(VLOOKUP($M42,age!$A$2:$M$457,4,FALSE),1)</f>
        <v>#N/A</v>
      </c>
      <c r="R42" s="8" t="e">
        <f>ROUND(VLOOKUP($M42,age!$A$2:$M$457,5,FALSE),1)</f>
        <v>#N/A</v>
      </c>
      <c r="S42" s="8" t="e">
        <f>ROUND(VLOOKUP($M42,age!$A$2:$M$457,6,FALSE),1)</f>
        <v>#N/A</v>
      </c>
      <c r="T42" s="8" t="e">
        <f>ROUND(VLOOKUP($M42,age!$A$2:$M$457,7,FALSE),1)</f>
        <v>#N/A</v>
      </c>
      <c r="U42" s="8" t="e">
        <f>ROUND(VLOOKUP($M42,age!$A$2:$M$457,8,FALSE),1)</f>
        <v>#N/A</v>
      </c>
      <c r="V42" s="8" t="e">
        <f>ROUND(VLOOKUP($M42,age!$A$2:$M$457,9,FALSE),1)</f>
        <v>#N/A</v>
      </c>
      <c r="W42" s="8" t="e">
        <f>ROUND(VLOOKUP($M42,age!$A$2:$M$457,10,FALSE),1)</f>
        <v>#N/A</v>
      </c>
      <c r="X42" s="8" t="e">
        <f>ROUND(VLOOKUP($M42,age!$A$2:$M$457,11,FALSE),1)</f>
        <v>#N/A</v>
      </c>
      <c r="Y42" s="8" t="e">
        <f>ROUND(VLOOKUP($M42,age!$A$2:$M$457,12,FALSE),1)</f>
        <v>#N/A</v>
      </c>
      <c r="Z42" s="8" t="e">
        <f>ROUND(VLOOKUP($M42,age!$A$2:$M$457,13,FALSE),1)</f>
        <v>#N/A</v>
      </c>
      <c r="AA42" s="8" t="e">
        <f>ROUND(VLOOKUP($N42,ht!$A$2:$H$253,2,FALSE),1)</f>
        <v>#N/A</v>
      </c>
      <c r="AB42" s="8" t="e">
        <f>ROUND(VLOOKUP($N42,ht!$A$2:$H$253,3,FALSE),1)</f>
        <v>#N/A</v>
      </c>
      <c r="AC42" s="8" t="e">
        <f>ROUND(VLOOKUP($N42,ht!$A$2:$H$253,4,FALSE),1)</f>
        <v>#N/A</v>
      </c>
      <c r="AD42" s="8" t="e">
        <f>ROUND(VLOOKUP($N42,ht!$A$2:$H$253,5,FALSE),1)</f>
        <v>#N/A</v>
      </c>
      <c r="AE42" s="8" t="e">
        <f>ROUND(VLOOKUP($N42,ht!$A$2:$H$253,6,FALSE),1)</f>
        <v>#N/A</v>
      </c>
      <c r="AF42" s="8" t="e">
        <f>ROUND(VLOOKUP($N42,ht!$A$2:$H$253,7,FALSE),1)</f>
        <v>#N/A</v>
      </c>
      <c r="AG42" s="8" t="e">
        <f>ROUND(VLOOKUP($N42,ht!$A$2:$H$253,8,FALSE),1)</f>
        <v>#N/A</v>
      </c>
    </row>
    <row r="43" spans="1:33" x14ac:dyDescent="0.5">
      <c r="A43" s="13"/>
      <c r="B43" s="14"/>
      <c r="C43" s="15"/>
      <c r="D43" s="15"/>
      <c r="E43" s="15"/>
      <c r="F43" s="15"/>
      <c r="G43" s="15"/>
      <c r="H43" s="18" t="str">
        <f t="shared" si="4"/>
        <v/>
      </c>
      <c r="I43" s="18" t="str">
        <f t="shared" si="0"/>
        <v/>
      </c>
      <c r="J43" s="18" t="str">
        <f t="shared" si="1"/>
        <v/>
      </c>
      <c r="K43" s="19" t="str">
        <f>Profile!$B$2</f>
        <v>-</v>
      </c>
      <c r="L43" s="21">
        <f t="shared" si="2"/>
        <v>44682</v>
      </c>
      <c r="M43" s="8" t="str">
        <f t="shared" si="3"/>
        <v>0</v>
      </c>
      <c r="N43" s="8" t="str">
        <f t="shared" si="5"/>
        <v>0</v>
      </c>
      <c r="O43" s="8" t="e">
        <f>ROUND(VLOOKUP($M43,age!$A$2:$M$457,2,FALSE),1)</f>
        <v>#N/A</v>
      </c>
      <c r="P43" s="8" t="e">
        <f>ROUND(VLOOKUP($M43,age!$A$2:$M$457,3,FALSE),1)</f>
        <v>#N/A</v>
      </c>
      <c r="Q43" s="8" t="e">
        <f>ROUND(VLOOKUP($M43,age!$A$2:$M$457,4,FALSE),1)</f>
        <v>#N/A</v>
      </c>
      <c r="R43" s="8" t="e">
        <f>ROUND(VLOOKUP($M43,age!$A$2:$M$457,5,FALSE),1)</f>
        <v>#N/A</v>
      </c>
      <c r="S43" s="8" t="e">
        <f>ROUND(VLOOKUP($M43,age!$A$2:$M$457,6,FALSE),1)</f>
        <v>#N/A</v>
      </c>
      <c r="T43" s="8" t="e">
        <f>ROUND(VLOOKUP($M43,age!$A$2:$M$457,7,FALSE),1)</f>
        <v>#N/A</v>
      </c>
      <c r="U43" s="8" t="e">
        <f>ROUND(VLOOKUP($M43,age!$A$2:$M$457,8,FALSE),1)</f>
        <v>#N/A</v>
      </c>
      <c r="V43" s="8" t="e">
        <f>ROUND(VLOOKUP($M43,age!$A$2:$M$457,9,FALSE),1)</f>
        <v>#N/A</v>
      </c>
      <c r="W43" s="8" t="e">
        <f>ROUND(VLOOKUP($M43,age!$A$2:$M$457,10,FALSE),1)</f>
        <v>#N/A</v>
      </c>
      <c r="X43" s="8" t="e">
        <f>ROUND(VLOOKUP($M43,age!$A$2:$M$457,11,FALSE),1)</f>
        <v>#N/A</v>
      </c>
      <c r="Y43" s="8" t="e">
        <f>ROUND(VLOOKUP($M43,age!$A$2:$M$457,12,FALSE),1)</f>
        <v>#N/A</v>
      </c>
      <c r="Z43" s="8" t="e">
        <f>ROUND(VLOOKUP($M43,age!$A$2:$M$457,13,FALSE),1)</f>
        <v>#N/A</v>
      </c>
      <c r="AA43" s="8" t="e">
        <f>ROUND(VLOOKUP($N43,ht!$A$2:$H$253,2,FALSE),1)</f>
        <v>#N/A</v>
      </c>
      <c r="AB43" s="8" t="e">
        <f>ROUND(VLOOKUP($N43,ht!$A$2:$H$253,3,FALSE),1)</f>
        <v>#N/A</v>
      </c>
      <c r="AC43" s="8" t="e">
        <f>ROUND(VLOOKUP($N43,ht!$A$2:$H$253,4,FALSE),1)</f>
        <v>#N/A</v>
      </c>
      <c r="AD43" s="8" t="e">
        <f>ROUND(VLOOKUP($N43,ht!$A$2:$H$253,5,FALSE),1)</f>
        <v>#N/A</v>
      </c>
      <c r="AE43" s="8" t="e">
        <f>ROUND(VLOOKUP($N43,ht!$A$2:$H$253,6,FALSE),1)</f>
        <v>#N/A</v>
      </c>
      <c r="AF43" s="8" t="e">
        <f>ROUND(VLOOKUP($N43,ht!$A$2:$H$253,7,FALSE),1)</f>
        <v>#N/A</v>
      </c>
      <c r="AG43" s="8" t="e">
        <f>ROUND(VLOOKUP($N43,ht!$A$2:$H$253,8,FALSE),1)</f>
        <v>#N/A</v>
      </c>
    </row>
    <row r="44" spans="1:33" x14ac:dyDescent="0.5">
      <c r="A44" s="13"/>
      <c r="B44" s="14"/>
      <c r="C44" s="15"/>
      <c r="D44" s="15"/>
      <c r="E44" s="15"/>
      <c r="F44" s="15"/>
      <c r="G44" s="15"/>
      <c r="H44" s="18" t="str">
        <f t="shared" si="4"/>
        <v/>
      </c>
      <c r="I44" s="18" t="str">
        <f t="shared" si="0"/>
        <v/>
      </c>
      <c r="J44" s="18" t="str">
        <f t="shared" si="1"/>
        <v/>
      </c>
      <c r="K44" s="19" t="str">
        <f>Profile!$B$2</f>
        <v>-</v>
      </c>
      <c r="L44" s="21">
        <f t="shared" si="2"/>
        <v>44682</v>
      </c>
      <c r="M44" s="8" t="str">
        <f t="shared" si="3"/>
        <v>0</v>
      </c>
      <c r="N44" s="8" t="str">
        <f t="shared" si="5"/>
        <v>0</v>
      </c>
      <c r="O44" s="8" t="e">
        <f>ROUND(VLOOKUP($M44,age!$A$2:$M$457,2,FALSE),1)</f>
        <v>#N/A</v>
      </c>
      <c r="P44" s="8" t="e">
        <f>ROUND(VLOOKUP($M44,age!$A$2:$M$457,3,FALSE),1)</f>
        <v>#N/A</v>
      </c>
      <c r="Q44" s="8" t="e">
        <f>ROUND(VLOOKUP($M44,age!$A$2:$M$457,4,FALSE),1)</f>
        <v>#N/A</v>
      </c>
      <c r="R44" s="8" t="e">
        <f>ROUND(VLOOKUP($M44,age!$A$2:$M$457,5,FALSE),1)</f>
        <v>#N/A</v>
      </c>
      <c r="S44" s="8" t="e">
        <f>ROUND(VLOOKUP($M44,age!$A$2:$M$457,6,FALSE),1)</f>
        <v>#N/A</v>
      </c>
      <c r="T44" s="8" t="e">
        <f>ROUND(VLOOKUP($M44,age!$A$2:$M$457,7,FALSE),1)</f>
        <v>#N/A</v>
      </c>
      <c r="U44" s="8" t="e">
        <f>ROUND(VLOOKUP($M44,age!$A$2:$M$457,8,FALSE),1)</f>
        <v>#N/A</v>
      </c>
      <c r="V44" s="8" t="e">
        <f>ROUND(VLOOKUP($M44,age!$A$2:$M$457,9,FALSE),1)</f>
        <v>#N/A</v>
      </c>
      <c r="W44" s="8" t="e">
        <f>ROUND(VLOOKUP($M44,age!$A$2:$M$457,10,FALSE),1)</f>
        <v>#N/A</v>
      </c>
      <c r="X44" s="8" t="e">
        <f>ROUND(VLOOKUP($M44,age!$A$2:$M$457,11,FALSE),1)</f>
        <v>#N/A</v>
      </c>
      <c r="Y44" s="8" t="e">
        <f>ROUND(VLOOKUP($M44,age!$A$2:$M$457,12,FALSE),1)</f>
        <v>#N/A</v>
      </c>
      <c r="Z44" s="8" t="e">
        <f>ROUND(VLOOKUP($M44,age!$A$2:$M$457,13,FALSE),1)</f>
        <v>#N/A</v>
      </c>
      <c r="AA44" s="8" t="e">
        <f>ROUND(VLOOKUP($N44,ht!$A$2:$H$253,2,FALSE),1)</f>
        <v>#N/A</v>
      </c>
      <c r="AB44" s="8" t="e">
        <f>ROUND(VLOOKUP($N44,ht!$A$2:$H$253,3,FALSE),1)</f>
        <v>#N/A</v>
      </c>
      <c r="AC44" s="8" t="e">
        <f>ROUND(VLOOKUP($N44,ht!$A$2:$H$253,4,FALSE),1)</f>
        <v>#N/A</v>
      </c>
      <c r="AD44" s="8" t="e">
        <f>ROUND(VLOOKUP($N44,ht!$A$2:$H$253,5,FALSE),1)</f>
        <v>#N/A</v>
      </c>
      <c r="AE44" s="8" t="e">
        <f>ROUND(VLOOKUP($N44,ht!$A$2:$H$253,6,FALSE),1)</f>
        <v>#N/A</v>
      </c>
      <c r="AF44" s="8" t="e">
        <f>ROUND(VLOOKUP($N44,ht!$A$2:$H$253,7,FALSE),1)</f>
        <v>#N/A</v>
      </c>
      <c r="AG44" s="8" t="e">
        <f>ROUND(VLOOKUP($N44,ht!$A$2:$H$253,8,FALSE),1)</f>
        <v>#N/A</v>
      </c>
    </row>
    <row r="45" spans="1:33" x14ac:dyDescent="0.5">
      <c r="A45" s="13"/>
      <c r="B45" s="14"/>
      <c r="C45" s="15"/>
      <c r="D45" s="15"/>
      <c r="E45" s="15"/>
      <c r="F45" s="15"/>
      <c r="G45" s="15"/>
      <c r="H45" s="18" t="str">
        <f t="shared" si="4"/>
        <v/>
      </c>
      <c r="I45" s="18" t="str">
        <f t="shared" si="0"/>
        <v/>
      </c>
      <c r="J45" s="18" t="str">
        <f t="shared" si="1"/>
        <v/>
      </c>
      <c r="K45" s="19" t="str">
        <f>Profile!$B$2</f>
        <v>-</v>
      </c>
      <c r="L45" s="21">
        <f t="shared" si="2"/>
        <v>44682</v>
      </c>
      <c r="M45" s="8" t="str">
        <f t="shared" si="3"/>
        <v>0</v>
      </c>
      <c r="N45" s="8" t="str">
        <f t="shared" si="5"/>
        <v>0</v>
      </c>
      <c r="O45" s="8" t="e">
        <f>ROUND(VLOOKUP($M45,age!$A$2:$M$457,2,FALSE),1)</f>
        <v>#N/A</v>
      </c>
      <c r="P45" s="8" t="e">
        <f>ROUND(VLOOKUP($M45,age!$A$2:$M$457,3,FALSE),1)</f>
        <v>#N/A</v>
      </c>
      <c r="Q45" s="8" t="e">
        <f>ROUND(VLOOKUP($M45,age!$A$2:$M$457,4,FALSE),1)</f>
        <v>#N/A</v>
      </c>
      <c r="R45" s="8" t="e">
        <f>ROUND(VLOOKUP($M45,age!$A$2:$M$457,5,FALSE),1)</f>
        <v>#N/A</v>
      </c>
      <c r="S45" s="8" t="e">
        <f>ROUND(VLOOKUP($M45,age!$A$2:$M$457,6,FALSE),1)</f>
        <v>#N/A</v>
      </c>
      <c r="T45" s="8" t="e">
        <f>ROUND(VLOOKUP($M45,age!$A$2:$M$457,7,FALSE),1)</f>
        <v>#N/A</v>
      </c>
      <c r="U45" s="8" t="e">
        <f>ROUND(VLOOKUP($M45,age!$A$2:$M$457,8,FALSE),1)</f>
        <v>#N/A</v>
      </c>
      <c r="V45" s="8" t="e">
        <f>ROUND(VLOOKUP($M45,age!$A$2:$M$457,9,FALSE),1)</f>
        <v>#N/A</v>
      </c>
      <c r="W45" s="8" t="e">
        <f>ROUND(VLOOKUP($M45,age!$A$2:$M$457,10,FALSE),1)</f>
        <v>#N/A</v>
      </c>
      <c r="X45" s="8" t="e">
        <f>ROUND(VLOOKUP($M45,age!$A$2:$M$457,11,FALSE),1)</f>
        <v>#N/A</v>
      </c>
      <c r="Y45" s="8" t="e">
        <f>ROUND(VLOOKUP($M45,age!$A$2:$M$457,12,FALSE),1)</f>
        <v>#N/A</v>
      </c>
      <c r="Z45" s="8" t="e">
        <f>ROUND(VLOOKUP($M45,age!$A$2:$M$457,13,FALSE),1)</f>
        <v>#N/A</v>
      </c>
      <c r="AA45" s="8" t="e">
        <f>ROUND(VLOOKUP($N45,ht!$A$2:$H$253,2,FALSE),1)</f>
        <v>#N/A</v>
      </c>
      <c r="AB45" s="8" t="e">
        <f>ROUND(VLOOKUP($N45,ht!$A$2:$H$253,3,FALSE),1)</f>
        <v>#N/A</v>
      </c>
      <c r="AC45" s="8" t="e">
        <f>ROUND(VLOOKUP($N45,ht!$A$2:$H$253,4,FALSE),1)</f>
        <v>#N/A</v>
      </c>
      <c r="AD45" s="8" t="e">
        <f>ROUND(VLOOKUP($N45,ht!$A$2:$H$253,5,FALSE),1)</f>
        <v>#N/A</v>
      </c>
      <c r="AE45" s="8" t="e">
        <f>ROUND(VLOOKUP($N45,ht!$A$2:$H$253,6,FALSE),1)</f>
        <v>#N/A</v>
      </c>
      <c r="AF45" s="8" t="e">
        <f>ROUND(VLOOKUP($N45,ht!$A$2:$H$253,7,FALSE),1)</f>
        <v>#N/A</v>
      </c>
      <c r="AG45" s="8" t="e">
        <f>ROUND(VLOOKUP($N45,ht!$A$2:$H$253,8,FALSE),1)</f>
        <v>#N/A</v>
      </c>
    </row>
    <row r="46" spans="1:33" x14ac:dyDescent="0.5">
      <c r="A46" s="13"/>
      <c r="B46" s="14"/>
      <c r="C46" s="15"/>
      <c r="D46" s="15"/>
      <c r="E46" s="15"/>
      <c r="F46" s="15"/>
      <c r="G46" s="15"/>
      <c r="H46" s="18" t="str">
        <f t="shared" si="4"/>
        <v/>
      </c>
      <c r="I46" s="18" t="str">
        <f t="shared" si="0"/>
        <v/>
      </c>
      <c r="J46" s="18" t="str">
        <f t="shared" si="1"/>
        <v/>
      </c>
      <c r="K46" s="19" t="str">
        <f>Profile!$B$2</f>
        <v>-</v>
      </c>
      <c r="L46" s="21">
        <f t="shared" si="2"/>
        <v>44682</v>
      </c>
      <c r="M46" s="8" t="str">
        <f t="shared" si="3"/>
        <v>0</v>
      </c>
      <c r="N46" s="8" t="str">
        <f t="shared" si="5"/>
        <v>0</v>
      </c>
      <c r="O46" s="8" t="e">
        <f>ROUND(VLOOKUP($M46,age!$A$2:$M$457,2,FALSE),1)</f>
        <v>#N/A</v>
      </c>
      <c r="P46" s="8" t="e">
        <f>ROUND(VLOOKUP($M46,age!$A$2:$M$457,3,FALSE),1)</f>
        <v>#N/A</v>
      </c>
      <c r="Q46" s="8" t="e">
        <f>ROUND(VLOOKUP($M46,age!$A$2:$M$457,4,FALSE),1)</f>
        <v>#N/A</v>
      </c>
      <c r="R46" s="8" t="e">
        <f>ROUND(VLOOKUP($M46,age!$A$2:$M$457,5,FALSE),1)</f>
        <v>#N/A</v>
      </c>
      <c r="S46" s="8" t="e">
        <f>ROUND(VLOOKUP($M46,age!$A$2:$M$457,6,FALSE),1)</f>
        <v>#N/A</v>
      </c>
      <c r="T46" s="8" t="e">
        <f>ROUND(VLOOKUP($M46,age!$A$2:$M$457,7,FALSE),1)</f>
        <v>#N/A</v>
      </c>
      <c r="U46" s="8" t="e">
        <f>ROUND(VLOOKUP($M46,age!$A$2:$M$457,8,FALSE),1)</f>
        <v>#N/A</v>
      </c>
      <c r="V46" s="8" t="e">
        <f>ROUND(VLOOKUP($M46,age!$A$2:$M$457,9,FALSE),1)</f>
        <v>#N/A</v>
      </c>
      <c r="W46" s="8" t="e">
        <f>ROUND(VLOOKUP($M46,age!$A$2:$M$457,10,FALSE),1)</f>
        <v>#N/A</v>
      </c>
      <c r="X46" s="8" t="e">
        <f>ROUND(VLOOKUP($M46,age!$A$2:$M$457,11,FALSE),1)</f>
        <v>#N/A</v>
      </c>
      <c r="Y46" s="8" t="e">
        <f>ROUND(VLOOKUP($M46,age!$A$2:$M$457,12,FALSE),1)</f>
        <v>#N/A</v>
      </c>
      <c r="Z46" s="8" t="e">
        <f>ROUND(VLOOKUP($M46,age!$A$2:$M$457,13,FALSE),1)</f>
        <v>#N/A</v>
      </c>
      <c r="AA46" s="8" t="e">
        <f>ROUND(VLOOKUP($N46,ht!$A$2:$H$253,2,FALSE),1)</f>
        <v>#N/A</v>
      </c>
      <c r="AB46" s="8" t="e">
        <f>ROUND(VLOOKUP($N46,ht!$A$2:$H$253,3,FALSE),1)</f>
        <v>#N/A</v>
      </c>
      <c r="AC46" s="8" t="e">
        <f>ROUND(VLOOKUP($N46,ht!$A$2:$H$253,4,FALSE),1)</f>
        <v>#N/A</v>
      </c>
      <c r="AD46" s="8" t="e">
        <f>ROUND(VLOOKUP($N46,ht!$A$2:$H$253,5,FALSE),1)</f>
        <v>#N/A</v>
      </c>
      <c r="AE46" s="8" t="e">
        <f>ROUND(VLOOKUP($N46,ht!$A$2:$H$253,6,FALSE),1)</f>
        <v>#N/A</v>
      </c>
      <c r="AF46" s="8" t="e">
        <f>ROUND(VLOOKUP($N46,ht!$A$2:$H$253,7,FALSE),1)</f>
        <v>#N/A</v>
      </c>
      <c r="AG46" s="8" t="e">
        <f>ROUND(VLOOKUP($N46,ht!$A$2:$H$253,8,FALSE),1)</f>
        <v>#N/A</v>
      </c>
    </row>
    <row r="47" spans="1:33" x14ac:dyDescent="0.5">
      <c r="A47" s="13"/>
      <c r="B47" s="14"/>
      <c r="C47" s="15"/>
      <c r="D47" s="15"/>
      <c r="E47" s="15"/>
      <c r="F47" s="15"/>
      <c r="G47" s="15"/>
      <c r="H47" s="18" t="str">
        <f t="shared" si="4"/>
        <v/>
      </c>
      <c r="I47" s="18" t="str">
        <f t="shared" si="0"/>
        <v/>
      </c>
      <c r="J47" s="18" t="str">
        <f t="shared" si="1"/>
        <v/>
      </c>
      <c r="K47" s="19" t="str">
        <f>Profile!$B$2</f>
        <v>-</v>
      </c>
      <c r="L47" s="21">
        <f t="shared" si="2"/>
        <v>44682</v>
      </c>
      <c r="M47" s="8" t="str">
        <f t="shared" si="3"/>
        <v>0</v>
      </c>
      <c r="N47" s="8" t="str">
        <f t="shared" si="5"/>
        <v>0</v>
      </c>
      <c r="O47" s="8" t="e">
        <f>ROUND(VLOOKUP($M47,age!$A$2:$M$457,2,FALSE),1)</f>
        <v>#N/A</v>
      </c>
      <c r="P47" s="8" t="e">
        <f>ROUND(VLOOKUP($M47,age!$A$2:$M$457,3,FALSE),1)</f>
        <v>#N/A</v>
      </c>
      <c r="Q47" s="8" t="e">
        <f>ROUND(VLOOKUP($M47,age!$A$2:$M$457,4,FALSE),1)</f>
        <v>#N/A</v>
      </c>
      <c r="R47" s="8" t="e">
        <f>ROUND(VLOOKUP($M47,age!$A$2:$M$457,5,FALSE),1)</f>
        <v>#N/A</v>
      </c>
      <c r="S47" s="8" t="e">
        <f>ROUND(VLOOKUP($M47,age!$A$2:$M$457,6,FALSE),1)</f>
        <v>#N/A</v>
      </c>
      <c r="T47" s="8" t="e">
        <f>ROUND(VLOOKUP($M47,age!$A$2:$M$457,7,FALSE),1)</f>
        <v>#N/A</v>
      </c>
      <c r="U47" s="8" t="e">
        <f>ROUND(VLOOKUP($M47,age!$A$2:$M$457,8,FALSE),1)</f>
        <v>#N/A</v>
      </c>
      <c r="V47" s="8" t="e">
        <f>ROUND(VLOOKUP($M47,age!$A$2:$M$457,9,FALSE),1)</f>
        <v>#N/A</v>
      </c>
      <c r="W47" s="8" t="e">
        <f>ROUND(VLOOKUP($M47,age!$A$2:$M$457,10,FALSE),1)</f>
        <v>#N/A</v>
      </c>
      <c r="X47" s="8" t="e">
        <f>ROUND(VLOOKUP($M47,age!$A$2:$M$457,11,FALSE),1)</f>
        <v>#N/A</v>
      </c>
      <c r="Y47" s="8" t="e">
        <f>ROUND(VLOOKUP($M47,age!$A$2:$M$457,12,FALSE),1)</f>
        <v>#N/A</v>
      </c>
      <c r="Z47" s="8" t="e">
        <f>ROUND(VLOOKUP($M47,age!$A$2:$M$457,13,FALSE),1)</f>
        <v>#N/A</v>
      </c>
      <c r="AA47" s="8" t="e">
        <f>ROUND(VLOOKUP($N47,ht!$A$2:$H$253,2,FALSE),1)</f>
        <v>#N/A</v>
      </c>
      <c r="AB47" s="8" t="e">
        <f>ROUND(VLOOKUP($N47,ht!$A$2:$H$253,3,FALSE),1)</f>
        <v>#N/A</v>
      </c>
      <c r="AC47" s="8" t="e">
        <f>ROUND(VLOOKUP($N47,ht!$A$2:$H$253,4,FALSE),1)</f>
        <v>#N/A</v>
      </c>
      <c r="AD47" s="8" t="e">
        <f>ROUND(VLOOKUP($N47,ht!$A$2:$H$253,5,FALSE),1)</f>
        <v>#N/A</v>
      </c>
      <c r="AE47" s="8" t="e">
        <f>ROUND(VLOOKUP($N47,ht!$A$2:$H$253,6,FALSE),1)</f>
        <v>#N/A</v>
      </c>
      <c r="AF47" s="8" t="e">
        <f>ROUND(VLOOKUP($N47,ht!$A$2:$H$253,7,FALSE),1)</f>
        <v>#N/A</v>
      </c>
      <c r="AG47" s="8" t="e">
        <f>ROUND(VLOOKUP($N47,ht!$A$2:$H$253,8,FALSE),1)</f>
        <v>#N/A</v>
      </c>
    </row>
    <row r="48" spans="1:33" x14ac:dyDescent="0.5">
      <c r="A48" s="13"/>
      <c r="B48" s="14"/>
      <c r="C48" s="15"/>
      <c r="D48" s="15"/>
      <c r="E48" s="15"/>
      <c r="F48" s="15"/>
      <c r="G48" s="15"/>
      <c r="H48" s="18" t="str">
        <f t="shared" si="4"/>
        <v/>
      </c>
      <c r="I48" s="18" t="str">
        <f t="shared" si="0"/>
        <v/>
      </c>
      <c r="J48" s="18" t="str">
        <f t="shared" si="1"/>
        <v/>
      </c>
      <c r="K48" s="19" t="str">
        <f>Profile!$B$2</f>
        <v>-</v>
      </c>
      <c r="L48" s="21">
        <f t="shared" si="2"/>
        <v>44682</v>
      </c>
      <c r="M48" s="8" t="str">
        <f t="shared" si="3"/>
        <v>0</v>
      </c>
      <c r="N48" s="8" t="str">
        <f t="shared" si="5"/>
        <v>0</v>
      </c>
      <c r="O48" s="8" t="e">
        <f>ROUND(VLOOKUP($M48,age!$A$2:$M$457,2,FALSE),1)</f>
        <v>#N/A</v>
      </c>
      <c r="P48" s="8" t="e">
        <f>ROUND(VLOOKUP($M48,age!$A$2:$M$457,3,FALSE),1)</f>
        <v>#N/A</v>
      </c>
      <c r="Q48" s="8" t="e">
        <f>ROUND(VLOOKUP($M48,age!$A$2:$M$457,4,FALSE),1)</f>
        <v>#N/A</v>
      </c>
      <c r="R48" s="8" t="e">
        <f>ROUND(VLOOKUP($M48,age!$A$2:$M$457,5,FALSE),1)</f>
        <v>#N/A</v>
      </c>
      <c r="S48" s="8" t="e">
        <f>ROUND(VLOOKUP($M48,age!$A$2:$M$457,6,FALSE),1)</f>
        <v>#N/A</v>
      </c>
      <c r="T48" s="8" t="e">
        <f>ROUND(VLOOKUP($M48,age!$A$2:$M$457,7,FALSE),1)</f>
        <v>#N/A</v>
      </c>
      <c r="U48" s="8" t="e">
        <f>ROUND(VLOOKUP($M48,age!$A$2:$M$457,8,FALSE),1)</f>
        <v>#N/A</v>
      </c>
      <c r="V48" s="8" t="e">
        <f>ROUND(VLOOKUP($M48,age!$A$2:$M$457,9,FALSE),1)</f>
        <v>#N/A</v>
      </c>
      <c r="W48" s="8" t="e">
        <f>ROUND(VLOOKUP($M48,age!$A$2:$M$457,10,FALSE),1)</f>
        <v>#N/A</v>
      </c>
      <c r="X48" s="8" t="e">
        <f>ROUND(VLOOKUP($M48,age!$A$2:$M$457,11,FALSE),1)</f>
        <v>#N/A</v>
      </c>
      <c r="Y48" s="8" t="e">
        <f>ROUND(VLOOKUP($M48,age!$A$2:$M$457,12,FALSE),1)</f>
        <v>#N/A</v>
      </c>
      <c r="Z48" s="8" t="e">
        <f>ROUND(VLOOKUP($M48,age!$A$2:$M$457,13,FALSE),1)</f>
        <v>#N/A</v>
      </c>
      <c r="AA48" s="8" t="e">
        <f>ROUND(VLOOKUP($N48,ht!$A$2:$H$253,2,FALSE),1)</f>
        <v>#N/A</v>
      </c>
      <c r="AB48" s="8" t="e">
        <f>ROUND(VLOOKUP($N48,ht!$A$2:$H$253,3,FALSE),1)</f>
        <v>#N/A</v>
      </c>
      <c r="AC48" s="8" t="e">
        <f>ROUND(VLOOKUP($N48,ht!$A$2:$H$253,4,FALSE),1)</f>
        <v>#N/A</v>
      </c>
      <c r="AD48" s="8" t="e">
        <f>ROUND(VLOOKUP($N48,ht!$A$2:$H$253,5,FALSE),1)</f>
        <v>#N/A</v>
      </c>
      <c r="AE48" s="8" t="e">
        <f>ROUND(VLOOKUP($N48,ht!$A$2:$H$253,6,FALSE),1)</f>
        <v>#N/A</v>
      </c>
      <c r="AF48" s="8" t="e">
        <f>ROUND(VLOOKUP($N48,ht!$A$2:$H$253,7,FALSE),1)</f>
        <v>#N/A</v>
      </c>
      <c r="AG48" s="8" t="e">
        <f>ROUND(VLOOKUP($N48,ht!$A$2:$H$253,8,FALSE),1)</f>
        <v>#N/A</v>
      </c>
    </row>
    <row r="49" spans="1:33" x14ac:dyDescent="0.5">
      <c r="A49" s="13"/>
      <c r="B49" s="14"/>
      <c r="C49" s="15"/>
      <c r="D49" s="15"/>
      <c r="E49" s="15"/>
      <c r="F49" s="15"/>
      <c r="G49" s="15"/>
      <c r="H49" s="18" t="str">
        <f t="shared" si="4"/>
        <v/>
      </c>
      <c r="I49" s="18" t="str">
        <f t="shared" si="0"/>
        <v/>
      </c>
      <c r="J49" s="18" t="str">
        <f t="shared" si="1"/>
        <v/>
      </c>
      <c r="K49" s="19" t="str">
        <f>Profile!$B$2</f>
        <v>-</v>
      </c>
      <c r="L49" s="21">
        <f t="shared" si="2"/>
        <v>44682</v>
      </c>
      <c r="M49" s="8" t="str">
        <f t="shared" si="3"/>
        <v>0</v>
      </c>
      <c r="N49" s="8" t="str">
        <f t="shared" si="5"/>
        <v>0</v>
      </c>
      <c r="O49" s="8" t="e">
        <f>ROUND(VLOOKUP($M49,age!$A$2:$M$457,2,FALSE),1)</f>
        <v>#N/A</v>
      </c>
      <c r="P49" s="8" t="e">
        <f>ROUND(VLOOKUP($M49,age!$A$2:$M$457,3,FALSE),1)</f>
        <v>#N/A</v>
      </c>
      <c r="Q49" s="8" t="e">
        <f>ROUND(VLOOKUP($M49,age!$A$2:$M$457,4,FALSE),1)</f>
        <v>#N/A</v>
      </c>
      <c r="R49" s="8" t="e">
        <f>ROUND(VLOOKUP($M49,age!$A$2:$M$457,5,FALSE),1)</f>
        <v>#N/A</v>
      </c>
      <c r="S49" s="8" t="e">
        <f>ROUND(VLOOKUP($M49,age!$A$2:$M$457,6,FALSE),1)</f>
        <v>#N/A</v>
      </c>
      <c r="T49" s="8" t="e">
        <f>ROUND(VLOOKUP($M49,age!$A$2:$M$457,7,FALSE),1)</f>
        <v>#N/A</v>
      </c>
      <c r="U49" s="8" t="e">
        <f>ROUND(VLOOKUP($M49,age!$A$2:$M$457,8,FALSE),1)</f>
        <v>#N/A</v>
      </c>
      <c r="V49" s="8" t="e">
        <f>ROUND(VLOOKUP($M49,age!$A$2:$M$457,9,FALSE),1)</f>
        <v>#N/A</v>
      </c>
      <c r="W49" s="8" t="e">
        <f>ROUND(VLOOKUP($M49,age!$A$2:$M$457,10,FALSE),1)</f>
        <v>#N/A</v>
      </c>
      <c r="X49" s="8" t="e">
        <f>ROUND(VLOOKUP($M49,age!$A$2:$M$457,11,FALSE),1)</f>
        <v>#N/A</v>
      </c>
      <c r="Y49" s="8" t="e">
        <f>ROUND(VLOOKUP($M49,age!$A$2:$M$457,12,FALSE),1)</f>
        <v>#N/A</v>
      </c>
      <c r="Z49" s="8" t="e">
        <f>ROUND(VLOOKUP($M49,age!$A$2:$M$457,13,FALSE),1)</f>
        <v>#N/A</v>
      </c>
      <c r="AA49" s="8" t="e">
        <f>ROUND(VLOOKUP($N49,ht!$A$2:$H$253,2,FALSE),1)</f>
        <v>#N/A</v>
      </c>
      <c r="AB49" s="8" t="e">
        <f>ROUND(VLOOKUP($N49,ht!$A$2:$H$253,3,FALSE),1)</f>
        <v>#N/A</v>
      </c>
      <c r="AC49" s="8" t="e">
        <f>ROUND(VLOOKUP($N49,ht!$A$2:$H$253,4,FALSE),1)</f>
        <v>#N/A</v>
      </c>
      <c r="AD49" s="8" t="e">
        <f>ROUND(VLOOKUP($N49,ht!$A$2:$H$253,5,FALSE),1)</f>
        <v>#N/A</v>
      </c>
      <c r="AE49" s="8" t="e">
        <f>ROUND(VLOOKUP($N49,ht!$A$2:$H$253,6,FALSE),1)</f>
        <v>#N/A</v>
      </c>
      <c r="AF49" s="8" t="e">
        <f>ROUND(VLOOKUP($N49,ht!$A$2:$H$253,7,FALSE),1)</f>
        <v>#N/A</v>
      </c>
      <c r="AG49" s="8" t="e">
        <f>ROUND(VLOOKUP($N49,ht!$A$2:$H$253,8,FALSE),1)</f>
        <v>#N/A</v>
      </c>
    </row>
    <row r="50" spans="1:33" x14ac:dyDescent="0.5">
      <c r="A50" s="13"/>
      <c r="B50" s="14"/>
      <c r="C50" s="15"/>
      <c r="D50" s="15"/>
      <c r="E50" s="15"/>
      <c r="F50" s="15"/>
      <c r="G50" s="15"/>
      <c r="H50" s="18" t="str">
        <f t="shared" si="4"/>
        <v/>
      </c>
      <c r="I50" s="18" t="str">
        <f t="shared" si="0"/>
        <v/>
      </c>
      <c r="J50" s="18" t="str">
        <f t="shared" si="1"/>
        <v/>
      </c>
      <c r="K50" s="19" t="str">
        <f>Profile!$B$2</f>
        <v>-</v>
      </c>
      <c r="L50" s="21">
        <f t="shared" si="2"/>
        <v>44682</v>
      </c>
      <c r="M50" s="8" t="str">
        <f t="shared" si="3"/>
        <v>0</v>
      </c>
      <c r="N50" s="8" t="str">
        <f t="shared" si="5"/>
        <v>0</v>
      </c>
      <c r="O50" s="8" t="e">
        <f>ROUND(VLOOKUP($M50,age!$A$2:$M$457,2,FALSE),1)</f>
        <v>#N/A</v>
      </c>
      <c r="P50" s="8" t="e">
        <f>ROUND(VLOOKUP($M50,age!$A$2:$M$457,3,FALSE),1)</f>
        <v>#N/A</v>
      </c>
      <c r="Q50" s="8" t="e">
        <f>ROUND(VLOOKUP($M50,age!$A$2:$M$457,4,FALSE),1)</f>
        <v>#N/A</v>
      </c>
      <c r="R50" s="8" t="e">
        <f>ROUND(VLOOKUP($M50,age!$A$2:$M$457,5,FALSE),1)</f>
        <v>#N/A</v>
      </c>
      <c r="S50" s="8" t="e">
        <f>ROUND(VLOOKUP($M50,age!$A$2:$M$457,6,FALSE),1)</f>
        <v>#N/A</v>
      </c>
      <c r="T50" s="8" t="e">
        <f>ROUND(VLOOKUP($M50,age!$A$2:$M$457,7,FALSE),1)</f>
        <v>#N/A</v>
      </c>
      <c r="U50" s="8" t="e">
        <f>ROUND(VLOOKUP($M50,age!$A$2:$M$457,8,FALSE),1)</f>
        <v>#N/A</v>
      </c>
      <c r="V50" s="8" t="e">
        <f>ROUND(VLOOKUP($M50,age!$A$2:$M$457,9,FALSE),1)</f>
        <v>#N/A</v>
      </c>
      <c r="W50" s="8" t="e">
        <f>ROUND(VLOOKUP($M50,age!$A$2:$M$457,10,FALSE),1)</f>
        <v>#N/A</v>
      </c>
      <c r="X50" s="8" t="e">
        <f>ROUND(VLOOKUP($M50,age!$A$2:$M$457,11,FALSE),1)</f>
        <v>#N/A</v>
      </c>
      <c r="Y50" s="8" t="e">
        <f>ROUND(VLOOKUP($M50,age!$A$2:$M$457,12,FALSE),1)</f>
        <v>#N/A</v>
      </c>
      <c r="Z50" s="8" t="e">
        <f>ROUND(VLOOKUP($M50,age!$A$2:$M$457,13,FALSE),1)</f>
        <v>#N/A</v>
      </c>
      <c r="AA50" s="8" t="e">
        <f>ROUND(VLOOKUP($N50,ht!$A$2:$H$253,2,FALSE),1)</f>
        <v>#N/A</v>
      </c>
      <c r="AB50" s="8" t="e">
        <f>ROUND(VLOOKUP($N50,ht!$A$2:$H$253,3,FALSE),1)</f>
        <v>#N/A</v>
      </c>
      <c r="AC50" s="8" t="e">
        <f>ROUND(VLOOKUP($N50,ht!$A$2:$H$253,4,FALSE),1)</f>
        <v>#N/A</v>
      </c>
      <c r="AD50" s="8" t="e">
        <f>ROUND(VLOOKUP($N50,ht!$A$2:$H$253,5,FALSE),1)</f>
        <v>#N/A</v>
      </c>
      <c r="AE50" s="8" t="e">
        <f>ROUND(VLOOKUP($N50,ht!$A$2:$H$253,6,FALSE),1)</f>
        <v>#N/A</v>
      </c>
      <c r="AF50" s="8" t="e">
        <f>ROUND(VLOOKUP($N50,ht!$A$2:$H$253,7,FALSE),1)</f>
        <v>#N/A</v>
      </c>
      <c r="AG50" s="8" t="e">
        <f>ROUND(VLOOKUP($N50,ht!$A$2:$H$253,8,FALSE),1)</f>
        <v>#N/A</v>
      </c>
    </row>
    <row r="51" spans="1:33" x14ac:dyDescent="0.5">
      <c r="A51" s="13"/>
      <c r="B51" s="14"/>
      <c r="C51" s="15"/>
      <c r="D51" s="15"/>
      <c r="E51" s="15"/>
      <c r="F51" s="15"/>
      <c r="G51" s="15"/>
      <c r="H51" s="18" t="str">
        <f t="shared" si="4"/>
        <v/>
      </c>
      <c r="I51" s="18" t="str">
        <f t="shared" si="0"/>
        <v/>
      </c>
      <c r="J51" s="18" t="str">
        <f t="shared" si="1"/>
        <v/>
      </c>
      <c r="K51" s="19" t="str">
        <f>Profile!$B$2</f>
        <v>-</v>
      </c>
      <c r="L51" s="21">
        <f t="shared" si="2"/>
        <v>44682</v>
      </c>
      <c r="M51" s="8" t="str">
        <f t="shared" si="3"/>
        <v>0</v>
      </c>
      <c r="N51" s="8" t="str">
        <f t="shared" si="5"/>
        <v>0</v>
      </c>
      <c r="O51" s="8" t="e">
        <f>ROUND(VLOOKUP($M51,age!$A$2:$M$457,2,FALSE),1)</f>
        <v>#N/A</v>
      </c>
      <c r="P51" s="8" t="e">
        <f>ROUND(VLOOKUP($M51,age!$A$2:$M$457,3,FALSE),1)</f>
        <v>#N/A</v>
      </c>
      <c r="Q51" s="8" t="e">
        <f>ROUND(VLOOKUP($M51,age!$A$2:$M$457,4,FALSE),1)</f>
        <v>#N/A</v>
      </c>
      <c r="R51" s="8" t="e">
        <f>ROUND(VLOOKUP($M51,age!$A$2:$M$457,5,FALSE),1)</f>
        <v>#N/A</v>
      </c>
      <c r="S51" s="8" t="e">
        <f>ROUND(VLOOKUP($M51,age!$A$2:$M$457,6,FALSE),1)</f>
        <v>#N/A</v>
      </c>
      <c r="T51" s="8" t="e">
        <f>ROUND(VLOOKUP($M51,age!$A$2:$M$457,7,FALSE),1)</f>
        <v>#N/A</v>
      </c>
      <c r="U51" s="8" t="e">
        <f>ROUND(VLOOKUP($M51,age!$A$2:$M$457,8,FALSE),1)</f>
        <v>#N/A</v>
      </c>
      <c r="V51" s="8" t="e">
        <f>ROUND(VLOOKUP($M51,age!$A$2:$M$457,9,FALSE),1)</f>
        <v>#N/A</v>
      </c>
      <c r="W51" s="8" t="e">
        <f>ROUND(VLOOKUP($M51,age!$A$2:$M$457,10,FALSE),1)</f>
        <v>#N/A</v>
      </c>
      <c r="X51" s="8" t="e">
        <f>ROUND(VLOOKUP($M51,age!$A$2:$M$457,11,FALSE),1)</f>
        <v>#N/A</v>
      </c>
      <c r="Y51" s="8" t="e">
        <f>ROUND(VLOOKUP($M51,age!$A$2:$M$457,12,FALSE),1)</f>
        <v>#N/A</v>
      </c>
      <c r="Z51" s="8" t="e">
        <f>ROUND(VLOOKUP($M51,age!$A$2:$M$457,13,FALSE),1)</f>
        <v>#N/A</v>
      </c>
      <c r="AA51" s="8" t="e">
        <f>ROUND(VLOOKUP($N51,ht!$A$2:$H$253,2,FALSE),1)</f>
        <v>#N/A</v>
      </c>
      <c r="AB51" s="8" t="e">
        <f>ROUND(VLOOKUP($N51,ht!$A$2:$H$253,3,FALSE),1)</f>
        <v>#N/A</v>
      </c>
      <c r="AC51" s="8" t="e">
        <f>ROUND(VLOOKUP($N51,ht!$A$2:$H$253,4,FALSE),1)</f>
        <v>#N/A</v>
      </c>
      <c r="AD51" s="8" t="e">
        <f>ROUND(VLOOKUP($N51,ht!$A$2:$H$253,5,FALSE),1)</f>
        <v>#N/A</v>
      </c>
      <c r="AE51" s="8" t="e">
        <f>ROUND(VLOOKUP($N51,ht!$A$2:$H$253,6,FALSE),1)</f>
        <v>#N/A</v>
      </c>
      <c r="AF51" s="8" t="e">
        <f>ROUND(VLOOKUP($N51,ht!$A$2:$H$253,7,FALSE),1)</f>
        <v>#N/A</v>
      </c>
      <c r="AG51" s="8" t="e">
        <f>ROUND(VLOOKUP($N51,ht!$A$2:$H$253,8,FALSE),1)</f>
        <v>#N/A</v>
      </c>
    </row>
    <row r="52" spans="1:33" x14ac:dyDescent="0.5">
      <c r="A52" s="13"/>
      <c r="B52" s="14"/>
      <c r="C52" s="15"/>
      <c r="D52" s="15"/>
      <c r="E52" s="15"/>
      <c r="F52" s="15"/>
      <c r="G52" s="15"/>
      <c r="H52" s="18" t="str">
        <f t="shared" si="4"/>
        <v/>
      </c>
      <c r="I52" s="18" t="str">
        <f t="shared" si="0"/>
        <v/>
      </c>
      <c r="J52" s="18" t="str">
        <f t="shared" si="1"/>
        <v/>
      </c>
      <c r="K52" s="19" t="str">
        <f>Profile!$B$2</f>
        <v>-</v>
      </c>
      <c r="L52" s="21">
        <f t="shared" si="2"/>
        <v>44682</v>
      </c>
      <c r="M52" s="8" t="str">
        <f t="shared" si="3"/>
        <v>0</v>
      </c>
      <c r="N52" s="8" t="str">
        <f t="shared" si="5"/>
        <v>0</v>
      </c>
      <c r="O52" s="8" t="e">
        <f>ROUND(VLOOKUP($M52,age!$A$2:$M$457,2,FALSE),1)</f>
        <v>#N/A</v>
      </c>
      <c r="P52" s="8" t="e">
        <f>ROUND(VLOOKUP($M52,age!$A$2:$M$457,3,FALSE),1)</f>
        <v>#N/A</v>
      </c>
      <c r="Q52" s="8" t="e">
        <f>ROUND(VLOOKUP($M52,age!$A$2:$M$457,4,FALSE),1)</f>
        <v>#N/A</v>
      </c>
      <c r="R52" s="8" t="e">
        <f>ROUND(VLOOKUP($M52,age!$A$2:$M$457,5,FALSE),1)</f>
        <v>#N/A</v>
      </c>
      <c r="S52" s="8" t="e">
        <f>ROUND(VLOOKUP($M52,age!$A$2:$M$457,6,FALSE),1)</f>
        <v>#N/A</v>
      </c>
      <c r="T52" s="8" t="e">
        <f>ROUND(VLOOKUP($M52,age!$A$2:$M$457,7,FALSE),1)</f>
        <v>#N/A</v>
      </c>
      <c r="U52" s="8" t="e">
        <f>ROUND(VLOOKUP($M52,age!$A$2:$M$457,8,FALSE),1)</f>
        <v>#N/A</v>
      </c>
      <c r="V52" s="8" t="e">
        <f>ROUND(VLOOKUP($M52,age!$A$2:$M$457,9,FALSE),1)</f>
        <v>#N/A</v>
      </c>
      <c r="W52" s="8" t="e">
        <f>ROUND(VLOOKUP($M52,age!$A$2:$M$457,10,FALSE),1)</f>
        <v>#N/A</v>
      </c>
      <c r="X52" s="8" t="e">
        <f>ROUND(VLOOKUP($M52,age!$A$2:$M$457,11,FALSE),1)</f>
        <v>#N/A</v>
      </c>
      <c r="Y52" s="8" t="e">
        <f>ROUND(VLOOKUP($M52,age!$A$2:$M$457,12,FALSE),1)</f>
        <v>#N/A</v>
      </c>
      <c r="Z52" s="8" t="e">
        <f>ROUND(VLOOKUP($M52,age!$A$2:$M$457,13,FALSE),1)</f>
        <v>#N/A</v>
      </c>
      <c r="AA52" s="8" t="e">
        <f>ROUND(VLOOKUP($N52,ht!$A$2:$H$253,2,FALSE),1)</f>
        <v>#N/A</v>
      </c>
      <c r="AB52" s="8" t="e">
        <f>ROUND(VLOOKUP($N52,ht!$A$2:$H$253,3,FALSE),1)</f>
        <v>#N/A</v>
      </c>
      <c r="AC52" s="8" t="e">
        <f>ROUND(VLOOKUP($N52,ht!$A$2:$H$253,4,FALSE),1)</f>
        <v>#N/A</v>
      </c>
      <c r="AD52" s="8" t="e">
        <f>ROUND(VLOOKUP($N52,ht!$A$2:$H$253,5,FALSE),1)</f>
        <v>#N/A</v>
      </c>
      <c r="AE52" s="8" t="e">
        <f>ROUND(VLOOKUP($N52,ht!$A$2:$H$253,6,FALSE),1)</f>
        <v>#N/A</v>
      </c>
      <c r="AF52" s="8" t="e">
        <f>ROUND(VLOOKUP($N52,ht!$A$2:$H$253,7,FALSE),1)</f>
        <v>#N/A</v>
      </c>
      <c r="AG52" s="8" t="e">
        <f>ROUND(VLOOKUP($N52,ht!$A$2:$H$253,8,FALSE),1)</f>
        <v>#N/A</v>
      </c>
    </row>
    <row r="53" spans="1:33" x14ac:dyDescent="0.5">
      <c r="A53" s="13"/>
      <c r="B53" s="14"/>
      <c r="C53" s="15"/>
      <c r="D53" s="15"/>
      <c r="E53" s="15"/>
      <c r="F53" s="15"/>
      <c r="G53" s="15"/>
      <c r="H53" s="18" t="str">
        <f t="shared" si="4"/>
        <v/>
      </c>
      <c r="I53" s="18" t="str">
        <f t="shared" si="0"/>
        <v/>
      </c>
      <c r="J53" s="18" t="str">
        <f t="shared" si="1"/>
        <v/>
      </c>
      <c r="K53" s="19" t="str">
        <f>Profile!$B$2</f>
        <v>-</v>
      </c>
      <c r="L53" s="21">
        <f t="shared" si="2"/>
        <v>44682</v>
      </c>
      <c r="M53" s="8" t="str">
        <f t="shared" si="3"/>
        <v>0</v>
      </c>
      <c r="N53" s="8" t="str">
        <f t="shared" si="5"/>
        <v>0</v>
      </c>
      <c r="O53" s="8" t="e">
        <f>ROUND(VLOOKUP($M53,age!$A$2:$M$457,2,FALSE),1)</f>
        <v>#N/A</v>
      </c>
      <c r="P53" s="8" t="e">
        <f>ROUND(VLOOKUP($M53,age!$A$2:$M$457,3,FALSE),1)</f>
        <v>#N/A</v>
      </c>
      <c r="Q53" s="8" t="e">
        <f>ROUND(VLOOKUP($M53,age!$A$2:$M$457,4,FALSE),1)</f>
        <v>#N/A</v>
      </c>
      <c r="R53" s="8" t="e">
        <f>ROUND(VLOOKUP($M53,age!$A$2:$M$457,5,FALSE),1)</f>
        <v>#N/A</v>
      </c>
      <c r="S53" s="8" t="e">
        <f>ROUND(VLOOKUP($M53,age!$A$2:$M$457,6,FALSE),1)</f>
        <v>#N/A</v>
      </c>
      <c r="T53" s="8" t="e">
        <f>ROUND(VLOOKUP($M53,age!$A$2:$M$457,7,FALSE),1)</f>
        <v>#N/A</v>
      </c>
      <c r="U53" s="8" t="e">
        <f>ROUND(VLOOKUP($M53,age!$A$2:$M$457,8,FALSE),1)</f>
        <v>#N/A</v>
      </c>
      <c r="V53" s="8" t="e">
        <f>ROUND(VLOOKUP($M53,age!$A$2:$M$457,9,FALSE),1)</f>
        <v>#N/A</v>
      </c>
      <c r="W53" s="8" t="e">
        <f>ROUND(VLOOKUP($M53,age!$A$2:$M$457,10,FALSE),1)</f>
        <v>#N/A</v>
      </c>
      <c r="X53" s="8" t="e">
        <f>ROUND(VLOOKUP($M53,age!$A$2:$M$457,11,FALSE),1)</f>
        <v>#N/A</v>
      </c>
      <c r="Y53" s="8" t="e">
        <f>ROUND(VLOOKUP($M53,age!$A$2:$M$457,12,FALSE),1)</f>
        <v>#N/A</v>
      </c>
      <c r="Z53" s="8" t="e">
        <f>ROUND(VLOOKUP($M53,age!$A$2:$M$457,13,FALSE),1)</f>
        <v>#N/A</v>
      </c>
      <c r="AA53" s="8" t="e">
        <f>ROUND(VLOOKUP($N53,ht!$A$2:$H$253,2,FALSE),1)</f>
        <v>#N/A</v>
      </c>
      <c r="AB53" s="8" t="e">
        <f>ROUND(VLOOKUP($N53,ht!$A$2:$H$253,3,FALSE),1)</f>
        <v>#N/A</v>
      </c>
      <c r="AC53" s="8" t="e">
        <f>ROUND(VLOOKUP($N53,ht!$A$2:$H$253,4,FALSE),1)</f>
        <v>#N/A</v>
      </c>
      <c r="AD53" s="8" t="e">
        <f>ROUND(VLOOKUP($N53,ht!$A$2:$H$253,5,FALSE),1)</f>
        <v>#N/A</v>
      </c>
      <c r="AE53" s="8" t="e">
        <f>ROUND(VLOOKUP($N53,ht!$A$2:$H$253,6,FALSE),1)</f>
        <v>#N/A</v>
      </c>
      <c r="AF53" s="8" t="e">
        <f>ROUND(VLOOKUP($N53,ht!$A$2:$H$253,7,FALSE),1)</f>
        <v>#N/A</v>
      </c>
      <c r="AG53" s="8" t="e">
        <f>ROUND(VLOOKUP($N53,ht!$A$2:$H$253,8,FALSE),1)</f>
        <v>#N/A</v>
      </c>
    </row>
    <row r="54" spans="1:33" x14ac:dyDescent="0.5">
      <c r="A54" s="13"/>
      <c r="B54" s="14"/>
      <c r="C54" s="15"/>
      <c r="D54" s="15"/>
      <c r="E54" s="15"/>
      <c r="F54" s="15"/>
      <c r="G54" s="15"/>
      <c r="H54" s="18" t="str">
        <f t="shared" si="4"/>
        <v/>
      </c>
      <c r="I54" s="18" t="str">
        <f t="shared" si="0"/>
        <v/>
      </c>
      <c r="J54" s="18" t="str">
        <f t="shared" si="1"/>
        <v/>
      </c>
      <c r="K54" s="19" t="str">
        <f>Profile!$B$2</f>
        <v>-</v>
      </c>
      <c r="L54" s="21">
        <f t="shared" si="2"/>
        <v>44682</v>
      </c>
      <c r="M54" s="8" t="str">
        <f t="shared" si="3"/>
        <v>0</v>
      </c>
      <c r="N54" s="8" t="str">
        <f t="shared" si="5"/>
        <v>0</v>
      </c>
      <c r="O54" s="8" t="e">
        <f>ROUND(VLOOKUP($M54,age!$A$2:$M$457,2,FALSE),1)</f>
        <v>#N/A</v>
      </c>
      <c r="P54" s="8" t="e">
        <f>ROUND(VLOOKUP($M54,age!$A$2:$M$457,3,FALSE),1)</f>
        <v>#N/A</v>
      </c>
      <c r="Q54" s="8" t="e">
        <f>ROUND(VLOOKUP($M54,age!$A$2:$M$457,4,FALSE),1)</f>
        <v>#N/A</v>
      </c>
      <c r="R54" s="8" t="e">
        <f>ROUND(VLOOKUP($M54,age!$A$2:$M$457,5,FALSE),1)</f>
        <v>#N/A</v>
      </c>
      <c r="S54" s="8" t="e">
        <f>ROUND(VLOOKUP($M54,age!$A$2:$M$457,6,FALSE),1)</f>
        <v>#N/A</v>
      </c>
      <c r="T54" s="8" t="e">
        <f>ROUND(VLOOKUP($M54,age!$A$2:$M$457,7,FALSE),1)</f>
        <v>#N/A</v>
      </c>
      <c r="U54" s="8" t="e">
        <f>ROUND(VLOOKUP($M54,age!$A$2:$M$457,8,FALSE),1)</f>
        <v>#N/A</v>
      </c>
      <c r="V54" s="8" t="e">
        <f>ROUND(VLOOKUP($M54,age!$A$2:$M$457,9,FALSE),1)</f>
        <v>#N/A</v>
      </c>
      <c r="W54" s="8" t="e">
        <f>ROUND(VLOOKUP($M54,age!$A$2:$M$457,10,FALSE),1)</f>
        <v>#N/A</v>
      </c>
      <c r="X54" s="8" t="e">
        <f>ROUND(VLOOKUP($M54,age!$A$2:$M$457,11,FALSE),1)</f>
        <v>#N/A</v>
      </c>
      <c r="Y54" s="8" t="e">
        <f>ROUND(VLOOKUP($M54,age!$A$2:$M$457,12,FALSE),1)</f>
        <v>#N/A</v>
      </c>
      <c r="Z54" s="8" t="e">
        <f>ROUND(VLOOKUP($M54,age!$A$2:$M$457,13,FALSE),1)</f>
        <v>#N/A</v>
      </c>
      <c r="AA54" s="8" t="e">
        <f>ROUND(VLOOKUP($N54,ht!$A$2:$H$253,2,FALSE),1)</f>
        <v>#N/A</v>
      </c>
      <c r="AB54" s="8" t="e">
        <f>ROUND(VLOOKUP($N54,ht!$A$2:$H$253,3,FALSE),1)</f>
        <v>#N/A</v>
      </c>
      <c r="AC54" s="8" t="e">
        <f>ROUND(VLOOKUP($N54,ht!$A$2:$H$253,4,FALSE),1)</f>
        <v>#N/A</v>
      </c>
      <c r="AD54" s="8" t="e">
        <f>ROUND(VLOOKUP($N54,ht!$A$2:$H$253,5,FALSE),1)</f>
        <v>#N/A</v>
      </c>
      <c r="AE54" s="8" t="e">
        <f>ROUND(VLOOKUP($N54,ht!$A$2:$H$253,6,FALSE),1)</f>
        <v>#N/A</v>
      </c>
      <c r="AF54" s="8" t="e">
        <f>ROUND(VLOOKUP($N54,ht!$A$2:$H$253,7,FALSE),1)</f>
        <v>#N/A</v>
      </c>
      <c r="AG54" s="8" t="e">
        <f>ROUND(VLOOKUP($N54,ht!$A$2:$H$253,8,FALSE),1)</f>
        <v>#N/A</v>
      </c>
    </row>
    <row r="55" spans="1:33" x14ac:dyDescent="0.5">
      <c r="A55" s="13"/>
      <c r="B55" s="14"/>
      <c r="C55" s="15"/>
      <c r="D55" s="15"/>
      <c r="E55" s="15"/>
      <c r="F55" s="15"/>
      <c r="G55" s="15"/>
      <c r="H55" s="18" t="str">
        <f t="shared" si="4"/>
        <v/>
      </c>
      <c r="I55" s="18" t="str">
        <f t="shared" si="0"/>
        <v/>
      </c>
      <c r="J55" s="18" t="str">
        <f t="shared" si="1"/>
        <v/>
      </c>
      <c r="K55" s="19" t="str">
        <f>Profile!$B$2</f>
        <v>-</v>
      </c>
      <c r="L55" s="21">
        <f t="shared" si="2"/>
        <v>44682</v>
      </c>
      <c r="M55" s="8" t="str">
        <f t="shared" si="3"/>
        <v>0</v>
      </c>
      <c r="N55" s="8" t="str">
        <f t="shared" si="5"/>
        <v>0</v>
      </c>
      <c r="O55" s="8" t="e">
        <f>ROUND(VLOOKUP($M55,age!$A$2:$M$457,2,FALSE),1)</f>
        <v>#N/A</v>
      </c>
      <c r="P55" s="8" t="e">
        <f>ROUND(VLOOKUP($M55,age!$A$2:$M$457,3,FALSE),1)</f>
        <v>#N/A</v>
      </c>
      <c r="Q55" s="8" t="e">
        <f>ROUND(VLOOKUP($M55,age!$A$2:$M$457,4,FALSE),1)</f>
        <v>#N/A</v>
      </c>
      <c r="R55" s="8" t="e">
        <f>ROUND(VLOOKUP($M55,age!$A$2:$M$457,5,FALSE),1)</f>
        <v>#N/A</v>
      </c>
      <c r="S55" s="8" t="e">
        <f>ROUND(VLOOKUP($M55,age!$A$2:$M$457,6,FALSE),1)</f>
        <v>#N/A</v>
      </c>
      <c r="T55" s="8" t="e">
        <f>ROUND(VLOOKUP($M55,age!$A$2:$M$457,7,FALSE),1)</f>
        <v>#N/A</v>
      </c>
      <c r="U55" s="8" t="e">
        <f>ROUND(VLOOKUP($M55,age!$A$2:$M$457,8,FALSE),1)</f>
        <v>#N/A</v>
      </c>
      <c r="V55" s="8" t="e">
        <f>ROUND(VLOOKUP($M55,age!$A$2:$M$457,9,FALSE),1)</f>
        <v>#N/A</v>
      </c>
      <c r="W55" s="8" t="e">
        <f>ROUND(VLOOKUP($M55,age!$A$2:$M$457,10,FALSE),1)</f>
        <v>#N/A</v>
      </c>
      <c r="X55" s="8" t="e">
        <f>ROUND(VLOOKUP($M55,age!$A$2:$M$457,11,FALSE),1)</f>
        <v>#N/A</v>
      </c>
      <c r="Y55" s="8" t="e">
        <f>ROUND(VLOOKUP($M55,age!$A$2:$M$457,12,FALSE),1)</f>
        <v>#N/A</v>
      </c>
      <c r="Z55" s="8" t="e">
        <f>ROUND(VLOOKUP($M55,age!$A$2:$M$457,13,FALSE),1)</f>
        <v>#N/A</v>
      </c>
      <c r="AA55" s="8" t="e">
        <f>ROUND(VLOOKUP($N55,ht!$A$2:$H$253,2,FALSE),1)</f>
        <v>#N/A</v>
      </c>
      <c r="AB55" s="8" t="e">
        <f>ROUND(VLOOKUP($N55,ht!$A$2:$H$253,3,FALSE),1)</f>
        <v>#N/A</v>
      </c>
      <c r="AC55" s="8" t="e">
        <f>ROUND(VLOOKUP($N55,ht!$A$2:$H$253,4,FALSE),1)</f>
        <v>#N/A</v>
      </c>
      <c r="AD55" s="8" t="e">
        <f>ROUND(VLOOKUP($N55,ht!$A$2:$H$253,5,FALSE),1)</f>
        <v>#N/A</v>
      </c>
      <c r="AE55" s="8" t="e">
        <f>ROUND(VLOOKUP($N55,ht!$A$2:$H$253,6,FALSE),1)</f>
        <v>#N/A</v>
      </c>
      <c r="AF55" s="8" t="e">
        <f>ROUND(VLOOKUP($N55,ht!$A$2:$H$253,7,FALSE),1)</f>
        <v>#N/A</v>
      </c>
      <c r="AG55" s="8" t="e">
        <f>ROUND(VLOOKUP($N55,ht!$A$2:$H$253,8,FALSE),1)</f>
        <v>#N/A</v>
      </c>
    </row>
    <row r="56" spans="1:33" x14ac:dyDescent="0.5">
      <c r="A56" s="13"/>
      <c r="B56" s="14"/>
      <c r="C56" s="15"/>
      <c r="D56" s="15"/>
      <c r="E56" s="15"/>
      <c r="F56" s="15"/>
      <c r="G56" s="15"/>
      <c r="H56" s="18" t="str">
        <f t="shared" si="4"/>
        <v/>
      </c>
      <c r="I56" s="18" t="str">
        <f t="shared" si="0"/>
        <v/>
      </c>
      <c r="J56" s="18" t="str">
        <f t="shared" si="1"/>
        <v/>
      </c>
      <c r="K56" s="19" t="str">
        <f>Profile!$B$2</f>
        <v>-</v>
      </c>
      <c r="L56" s="21">
        <f t="shared" si="2"/>
        <v>44682</v>
      </c>
      <c r="M56" s="8" t="str">
        <f t="shared" si="3"/>
        <v>0</v>
      </c>
      <c r="N56" s="8" t="str">
        <f t="shared" si="5"/>
        <v>0</v>
      </c>
      <c r="O56" s="8" t="e">
        <f>ROUND(VLOOKUP($M56,age!$A$2:$M$457,2,FALSE),1)</f>
        <v>#N/A</v>
      </c>
      <c r="P56" s="8" t="e">
        <f>ROUND(VLOOKUP($M56,age!$A$2:$M$457,3,FALSE),1)</f>
        <v>#N/A</v>
      </c>
      <c r="Q56" s="8" t="e">
        <f>ROUND(VLOOKUP($M56,age!$A$2:$M$457,4,FALSE),1)</f>
        <v>#N/A</v>
      </c>
      <c r="R56" s="8" t="e">
        <f>ROUND(VLOOKUP($M56,age!$A$2:$M$457,5,FALSE),1)</f>
        <v>#N/A</v>
      </c>
      <c r="S56" s="8" t="e">
        <f>ROUND(VLOOKUP($M56,age!$A$2:$M$457,6,FALSE),1)</f>
        <v>#N/A</v>
      </c>
      <c r="T56" s="8" t="e">
        <f>ROUND(VLOOKUP($M56,age!$A$2:$M$457,7,FALSE),1)</f>
        <v>#N/A</v>
      </c>
      <c r="U56" s="8" t="e">
        <f>ROUND(VLOOKUP($M56,age!$A$2:$M$457,8,FALSE),1)</f>
        <v>#N/A</v>
      </c>
      <c r="V56" s="8" t="e">
        <f>ROUND(VLOOKUP($M56,age!$A$2:$M$457,9,FALSE),1)</f>
        <v>#N/A</v>
      </c>
      <c r="W56" s="8" t="e">
        <f>ROUND(VLOOKUP($M56,age!$A$2:$M$457,10,FALSE),1)</f>
        <v>#N/A</v>
      </c>
      <c r="X56" s="8" t="e">
        <f>ROUND(VLOOKUP($M56,age!$A$2:$M$457,11,FALSE),1)</f>
        <v>#N/A</v>
      </c>
      <c r="Y56" s="8" t="e">
        <f>ROUND(VLOOKUP($M56,age!$A$2:$M$457,12,FALSE),1)</f>
        <v>#N/A</v>
      </c>
      <c r="Z56" s="8" t="e">
        <f>ROUND(VLOOKUP($M56,age!$A$2:$M$457,13,FALSE),1)</f>
        <v>#N/A</v>
      </c>
      <c r="AA56" s="8" t="e">
        <f>ROUND(VLOOKUP($N56,ht!$A$2:$H$253,2,FALSE),1)</f>
        <v>#N/A</v>
      </c>
      <c r="AB56" s="8" t="e">
        <f>ROUND(VLOOKUP($N56,ht!$A$2:$H$253,3,FALSE),1)</f>
        <v>#N/A</v>
      </c>
      <c r="AC56" s="8" t="e">
        <f>ROUND(VLOOKUP($N56,ht!$A$2:$H$253,4,FALSE),1)</f>
        <v>#N/A</v>
      </c>
      <c r="AD56" s="8" t="e">
        <f>ROUND(VLOOKUP($N56,ht!$A$2:$H$253,5,FALSE),1)</f>
        <v>#N/A</v>
      </c>
      <c r="AE56" s="8" t="e">
        <f>ROUND(VLOOKUP($N56,ht!$A$2:$H$253,6,FALSE),1)</f>
        <v>#N/A</v>
      </c>
      <c r="AF56" s="8" t="e">
        <f>ROUND(VLOOKUP($N56,ht!$A$2:$H$253,7,FALSE),1)</f>
        <v>#N/A</v>
      </c>
      <c r="AG56" s="8" t="e">
        <f>ROUND(VLOOKUP($N56,ht!$A$2:$H$253,8,FALSE),1)</f>
        <v>#N/A</v>
      </c>
    </row>
    <row r="57" spans="1:33" x14ac:dyDescent="0.5">
      <c r="A57" s="13"/>
      <c r="B57" s="14"/>
      <c r="C57" s="15"/>
      <c r="D57" s="15"/>
      <c r="E57" s="15"/>
      <c r="F57" s="15"/>
      <c r="G57" s="15"/>
      <c r="H57" s="18" t="str">
        <f t="shared" si="4"/>
        <v/>
      </c>
      <c r="I57" s="18" t="str">
        <f t="shared" si="0"/>
        <v/>
      </c>
      <c r="J57" s="18" t="str">
        <f t="shared" si="1"/>
        <v/>
      </c>
      <c r="K57" s="19" t="str">
        <f>Profile!$B$2</f>
        <v>-</v>
      </c>
      <c r="L57" s="21">
        <f t="shared" si="2"/>
        <v>44682</v>
      </c>
      <c r="M57" s="8" t="str">
        <f t="shared" si="3"/>
        <v>0</v>
      </c>
      <c r="N57" s="8" t="str">
        <f t="shared" si="5"/>
        <v>0</v>
      </c>
      <c r="O57" s="8" t="e">
        <f>ROUND(VLOOKUP($M57,age!$A$2:$M$457,2,FALSE),1)</f>
        <v>#N/A</v>
      </c>
      <c r="P57" s="8" t="e">
        <f>ROUND(VLOOKUP($M57,age!$A$2:$M$457,3,FALSE),1)</f>
        <v>#N/A</v>
      </c>
      <c r="Q57" s="8" t="e">
        <f>ROUND(VLOOKUP($M57,age!$A$2:$M$457,4,FALSE),1)</f>
        <v>#N/A</v>
      </c>
      <c r="R57" s="8" t="e">
        <f>ROUND(VLOOKUP($M57,age!$A$2:$M$457,5,FALSE),1)</f>
        <v>#N/A</v>
      </c>
      <c r="S57" s="8" t="e">
        <f>ROUND(VLOOKUP($M57,age!$A$2:$M$457,6,FALSE),1)</f>
        <v>#N/A</v>
      </c>
      <c r="T57" s="8" t="e">
        <f>ROUND(VLOOKUP($M57,age!$A$2:$M$457,7,FALSE),1)</f>
        <v>#N/A</v>
      </c>
      <c r="U57" s="8" t="e">
        <f>ROUND(VLOOKUP($M57,age!$A$2:$M$457,8,FALSE),1)</f>
        <v>#N/A</v>
      </c>
      <c r="V57" s="8" t="e">
        <f>ROUND(VLOOKUP($M57,age!$A$2:$M$457,9,FALSE),1)</f>
        <v>#N/A</v>
      </c>
      <c r="W57" s="8" t="e">
        <f>ROUND(VLOOKUP($M57,age!$A$2:$M$457,10,FALSE),1)</f>
        <v>#N/A</v>
      </c>
      <c r="X57" s="8" t="e">
        <f>ROUND(VLOOKUP($M57,age!$A$2:$M$457,11,FALSE),1)</f>
        <v>#N/A</v>
      </c>
      <c r="Y57" s="8" t="e">
        <f>ROUND(VLOOKUP($M57,age!$A$2:$M$457,12,FALSE),1)</f>
        <v>#N/A</v>
      </c>
      <c r="Z57" s="8" t="e">
        <f>ROUND(VLOOKUP($M57,age!$A$2:$M$457,13,FALSE),1)</f>
        <v>#N/A</v>
      </c>
      <c r="AA57" s="8" t="e">
        <f>ROUND(VLOOKUP($N57,ht!$A$2:$H$253,2,FALSE),1)</f>
        <v>#N/A</v>
      </c>
      <c r="AB57" s="8" t="e">
        <f>ROUND(VLOOKUP($N57,ht!$A$2:$H$253,3,FALSE),1)</f>
        <v>#N/A</v>
      </c>
      <c r="AC57" s="8" t="e">
        <f>ROUND(VLOOKUP($N57,ht!$A$2:$H$253,4,FALSE),1)</f>
        <v>#N/A</v>
      </c>
      <c r="AD57" s="8" t="e">
        <f>ROUND(VLOOKUP($N57,ht!$A$2:$H$253,5,FALSE),1)</f>
        <v>#N/A</v>
      </c>
      <c r="AE57" s="8" t="e">
        <f>ROUND(VLOOKUP($N57,ht!$A$2:$H$253,6,FALSE),1)</f>
        <v>#N/A</v>
      </c>
      <c r="AF57" s="8" t="e">
        <f>ROUND(VLOOKUP($N57,ht!$A$2:$H$253,7,FALSE),1)</f>
        <v>#N/A</v>
      </c>
      <c r="AG57" s="8" t="e">
        <f>ROUND(VLOOKUP($N57,ht!$A$2:$H$253,8,FALSE),1)</f>
        <v>#N/A</v>
      </c>
    </row>
    <row r="58" spans="1:33" x14ac:dyDescent="0.5">
      <c r="A58" s="13"/>
      <c r="B58" s="14"/>
      <c r="C58" s="15"/>
      <c r="D58" s="15"/>
      <c r="E58" s="15"/>
      <c r="F58" s="15"/>
      <c r="G58" s="15"/>
      <c r="H58" s="18" t="str">
        <f t="shared" si="4"/>
        <v/>
      </c>
      <c r="I58" s="18" t="str">
        <f t="shared" si="0"/>
        <v/>
      </c>
      <c r="J58" s="18" t="str">
        <f t="shared" si="1"/>
        <v/>
      </c>
      <c r="K58" s="19" t="str">
        <f>Profile!$B$2</f>
        <v>-</v>
      </c>
      <c r="L58" s="21">
        <f t="shared" si="2"/>
        <v>44682</v>
      </c>
      <c r="M58" s="8" t="str">
        <f t="shared" si="3"/>
        <v>0</v>
      </c>
      <c r="N58" s="8" t="str">
        <f t="shared" si="5"/>
        <v>0</v>
      </c>
      <c r="O58" s="8" t="e">
        <f>ROUND(VLOOKUP($M58,age!$A$2:$M$457,2,FALSE),1)</f>
        <v>#N/A</v>
      </c>
      <c r="P58" s="8" t="e">
        <f>ROUND(VLOOKUP($M58,age!$A$2:$M$457,3,FALSE),1)</f>
        <v>#N/A</v>
      </c>
      <c r="Q58" s="8" t="e">
        <f>ROUND(VLOOKUP($M58,age!$A$2:$M$457,4,FALSE),1)</f>
        <v>#N/A</v>
      </c>
      <c r="R58" s="8" t="e">
        <f>ROUND(VLOOKUP($M58,age!$A$2:$M$457,5,FALSE),1)</f>
        <v>#N/A</v>
      </c>
      <c r="S58" s="8" t="e">
        <f>ROUND(VLOOKUP($M58,age!$A$2:$M$457,6,FALSE),1)</f>
        <v>#N/A</v>
      </c>
      <c r="T58" s="8" t="e">
        <f>ROUND(VLOOKUP($M58,age!$A$2:$M$457,7,FALSE),1)</f>
        <v>#N/A</v>
      </c>
      <c r="U58" s="8" t="e">
        <f>ROUND(VLOOKUP($M58,age!$A$2:$M$457,8,FALSE),1)</f>
        <v>#N/A</v>
      </c>
      <c r="V58" s="8" t="e">
        <f>ROUND(VLOOKUP($M58,age!$A$2:$M$457,9,FALSE),1)</f>
        <v>#N/A</v>
      </c>
      <c r="W58" s="8" t="e">
        <f>ROUND(VLOOKUP($M58,age!$A$2:$M$457,10,FALSE),1)</f>
        <v>#N/A</v>
      </c>
      <c r="X58" s="8" t="e">
        <f>ROUND(VLOOKUP($M58,age!$A$2:$M$457,11,FALSE),1)</f>
        <v>#N/A</v>
      </c>
      <c r="Y58" s="8" t="e">
        <f>ROUND(VLOOKUP($M58,age!$A$2:$M$457,12,FALSE),1)</f>
        <v>#N/A</v>
      </c>
      <c r="Z58" s="8" t="e">
        <f>ROUND(VLOOKUP($M58,age!$A$2:$M$457,13,FALSE),1)</f>
        <v>#N/A</v>
      </c>
      <c r="AA58" s="8" t="e">
        <f>ROUND(VLOOKUP($N58,ht!$A$2:$H$253,2,FALSE),1)</f>
        <v>#N/A</v>
      </c>
      <c r="AB58" s="8" t="e">
        <f>ROUND(VLOOKUP($N58,ht!$A$2:$H$253,3,FALSE),1)</f>
        <v>#N/A</v>
      </c>
      <c r="AC58" s="8" t="e">
        <f>ROUND(VLOOKUP($N58,ht!$A$2:$H$253,4,FALSE),1)</f>
        <v>#N/A</v>
      </c>
      <c r="AD58" s="8" t="e">
        <f>ROUND(VLOOKUP($N58,ht!$A$2:$H$253,5,FALSE),1)</f>
        <v>#N/A</v>
      </c>
      <c r="AE58" s="8" t="e">
        <f>ROUND(VLOOKUP($N58,ht!$A$2:$H$253,6,FALSE),1)</f>
        <v>#N/A</v>
      </c>
      <c r="AF58" s="8" t="e">
        <f>ROUND(VLOOKUP($N58,ht!$A$2:$H$253,7,FALSE),1)</f>
        <v>#N/A</v>
      </c>
      <c r="AG58" s="8" t="e">
        <f>ROUND(VLOOKUP($N58,ht!$A$2:$H$253,8,FALSE),1)</f>
        <v>#N/A</v>
      </c>
    </row>
    <row r="59" spans="1:33" x14ac:dyDescent="0.5">
      <c r="A59" s="13"/>
      <c r="B59" s="14"/>
      <c r="C59" s="15"/>
      <c r="D59" s="15"/>
      <c r="E59" s="15"/>
      <c r="F59" s="15"/>
      <c r="G59" s="15"/>
      <c r="H59" s="18" t="str">
        <f t="shared" si="4"/>
        <v/>
      </c>
      <c r="I59" s="18" t="str">
        <f t="shared" si="0"/>
        <v/>
      </c>
      <c r="J59" s="18" t="str">
        <f t="shared" si="1"/>
        <v/>
      </c>
      <c r="K59" s="19" t="str">
        <f>Profile!$B$2</f>
        <v>-</v>
      </c>
      <c r="L59" s="21">
        <f t="shared" si="2"/>
        <v>44682</v>
      </c>
      <c r="M59" s="8" t="str">
        <f t="shared" si="3"/>
        <v>0</v>
      </c>
      <c r="N59" s="8" t="str">
        <f t="shared" si="5"/>
        <v>0</v>
      </c>
      <c r="O59" s="8" t="e">
        <f>ROUND(VLOOKUP($M59,age!$A$2:$M$457,2,FALSE),1)</f>
        <v>#N/A</v>
      </c>
      <c r="P59" s="8" t="e">
        <f>ROUND(VLOOKUP($M59,age!$A$2:$M$457,3,FALSE),1)</f>
        <v>#N/A</v>
      </c>
      <c r="Q59" s="8" t="e">
        <f>ROUND(VLOOKUP($M59,age!$A$2:$M$457,4,FALSE),1)</f>
        <v>#N/A</v>
      </c>
      <c r="R59" s="8" t="e">
        <f>ROUND(VLOOKUP($M59,age!$A$2:$M$457,5,FALSE),1)</f>
        <v>#N/A</v>
      </c>
      <c r="S59" s="8" t="e">
        <f>ROUND(VLOOKUP($M59,age!$A$2:$M$457,6,FALSE),1)</f>
        <v>#N/A</v>
      </c>
      <c r="T59" s="8" t="e">
        <f>ROUND(VLOOKUP($M59,age!$A$2:$M$457,7,FALSE),1)</f>
        <v>#N/A</v>
      </c>
      <c r="U59" s="8" t="e">
        <f>ROUND(VLOOKUP($M59,age!$A$2:$M$457,8,FALSE),1)</f>
        <v>#N/A</v>
      </c>
      <c r="V59" s="8" t="e">
        <f>ROUND(VLOOKUP($M59,age!$A$2:$M$457,9,FALSE),1)</f>
        <v>#N/A</v>
      </c>
      <c r="W59" s="8" t="e">
        <f>ROUND(VLOOKUP($M59,age!$A$2:$M$457,10,FALSE),1)</f>
        <v>#N/A</v>
      </c>
      <c r="X59" s="8" t="e">
        <f>ROUND(VLOOKUP($M59,age!$A$2:$M$457,11,FALSE),1)</f>
        <v>#N/A</v>
      </c>
      <c r="Y59" s="8" t="e">
        <f>ROUND(VLOOKUP($M59,age!$A$2:$M$457,12,FALSE),1)</f>
        <v>#N/A</v>
      </c>
      <c r="Z59" s="8" t="e">
        <f>ROUND(VLOOKUP($M59,age!$A$2:$M$457,13,FALSE),1)</f>
        <v>#N/A</v>
      </c>
      <c r="AA59" s="8" t="e">
        <f>ROUND(VLOOKUP($N59,ht!$A$2:$H$253,2,FALSE),1)</f>
        <v>#N/A</v>
      </c>
      <c r="AB59" s="8" t="e">
        <f>ROUND(VLOOKUP($N59,ht!$A$2:$H$253,3,FALSE),1)</f>
        <v>#N/A</v>
      </c>
      <c r="AC59" s="8" t="e">
        <f>ROUND(VLOOKUP($N59,ht!$A$2:$H$253,4,FALSE),1)</f>
        <v>#N/A</v>
      </c>
      <c r="AD59" s="8" t="e">
        <f>ROUND(VLOOKUP($N59,ht!$A$2:$H$253,5,FALSE),1)</f>
        <v>#N/A</v>
      </c>
      <c r="AE59" s="8" t="e">
        <f>ROUND(VLOOKUP($N59,ht!$A$2:$H$253,6,FALSE),1)</f>
        <v>#N/A</v>
      </c>
      <c r="AF59" s="8" t="e">
        <f>ROUND(VLOOKUP($N59,ht!$A$2:$H$253,7,FALSE),1)</f>
        <v>#N/A</v>
      </c>
      <c r="AG59" s="8" t="e">
        <f>ROUND(VLOOKUP($N59,ht!$A$2:$H$253,8,FALSE),1)</f>
        <v>#N/A</v>
      </c>
    </row>
    <row r="60" spans="1:33" x14ac:dyDescent="0.5">
      <c r="A60" s="13"/>
      <c r="B60" s="14"/>
      <c r="C60" s="15"/>
      <c r="D60" s="15"/>
      <c r="E60" s="15"/>
      <c r="F60" s="15"/>
      <c r="G60" s="15"/>
      <c r="H60" s="18" t="str">
        <f t="shared" si="4"/>
        <v/>
      </c>
      <c r="I60" s="18" t="str">
        <f t="shared" si="0"/>
        <v/>
      </c>
      <c r="J60" s="18" t="str">
        <f t="shared" si="1"/>
        <v/>
      </c>
      <c r="K60" s="19" t="str">
        <f>Profile!$B$2</f>
        <v>-</v>
      </c>
      <c r="L60" s="21">
        <f t="shared" si="2"/>
        <v>44682</v>
      </c>
      <c r="M60" s="8" t="str">
        <f t="shared" si="3"/>
        <v>0</v>
      </c>
      <c r="N60" s="8" t="str">
        <f t="shared" si="5"/>
        <v>0</v>
      </c>
      <c r="O60" s="8" t="e">
        <f>ROUND(VLOOKUP($M60,age!$A$2:$M$457,2,FALSE),1)</f>
        <v>#N/A</v>
      </c>
      <c r="P60" s="8" t="e">
        <f>ROUND(VLOOKUP($M60,age!$A$2:$M$457,3,FALSE),1)</f>
        <v>#N/A</v>
      </c>
      <c r="Q60" s="8" t="e">
        <f>ROUND(VLOOKUP($M60,age!$A$2:$M$457,4,FALSE),1)</f>
        <v>#N/A</v>
      </c>
      <c r="R60" s="8" t="e">
        <f>ROUND(VLOOKUP($M60,age!$A$2:$M$457,5,FALSE),1)</f>
        <v>#N/A</v>
      </c>
      <c r="S60" s="8" t="e">
        <f>ROUND(VLOOKUP($M60,age!$A$2:$M$457,6,FALSE),1)</f>
        <v>#N/A</v>
      </c>
      <c r="T60" s="8" t="e">
        <f>ROUND(VLOOKUP($M60,age!$A$2:$M$457,7,FALSE),1)</f>
        <v>#N/A</v>
      </c>
      <c r="U60" s="8" t="e">
        <f>ROUND(VLOOKUP($M60,age!$A$2:$M$457,8,FALSE),1)</f>
        <v>#N/A</v>
      </c>
      <c r="V60" s="8" t="e">
        <f>ROUND(VLOOKUP($M60,age!$A$2:$M$457,9,FALSE),1)</f>
        <v>#N/A</v>
      </c>
      <c r="W60" s="8" t="e">
        <f>ROUND(VLOOKUP($M60,age!$A$2:$M$457,10,FALSE),1)</f>
        <v>#N/A</v>
      </c>
      <c r="X60" s="8" t="e">
        <f>ROUND(VLOOKUP($M60,age!$A$2:$M$457,11,FALSE),1)</f>
        <v>#N/A</v>
      </c>
      <c r="Y60" s="8" t="e">
        <f>ROUND(VLOOKUP($M60,age!$A$2:$M$457,12,FALSE),1)</f>
        <v>#N/A</v>
      </c>
      <c r="Z60" s="8" t="e">
        <f>ROUND(VLOOKUP($M60,age!$A$2:$M$457,13,FALSE),1)</f>
        <v>#N/A</v>
      </c>
      <c r="AA60" s="8" t="e">
        <f>ROUND(VLOOKUP($N60,ht!$A$2:$H$253,2,FALSE),1)</f>
        <v>#N/A</v>
      </c>
      <c r="AB60" s="8" t="e">
        <f>ROUND(VLOOKUP($N60,ht!$A$2:$H$253,3,FALSE),1)</f>
        <v>#N/A</v>
      </c>
      <c r="AC60" s="8" t="e">
        <f>ROUND(VLOOKUP($N60,ht!$A$2:$H$253,4,FALSE),1)</f>
        <v>#N/A</v>
      </c>
      <c r="AD60" s="8" t="e">
        <f>ROUND(VLOOKUP($N60,ht!$A$2:$H$253,5,FALSE),1)</f>
        <v>#N/A</v>
      </c>
      <c r="AE60" s="8" t="e">
        <f>ROUND(VLOOKUP($N60,ht!$A$2:$H$253,6,FALSE),1)</f>
        <v>#N/A</v>
      </c>
      <c r="AF60" s="8" t="e">
        <f>ROUND(VLOOKUP($N60,ht!$A$2:$H$253,7,FALSE),1)</f>
        <v>#N/A</v>
      </c>
      <c r="AG60" s="8" t="e">
        <f>ROUND(VLOOKUP($N60,ht!$A$2:$H$253,8,FALSE),1)</f>
        <v>#N/A</v>
      </c>
    </row>
    <row r="61" spans="1:33" x14ac:dyDescent="0.5">
      <c r="A61" s="13"/>
      <c r="B61" s="14"/>
      <c r="C61" s="15"/>
      <c r="D61" s="15"/>
      <c r="E61" s="15"/>
      <c r="F61" s="15"/>
      <c r="G61" s="15"/>
      <c r="H61" s="18" t="str">
        <f t="shared" si="4"/>
        <v/>
      </c>
      <c r="I61" s="18" t="str">
        <f t="shared" si="0"/>
        <v/>
      </c>
      <c r="J61" s="18" t="str">
        <f t="shared" si="1"/>
        <v/>
      </c>
      <c r="K61" s="19" t="str">
        <f>Profile!$B$2</f>
        <v>-</v>
      </c>
      <c r="L61" s="21">
        <f t="shared" si="2"/>
        <v>44682</v>
      </c>
      <c r="M61" s="8" t="str">
        <f t="shared" si="3"/>
        <v>0</v>
      </c>
      <c r="N61" s="8" t="str">
        <f t="shared" si="5"/>
        <v>0</v>
      </c>
      <c r="O61" s="8" t="e">
        <f>ROUND(VLOOKUP($M61,age!$A$2:$M$457,2,FALSE),1)</f>
        <v>#N/A</v>
      </c>
      <c r="P61" s="8" t="e">
        <f>ROUND(VLOOKUP($M61,age!$A$2:$M$457,3,FALSE),1)</f>
        <v>#N/A</v>
      </c>
      <c r="Q61" s="8" t="e">
        <f>ROUND(VLOOKUP($M61,age!$A$2:$M$457,4,FALSE),1)</f>
        <v>#N/A</v>
      </c>
      <c r="R61" s="8" t="e">
        <f>ROUND(VLOOKUP($M61,age!$A$2:$M$457,5,FALSE),1)</f>
        <v>#N/A</v>
      </c>
      <c r="S61" s="8" t="e">
        <f>ROUND(VLOOKUP($M61,age!$A$2:$M$457,6,FALSE),1)</f>
        <v>#N/A</v>
      </c>
      <c r="T61" s="8" t="e">
        <f>ROUND(VLOOKUP($M61,age!$A$2:$M$457,7,FALSE),1)</f>
        <v>#N/A</v>
      </c>
      <c r="U61" s="8" t="e">
        <f>ROUND(VLOOKUP($M61,age!$A$2:$M$457,8,FALSE),1)</f>
        <v>#N/A</v>
      </c>
      <c r="V61" s="8" t="e">
        <f>ROUND(VLOOKUP($M61,age!$A$2:$M$457,9,FALSE),1)</f>
        <v>#N/A</v>
      </c>
      <c r="W61" s="8" t="e">
        <f>ROUND(VLOOKUP($M61,age!$A$2:$M$457,10,FALSE),1)</f>
        <v>#N/A</v>
      </c>
      <c r="X61" s="8" t="e">
        <f>ROUND(VLOOKUP($M61,age!$A$2:$M$457,11,FALSE),1)</f>
        <v>#N/A</v>
      </c>
      <c r="Y61" s="8" t="e">
        <f>ROUND(VLOOKUP($M61,age!$A$2:$M$457,12,FALSE),1)</f>
        <v>#N/A</v>
      </c>
      <c r="Z61" s="8" t="e">
        <f>ROUND(VLOOKUP($M61,age!$A$2:$M$457,13,FALSE),1)</f>
        <v>#N/A</v>
      </c>
      <c r="AA61" s="8" t="e">
        <f>ROUND(VLOOKUP($N61,ht!$A$2:$H$253,2,FALSE),1)</f>
        <v>#N/A</v>
      </c>
      <c r="AB61" s="8" t="e">
        <f>ROUND(VLOOKUP($N61,ht!$A$2:$H$253,3,FALSE),1)</f>
        <v>#N/A</v>
      </c>
      <c r="AC61" s="8" t="e">
        <f>ROUND(VLOOKUP($N61,ht!$A$2:$H$253,4,FALSE),1)</f>
        <v>#N/A</v>
      </c>
      <c r="AD61" s="8" t="e">
        <f>ROUND(VLOOKUP($N61,ht!$A$2:$H$253,5,FALSE),1)</f>
        <v>#N/A</v>
      </c>
      <c r="AE61" s="8" t="e">
        <f>ROUND(VLOOKUP($N61,ht!$A$2:$H$253,6,FALSE),1)</f>
        <v>#N/A</v>
      </c>
      <c r="AF61" s="8" t="e">
        <f>ROUND(VLOOKUP($N61,ht!$A$2:$H$253,7,FALSE),1)</f>
        <v>#N/A</v>
      </c>
      <c r="AG61" s="8" t="e">
        <f>ROUND(VLOOKUP($N61,ht!$A$2:$H$253,8,FALSE),1)</f>
        <v>#N/A</v>
      </c>
    </row>
    <row r="62" spans="1:33" x14ac:dyDescent="0.5">
      <c r="A62" s="13"/>
      <c r="B62" s="14"/>
      <c r="C62" s="15"/>
      <c r="D62" s="15"/>
      <c r="E62" s="15"/>
      <c r="F62" s="15"/>
      <c r="G62" s="15"/>
      <c r="H62" s="18" t="str">
        <f t="shared" si="4"/>
        <v/>
      </c>
      <c r="I62" s="18" t="str">
        <f t="shared" si="0"/>
        <v/>
      </c>
      <c r="J62" s="18" t="str">
        <f t="shared" si="1"/>
        <v/>
      </c>
      <c r="K62" s="19" t="str">
        <f>Profile!$B$2</f>
        <v>-</v>
      </c>
      <c r="L62" s="21">
        <f t="shared" si="2"/>
        <v>44682</v>
      </c>
      <c r="M62" s="8" t="str">
        <f t="shared" si="3"/>
        <v>0</v>
      </c>
      <c r="N62" s="8" t="str">
        <f t="shared" si="5"/>
        <v>0</v>
      </c>
      <c r="O62" s="8" t="e">
        <f>ROUND(VLOOKUP($M62,age!$A$2:$M$457,2,FALSE),1)</f>
        <v>#N/A</v>
      </c>
      <c r="P62" s="8" t="e">
        <f>ROUND(VLOOKUP($M62,age!$A$2:$M$457,3,FALSE),1)</f>
        <v>#N/A</v>
      </c>
      <c r="Q62" s="8" t="e">
        <f>ROUND(VLOOKUP($M62,age!$A$2:$M$457,4,FALSE),1)</f>
        <v>#N/A</v>
      </c>
      <c r="R62" s="8" t="e">
        <f>ROUND(VLOOKUP($M62,age!$A$2:$M$457,5,FALSE),1)</f>
        <v>#N/A</v>
      </c>
      <c r="S62" s="8" t="e">
        <f>ROUND(VLOOKUP($M62,age!$A$2:$M$457,6,FALSE),1)</f>
        <v>#N/A</v>
      </c>
      <c r="T62" s="8" t="e">
        <f>ROUND(VLOOKUP($M62,age!$A$2:$M$457,7,FALSE),1)</f>
        <v>#N/A</v>
      </c>
      <c r="U62" s="8" t="e">
        <f>ROUND(VLOOKUP($M62,age!$A$2:$M$457,8,FALSE),1)</f>
        <v>#N/A</v>
      </c>
      <c r="V62" s="8" t="e">
        <f>ROUND(VLOOKUP($M62,age!$A$2:$M$457,9,FALSE),1)</f>
        <v>#N/A</v>
      </c>
      <c r="W62" s="8" t="e">
        <f>ROUND(VLOOKUP($M62,age!$A$2:$M$457,10,FALSE),1)</f>
        <v>#N/A</v>
      </c>
      <c r="X62" s="8" t="e">
        <f>ROUND(VLOOKUP($M62,age!$A$2:$M$457,11,FALSE),1)</f>
        <v>#N/A</v>
      </c>
      <c r="Y62" s="8" t="e">
        <f>ROUND(VLOOKUP($M62,age!$A$2:$M$457,12,FALSE),1)</f>
        <v>#N/A</v>
      </c>
      <c r="Z62" s="8" t="e">
        <f>ROUND(VLOOKUP($M62,age!$A$2:$M$457,13,FALSE),1)</f>
        <v>#N/A</v>
      </c>
      <c r="AA62" s="8" t="e">
        <f>ROUND(VLOOKUP($N62,ht!$A$2:$H$253,2,FALSE),1)</f>
        <v>#N/A</v>
      </c>
      <c r="AB62" s="8" t="e">
        <f>ROUND(VLOOKUP($N62,ht!$A$2:$H$253,3,FALSE),1)</f>
        <v>#N/A</v>
      </c>
      <c r="AC62" s="8" t="e">
        <f>ROUND(VLOOKUP($N62,ht!$A$2:$H$253,4,FALSE),1)</f>
        <v>#N/A</v>
      </c>
      <c r="AD62" s="8" t="e">
        <f>ROUND(VLOOKUP($N62,ht!$A$2:$H$253,5,FALSE),1)</f>
        <v>#N/A</v>
      </c>
      <c r="AE62" s="8" t="e">
        <f>ROUND(VLOOKUP($N62,ht!$A$2:$H$253,6,FALSE),1)</f>
        <v>#N/A</v>
      </c>
      <c r="AF62" s="8" t="e">
        <f>ROUND(VLOOKUP($N62,ht!$A$2:$H$253,7,FALSE),1)</f>
        <v>#N/A</v>
      </c>
      <c r="AG62" s="8" t="e">
        <f>ROUND(VLOOKUP($N62,ht!$A$2:$H$253,8,FALSE),1)</f>
        <v>#N/A</v>
      </c>
    </row>
    <row r="63" spans="1:33" x14ac:dyDescent="0.5">
      <c r="A63" s="13"/>
      <c r="B63" s="14"/>
      <c r="C63" s="15"/>
      <c r="D63" s="15"/>
      <c r="E63" s="15"/>
      <c r="F63" s="15"/>
      <c r="G63" s="15"/>
      <c r="H63" s="18" t="str">
        <f t="shared" si="4"/>
        <v/>
      </c>
      <c r="I63" s="18" t="str">
        <f t="shared" si="0"/>
        <v/>
      </c>
      <c r="J63" s="18" t="str">
        <f t="shared" si="1"/>
        <v/>
      </c>
      <c r="K63" s="19" t="str">
        <f>Profile!$B$2</f>
        <v>-</v>
      </c>
      <c r="L63" s="21">
        <f t="shared" si="2"/>
        <v>44682</v>
      </c>
      <c r="M63" s="8" t="str">
        <f t="shared" si="3"/>
        <v>0</v>
      </c>
      <c r="N63" s="8" t="str">
        <f t="shared" si="5"/>
        <v>0</v>
      </c>
      <c r="O63" s="8" t="e">
        <f>ROUND(VLOOKUP($M63,age!$A$2:$M$457,2,FALSE),1)</f>
        <v>#N/A</v>
      </c>
      <c r="P63" s="8" t="e">
        <f>ROUND(VLOOKUP($M63,age!$A$2:$M$457,3,FALSE),1)</f>
        <v>#N/A</v>
      </c>
      <c r="Q63" s="8" t="e">
        <f>ROUND(VLOOKUP($M63,age!$A$2:$M$457,4,FALSE),1)</f>
        <v>#N/A</v>
      </c>
      <c r="R63" s="8" t="e">
        <f>ROUND(VLOOKUP($M63,age!$A$2:$M$457,5,FALSE),1)</f>
        <v>#N/A</v>
      </c>
      <c r="S63" s="8" t="e">
        <f>ROUND(VLOOKUP($M63,age!$A$2:$M$457,6,FALSE),1)</f>
        <v>#N/A</v>
      </c>
      <c r="T63" s="8" t="e">
        <f>ROUND(VLOOKUP($M63,age!$A$2:$M$457,7,FALSE),1)</f>
        <v>#N/A</v>
      </c>
      <c r="U63" s="8" t="e">
        <f>ROUND(VLOOKUP($M63,age!$A$2:$M$457,8,FALSE),1)</f>
        <v>#N/A</v>
      </c>
      <c r="V63" s="8" t="e">
        <f>ROUND(VLOOKUP($M63,age!$A$2:$M$457,9,FALSE),1)</f>
        <v>#N/A</v>
      </c>
      <c r="W63" s="8" t="e">
        <f>ROUND(VLOOKUP($M63,age!$A$2:$M$457,10,FALSE),1)</f>
        <v>#N/A</v>
      </c>
      <c r="X63" s="8" t="e">
        <f>ROUND(VLOOKUP($M63,age!$A$2:$M$457,11,FALSE),1)</f>
        <v>#N/A</v>
      </c>
      <c r="Y63" s="8" t="e">
        <f>ROUND(VLOOKUP($M63,age!$A$2:$M$457,12,FALSE),1)</f>
        <v>#N/A</v>
      </c>
      <c r="Z63" s="8" t="e">
        <f>ROUND(VLOOKUP($M63,age!$A$2:$M$457,13,FALSE),1)</f>
        <v>#N/A</v>
      </c>
      <c r="AA63" s="8" t="e">
        <f>ROUND(VLOOKUP($N63,ht!$A$2:$H$253,2,FALSE),1)</f>
        <v>#N/A</v>
      </c>
      <c r="AB63" s="8" t="e">
        <f>ROUND(VLOOKUP($N63,ht!$A$2:$H$253,3,FALSE),1)</f>
        <v>#N/A</v>
      </c>
      <c r="AC63" s="8" t="e">
        <f>ROUND(VLOOKUP($N63,ht!$A$2:$H$253,4,FALSE),1)</f>
        <v>#N/A</v>
      </c>
      <c r="AD63" s="8" t="e">
        <f>ROUND(VLOOKUP($N63,ht!$A$2:$H$253,5,FALSE),1)</f>
        <v>#N/A</v>
      </c>
      <c r="AE63" s="8" t="e">
        <f>ROUND(VLOOKUP($N63,ht!$A$2:$H$253,6,FALSE),1)</f>
        <v>#N/A</v>
      </c>
      <c r="AF63" s="8" t="e">
        <f>ROUND(VLOOKUP($N63,ht!$A$2:$H$253,7,FALSE),1)</f>
        <v>#N/A</v>
      </c>
      <c r="AG63" s="8" t="e">
        <f>ROUND(VLOOKUP($N63,ht!$A$2:$H$253,8,FALSE),1)</f>
        <v>#N/A</v>
      </c>
    </row>
    <row r="64" spans="1:33" x14ac:dyDescent="0.5">
      <c r="A64" s="13"/>
      <c r="B64" s="14"/>
      <c r="C64" s="15"/>
      <c r="D64" s="15"/>
      <c r="E64" s="15"/>
      <c r="F64" s="15"/>
      <c r="G64" s="15"/>
      <c r="H64" s="18" t="str">
        <f t="shared" si="4"/>
        <v/>
      </c>
      <c r="I64" s="18" t="str">
        <f t="shared" si="0"/>
        <v/>
      </c>
      <c r="J64" s="18" t="str">
        <f t="shared" si="1"/>
        <v/>
      </c>
      <c r="K64" s="19" t="str">
        <f>Profile!$B$2</f>
        <v>-</v>
      </c>
      <c r="L64" s="21">
        <f t="shared" si="2"/>
        <v>44682</v>
      </c>
      <c r="M64" s="8" t="str">
        <f t="shared" si="3"/>
        <v>0</v>
      </c>
      <c r="N64" s="8" t="str">
        <f t="shared" si="5"/>
        <v>0</v>
      </c>
      <c r="O64" s="8" t="e">
        <f>ROUND(VLOOKUP($M64,age!$A$2:$M$457,2,FALSE),1)</f>
        <v>#N/A</v>
      </c>
      <c r="P64" s="8" t="e">
        <f>ROUND(VLOOKUP($M64,age!$A$2:$M$457,3,FALSE),1)</f>
        <v>#N/A</v>
      </c>
      <c r="Q64" s="8" t="e">
        <f>ROUND(VLOOKUP($M64,age!$A$2:$M$457,4,FALSE),1)</f>
        <v>#N/A</v>
      </c>
      <c r="R64" s="8" t="e">
        <f>ROUND(VLOOKUP($M64,age!$A$2:$M$457,5,FALSE),1)</f>
        <v>#N/A</v>
      </c>
      <c r="S64" s="8" t="e">
        <f>ROUND(VLOOKUP($M64,age!$A$2:$M$457,6,FALSE),1)</f>
        <v>#N/A</v>
      </c>
      <c r="T64" s="8" t="e">
        <f>ROUND(VLOOKUP($M64,age!$A$2:$M$457,7,FALSE),1)</f>
        <v>#N/A</v>
      </c>
      <c r="U64" s="8" t="e">
        <f>ROUND(VLOOKUP($M64,age!$A$2:$M$457,8,FALSE),1)</f>
        <v>#N/A</v>
      </c>
      <c r="V64" s="8" t="e">
        <f>ROUND(VLOOKUP($M64,age!$A$2:$M$457,9,FALSE),1)</f>
        <v>#N/A</v>
      </c>
      <c r="W64" s="8" t="e">
        <f>ROUND(VLOOKUP($M64,age!$A$2:$M$457,10,FALSE),1)</f>
        <v>#N/A</v>
      </c>
      <c r="X64" s="8" t="e">
        <f>ROUND(VLOOKUP($M64,age!$A$2:$M$457,11,FALSE),1)</f>
        <v>#N/A</v>
      </c>
      <c r="Y64" s="8" t="e">
        <f>ROUND(VLOOKUP($M64,age!$A$2:$M$457,12,FALSE),1)</f>
        <v>#N/A</v>
      </c>
      <c r="Z64" s="8" t="e">
        <f>ROUND(VLOOKUP($M64,age!$A$2:$M$457,13,FALSE),1)</f>
        <v>#N/A</v>
      </c>
      <c r="AA64" s="8" t="e">
        <f>ROUND(VLOOKUP($N64,ht!$A$2:$H$253,2,FALSE),1)</f>
        <v>#N/A</v>
      </c>
      <c r="AB64" s="8" t="e">
        <f>ROUND(VLOOKUP($N64,ht!$A$2:$H$253,3,FALSE),1)</f>
        <v>#N/A</v>
      </c>
      <c r="AC64" s="8" t="e">
        <f>ROUND(VLOOKUP($N64,ht!$A$2:$H$253,4,FALSE),1)</f>
        <v>#N/A</v>
      </c>
      <c r="AD64" s="8" t="e">
        <f>ROUND(VLOOKUP($N64,ht!$A$2:$H$253,5,FALSE),1)</f>
        <v>#N/A</v>
      </c>
      <c r="AE64" s="8" t="e">
        <f>ROUND(VLOOKUP($N64,ht!$A$2:$H$253,6,FALSE),1)</f>
        <v>#N/A</v>
      </c>
      <c r="AF64" s="8" t="e">
        <f>ROUND(VLOOKUP($N64,ht!$A$2:$H$253,7,FALSE),1)</f>
        <v>#N/A</v>
      </c>
      <c r="AG64" s="8" t="e">
        <f>ROUND(VLOOKUP($N64,ht!$A$2:$H$253,8,FALSE),1)</f>
        <v>#N/A</v>
      </c>
    </row>
    <row r="65" spans="1:33" x14ac:dyDescent="0.5">
      <c r="A65" s="13"/>
      <c r="B65" s="14"/>
      <c r="C65" s="15"/>
      <c r="D65" s="15"/>
      <c r="E65" s="15"/>
      <c r="F65" s="15"/>
      <c r="G65" s="15"/>
      <c r="H65" s="18" t="str">
        <f t="shared" si="4"/>
        <v/>
      </c>
      <c r="I65" s="18" t="str">
        <f t="shared" si="0"/>
        <v/>
      </c>
      <c r="J65" s="18" t="str">
        <f t="shared" si="1"/>
        <v/>
      </c>
      <c r="K65" s="19" t="str">
        <f>Profile!$B$2</f>
        <v>-</v>
      </c>
      <c r="L65" s="21">
        <f t="shared" si="2"/>
        <v>44682</v>
      </c>
      <c r="M65" s="8" t="str">
        <f t="shared" si="3"/>
        <v>0</v>
      </c>
      <c r="N65" s="8" t="str">
        <f t="shared" si="5"/>
        <v>0</v>
      </c>
      <c r="O65" s="8" t="e">
        <f>ROUND(VLOOKUP($M65,age!$A$2:$M$457,2,FALSE),1)</f>
        <v>#N/A</v>
      </c>
      <c r="P65" s="8" t="e">
        <f>ROUND(VLOOKUP($M65,age!$A$2:$M$457,3,FALSE),1)</f>
        <v>#N/A</v>
      </c>
      <c r="Q65" s="8" t="e">
        <f>ROUND(VLOOKUP($M65,age!$A$2:$M$457,4,FALSE),1)</f>
        <v>#N/A</v>
      </c>
      <c r="R65" s="8" t="e">
        <f>ROUND(VLOOKUP($M65,age!$A$2:$M$457,5,FALSE),1)</f>
        <v>#N/A</v>
      </c>
      <c r="S65" s="8" t="e">
        <f>ROUND(VLOOKUP($M65,age!$A$2:$M$457,6,FALSE),1)</f>
        <v>#N/A</v>
      </c>
      <c r="T65" s="8" t="e">
        <f>ROUND(VLOOKUP($M65,age!$A$2:$M$457,7,FALSE),1)</f>
        <v>#N/A</v>
      </c>
      <c r="U65" s="8" t="e">
        <f>ROUND(VLOOKUP($M65,age!$A$2:$M$457,8,FALSE),1)</f>
        <v>#N/A</v>
      </c>
      <c r="V65" s="8" t="e">
        <f>ROUND(VLOOKUP($M65,age!$A$2:$M$457,9,FALSE),1)</f>
        <v>#N/A</v>
      </c>
      <c r="W65" s="8" t="e">
        <f>ROUND(VLOOKUP($M65,age!$A$2:$M$457,10,FALSE),1)</f>
        <v>#N/A</v>
      </c>
      <c r="X65" s="8" t="e">
        <f>ROUND(VLOOKUP($M65,age!$A$2:$M$457,11,FALSE),1)</f>
        <v>#N/A</v>
      </c>
      <c r="Y65" s="8" t="e">
        <f>ROUND(VLOOKUP($M65,age!$A$2:$M$457,12,FALSE),1)</f>
        <v>#N/A</v>
      </c>
      <c r="Z65" s="8" t="e">
        <f>ROUND(VLOOKUP($M65,age!$A$2:$M$457,13,FALSE),1)</f>
        <v>#N/A</v>
      </c>
      <c r="AA65" s="8" t="e">
        <f>ROUND(VLOOKUP($N65,ht!$A$2:$H$253,2,FALSE),1)</f>
        <v>#N/A</v>
      </c>
      <c r="AB65" s="8" t="e">
        <f>ROUND(VLOOKUP($N65,ht!$A$2:$H$253,3,FALSE),1)</f>
        <v>#N/A</v>
      </c>
      <c r="AC65" s="8" t="e">
        <f>ROUND(VLOOKUP($N65,ht!$A$2:$H$253,4,FALSE),1)</f>
        <v>#N/A</v>
      </c>
      <c r="AD65" s="8" t="e">
        <f>ROUND(VLOOKUP($N65,ht!$A$2:$H$253,5,FALSE),1)</f>
        <v>#N/A</v>
      </c>
      <c r="AE65" s="8" t="e">
        <f>ROUND(VLOOKUP($N65,ht!$A$2:$H$253,6,FALSE),1)</f>
        <v>#N/A</v>
      </c>
      <c r="AF65" s="8" t="e">
        <f>ROUND(VLOOKUP($N65,ht!$A$2:$H$253,7,FALSE),1)</f>
        <v>#N/A</v>
      </c>
      <c r="AG65" s="8" t="e">
        <f>ROUND(VLOOKUP($N65,ht!$A$2:$H$253,8,FALSE),1)</f>
        <v>#N/A</v>
      </c>
    </row>
    <row r="66" spans="1:33" x14ac:dyDescent="0.5">
      <c r="A66" s="13"/>
      <c r="B66" s="14"/>
      <c r="C66" s="15"/>
      <c r="D66" s="15"/>
      <c r="E66" s="15"/>
      <c r="F66" s="15"/>
      <c r="G66" s="15"/>
      <c r="H66" s="18" t="str">
        <f t="shared" si="4"/>
        <v/>
      </c>
      <c r="I66" s="18" t="str">
        <f t="shared" si="0"/>
        <v/>
      </c>
      <c r="J66" s="18" t="str">
        <f t="shared" si="1"/>
        <v/>
      </c>
      <c r="K66" s="19" t="str">
        <f>Profile!$B$2</f>
        <v>-</v>
      </c>
      <c r="L66" s="21">
        <f t="shared" si="2"/>
        <v>44682</v>
      </c>
      <c r="M66" s="8" t="str">
        <f t="shared" si="3"/>
        <v>0</v>
      </c>
      <c r="N66" s="8" t="str">
        <f t="shared" si="5"/>
        <v>0</v>
      </c>
      <c r="O66" s="8" t="e">
        <f>ROUND(VLOOKUP($M66,age!$A$2:$M$457,2,FALSE),1)</f>
        <v>#N/A</v>
      </c>
      <c r="P66" s="8" t="e">
        <f>ROUND(VLOOKUP($M66,age!$A$2:$M$457,3,FALSE),1)</f>
        <v>#N/A</v>
      </c>
      <c r="Q66" s="8" t="e">
        <f>ROUND(VLOOKUP($M66,age!$A$2:$M$457,4,FALSE),1)</f>
        <v>#N/A</v>
      </c>
      <c r="R66" s="8" t="e">
        <f>ROUND(VLOOKUP($M66,age!$A$2:$M$457,5,FALSE),1)</f>
        <v>#N/A</v>
      </c>
      <c r="S66" s="8" t="e">
        <f>ROUND(VLOOKUP($M66,age!$A$2:$M$457,6,FALSE),1)</f>
        <v>#N/A</v>
      </c>
      <c r="T66" s="8" t="e">
        <f>ROUND(VLOOKUP($M66,age!$A$2:$M$457,7,FALSE),1)</f>
        <v>#N/A</v>
      </c>
      <c r="U66" s="8" t="e">
        <f>ROUND(VLOOKUP($M66,age!$A$2:$M$457,8,FALSE),1)</f>
        <v>#N/A</v>
      </c>
      <c r="V66" s="8" t="e">
        <f>ROUND(VLOOKUP($M66,age!$A$2:$M$457,9,FALSE),1)</f>
        <v>#N/A</v>
      </c>
      <c r="W66" s="8" t="e">
        <f>ROUND(VLOOKUP($M66,age!$A$2:$M$457,10,FALSE),1)</f>
        <v>#N/A</v>
      </c>
      <c r="X66" s="8" t="e">
        <f>ROUND(VLOOKUP($M66,age!$A$2:$M$457,11,FALSE),1)</f>
        <v>#N/A</v>
      </c>
      <c r="Y66" s="8" t="e">
        <f>ROUND(VLOOKUP($M66,age!$A$2:$M$457,12,FALSE),1)</f>
        <v>#N/A</v>
      </c>
      <c r="Z66" s="8" t="e">
        <f>ROUND(VLOOKUP($M66,age!$A$2:$M$457,13,FALSE),1)</f>
        <v>#N/A</v>
      </c>
      <c r="AA66" s="8" t="e">
        <f>ROUND(VLOOKUP($N66,ht!$A$2:$H$253,2,FALSE),1)</f>
        <v>#N/A</v>
      </c>
      <c r="AB66" s="8" t="e">
        <f>ROUND(VLOOKUP($N66,ht!$A$2:$H$253,3,FALSE),1)</f>
        <v>#N/A</v>
      </c>
      <c r="AC66" s="8" t="e">
        <f>ROUND(VLOOKUP($N66,ht!$A$2:$H$253,4,FALSE),1)</f>
        <v>#N/A</v>
      </c>
      <c r="AD66" s="8" t="e">
        <f>ROUND(VLOOKUP($N66,ht!$A$2:$H$253,5,FALSE),1)</f>
        <v>#N/A</v>
      </c>
      <c r="AE66" s="8" t="e">
        <f>ROUND(VLOOKUP($N66,ht!$A$2:$H$253,6,FALSE),1)</f>
        <v>#N/A</v>
      </c>
      <c r="AF66" s="8" t="e">
        <f>ROUND(VLOOKUP($N66,ht!$A$2:$H$253,7,FALSE),1)</f>
        <v>#N/A</v>
      </c>
      <c r="AG66" s="8" t="e">
        <f>ROUND(VLOOKUP($N66,ht!$A$2:$H$253,8,FALSE),1)</f>
        <v>#N/A</v>
      </c>
    </row>
    <row r="67" spans="1:33" x14ac:dyDescent="0.5">
      <c r="A67" s="13"/>
      <c r="B67" s="14"/>
      <c r="C67" s="15"/>
      <c r="D67" s="15"/>
      <c r="E67" s="15"/>
      <c r="F67" s="15"/>
      <c r="G67" s="15"/>
      <c r="H67" s="18" t="str">
        <f t="shared" si="4"/>
        <v/>
      </c>
      <c r="I67" s="18" t="str">
        <f t="shared" si="0"/>
        <v/>
      </c>
      <c r="J67" s="18" t="str">
        <f t="shared" si="1"/>
        <v/>
      </c>
      <c r="K67" s="19" t="str">
        <f>Profile!$B$2</f>
        <v>-</v>
      </c>
      <c r="L67" s="21">
        <f t="shared" si="2"/>
        <v>44682</v>
      </c>
      <c r="M67" s="8" t="str">
        <f t="shared" si="3"/>
        <v>0</v>
      </c>
      <c r="N67" s="8" t="str">
        <f t="shared" si="5"/>
        <v>0</v>
      </c>
      <c r="O67" s="8" t="e">
        <f>ROUND(VLOOKUP($M67,age!$A$2:$M$457,2,FALSE),1)</f>
        <v>#N/A</v>
      </c>
      <c r="P67" s="8" t="e">
        <f>ROUND(VLOOKUP($M67,age!$A$2:$M$457,3,FALSE),1)</f>
        <v>#N/A</v>
      </c>
      <c r="Q67" s="8" t="e">
        <f>ROUND(VLOOKUP($M67,age!$A$2:$M$457,4,FALSE),1)</f>
        <v>#N/A</v>
      </c>
      <c r="R67" s="8" t="e">
        <f>ROUND(VLOOKUP($M67,age!$A$2:$M$457,5,FALSE),1)</f>
        <v>#N/A</v>
      </c>
      <c r="S67" s="8" t="e">
        <f>ROUND(VLOOKUP($M67,age!$A$2:$M$457,6,FALSE),1)</f>
        <v>#N/A</v>
      </c>
      <c r="T67" s="8" t="e">
        <f>ROUND(VLOOKUP($M67,age!$A$2:$M$457,7,FALSE),1)</f>
        <v>#N/A</v>
      </c>
      <c r="U67" s="8" t="e">
        <f>ROUND(VLOOKUP($M67,age!$A$2:$M$457,8,FALSE),1)</f>
        <v>#N/A</v>
      </c>
      <c r="V67" s="8" t="e">
        <f>ROUND(VLOOKUP($M67,age!$A$2:$M$457,9,FALSE),1)</f>
        <v>#N/A</v>
      </c>
      <c r="W67" s="8" t="e">
        <f>ROUND(VLOOKUP($M67,age!$A$2:$M$457,10,FALSE),1)</f>
        <v>#N/A</v>
      </c>
      <c r="X67" s="8" t="e">
        <f>ROUND(VLOOKUP($M67,age!$A$2:$M$457,11,FALSE),1)</f>
        <v>#N/A</v>
      </c>
      <c r="Y67" s="8" t="e">
        <f>ROUND(VLOOKUP($M67,age!$A$2:$M$457,12,FALSE),1)</f>
        <v>#N/A</v>
      </c>
      <c r="Z67" s="8" t="e">
        <f>ROUND(VLOOKUP($M67,age!$A$2:$M$457,13,FALSE),1)</f>
        <v>#N/A</v>
      </c>
      <c r="AA67" s="8" t="e">
        <f>ROUND(VLOOKUP($N67,ht!$A$2:$H$253,2,FALSE),1)</f>
        <v>#N/A</v>
      </c>
      <c r="AB67" s="8" t="e">
        <f>ROUND(VLOOKUP($N67,ht!$A$2:$H$253,3,FALSE),1)</f>
        <v>#N/A</v>
      </c>
      <c r="AC67" s="8" t="e">
        <f>ROUND(VLOOKUP($N67,ht!$A$2:$H$253,4,FALSE),1)</f>
        <v>#N/A</v>
      </c>
      <c r="AD67" s="8" t="e">
        <f>ROUND(VLOOKUP($N67,ht!$A$2:$H$253,5,FALSE),1)</f>
        <v>#N/A</v>
      </c>
      <c r="AE67" s="8" t="e">
        <f>ROUND(VLOOKUP($N67,ht!$A$2:$H$253,6,FALSE),1)</f>
        <v>#N/A</v>
      </c>
      <c r="AF67" s="8" t="e">
        <f>ROUND(VLOOKUP($N67,ht!$A$2:$H$253,7,FALSE),1)</f>
        <v>#N/A</v>
      </c>
      <c r="AG67" s="8" t="e">
        <f>ROUND(VLOOKUP($N67,ht!$A$2:$H$253,8,FALSE),1)</f>
        <v>#N/A</v>
      </c>
    </row>
    <row r="68" spans="1:33" x14ac:dyDescent="0.5">
      <c r="A68" s="13"/>
      <c r="B68" s="14"/>
      <c r="C68" s="15"/>
      <c r="D68" s="15"/>
      <c r="E68" s="15"/>
      <c r="F68" s="15"/>
      <c r="G68" s="15"/>
      <c r="H68" s="18" t="str">
        <f t="shared" si="4"/>
        <v/>
      </c>
      <c r="I68" s="18" t="str">
        <f t="shared" si="0"/>
        <v/>
      </c>
      <c r="J68" s="18" t="str">
        <f t="shared" si="1"/>
        <v/>
      </c>
      <c r="K68" s="19" t="str">
        <f>Profile!$B$2</f>
        <v>-</v>
      </c>
      <c r="L68" s="21">
        <f t="shared" si="2"/>
        <v>44682</v>
      </c>
      <c r="M68" s="8" t="str">
        <f t="shared" si="3"/>
        <v>0</v>
      </c>
      <c r="N68" s="8" t="str">
        <f t="shared" si="5"/>
        <v>0</v>
      </c>
      <c r="O68" s="8" t="e">
        <f>ROUND(VLOOKUP($M68,age!$A$2:$M$457,2,FALSE),1)</f>
        <v>#N/A</v>
      </c>
      <c r="P68" s="8" t="e">
        <f>ROUND(VLOOKUP($M68,age!$A$2:$M$457,3,FALSE),1)</f>
        <v>#N/A</v>
      </c>
      <c r="Q68" s="8" t="e">
        <f>ROUND(VLOOKUP($M68,age!$A$2:$M$457,4,FALSE),1)</f>
        <v>#N/A</v>
      </c>
      <c r="R68" s="8" t="e">
        <f>ROUND(VLOOKUP($M68,age!$A$2:$M$457,5,FALSE),1)</f>
        <v>#N/A</v>
      </c>
      <c r="S68" s="8" t="e">
        <f>ROUND(VLOOKUP($M68,age!$A$2:$M$457,6,FALSE),1)</f>
        <v>#N/A</v>
      </c>
      <c r="T68" s="8" t="e">
        <f>ROUND(VLOOKUP($M68,age!$A$2:$M$457,7,FALSE),1)</f>
        <v>#N/A</v>
      </c>
      <c r="U68" s="8" t="e">
        <f>ROUND(VLOOKUP($M68,age!$A$2:$M$457,8,FALSE),1)</f>
        <v>#N/A</v>
      </c>
      <c r="V68" s="8" t="e">
        <f>ROUND(VLOOKUP($M68,age!$A$2:$M$457,9,FALSE),1)</f>
        <v>#N/A</v>
      </c>
      <c r="W68" s="8" t="e">
        <f>ROUND(VLOOKUP($M68,age!$A$2:$M$457,10,FALSE),1)</f>
        <v>#N/A</v>
      </c>
      <c r="X68" s="8" t="e">
        <f>ROUND(VLOOKUP($M68,age!$A$2:$M$457,11,FALSE),1)</f>
        <v>#N/A</v>
      </c>
      <c r="Y68" s="8" t="e">
        <f>ROUND(VLOOKUP($M68,age!$A$2:$M$457,12,FALSE),1)</f>
        <v>#N/A</v>
      </c>
      <c r="Z68" s="8" t="e">
        <f>ROUND(VLOOKUP($M68,age!$A$2:$M$457,13,FALSE),1)</f>
        <v>#N/A</v>
      </c>
      <c r="AA68" s="8" t="e">
        <f>ROUND(VLOOKUP($N68,ht!$A$2:$H$253,2,FALSE),1)</f>
        <v>#N/A</v>
      </c>
      <c r="AB68" s="8" t="e">
        <f>ROUND(VLOOKUP($N68,ht!$A$2:$H$253,3,FALSE),1)</f>
        <v>#N/A</v>
      </c>
      <c r="AC68" s="8" t="e">
        <f>ROUND(VLOOKUP($N68,ht!$A$2:$H$253,4,FALSE),1)</f>
        <v>#N/A</v>
      </c>
      <c r="AD68" s="8" t="e">
        <f>ROUND(VLOOKUP($N68,ht!$A$2:$H$253,5,FALSE),1)</f>
        <v>#N/A</v>
      </c>
      <c r="AE68" s="8" t="e">
        <f>ROUND(VLOOKUP($N68,ht!$A$2:$H$253,6,FALSE),1)</f>
        <v>#N/A</v>
      </c>
      <c r="AF68" s="8" t="e">
        <f>ROUND(VLOOKUP($N68,ht!$A$2:$H$253,7,FALSE),1)</f>
        <v>#N/A</v>
      </c>
      <c r="AG68" s="8" t="e">
        <f>ROUND(VLOOKUP($N68,ht!$A$2:$H$253,8,FALSE),1)</f>
        <v>#N/A</v>
      </c>
    </row>
    <row r="69" spans="1:33" x14ac:dyDescent="0.5">
      <c r="A69" s="13"/>
      <c r="B69" s="14"/>
      <c r="C69" s="15"/>
      <c r="D69" s="15"/>
      <c r="E69" s="15"/>
      <c r="F69" s="15"/>
      <c r="G69" s="15"/>
      <c r="H69" s="18" t="str">
        <f t="shared" si="4"/>
        <v/>
      </c>
      <c r="I69" s="18" t="str">
        <f t="shared" ref="I69:I103" si="6">IF(G69=0,"",IF(G69&gt;Z69,"สูง",IF(G69&gt;Y69,"ค่อนข้างสูง",IF(G69&gt;=X69,"ส่วนสูงตามเกณฑ์",IF(G69&gt;=W69,"ค่อนข้างเตี้ย","เตี้ย")))))</f>
        <v/>
      </c>
      <c r="J69" s="18" t="str">
        <f t="shared" ref="J69:J103" si="7">IF(F69=0,"",IF(F69&gt;AG69,"อ้วน",IF(F69&gt;AF69,"เริ่มอ้วน",IF(F69&gt;AE69,"ท้วม",IF(F69&gt;=AD69,"สมส่วน",IF(F69&gt;=AC69,"ค่อนข้างผอม","ผอม"))))))</f>
        <v/>
      </c>
      <c r="K69" s="19" t="str">
        <f>Profile!$B$2</f>
        <v>-</v>
      </c>
      <c r="L69" s="21">
        <f t="shared" ref="L69:L103" si="8">$J$1</f>
        <v>44682</v>
      </c>
      <c r="M69" s="8" t="str">
        <f t="shared" ref="M69:M103" si="9">CONCATENATE(C69,D69*12+E69)</f>
        <v>0</v>
      </c>
      <c r="N69" s="8" t="str">
        <f t="shared" si="5"/>
        <v>0</v>
      </c>
      <c r="O69" s="8" t="e">
        <f>ROUND(VLOOKUP($M69,age!$A$2:$M$457,2,FALSE),1)</f>
        <v>#N/A</v>
      </c>
      <c r="P69" s="8" t="e">
        <f>ROUND(VLOOKUP($M69,age!$A$2:$M$457,3,FALSE),1)</f>
        <v>#N/A</v>
      </c>
      <c r="Q69" s="8" t="e">
        <f>ROUND(VLOOKUP($M69,age!$A$2:$M$457,4,FALSE),1)</f>
        <v>#N/A</v>
      </c>
      <c r="R69" s="8" t="e">
        <f>ROUND(VLOOKUP($M69,age!$A$2:$M$457,5,FALSE),1)</f>
        <v>#N/A</v>
      </c>
      <c r="S69" s="8" t="e">
        <f>ROUND(VLOOKUP($M69,age!$A$2:$M$457,6,FALSE),1)</f>
        <v>#N/A</v>
      </c>
      <c r="T69" s="8" t="e">
        <f>ROUND(VLOOKUP($M69,age!$A$2:$M$457,7,FALSE),1)</f>
        <v>#N/A</v>
      </c>
      <c r="U69" s="8" t="e">
        <f>ROUND(VLOOKUP($M69,age!$A$2:$M$457,8,FALSE),1)</f>
        <v>#N/A</v>
      </c>
      <c r="V69" s="8" t="e">
        <f>ROUND(VLOOKUP($M69,age!$A$2:$M$457,9,FALSE),1)</f>
        <v>#N/A</v>
      </c>
      <c r="W69" s="8" t="e">
        <f>ROUND(VLOOKUP($M69,age!$A$2:$M$457,10,FALSE),1)</f>
        <v>#N/A</v>
      </c>
      <c r="X69" s="8" t="e">
        <f>ROUND(VLOOKUP($M69,age!$A$2:$M$457,11,FALSE),1)</f>
        <v>#N/A</v>
      </c>
      <c r="Y69" s="8" t="e">
        <f>ROUND(VLOOKUP($M69,age!$A$2:$M$457,12,FALSE),1)</f>
        <v>#N/A</v>
      </c>
      <c r="Z69" s="8" t="e">
        <f>ROUND(VLOOKUP($M69,age!$A$2:$M$457,13,FALSE),1)</f>
        <v>#N/A</v>
      </c>
      <c r="AA69" s="8" t="e">
        <f>ROUND(VLOOKUP($N69,ht!$A$2:$H$253,2,FALSE),1)</f>
        <v>#N/A</v>
      </c>
      <c r="AB69" s="8" t="e">
        <f>ROUND(VLOOKUP($N69,ht!$A$2:$H$253,3,FALSE),1)</f>
        <v>#N/A</v>
      </c>
      <c r="AC69" s="8" t="e">
        <f>ROUND(VLOOKUP($N69,ht!$A$2:$H$253,4,FALSE),1)</f>
        <v>#N/A</v>
      </c>
      <c r="AD69" s="8" t="e">
        <f>ROUND(VLOOKUP($N69,ht!$A$2:$H$253,5,FALSE),1)</f>
        <v>#N/A</v>
      </c>
      <c r="AE69" s="8" t="e">
        <f>ROUND(VLOOKUP($N69,ht!$A$2:$H$253,6,FALSE),1)</f>
        <v>#N/A</v>
      </c>
      <c r="AF69" s="8" t="e">
        <f>ROUND(VLOOKUP($N69,ht!$A$2:$H$253,7,FALSE),1)</f>
        <v>#N/A</v>
      </c>
      <c r="AG69" s="8" t="e">
        <f>ROUND(VLOOKUP($N69,ht!$A$2:$H$253,8,FALSE),1)</f>
        <v>#N/A</v>
      </c>
    </row>
    <row r="70" spans="1:33" x14ac:dyDescent="0.5">
      <c r="A70" s="13"/>
      <c r="B70" s="14"/>
      <c r="C70" s="15"/>
      <c r="D70" s="15"/>
      <c r="E70" s="15"/>
      <c r="F70" s="15"/>
      <c r="G70" s="15"/>
      <c r="H70" s="18" t="str">
        <f t="shared" ref="H70:H103" si="10">IF(F70=0,"",IF(F70&gt;T70,"น้ำหนักมากเกินเกณฑ์",IF(F70&gt;S70,"น้ำหนักค่อนข้างมาก",IF(F70&gt;=R70,"น้ำหนักตามเกณฑ์",IF(F70&gt;=Q70,"น้ำหนักค่อนข้างน้อย","น้ำหนักน้อยกว่าเกณฑ์")))))</f>
        <v/>
      </c>
      <c r="I70" s="18" t="str">
        <f t="shared" si="6"/>
        <v/>
      </c>
      <c r="J70" s="18" t="str">
        <f t="shared" si="7"/>
        <v/>
      </c>
      <c r="K70" s="19" t="str">
        <f>Profile!$B$2</f>
        <v>-</v>
      </c>
      <c r="L70" s="21">
        <f t="shared" si="8"/>
        <v>44682</v>
      </c>
      <c r="M70" s="8" t="str">
        <f t="shared" si="9"/>
        <v>0</v>
      </c>
      <c r="N70" s="8" t="str">
        <f t="shared" ref="N70:N103" si="11">CONCATENATE(C70,ROUND(G70,0))</f>
        <v>0</v>
      </c>
      <c r="O70" s="8" t="e">
        <f>ROUND(VLOOKUP($M70,age!$A$2:$M$457,2,FALSE),1)</f>
        <v>#N/A</v>
      </c>
      <c r="P70" s="8" t="e">
        <f>ROUND(VLOOKUP($M70,age!$A$2:$M$457,3,FALSE),1)</f>
        <v>#N/A</v>
      </c>
      <c r="Q70" s="8" t="e">
        <f>ROUND(VLOOKUP($M70,age!$A$2:$M$457,4,FALSE),1)</f>
        <v>#N/A</v>
      </c>
      <c r="R70" s="8" t="e">
        <f>ROUND(VLOOKUP($M70,age!$A$2:$M$457,5,FALSE),1)</f>
        <v>#N/A</v>
      </c>
      <c r="S70" s="8" t="e">
        <f>ROUND(VLOOKUP($M70,age!$A$2:$M$457,6,FALSE),1)</f>
        <v>#N/A</v>
      </c>
      <c r="T70" s="8" t="e">
        <f>ROUND(VLOOKUP($M70,age!$A$2:$M$457,7,FALSE),1)</f>
        <v>#N/A</v>
      </c>
      <c r="U70" s="8" t="e">
        <f>ROUND(VLOOKUP($M70,age!$A$2:$M$457,8,FALSE),1)</f>
        <v>#N/A</v>
      </c>
      <c r="V70" s="8" t="e">
        <f>ROUND(VLOOKUP($M70,age!$A$2:$M$457,9,FALSE),1)</f>
        <v>#N/A</v>
      </c>
      <c r="W70" s="8" t="e">
        <f>ROUND(VLOOKUP($M70,age!$A$2:$M$457,10,FALSE),1)</f>
        <v>#N/A</v>
      </c>
      <c r="X70" s="8" t="e">
        <f>ROUND(VLOOKUP($M70,age!$A$2:$M$457,11,FALSE),1)</f>
        <v>#N/A</v>
      </c>
      <c r="Y70" s="8" t="e">
        <f>ROUND(VLOOKUP($M70,age!$A$2:$M$457,12,FALSE),1)</f>
        <v>#N/A</v>
      </c>
      <c r="Z70" s="8" t="e">
        <f>ROUND(VLOOKUP($M70,age!$A$2:$M$457,13,FALSE),1)</f>
        <v>#N/A</v>
      </c>
      <c r="AA70" s="8" t="e">
        <f>ROUND(VLOOKUP($N70,ht!$A$2:$H$253,2,FALSE),1)</f>
        <v>#N/A</v>
      </c>
      <c r="AB70" s="8" t="e">
        <f>ROUND(VLOOKUP($N70,ht!$A$2:$H$253,3,FALSE),1)</f>
        <v>#N/A</v>
      </c>
      <c r="AC70" s="8" t="e">
        <f>ROUND(VLOOKUP($N70,ht!$A$2:$H$253,4,FALSE),1)</f>
        <v>#N/A</v>
      </c>
      <c r="AD70" s="8" t="e">
        <f>ROUND(VLOOKUP($N70,ht!$A$2:$H$253,5,FALSE),1)</f>
        <v>#N/A</v>
      </c>
      <c r="AE70" s="8" t="e">
        <f>ROUND(VLOOKUP($N70,ht!$A$2:$H$253,6,FALSE),1)</f>
        <v>#N/A</v>
      </c>
      <c r="AF70" s="8" t="e">
        <f>ROUND(VLOOKUP($N70,ht!$A$2:$H$253,7,FALSE),1)</f>
        <v>#N/A</v>
      </c>
      <c r="AG70" s="8" t="e">
        <f>ROUND(VLOOKUP($N70,ht!$A$2:$H$253,8,FALSE),1)</f>
        <v>#N/A</v>
      </c>
    </row>
    <row r="71" spans="1:33" x14ac:dyDescent="0.5">
      <c r="A71" s="13"/>
      <c r="B71" s="14"/>
      <c r="C71" s="15"/>
      <c r="D71" s="15"/>
      <c r="E71" s="15"/>
      <c r="F71" s="15"/>
      <c r="G71" s="15"/>
      <c r="H71" s="18" t="str">
        <f t="shared" si="10"/>
        <v/>
      </c>
      <c r="I71" s="18" t="str">
        <f t="shared" si="6"/>
        <v/>
      </c>
      <c r="J71" s="18" t="str">
        <f t="shared" si="7"/>
        <v/>
      </c>
      <c r="K71" s="19" t="str">
        <f>Profile!$B$2</f>
        <v>-</v>
      </c>
      <c r="L71" s="21">
        <f t="shared" si="8"/>
        <v>44682</v>
      </c>
      <c r="M71" s="8" t="str">
        <f t="shared" si="9"/>
        <v>0</v>
      </c>
      <c r="N71" s="8" t="str">
        <f t="shared" si="11"/>
        <v>0</v>
      </c>
      <c r="O71" s="8" t="e">
        <f>ROUND(VLOOKUP($M71,age!$A$2:$M$457,2,FALSE),1)</f>
        <v>#N/A</v>
      </c>
      <c r="P71" s="8" t="e">
        <f>ROUND(VLOOKUP($M71,age!$A$2:$M$457,3,FALSE),1)</f>
        <v>#N/A</v>
      </c>
      <c r="Q71" s="8" t="e">
        <f>ROUND(VLOOKUP($M71,age!$A$2:$M$457,4,FALSE),1)</f>
        <v>#N/A</v>
      </c>
      <c r="R71" s="8" t="e">
        <f>ROUND(VLOOKUP($M71,age!$A$2:$M$457,5,FALSE),1)</f>
        <v>#N/A</v>
      </c>
      <c r="S71" s="8" t="e">
        <f>ROUND(VLOOKUP($M71,age!$A$2:$M$457,6,FALSE),1)</f>
        <v>#N/A</v>
      </c>
      <c r="T71" s="8" t="e">
        <f>ROUND(VLOOKUP($M71,age!$A$2:$M$457,7,FALSE),1)</f>
        <v>#N/A</v>
      </c>
      <c r="U71" s="8" t="e">
        <f>ROUND(VLOOKUP($M71,age!$A$2:$M$457,8,FALSE),1)</f>
        <v>#N/A</v>
      </c>
      <c r="V71" s="8" t="e">
        <f>ROUND(VLOOKUP($M71,age!$A$2:$M$457,9,FALSE),1)</f>
        <v>#N/A</v>
      </c>
      <c r="W71" s="8" t="e">
        <f>ROUND(VLOOKUP($M71,age!$A$2:$M$457,10,FALSE),1)</f>
        <v>#N/A</v>
      </c>
      <c r="X71" s="8" t="e">
        <f>ROUND(VLOOKUP($M71,age!$A$2:$M$457,11,FALSE),1)</f>
        <v>#N/A</v>
      </c>
      <c r="Y71" s="8" t="e">
        <f>ROUND(VLOOKUP($M71,age!$A$2:$M$457,12,FALSE),1)</f>
        <v>#N/A</v>
      </c>
      <c r="Z71" s="8" t="e">
        <f>ROUND(VLOOKUP($M71,age!$A$2:$M$457,13,FALSE),1)</f>
        <v>#N/A</v>
      </c>
      <c r="AA71" s="8" t="e">
        <f>ROUND(VLOOKUP($N71,ht!$A$2:$H$253,2,FALSE),1)</f>
        <v>#N/A</v>
      </c>
      <c r="AB71" s="8" t="e">
        <f>ROUND(VLOOKUP($N71,ht!$A$2:$H$253,3,FALSE),1)</f>
        <v>#N/A</v>
      </c>
      <c r="AC71" s="8" t="e">
        <f>ROUND(VLOOKUP($N71,ht!$A$2:$H$253,4,FALSE),1)</f>
        <v>#N/A</v>
      </c>
      <c r="AD71" s="8" t="e">
        <f>ROUND(VLOOKUP($N71,ht!$A$2:$H$253,5,FALSE),1)</f>
        <v>#N/A</v>
      </c>
      <c r="AE71" s="8" t="e">
        <f>ROUND(VLOOKUP($N71,ht!$A$2:$H$253,6,FALSE),1)</f>
        <v>#N/A</v>
      </c>
      <c r="AF71" s="8" t="e">
        <f>ROUND(VLOOKUP($N71,ht!$A$2:$H$253,7,FALSE),1)</f>
        <v>#N/A</v>
      </c>
      <c r="AG71" s="8" t="e">
        <f>ROUND(VLOOKUP($N71,ht!$A$2:$H$253,8,FALSE),1)</f>
        <v>#N/A</v>
      </c>
    </row>
    <row r="72" spans="1:33" x14ac:dyDescent="0.5">
      <c r="A72" s="13"/>
      <c r="B72" s="14"/>
      <c r="C72" s="15"/>
      <c r="D72" s="15"/>
      <c r="E72" s="15"/>
      <c r="F72" s="15"/>
      <c r="G72" s="15"/>
      <c r="H72" s="18" t="str">
        <f t="shared" si="10"/>
        <v/>
      </c>
      <c r="I72" s="18" t="str">
        <f t="shared" si="6"/>
        <v/>
      </c>
      <c r="J72" s="18" t="str">
        <f t="shared" si="7"/>
        <v/>
      </c>
      <c r="K72" s="19" t="str">
        <f>Profile!$B$2</f>
        <v>-</v>
      </c>
      <c r="L72" s="21">
        <f t="shared" si="8"/>
        <v>44682</v>
      </c>
      <c r="M72" s="8" t="str">
        <f t="shared" si="9"/>
        <v>0</v>
      </c>
      <c r="N72" s="8" t="str">
        <f t="shared" si="11"/>
        <v>0</v>
      </c>
      <c r="O72" s="8" t="e">
        <f>ROUND(VLOOKUP($M72,age!$A$2:$M$457,2,FALSE),1)</f>
        <v>#N/A</v>
      </c>
      <c r="P72" s="8" t="e">
        <f>ROUND(VLOOKUP($M72,age!$A$2:$M$457,3,FALSE),1)</f>
        <v>#N/A</v>
      </c>
      <c r="Q72" s="8" t="e">
        <f>ROUND(VLOOKUP($M72,age!$A$2:$M$457,4,FALSE),1)</f>
        <v>#N/A</v>
      </c>
      <c r="R72" s="8" t="e">
        <f>ROUND(VLOOKUP($M72,age!$A$2:$M$457,5,FALSE),1)</f>
        <v>#N/A</v>
      </c>
      <c r="S72" s="8" t="e">
        <f>ROUND(VLOOKUP($M72,age!$A$2:$M$457,6,FALSE),1)</f>
        <v>#N/A</v>
      </c>
      <c r="T72" s="8" t="e">
        <f>ROUND(VLOOKUP($M72,age!$A$2:$M$457,7,FALSE),1)</f>
        <v>#N/A</v>
      </c>
      <c r="U72" s="8" t="e">
        <f>ROUND(VLOOKUP($M72,age!$A$2:$M$457,8,FALSE),1)</f>
        <v>#N/A</v>
      </c>
      <c r="V72" s="8" t="e">
        <f>ROUND(VLOOKUP($M72,age!$A$2:$M$457,9,FALSE),1)</f>
        <v>#N/A</v>
      </c>
      <c r="W72" s="8" t="e">
        <f>ROUND(VLOOKUP($M72,age!$A$2:$M$457,10,FALSE),1)</f>
        <v>#N/A</v>
      </c>
      <c r="X72" s="8" t="e">
        <f>ROUND(VLOOKUP($M72,age!$A$2:$M$457,11,FALSE),1)</f>
        <v>#N/A</v>
      </c>
      <c r="Y72" s="8" t="e">
        <f>ROUND(VLOOKUP($M72,age!$A$2:$M$457,12,FALSE),1)</f>
        <v>#N/A</v>
      </c>
      <c r="Z72" s="8" t="e">
        <f>ROUND(VLOOKUP($M72,age!$A$2:$M$457,13,FALSE),1)</f>
        <v>#N/A</v>
      </c>
      <c r="AA72" s="8" t="e">
        <f>ROUND(VLOOKUP($N72,ht!$A$2:$H$253,2,FALSE),1)</f>
        <v>#N/A</v>
      </c>
      <c r="AB72" s="8" t="e">
        <f>ROUND(VLOOKUP($N72,ht!$A$2:$H$253,3,FALSE),1)</f>
        <v>#N/A</v>
      </c>
      <c r="AC72" s="8" t="e">
        <f>ROUND(VLOOKUP($N72,ht!$A$2:$H$253,4,FALSE),1)</f>
        <v>#N/A</v>
      </c>
      <c r="AD72" s="8" t="e">
        <f>ROUND(VLOOKUP($N72,ht!$A$2:$H$253,5,FALSE),1)</f>
        <v>#N/A</v>
      </c>
      <c r="AE72" s="8" t="e">
        <f>ROUND(VLOOKUP($N72,ht!$A$2:$H$253,6,FALSE),1)</f>
        <v>#N/A</v>
      </c>
      <c r="AF72" s="8" t="e">
        <f>ROUND(VLOOKUP($N72,ht!$A$2:$H$253,7,FALSE),1)</f>
        <v>#N/A</v>
      </c>
      <c r="AG72" s="8" t="e">
        <f>ROUND(VLOOKUP($N72,ht!$A$2:$H$253,8,FALSE),1)</f>
        <v>#N/A</v>
      </c>
    </row>
    <row r="73" spans="1:33" x14ac:dyDescent="0.5">
      <c r="A73" s="13"/>
      <c r="B73" s="14"/>
      <c r="C73" s="15"/>
      <c r="D73" s="15"/>
      <c r="E73" s="15"/>
      <c r="F73" s="15"/>
      <c r="G73" s="15"/>
      <c r="H73" s="18" t="str">
        <f t="shared" si="10"/>
        <v/>
      </c>
      <c r="I73" s="18" t="str">
        <f t="shared" si="6"/>
        <v/>
      </c>
      <c r="J73" s="18" t="str">
        <f t="shared" si="7"/>
        <v/>
      </c>
      <c r="K73" s="19" t="str">
        <f>Profile!$B$2</f>
        <v>-</v>
      </c>
      <c r="L73" s="21">
        <f t="shared" si="8"/>
        <v>44682</v>
      </c>
      <c r="M73" s="8" t="str">
        <f t="shared" si="9"/>
        <v>0</v>
      </c>
      <c r="N73" s="8" t="str">
        <f t="shared" si="11"/>
        <v>0</v>
      </c>
      <c r="O73" s="8" t="e">
        <f>ROUND(VLOOKUP($M73,age!$A$2:$M$457,2,FALSE),1)</f>
        <v>#N/A</v>
      </c>
      <c r="P73" s="8" t="e">
        <f>ROUND(VLOOKUP($M73,age!$A$2:$M$457,3,FALSE),1)</f>
        <v>#N/A</v>
      </c>
      <c r="Q73" s="8" t="e">
        <f>ROUND(VLOOKUP($M73,age!$A$2:$M$457,4,FALSE),1)</f>
        <v>#N/A</v>
      </c>
      <c r="R73" s="8" t="e">
        <f>ROUND(VLOOKUP($M73,age!$A$2:$M$457,5,FALSE),1)</f>
        <v>#N/A</v>
      </c>
      <c r="S73" s="8" t="e">
        <f>ROUND(VLOOKUP($M73,age!$A$2:$M$457,6,FALSE),1)</f>
        <v>#N/A</v>
      </c>
      <c r="T73" s="8" t="e">
        <f>ROUND(VLOOKUP($M73,age!$A$2:$M$457,7,FALSE),1)</f>
        <v>#N/A</v>
      </c>
      <c r="U73" s="8" t="e">
        <f>ROUND(VLOOKUP($M73,age!$A$2:$M$457,8,FALSE),1)</f>
        <v>#N/A</v>
      </c>
      <c r="V73" s="8" t="e">
        <f>ROUND(VLOOKUP($M73,age!$A$2:$M$457,9,FALSE),1)</f>
        <v>#N/A</v>
      </c>
      <c r="W73" s="8" t="e">
        <f>ROUND(VLOOKUP($M73,age!$A$2:$M$457,10,FALSE),1)</f>
        <v>#N/A</v>
      </c>
      <c r="X73" s="8" t="e">
        <f>ROUND(VLOOKUP($M73,age!$A$2:$M$457,11,FALSE),1)</f>
        <v>#N/A</v>
      </c>
      <c r="Y73" s="8" t="e">
        <f>ROUND(VLOOKUP($M73,age!$A$2:$M$457,12,FALSE),1)</f>
        <v>#N/A</v>
      </c>
      <c r="Z73" s="8" t="e">
        <f>ROUND(VLOOKUP($M73,age!$A$2:$M$457,13,FALSE),1)</f>
        <v>#N/A</v>
      </c>
      <c r="AA73" s="8" t="e">
        <f>ROUND(VLOOKUP($N73,ht!$A$2:$H$253,2,FALSE),1)</f>
        <v>#N/A</v>
      </c>
      <c r="AB73" s="8" t="e">
        <f>ROUND(VLOOKUP($N73,ht!$A$2:$H$253,3,FALSE),1)</f>
        <v>#N/A</v>
      </c>
      <c r="AC73" s="8" t="e">
        <f>ROUND(VLOOKUP($N73,ht!$A$2:$H$253,4,FALSE),1)</f>
        <v>#N/A</v>
      </c>
      <c r="AD73" s="8" t="e">
        <f>ROUND(VLOOKUP($N73,ht!$A$2:$H$253,5,FALSE),1)</f>
        <v>#N/A</v>
      </c>
      <c r="AE73" s="8" t="e">
        <f>ROUND(VLOOKUP($N73,ht!$A$2:$H$253,6,FALSE),1)</f>
        <v>#N/A</v>
      </c>
      <c r="AF73" s="8" t="e">
        <f>ROUND(VLOOKUP($N73,ht!$A$2:$H$253,7,FALSE),1)</f>
        <v>#N/A</v>
      </c>
      <c r="AG73" s="8" t="e">
        <f>ROUND(VLOOKUP($N73,ht!$A$2:$H$253,8,FALSE),1)</f>
        <v>#N/A</v>
      </c>
    </row>
    <row r="74" spans="1:33" x14ac:dyDescent="0.5">
      <c r="A74" s="13"/>
      <c r="B74" s="14"/>
      <c r="C74" s="15"/>
      <c r="D74" s="15"/>
      <c r="E74" s="15"/>
      <c r="F74" s="15"/>
      <c r="G74" s="15"/>
      <c r="H74" s="18" t="str">
        <f t="shared" si="10"/>
        <v/>
      </c>
      <c r="I74" s="18" t="str">
        <f t="shared" si="6"/>
        <v/>
      </c>
      <c r="J74" s="18" t="str">
        <f t="shared" si="7"/>
        <v/>
      </c>
      <c r="K74" s="19" t="str">
        <f>Profile!$B$2</f>
        <v>-</v>
      </c>
      <c r="L74" s="21">
        <f t="shared" si="8"/>
        <v>44682</v>
      </c>
      <c r="M74" s="8" t="str">
        <f t="shared" si="9"/>
        <v>0</v>
      </c>
      <c r="N74" s="8" t="str">
        <f t="shared" si="11"/>
        <v>0</v>
      </c>
      <c r="O74" s="8" t="e">
        <f>ROUND(VLOOKUP($M74,age!$A$2:$M$457,2,FALSE),1)</f>
        <v>#N/A</v>
      </c>
      <c r="P74" s="8" t="e">
        <f>ROUND(VLOOKUP($M74,age!$A$2:$M$457,3,FALSE),1)</f>
        <v>#N/A</v>
      </c>
      <c r="Q74" s="8" t="e">
        <f>ROUND(VLOOKUP($M74,age!$A$2:$M$457,4,FALSE),1)</f>
        <v>#N/A</v>
      </c>
      <c r="R74" s="8" t="e">
        <f>ROUND(VLOOKUP($M74,age!$A$2:$M$457,5,FALSE),1)</f>
        <v>#N/A</v>
      </c>
      <c r="S74" s="8" t="e">
        <f>ROUND(VLOOKUP($M74,age!$A$2:$M$457,6,FALSE),1)</f>
        <v>#N/A</v>
      </c>
      <c r="T74" s="8" t="e">
        <f>ROUND(VLOOKUP($M74,age!$A$2:$M$457,7,FALSE),1)</f>
        <v>#N/A</v>
      </c>
      <c r="U74" s="8" t="e">
        <f>ROUND(VLOOKUP($M74,age!$A$2:$M$457,8,FALSE),1)</f>
        <v>#N/A</v>
      </c>
      <c r="V74" s="8" t="e">
        <f>ROUND(VLOOKUP($M74,age!$A$2:$M$457,9,FALSE),1)</f>
        <v>#N/A</v>
      </c>
      <c r="W74" s="8" t="e">
        <f>ROUND(VLOOKUP($M74,age!$A$2:$M$457,10,FALSE),1)</f>
        <v>#N/A</v>
      </c>
      <c r="X74" s="8" t="e">
        <f>ROUND(VLOOKUP($M74,age!$A$2:$M$457,11,FALSE),1)</f>
        <v>#N/A</v>
      </c>
      <c r="Y74" s="8" t="e">
        <f>ROUND(VLOOKUP($M74,age!$A$2:$M$457,12,FALSE),1)</f>
        <v>#N/A</v>
      </c>
      <c r="Z74" s="8" t="e">
        <f>ROUND(VLOOKUP($M74,age!$A$2:$M$457,13,FALSE),1)</f>
        <v>#N/A</v>
      </c>
      <c r="AA74" s="8" t="e">
        <f>ROUND(VLOOKUP($N74,ht!$A$2:$H$253,2,FALSE),1)</f>
        <v>#N/A</v>
      </c>
      <c r="AB74" s="8" t="e">
        <f>ROUND(VLOOKUP($N74,ht!$A$2:$H$253,3,FALSE),1)</f>
        <v>#N/A</v>
      </c>
      <c r="AC74" s="8" t="e">
        <f>ROUND(VLOOKUP($N74,ht!$A$2:$H$253,4,FALSE),1)</f>
        <v>#N/A</v>
      </c>
      <c r="AD74" s="8" t="e">
        <f>ROUND(VLOOKUP($N74,ht!$A$2:$H$253,5,FALSE),1)</f>
        <v>#N/A</v>
      </c>
      <c r="AE74" s="8" t="e">
        <f>ROUND(VLOOKUP($N74,ht!$A$2:$H$253,6,FALSE),1)</f>
        <v>#N/A</v>
      </c>
      <c r="AF74" s="8" t="e">
        <f>ROUND(VLOOKUP($N74,ht!$A$2:$H$253,7,FALSE),1)</f>
        <v>#N/A</v>
      </c>
      <c r="AG74" s="8" t="e">
        <f>ROUND(VLOOKUP($N74,ht!$A$2:$H$253,8,FALSE),1)</f>
        <v>#N/A</v>
      </c>
    </row>
    <row r="75" spans="1:33" x14ac:dyDescent="0.5">
      <c r="A75" s="13"/>
      <c r="B75" s="14"/>
      <c r="C75" s="15"/>
      <c r="D75" s="15"/>
      <c r="E75" s="15"/>
      <c r="F75" s="15"/>
      <c r="G75" s="15"/>
      <c r="H75" s="18" t="str">
        <f t="shared" si="10"/>
        <v/>
      </c>
      <c r="I75" s="18" t="str">
        <f t="shared" si="6"/>
        <v/>
      </c>
      <c r="J75" s="18" t="str">
        <f t="shared" si="7"/>
        <v/>
      </c>
      <c r="K75" s="19" t="str">
        <f>Profile!$B$2</f>
        <v>-</v>
      </c>
      <c r="L75" s="21">
        <f t="shared" si="8"/>
        <v>44682</v>
      </c>
      <c r="M75" s="8" t="str">
        <f t="shared" si="9"/>
        <v>0</v>
      </c>
      <c r="N75" s="8" t="str">
        <f t="shared" si="11"/>
        <v>0</v>
      </c>
      <c r="O75" s="8" t="e">
        <f>ROUND(VLOOKUP($M75,age!$A$2:$M$457,2,FALSE),1)</f>
        <v>#N/A</v>
      </c>
      <c r="P75" s="8" t="e">
        <f>ROUND(VLOOKUP($M75,age!$A$2:$M$457,3,FALSE),1)</f>
        <v>#N/A</v>
      </c>
      <c r="Q75" s="8" t="e">
        <f>ROUND(VLOOKUP($M75,age!$A$2:$M$457,4,FALSE),1)</f>
        <v>#N/A</v>
      </c>
      <c r="R75" s="8" t="e">
        <f>ROUND(VLOOKUP($M75,age!$A$2:$M$457,5,FALSE),1)</f>
        <v>#N/A</v>
      </c>
      <c r="S75" s="8" t="e">
        <f>ROUND(VLOOKUP($M75,age!$A$2:$M$457,6,FALSE),1)</f>
        <v>#N/A</v>
      </c>
      <c r="T75" s="8" t="e">
        <f>ROUND(VLOOKUP($M75,age!$A$2:$M$457,7,FALSE),1)</f>
        <v>#N/A</v>
      </c>
      <c r="U75" s="8" t="e">
        <f>ROUND(VLOOKUP($M75,age!$A$2:$M$457,8,FALSE),1)</f>
        <v>#N/A</v>
      </c>
      <c r="V75" s="8" t="e">
        <f>ROUND(VLOOKUP($M75,age!$A$2:$M$457,9,FALSE),1)</f>
        <v>#N/A</v>
      </c>
      <c r="W75" s="8" t="e">
        <f>ROUND(VLOOKUP($M75,age!$A$2:$M$457,10,FALSE),1)</f>
        <v>#N/A</v>
      </c>
      <c r="X75" s="8" t="e">
        <f>ROUND(VLOOKUP($M75,age!$A$2:$M$457,11,FALSE),1)</f>
        <v>#N/A</v>
      </c>
      <c r="Y75" s="8" t="e">
        <f>ROUND(VLOOKUP($M75,age!$A$2:$M$457,12,FALSE),1)</f>
        <v>#N/A</v>
      </c>
      <c r="Z75" s="8" t="e">
        <f>ROUND(VLOOKUP($M75,age!$A$2:$M$457,13,FALSE),1)</f>
        <v>#N/A</v>
      </c>
      <c r="AA75" s="8" t="e">
        <f>ROUND(VLOOKUP($N75,ht!$A$2:$H$253,2,FALSE),1)</f>
        <v>#N/A</v>
      </c>
      <c r="AB75" s="8" t="e">
        <f>ROUND(VLOOKUP($N75,ht!$A$2:$H$253,3,FALSE),1)</f>
        <v>#N/A</v>
      </c>
      <c r="AC75" s="8" t="e">
        <f>ROUND(VLOOKUP($N75,ht!$A$2:$H$253,4,FALSE),1)</f>
        <v>#N/A</v>
      </c>
      <c r="AD75" s="8" t="e">
        <f>ROUND(VLOOKUP($N75,ht!$A$2:$H$253,5,FALSE),1)</f>
        <v>#N/A</v>
      </c>
      <c r="AE75" s="8" t="e">
        <f>ROUND(VLOOKUP($N75,ht!$A$2:$H$253,6,FALSE),1)</f>
        <v>#N/A</v>
      </c>
      <c r="AF75" s="8" t="e">
        <f>ROUND(VLOOKUP($N75,ht!$A$2:$H$253,7,FALSE),1)</f>
        <v>#N/A</v>
      </c>
      <c r="AG75" s="8" t="e">
        <f>ROUND(VLOOKUP($N75,ht!$A$2:$H$253,8,FALSE),1)</f>
        <v>#N/A</v>
      </c>
    </row>
    <row r="76" spans="1:33" x14ac:dyDescent="0.5">
      <c r="A76" s="13"/>
      <c r="B76" s="14"/>
      <c r="C76" s="15"/>
      <c r="D76" s="15"/>
      <c r="E76" s="15"/>
      <c r="F76" s="15"/>
      <c r="G76" s="15"/>
      <c r="H76" s="18" t="str">
        <f t="shared" si="10"/>
        <v/>
      </c>
      <c r="I76" s="18" t="str">
        <f t="shared" si="6"/>
        <v/>
      </c>
      <c r="J76" s="18" t="str">
        <f t="shared" si="7"/>
        <v/>
      </c>
      <c r="K76" s="19" t="str">
        <f>Profile!$B$2</f>
        <v>-</v>
      </c>
      <c r="L76" s="21">
        <f t="shared" si="8"/>
        <v>44682</v>
      </c>
      <c r="M76" s="8" t="str">
        <f t="shared" si="9"/>
        <v>0</v>
      </c>
      <c r="N76" s="8" t="str">
        <f t="shared" si="11"/>
        <v>0</v>
      </c>
      <c r="O76" s="8" t="e">
        <f>ROUND(VLOOKUP($M76,age!$A$2:$M$457,2,FALSE),1)</f>
        <v>#N/A</v>
      </c>
      <c r="P76" s="8" t="e">
        <f>ROUND(VLOOKUP($M76,age!$A$2:$M$457,3,FALSE),1)</f>
        <v>#N/A</v>
      </c>
      <c r="Q76" s="8" t="e">
        <f>ROUND(VLOOKUP($M76,age!$A$2:$M$457,4,FALSE),1)</f>
        <v>#N/A</v>
      </c>
      <c r="R76" s="8" t="e">
        <f>ROUND(VLOOKUP($M76,age!$A$2:$M$457,5,FALSE),1)</f>
        <v>#N/A</v>
      </c>
      <c r="S76" s="8" t="e">
        <f>ROUND(VLOOKUP($M76,age!$A$2:$M$457,6,FALSE),1)</f>
        <v>#N/A</v>
      </c>
      <c r="T76" s="8" t="e">
        <f>ROUND(VLOOKUP($M76,age!$A$2:$M$457,7,FALSE),1)</f>
        <v>#N/A</v>
      </c>
      <c r="U76" s="8" t="e">
        <f>ROUND(VLOOKUP($M76,age!$A$2:$M$457,8,FALSE),1)</f>
        <v>#N/A</v>
      </c>
      <c r="V76" s="8" t="e">
        <f>ROUND(VLOOKUP($M76,age!$A$2:$M$457,9,FALSE),1)</f>
        <v>#N/A</v>
      </c>
      <c r="W76" s="8" t="e">
        <f>ROUND(VLOOKUP($M76,age!$A$2:$M$457,10,FALSE),1)</f>
        <v>#N/A</v>
      </c>
      <c r="X76" s="8" t="e">
        <f>ROUND(VLOOKUP($M76,age!$A$2:$M$457,11,FALSE),1)</f>
        <v>#N/A</v>
      </c>
      <c r="Y76" s="8" t="e">
        <f>ROUND(VLOOKUP($M76,age!$A$2:$M$457,12,FALSE),1)</f>
        <v>#N/A</v>
      </c>
      <c r="Z76" s="8" t="e">
        <f>ROUND(VLOOKUP($M76,age!$A$2:$M$457,13,FALSE),1)</f>
        <v>#N/A</v>
      </c>
      <c r="AA76" s="8" t="e">
        <f>ROUND(VLOOKUP($N76,ht!$A$2:$H$253,2,FALSE),1)</f>
        <v>#N/A</v>
      </c>
      <c r="AB76" s="8" t="e">
        <f>ROUND(VLOOKUP($N76,ht!$A$2:$H$253,3,FALSE),1)</f>
        <v>#N/A</v>
      </c>
      <c r="AC76" s="8" t="e">
        <f>ROUND(VLOOKUP($N76,ht!$A$2:$H$253,4,FALSE),1)</f>
        <v>#N/A</v>
      </c>
      <c r="AD76" s="8" t="e">
        <f>ROUND(VLOOKUP($N76,ht!$A$2:$H$253,5,FALSE),1)</f>
        <v>#N/A</v>
      </c>
      <c r="AE76" s="8" t="e">
        <f>ROUND(VLOOKUP($N76,ht!$A$2:$H$253,6,FALSE),1)</f>
        <v>#N/A</v>
      </c>
      <c r="AF76" s="8" t="e">
        <f>ROUND(VLOOKUP($N76,ht!$A$2:$H$253,7,FALSE),1)</f>
        <v>#N/A</v>
      </c>
      <c r="AG76" s="8" t="e">
        <f>ROUND(VLOOKUP($N76,ht!$A$2:$H$253,8,FALSE),1)</f>
        <v>#N/A</v>
      </c>
    </row>
    <row r="77" spans="1:33" x14ac:dyDescent="0.5">
      <c r="A77" s="13"/>
      <c r="B77" s="14"/>
      <c r="C77" s="15"/>
      <c r="D77" s="15"/>
      <c r="E77" s="15"/>
      <c r="F77" s="15"/>
      <c r="G77" s="15"/>
      <c r="H77" s="18" t="str">
        <f t="shared" si="10"/>
        <v/>
      </c>
      <c r="I77" s="18" t="str">
        <f t="shared" si="6"/>
        <v/>
      </c>
      <c r="J77" s="18" t="str">
        <f t="shared" si="7"/>
        <v/>
      </c>
      <c r="K77" s="19" t="str">
        <f>Profile!$B$2</f>
        <v>-</v>
      </c>
      <c r="L77" s="21">
        <f t="shared" si="8"/>
        <v>44682</v>
      </c>
      <c r="M77" s="8" t="str">
        <f t="shared" si="9"/>
        <v>0</v>
      </c>
      <c r="N77" s="8" t="str">
        <f t="shared" si="11"/>
        <v>0</v>
      </c>
      <c r="O77" s="8" t="e">
        <f>ROUND(VLOOKUP($M77,age!$A$2:$M$457,2,FALSE),1)</f>
        <v>#N/A</v>
      </c>
      <c r="P77" s="8" t="e">
        <f>ROUND(VLOOKUP($M77,age!$A$2:$M$457,3,FALSE),1)</f>
        <v>#N/A</v>
      </c>
      <c r="Q77" s="8" t="e">
        <f>ROUND(VLOOKUP($M77,age!$A$2:$M$457,4,FALSE),1)</f>
        <v>#N/A</v>
      </c>
      <c r="R77" s="8" t="e">
        <f>ROUND(VLOOKUP($M77,age!$A$2:$M$457,5,FALSE),1)</f>
        <v>#N/A</v>
      </c>
      <c r="S77" s="8" t="e">
        <f>ROUND(VLOOKUP($M77,age!$A$2:$M$457,6,FALSE),1)</f>
        <v>#N/A</v>
      </c>
      <c r="T77" s="8" t="e">
        <f>ROUND(VLOOKUP($M77,age!$A$2:$M$457,7,FALSE),1)</f>
        <v>#N/A</v>
      </c>
      <c r="U77" s="8" t="e">
        <f>ROUND(VLOOKUP($M77,age!$A$2:$M$457,8,FALSE),1)</f>
        <v>#N/A</v>
      </c>
      <c r="V77" s="8" t="e">
        <f>ROUND(VLOOKUP($M77,age!$A$2:$M$457,9,FALSE),1)</f>
        <v>#N/A</v>
      </c>
      <c r="W77" s="8" t="e">
        <f>ROUND(VLOOKUP($M77,age!$A$2:$M$457,10,FALSE),1)</f>
        <v>#N/A</v>
      </c>
      <c r="X77" s="8" t="e">
        <f>ROUND(VLOOKUP($M77,age!$A$2:$M$457,11,FALSE),1)</f>
        <v>#N/A</v>
      </c>
      <c r="Y77" s="8" t="e">
        <f>ROUND(VLOOKUP($M77,age!$A$2:$M$457,12,FALSE),1)</f>
        <v>#N/A</v>
      </c>
      <c r="Z77" s="8" t="e">
        <f>ROUND(VLOOKUP($M77,age!$A$2:$M$457,13,FALSE),1)</f>
        <v>#N/A</v>
      </c>
      <c r="AA77" s="8" t="e">
        <f>ROUND(VLOOKUP($N77,ht!$A$2:$H$253,2,FALSE),1)</f>
        <v>#N/A</v>
      </c>
      <c r="AB77" s="8" t="e">
        <f>ROUND(VLOOKUP($N77,ht!$A$2:$H$253,3,FALSE),1)</f>
        <v>#N/A</v>
      </c>
      <c r="AC77" s="8" t="e">
        <f>ROUND(VLOOKUP($N77,ht!$A$2:$H$253,4,FALSE),1)</f>
        <v>#N/A</v>
      </c>
      <c r="AD77" s="8" t="e">
        <f>ROUND(VLOOKUP($N77,ht!$A$2:$H$253,5,FALSE),1)</f>
        <v>#N/A</v>
      </c>
      <c r="AE77" s="8" t="e">
        <f>ROUND(VLOOKUP($N77,ht!$A$2:$H$253,6,FALSE),1)</f>
        <v>#N/A</v>
      </c>
      <c r="AF77" s="8" t="e">
        <f>ROUND(VLOOKUP($N77,ht!$A$2:$H$253,7,FALSE),1)</f>
        <v>#N/A</v>
      </c>
      <c r="AG77" s="8" t="e">
        <f>ROUND(VLOOKUP($N77,ht!$A$2:$H$253,8,FALSE),1)</f>
        <v>#N/A</v>
      </c>
    </row>
    <row r="78" spans="1:33" x14ac:dyDescent="0.5">
      <c r="A78" s="13"/>
      <c r="B78" s="14"/>
      <c r="C78" s="15"/>
      <c r="D78" s="15"/>
      <c r="E78" s="15"/>
      <c r="F78" s="15"/>
      <c r="G78" s="15"/>
      <c r="H78" s="18" t="str">
        <f t="shared" si="10"/>
        <v/>
      </c>
      <c r="I78" s="18" t="str">
        <f t="shared" si="6"/>
        <v/>
      </c>
      <c r="J78" s="18" t="str">
        <f t="shared" si="7"/>
        <v/>
      </c>
      <c r="K78" s="19" t="str">
        <f>Profile!$B$2</f>
        <v>-</v>
      </c>
      <c r="L78" s="21">
        <f t="shared" si="8"/>
        <v>44682</v>
      </c>
      <c r="M78" s="8" t="str">
        <f t="shared" si="9"/>
        <v>0</v>
      </c>
      <c r="N78" s="8" t="str">
        <f t="shared" si="11"/>
        <v>0</v>
      </c>
      <c r="O78" s="8" t="e">
        <f>ROUND(VLOOKUP($M78,age!$A$2:$M$457,2,FALSE),1)</f>
        <v>#N/A</v>
      </c>
      <c r="P78" s="8" t="e">
        <f>ROUND(VLOOKUP($M78,age!$A$2:$M$457,3,FALSE),1)</f>
        <v>#N/A</v>
      </c>
      <c r="Q78" s="8" t="e">
        <f>ROUND(VLOOKUP($M78,age!$A$2:$M$457,4,FALSE),1)</f>
        <v>#N/A</v>
      </c>
      <c r="R78" s="8" t="e">
        <f>ROUND(VLOOKUP($M78,age!$A$2:$M$457,5,FALSE),1)</f>
        <v>#N/A</v>
      </c>
      <c r="S78" s="8" t="e">
        <f>ROUND(VLOOKUP($M78,age!$A$2:$M$457,6,FALSE),1)</f>
        <v>#N/A</v>
      </c>
      <c r="T78" s="8" t="e">
        <f>ROUND(VLOOKUP($M78,age!$A$2:$M$457,7,FALSE),1)</f>
        <v>#N/A</v>
      </c>
      <c r="U78" s="8" t="e">
        <f>ROUND(VLOOKUP($M78,age!$A$2:$M$457,8,FALSE),1)</f>
        <v>#N/A</v>
      </c>
      <c r="V78" s="8" t="e">
        <f>ROUND(VLOOKUP($M78,age!$A$2:$M$457,9,FALSE),1)</f>
        <v>#N/A</v>
      </c>
      <c r="W78" s="8" t="e">
        <f>ROUND(VLOOKUP($M78,age!$A$2:$M$457,10,FALSE),1)</f>
        <v>#N/A</v>
      </c>
      <c r="X78" s="8" t="e">
        <f>ROUND(VLOOKUP($M78,age!$A$2:$M$457,11,FALSE),1)</f>
        <v>#N/A</v>
      </c>
      <c r="Y78" s="8" t="e">
        <f>ROUND(VLOOKUP($M78,age!$A$2:$M$457,12,FALSE),1)</f>
        <v>#N/A</v>
      </c>
      <c r="Z78" s="8" t="e">
        <f>ROUND(VLOOKUP($M78,age!$A$2:$M$457,13,FALSE),1)</f>
        <v>#N/A</v>
      </c>
      <c r="AA78" s="8" t="e">
        <f>ROUND(VLOOKUP($N78,ht!$A$2:$H$253,2,FALSE),1)</f>
        <v>#N/A</v>
      </c>
      <c r="AB78" s="8" t="e">
        <f>ROUND(VLOOKUP($N78,ht!$A$2:$H$253,3,FALSE),1)</f>
        <v>#N/A</v>
      </c>
      <c r="AC78" s="8" t="e">
        <f>ROUND(VLOOKUP($N78,ht!$A$2:$H$253,4,FALSE),1)</f>
        <v>#N/A</v>
      </c>
      <c r="AD78" s="8" t="e">
        <f>ROUND(VLOOKUP($N78,ht!$A$2:$H$253,5,FALSE),1)</f>
        <v>#N/A</v>
      </c>
      <c r="AE78" s="8" t="e">
        <f>ROUND(VLOOKUP($N78,ht!$A$2:$H$253,6,FALSE),1)</f>
        <v>#N/A</v>
      </c>
      <c r="AF78" s="8" t="e">
        <f>ROUND(VLOOKUP($N78,ht!$A$2:$H$253,7,FALSE),1)</f>
        <v>#N/A</v>
      </c>
      <c r="AG78" s="8" t="e">
        <f>ROUND(VLOOKUP($N78,ht!$A$2:$H$253,8,FALSE),1)</f>
        <v>#N/A</v>
      </c>
    </row>
    <row r="79" spans="1:33" x14ac:dyDescent="0.5">
      <c r="A79" s="13"/>
      <c r="B79" s="14"/>
      <c r="C79" s="15"/>
      <c r="D79" s="15"/>
      <c r="E79" s="15"/>
      <c r="F79" s="15"/>
      <c r="G79" s="15"/>
      <c r="H79" s="18" t="str">
        <f t="shared" si="10"/>
        <v/>
      </c>
      <c r="I79" s="18" t="str">
        <f t="shared" si="6"/>
        <v/>
      </c>
      <c r="J79" s="18" t="str">
        <f t="shared" si="7"/>
        <v/>
      </c>
      <c r="K79" s="19" t="str">
        <f>Profile!$B$2</f>
        <v>-</v>
      </c>
      <c r="L79" s="21">
        <f t="shared" si="8"/>
        <v>44682</v>
      </c>
      <c r="M79" s="8" t="str">
        <f t="shared" si="9"/>
        <v>0</v>
      </c>
      <c r="N79" s="8" t="str">
        <f t="shared" si="11"/>
        <v>0</v>
      </c>
      <c r="O79" s="8" t="e">
        <f>ROUND(VLOOKUP($M79,age!$A$2:$M$457,2,FALSE),1)</f>
        <v>#N/A</v>
      </c>
      <c r="P79" s="8" t="e">
        <f>ROUND(VLOOKUP($M79,age!$A$2:$M$457,3,FALSE),1)</f>
        <v>#N/A</v>
      </c>
      <c r="Q79" s="8" t="e">
        <f>ROUND(VLOOKUP($M79,age!$A$2:$M$457,4,FALSE),1)</f>
        <v>#N/A</v>
      </c>
      <c r="R79" s="8" t="e">
        <f>ROUND(VLOOKUP($M79,age!$A$2:$M$457,5,FALSE),1)</f>
        <v>#N/A</v>
      </c>
      <c r="S79" s="8" t="e">
        <f>ROUND(VLOOKUP($M79,age!$A$2:$M$457,6,FALSE),1)</f>
        <v>#N/A</v>
      </c>
      <c r="T79" s="8" t="e">
        <f>ROUND(VLOOKUP($M79,age!$A$2:$M$457,7,FALSE),1)</f>
        <v>#N/A</v>
      </c>
      <c r="U79" s="8" t="e">
        <f>ROUND(VLOOKUP($M79,age!$A$2:$M$457,8,FALSE),1)</f>
        <v>#N/A</v>
      </c>
      <c r="V79" s="8" t="e">
        <f>ROUND(VLOOKUP($M79,age!$A$2:$M$457,9,FALSE),1)</f>
        <v>#N/A</v>
      </c>
      <c r="W79" s="8" t="e">
        <f>ROUND(VLOOKUP($M79,age!$A$2:$M$457,10,FALSE),1)</f>
        <v>#N/A</v>
      </c>
      <c r="X79" s="8" t="e">
        <f>ROUND(VLOOKUP($M79,age!$A$2:$M$457,11,FALSE),1)</f>
        <v>#N/A</v>
      </c>
      <c r="Y79" s="8" t="e">
        <f>ROUND(VLOOKUP($M79,age!$A$2:$M$457,12,FALSE),1)</f>
        <v>#N/A</v>
      </c>
      <c r="Z79" s="8" t="e">
        <f>ROUND(VLOOKUP($M79,age!$A$2:$M$457,13,FALSE),1)</f>
        <v>#N/A</v>
      </c>
      <c r="AA79" s="8" t="e">
        <f>ROUND(VLOOKUP($N79,ht!$A$2:$H$253,2,FALSE),1)</f>
        <v>#N/A</v>
      </c>
      <c r="AB79" s="8" t="e">
        <f>ROUND(VLOOKUP($N79,ht!$A$2:$H$253,3,FALSE),1)</f>
        <v>#N/A</v>
      </c>
      <c r="AC79" s="8" t="e">
        <f>ROUND(VLOOKUP($N79,ht!$A$2:$H$253,4,FALSE),1)</f>
        <v>#N/A</v>
      </c>
      <c r="AD79" s="8" t="e">
        <f>ROUND(VLOOKUP($N79,ht!$A$2:$H$253,5,FALSE),1)</f>
        <v>#N/A</v>
      </c>
      <c r="AE79" s="8" t="e">
        <f>ROUND(VLOOKUP($N79,ht!$A$2:$H$253,6,FALSE),1)</f>
        <v>#N/A</v>
      </c>
      <c r="AF79" s="8" t="e">
        <f>ROUND(VLOOKUP($N79,ht!$A$2:$H$253,7,FALSE),1)</f>
        <v>#N/A</v>
      </c>
      <c r="AG79" s="8" t="e">
        <f>ROUND(VLOOKUP($N79,ht!$A$2:$H$253,8,FALSE),1)</f>
        <v>#N/A</v>
      </c>
    </row>
    <row r="80" spans="1:33" x14ac:dyDescent="0.5">
      <c r="A80" s="13"/>
      <c r="B80" s="14"/>
      <c r="C80" s="15"/>
      <c r="D80" s="15"/>
      <c r="E80" s="15"/>
      <c r="F80" s="15"/>
      <c r="G80" s="15"/>
      <c r="H80" s="18" t="str">
        <f t="shared" si="10"/>
        <v/>
      </c>
      <c r="I80" s="18" t="str">
        <f t="shared" si="6"/>
        <v/>
      </c>
      <c r="J80" s="18" t="str">
        <f t="shared" si="7"/>
        <v/>
      </c>
      <c r="K80" s="19" t="str">
        <f>Profile!$B$2</f>
        <v>-</v>
      </c>
      <c r="L80" s="21">
        <f t="shared" si="8"/>
        <v>44682</v>
      </c>
      <c r="M80" s="8" t="str">
        <f t="shared" si="9"/>
        <v>0</v>
      </c>
      <c r="N80" s="8" t="str">
        <f t="shared" si="11"/>
        <v>0</v>
      </c>
      <c r="O80" s="8" t="e">
        <f>ROUND(VLOOKUP($M80,age!$A$2:$M$457,2,FALSE),1)</f>
        <v>#N/A</v>
      </c>
      <c r="P80" s="8" t="e">
        <f>ROUND(VLOOKUP($M80,age!$A$2:$M$457,3,FALSE),1)</f>
        <v>#N/A</v>
      </c>
      <c r="Q80" s="8" t="e">
        <f>ROUND(VLOOKUP($M80,age!$A$2:$M$457,4,FALSE),1)</f>
        <v>#N/A</v>
      </c>
      <c r="R80" s="8" t="e">
        <f>ROUND(VLOOKUP($M80,age!$A$2:$M$457,5,FALSE),1)</f>
        <v>#N/A</v>
      </c>
      <c r="S80" s="8" t="e">
        <f>ROUND(VLOOKUP($M80,age!$A$2:$M$457,6,FALSE),1)</f>
        <v>#N/A</v>
      </c>
      <c r="T80" s="8" t="e">
        <f>ROUND(VLOOKUP($M80,age!$A$2:$M$457,7,FALSE),1)</f>
        <v>#N/A</v>
      </c>
      <c r="U80" s="8" t="e">
        <f>ROUND(VLOOKUP($M80,age!$A$2:$M$457,8,FALSE),1)</f>
        <v>#N/A</v>
      </c>
      <c r="V80" s="8" t="e">
        <f>ROUND(VLOOKUP($M80,age!$A$2:$M$457,9,FALSE),1)</f>
        <v>#N/A</v>
      </c>
      <c r="W80" s="8" t="e">
        <f>ROUND(VLOOKUP($M80,age!$A$2:$M$457,10,FALSE),1)</f>
        <v>#N/A</v>
      </c>
      <c r="X80" s="8" t="e">
        <f>ROUND(VLOOKUP($M80,age!$A$2:$M$457,11,FALSE),1)</f>
        <v>#N/A</v>
      </c>
      <c r="Y80" s="8" t="e">
        <f>ROUND(VLOOKUP($M80,age!$A$2:$M$457,12,FALSE),1)</f>
        <v>#N/A</v>
      </c>
      <c r="Z80" s="8" t="e">
        <f>ROUND(VLOOKUP($M80,age!$A$2:$M$457,13,FALSE),1)</f>
        <v>#N/A</v>
      </c>
      <c r="AA80" s="8" t="e">
        <f>ROUND(VLOOKUP($N80,ht!$A$2:$H$253,2,FALSE),1)</f>
        <v>#N/A</v>
      </c>
      <c r="AB80" s="8" t="e">
        <f>ROUND(VLOOKUP($N80,ht!$A$2:$H$253,3,FALSE),1)</f>
        <v>#N/A</v>
      </c>
      <c r="AC80" s="8" t="e">
        <f>ROUND(VLOOKUP($N80,ht!$A$2:$H$253,4,FALSE),1)</f>
        <v>#N/A</v>
      </c>
      <c r="AD80" s="8" t="e">
        <f>ROUND(VLOOKUP($N80,ht!$A$2:$H$253,5,FALSE),1)</f>
        <v>#N/A</v>
      </c>
      <c r="AE80" s="8" t="e">
        <f>ROUND(VLOOKUP($N80,ht!$A$2:$H$253,6,FALSE),1)</f>
        <v>#N/A</v>
      </c>
      <c r="AF80" s="8" t="e">
        <f>ROUND(VLOOKUP($N80,ht!$A$2:$H$253,7,FALSE),1)</f>
        <v>#N/A</v>
      </c>
      <c r="AG80" s="8" t="e">
        <f>ROUND(VLOOKUP($N80,ht!$A$2:$H$253,8,FALSE),1)</f>
        <v>#N/A</v>
      </c>
    </row>
    <row r="81" spans="1:33" x14ac:dyDescent="0.5">
      <c r="A81" s="13"/>
      <c r="B81" s="14"/>
      <c r="C81" s="15"/>
      <c r="D81" s="15"/>
      <c r="E81" s="15"/>
      <c r="F81" s="15"/>
      <c r="G81" s="15"/>
      <c r="H81" s="18" t="str">
        <f t="shared" si="10"/>
        <v/>
      </c>
      <c r="I81" s="18" t="str">
        <f t="shared" si="6"/>
        <v/>
      </c>
      <c r="J81" s="18" t="str">
        <f t="shared" si="7"/>
        <v/>
      </c>
      <c r="K81" s="19" t="str">
        <f>Profile!$B$2</f>
        <v>-</v>
      </c>
      <c r="L81" s="21">
        <f t="shared" si="8"/>
        <v>44682</v>
      </c>
      <c r="M81" s="8" t="str">
        <f t="shared" si="9"/>
        <v>0</v>
      </c>
      <c r="N81" s="8" t="str">
        <f t="shared" si="11"/>
        <v>0</v>
      </c>
      <c r="O81" s="8" t="e">
        <f>ROUND(VLOOKUP($M81,age!$A$2:$M$457,2,FALSE),1)</f>
        <v>#N/A</v>
      </c>
      <c r="P81" s="8" t="e">
        <f>ROUND(VLOOKUP($M81,age!$A$2:$M$457,3,FALSE),1)</f>
        <v>#N/A</v>
      </c>
      <c r="Q81" s="8" t="e">
        <f>ROUND(VLOOKUP($M81,age!$A$2:$M$457,4,FALSE),1)</f>
        <v>#N/A</v>
      </c>
      <c r="R81" s="8" t="e">
        <f>ROUND(VLOOKUP($M81,age!$A$2:$M$457,5,FALSE),1)</f>
        <v>#N/A</v>
      </c>
      <c r="S81" s="8" t="e">
        <f>ROUND(VLOOKUP($M81,age!$A$2:$M$457,6,FALSE),1)</f>
        <v>#N/A</v>
      </c>
      <c r="T81" s="8" t="e">
        <f>ROUND(VLOOKUP($M81,age!$A$2:$M$457,7,FALSE),1)</f>
        <v>#N/A</v>
      </c>
      <c r="U81" s="8" t="e">
        <f>ROUND(VLOOKUP($M81,age!$A$2:$M$457,8,FALSE),1)</f>
        <v>#N/A</v>
      </c>
      <c r="V81" s="8" t="e">
        <f>ROUND(VLOOKUP($M81,age!$A$2:$M$457,9,FALSE),1)</f>
        <v>#N/A</v>
      </c>
      <c r="W81" s="8" t="e">
        <f>ROUND(VLOOKUP($M81,age!$A$2:$M$457,10,FALSE),1)</f>
        <v>#N/A</v>
      </c>
      <c r="X81" s="8" t="e">
        <f>ROUND(VLOOKUP($M81,age!$A$2:$M$457,11,FALSE),1)</f>
        <v>#N/A</v>
      </c>
      <c r="Y81" s="8" t="e">
        <f>ROUND(VLOOKUP($M81,age!$A$2:$M$457,12,FALSE),1)</f>
        <v>#N/A</v>
      </c>
      <c r="Z81" s="8" t="e">
        <f>ROUND(VLOOKUP($M81,age!$A$2:$M$457,13,FALSE),1)</f>
        <v>#N/A</v>
      </c>
      <c r="AA81" s="8" t="e">
        <f>ROUND(VLOOKUP($N81,ht!$A$2:$H$253,2,FALSE),1)</f>
        <v>#N/A</v>
      </c>
      <c r="AB81" s="8" t="e">
        <f>ROUND(VLOOKUP($N81,ht!$A$2:$H$253,3,FALSE),1)</f>
        <v>#N/A</v>
      </c>
      <c r="AC81" s="8" t="e">
        <f>ROUND(VLOOKUP($N81,ht!$A$2:$H$253,4,FALSE),1)</f>
        <v>#N/A</v>
      </c>
      <c r="AD81" s="8" t="e">
        <f>ROUND(VLOOKUP($N81,ht!$A$2:$H$253,5,FALSE),1)</f>
        <v>#N/A</v>
      </c>
      <c r="AE81" s="8" t="e">
        <f>ROUND(VLOOKUP($N81,ht!$A$2:$H$253,6,FALSE),1)</f>
        <v>#N/A</v>
      </c>
      <c r="AF81" s="8" t="e">
        <f>ROUND(VLOOKUP($N81,ht!$A$2:$H$253,7,FALSE),1)</f>
        <v>#N/A</v>
      </c>
      <c r="AG81" s="8" t="e">
        <f>ROUND(VLOOKUP($N81,ht!$A$2:$H$253,8,FALSE),1)</f>
        <v>#N/A</v>
      </c>
    </row>
    <row r="82" spans="1:33" x14ac:dyDescent="0.5">
      <c r="A82" s="13"/>
      <c r="B82" s="14"/>
      <c r="C82" s="15"/>
      <c r="D82" s="15"/>
      <c r="E82" s="15"/>
      <c r="F82" s="15"/>
      <c r="G82" s="15"/>
      <c r="H82" s="18" t="str">
        <f t="shared" si="10"/>
        <v/>
      </c>
      <c r="I82" s="18" t="str">
        <f t="shared" si="6"/>
        <v/>
      </c>
      <c r="J82" s="18" t="str">
        <f t="shared" si="7"/>
        <v/>
      </c>
      <c r="K82" s="19" t="str">
        <f>Profile!$B$2</f>
        <v>-</v>
      </c>
      <c r="L82" s="21">
        <f t="shared" si="8"/>
        <v>44682</v>
      </c>
      <c r="M82" s="8" t="str">
        <f t="shared" si="9"/>
        <v>0</v>
      </c>
      <c r="N82" s="8" t="str">
        <f t="shared" si="11"/>
        <v>0</v>
      </c>
      <c r="O82" s="8" t="e">
        <f>ROUND(VLOOKUP($M82,age!$A$2:$M$457,2,FALSE),1)</f>
        <v>#N/A</v>
      </c>
      <c r="P82" s="8" t="e">
        <f>ROUND(VLOOKUP($M82,age!$A$2:$M$457,3,FALSE),1)</f>
        <v>#N/A</v>
      </c>
      <c r="Q82" s="8" t="e">
        <f>ROUND(VLOOKUP($M82,age!$A$2:$M$457,4,FALSE),1)</f>
        <v>#N/A</v>
      </c>
      <c r="R82" s="8" t="e">
        <f>ROUND(VLOOKUP($M82,age!$A$2:$M$457,5,FALSE),1)</f>
        <v>#N/A</v>
      </c>
      <c r="S82" s="8" t="e">
        <f>ROUND(VLOOKUP($M82,age!$A$2:$M$457,6,FALSE),1)</f>
        <v>#N/A</v>
      </c>
      <c r="T82" s="8" t="e">
        <f>ROUND(VLOOKUP($M82,age!$A$2:$M$457,7,FALSE),1)</f>
        <v>#N/A</v>
      </c>
      <c r="U82" s="8" t="e">
        <f>ROUND(VLOOKUP($M82,age!$A$2:$M$457,8,FALSE),1)</f>
        <v>#N/A</v>
      </c>
      <c r="V82" s="8" t="e">
        <f>ROUND(VLOOKUP($M82,age!$A$2:$M$457,9,FALSE),1)</f>
        <v>#N/A</v>
      </c>
      <c r="W82" s="8" t="e">
        <f>ROUND(VLOOKUP($M82,age!$A$2:$M$457,10,FALSE),1)</f>
        <v>#N/A</v>
      </c>
      <c r="X82" s="8" t="e">
        <f>ROUND(VLOOKUP($M82,age!$A$2:$M$457,11,FALSE),1)</f>
        <v>#N/A</v>
      </c>
      <c r="Y82" s="8" t="e">
        <f>ROUND(VLOOKUP($M82,age!$A$2:$M$457,12,FALSE),1)</f>
        <v>#N/A</v>
      </c>
      <c r="Z82" s="8" t="e">
        <f>ROUND(VLOOKUP($M82,age!$A$2:$M$457,13,FALSE),1)</f>
        <v>#N/A</v>
      </c>
      <c r="AA82" s="8" t="e">
        <f>ROUND(VLOOKUP($N82,ht!$A$2:$H$253,2,FALSE),1)</f>
        <v>#N/A</v>
      </c>
      <c r="AB82" s="8" t="e">
        <f>ROUND(VLOOKUP($N82,ht!$A$2:$H$253,3,FALSE),1)</f>
        <v>#N/A</v>
      </c>
      <c r="AC82" s="8" t="e">
        <f>ROUND(VLOOKUP($N82,ht!$A$2:$H$253,4,FALSE),1)</f>
        <v>#N/A</v>
      </c>
      <c r="AD82" s="8" t="e">
        <f>ROUND(VLOOKUP($N82,ht!$A$2:$H$253,5,FALSE),1)</f>
        <v>#N/A</v>
      </c>
      <c r="AE82" s="8" t="e">
        <f>ROUND(VLOOKUP($N82,ht!$A$2:$H$253,6,FALSE),1)</f>
        <v>#N/A</v>
      </c>
      <c r="AF82" s="8" t="e">
        <f>ROUND(VLOOKUP($N82,ht!$A$2:$H$253,7,FALSE),1)</f>
        <v>#N/A</v>
      </c>
      <c r="AG82" s="8" t="e">
        <f>ROUND(VLOOKUP($N82,ht!$A$2:$H$253,8,FALSE),1)</f>
        <v>#N/A</v>
      </c>
    </row>
    <row r="83" spans="1:33" x14ac:dyDescent="0.5">
      <c r="A83" s="13"/>
      <c r="B83" s="14"/>
      <c r="C83" s="15"/>
      <c r="D83" s="15"/>
      <c r="E83" s="15"/>
      <c r="F83" s="15"/>
      <c r="G83" s="15"/>
      <c r="H83" s="18" t="str">
        <f t="shared" si="10"/>
        <v/>
      </c>
      <c r="I83" s="18" t="str">
        <f t="shared" si="6"/>
        <v/>
      </c>
      <c r="J83" s="18" t="str">
        <f t="shared" si="7"/>
        <v/>
      </c>
      <c r="K83" s="19" t="str">
        <f>Profile!$B$2</f>
        <v>-</v>
      </c>
      <c r="L83" s="21">
        <f t="shared" si="8"/>
        <v>44682</v>
      </c>
      <c r="M83" s="8" t="str">
        <f t="shared" si="9"/>
        <v>0</v>
      </c>
      <c r="N83" s="8" t="str">
        <f t="shared" si="11"/>
        <v>0</v>
      </c>
      <c r="O83" s="8" t="e">
        <f>ROUND(VLOOKUP($M83,age!$A$2:$M$457,2,FALSE),1)</f>
        <v>#N/A</v>
      </c>
      <c r="P83" s="8" t="e">
        <f>ROUND(VLOOKUP($M83,age!$A$2:$M$457,3,FALSE),1)</f>
        <v>#N/A</v>
      </c>
      <c r="Q83" s="8" t="e">
        <f>ROUND(VLOOKUP($M83,age!$A$2:$M$457,4,FALSE),1)</f>
        <v>#N/A</v>
      </c>
      <c r="R83" s="8" t="e">
        <f>ROUND(VLOOKUP($M83,age!$A$2:$M$457,5,FALSE),1)</f>
        <v>#N/A</v>
      </c>
      <c r="S83" s="8" t="e">
        <f>ROUND(VLOOKUP($M83,age!$A$2:$M$457,6,FALSE),1)</f>
        <v>#N/A</v>
      </c>
      <c r="T83" s="8" t="e">
        <f>ROUND(VLOOKUP($M83,age!$A$2:$M$457,7,FALSE),1)</f>
        <v>#N/A</v>
      </c>
      <c r="U83" s="8" t="e">
        <f>ROUND(VLOOKUP($M83,age!$A$2:$M$457,8,FALSE),1)</f>
        <v>#N/A</v>
      </c>
      <c r="V83" s="8" t="e">
        <f>ROUND(VLOOKUP($M83,age!$A$2:$M$457,9,FALSE),1)</f>
        <v>#N/A</v>
      </c>
      <c r="W83" s="8" t="e">
        <f>ROUND(VLOOKUP($M83,age!$A$2:$M$457,10,FALSE),1)</f>
        <v>#N/A</v>
      </c>
      <c r="X83" s="8" t="e">
        <f>ROUND(VLOOKUP($M83,age!$A$2:$M$457,11,FALSE),1)</f>
        <v>#N/A</v>
      </c>
      <c r="Y83" s="8" t="e">
        <f>ROUND(VLOOKUP($M83,age!$A$2:$M$457,12,FALSE),1)</f>
        <v>#N/A</v>
      </c>
      <c r="Z83" s="8" t="e">
        <f>ROUND(VLOOKUP($M83,age!$A$2:$M$457,13,FALSE),1)</f>
        <v>#N/A</v>
      </c>
      <c r="AA83" s="8" t="e">
        <f>ROUND(VLOOKUP($N83,ht!$A$2:$H$253,2,FALSE),1)</f>
        <v>#N/A</v>
      </c>
      <c r="AB83" s="8" t="e">
        <f>ROUND(VLOOKUP($N83,ht!$A$2:$H$253,3,FALSE),1)</f>
        <v>#N/A</v>
      </c>
      <c r="AC83" s="8" t="e">
        <f>ROUND(VLOOKUP($N83,ht!$A$2:$H$253,4,FALSE),1)</f>
        <v>#N/A</v>
      </c>
      <c r="AD83" s="8" t="e">
        <f>ROUND(VLOOKUP($N83,ht!$A$2:$H$253,5,FALSE),1)</f>
        <v>#N/A</v>
      </c>
      <c r="AE83" s="8" t="e">
        <f>ROUND(VLOOKUP($N83,ht!$A$2:$H$253,6,FALSE),1)</f>
        <v>#N/A</v>
      </c>
      <c r="AF83" s="8" t="e">
        <f>ROUND(VLOOKUP($N83,ht!$A$2:$H$253,7,FALSE),1)</f>
        <v>#N/A</v>
      </c>
      <c r="AG83" s="8" t="e">
        <f>ROUND(VLOOKUP($N83,ht!$A$2:$H$253,8,FALSE),1)</f>
        <v>#N/A</v>
      </c>
    </row>
    <row r="84" spans="1:33" x14ac:dyDescent="0.5">
      <c r="A84" s="13"/>
      <c r="B84" s="14"/>
      <c r="C84" s="15"/>
      <c r="D84" s="15"/>
      <c r="E84" s="15"/>
      <c r="F84" s="15"/>
      <c r="G84" s="15"/>
      <c r="H84" s="18" t="str">
        <f t="shared" si="10"/>
        <v/>
      </c>
      <c r="I84" s="18" t="str">
        <f t="shared" si="6"/>
        <v/>
      </c>
      <c r="J84" s="18" t="str">
        <f t="shared" si="7"/>
        <v/>
      </c>
      <c r="K84" s="19" t="str">
        <f>Profile!$B$2</f>
        <v>-</v>
      </c>
      <c r="L84" s="21">
        <f t="shared" si="8"/>
        <v>44682</v>
      </c>
      <c r="M84" s="8" t="str">
        <f t="shared" si="9"/>
        <v>0</v>
      </c>
      <c r="N84" s="8" t="str">
        <f t="shared" si="11"/>
        <v>0</v>
      </c>
      <c r="O84" s="8" t="e">
        <f>ROUND(VLOOKUP($M84,age!$A$2:$M$457,2,FALSE),1)</f>
        <v>#N/A</v>
      </c>
      <c r="P84" s="8" t="e">
        <f>ROUND(VLOOKUP($M84,age!$A$2:$M$457,3,FALSE),1)</f>
        <v>#N/A</v>
      </c>
      <c r="Q84" s="8" t="e">
        <f>ROUND(VLOOKUP($M84,age!$A$2:$M$457,4,FALSE),1)</f>
        <v>#N/A</v>
      </c>
      <c r="R84" s="8" t="e">
        <f>ROUND(VLOOKUP($M84,age!$A$2:$M$457,5,FALSE),1)</f>
        <v>#N/A</v>
      </c>
      <c r="S84" s="8" t="e">
        <f>ROUND(VLOOKUP($M84,age!$A$2:$M$457,6,FALSE),1)</f>
        <v>#N/A</v>
      </c>
      <c r="T84" s="8" t="e">
        <f>ROUND(VLOOKUP($M84,age!$A$2:$M$457,7,FALSE),1)</f>
        <v>#N/A</v>
      </c>
      <c r="U84" s="8" t="e">
        <f>ROUND(VLOOKUP($M84,age!$A$2:$M$457,8,FALSE),1)</f>
        <v>#N/A</v>
      </c>
      <c r="V84" s="8" t="e">
        <f>ROUND(VLOOKUP($M84,age!$A$2:$M$457,9,FALSE),1)</f>
        <v>#N/A</v>
      </c>
      <c r="W84" s="8" t="e">
        <f>ROUND(VLOOKUP($M84,age!$A$2:$M$457,10,FALSE),1)</f>
        <v>#N/A</v>
      </c>
      <c r="X84" s="8" t="e">
        <f>ROUND(VLOOKUP($M84,age!$A$2:$M$457,11,FALSE),1)</f>
        <v>#N/A</v>
      </c>
      <c r="Y84" s="8" t="e">
        <f>ROUND(VLOOKUP($M84,age!$A$2:$M$457,12,FALSE),1)</f>
        <v>#N/A</v>
      </c>
      <c r="Z84" s="8" t="e">
        <f>ROUND(VLOOKUP($M84,age!$A$2:$M$457,13,FALSE),1)</f>
        <v>#N/A</v>
      </c>
      <c r="AA84" s="8" t="e">
        <f>ROUND(VLOOKUP($N84,ht!$A$2:$H$253,2,FALSE),1)</f>
        <v>#N/A</v>
      </c>
      <c r="AB84" s="8" t="e">
        <f>ROUND(VLOOKUP($N84,ht!$A$2:$H$253,3,FALSE),1)</f>
        <v>#N/A</v>
      </c>
      <c r="AC84" s="8" t="e">
        <f>ROUND(VLOOKUP($N84,ht!$A$2:$H$253,4,FALSE),1)</f>
        <v>#N/A</v>
      </c>
      <c r="AD84" s="8" t="e">
        <f>ROUND(VLOOKUP($N84,ht!$A$2:$H$253,5,FALSE),1)</f>
        <v>#N/A</v>
      </c>
      <c r="AE84" s="8" t="e">
        <f>ROUND(VLOOKUP($N84,ht!$A$2:$H$253,6,FALSE),1)</f>
        <v>#N/A</v>
      </c>
      <c r="AF84" s="8" t="e">
        <f>ROUND(VLOOKUP($N84,ht!$A$2:$H$253,7,FALSE),1)</f>
        <v>#N/A</v>
      </c>
      <c r="AG84" s="8" t="e">
        <f>ROUND(VLOOKUP($N84,ht!$A$2:$H$253,8,FALSE),1)</f>
        <v>#N/A</v>
      </c>
    </row>
    <row r="85" spans="1:33" x14ac:dyDescent="0.5">
      <c r="A85" s="13"/>
      <c r="B85" s="14"/>
      <c r="C85" s="15"/>
      <c r="D85" s="15"/>
      <c r="E85" s="15"/>
      <c r="F85" s="15"/>
      <c r="G85" s="15"/>
      <c r="H85" s="18" t="str">
        <f t="shared" si="10"/>
        <v/>
      </c>
      <c r="I85" s="18" t="str">
        <f t="shared" si="6"/>
        <v/>
      </c>
      <c r="J85" s="18" t="str">
        <f t="shared" si="7"/>
        <v/>
      </c>
      <c r="K85" s="19" t="str">
        <f>Profile!$B$2</f>
        <v>-</v>
      </c>
      <c r="L85" s="21">
        <f t="shared" si="8"/>
        <v>44682</v>
      </c>
      <c r="M85" s="8" t="str">
        <f t="shared" si="9"/>
        <v>0</v>
      </c>
      <c r="N85" s="8" t="str">
        <f t="shared" si="11"/>
        <v>0</v>
      </c>
      <c r="O85" s="8" t="e">
        <f>ROUND(VLOOKUP($M85,age!$A$2:$M$457,2,FALSE),1)</f>
        <v>#N/A</v>
      </c>
      <c r="P85" s="8" t="e">
        <f>ROUND(VLOOKUP($M85,age!$A$2:$M$457,3,FALSE),1)</f>
        <v>#N/A</v>
      </c>
      <c r="Q85" s="8" t="e">
        <f>ROUND(VLOOKUP($M85,age!$A$2:$M$457,4,FALSE),1)</f>
        <v>#N/A</v>
      </c>
      <c r="R85" s="8" t="e">
        <f>ROUND(VLOOKUP($M85,age!$A$2:$M$457,5,FALSE),1)</f>
        <v>#N/A</v>
      </c>
      <c r="S85" s="8" t="e">
        <f>ROUND(VLOOKUP($M85,age!$A$2:$M$457,6,FALSE),1)</f>
        <v>#N/A</v>
      </c>
      <c r="T85" s="8" t="e">
        <f>ROUND(VLOOKUP($M85,age!$A$2:$M$457,7,FALSE),1)</f>
        <v>#N/A</v>
      </c>
      <c r="U85" s="8" t="e">
        <f>ROUND(VLOOKUP($M85,age!$A$2:$M$457,8,FALSE),1)</f>
        <v>#N/A</v>
      </c>
      <c r="V85" s="8" t="e">
        <f>ROUND(VLOOKUP($M85,age!$A$2:$M$457,9,FALSE),1)</f>
        <v>#N/A</v>
      </c>
      <c r="W85" s="8" t="e">
        <f>ROUND(VLOOKUP($M85,age!$A$2:$M$457,10,FALSE),1)</f>
        <v>#N/A</v>
      </c>
      <c r="X85" s="8" t="e">
        <f>ROUND(VLOOKUP($M85,age!$A$2:$M$457,11,FALSE),1)</f>
        <v>#N/A</v>
      </c>
      <c r="Y85" s="8" t="e">
        <f>ROUND(VLOOKUP($M85,age!$A$2:$M$457,12,FALSE),1)</f>
        <v>#N/A</v>
      </c>
      <c r="Z85" s="8" t="e">
        <f>ROUND(VLOOKUP($M85,age!$A$2:$M$457,13,FALSE),1)</f>
        <v>#N/A</v>
      </c>
      <c r="AA85" s="8" t="e">
        <f>ROUND(VLOOKUP($N85,ht!$A$2:$H$253,2,FALSE),1)</f>
        <v>#N/A</v>
      </c>
      <c r="AB85" s="8" t="e">
        <f>ROUND(VLOOKUP($N85,ht!$A$2:$H$253,3,FALSE),1)</f>
        <v>#N/A</v>
      </c>
      <c r="AC85" s="8" t="e">
        <f>ROUND(VLOOKUP($N85,ht!$A$2:$H$253,4,FALSE),1)</f>
        <v>#N/A</v>
      </c>
      <c r="AD85" s="8" t="e">
        <f>ROUND(VLOOKUP($N85,ht!$A$2:$H$253,5,FALSE),1)</f>
        <v>#N/A</v>
      </c>
      <c r="AE85" s="8" t="e">
        <f>ROUND(VLOOKUP($N85,ht!$A$2:$H$253,6,FALSE),1)</f>
        <v>#N/A</v>
      </c>
      <c r="AF85" s="8" t="e">
        <f>ROUND(VLOOKUP($N85,ht!$A$2:$H$253,7,FALSE),1)</f>
        <v>#N/A</v>
      </c>
      <c r="AG85" s="8" t="e">
        <f>ROUND(VLOOKUP($N85,ht!$A$2:$H$253,8,FALSE),1)</f>
        <v>#N/A</v>
      </c>
    </row>
    <row r="86" spans="1:33" x14ac:dyDescent="0.5">
      <c r="A86" s="13"/>
      <c r="B86" s="14"/>
      <c r="C86" s="15"/>
      <c r="D86" s="15"/>
      <c r="E86" s="15"/>
      <c r="F86" s="15"/>
      <c r="G86" s="15"/>
      <c r="H86" s="18" t="str">
        <f t="shared" si="10"/>
        <v/>
      </c>
      <c r="I86" s="18" t="str">
        <f t="shared" si="6"/>
        <v/>
      </c>
      <c r="J86" s="18" t="str">
        <f t="shared" si="7"/>
        <v/>
      </c>
      <c r="K86" s="19" t="str">
        <f>Profile!$B$2</f>
        <v>-</v>
      </c>
      <c r="L86" s="21">
        <f t="shared" si="8"/>
        <v>44682</v>
      </c>
      <c r="M86" s="8" t="str">
        <f t="shared" si="9"/>
        <v>0</v>
      </c>
      <c r="N86" s="8" t="str">
        <f t="shared" si="11"/>
        <v>0</v>
      </c>
      <c r="O86" s="8" t="e">
        <f>ROUND(VLOOKUP($M86,age!$A$2:$M$457,2,FALSE),1)</f>
        <v>#N/A</v>
      </c>
      <c r="P86" s="8" t="e">
        <f>ROUND(VLOOKUP($M86,age!$A$2:$M$457,3,FALSE),1)</f>
        <v>#N/A</v>
      </c>
      <c r="Q86" s="8" t="e">
        <f>ROUND(VLOOKUP($M86,age!$A$2:$M$457,4,FALSE),1)</f>
        <v>#N/A</v>
      </c>
      <c r="R86" s="8" t="e">
        <f>ROUND(VLOOKUP($M86,age!$A$2:$M$457,5,FALSE),1)</f>
        <v>#N/A</v>
      </c>
      <c r="S86" s="8" t="e">
        <f>ROUND(VLOOKUP($M86,age!$A$2:$M$457,6,FALSE),1)</f>
        <v>#N/A</v>
      </c>
      <c r="T86" s="8" t="e">
        <f>ROUND(VLOOKUP($M86,age!$A$2:$M$457,7,FALSE),1)</f>
        <v>#N/A</v>
      </c>
      <c r="U86" s="8" t="e">
        <f>ROUND(VLOOKUP($M86,age!$A$2:$M$457,8,FALSE),1)</f>
        <v>#N/A</v>
      </c>
      <c r="V86" s="8" t="e">
        <f>ROUND(VLOOKUP($M86,age!$A$2:$M$457,9,FALSE),1)</f>
        <v>#N/A</v>
      </c>
      <c r="W86" s="8" t="e">
        <f>ROUND(VLOOKUP($M86,age!$A$2:$M$457,10,FALSE),1)</f>
        <v>#N/A</v>
      </c>
      <c r="X86" s="8" t="e">
        <f>ROUND(VLOOKUP($M86,age!$A$2:$M$457,11,FALSE),1)</f>
        <v>#N/A</v>
      </c>
      <c r="Y86" s="8" t="e">
        <f>ROUND(VLOOKUP($M86,age!$A$2:$M$457,12,FALSE),1)</f>
        <v>#N/A</v>
      </c>
      <c r="Z86" s="8" t="e">
        <f>ROUND(VLOOKUP($M86,age!$A$2:$M$457,13,FALSE),1)</f>
        <v>#N/A</v>
      </c>
      <c r="AA86" s="8" t="e">
        <f>ROUND(VLOOKUP($N86,ht!$A$2:$H$253,2,FALSE),1)</f>
        <v>#N/A</v>
      </c>
      <c r="AB86" s="8" t="e">
        <f>ROUND(VLOOKUP($N86,ht!$A$2:$H$253,3,FALSE),1)</f>
        <v>#N/A</v>
      </c>
      <c r="AC86" s="8" t="e">
        <f>ROUND(VLOOKUP($N86,ht!$A$2:$H$253,4,FALSE),1)</f>
        <v>#N/A</v>
      </c>
      <c r="AD86" s="8" t="e">
        <f>ROUND(VLOOKUP($N86,ht!$A$2:$H$253,5,FALSE),1)</f>
        <v>#N/A</v>
      </c>
      <c r="AE86" s="8" t="e">
        <f>ROUND(VLOOKUP($N86,ht!$A$2:$H$253,6,FALSE),1)</f>
        <v>#N/A</v>
      </c>
      <c r="AF86" s="8" t="e">
        <f>ROUND(VLOOKUP($N86,ht!$A$2:$H$253,7,FALSE),1)</f>
        <v>#N/A</v>
      </c>
      <c r="AG86" s="8" t="e">
        <f>ROUND(VLOOKUP($N86,ht!$A$2:$H$253,8,FALSE),1)</f>
        <v>#N/A</v>
      </c>
    </row>
    <row r="87" spans="1:33" x14ac:dyDescent="0.5">
      <c r="A87" s="13"/>
      <c r="B87" s="14"/>
      <c r="C87" s="15"/>
      <c r="D87" s="15"/>
      <c r="E87" s="15"/>
      <c r="F87" s="15"/>
      <c r="G87" s="15"/>
      <c r="H87" s="18" t="str">
        <f t="shared" si="10"/>
        <v/>
      </c>
      <c r="I87" s="18" t="str">
        <f t="shared" si="6"/>
        <v/>
      </c>
      <c r="J87" s="18" t="str">
        <f t="shared" si="7"/>
        <v/>
      </c>
      <c r="K87" s="19" t="str">
        <f>Profile!$B$2</f>
        <v>-</v>
      </c>
      <c r="L87" s="21">
        <f t="shared" si="8"/>
        <v>44682</v>
      </c>
      <c r="M87" s="8" t="str">
        <f t="shared" si="9"/>
        <v>0</v>
      </c>
      <c r="N87" s="8" t="str">
        <f t="shared" si="11"/>
        <v>0</v>
      </c>
      <c r="O87" s="8" t="e">
        <f>ROUND(VLOOKUP($M87,age!$A$2:$M$457,2,FALSE),1)</f>
        <v>#N/A</v>
      </c>
      <c r="P87" s="8" t="e">
        <f>ROUND(VLOOKUP($M87,age!$A$2:$M$457,3,FALSE),1)</f>
        <v>#N/A</v>
      </c>
      <c r="Q87" s="8" t="e">
        <f>ROUND(VLOOKUP($M87,age!$A$2:$M$457,4,FALSE),1)</f>
        <v>#N/A</v>
      </c>
      <c r="R87" s="8" t="e">
        <f>ROUND(VLOOKUP($M87,age!$A$2:$M$457,5,FALSE),1)</f>
        <v>#N/A</v>
      </c>
      <c r="S87" s="8" t="e">
        <f>ROUND(VLOOKUP($M87,age!$A$2:$M$457,6,FALSE),1)</f>
        <v>#N/A</v>
      </c>
      <c r="T87" s="8" t="e">
        <f>ROUND(VLOOKUP($M87,age!$A$2:$M$457,7,FALSE),1)</f>
        <v>#N/A</v>
      </c>
      <c r="U87" s="8" t="e">
        <f>ROUND(VLOOKUP($M87,age!$A$2:$M$457,8,FALSE),1)</f>
        <v>#N/A</v>
      </c>
      <c r="V87" s="8" t="e">
        <f>ROUND(VLOOKUP($M87,age!$A$2:$M$457,9,FALSE),1)</f>
        <v>#N/A</v>
      </c>
      <c r="W87" s="8" t="e">
        <f>ROUND(VLOOKUP($M87,age!$A$2:$M$457,10,FALSE),1)</f>
        <v>#N/A</v>
      </c>
      <c r="X87" s="8" t="e">
        <f>ROUND(VLOOKUP($M87,age!$A$2:$M$457,11,FALSE),1)</f>
        <v>#N/A</v>
      </c>
      <c r="Y87" s="8" t="e">
        <f>ROUND(VLOOKUP($M87,age!$A$2:$M$457,12,FALSE),1)</f>
        <v>#N/A</v>
      </c>
      <c r="Z87" s="8" t="e">
        <f>ROUND(VLOOKUP($M87,age!$A$2:$M$457,13,FALSE),1)</f>
        <v>#N/A</v>
      </c>
      <c r="AA87" s="8" t="e">
        <f>ROUND(VLOOKUP($N87,ht!$A$2:$H$253,2,FALSE),1)</f>
        <v>#N/A</v>
      </c>
      <c r="AB87" s="8" t="e">
        <f>ROUND(VLOOKUP($N87,ht!$A$2:$H$253,3,FALSE),1)</f>
        <v>#N/A</v>
      </c>
      <c r="AC87" s="8" t="e">
        <f>ROUND(VLOOKUP($N87,ht!$A$2:$H$253,4,FALSE),1)</f>
        <v>#N/A</v>
      </c>
      <c r="AD87" s="8" t="e">
        <f>ROUND(VLOOKUP($N87,ht!$A$2:$H$253,5,FALSE),1)</f>
        <v>#N/A</v>
      </c>
      <c r="AE87" s="8" t="e">
        <f>ROUND(VLOOKUP($N87,ht!$A$2:$H$253,6,FALSE),1)</f>
        <v>#N/A</v>
      </c>
      <c r="AF87" s="8" t="e">
        <f>ROUND(VLOOKUP($N87,ht!$A$2:$H$253,7,FALSE),1)</f>
        <v>#N/A</v>
      </c>
      <c r="AG87" s="8" t="e">
        <f>ROUND(VLOOKUP($N87,ht!$A$2:$H$253,8,FALSE),1)</f>
        <v>#N/A</v>
      </c>
    </row>
    <row r="88" spans="1:33" x14ac:dyDescent="0.5">
      <c r="A88" s="13"/>
      <c r="B88" s="14"/>
      <c r="C88" s="15"/>
      <c r="D88" s="15"/>
      <c r="E88" s="15"/>
      <c r="F88" s="15"/>
      <c r="G88" s="15"/>
      <c r="H88" s="18" t="str">
        <f t="shared" si="10"/>
        <v/>
      </c>
      <c r="I88" s="18" t="str">
        <f t="shared" si="6"/>
        <v/>
      </c>
      <c r="J88" s="18" t="str">
        <f t="shared" si="7"/>
        <v/>
      </c>
      <c r="K88" s="19" t="str">
        <f>Profile!$B$2</f>
        <v>-</v>
      </c>
      <c r="L88" s="21">
        <f t="shared" si="8"/>
        <v>44682</v>
      </c>
      <c r="M88" s="8" t="str">
        <f t="shared" si="9"/>
        <v>0</v>
      </c>
      <c r="N88" s="8" t="str">
        <f t="shared" si="11"/>
        <v>0</v>
      </c>
      <c r="O88" s="8" t="e">
        <f>ROUND(VLOOKUP($M88,age!$A$2:$M$457,2,FALSE),1)</f>
        <v>#N/A</v>
      </c>
      <c r="P88" s="8" t="e">
        <f>ROUND(VLOOKUP($M88,age!$A$2:$M$457,3,FALSE),1)</f>
        <v>#N/A</v>
      </c>
      <c r="Q88" s="8" t="e">
        <f>ROUND(VLOOKUP($M88,age!$A$2:$M$457,4,FALSE),1)</f>
        <v>#N/A</v>
      </c>
      <c r="R88" s="8" t="e">
        <f>ROUND(VLOOKUP($M88,age!$A$2:$M$457,5,FALSE),1)</f>
        <v>#N/A</v>
      </c>
      <c r="S88" s="8" t="e">
        <f>ROUND(VLOOKUP($M88,age!$A$2:$M$457,6,FALSE),1)</f>
        <v>#N/A</v>
      </c>
      <c r="T88" s="8" t="e">
        <f>ROUND(VLOOKUP($M88,age!$A$2:$M$457,7,FALSE),1)</f>
        <v>#N/A</v>
      </c>
      <c r="U88" s="8" t="e">
        <f>ROUND(VLOOKUP($M88,age!$A$2:$M$457,8,FALSE),1)</f>
        <v>#N/A</v>
      </c>
      <c r="V88" s="8" t="e">
        <f>ROUND(VLOOKUP($M88,age!$A$2:$M$457,9,FALSE),1)</f>
        <v>#N/A</v>
      </c>
      <c r="W88" s="8" t="e">
        <f>ROUND(VLOOKUP($M88,age!$A$2:$M$457,10,FALSE),1)</f>
        <v>#N/A</v>
      </c>
      <c r="X88" s="8" t="e">
        <f>ROUND(VLOOKUP($M88,age!$A$2:$M$457,11,FALSE),1)</f>
        <v>#N/A</v>
      </c>
      <c r="Y88" s="8" t="e">
        <f>ROUND(VLOOKUP($M88,age!$A$2:$M$457,12,FALSE),1)</f>
        <v>#N/A</v>
      </c>
      <c r="Z88" s="8" t="e">
        <f>ROUND(VLOOKUP($M88,age!$A$2:$M$457,13,FALSE),1)</f>
        <v>#N/A</v>
      </c>
      <c r="AA88" s="8" t="e">
        <f>ROUND(VLOOKUP($N88,ht!$A$2:$H$253,2,FALSE),1)</f>
        <v>#N/A</v>
      </c>
      <c r="AB88" s="8" t="e">
        <f>ROUND(VLOOKUP($N88,ht!$A$2:$H$253,3,FALSE),1)</f>
        <v>#N/A</v>
      </c>
      <c r="AC88" s="8" t="e">
        <f>ROUND(VLOOKUP($N88,ht!$A$2:$H$253,4,FALSE),1)</f>
        <v>#N/A</v>
      </c>
      <c r="AD88" s="8" t="e">
        <f>ROUND(VLOOKUP($N88,ht!$A$2:$H$253,5,FALSE),1)</f>
        <v>#N/A</v>
      </c>
      <c r="AE88" s="8" t="e">
        <f>ROUND(VLOOKUP($N88,ht!$A$2:$H$253,6,FALSE),1)</f>
        <v>#N/A</v>
      </c>
      <c r="AF88" s="8" t="e">
        <f>ROUND(VLOOKUP($N88,ht!$A$2:$H$253,7,FALSE),1)</f>
        <v>#N/A</v>
      </c>
      <c r="AG88" s="8" t="e">
        <f>ROUND(VLOOKUP($N88,ht!$A$2:$H$253,8,FALSE),1)</f>
        <v>#N/A</v>
      </c>
    </row>
    <row r="89" spans="1:33" x14ac:dyDescent="0.5">
      <c r="A89" s="13"/>
      <c r="B89" s="14"/>
      <c r="C89" s="15"/>
      <c r="D89" s="15"/>
      <c r="E89" s="15"/>
      <c r="F89" s="15"/>
      <c r="G89" s="15"/>
      <c r="H89" s="18" t="str">
        <f t="shared" si="10"/>
        <v/>
      </c>
      <c r="I89" s="18" t="str">
        <f t="shared" si="6"/>
        <v/>
      </c>
      <c r="J89" s="18" t="str">
        <f t="shared" si="7"/>
        <v/>
      </c>
      <c r="K89" s="19" t="str">
        <f>Profile!$B$2</f>
        <v>-</v>
      </c>
      <c r="L89" s="21">
        <f t="shared" si="8"/>
        <v>44682</v>
      </c>
      <c r="M89" s="8" t="str">
        <f t="shared" si="9"/>
        <v>0</v>
      </c>
      <c r="N89" s="8" t="str">
        <f t="shared" si="11"/>
        <v>0</v>
      </c>
      <c r="O89" s="8" t="e">
        <f>ROUND(VLOOKUP($M89,age!$A$2:$M$457,2,FALSE),1)</f>
        <v>#N/A</v>
      </c>
      <c r="P89" s="8" t="e">
        <f>ROUND(VLOOKUP($M89,age!$A$2:$M$457,3,FALSE),1)</f>
        <v>#N/A</v>
      </c>
      <c r="Q89" s="8" t="e">
        <f>ROUND(VLOOKUP($M89,age!$A$2:$M$457,4,FALSE),1)</f>
        <v>#N/A</v>
      </c>
      <c r="R89" s="8" t="e">
        <f>ROUND(VLOOKUP($M89,age!$A$2:$M$457,5,FALSE),1)</f>
        <v>#N/A</v>
      </c>
      <c r="S89" s="8" t="e">
        <f>ROUND(VLOOKUP($M89,age!$A$2:$M$457,6,FALSE),1)</f>
        <v>#N/A</v>
      </c>
      <c r="T89" s="8" t="e">
        <f>ROUND(VLOOKUP($M89,age!$A$2:$M$457,7,FALSE),1)</f>
        <v>#N/A</v>
      </c>
      <c r="U89" s="8" t="e">
        <f>ROUND(VLOOKUP($M89,age!$A$2:$M$457,8,FALSE),1)</f>
        <v>#N/A</v>
      </c>
      <c r="V89" s="8" t="e">
        <f>ROUND(VLOOKUP($M89,age!$A$2:$M$457,9,FALSE),1)</f>
        <v>#N/A</v>
      </c>
      <c r="W89" s="8" t="e">
        <f>ROUND(VLOOKUP($M89,age!$A$2:$M$457,10,FALSE),1)</f>
        <v>#N/A</v>
      </c>
      <c r="X89" s="8" t="e">
        <f>ROUND(VLOOKUP($M89,age!$A$2:$M$457,11,FALSE),1)</f>
        <v>#N/A</v>
      </c>
      <c r="Y89" s="8" t="e">
        <f>ROUND(VLOOKUP($M89,age!$A$2:$M$457,12,FALSE),1)</f>
        <v>#N/A</v>
      </c>
      <c r="Z89" s="8" t="e">
        <f>ROUND(VLOOKUP($M89,age!$A$2:$M$457,13,FALSE),1)</f>
        <v>#N/A</v>
      </c>
      <c r="AA89" s="8" t="e">
        <f>ROUND(VLOOKUP($N89,ht!$A$2:$H$253,2,FALSE),1)</f>
        <v>#N/A</v>
      </c>
      <c r="AB89" s="8" t="e">
        <f>ROUND(VLOOKUP($N89,ht!$A$2:$H$253,3,FALSE),1)</f>
        <v>#N/A</v>
      </c>
      <c r="AC89" s="8" t="e">
        <f>ROUND(VLOOKUP($N89,ht!$A$2:$H$253,4,FALSE),1)</f>
        <v>#N/A</v>
      </c>
      <c r="AD89" s="8" t="e">
        <f>ROUND(VLOOKUP($N89,ht!$A$2:$H$253,5,FALSE),1)</f>
        <v>#N/A</v>
      </c>
      <c r="AE89" s="8" t="e">
        <f>ROUND(VLOOKUP($N89,ht!$A$2:$H$253,6,FALSE),1)</f>
        <v>#N/A</v>
      </c>
      <c r="AF89" s="8" t="e">
        <f>ROUND(VLOOKUP($N89,ht!$A$2:$H$253,7,FALSE),1)</f>
        <v>#N/A</v>
      </c>
      <c r="AG89" s="8" t="e">
        <f>ROUND(VLOOKUP($N89,ht!$A$2:$H$253,8,FALSE),1)</f>
        <v>#N/A</v>
      </c>
    </row>
    <row r="90" spans="1:33" x14ac:dyDescent="0.5">
      <c r="A90" s="13"/>
      <c r="B90" s="14"/>
      <c r="C90" s="15"/>
      <c r="D90" s="15"/>
      <c r="E90" s="15"/>
      <c r="F90" s="15"/>
      <c r="G90" s="15"/>
      <c r="H90" s="18" t="str">
        <f t="shared" si="10"/>
        <v/>
      </c>
      <c r="I90" s="18" t="str">
        <f t="shared" si="6"/>
        <v/>
      </c>
      <c r="J90" s="18" t="str">
        <f t="shared" si="7"/>
        <v/>
      </c>
      <c r="K90" s="19" t="str">
        <f>Profile!$B$2</f>
        <v>-</v>
      </c>
      <c r="L90" s="21">
        <f t="shared" si="8"/>
        <v>44682</v>
      </c>
      <c r="M90" s="8" t="str">
        <f t="shared" si="9"/>
        <v>0</v>
      </c>
      <c r="N90" s="8" t="str">
        <f t="shared" si="11"/>
        <v>0</v>
      </c>
      <c r="O90" s="8" t="e">
        <f>ROUND(VLOOKUP($M90,age!$A$2:$M$457,2,FALSE),1)</f>
        <v>#N/A</v>
      </c>
      <c r="P90" s="8" t="e">
        <f>ROUND(VLOOKUP($M90,age!$A$2:$M$457,3,FALSE),1)</f>
        <v>#N/A</v>
      </c>
      <c r="Q90" s="8" t="e">
        <f>ROUND(VLOOKUP($M90,age!$A$2:$M$457,4,FALSE),1)</f>
        <v>#N/A</v>
      </c>
      <c r="R90" s="8" t="e">
        <f>ROUND(VLOOKUP($M90,age!$A$2:$M$457,5,FALSE),1)</f>
        <v>#N/A</v>
      </c>
      <c r="S90" s="8" t="e">
        <f>ROUND(VLOOKUP($M90,age!$A$2:$M$457,6,FALSE),1)</f>
        <v>#N/A</v>
      </c>
      <c r="T90" s="8" t="e">
        <f>ROUND(VLOOKUP($M90,age!$A$2:$M$457,7,FALSE),1)</f>
        <v>#N/A</v>
      </c>
      <c r="U90" s="8" t="e">
        <f>ROUND(VLOOKUP($M90,age!$A$2:$M$457,8,FALSE),1)</f>
        <v>#N/A</v>
      </c>
      <c r="V90" s="8" t="e">
        <f>ROUND(VLOOKUP($M90,age!$A$2:$M$457,9,FALSE),1)</f>
        <v>#N/A</v>
      </c>
      <c r="W90" s="8" t="e">
        <f>ROUND(VLOOKUP($M90,age!$A$2:$M$457,10,FALSE),1)</f>
        <v>#N/A</v>
      </c>
      <c r="X90" s="8" t="e">
        <f>ROUND(VLOOKUP($M90,age!$A$2:$M$457,11,FALSE),1)</f>
        <v>#N/A</v>
      </c>
      <c r="Y90" s="8" t="e">
        <f>ROUND(VLOOKUP($M90,age!$A$2:$M$457,12,FALSE),1)</f>
        <v>#N/A</v>
      </c>
      <c r="Z90" s="8" t="e">
        <f>ROUND(VLOOKUP($M90,age!$A$2:$M$457,13,FALSE),1)</f>
        <v>#N/A</v>
      </c>
      <c r="AA90" s="8" t="e">
        <f>ROUND(VLOOKUP($N90,ht!$A$2:$H$253,2,FALSE),1)</f>
        <v>#N/A</v>
      </c>
      <c r="AB90" s="8" t="e">
        <f>ROUND(VLOOKUP($N90,ht!$A$2:$H$253,3,FALSE),1)</f>
        <v>#N/A</v>
      </c>
      <c r="AC90" s="8" t="e">
        <f>ROUND(VLOOKUP($N90,ht!$A$2:$H$253,4,FALSE),1)</f>
        <v>#N/A</v>
      </c>
      <c r="AD90" s="8" t="e">
        <f>ROUND(VLOOKUP($N90,ht!$A$2:$H$253,5,FALSE),1)</f>
        <v>#N/A</v>
      </c>
      <c r="AE90" s="8" t="e">
        <f>ROUND(VLOOKUP($N90,ht!$A$2:$H$253,6,FALSE),1)</f>
        <v>#N/A</v>
      </c>
      <c r="AF90" s="8" t="e">
        <f>ROUND(VLOOKUP($N90,ht!$A$2:$H$253,7,FALSE),1)</f>
        <v>#N/A</v>
      </c>
      <c r="AG90" s="8" t="e">
        <f>ROUND(VLOOKUP($N90,ht!$A$2:$H$253,8,FALSE),1)</f>
        <v>#N/A</v>
      </c>
    </row>
    <row r="91" spans="1:33" x14ac:dyDescent="0.5">
      <c r="A91" s="13"/>
      <c r="B91" s="14"/>
      <c r="C91" s="15"/>
      <c r="D91" s="15"/>
      <c r="E91" s="15"/>
      <c r="F91" s="15"/>
      <c r="G91" s="15"/>
      <c r="H91" s="18" t="str">
        <f t="shared" si="10"/>
        <v/>
      </c>
      <c r="I91" s="18" t="str">
        <f t="shared" si="6"/>
        <v/>
      </c>
      <c r="J91" s="18" t="str">
        <f t="shared" si="7"/>
        <v/>
      </c>
      <c r="K91" s="19" t="str">
        <f>Profile!$B$2</f>
        <v>-</v>
      </c>
      <c r="L91" s="21">
        <f t="shared" si="8"/>
        <v>44682</v>
      </c>
      <c r="M91" s="8" t="str">
        <f t="shared" si="9"/>
        <v>0</v>
      </c>
      <c r="N91" s="8" t="str">
        <f t="shared" si="11"/>
        <v>0</v>
      </c>
      <c r="O91" s="8" t="e">
        <f>ROUND(VLOOKUP($M91,age!$A$2:$M$457,2,FALSE),1)</f>
        <v>#N/A</v>
      </c>
      <c r="P91" s="8" t="e">
        <f>ROUND(VLOOKUP($M91,age!$A$2:$M$457,3,FALSE),1)</f>
        <v>#N/A</v>
      </c>
      <c r="Q91" s="8" t="e">
        <f>ROUND(VLOOKUP($M91,age!$A$2:$M$457,4,FALSE),1)</f>
        <v>#N/A</v>
      </c>
      <c r="R91" s="8" t="e">
        <f>ROUND(VLOOKUP($M91,age!$A$2:$M$457,5,FALSE),1)</f>
        <v>#N/A</v>
      </c>
      <c r="S91" s="8" t="e">
        <f>ROUND(VLOOKUP($M91,age!$A$2:$M$457,6,FALSE),1)</f>
        <v>#N/A</v>
      </c>
      <c r="T91" s="8" t="e">
        <f>ROUND(VLOOKUP($M91,age!$A$2:$M$457,7,FALSE),1)</f>
        <v>#N/A</v>
      </c>
      <c r="U91" s="8" t="e">
        <f>ROUND(VLOOKUP($M91,age!$A$2:$M$457,8,FALSE),1)</f>
        <v>#N/A</v>
      </c>
      <c r="V91" s="8" t="e">
        <f>ROUND(VLOOKUP($M91,age!$A$2:$M$457,9,FALSE),1)</f>
        <v>#N/A</v>
      </c>
      <c r="W91" s="8" t="e">
        <f>ROUND(VLOOKUP($M91,age!$A$2:$M$457,10,FALSE),1)</f>
        <v>#N/A</v>
      </c>
      <c r="X91" s="8" t="e">
        <f>ROUND(VLOOKUP($M91,age!$A$2:$M$457,11,FALSE),1)</f>
        <v>#N/A</v>
      </c>
      <c r="Y91" s="8" t="e">
        <f>ROUND(VLOOKUP($M91,age!$A$2:$M$457,12,FALSE),1)</f>
        <v>#N/A</v>
      </c>
      <c r="Z91" s="8" t="e">
        <f>ROUND(VLOOKUP($M91,age!$A$2:$M$457,13,FALSE),1)</f>
        <v>#N/A</v>
      </c>
      <c r="AA91" s="8" t="e">
        <f>ROUND(VLOOKUP($N91,ht!$A$2:$H$253,2,FALSE),1)</f>
        <v>#N/A</v>
      </c>
      <c r="AB91" s="8" t="e">
        <f>ROUND(VLOOKUP($N91,ht!$A$2:$H$253,3,FALSE),1)</f>
        <v>#N/A</v>
      </c>
      <c r="AC91" s="8" t="e">
        <f>ROUND(VLOOKUP($N91,ht!$A$2:$H$253,4,FALSE),1)</f>
        <v>#N/A</v>
      </c>
      <c r="AD91" s="8" t="e">
        <f>ROUND(VLOOKUP($N91,ht!$A$2:$H$253,5,FALSE),1)</f>
        <v>#N/A</v>
      </c>
      <c r="AE91" s="8" t="e">
        <f>ROUND(VLOOKUP($N91,ht!$A$2:$H$253,6,FALSE),1)</f>
        <v>#N/A</v>
      </c>
      <c r="AF91" s="8" t="e">
        <f>ROUND(VLOOKUP($N91,ht!$A$2:$H$253,7,FALSE),1)</f>
        <v>#N/A</v>
      </c>
      <c r="AG91" s="8" t="e">
        <f>ROUND(VLOOKUP($N91,ht!$A$2:$H$253,8,FALSE),1)</f>
        <v>#N/A</v>
      </c>
    </row>
    <row r="92" spans="1:33" x14ac:dyDescent="0.5">
      <c r="A92" s="13"/>
      <c r="B92" s="14"/>
      <c r="C92" s="15"/>
      <c r="D92" s="15"/>
      <c r="E92" s="15"/>
      <c r="F92" s="15"/>
      <c r="G92" s="15"/>
      <c r="H92" s="18" t="str">
        <f t="shared" si="10"/>
        <v/>
      </c>
      <c r="I92" s="18" t="str">
        <f t="shared" si="6"/>
        <v/>
      </c>
      <c r="J92" s="18" t="str">
        <f t="shared" si="7"/>
        <v/>
      </c>
      <c r="K92" s="19" t="str">
        <f>Profile!$B$2</f>
        <v>-</v>
      </c>
      <c r="L92" s="21">
        <f t="shared" si="8"/>
        <v>44682</v>
      </c>
      <c r="M92" s="8" t="str">
        <f t="shared" si="9"/>
        <v>0</v>
      </c>
      <c r="N92" s="8" t="str">
        <f t="shared" si="11"/>
        <v>0</v>
      </c>
      <c r="O92" s="8" t="e">
        <f>ROUND(VLOOKUP($M92,age!$A$2:$M$457,2,FALSE),1)</f>
        <v>#N/A</v>
      </c>
      <c r="P92" s="8" t="e">
        <f>ROUND(VLOOKUP($M92,age!$A$2:$M$457,3,FALSE),1)</f>
        <v>#N/A</v>
      </c>
      <c r="Q92" s="8" t="e">
        <f>ROUND(VLOOKUP($M92,age!$A$2:$M$457,4,FALSE),1)</f>
        <v>#N/A</v>
      </c>
      <c r="R92" s="8" t="e">
        <f>ROUND(VLOOKUP($M92,age!$A$2:$M$457,5,FALSE),1)</f>
        <v>#N/A</v>
      </c>
      <c r="S92" s="8" t="e">
        <f>ROUND(VLOOKUP($M92,age!$A$2:$M$457,6,FALSE),1)</f>
        <v>#N/A</v>
      </c>
      <c r="T92" s="8" t="e">
        <f>ROUND(VLOOKUP($M92,age!$A$2:$M$457,7,FALSE),1)</f>
        <v>#N/A</v>
      </c>
      <c r="U92" s="8" t="e">
        <f>ROUND(VLOOKUP($M92,age!$A$2:$M$457,8,FALSE),1)</f>
        <v>#N/A</v>
      </c>
      <c r="V92" s="8" t="e">
        <f>ROUND(VLOOKUP($M92,age!$A$2:$M$457,9,FALSE),1)</f>
        <v>#N/A</v>
      </c>
      <c r="W92" s="8" t="e">
        <f>ROUND(VLOOKUP($M92,age!$A$2:$M$457,10,FALSE),1)</f>
        <v>#N/A</v>
      </c>
      <c r="X92" s="8" t="e">
        <f>ROUND(VLOOKUP($M92,age!$A$2:$M$457,11,FALSE),1)</f>
        <v>#N/A</v>
      </c>
      <c r="Y92" s="8" t="e">
        <f>ROUND(VLOOKUP($M92,age!$A$2:$M$457,12,FALSE),1)</f>
        <v>#N/A</v>
      </c>
      <c r="Z92" s="8" t="e">
        <f>ROUND(VLOOKUP($M92,age!$A$2:$M$457,13,FALSE),1)</f>
        <v>#N/A</v>
      </c>
      <c r="AA92" s="8" t="e">
        <f>ROUND(VLOOKUP($N92,ht!$A$2:$H$253,2,FALSE),1)</f>
        <v>#N/A</v>
      </c>
      <c r="AB92" s="8" t="e">
        <f>ROUND(VLOOKUP($N92,ht!$A$2:$H$253,3,FALSE),1)</f>
        <v>#N/A</v>
      </c>
      <c r="AC92" s="8" t="e">
        <f>ROUND(VLOOKUP($N92,ht!$A$2:$H$253,4,FALSE),1)</f>
        <v>#N/A</v>
      </c>
      <c r="AD92" s="8" t="e">
        <f>ROUND(VLOOKUP($N92,ht!$A$2:$H$253,5,FALSE),1)</f>
        <v>#N/A</v>
      </c>
      <c r="AE92" s="8" t="e">
        <f>ROUND(VLOOKUP($N92,ht!$A$2:$H$253,6,FALSE),1)</f>
        <v>#N/A</v>
      </c>
      <c r="AF92" s="8" t="e">
        <f>ROUND(VLOOKUP($N92,ht!$A$2:$H$253,7,FALSE),1)</f>
        <v>#N/A</v>
      </c>
      <c r="AG92" s="8" t="e">
        <f>ROUND(VLOOKUP($N92,ht!$A$2:$H$253,8,FALSE),1)</f>
        <v>#N/A</v>
      </c>
    </row>
    <row r="93" spans="1:33" x14ac:dyDescent="0.5">
      <c r="A93" s="13"/>
      <c r="B93" s="14"/>
      <c r="C93" s="15"/>
      <c r="D93" s="15"/>
      <c r="E93" s="15"/>
      <c r="F93" s="15"/>
      <c r="G93" s="15"/>
      <c r="H93" s="18" t="str">
        <f t="shared" si="10"/>
        <v/>
      </c>
      <c r="I93" s="18" t="str">
        <f t="shared" si="6"/>
        <v/>
      </c>
      <c r="J93" s="18" t="str">
        <f t="shared" si="7"/>
        <v/>
      </c>
      <c r="K93" s="19" t="str">
        <f>Profile!$B$2</f>
        <v>-</v>
      </c>
      <c r="L93" s="21">
        <f t="shared" si="8"/>
        <v>44682</v>
      </c>
      <c r="M93" s="8" t="str">
        <f t="shared" si="9"/>
        <v>0</v>
      </c>
      <c r="N93" s="8" t="str">
        <f t="shared" si="11"/>
        <v>0</v>
      </c>
      <c r="O93" s="8" t="e">
        <f>ROUND(VLOOKUP($M93,age!$A$2:$M$457,2,FALSE),1)</f>
        <v>#N/A</v>
      </c>
      <c r="P93" s="8" t="e">
        <f>ROUND(VLOOKUP($M93,age!$A$2:$M$457,3,FALSE),1)</f>
        <v>#N/A</v>
      </c>
      <c r="Q93" s="8" t="e">
        <f>ROUND(VLOOKUP($M93,age!$A$2:$M$457,4,FALSE),1)</f>
        <v>#N/A</v>
      </c>
      <c r="R93" s="8" t="e">
        <f>ROUND(VLOOKUP($M93,age!$A$2:$M$457,5,FALSE),1)</f>
        <v>#N/A</v>
      </c>
      <c r="S93" s="8" t="e">
        <f>ROUND(VLOOKUP($M93,age!$A$2:$M$457,6,FALSE),1)</f>
        <v>#N/A</v>
      </c>
      <c r="T93" s="8" t="e">
        <f>ROUND(VLOOKUP($M93,age!$A$2:$M$457,7,FALSE),1)</f>
        <v>#N/A</v>
      </c>
      <c r="U93" s="8" t="e">
        <f>ROUND(VLOOKUP($M93,age!$A$2:$M$457,8,FALSE),1)</f>
        <v>#N/A</v>
      </c>
      <c r="V93" s="8" t="e">
        <f>ROUND(VLOOKUP($M93,age!$A$2:$M$457,9,FALSE),1)</f>
        <v>#N/A</v>
      </c>
      <c r="W93" s="8" t="e">
        <f>ROUND(VLOOKUP($M93,age!$A$2:$M$457,10,FALSE),1)</f>
        <v>#N/A</v>
      </c>
      <c r="X93" s="8" t="e">
        <f>ROUND(VLOOKUP($M93,age!$A$2:$M$457,11,FALSE),1)</f>
        <v>#N/A</v>
      </c>
      <c r="Y93" s="8" t="e">
        <f>ROUND(VLOOKUP($M93,age!$A$2:$M$457,12,FALSE),1)</f>
        <v>#N/A</v>
      </c>
      <c r="Z93" s="8" t="e">
        <f>ROUND(VLOOKUP($M93,age!$A$2:$M$457,13,FALSE),1)</f>
        <v>#N/A</v>
      </c>
      <c r="AA93" s="8" t="e">
        <f>ROUND(VLOOKUP($N93,ht!$A$2:$H$253,2,FALSE),1)</f>
        <v>#N/A</v>
      </c>
      <c r="AB93" s="8" t="e">
        <f>ROUND(VLOOKUP($N93,ht!$A$2:$H$253,3,FALSE),1)</f>
        <v>#N/A</v>
      </c>
      <c r="AC93" s="8" t="e">
        <f>ROUND(VLOOKUP($N93,ht!$A$2:$H$253,4,FALSE),1)</f>
        <v>#N/A</v>
      </c>
      <c r="AD93" s="8" t="e">
        <f>ROUND(VLOOKUP($N93,ht!$A$2:$H$253,5,FALSE),1)</f>
        <v>#N/A</v>
      </c>
      <c r="AE93" s="8" t="e">
        <f>ROUND(VLOOKUP($N93,ht!$A$2:$H$253,6,FALSE),1)</f>
        <v>#N/A</v>
      </c>
      <c r="AF93" s="8" t="e">
        <f>ROUND(VLOOKUP($N93,ht!$A$2:$H$253,7,FALSE),1)</f>
        <v>#N/A</v>
      </c>
      <c r="AG93" s="8" t="e">
        <f>ROUND(VLOOKUP($N93,ht!$A$2:$H$253,8,FALSE),1)</f>
        <v>#N/A</v>
      </c>
    </row>
    <row r="94" spans="1:33" x14ac:dyDescent="0.5">
      <c r="A94" s="13"/>
      <c r="B94" s="14"/>
      <c r="C94" s="15"/>
      <c r="D94" s="15"/>
      <c r="E94" s="15"/>
      <c r="F94" s="15"/>
      <c r="G94" s="15"/>
      <c r="H94" s="18" t="str">
        <f t="shared" si="10"/>
        <v/>
      </c>
      <c r="I94" s="18" t="str">
        <f t="shared" si="6"/>
        <v/>
      </c>
      <c r="J94" s="18" t="str">
        <f t="shared" si="7"/>
        <v/>
      </c>
      <c r="K94" s="19" t="str">
        <f>Profile!$B$2</f>
        <v>-</v>
      </c>
      <c r="L94" s="21">
        <f t="shared" si="8"/>
        <v>44682</v>
      </c>
      <c r="M94" s="8" t="str">
        <f t="shared" si="9"/>
        <v>0</v>
      </c>
      <c r="N94" s="8" t="str">
        <f t="shared" si="11"/>
        <v>0</v>
      </c>
      <c r="O94" s="8" t="e">
        <f>ROUND(VLOOKUP($M94,age!$A$2:$M$457,2,FALSE),1)</f>
        <v>#N/A</v>
      </c>
      <c r="P94" s="8" t="e">
        <f>ROUND(VLOOKUP($M94,age!$A$2:$M$457,3,FALSE),1)</f>
        <v>#N/A</v>
      </c>
      <c r="Q94" s="8" t="e">
        <f>ROUND(VLOOKUP($M94,age!$A$2:$M$457,4,FALSE),1)</f>
        <v>#N/A</v>
      </c>
      <c r="R94" s="8" t="e">
        <f>ROUND(VLOOKUP($M94,age!$A$2:$M$457,5,FALSE),1)</f>
        <v>#N/A</v>
      </c>
      <c r="S94" s="8" t="e">
        <f>ROUND(VLOOKUP($M94,age!$A$2:$M$457,6,FALSE),1)</f>
        <v>#N/A</v>
      </c>
      <c r="T94" s="8" t="e">
        <f>ROUND(VLOOKUP($M94,age!$A$2:$M$457,7,FALSE),1)</f>
        <v>#N/A</v>
      </c>
      <c r="U94" s="8" t="e">
        <f>ROUND(VLOOKUP($M94,age!$A$2:$M$457,8,FALSE),1)</f>
        <v>#N/A</v>
      </c>
      <c r="V94" s="8" t="e">
        <f>ROUND(VLOOKUP($M94,age!$A$2:$M$457,9,FALSE),1)</f>
        <v>#N/A</v>
      </c>
      <c r="W94" s="8" t="e">
        <f>ROUND(VLOOKUP($M94,age!$A$2:$M$457,10,FALSE),1)</f>
        <v>#N/A</v>
      </c>
      <c r="X94" s="8" t="e">
        <f>ROUND(VLOOKUP($M94,age!$A$2:$M$457,11,FALSE),1)</f>
        <v>#N/A</v>
      </c>
      <c r="Y94" s="8" t="e">
        <f>ROUND(VLOOKUP($M94,age!$A$2:$M$457,12,FALSE),1)</f>
        <v>#N/A</v>
      </c>
      <c r="Z94" s="8" t="e">
        <f>ROUND(VLOOKUP($M94,age!$A$2:$M$457,13,FALSE),1)</f>
        <v>#N/A</v>
      </c>
      <c r="AA94" s="8" t="e">
        <f>ROUND(VLOOKUP($N94,ht!$A$2:$H$253,2,FALSE),1)</f>
        <v>#N/A</v>
      </c>
      <c r="AB94" s="8" t="e">
        <f>ROUND(VLOOKUP($N94,ht!$A$2:$H$253,3,FALSE),1)</f>
        <v>#N/A</v>
      </c>
      <c r="AC94" s="8" t="e">
        <f>ROUND(VLOOKUP($N94,ht!$A$2:$H$253,4,FALSE),1)</f>
        <v>#N/A</v>
      </c>
      <c r="AD94" s="8" t="e">
        <f>ROUND(VLOOKUP($N94,ht!$A$2:$H$253,5,FALSE),1)</f>
        <v>#N/A</v>
      </c>
      <c r="AE94" s="8" t="e">
        <f>ROUND(VLOOKUP($N94,ht!$A$2:$H$253,6,FALSE),1)</f>
        <v>#N/A</v>
      </c>
      <c r="AF94" s="8" t="e">
        <f>ROUND(VLOOKUP($N94,ht!$A$2:$H$253,7,FALSE),1)</f>
        <v>#N/A</v>
      </c>
      <c r="AG94" s="8" t="e">
        <f>ROUND(VLOOKUP($N94,ht!$A$2:$H$253,8,FALSE),1)</f>
        <v>#N/A</v>
      </c>
    </row>
    <row r="95" spans="1:33" x14ac:dyDescent="0.5">
      <c r="A95" s="13"/>
      <c r="B95" s="14"/>
      <c r="C95" s="15"/>
      <c r="D95" s="15"/>
      <c r="E95" s="15"/>
      <c r="F95" s="15"/>
      <c r="G95" s="15"/>
      <c r="H95" s="18" t="str">
        <f t="shared" si="10"/>
        <v/>
      </c>
      <c r="I95" s="18" t="str">
        <f t="shared" si="6"/>
        <v/>
      </c>
      <c r="J95" s="18" t="str">
        <f t="shared" si="7"/>
        <v/>
      </c>
      <c r="K95" s="19" t="str">
        <f>Profile!$B$2</f>
        <v>-</v>
      </c>
      <c r="L95" s="21">
        <f t="shared" si="8"/>
        <v>44682</v>
      </c>
      <c r="M95" s="8" t="str">
        <f t="shared" si="9"/>
        <v>0</v>
      </c>
      <c r="N95" s="8" t="str">
        <f t="shared" si="11"/>
        <v>0</v>
      </c>
      <c r="O95" s="8" t="e">
        <f>ROUND(VLOOKUP($M95,age!$A$2:$M$457,2,FALSE),1)</f>
        <v>#N/A</v>
      </c>
      <c r="P95" s="8" t="e">
        <f>ROUND(VLOOKUP($M95,age!$A$2:$M$457,3,FALSE),1)</f>
        <v>#N/A</v>
      </c>
      <c r="Q95" s="8" t="e">
        <f>ROUND(VLOOKUP($M95,age!$A$2:$M$457,4,FALSE),1)</f>
        <v>#N/A</v>
      </c>
      <c r="R95" s="8" t="e">
        <f>ROUND(VLOOKUP($M95,age!$A$2:$M$457,5,FALSE),1)</f>
        <v>#N/A</v>
      </c>
      <c r="S95" s="8" t="e">
        <f>ROUND(VLOOKUP($M95,age!$A$2:$M$457,6,FALSE),1)</f>
        <v>#N/A</v>
      </c>
      <c r="T95" s="8" t="e">
        <f>ROUND(VLOOKUP($M95,age!$A$2:$M$457,7,FALSE),1)</f>
        <v>#N/A</v>
      </c>
      <c r="U95" s="8" t="e">
        <f>ROUND(VLOOKUP($M95,age!$A$2:$M$457,8,FALSE),1)</f>
        <v>#N/A</v>
      </c>
      <c r="V95" s="8" t="e">
        <f>ROUND(VLOOKUP($M95,age!$A$2:$M$457,9,FALSE),1)</f>
        <v>#N/A</v>
      </c>
      <c r="W95" s="8" t="e">
        <f>ROUND(VLOOKUP($M95,age!$A$2:$M$457,10,FALSE),1)</f>
        <v>#N/A</v>
      </c>
      <c r="X95" s="8" t="e">
        <f>ROUND(VLOOKUP($M95,age!$A$2:$M$457,11,FALSE),1)</f>
        <v>#N/A</v>
      </c>
      <c r="Y95" s="8" t="e">
        <f>ROUND(VLOOKUP($M95,age!$A$2:$M$457,12,FALSE),1)</f>
        <v>#N/A</v>
      </c>
      <c r="Z95" s="8" t="e">
        <f>ROUND(VLOOKUP($M95,age!$A$2:$M$457,13,FALSE),1)</f>
        <v>#N/A</v>
      </c>
      <c r="AA95" s="8" t="e">
        <f>ROUND(VLOOKUP($N95,ht!$A$2:$H$253,2,FALSE),1)</f>
        <v>#N/A</v>
      </c>
      <c r="AB95" s="8" t="e">
        <f>ROUND(VLOOKUP($N95,ht!$A$2:$H$253,3,FALSE),1)</f>
        <v>#N/A</v>
      </c>
      <c r="AC95" s="8" t="e">
        <f>ROUND(VLOOKUP($N95,ht!$A$2:$H$253,4,FALSE),1)</f>
        <v>#N/A</v>
      </c>
      <c r="AD95" s="8" t="e">
        <f>ROUND(VLOOKUP($N95,ht!$A$2:$H$253,5,FALSE),1)</f>
        <v>#N/A</v>
      </c>
      <c r="AE95" s="8" t="e">
        <f>ROUND(VLOOKUP($N95,ht!$A$2:$H$253,6,FALSE),1)</f>
        <v>#N/A</v>
      </c>
      <c r="AF95" s="8" t="e">
        <f>ROUND(VLOOKUP($N95,ht!$A$2:$H$253,7,FALSE),1)</f>
        <v>#N/A</v>
      </c>
      <c r="AG95" s="8" t="e">
        <f>ROUND(VLOOKUP($N95,ht!$A$2:$H$253,8,FALSE),1)</f>
        <v>#N/A</v>
      </c>
    </row>
    <row r="96" spans="1:33" x14ac:dyDescent="0.5">
      <c r="A96" s="13"/>
      <c r="B96" s="14"/>
      <c r="C96" s="15"/>
      <c r="D96" s="15"/>
      <c r="E96" s="15"/>
      <c r="F96" s="15"/>
      <c r="G96" s="15"/>
      <c r="H96" s="18" t="str">
        <f t="shared" si="10"/>
        <v/>
      </c>
      <c r="I96" s="18" t="str">
        <f t="shared" si="6"/>
        <v/>
      </c>
      <c r="J96" s="18" t="str">
        <f t="shared" si="7"/>
        <v/>
      </c>
      <c r="K96" s="19" t="str">
        <f>Profile!$B$2</f>
        <v>-</v>
      </c>
      <c r="L96" s="21">
        <f t="shared" si="8"/>
        <v>44682</v>
      </c>
      <c r="M96" s="8" t="str">
        <f t="shared" si="9"/>
        <v>0</v>
      </c>
      <c r="N96" s="8" t="str">
        <f t="shared" si="11"/>
        <v>0</v>
      </c>
      <c r="O96" s="8" t="e">
        <f>ROUND(VLOOKUP($M96,age!$A$2:$M$457,2,FALSE),1)</f>
        <v>#N/A</v>
      </c>
      <c r="P96" s="8" t="e">
        <f>ROUND(VLOOKUP($M96,age!$A$2:$M$457,3,FALSE),1)</f>
        <v>#N/A</v>
      </c>
      <c r="Q96" s="8" t="e">
        <f>ROUND(VLOOKUP($M96,age!$A$2:$M$457,4,FALSE),1)</f>
        <v>#N/A</v>
      </c>
      <c r="R96" s="8" t="e">
        <f>ROUND(VLOOKUP($M96,age!$A$2:$M$457,5,FALSE),1)</f>
        <v>#N/A</v>
      </c>
      <c r="S96" s="8" t="e">
        <f>ROUND(VLOOKUP($M96,age!$A$2:$M$457,6,FALSE),1)</f>
        <v>#N/A</v>
      </c>
      <c r="T96" s="8" t="e">
        <f>ROUND(VLOOKUP($M96,age!$A$2:$M$457,7,FALSE),1)</f>
        <v>#N/A</v>
      </c>
      <c r="U96" s="8" t="e">
        <f>ROUND(VLOOKUP($M96,age!$A$2:$M$457,8,FALSE),1)</f>
        <v>#N/A</v>
      </c>
      <c r="V96" s="8" t="e">
        <f>ROUND(VLOOKUP($M96,age!$A$2:$M$457,9,FALSE),1)</f>
        <v>#N/A</v>
      </c>
      <c r="W96" s="8" t="e">
        <f>ROUND(VLOOKUP($M96,age!$A$2:$M$457,10,FALSE),1)</f>
        <v>#N/A</v>
      </c>
      <c r="X96" s="8" t="e">
        <f>ROUND(VLOOKUP($M96,age!$A$2:$M$457,11,FALSE),1)</f>
        <v>#N/A</v>
      </c>
      <c r="Y96" s="8" t="e">
        <f>ROUND(VLOOKUP($M96,age!$A$2:$M$457,12,FALSE),1)</f>
        <v>#N/A</v>
      </c>
      <c r="Z96" s="8" t="e">
        <f>ROUND(VLOOKUP($M96,age!$A$2:$M$457,13,FALSE),1)</f>
        <v>#N/A</v>
      </c>
      <c r="AA96" s="8" t="e">
        <f>ROUND(VLOOKUP($N96,ht!$A$2:$H$253,2,FALSE),1)</f>
        <v>#N/A</v>
      </c>
      <c r="AB96" s="8" t="e">
        <f>ROUND(VLOOKUP($N96,ht!$A$2:$H$253,3,FALSE),1)</f>
        <v>#N/A</v>
      </c>
      <c r="AC96" s="8" t="e">
        <f>ROUND(VLOOKUP($N96,ht!$A$2:$H$253,4,FALSE),1)</f>
        <v>#N/A</v>
      </c>
      <c r="AD96" s="8" t="e">
        <f>ROUND(VLOOKUP($N96,ht!$A$2:$H$253,5,FALSE),1)</f>
        <v>#N/A</v>
      </c>
      <c r="AE96" s="8" t="e">
        <f>ROUND(VLOOKUP($N96,ht!$A$2:$H$253,6,FALSE),1)</f>
        <v>#N/A</v>
      </c>
      <c r="AF96" s="8" t="e">
        <f>ROUND(VLOOKUP($N96,ht!$A$2:$H$253,7,FALSE),1)</f>
        <v>#N/A</v>
      </c>
      <c r="AG96" s="8" t="e">
        <f>ROUND(VLOOKUP($N96,ht!$A$2:$H$253,8,FALSE),1)</f>
        <v>#N/A</v>
      </c>
    </row>
    <row r="97" spans="1:33" x14ac:dyDescent="0.5">
      <c r="A97" s="13"/>
      <c r="B97" s="14"/>
      <c r="C97" s="15"/>
      <c r="D97" s="15"/>
      <c r="E97" s="15"/>
      <c r="F97" s="15"/>
      <c r="G97" s="15"/>
      <c r="H97" s="18" t="str">
        <f t="shared" si="10"/>
        <v/>
      </c>
      <c r="I97" s="18" t="str">
        <f t="shared" si="6"/>
        <v/>
      </c>
      <c r="J97" s="18" t="str">
        <f t="shared" si="7"/>
        <v/>
      </c>
      <c r="K97" s="19" t="str">
        <f>Profile!$B$2</f>
        <v>-</v>
      </c>
      <c r="L97" s="21">
        <f t="shared" si="8"/>
        <v>44682</v>
      </c>
      <c r="M97" s="8" t="str">
        <f t="shared" si="9"/>
        <v>0</v>
      </c>
      <c r="N97" s="8" t="str">
        <f t="shared" si="11"/>
        <v>0</v>
      </c>
      <c r="O97" s="8" t="e">
        <f>ROUND(VLOOKUP($M97,age!$A$2:$M$457,2,FALSE),1)</f>
        <v>#N/A</v>
      </c>
      <c r="P97" s="8" t="e">
        <f>ROUND(VLOOKUP($M97,age!$A$2:$M$457,3,FALSE),1)</f>
        <v>#N/A</v>
      </c>
      <c r="Q97" s="8" t="e">
        <f>ROUND(VLOOKUP($M97,age!$A$2:$M$457,4,FALSE),1)</f>
        <v>#N/A</v>
      </c>
      <c r="R97" s="8" t="e">
        <f>ROUND(VLOOKUP($M97,age!$A$2:$M$457,5,FALSE),1)</f>
        <v>#N/A</v>
      </c>
      <c r="S97" s="8" t="e">
        <f>ROUND(VLOOKUP($M97,age!$A$2:$M$457,6,FALSE),1)</f>
        <v>#N/A</v>
      </c>
      <c r="T97" s="8" t="e">
        <f>ROUND(VLOOKUP($M97,age!$A$2:$M$457,7,FALSE),1)</f>
        <v>#N/A</v>
      </c>
      <c r="U97" s="8" t="e">
        <f>ROUND(VLOOKUP($M97,age!$A$2:$M$457,8,FALSE),1)</f>
        <v>#N/A</v>
      </c>
      <c r="V97" s="8" t="e">
        <f>ROUND(VLOOKUP($M97,age!$A$2:$M$457,9,FALSE),1)</f>
        <v>#N/A</v>
      </c>
      <c r="W97" s="8" t="e">
        <f>ROUND(VLOOKUP($M97,age!$A$2:$M$457,10,FALSE),1)</f>
        <v>#N/A</v>
      </c>
      <c r="X97" s="8" t="e">
        <f>ROUND(VLOOKUP($M97,age!$A$2:$M$457,11,FALSE),1)</f>
        <v>#N/A</v>
      </c>
      <c r="Y97" s="8" t="e">
        <f>ROUND(VLOOKUP($M97,age!$A$2:$M$457,12,FALSE),1)</f>
        <v>#N/A</v>
      </c>
      <c r="Z97" s="8" t="e">
        <f>ROUND(VLOOKUP($M97,age!$A$2:$M$457,13,FALSE),1)</f>
        <v>#N/A</v>
      </c>
      <c r="AA97" s="8" t="e">
        <f>ROUND(VLOOKUP($N97,ht!$A$2:$H$253,2,FALSE),1)</f>
        <v>#N/A</v>
      </c>
      <c r="AB97" s="8" t="e">
        <f>ROUND(VLOOKUP($N97,ht!$A$2:$H$253,3,FALSE),1)</f>
        <v>#N/A</v>
      </c>
      <c r="AC97" s="8" t="e">
        <f>ROUND(VLOOKUP($N97,ht!$A$2:$H$253,4,FALSE),1)</f>
        <v>#N/A</v>
      </c>
      <c r="AD97" s="8" t="e">
        <f>ROUND(VLOOKUP($N97,ht!$A$2:$H$253,5,FALSE),1)</f>
        <v>#N/A</v>
      </c>
      <c r="AE97" s="8" t="e">
        <f>ROUND(VLOOKUP($N97,ht!$A$2:$H$253,6,FALSE),1)</f>
        <v>#N/A</v>
      </c>
      <c r="AF97" s="8" t="e">
        <f>ROUND(VLOOKUP($N97,ht!$A$2:$H$253,7,FALSE),1)</f>
        <v>#N/A</v>
      </c>
      <c r="AG97" s="8" t="e">
        <f>ROUND(VLOOKUP($N97,ht!$A$2:$H$253,8,FALSE),1)</f>
        <v>#N/A</v>
      </c>
    </row>
    <row r="98" spans="1:33" x14ac:dyDescent="0.5">
      <c r="A98" s="13"/>
      <c r="B98" s="14"/>
      <c r="C98" s="15"/>
      <c r="D98" s="15"/>
      <c r="E98" s="15"/>
      <c r="F98" s="15"/>
      <c r="G98" s="15"/>
      <c r="H98" s="18" t="str">
        <f t="shared" si="10"/>
        <v/>
      </c>
      <c r="I98" s="18" t="str">
        <f t="shared" si="6"/>
        <v/>
      </c>
      <c r="J98" s="18" t="str">
        <f t="shared" si="7"/>
        <v/>
      </c>
      <c r="K98" s="19" t="str">
        <f>Profile!$B$2</f>
        <v>-</v>
      </c>
      <c r="L98" s="21">
        <f t="shared" si="8"/>
        <v>44682</v>
      </c>
      <c r="M98" s="8" t="str">
        <f t="shared" si="9"/>
        <v>0</v>
      </c>
      <c r="N98" s="8" t="str">
        <f t="shared" si="11"/>
        <v>0</v>
      </c>
      <c r="O98" s="8" t="e">
        <f>ROUND(VLOOKUP($M98,age!$A$2:$M$457,2,FALSE),1)</f>
        <v>#N/A</v>
      </c>
      <c r="P98" s="8" t="e">
        <f>ROUND(VLOOKUP($M98,age!$A$2:$M$457,3,FALSE),1)</f>
        <v>#N/A</v>
      </c>
      <c r="Q98" s="8" t="e">
        <f>ROUND(VLOOKUP($M98,age!$A$2:$M$457,4,FALSE),1)</f>
        <v>#N/A</v>
      </c>
      <c r="R98" s="8" t="e">
        <f>ROUND(VLOOKUP($M98,age!$A$2:$M$457,5,FALSE),1)</f>
        <v>#N/A</v>
      </c>
      <c r="S98" s="8" t="e">
        <f>ROUND(VLOOKUP($M98,age!$A$2:$M$457,6,FALSE),1)</f>
        <v>#N/A</v>
      </c>
      <c r="T98" s="8" t="e">
        <f>ROUND(VLOOKUP($M98,age!$A$2:$M$457,7,FALSE),1)</f>
        <v>#N/A</v>
      </c>
      <c r="U98" s="8" t="e">
        <f>ROUND(VLOOKUP($M98,age!$A$2:$M$457,8,FALSE),1)</f>
        <v>#N/A</v>
      </c>
      <c r="V98" s="8" t="e">
        <f>ROUND(VLOOKUP($M98,age!$A$2:$M$457,9,FALSE),1)</f>
        <v>#N/A</v>
      </c>
      <c r="W98" s="8" t="e">
        <f>ROUND(VLOOKUP($M98,age!$A$2:$M$457,10,FALSE),1)</f>
        <v>#N/A</v>
      </c>
      <c r="X98" s="8" t="e">
        <f>ROUND(VLOOKUP($M98,age!$A$2:$M$457,11,FALSE),1)</f>
        <v>#N/A</v>
      </c>
      <c r="Y98" s="8" t="e">
        <f>ROUND(VLOOKUP($M98,age!$A$2:$M$457,12,FALSE),1)</f>
        <v>#N/A</v>
      </c>
      <c r="Z98" s="8" t="e">
        <f>ROUND(VLOOKUP($M98,age!$A$2:$M$457,13,FALSE),1)</f>
        <v>#N/A</v>
      </c>
      <c r="AA98" s="8" t="e">
        <f>ROUND(VLOOKUP($N98,ht!$A$2:$H$253,2,FALSE),1)</f>
        <v>#N/A</v>
      </c>
      <c r="AB98" s="8" t="e">
        <f>ROUND(VLOOKUP($N98,ht!$A$2:$H$253,3,FALSE),1)</f>
        <v>#N/A</v>
      </c>
      <c r="AC98" s="8" t="e">
        <f>ROUND(VLOOKUP($N98,ht!$A$2:$H$253,4,FALSE),1)</f>
        <v>#N/A</v>
      </c>
      <c r="AD98" s="8" t="e">
        <f>ROUND(VLOOKUP($N98,ht!$A$2:$H$253,5,FALSE),1)</f>
        <v>#N/A</v>
      </c>
      <c r="AE98" s="8" t="e">
        <f>ROUND(VLOOKUP($N98,ht!$A$2:$H$253,6,FALSE),1)</f>
        <v>#N/A</v>
      </c>
      <c r="AF98" s="8" t="e">
        <f>ROUND(VLOOKUP($N98,ht!$A$2:$H$253,7,FALSE),1)</f>
        <v>#N/A</v>
      </c>
      <c r="AG98" s="8" t="e">
        <f>ROUND(VLOOKUP($N98,ht!$A$2:$H$253,8,FALSE),1)</f>
        <v>#N/A</v>
      </c>
    </row>
    <row r="99" spans="1:33" x14ac:dyDescent="0.5">
      <c r="A99" s="13"/>
      <c r="B99" s="14"/>
      <c r="C99" s="15"/>
      <c r="D99" s="15"/>
      <c r="E99" s="15"/>
      <c r="F99" s="15"/>
      <c r="G99" s="15"/>
      <c r="H99" s="18" t="str">
        <f t="shared" si="10"/>
        <v/>
      </c>
      <c r="I99" s="18" t="str">
        <f t="shared" si="6"/>
        <v/>
      </c>
      <c r="J99" s="18" t="str">
        <f t="shared" si="7"/>
        <v/>
      </c>
      <c r="K99" s="19" t="str">
        <f>Profile!$B$2</f>
        <v>-</v>
      </c>
      <c r="L99" s="21">
        <f t="shared" si="8"/>
        <v>44682</v>
      </c>
      <c r="M99" s="8" t="str">
        <f t="shared" si="9"/>
        <v>0</v>
      </c>
      <c r="N99" s="8" t="str">
        <f t="shared" si="11"/>
        <v>0</v>
      </c>
      <c r="O99" s="8" t="e">
        <f>ROUND(VLOOKUP($M99,age!$A$2:$M$457,2,FALSE),1)</f>
        <v>#N/A</v>
      </c>
      <c r="P99" s="8" t="e">
        <f>ROUND(VLOOKUP($M99,age!$A$2:$M$457,3,FALSE),1)</f>
        <v>#N/A</v>
      </c>
      <c r="Q99" s="8" t="e">
        <f>ROUND(VLOOKUP($M99,age!$A$2:$M$457,4,FALSE),1)</f>
        <v>#N/A</v>
      </c>
      <c r="R99" s="8" t="e">
        <f>ROUND(VLOOKUP($M99,age!$A$2:$M$457,5,FALSE),1)</f>
        <v>#N/A</v>
      </c>
      <c r="S99" s="8" t="e">
        <f>ROUND(VLOOKUP($M99,age!$A$2:$M$457,6,FALSE),1)</f>
        <v>#N/A</v>
      </c>
      <c r="T99" s="8" t="e">
        <f>ROUND(VLOOKUP($M99,age!$A$2:$M$457,7,FALSE),1)</f>
        <v>#N/A</v>
      </c>
      <c r="U99" s="8" t="e">
        <f>ROUND(VLOOKUP($M99,age!$A$2:$M$457,8,FALSE),1)</f>
        <v>#N/A</v>
      </c>
      <c r="V99" s="8" t="e">
        <f>ROUND(VLOOKUP($M99,age!$A$2:$M$457,9,FALSE),1)</f>
        <v>#N/A</v>
      </c>
      <c r="W99" s="8" t="e">
        <f>ROUND(VLOOKUP($M99,age!$A$2:$M$457,10,FALSE),1)</f>
        <v>#N/A</v>
      </c>
      <c r="X99" s="8" t="e">
        <f>ROUND(VLOOKUP($M99,age!$A$2:$M$457,11,FALSE),1)</f>
        <v>#N/A</v>
      </c>
      <c r="Y99" s="8" t="e">
        <f>ROUND(VLOOKUP($M99,age!$A$2:$M$457,12,FALSE),1)</f>
        <v>#N/A</v>
      </c>
      <c r="Z99" s="8" t="e">
        <f>ROUND(VLOOKUP($M99,age!$A$2:$M$457,13,FALSE),1)</f>
        <v>#N/A</v>
      </c>
      <c r="AA99" s="8" t="e">
        <f>ROUND(VLOOKUP($N99,ht!$A$2:$H$253,2,FALSE),1)</f>
        <v>#N/A</v>
      </c>
      <c r="AB99" s="8" t="e">
        <f>ROUND(VLOOKUP($N99,ht!$A$2:$H$253,3,FALSE),1)</f>
        <v>#N/A</v>
      </c>
      <c r="AC99" s="8" t="e">
        <f>ROUND(VLOOKUP($N99,ht!$A$2:$H$253,4,FALSE),1)</f>
        <v>#N/A</v>
      </c>
      <c r="AD99" s="8" t="e">
        <f>ROUND(VLOOKUP($N99,ht!$A$2:$H$253,5,FALSE),1)</f>
        <v>#N/A</v>
      </c>
      <c r="AE99" s="8" t="e">
        <f>ROUND(VLOOKUP($N99,ht!$A$2:$H$253,6,FALSE),1)</f>
        <v>#N/A</v>
      </c>
      <c r="AF99" s="8" t="e">
        <f>ROUND(VLOOKUP($N99,ht!$A$2:$H$253,7,FALSE),1)</f>
        <v>#N/A</v>
      </c>
      <c r="AG99" s="8" t="e">
        <f>ROUND(VLOOKUP($N99,ht!$A$2:$H$253,8,FALSE),1)</f>
        <v>#N/A</v>
      </c>
    </row>
    <row r="100" spans="1:33" x14ac:dyDescent="0.5">
      <c r="A100" s="13"/>
      <c r="B100" s="14"/>
      <c r="C100" s="15"/>
      <c r="D100" s="15"/>
      <c r="E100" s="15"/>
      <c r="F100" s="15"/>
      <c r="G100" s="15"/>
      <c r="H100" s="18" t="str">
        <f t="shared" si="10"/>
        <v/>
      </c>
      <c r="I100" s="18" t="str">
        <f t="shared" si="6"/>
        <v/>
      </c>
      <c r="J100" s="18" t="str">
        <f t="shared" si="7"/>
        <v/>
      </c>
      <c r="K100" s="19" t="str">
        <f>Profile!$B$2</f>
        <v>-</v>
      </c>
      <c r="L100" s="21">
        <f t="shared" si="8"/>
        <v>44682</v>
      </c>
      <c r="M100" s="8" t="str">
        <f t="shared" si="9"/>
        <v>0</v>
      </c>
      <c r="N100" s="8" t="str">
        <f t="shared" si="11"/>
        <v>0</v>
      </c>
      <c r="O100" s="8" t="e">
        <f>ROUND(VLOOKUP($M100,age!$A$2:$M$457,2,FALSE),1)</f>
        <v>#N/A</v>
      </c>
      <c r="P100" s="8" t="e">
        <f>ROUND(VLOOKUP($M100,age!$A$2:$M$457,3,FALSE),1)</f>
        <v>#N/A</v>
      </c>
      <c r="Q100" s="8" t="e">
        <f>ROUND(VLOOKUP($M100,age!$A$2:$M$457,4,FALSE),1)</f>
        <v>#N/A</v>
      </c>
      <c r="R100" s="8" t="e">
        <f>ROUND(VLOOKUP($M100,age!$A$2:$M$457,5,FALSE),1)</f>
        <v>#N/A</v>
      </c>
      <c r="S100" s="8" t="e">
        <f>ROUND(VLOOKUP($M100,age!$A$2:$M$457,6,FALSE),1)</f>
        <v>#N/A</v>
      </c>
      <c r="T100" s="8" t="e">
        <f>ROUND(VLOOKUP($M100,age!$A$2:$M$457,7,FALSE),1)</f>
        <v>#N/A</v>
      </c>
      <c r="U100" s="8" t="e">
        <f>ROUND(VLOOKUP($M100,age!$A$2:$M$457,8,FALSE),1)</f>
        <v>#N/A</v>
      </c>
      <c r="V100" s="8" t="e">
        <f>ROUND(VLOOKUP($M100,age!$A$2:$M$457,9,FALSE),1)</f>
        <v>#N/A</v>
      </c>
      <c r="W100" s="8" t="e">
        <f>ROUND(VLOOKUP($M100,age!$A$2:$M$457,10,FALSE),1)</f>
        <v>#N/A</v>
      </c>
      <c r="X100" s="8" t="e">
        <f>ROUND(VLOOKUP($M100,age!$A$2:$M$457,11,FALSE),1)</f>
        <v>#N/A</v>
      </c>
      <c r="Y100" s="8" t="e">
        <f>ROUND(VLOOKUP($M100,age!$A$2:$M$457,12,FALSE),1)</f>
        <v>#N/A</v>
      </c>
      <c r="Z100" s="8" t="e">
        <f>ROUND(VLOOKUP($M100,age!$A$2:$M$457,13,FALSE),1)</f>
        <v>#N/A</v>
      </c>
      <c r="AA100" s="8" t="e">
        <f>ROUND(VLOOKUP($N100,ht!$A$2:$H$253,2,FALSE),1)</f>
        <v>#N/A</v>
      </c>
      <c r="AB100" s="8" t="e">
        <f>ROUND(VLOOKUP($N100,ht!$A$2:$H$253,3,FALSE),1)</f>
        <v>#N/A</v>
      </c>
      <c r="AC100" s="8" t="e">
        <f>ROUND(VLOOKUP($N100,ht!$A$2:$H$253,4,FALSE),1)</f>
        <v>#N/A</v>
      </c>
      <c r="AD100" s="8" t="e">
        <f>ROUND(VLOOKUP($N100,ht!$A$2:$H$253,5,FALSE),1)</f>
        <v>#N/A</v>
      </c>
      <c r="AE100" s="8" t="e">
        <f>ROUND(VLOOKUP($N100,ht!$A$2:$H$253,6,FALSE),1)</f>
        <v>#N/A</v>
      </c>
      <c r="AF100" s="8" t="e">
        <f>ROUND(VLOOKUP($N100,ht!$A$2:$H$253,7,FALSE),1)</f>
        <v>#N/A</v>
      </c>
      <c r="AG100" s="8" t="e">
        <f>ROUND(VLOOKUP($N100,ht!$A$2:$H$253,8,FALSE),1)</f>
        <v>#N/A</v>
      </c>
    </row>
    <row r="101" spans="1:33" x14ac:dyDescent="0.5">
      <c r="A101" s="13"/>
      <c r="B101" s="14"/>
      <c r="C101" s="15"/>
      <c r="D101" s="15"/>
      <c r="E101" s="15"/>
      <c r="F101" s="15"/>
      <c r="G101" s="15"/>
      <c r="H101" s="18" t="str">
        <f t="shared" si="10"/>
        <v/>
      </c>
      <c r="I101" s="18" t="str">
        <f t="shared" si="6"/>
        <v/>
      </c>
      <c r="J101" s="18" t="str">
        <f t="shared" si="7"/>
        <v/>
      </c>
      <c r="K101" s="19" t="str">
        <f>Profile!$B$2</f>
        <v>-</v>
      </c>
      <c r="L101" s="21">
        <f t="shared" si="8"/>
        <v>44682</v>
      </c>
      <c r="M101" s="8" t="str">
        <f t="shared" si="9"/>
        <v>0</v>
      </c>
      <c r="N101" s="8" t="str">
        <f t="shared" si="11"/>
        <v>0</v>
      </c>
      <c r="O101" s="8" t="e">
        <f>ROUND(VLOOKUP($M101,age!$A$2:$M$457,2,FALSE),1)</f>
        <v>#N/A</v>
      </c>
      <c r="P101" s="8" t="e">
        <f>ROUND(VLOOKUP($M101,age!$A$2:$M$457,3,FALSE),1)</f>
        <v>#N/A</v>
      </c>
      <c r="Q101" s="8" t="e">
        <f>ROUND(VLOOKUP($M101,age!$A$2:$M$457,4,FALSE),1)</f>
        <v>#N/A</v>
      </c>
      <c r="R101" s="8" t="e">
        <f>ROUND(VLOOKUP($M101,age!$A$2:$M$457,5,FALSE),1)</f>
        <v>#N/A</v>
      </c>
      <c r="S101" s="8" t="e">
        <f>ROUND(VLOOKUP($M101,age!$A$2:$M$457,6,FALSE),1)</f>
        <v>#N/A</v>
      </c>
      <c r="T101" s="8" t="e">
        <f>ROUND(VLOOKUP($M101,age!$A$2:$M$457,7,FALSE),1)</f>
        <v>#N/A</v>
      </c>
      <c r="U101" s="8" t="e">
        <f>ROUND(VLOOKUP($M101,age!$A$2:$M$457,8,FALSE),1)</f>
        <v>#N/A</v>
      </c>
      <c r="V101" s="8" t="e">
        <f>ROUND(VLOOKUP($M101,age!$A$2:$M$457,9,FALSE),1)</f>
        <v>#N/A</v>
      </c>
      <c r="W101" s="8" t="e">
        <f>ROUND(VLOOKUP($M101,age!$A$2:$M$457,10,FALSE),1)</f>
        <v>#N/A</v>
      </c>
      <c r="X101" s="8" t="e">
        <f>ROUND(VLOOKUP($M101,age!$A$2:$M$457,11,FALSE),1)</f>
        <v>#N/A</v>
      </c>
      <c r="Y101" s="8" t="e">
        <f>ROUND(VLOOKUP($M101,age!$A$2:$M$457,12,FALSE),1)</f>
        <v>#N/A</v>
      </c>
      <c r="Z101" s="8" t="e">
        <f>ROUND(VLOOKUP($M101,age!$A$2:$M$457,13,FALSE),1)</f>
        <v>#N/A</v>
      </c>
      <c r="AA101" s="8" t="e">
        <f>ROUND(VLOOKUP($N101,ht!$A$2:$H$253,2,FALSE),1)</f>
        <v>#N/A</v>
      </c>
      <c r="AB101" s="8" t="e">
        <f>ROUND(VLOOKUP($N101,ht!$A$2:$H$253,3,FALSE),1)</f>
        <v>#N/A</v>
      </c>
      <c r="AC101" s="8" t="e">
        <f>ROUND(VLOOKUP($N101,ht!$A$2:$H$253,4,FALSE),1)</f>
        <v>#N/A</v>
      </c>
      <c r="AD101" s="8" t="e">
        <f>ROUND(VLOOKUP($N101,ht!$A$2:$H$253,5,FALSE),1)</f>
        <v>#N/A</v>
      </c>
      <c r="AE101" s="8" t="e">
        <f>ROUND(VLOOKUP($N101,ht!$A$2:$H$253,6,FALSE),1)</f>
        <v>#N/A</v>
      </c>
      <c r="AF101" s="8" t="e">
        <f>ROUND(VLOOKUP($N101,ht!$A$2:$H$253,7,FALSE),1)</f>
        <v>#N/A</v>
      </c>
      <c r="AG101" s="8" t="e">
        <f>ROUND(VLOOKUP($N101,ht!$A$2:$H$253,8,FALSE),1)</f>
        <v>#N/A</v>
      </c>
    </row>
    <row r="102" spans="1:33" x14ac:dyDescent="0.5">
      <c r="A102" s="13"/>
      <c r="B102" s="14"/>
      <c r="C102" s="15"/>
      <c r="D102" s="15"/>
      <c r="E102" s="15"/>
      <c r="F102" s="15"/>
      <c r="G102" s="15"/>
      <c r="H102" s="18" t="str">
        <f t="shared" si="10"/>
        <v/>
      </c>
      <c r="I102" s="18" t="str">
        <f t="shared" si="6"/>
        <v/>
      </c>
      <c r="J102" s="18" t="str">
        <f t="shared" si="7"/>
        <v/>
      </c>
      <c r="K102" s="19" t="str">
        <f>Profile!$B$2</f>
        <v>-</v>
      </c>
      <c r="L102" s="21">
        <f t="shared" si="8"/>
        <v>44682</v>
      </c>
      <c r="M102" s="8" t="str">
        <f t="shared" si="9"/>
        <v>0</v>
      </c>
      <c r="N102" s="8" t="str">
        <f t="shared" si="11"/>
        <v>0</v>
      </c>
      <c r="O102" s="8" t="e">
        <f>ROUND(VLOOKUP($M102,age!$A$2:$M$457,2,FALSE),1)</f>
        <v>#N/A</v>
      </c>
      <c r="P102" s="8" t="e">
        <f>ROUND(VLOOKUP($M102,age!$A$2:$M$457,3,FALSE),1)</f>
        <v>#N/A</v>
      </c>
      <c r="Q102" s="8" t="e">
        <f>ROUND(VLOOKUP($M102,age!$A$2:$M$457,4,FALSE),1)</f>
        <v>#N/A</v>
      </c>
      <c r="R102" s="8" t="e">
        <f>ROUND(VLOOKUP($M102,age!$A$2:$M$457,5,FALSE),1)</f>
        <v>#N/A</v>
      </c>
      <c r="S102" s="8" t="e">
        <f>ROUND(VLOOKUP($M102,age!$A$2:$M$457,6,FALSE),1)</f>
        <v>#N/A</v>
      </c>
      <c r="T102" s="8" t="e">
        <f>ROUND(VLOOKUP($M102,age!$A$2:$M$457,7,FALSE),1)</f>
        <v>#N/A</v>
      </c>
      <c r="U102" s="8" t="e">
        <f>ROUND(VLOOKUP($M102,age!$A$2:$M$457,8,FALSE),1)</f>
        <v>#N/A</v>
      </c>
      <c r="V102" s="8" t="e">
        <f>ROUND(VLOOKUP($M102,age!$A$2:$M$457,9,FALSE),1)</f>
        <v>#N/A</v>
      </c>
      <c r="W102" s="8" t="e">
        <f>ROUND(VLOOKUP($M102,age!$A$2:$M$457,10,FALSE),1)</f>
        <v>#N/A</v>
      </c>
      <c r="X102" s="8" t="e">
        <f>ROUND(VLOOKUP($M102,age!$A$2:$M$457,11,FALSE),1)</f>
        <v>#N/A</v>
      </c>
      <c r="Y102" s="8" t="e">
        <f>ROUND(VLOOKUP($M102,age!$A$2:$M$457,12,FALSE),1)</f>
        <v>#N/A</v>
      </c>
      <c r="Z102" s="8" t="e">
        <f>ROUND(VLOOKUP($M102,age!$A$2:$M$457,13,FALSE),1)</f>
        <v>#N/A</v>
      </c>
      <c r="AA102" s="8" t="e">
        <f>ROUND(VLOOKUP($N102,ht!$A$2:$H$253,2,FALSE),1)</f>
        <v>#N/A</v>
      </c>
      <c r="AB102" s="8" t="e">
        <f>ROUND(VLOOKUP($N102,ht!$A$2:$H$253,3,FALSE),1)</f>
        <v>#N/A</v>
      </c>
      <c r="AC102" s="8" t="e">
        <f>ROUND(VLOOKUP($N102,ht!$A$2:$H$253,4,FALSE),1)</f>
        <v>#N/A</v>
      </c>
      <c r="AD102" s="8" t="e">
        <f>ROUND(VLOOKUP($N102,ht!$A$2:$H$253,5,FALSE),1)</f>
        <v>#N/A</v>
      </c>
      <c r="AE102" s="8" t="e">
        <f>ROUND(VLOOKUP($N102,ht!$A$2:$H$253,6,FALSE),1)</f>
        <v>#N/A</v>
      </c>
      <c r="AF102" s="8" t="e">
        <f>ROUND(VLOOKUP($N102,ht!$A$2:$H$253,7,FALSE),1)</f>
        <v>#N/A</v>
      </c>
      <c r="AG102" s="8" t="e">
        <f>ROUND(VLOOKUP($N102,ht!$A$2:$H$253,8,FALSE),1)</f>
        <v>#N/A</v>
      </c>
    </row>
    <row r="103" spans="1:33" x14ac:dyDescent="0.5">
      <c r="A103" s="13"/>
      <c r="B103" s="14"/>
      <c r="C103" s="15"/>
      <c r="D103" s="15"/>
      <c r="E103" s="15"/>
      <c r="F103" s="15"/>
      <c r="G103" s="15"/>
      <c r="H103" s="18" t="str">
        <f t="shared" si="10"/>
        <v/>
      </c>
      <c r="I103" s="18" t="str">
        <f t="shared" si="6"/>
        <v/>
      </c>
      <c r="J103" s="18" t="str">
        <f t="shared" si="7"/>
        <v/>
      </c>
      <c r="K103" s="19" t="str">
        <f>Profile!$B$2</f>
        <v>-</v>
      </c>
      <c r="L103" s="21">
        <f t="shared" si="8"/>
        <v>44682</v>
      </c>
      <c r="M103" s="8" t="str">
        <f t="shared" si="9"/>
        <v>0</v>
      </c>
      <c r="N103" s="8" t="str">
        <f t="shared" si="11"/>
        <v>0</v>
      </c>
      <c r="O103" s="8" t="e">
        <f>ROUND(VLOOKUP($M103,age!$A$2:$M$457,2,FALSE),1)</f>
        <v>#N/A</v>
      </c>
      <c r="P103" s="8" t="e">
        <f>ROUND(VLOOKUP($M103,age!$A$2:$M$457,3,FALSE),1)</f>
        <v>#N/A</v>
      </c>
      <c r="Q103" s="8" t="e">
        <f>ROUND(VLOOKUP($M103,age!$A$2:$M$457,4,FALSE),1)</f>
        <v>#N/A</v>
      </c>
      <c r="R103" s="8" t="e">
        <f>ROUND(VLOOKUP($M103,age!$A$2:$M$457,5,FALSE),1)</f>
        <v>#N/A</v>
      </c>
      <c r="S103" s="8" t="e">
        <f>ROUND(VLOOKUP($M103,age!$A$2:$M$457,6,FALSE),1)</f>
        <v>#N/A</v>
      </c>
      <c r="T103" s="8" t="e">
        <f>ROUND(VLOOKUP($M103,age!$A$2:$M$457,7,FALSE),1)</f>
        <v>#N/A</v>
      </c>
      <c r="U103" s="8" t="e">
        <f>ROUND(VLOOKUP($M103,age!$A$2:$M$457,8,FALSE),1)</f>
        <v>#N/A</v>
      </c>
      <c r="V103" s="8" t="e">
        <f>ROUND(VLOOKUP($M103,age!$A$2:$M$457,9,FALSE),1)</f>
        <v>#N/A</v>
      </c>
      <c r="W103" s="8" t="e">
        <f>ROUND(VLOOKUP($M103,age!$A$2:$M$457,10,FALSE),1)</f>
        <v>#N/A</v>
      </c>
      <c r="X103" s="8" t="e">
        <f>ROUND(VLOOKUP($M103,age!$A$2:$M$457,11,FALSE),1)</f>
        <v>#N/A</v>
      </c>
      <c r="Y103" s="8" t="e">
        <f>ROUND(VLOOKUP($M103,age!$A$2:$M$457,12,FALSE),1)</f>
        <v>#N/A</v>
      </c>
      <c r="Z103" s="8" t="e">
        <f>ROUND(VLOOKUP($M103,age!$A$2:$M$457,13,FALSE),1)</f>
        <v>#N/A</v>
      </c>
      <c r="AA103" s="8" t="e">
        <f>ROUND(VLOOKUP($N103,ht!$A$2:$H$253,2,FALSE),1)</f>
        <v>#N/A</v>
      </c>
      <c r="AB103" s="8" t="e">
        <f>ROUND(VLOOKUP($N103,ht!$A$2:$H$253,3,FALSE),1)</f>
        <v>#N/A</v>
      </c>
      <c r="AC103" s="8" t="e">
        <f>ROUND(VLOOKUP($N103,ht!$A$2:$H$253,4,FALSE),1)</f>
        <v>#N/A</v>
      </c>
      <c r="AD103" s="8" t="e">
        <f>ROUND(VLOOKUP($N103,ht!$A$2:$H$253,5,FALSE),1)</f>
        <v>#N/A</v>
      </c>
      <c r="AE103" s="8" t="e">
        <f>ROUND(VLOOKUP($N103,ht!$A$2:$H$253,6,FALSE),1)</f>
        <v>#N/A</v>
      </c>
      <c r="AF103" s="8" t="e">
        <f>ROUND(VLOOKUP($N103,ht!$A$2:$H$253,7,FALSE),1)</f>
        <v>#N/A</v>
      </c>
      <c r="AG103" s="8" t="e">
        <f>ROUND(VLOOKUP($N103,ht!$A$2:$H$253,8,FALSE),1)</f>
        <v>#N/A</v>
      </c>
    </row>
  </sheetData>
  <sheetProtection password="98C2" sheet="1" objects="1" scenarios="1"/>
  <mergeCells count="18">
    <mergeCell ref="N2:N3"/>
    <mergeCell ref="O2:T2"/>
    <mergeCell ref="U2:Z2"/>
    <mergeCell ref="AA2:AG2"/>
    <mergeCell ref="H2:H3"/>
    <mergeCell ref="I2:I3"/>
    <mergeCell ref="J2:J3"/>
    <mergeCell ref="K2:K3"/>
    <mergeCell ref="L2:L3"/>
    <mergeCell ref="M2:M3"/>
    <mergeCell ref="A1:C1"/>
    <mergeCell ref="D1:G1"/>
    <mergeCell ref="A2:A3"/>
    <mergeCell ref="B2:B3"/>
    <mergeCell ref="C2:C3"/>
    <mergeCell ref="D2:E2"/>
    <mergeCell ref="F2:F3"/>
    <mergeCell ref="G2:G3"/>
  </mergeCells>
  <pageMargins left="0.75" right="0.75" top="1" bottom="1" header="0.5" footer="0.5"/>
  <pageSetup paperSize="9" scale="67" fitToHeight="0" orientation="portrait" horizontalDpi="4294967293" verticalDpi="12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103"/>
  <sheetViews>
    <sheetView zoomScale="64" zoomScaleNormal="64" workbookViewId="0">
      <selection activeCell="J1" sqref="J1"/>
    </sheetView>
  </sheetViews>
  <sheetFormatPr defaultColWidth="9.140625" defaultRowHeight="21.75" x14ac:dyDescent="0.5"/>
  <cols>
    <col min="1" max="1" width="8.42578125" style="8" customWidth="1"/>
    <col min="2" max="2" width="29.140625" style="8" customWidth="1"/>
    <col min="3" max="3" width="6.140625" style="9" customWidth="1"/>
    <col min="4" max="4" width="5.7109375" style="9" customWidth="1"/>
    <col min="5" max="5" width="5.85546875" style="9" customWidth="1"/>
    <col min="6" max="6" width="7.28515625" style="9" customWidth="1"/>
    <col min="7" max="7" width="6.5703125" style="9" customWidth="1"/>
    <col min="8" max="8" width="20.28515625" style="8" customWidth="1"/>
    <col min="9" max="9" width="21.28515625" style="8" customWidth="1"/>
    <col min="10" max="10" width="20.42578125" style="8" customWidth="1"/>
    <col min="11" max="11" width="10.5703125" style="8" hidden="1" customWidth="1"/>
    <col min="12" max="12" width="10.42578125" style="8" hidden="1" customWidth="1"/>
    <col min="13" max="14" width="9.140625" style="8" hidden="1" customWidth="1"/>
    <col min="15" max="15" width="9.42578125" style="8" hidden="1" customWidth="1"/>
    <col min="16" max="26" width="9.140625" style="8" hidden="1" customWidth="1"/>
    <col min="27" max="27" width="7.85546875" style="8" hidden="1" customWidth="1"/>
    <col min="28" max="28" width="6.7109375" style="8" hidden="1" customWidth="1"/>
    <col min="29" max="29" width="7.85546875" style="8" hidden="1" customWidth="1"/>
    <col min="30" max="30" width="8.5703125" style="8" hidden="1" customWidth="1"/>
    <col min="31" max="31" width="8.28515625" style="8" hidden="1" customWidth="1"/>
    <col min="32" max="32" width="6.85546875" style="8" hidden="1" customWidth="1"/>
    <col min="33" max="33" width="9.140625" style="8" hidden="1" customWidth="1"/>
    <col min="34" max="16384" width="9.140625" style="8"/>
  </cols>
  <sheetData>
    <row r="1" spans="1:33" x14ac:dyDescent="0.5">
      <c r="A1" s="139" t="s">
        <v>528</v>
      </c>
      <c r="B1" s="139"/>
      <c r="C1" s="139"/>
      <c r="D1" s="139" t="str">
        <f>Profile!B6</f>
        <v>โรงเรียนเทศบาลโพธิ์ประทับช้าง</v>
      </c>
      <c r="E1" s="139"/>
      <c r="F1" s="139"/>
      <c r="G1" s="139"/>
      <c r="H1" s="40" t="str">
        <f>Profile!B3</f>
        <v>พิจิตร</v>
      </c>
      <c r="I1" s="24" t="s">
        <v>482</v>
      </c>
      <c r="J1" s="26">
        <v>44774</v>
      </c>
      <c r="K1" s="20"/>
      <c r="L1" s="20"/>
    </row>
    <row r="2" spans="1:33" ht="29.25" customHeight="1" x14ac:dyDescent="0.5">
      <c r="A2" s="140" t="s">
        <v>505</v>
      </c>
      <c r="B2" s="142" t="s">
        <v>464</v>
      </c>
      <c r="C2" s="143" t="s">
        <v>465</v>
      </c>
      <c r="D2" s="142" t="s">
        <v>466</v>
      </c>
      <c r="E2" s="142"/>
      <c r="F2" s="143" t="s">
        <v>469</v>
      </c>
      <c r="G2" s="143" t="s">
        <v>470</v>
      </c>
      <c r="H2" s="143" t="s">
        <v>472</v>
      </c>
      <c r="I2" s="143" t="s">
        <v>473</v>
      </c>
      <c r="J2" s="143" t="s">
        <v>474</v>
      </c>
      <c r="K2" s="143" t="s">
        <v>496</v>
      </c>
      <c r="L2" s="143" t="s">
        <v>482</v>
      </c>
      <c r="M2" s="144" t="s">
        <v>259</v>
      </c>
      <c r="N2" s="144" t="s">
        <v>6</v>
      </c>
      <c r="O2" s="144" t="s">
        <v>471</v>
      </c>
      <c r="P2" s="144"/>
      <c r="Q2" s="144"/>
      <c r="R2" s="144"/>
      <c r="S2" s="144"/>
      <c r="T2" s="144"/>
      <c r="U2" s="144" t="s">
        <v>479</v>
      </c>
      <c r="V2" s="144"/>
      <c r="W2" s="144"/>
      <c r="X2" s="144"/>
      <c r="Y2" s="144"/>
      <c r="Z2" s="144"/>
      <c r="AA2" s="144" t="s">
        <v>481</v>
      </c>
      <c r="AB2" s="144"/>
      <c r="AC2" s="144"/>
      <c r="AD2" s="144"/>
      <c r="AE2" s="144"/>
      <c r="AF2" s="144"/>
      <c r="AG2" s="144"/>
    </row>
    <row r="3" spans="1:33" ht="20.25" customHeight="1" x14ac:dyDescent="0.5">
      <c r="A3" s="141"/>
      <c r="B3" s="142"/>
      <c r="C3" s="143"/>
      <c r="D3" s="41" t="s">
        <v>467</v>
      </c>
      <c r="E3" s="41" t="s">
        <v>468</v>
      </c>
      <c r="F3" s="143"/>
      <c r="G3" s="143"/>
      <c r="H3" s="143"/>
      <c r="I3" s="143"/>
      <c r="J3" s="143"/>
      <c r="K3" s="143"/>
      <c r="L3" s="143"/>
      <c r="M3" s="144"/>
      <c r="N3" s="144"/>
      <c r="O3" s="39" t="s">
        <v>0</v>
      </c>
      <c r="P3" s="39" t="s">
        <v>1</v>
      </c>
      <c r="Q3" s="10" t="s">
        <v>475</v>
      </c>
      <c r="R3" s="10" t="s">
        <v>476</v>
      </c>
      <c r="S3" s="39" t="s">
        <v>477</v>
      </c>
      <c r="T3" s="39" t="s">
        <v>478</v>
      </c>
      <c r="U3" s="39" t="s">
        <v>0</v>
      </c>
      <c r="V3" s="39" t="s">
        <v>1</v>
      </c>
      <c r="W3" s="10" t="s">
        <v>475</v>
      </c>
      <c r="X3" s="10" t="s">
        <v>476</v>
      </c>
      <c r="Y3" s="39" t="s">
        <v>477</v>
      </c>
      <c r="Z3" s="39" t="s">
        <v>478</v>
      </c>
      <c r="AA3" s="39" t="s">
        <v>0</v>
      </c>
      <c r="AB3" s="39" t="s">
        <v>1</v>
      </c>
      <c r="AC3" s="10" t="s">
        <v>475</v>
      </c>
      <c r="AD3" s="10" t="s">
        <v>476</v>
      </c>
      <c r="AE3" s="39" t="s">
        <v>477</v>
      </c>
      <c r="AF3" s="39" t="s">
        <v>478</v>
      </c>
      <c r="AG3" s="9" t="s">
        <v>480</v>
      </c>
    </row>
    <row r="4" spans="1:33" ht="23.25" x14ac:dyDescent="0.5">
      <c r="A4" s="13">
        <v>1</v>
      </c>
      <c r="B4" s="42" t="s">
        <v>532</v>
      </c>
      <c r="C4" s="34">
        <v>1</v>
      </c>
      <c r="D4" s="34">
        <v>7</v>
      </c>
      <c r="E4" s="34">
        <v>8</v>
      </c>
      <c r="F4" s="34">
        <v>37.1</v>
      </c>
      <c r="G4" s="34">
        <v>123</v>
      </c>
      <c r="H4" s="18" t="str">
        <f>IF(F4=0,"",IF(F4&gt;T4,"น้ำหนักมากเกินเกณฑ์",IF(F4&gt;S4,"น้ำหนักค่อนข้างมาก",IF(F4&gt;=R4,"น้ำหนักตามเกณฑ์",IF(F4&gt;=Q4,"น้ำหนักค่อนข้างน้อย","น้ำหนักน้อยกว่าเกณฑ์")))))</f>
        <v>น้ำหนักมากเกินเกณฑ์</v>
      </c>
      <c r="I4" s="18" t="str">
        <f>IF(G4=0,"",IF(G4&gt;Z4,"สูง",IF(G4&gt;Y4,"ค่อนข้างสูง",IF(G4&gt;=X4,"ส่วนสูงตามเกณฑ์",IF(G4&gt;=W4,"ค่อนข้างเตี้ย","เตี้ย")))))</f>
        <v>ส่วนสูงตามเกณฑ์</v>
      </c>
      <c r="J4" s="18" t="str">
        <f>IF(F4=0,"",IF(F4&gt;AG4,"อ้วน",IF(F4&gt;AF4,"เริ่มอ้วน",IF(F4&gt;AE4,"ท้วม",IF(F4&gt;=AD4,"สมส่วน",IF(F4&gt;=AC4,"ค่อนข้างผอม","ผอม"))))))</f>
        <v>อ้วน</v>
      </c>
      <c r="K4" s="19" t="str">
        <f>Profile!$B$2</f>
        <v>-</v>
      </c>
      <c r="L4" s="21">
        <f>$J$1</f>
        <v>44774</v>
      </c>
      <c r="M4" s="8" t="str">
        <f>CONCATENATE(C4,D4*12+E4)</f>
        <v>192</v>
      </c>
      <c r="N4" s="8" t="str">
        <f>CONCATENATE(C4,ROUND(G4,0))</f>
        <v>1123</v>
      </c>
      <c r="O4" s="8">
        <f>ROUND(VLOOKUP($M4,age!$A$2:$M$457,2,FALSE),1)</f>
        <v>25.8</v>
      </c>
      <c r="P4" s="8">
        <f>ROUND(VLOOKUP($M4,age!$A$2:$M$457,3,FALSE),1)</f>
        <v>3.8</v>
      </c>
      <c r="Q4" s="8">
        <f>ROUND(VLOOKUP($M4,age!$A$2:$M$457,4,FALSE),1)</f>
        <v>18.100000000000001</v>
      </c>
      <c r="R4" s="8">
        <f>ROUND(VLOOKUP($M4,age!$A$2:$M$457,5,FALSE),1)</f>
        <v>19.399999999999999</v>
      </c>
      <c r="S4" s="8">
        <f>ROUND(VLOOKUP($M4,age!$A$2:$M$457,6,FALSE),1)</f>
        <v>30.9</v>
      </c>
      <c r="T4" s="8">
        <f>ROUND(VLOOKUP($M4,age!$A$2:$M$457,7,FALSE),1)</f>
        <v>33.4</v>
      </c>
      <c r="U4" s="8">
        <f>ROUND(VLOOKUP($M4,age!$A$2:$M$457,8,FALSE),1)</f>
        <v>123.6</v>
      </c>
      <c r="V4" s="8">
        <f>ROUND(VLOOKUP($M4,age!$A$2:$M$457,9,FALSE),1)</f>
        <v>5.0999999999999996</v>
      </c>
      <c r="W4" s="8">
        <f>ROUND(VLOOKUP($M4,age!$A$2:$M$457,10,FALSE),1)</f>
        <v>113.4</v>
      </c>
      <c r="X4" s="8">
        <f>ROUND(VLOOKUP($M4,age!$A$2:$M$457,11,FALSE),1)</f>
        <v>115.9</v>
      </c>
      <c r="Y4" s="8">
        <f>ROUND(VLOOKUP($M4,age!$A$2:$M$457,12,FALSE),1)</f>
        <v>131.19999999999999</v>
      </c>
      <c r="Z4" s="8">
        <f>ROUND(VLOOKUP($M4,age!$A$2:$M$457,13,FALSE),1)</f>
        <v>133.80000000000001</v>
      </c>
      <c r="AA4" s="8">
        <f>ROUND(VLOOKUP($N4,ht!$A$2:$H$253,2,FALSE),1)</f>
        <v>24.7</v>
      </c>
      <c r="AB4" s="8">
        <f>ROUND(VLOOKUP($N4,ht!$A$2:$H$253,3,FALSE),1)</f>
        <v>2.5</v>
      </c>
      <c r="AC4" s="8">
        <f>ROUND(VLOOKUP($N4,ht!$A$2:$H$253,4,FALSE),1)</f>
        <v>19.7</v>
      </c>
      <c r="AD4" s="8">
        <f>ROUND(VLOOKUP($N4,ht!$A$2:$H$253,5,FALSE),1)</f>
        <v>20.5</v>
      </c>
      <c r="AE4" s="8">
        <f>ROUND(VLOOKUP($N4,ht!$A$2:$H$253,6,FALSE),1)</f>
        <v>28</v>
      </c>
      <c r="AF4" s="8">
        <f>ROUND(VLOOKUP($N4,ht!$A$2:$H$253,7,FALSE),1)</f>
        <v>29.7</v>
      </c>
      <c r="AG4" s="8">
        <f>ROUND(VLOOKUP($N4,ht!$A$2:$H$253,8,FALSE),1)</f>
        <v>33</v>
      </c>
    </row>
    <row r="5" spans="1:33" ht="23.25" x14ac:dyDescent="0.5">
      <c r="A5" s="13">
        <v>2</v>
      </c>
      <c r="B5" s="42" t="s">
        <v>533</v>
      </c>
      <c r="C5" s="34">
        <v>1</v>
      </c>
      <c r="D5" s="34">
        <v>7</v>
      </c>
      <c r="E5" s="34">
        <v>9</v>
      </c>
      <c r="F5" s="34">
        <v>22.4</v>
      </c>
      <c r="G5" s="34">
        <v>123</v>
      </c>
      <c r="H5" s="18" t="str">
        <f>IF(F5=0,"",IF(F5&gt;T5,"น้ำหนักมากเกินเกณฑ์",IF(F5&gt;S5,"น้ำหนักค่อนข้างมาก",IF(F5&gt;=R5,"น้ำหนักตามเกณฑ์",IF(F5&gt;=Q5,"น้ำหนักค่อนข้างน้อย","น้ำหนักน้อยกว่าเกณฑ์")))))</f>
        <v>น้ำหนักตามเกณฑ์</v>
      </c>
      <c r="I5" s="18" t="str">
        <f t="shared" ref="I5:I68" si="0">IF(G5=0,"",IF(G5&gt;Z5,"สูง",IF(G5&gt;Y5,"ค่อนข้างสูง",IF(G5&gt;=X5,"ส่วนสูงตามเกณฑ์",IF(G5&gt;=W5,"ค่อนข้างเตี้ย","เตี้ย")))))</f>
        <v>ส่วนสูงตามเกณฑ์</v>
      </c>
      <c r="J5" s="18" t="str">
        <f t="shared" ref="J5:J68" si="1">IF(F5=0,"",IF(F5&gt;AG5,"อ้วน",IF(F5&gt;AF5,"เริ่มอ้วน",IF(F5&gt;AE5,"ท้วม",IF(F5&gt;=AD5,"สมส่วน",IF(F5&gt;=AC5,"ค่อนข้างผอม","ผอม"))))))</f>
        <v>สมส่วน</v>
      </c>
      <c r="K5" s="19" t="str">
        <f>Profile!$B$2</f>
        <v>-</v>
      </c>
      <c r="L5" s="21">
        <f t="shared" ref="L5:L68" si="2">$J$1</f>
        <v>44774</v>
      </c>
      <c r="M5" s="8" t="str">
        <f t="shared" ref="M5:M68" si="3">CONCATENATE(C5,D5*12+E5)</f>
        <v>193</v>
      </c>
      <c r="N5" s="8" t="str">
        <f>CONCATENATE(C5,ROUND(G5,0))</f>
        <v>1123</v>
      </c>
      <c r="O5" s="8">
        <f>ROUND(VLOOKUP($M5,age!$A$2:$M$457,2,FALSE),1)</f>
        <v>26</v>
      </c>
      <c r="P5" s="8">
        <f>ROUND(VLOOKUP($M5,age!$A$2:$M$457,3,FALSE),1)</f>
        <v>3.9</v>
      </c>
      <c r="Q5" s="8">
        <f>ROUND(VLOOKUP($M5,age!$A$2:$M$457,4,FALSE),1)</f>
        <v>18.2</v>
      </c>
      <c r="R5" s="8">
        <f>ROUND(VLOOKUP($M5,age!$A$2:$M$457,5,FALSE),1)</f>
        <v>19.5</v>
      </c>
      <c r="S5" s="8">
        <f>ROUND(VLOOKUP($M5,age!$A$2:$M$457,6,FALSE),1)</f>
        <v>31.2</v>
      </c>
      <c r="T5" s="8">
        <f>ROUND(VLOOKUP($M5,age!$A$2:$M$457,7,FALSE),1)</f>
        <v>33.700000000000003</v>
      </c>
      <c r="U5" s="8">
        <f>ROUND(VLOOKUP($M5,age!$A$2:$M$457,8,FALSE),1)</f>
        <v>124</v>
      </c>
      <c r="V5" s="8">
        <f>ROUND(VLOOKUP($M5,age!$A$2:$M$457,9,FALSE),1)</f>
        <v>5.2</v>
      </c>
      <c r="W5" s="8">
        <f>ROUND(VLOOKUP($M5,age!$A$2:$M$457,10,FALSE),1)</f>
        <v>113.7</v>
      </c>
      <c r="X5" s="8">
        <f>ROUND(VLOOKUP($M5,age!$A$2:$M$457,11,FALSE),1)</f>
        <v>116.3</v>
      </c>
      <c r="Y5" s="8">
        <f>ROUND(VLOOKUP($M5,age!$A$2:$M$457,12,FALSE),1)</f>
        <v>131.69999999999999</v>
      </c>
      <c r="Z5" s="8">
        <f>ROUND(VLOOKUP($M5,age!$A$2:$M$457,13,FALSE),1)</f>
        <v>134.30000000000001</v>
      </c>
      <c r="AA5" s="8">
        <f>ROUND(VLOOKUP($N5,ht!$A$2:$H$253,2,FALSE),1)</f>
        <v>24.7</v>
      </c>
      <c r="AB5" s="8">
        <f>ROUND(VLOOKUP($N5,ht!$A$2:$H$253,3,FALSE),1)</f>
        <v>2.5</v>
      </c>
      <c r="AC5" s="8">
        <f>ROUND(VLOOKUP($N5,ht!$A$2:$H$253,4,FALSE),1)</f>
        <v>19.7</v>
      </c>
      <c r="AD5" s="8">
        <f>ROUND(VLOOKUP($N5,ht!$A$2:$H$253,5,FALSE),1)</f>
        <v>20.5</v>
      </c>
      <c r="AE5" s="8">
        <f>ROUND(VLOOKUP($N5,ht!$A$2:$H$253,6,FALSE),1)</f>
        <v>28</v>
      </c>
      <c r="AF5" s="8">
        <f>ROUND(VLOOKUP($N5,ht!$A$2:$H$253,7,FALSE),1)</f>
        <v>29.7</v>
      </c>
      <c r="AG5" s="8">
        <f>ROUND(VLOOKUP($N5,ht!$A$2:$H$253,8,FALSE),1)</f>
        <v>33</v>
      </c>
    </row>
    <row r="6" spans="1:33" ht="23.25" x14ac:dyDescent="0.5">
      <c r="A6" s="13">
        <v>3</v>
      </c>
      <c r="B6" s="42" t="s">
        <v>534</v>
      </c>
      <c r="C6" s="34">
        <v>1</v>
      </c>
      <c r="D6" s="34">
        <v>8</v>
      </c>
      <c r="E6" s="34">
        <v>5</v>
      </c>
      <c r="F6" s="34">
        <v>28.4</v>
      </c>
      <c r="G6" s="34">
        <v>130</v>
      </c>
      <c r="H6" s="18" t="str">
        <f t="shared" ref="H6:H69" si="4">IF(F6=0,"",IF(F6&gt;T6,"น้ำหนักมากเกินเกณฑ์",IF(F6&gt;S6,"น้ำหนักค่อนข้างมาก",IF(F6&gt;=R6,"น้ำหนักตามเกณฑ์",IF(F6&gt;=Q6,"น้ำหนักค่อนข้างน้อย","น้ำหนักน้อยกว่าเกณฑ์")))))</f>
        <v>น้ำหนักตามเกณฑ์</v>
      </c>
      <c r="I6" s="18" t="str">
        <f t="shared" si="0"/>
        <v>ส่วนสูงตามเกณฑ์</v>
      </c>
      <c r="J6" s="18" t="str">
        <f t="shared" si="1"/>
        <v>สมส่วน</v>
      </c>
      <c r="K6" s="19" t="str">
        <f>Profile!$B$2</f>
        <v>-</v>
      </c>
      <c r="L6" s="21">
        <f t="shared" si="2"/>
        <v>44774</v>
      </c>
      <c r="M6" s="8" t="str">
        <f t="shared" si="3"/>
        <v>1101</v>
      </c>
      <c r="N6" s="8" t="str">
        <f t="shared" ref="N6:N69" si="5">CONCATENATE(C6,ROUND(G6,0))</f>
        <v>1130</v>
      </c>
      <c r="O6" s="8">
        <f>ROUND(VLOOKUP($M6,age!$A$2:$M$457,2,FALSE),1)</f>
        <v>28</v>
      </c>
      <c r="P6" s="8">
        <f>ROUND(VLOOKUP($M6,age!$A$2:$M$457,3,FALSE),1)</f>
        <v>4.5</v>
      </c>
      <c r="Q6" s="8">
        <f>ROUND(VLOOKUP($M6,age!$A$2:$M$457,4,FALSE),1)</f>
        <v>19</v>
      </c>
      <c r="R6" s="8">
        <f>ROUND(VLOOKUP($M6,age!$A$2:$M$457,5,FALSE),1)</f>
        <v>20.6</v>
      </c>
      <c r="S6" s="8">
        <f>ROUND(VLOOKUP($M6,age!$A$2:$M$457,6,FALSE),1)</f>
        <v>34</v>
      </c>
      <c r="T6" s="8">
        <f>ROUND(VLOOKUP($M6,age!$A$2:$M$457,7,FALSE),1)</f>
        <v>37</v>
      </c>
      <c r="U6" s="8">
        <f>ROUND(VLOOKUP($M6,age!$A$2:$M$457,8,FALSE),1)</f>
        <v>127.3</v>
      </c>
      <c r="V6" s="8">
        <f>ROUND(VLOOKUP($M6,age!$A$2:$M$457,9,FALSE),1)</f>
        <v>5.4</v>
      </c>
      <c r="W6" s="8">
        <f>ROUND(VLOOKUP($M6,age!$A$2:$M$457,10,FALSE),1)</f>
        <v>116.6</v>
      </c>
      <c r="X6" s="8">
        <f>ROUND(VLOOKUP($M6,age!$A$2:$M$457,11,FALSE),1)</f>
        <v>119.2</v>
      </c>
      <c r="Y6" s="8">
        <f>ROUND(VLOOKUP($M6,age!$A$2:$M$457,12,FALSE),1)</f>
        <v>135.30000000000001</v>
      </c>
      <c r="Z6" s="8">
        <f>ROUND(VLOOKUP($M6,age!$A$2:$M$457,13,FALSE),1)</f>
        <v>138</v>
      </c>
      <c r="AA6" s="8">
        <f>ROUND(VLOOKUP($N6,ht!$A$2:$H$253,2,FALSE),1)</f>
        <v>28.6</v>
      </c>
      <c r="AB6" s="8">
        <f>ROUND(VLOOKUP($N6,ht!$A$2:$H$253,3,FALSE),1)</f>
        <v>3.2</v>
      </c>
      <c r="AC6" s="8">
        <f>ROUND(VLOOKUP($N6,ht!$A$2:$H$253,4,FALSE),1)</f>
        <v>22.2</v>
      </c>
      <c r="AD6" s="8">
        <f>ROUND(VLOOKUP($N6,ht!$A$2:$H$253,5,FALSE),1)</f>
        <v>23.3</v>
      </c>
      <c r="AE6" s="8">
        <f>ROUND(VLOOKUP($N6,ht!$A$2:$H$253,6,FALSE),1)</f>
        <v>32.9</v>
      </c>
      <c r="AF6" s="8">
        <f>ROUND(VLOOKUP($N6,ht!$A$2:$H$253,7,FALSE),1)</f>
        <v>35</v>
      </c>
      <c r="AG6" s="8">
        <f>ROUND(VLOOKUP($N6,ht!$A$2:$H$253,8,FALSE),1)</f>
        <v>39.200000000000003</v>
      </c>
    </row>
    <row r="7" spans="1:33" ht="23.25" x14ac:dyDescent="0.5">
      <c r="A7" s="13">
        <v>4</v>
      </c>
      <c r="B7" s="42" t="s">
        <v>535</v>
      </c>
      <c r="C7" s="34">
        <v>1</v>
      </c>
      <c r="D7" s="34">
        <v>7</v>
      </c>
      <c r="E7" s="34">
        <v>8</v>
      </c>
      <c r="F7" s="34">
        <v>25.8</v>
      </c>
      <c r="G7" s="34">
        <v>124</v>
      </c>
      <c r="H7" s="18" t="str">
        <f t="shared" si="4"/>
        <v>น้ำหนักตามเกณฑ์</v>
      </c>
      <c r="I7" s="18" t="str">
        <f t="shared" si="0"/>
        <v>ส่วนสูงตามเกณฑ์</v>
      </c>
      <c r="J7" s="18" t="str">
        <f t="shared" si="1"/>
        <v>สมส่วน</v>
      </c>
      <c r="K7" s="19" t="str">
        <f>Profile!$B$2</f>
        <v>-</v>
      </c>
      <c r="L7" s="21">
        <f t="shared" si="2"/>
        <v>44774</v>
      </c>
      <c r="M7" s="8" t="str">
        <f t="shared" si="3"/>
        <v>192</v>
      </c>
      <c r="N7" s="8" t="str">
        <f t="shared" si="5"/>
        <v>1124</v>
      </c>
      <c r="O7" s="8">
        <f>ROUND(VLOOKUP($M7,age!$A$2:$M$457,2,FALSE),1)</f>
        <v>25.8</v>
      </c>
      <c r="P7" s="8">
        <f>ROUND(VLOOKUP($M7,age!$A$2:$M$457,3,FALSE),1)</f>
        <v>3.8</v>
      </c>
      <c r="Q7" s="8">
        <f>ROUND(VLOOKUP($M7,age!$A$2:$M$457,4,FALSE),1)</f>
        <v>18.100000000000001</v>
      </c>
      <c r="R7" s="8">
        <f>ROUND(VLOOKUP($M7,age!$A$2:$M$457,5,FALSE),1)</f>
        <v>19.399999999999999</v>
      </c>
      <c r="S7" s="8">
        <f>ROUND(VLOOKUP($M7,age!$A$2:$M$457,6,FALSE),1)</f>
        <v>30.9</v>
      </c>
      <c r="T7" s="8">
        <f>ROUND(VLOOKUP($M7,age!$A$2:$M$457,7,FALSE),1)</f>
        <v>33.4</v>
      </c>
      <c r="U7" s="8">
        <f>ROUND(VLOOKUP($M7,age!$A$2:$M$457,8,FALSE),1)</f>
        <v>123.6</v>
      </c>
      <c r="V7" s="8">
        <f>ROUND(VLOOKUP($M7,age!$A$2:$M$457,9,FALSE),1)</f>
        <v>5.0999999999999996</v>
      </c>
      <c r="W7" s="8">
        <f>ROUND(VLOOKUP($M7,age!$A$2:$M$457,10,FALSE),1)</f>
        <v>113.4</v>
      </c>
      <c r="X7" s="8">
        <f>ROUND(VLOOKUP($M7,age!$A$2:$M$457,11,FALSE),1)</f>
        <v>115.9</v>
      </c>
      <c r="Y7" s="8">
        <f>ROUND(VLOOKUP($M7,age!$A$2:$M$457,12,FALSE),1)</f>
        <v>131.19999999999999</v>
      </c>
      <c r="Z7" s="8">
        <f>ROUND(VLOOKUP($M7,age!$A$2:$M$457,13,FALSE),1)</f>
        <v>133.80000000000001</v>
      </c>
      <c r="AA7" s="8">
        <f>ROUND(VLOOKUP($N7,ht!$A$2:$H$253,2,FALSE),1)</f>
        <v>25.3</v>
      </c>
      <c r="AB7" s="8">
        <f>ROUND(VLOOKUP($N7,ht!$A$2:$H$253,3,FALSE),1)</f>
        <v>2.6</v>
      </c>
      <c r="AC7" s="8">
        <f>ROUND(VLOOKUP($N7,ht!$A$2:$H$253,4,FALSE),1)</f>
        <v>20.100000000000001</v>
      </c>
      <c r="AD7" s="8">
        <f>ROUND(VLOOKUP($N7,ht!$A$2:$H$253,5,FALSE),1)</f>
        <v>20.9</v>
      </c>
      <c r="AE7" s="8">
        <f>ROUND(VLOOKUP($N7,ht!$A$2:$H$253,6,FALSE),1)</f>
        <v>28.7</v>
      </c>
      <c r="AF7" s="8">
        <f>ROUND(VLOOKUP($N7,ht!$A$2:$H$253,7,FALSE),1)</f>
        <v>30.4</v>
      </c>
      <c r="AG7" s="8">
        <f>ROUND(VLOOKUP($N7,ht!$A$2:$H$253,8,FALSE),1)</f>
        <v>33.9</v>
      </c>
    </row>
    <row r="8" spans="1:33" ht="23.25" x14ac:dyDescent="0.5">
      <c r="A8" s="13">
        <v>5</v>
      </c>
      <c r="B8" s="42" t="s">
        <v>536</v>
      </c>
      <c r="C8" s="34">
        <v>1</v>
      </c>
      <c r="D8" s="34">
        <v>7</v>
      </c>
      <c r="E8" s="34">
        <v>9</v>
      </c>
      <c r="F8" s="34">
        <v>23.7</v>
      </c>
      <c r="G8" s="34">
        <v>127</v>
      </c>
      <c r="H8" s="18" t="str">
        <f t="shared" si="4"/>
        <v>น้ำหนักตามเกณฑ์</v>
      </c>
      <c r="I8" s="18" t="str">
        <f t="shared" si="0"/>
        <v>ส่วนสูงตามเกณฑ์</v>
      </c>
      <c r="J8" s="18" t="str">
        <f t="shared" si="1"/>
        <v>สมส่วน</v>
      </c>
      <c r="K8" s="19" t="str">
        <f>Profile!$B$2</f>
        <v>-</v>
      </c>
      <c r="L8" s="21">
        <f t="shared" si="2"/>
        <v>44774</v>
      </c>
      <c r="M8" s="8" t="str">
        <f t="shared" si="3"/>
        <v>193</v>
      </c>
      <c r="N8" s="8" t="str">
        <f t="shared" si="5"/>
        <v>1127</v>
      </c>
      <c r="O8" s="8">
        <f>ROUND(VLOOKUP($M8,age!$A$2:$M$457,2,FALSE),1)</f>
        <v>26</v>
      </c>
      <c r="P8" s="8">
        <f>ROUND(VLOOKUP($M8,age!$A$2:$M$457,3,FALSE),1)</f>
        <v>3.9</v>
      </c>
      <c r="Q8" s="8">
        <f>ROUND(VLOOKUP($M8,age!$A$2:$M$457,4,FALSE),1)</f>
        <v>18.2</v>
      </c>
      <c r="R8" s="8">
        <f>ROUND(VLOOKUP($M8,age!$A$2:$M$457,5,FALSE),1)</f>
        <v>19.5</v>
      </c>
      <c r="S8" s="8">
        <f>ROUND(VLOOKUP($M8,age!$A$2:$M$457,6,FALSE),1)</f>
        <v>31.2</v>
      </c>
      <c r="T8" s="8">
        <f>ROUND(VLOOKUP($M8,age!$A$2:$M$457,7,FALSE),1)</f>
        <v>33.700000000000003</v>
      </c>
      <c r="U8" s="8">
        <f>ROUND(VLOOKUP($M8,age!$A$2:$M$457,8,FALSE),1)</f>
        <v>124</v>
      </c>
      <c r="V8" s="8">
        <f>ROUND(VLOOKUP($M8,age!$A$2:$M$457,9,FALSE),1)</f>
        <v>5.2</v>
      </c>
      <c r="W8" s="8">
        <f>ROUND(VLOOKUP($M8,age!$A$2:$M$457,10,FALSE),1)</f>
        <v>113.7</v>
      </c>
      <c r="X8" s="8">
        <f>ROUND(VLOOKUP($M8,age!$A$2:$M$457,11,FALSE),1)</f>
        <v>116.3</v>
      </c>
      <c r="Y8" s="8">
        <f>ROUND(VLOOKUP($M8,age!$A$2:$M$457,12,FALSE),1)</f>
        <v>131.69999999999999</v>
      </c>
      <c r="Z8" s="8">
        <f>ROUND(VLOOKUP($M8,age!$A$2:$M$457,13,FALSE),1)</f>
        <v>134.30000000000001</v>
      </c>
      <c r="AA8" s="8">
        <f>ROUND(VLOOKUP($N8,ht!$A$2:$H$253,2,FALSE),1)</f>
        <v>26.9</v>
      </c>
      <c r="AB8" s="8">
        <f>ROUND(VLOOKUP($N8,ht!$A$2:$H$253,3,FALSE),1)</f>
        <v>2.9</v>
      </c>
      <c r="AC8" s="8">
        <f>ROUND(VLOOKUP($N8,ht!$A$2:$H$253,4,FALSE),1)</f>
        <v>21.2</v>
      </c>
      <c r="AD8" s="8">
        <f>ROUND(VLOOKUP($N8,ht!$A$2:$H$253,5,FALSE),1)</f>
        <v>22.1</v>
      </c>
      <c r="AE8" s="8">
        <f>ROUND(VLOOKUP($N8,ht!$A$2:$H$253,6,FALSE),1)</f>
        <v>30.7</v>
      </c>
      <c r="AF8" s="8">
        <f>ROUND(VLOOKUP($N8,ht!$A$2:$H$253,7,FALSE),1)</f>
        <v>32.6</v>
      </c>
      <c r="AG8" s="8">
        <f>ROUND(VLOOKUP($N8,ht!$A$2:$H$253,8,FALSE),1)</f>
        <v>36.299999999999997</v>
      </c>
    </row>
    <row r="9" spans="1:33" ht="23.25" x14ac:dyDescent="0.5">
      <c r="A9" s="13">
        <v>6</v>
      </c>
      <c r="B9" s="43" t="s">
        <v>537</v>
      </c>
      <c r="C9" s="34">
        <v>1</v>
      </c>
      <c r="D9" s="34">
        <v>7</v>
      </c>
      <c r="E9" s="34">
        <v>8</v>
      </c>
      <c r="F9" s="34">
        <v>25</v>
      </c>
      <c r="G9" s="34">
        <v>126</v>
      </c>
      <c r="H9" s="18" t="str">
        <f t="shared" si="4"/>
        <v>น้ำหนักตามเกณฑ์</v>
      </c>
      <c r="I9" s="18" t="str">
        <f t="shared" si="0"/>
        <v>ส่วนสูงตามเกณฑ์</v>
      </c>
      <c r="J9" s="18" t="str">
        <f t="shared" si="1"/>
        <v>สมส่วน</v>
      </c>
      <c r="K9" s="19" t="str">
        <f>Profile!$B$2</f>
        <v>-</v>
      </c>
      <c r="L9" s="21">
        <f t="shared" si="2"/>
        <v>44774</v>
      </c>
      <c r="M9" s="8" t="str">
        <f t="shared" si="3"/>
        <v>192</v>
      </c>
      <c r="N9" s="8" t="str">
        <f t="shared" si="5"/>
        <v>1126</v>
      </c>
      <c r="O9" s="8">
        <f>ROUND(VLOOKUP($M9,age!$A$2:$M$457,2,FALSE),1)</f>
        <v>25.8</v>
      </c>
      <c r="P9" s="8">
        <f>ROUND(VLOOKUP($M9,age!$A$2:$M$457,3,FALSE),1)</f>
        <v>3.8</v>
      </c>
      <c r="Q9" s="8">
        <f>ROUND(VLOOKUP($M9,age!$A$2:$M$457,4,FALSE),1)</f>
        <v>18.100000000000001</v>
      </c>
      <c r="R9" s="8">
        <f>ROUND(VLOOKUP($M9,age!$A$2:$M$457,5,FALSE),1)</f>
        <v>19.399999999999999</v>
      </c>
      <c r="S9" s="8">
        <f>ROUND(VLOOKUP($M9,age!$A$2:$M$457,6,FALSE),1)</f>
        <v>30.9</v>
      </c>
      <c r="T9" s="8">
        <f>ROUND(VLOOKUP($M9,age!$A$2:$M$457,7,FALSE),1)</f>
        <v>33.4</v>
      </c>
      <c r="U9" s="8">
        <f>ROUND(VLOOKUP($M9,age!$A$2:$M$457,8,FALSE),1)</f>
        <v>123.6</v>
      </c>
      <c r="V9" s="8">
        <f>ROUND(VLOOKUP($M9,age!$A$2:$M$457,9,FALSE),1)</f>
        <v>5.0999999999999996</v>
      </c>
      <c r="W9" s="8">
        <f>ROUND(VLOOKUP($M9,age!$A$2:$M$457,10,FALSE),1)</f>
        <v>113.4</v>
      </c>
      <c r="X9" s="8">
        <f>ROUND(VLOOKUP($M9,age!$A$2:$M$457,11,FALSE),1)</f>
        <v>115.9</v>
      </c>
      <c r="Y9" s="8">
        <f>ROUND(VLOOKUP($M9,age!$A$2:$M$457,12,FALSE),1)</f>
        <v>131.19999999999999</v>
      </c>
      <c r="Z9" s="8">
        <f>ROUND(VLOOKUP($M9,age!$A$2:$M$457,13,FALSE),1)</f>
        <v>133.80000000000001</v>
      </c>
      <c r="AA9" s="8">
        <f>ROUND(VLOOKUP($N9,ht!$A$2:$H$253,2,FALSE),1)</f>
        <v>26.3</v>
      </c>
      <c r="AB9" s="8">
        <f>ROUND(VLOOKUP($N9,ht!$A$2:$H$253,3,FALSE),1)</f>
        <v>2.7</v>
      </c>
      <c r="AC9" s="8">
        <f>ROUND(VLOOKUP($N9,ht!$A$2:$H$253,4,FALSE),1)</f>
        <v>20.8</v>
      </c>
      <c r="AD9" s="8">
        <f>ROUND(VLOOKUP($N9,ht!$A$2:$H$253,5,FALSE),1)</f>
        <v>21.7</v>
      </c>
      <c r="AE9" s="8">
        <f>ROUND(VLOOKUP($N9,ht!$A$2:$H$253,6,FALSE),1)</f>
        <v>29.9</v>
      </c>
      <c r="AF9" s="8">
        <f>ROUND(VLOOKUP($N9,ht!$A$2:$H$253,7,FALSE),1)</f>
        <v>31.7</v>
      </c>
      <c r="AG9" s="8">
        <f>ROUND(VLOOKUP($N9,ht!$A$2:$H$253,8,FALSE),1)</f>
        <v>35.299999999999997</v>
      </c>
    </row>
    <row r="10" spans="1:33" ht="23.25" x14ac:dyDescent="0.5">
      <c r="A10" s="13">
        <v>7</v>
      </c>
      <c r="B10" s="42" t="s">
        <v>538</v>
      </c>
      <c r="C10" s="34">
        <v>1</v>
      </c>
      <c r="D10" s="34">
        <v>6</v>
      </c>
      <c r="E10" s="34">
        <v>6</v>
      </c>
      <c r="F10" s="34">
        <v>24.1</v>
      </c>
      <c r="G10" s="34">
        <v>127</v>
      </c>
      <c r="H10" s="18" t="str">
        <f t="shared" si="4"/>
        <v>น้ำหนักตามเกณฑ์</v>
      </c>
      <c r="I10" s="18" t="str">
        <f t="shared" si="0"/>
        <v>สูง</v>
      </c>
      <c r="J10" s="18" t="str">
        <f t="shared" si="1"/>
        <v>สมส่วน</v>
      </c>
      <c r="K10" s="19" t="str">
        <f>Profile!$B$2</f>
        <v>-</v>
      </c>
      <c r="L10" s="21">
        <f t="shared" si="2"/>
        <v>44774</v>
      </c>
      <c r="M10" s="8" t="str">
        <f t="shared" si="3"/>
        <v>178</v>
      </c>
      <c r="N10" s="8" t="str">
        <f t="shared" si="5"/>
        <v>1127</v>
      </c>
      <c r="O10" s="8">
        <f>ROUND(VLOOKUP($M10,age!$A$2:$M$457,2,FALSE),1)</f>
        <v>22.7</v>
      </c>
      <c r="P10" s="8">
        <f>ROUND(VLOOKUP($M10,age!$A$2:$M$457,3,FALSE),1)</f>
        <v>3.2</v>
      </c>
      <c r="Q10" s="8">
        <f>ROUND(VLOOKUP($M10,age!$A$2:$M$457,4,FALSE),1)</f>
        <v>16.2</v>
      </c>
      <c r="R10" s="8">
        <f>ROUND(VLOOKUP($M10,age!$A$2:$M$457,5,FALSE),1)</f>
        <v>17.399999999999999</v>
      </c>
      <c r="S10" s="8">
        <f>ROUND(VLOOKUP($M10,age!$A$2:$M$457,6,FALSE),1)</f>
        <v>27</v>
      </c>
      <c r="T10" s="8">
        <f>ROUND(VLOOKUP($M10,age!$A$2:$M$457,7,FALSE),1)</f>
        <v>29.1</v>
      </c>
      <c r="U10" s="8">
        <f>ROUND(VLOOKUP($M10,age!$A$2:$M$457,8,FALSE),1)</f>
        <v>117.4</v>
      </c>
      <c r="V10" s="8">
        <f>ROUND(VLOOKUP($M10,age!$A$2:$M$457,9,FALSE),1)</f>
        <v>4.8</v>
      </c>
      <c r="W10" s="8">
        <f>ROUND(VLOOKUP($M10,age!$A$2:$M$457,10,FALSE),1)</f>
        <v>107.9</v>
      </c>
      <c r="X10" s="8">
        <f>ROUND(VLOOKUP($M10,age!$A$2:$M$457,11,FALSE),1)</f>
        <v>110.3</v>
      </c>
      <c r="Y10" s="8">
        <f>ROUND(VLOOKUP($M10,age!$A$2:$M$457,12,FALSE),1)</f>
        <v>124.5</v>
      </c>
      <c r="Z10" s="8">
        <f>ROUND(VLOOKUP($M10,age!$A$2:$M$457,13,FALSE),1)</f>
        <v>126.9</v>
      </c>
      <c r="AA10" s="8">
        <f>ROUND(VLOOKUP($N10,ht!$A$2:$H$253,2,FALSE),1)</f>
        <v>26.9</v>
      </c>
      <c r="AB10" s="8">
        <f>ROUND(VLOOKUP($N10,ht!$A$2:$H$253,3,FALSE),1)</f>
        <v>2.9</v>
      </c>
      <c r="AC10" s="8">
        <f>ROUND(VLOOKUP($N10,ht!$A$2:$H$253,4,FALSE),1)</f>
        <v>21.2</v>
      </c>
      <c r="AD10" s="8">
        <f>ROUND(VLOOKUP($N10,ht!$A$2:$H$253,5,FALSE),1)</f>
        <v>22.1</v>
      </c>
      <c r="AE10" s="8">
        <f>ROUND(VLOOKUP($N10,ht!$A$2:$H$253,6,FALSE),1)</f>
        <v>30.7</v>
      </c>
      <c r="AF10" s="8">
        <f>ROUND(VLOOKUP($N10,ht!$A$2:$H$253,7,FALSE),1)</f>
        <v>32.6</v>
      </c>
      <c r="AG10" s="8">
        <f>ROUND(VLOOKUP($N10,ht!$A$2:$H$253,8,FALSE),1)</f>
        <v>36.299999999999997</v>
      </c>
    </row>
    <row r="11" spans="1:33" ht="23.25" x14ac:dyDescent="0.5">
      <c r="A11" s="13">
        <v>8</v>
      </c>
      <c r="B11" s="42" t="s">
        <v>539</v>
      </c>
      <c r="C11" s="34">
        <v>1</v>
      </c>
      <c r="D11" s="34">
        <v>7</v>
      </c>
      <c r="E11" s="34">
        <v>11</v>
      </c>
      <c r="F11" s="34">
        <v>31</v>
      </c>
      <c r="G11" s="34">
        <v>132</v>
      </c>
      <c r="H11" s="18" t="str">
        <f t="shared" si="4"/>
        <v>น้ำหนักตามเกณฑ์</v>
      </c>
      <c r="I11" s="18" t="str">
        <f t="shared" si="0"/>
        <v>ส่วนสูงตามเกณฑ์</v>
      </c>
      <c r="J11" s="18" t="str">
        <f t="shared" si="1"/>
        <v>สมส่วน</v>
      </c>
      <c r="K11" s="19" t="str">
        <f>Profile!$B$2</f>
        <v>-</v>
      </c>
      <c r="L11" s="21">
        <f t="shared" si="2"/>
        <v>44774</v>
      </c>
      <c r="M11" s="8" t="str">
        <f t="shared" si="3"/>
        <v>195</v>
      </c>
      <c r="N11" s="8" t="str">
        <f t="shared" si="5"/>
        <v>1132</v>
      </c>
      <c r="O11" s="8">
        <f>ROUND(VLOOKUP($M11,age!$A$2:$M$457,2,FALSE),1)</f>
        <v>26.4</v>
      </c>
      <c r="P11" s="8">
        <f>ROUND(VLOOKUP($M11,age!$A$2:$M$457,3,FALSE),1)</f>
        <v>4</v>
      </c>
      <c r="Q11" s="8">
        <f>ROUND(VLOOKUP($M11,age!$A$2:$M$457,4,FALSE),1)</f>
        <v>18.399999999999999</v>
      </c>
      <c r="R11" s="8">
        <f>ROUND(VLOOKUP($M11,age!$A$2:$M$457,5,FALSE),1)</f>
        <v>19.8</v>
      </c>
      <c r="S11" s="8">
        <f>ROUND(VLOOKUP($M11,age!$A$2:$M$457,6,FALSE),1)</f>
        <v>31.8</v>
      </c>
      <c r="T11" s="8">
        <f>ROUND(VLOOKUP($M11,age!$A$2:$M$457,7,FALSE),1)</f>
        <v>34.4</v>
      </c>
      <c r="U11" s="8">
        <f>ROUND(VLOOKUP($M11,age!$A$2:$M$457,8,FALSE),1)</f>
        <v>125</v>
      </c>
      <c r="V11" s="8">
        <f>ROUND(VLOOKUP($M11,age!$A$2:$M$457,9,FALSE),1)</f>
        <v>5.2</v>
      </c>
      <c r="W11" s="8">
        <f>ROUND(VLOOKUP($M11,age!$A$2:$M$457,10,FALSE),1)</f>
        <v>114.5</v>
      </c>
      <c r="X11" s="8">
        <f>ROUND(VLOOKUP($M11,age!$A$2:$M$457,11,FALSE),1)</f>
        <v>117.1</v>
      </c>
      <c r="Y11" s="8">
        <f>ROUND(VLOOKUP($M11,age!$A$2:$M$457,12,FALSE),1)</f>
        <v>132.69999999999999</v>
      </c>
      <c r="Z11" s="8">
        <f>ROUND(VLOOKUP($M11,age!$A$2:$M$457,13,FALSE),1)</f>
        <v>135.4</v>
      </c>
      <c r="AA11" s="8">
        <f>ROUND(VLOOKUP($N11,ht!$A$2:$H$253,2,FALSE),1)</f>
        <v>30</v>
      </c>
      <c r="AB11" s="8">
        <f>ROUND(VLOOKUP($N11,ht!$A$2:$H$253,3,FALSE),1)</f>
        <v>3.4</v>
      </c>
      <c r="AC11" s="8">
        <f>ROUND(VLOOKUP($N11,ht!$A$2:$H$253,4,FALSE),1)</f>
        <v>23.1</v>
      </c>
      <c r="AD11" s="8">
        <f>ROUND(VLOOKUP($N11,ht!$A$2:$H$253,5,FALSE),1)</f>
        <v>24.3</v>
      </c>
      <c r="AE11" s="8">
        <f>ROUND(VLOOKUP($N11,ht!$A$2:$H$253,6,FALSE),1)</f>
        <v>34.6</v>
      </c>
      <c r="AF11" s="8">
        <f>ROUND(VLOOKUP($N11,ht!$A$2:$H$253,7,FALSE),1)</f>
        <v>36.799999999999997</v>
      </c>
      <c r="AG11" s="8">
        <f>ROUND(VLOOKUP($N11,ht!$A$2:$H$253,8,FALSE),1)</f>
        <v>41.4</v>
      </c>
    </row>
    <row r="12" spans="1:33" ht="23.25" x14ac:dyDescent="0.5">
      <c r="A12" s="13">
        <v>9</v>
      </c>
      <c r="B12" s="42" t="s">
        <v>540</v>
      </c>
      <c r="C12" s="34">
        <v>1</v>
      </c>
      <c r="D12" s="34">
        <v>7</v>
      </c>
      <c r="E12" s="34">
        <v>9</v>
      </c>
      <c r="F12" s="34">
        <v>28.8</v>
      </c>
      <c r="G12" s="34">
        <v>122</v>
      </c>
      <c r="H12" s="18" t="str">
        <f t="shared" si="4"/>
        <v>น้ำหนักตามเกณฑ์</v>
      </c>
      <c r="I12" s="18" t="str">
        <f t="shared" si="0"/>
        <v>ส่วนสูงตามเกณฑ์</v>
      </c>
      <c r="J12" s="18" t="str">
        <f t="shared" si="1"/>
        <v>ท้วม</v>
      </c>
      <c r="K12" s="19" t="str">
        <f>Profile!$B$2</f>
        <v>-</v>
      </c>
      <c r="L12" s="21">
        <f t="shared" si="2"/>
        <v>44774</v>
      </c>
      <c r="M12" s="8" t="str">
        <f t="shared" si="3"/>
        <v>193</v>
      </c>
      <c r="N12" s="8" t="str">
        <f t="shared" si="5"/>
        <v>1122</v>
      </c>
      <c r="O12" s="8">
        <f>ROUND(VLOOKUP($M12,age!$A$2:$M$457,2,FALSE),1)</f>
        <v>26</v>
      </c>
      <c r="P12" s="8">
        <f>ROUND(VLOOKUP($M12,age!$A$2:$M$457,3,FALSE),1)</f>
        <v>3.9</v>
      </c>
      <c r="Q12" s="8">
        <f>ROUND(VLOOKUP($M12,age!$A$2:$M$457,4,FALSE),1)</f>
        <v>18.2</v>
      </c>
      <c r="R12" s="8">
        <f>ROUND(VLOOKUP($M12,age!$A$2:$M$457,5,FALSE),1)</f>
        <v>19.5</v>
      </c>
      <c r="S12" s="8">
        <f>ROUND(VLOOKUP($M12,age!$A$2:$M$457,6,FALSE),1)</f>
        <v>31.2</v>
      </c>
      <c r="T12" s="8">
        <f>ROUND(VLOOKUP($M12,age!$A$2:$M$457,7,FALSE),1)</f>
        <v>33.700000000000003</v>
      </c>
      <c r="U12" s="8">
        <f>ROUND(VLOOKUP($M12,age!$A$2:$M$457,8,FALSE),1)</f>
        <v>124</v>
      </c>
      <c r="V12" s="8">
        <f>ROUND(VLOOKUP($M12,age!$A$2:$M$457,9,FALSE),1)</f>
        <v>5.2</v>
      </c>
      <c r="W12" s="8">
        <f>ROUND(VLOOKUP($M12,age!$A$2:$M$457,10,FALSE),1)</f>
        <v>113.7</v>
      </c>
      <c r="X12" s="8">
        <f>ROUND(VLOOKUP($M12,age!$A$2:$M$457,11,FALSE),1)</f>
        <v>116.3</v>
      </c>
      <c r="Y12" s="8">
        <f>ROUND(VLOOKUP($M12,age!$A$2:$M$457,12,FALSE),1)</f>
        <v>131.69999999999999</v>
      </c>
      <c r="Z12" s="8">
        <f>ROUND(VLOOKUP($M12,age!$A$2:$M$457,13,FALSE),1)</f>
        <v>134.30000000000001</v>
      </c>
      <c r="AA12" s="8">
        <f>ROUND(VLOOKUP($N12,ht!$A$2:$H$253,2,FALSE),1)</f>
        <v>24.3</v>
      </c>
      <c r="AB12" s="8">
        <f>ROUND(VLOOKUP($N12,ht!$A$2:$H$253,3,FALSE),1)</f>
        <v>2.4</v>
      </c>
      <c r="AC12" s="8">
        <f>ROUND(VLOOKUP($N12,ht!$A$2:$H$253,4,FALSE),1)</f>
        <v>19.399999999999999</v>
      </c>
      <c r="AD12" s="8">
        <f>ROUND(VLOOKUP($N12,ht!$A$2:$H$253,5,FALSE),1)</f>
        <v>20.2</v>
      </c>
      <c r="AE12" s="8">
        <f>ROUND(VLOOKUP($N12,ht!$A$2:$H$253,6,FALSE),1)</f>
        <v>27.5</v>
      </c>
      <c r="AF12" s="8">
        <f>ROUND(VLOOKUP($N12,ht!$A$2:$H$253,7,FALSE),1)</f>
        <v>29.1</v>
      </c>
      <c r="AG12" s="8">
        <f>ROUND(VLOOKUP($N12,ht!$A$2:$H$253,8,FALSE),1)</f>
        <v>32.299999999999997</v>
      </c>
    </row>
    <row r="13" spans="1:33" ht="23.25" x14ac:dyDescent="0.5">
      <c r="A13" s="13">
        <v>10</v>
      </c>
      <c r="B13" s="42" t="s">
        <v>541</v>
      </c>
      <c r="C13" s="34">
        <v>1</v>
      </c>
      <c r="D13" s="34">
        <v>7</v>
      </c>
      <c r="E13" s="34">
        <v>2</v>
      </c>
      <c r="F13" s="34">
        <v>23.1</v>
      </c>
      <c r="G13" s="34">
        <v>124</v>
      </c>
      <c r="H13" s="18" t="str">
        <f t="shared" si="4"/>
        <v>น้ำหนักตามเกณฑ์</v>
      </c>
      <c r="I13" s="18" t="str">
        <f t="shared" si="0"/>
        <v>ส่วนสูงตามเกณฑ์</v>
      </c>
      <c r="J13" s="18" t="str">
        <f t="shared" si="1"/>
        <v>สมส่วน</v>
      </c>
      <c r="K13" s="19" t="str">
        <f>Profile!$B$2</f>
        <v>-</v>
      </c>
      <c r="L13" s="21">
        <f t="shared" si="2"/>
        <v>44774</v>
      </c>
      <c r="M13" s="8" t="str">
        <f t="shared" si="3"/>
        <v>186</v>
      </c>
      <c r="N13" s="8" t="str">
        <f t="shared" si="5"/>
        <v>1124</v>
      </c>
      <c r="O13" s="8">
        <f>ROUND(VLOOKUP($M13,age!$A$2:$M$457,2,FALSE),1)</f>
        <v>24.5</v>
      </c>
      <c r="P13" s="8">
        <f>ROUND(VLOOKUP($M13,age!$A$2:$M$457,3,FALSE),1)</f>
        <v>3.6</v>
      </c>
      <c r="Q13" s="8">
        <f>ROUND(VLOOKUP($M13,age!$A$2:$M$457,4,FALSE),1)</f>
        <v>17.3</v>
      </c>
      <c r="R13" s="8">
        <f>ROUND(VLOOKUP($M13,age!$A$2:$M$457,5,FALSE),1)</f>
        <v>18.600000000000001</v>
      </c>
      <c r="S13" s="8">
        <f>ROUND(VLOOKUP($M13,age!$A$2:$M$457,6,FALSE),1)</f>
        <v>29.3</v>
      </c>
      <c r="T13" s="8">
        <f>ROUND(VLOOKUP($M13,age!$A$2:$M$457,7,FALSE),1)</f>
        <v>31.7</v>
      </c>
      <c r="U13" s="8">
        <f>ROUND(VLOOKUP($M13,age!$A$2:$M$457,8,FALSE),1)</f>
        <v>120.9</v>
      </c>
      <c r="V13" s="8">
        <f>ROUND(VLOOKUP($M13,age!$A$2:$M$457,9,FALSE),1)</f>
        <v>4.9000000000000004</v>
      </c>
      <c r="W13" s="8">
        <f>ROUND(VLOOKUP($M13,age!$A$2:$M$457,10,FALSE),1)</f>
        <v>111.1</v>
      </c>
      <c r="X13" s="8">
        <f>ROUND(VLOOKUP($M13,age!$A$2:$M$457,11,FALSE),1)</f>
        <v>113.6</v>
      </c>
      <c r="Y13" s="8">
        <f>ROUND(VLOOKUP($M13,age!$A$2:$M$457,12,FALSE),1)</f>
        <v>128.30000000000001</v>
      </c>
      <c r="Z13" s="8">
        <f>ROUND(VLOOKUP($M13,age!$A$2:$M$457,13,FALSE),1)</f>
        <v>130.80000000000001</v>
      </c>
      <c r="AA13" s="8">
        <f>ROUND(VLOOKUP($N13,ht!$A$2:$H$253,2,FALSE),1)</f>
        <v>25.3</v>
      </c>
      <c r="AB13" s="8">
        <f>ROUND(VLOOKUP($N13,ht!$A$2:$H$253,3,FALSE),1)</f>
        <v>2.6</v>
      </c>
      <c r="AC13" s="8">
        <f>ROUND(VLOOKUP($N13,ht!$A$2:$H$253,4,FALSE),1)</f>
        <v>20.100000000000001</v>
      </c>
      <c r="AD13" s="8">
        <f>ROUND(VLOOKUP($N13,ht!$A$2:$H$253,5,FALSE),1)</f>
        <v>20.9</v>
      </c>
      <c r="AE13" s="8">
        <f>ROUND(VLOOKUP($N13,ht!$A$2:$H$253,6,FALSE),1)</f>
        <v>28.7</v>
      </c>
      <c r="AF13" s="8">
        <f>ROUND(VLOOKUP($N13,ht!$A$2:$H$253,7,FALSE),1)</f>
        <v>30.4</v>
      </c>
      <c r="AG13" s="8">
        <f>ROUND(VLOOKUP($N13,ht!$A$2:$H$253,8,FALSE),1)</f>
        <v>33.9</v>
      </c>
    </row>
    <row r="14" spans="1:33" ht="23.25" x14ac:dyDescent="0.5">
      <c r="A14" s="13">
        <v>11</v>
      </c>
      <c r="B14" s="42" t="s">
        <v>542</v>
      </c>
      <c r="C14" s="34">
        <v>1</v>
      </c>
      <c r="D14" s="34">
        <v>7</v>
      </c>
      <c r="E14" s="34">
        <v>1</v>
      </c>
      <c r="F14" s="34">
        <v>20.100000000000001</v>
      </c>
      <c r="G14" s="34">
        <v>117</v>
      </c>
      <c r="H14" s="18" t="str">
        <f t="shared" si="4"/>
        <v>น้ำหนักตามเกณฑ์</v>
      </c>
      <c r="I14" s="18" t="str">
        <f t="shared" si="0"/>
        <v>ส่วนสูงตามเกณฑ์</v>
      </c>
      <c r="J14" s="18" t="str">
        <f t="shared" si="1"/>
        <v>สมส่วน</v>
      </c>
      <c r="K14" s="19" t="str">
        <f>Profile!$B$2</f>
        <v>-</v>
      </c>
      <c r="L14" s="21">
        <f t="shared" si="2"/>
        <v>44774</v>
      </c>
      <c r="M14" s="8" t="str">
        <f t="shared" si="3"/>
        <v>185</v>
      </c>
      <c r="N14" s="8" t="str">
        <f t="shared" si="5"/>
        <v>1117</v>
      </c>
      <c r="O14" s="8">
        <f>ROUND(VLOOKUP($M14,age!$A$2:$M$457,2,FALSE),1)</f>
        <v>24.3</v>
      </c>
      <c r="P14" s="8">
        <f>ROUND(VLOOKUP($M14,age!$A$2:$M$457,3,FALSE),1)</f>
        <v>3.5</v>
      </c>
      <c r="Q14" s="8">
        <f>ROUND(VLOOKUP($M14,age!$A$2:$M$457,4,FALSE),1)</f>
        <v>17.2</v>
      </c>
      <c r="R14" s="8">
        <f>ROUND(VLOOKUP($M14,age!$A$2:$M$457,5,FALSE),1)</f>
        <v>18.399999999999999</v>
      </c>
      <c r="S14" s="8">
        <f>ROUND(VLOOKUP($M14,age!$A$2:$M$457,6,FALSE),1)</f>
        <v>29</v>
      </c>
      <c r="T14" s="8">
        <f>ROUND(VLOOKUP($M14,age!$A$2:$M$457,7,FALSE),1)</f>
        <v>31.4</v>
      </c>
      <c r="U14" s="8">
        <f>ROUND(VLOOKUP($M14,age!$A$2:$M$457,8,FALSE),1)</f>
        <v>120.6</v>
      </c>
      <c r="V14" s="8">
        <f>ROUND(VLOOKUP($M14,age!$A$2:$M$457,9,FALSE),1)</f>
        <v>4.9000000000000004</v>
      </c>
      <c r="W14" s="8">
        <f>ROUND(VLOOKUP($M14,age!$A$2:$M$457,10,FALSE),1)</f>
        <v>110.8</v>
      </c>
      <c r="X14" s="8">
        <f>ROUND(VLOOKUP($M14,age!$A$2:$M$457,11,FALSE),1)</f>
        <v>113.2</v>
      </c>
      <c r="Y14" s="8">
        <f>ROUND(VLOOKUP($M14,age!$A$2:$M$457,12,FALSE),1)</f>
        <v>127.8</v>
      </c>
      <c r="Z14" s="8">
        <f>ROUND(VLOOKUP($M14,age!$A$2:$M$457,13,FALSE),1)</f>
        <v>130.30000000000001</v>
      </c>
      <c r="AA14" s="8">
        <f>ROUND(VLOOKUP($N14,ht!$A$2:$H$253,2,FALSE),1)</f>
        <v>21.9</v>
      </c>
      <c r="AB14" s="8">
        <f>ROUND(VLOOKUP($N14,ht!$A$2:$H$253,3,FALSE),1)</f>
        <v>2.1</v>
      </c>
      <c r="AC14" s="8">
        <f>ROUND(VLOOKUP($N14,ht!$A$2:$H$253,4,FALSE),1)</f>
        <v>17.7</v>
      </c>
      <c r="AD14" s="8">
        <f>ROUND(VLOOKUP($N14,ht!$A$2:$H$253,5,FALSE),1)</f>
        <v>18.5</v>
      </c>
      <c r="AE14" s="8">
        <f>ROUND(VLOOKUP($N14,ht!$A$2:$H$253,6,FALSE),1)</f>
        <v>24.8</v>
      </c>
      <c r="AF14" s="8">
        <f>ROUND(VLOOKUP($N14,ht!$A$2:$H$253,7,FALSE),1)</f>
        <v>26.1</v>
      </c>
      <c r="AG14" s="8">
        <f>ROUND(VLOOKUP($N14,ht!$A$2:$H$253,8,FALSE),1)</f>
        <v>28.8</v>
      </c>
    </row>
    <row r="15" spans="1:33" ht="23.25" x14ac:dyDescent="0.5">
      <c r="A15" s="13">
        <v>12</v>
      </c>
      <c r="B15" s="42" t="s">
        <v>543</v>
      </c>
      <c r="C15" s="34">
        <v>1</v>
      </c>
      <c r="D15" s="34">
        <v>7</v>
      </c>
      <c r="E15" s="34">
        <v>2</v>
      </c>
      <c r="F15" s="34">
        <v>18.3</v>
      </c>
      <c r="G15" s="34">
        <v>115</v>
      </c>
      <c r="H15" s="18" t="str">
        <f t="shared" si="4"/>
        <v>น้ำหนักค่อนข้างน้อย</v>
      </c>
      <c r="I15" s="18" t="str">
        <f t="shared" si="0"/>
        <v>ส่วนสูงตามเกณฑ์</v>
      </c>
      <c r="J15" s="18" t="str">
        <f t="shared" si="1"/>
        <v>สมส่วน</v>
      </c>
      <c r="K15" s="19" t="str">
        <f>Profile!$B$2</f>
        <v>-</v>
      </c>
      <c r="L15" s="21">
        <f t="shared" si="2"/>
        <v>44774</v>
      </c>
      <c r="M15" s="8" t="str">
        <f t="shared" si="3"/>
        <v>186</v>
      </c>
      <c r="N15" s="8" t="str">
        <f t="shared" si="5"/>
        <v>1115</v>
      </c>
      <c r="O15" s="8">
        <f>ROUND(VLOOKUP($M15,age!$A$2:$M$457,2,FALSE),1)</f>
        <v>24.5</v>
      </c>
      <c r="P15" s="8">
        <f>ROUND(VLOOKUP($M15,age!$A$2:$M$457,3,FALSE),1)</f>
        <v>3.6</v>
      </c>
      <c r="Q15" s="8">
        <f>ROUND(VLOOKUP($M15,age!$A$2:$M$457,4,FALSE),1)</f>
        <v>17.3</v>
      </c>
      <c r="R15" s="8">
        <f>ROUND(VLOOKUP($M15,age!$A$2:$M$457,5,FALSE),1)</f>
        <v>18.600000000000001</v>
      </c>
      <c r="S15" s="8">
        <f>ROUND(VLOOKUP($M15,age!$A$2:$M$457,6,FALSE),1)</f>
        <v>29.3</v>
      </c>
      <c r="T15" s="8">
        <f>ROUND(VLOOKUP($M15,age!$A$2:$M$457,7,FALSE),1)</f>
        <v>31.7</v>
      </c>
      <c r="U15" s="8">
        <f>ROUND(VLOOKUP($M15,age!$A$2:$M$457,8,FALSE),1)</f>
        <v>120.9</v>
      </c>
      <c r="V15" s="8">
        <f>ROUND(VLOOKUP($M15,age!$A$2:$M$457,9,FALSE),1)</f>
        <v>4.9000000000000004</v>
      </c>
      <c r="W15" s="8">
        <f>ROUND(VLOOKUP($M15,age!$A$2:$M$457,10,FALSE),1)</f>
        <v>111.1</v>
      </c>
      <c r="X15" s="8">
        <f>ROUND(VLOOKUP($M15,age!$A$2:$M$457,11,FALSE),1)</f>
        <v>113.6</v>
      </c>
      <c r="Y15" s="8">
        <f>ROUND(VLOOKUP($M15,age!$A$2:$M$457,12,FALSE),1)</f>
        <v>128.30000000000001</v>
      </c>
      <c r="Z15" s="8">
        <f>ROUND(VLOOKUP($M15,age!$A$2:$M$457,13,FALSE),1)</f>
        <v>130.80000000000001</v>
      </c>
      <c r="AA15" s="8">
        <f>ROUND(VLOOKUP($N15,ht!$A$2:$H$253,2,FALSE),1)</f>
        <v>21.1</v>
      </c>
      <c r="AB15" s="8">
        <f>ROUND(VLOOKUP($N15,ht!$A$2:$H$253,3,FALSE),1)</f>
        <v>2</v>
      </c>
      <c r="AC15" s="8">
        <f>ROUND(VLOOKUP($N15,ht!$A$2:$H$253,4,FALSE),1)</f>
        <v>17.100000000000001</v>
      </c>
      <c r="AD15" s="8">
        <f>ROUND(VLOOKUP($N15,ht!$A$2:$H$253,5,FALSE),1)</f>
        <v>17.899999999999999</v>
      </c>
      <c r="AE15" s="8">
        <f>ROUND(VLOOKUP($N15,ht!$A$2:$H$253,6,FALSE),1)</f>
        <v>23.8</v>
      </c>
      <c r="AF15" s="8">
        <f>ROUND(VLOOKUP($N15,ht!$A$2:$H$253,7,FALSE),1)</f>
        <v>25</v>
      </c>
      <c r="AG15" s="8">
        <f>ROUND(VLOOKUP($N15,ht!$A$2:$H$253,8,FALSE),1)</f>
        <v>27.4</v>
      </c>
    </row>
    <row r="16" spans="1:33" ht="23.25" x14ac:dyDescent="0.5">
      <c r="A16" s="13">
        <v>13</v>
      </c>
      <c r="B16" s="44" t="s">
        <v>544</v>
      </c>
      <c r="C16" s="34">
        <v>1</v>
      </c>
      <c r="D16" s="34">
        <v>7</v>
      </c>
      <c r="E16" s="34">
        <v>4</v>
      </c>
      <c r="F16" s="34">
        <v>44.4</v>
      </c>
      <c r="G16" s="34">
        <v>129</v>
      </c>
      <c r="H16" s="18" t="str">
        <f t="shared" si="4"/>
        <v>น้ำหนักมากเกินเกณฑ์</v>
      </c>
      <c r="I16" s="18" t="str">
        <f t="shared" si="0"/>
        <v>ส่วนสูงตามเกณฑ์</v>
      </c>
      <c r="J16" s="18" t="str">
        <f t="shared" si="1"/>
        <v>อ้วน</v>
      </c>
      <c r="K16" s="19" t="str">
        <f>Profile!$B$2</f>
        <v>-</v>
      </c>
      <c r="L16" s="21">
        <f t="shared" si="2"/>
        <v>44774</v>
      </c>
      <c r="M16" s="8" t="str">
        <f t="shared" si="3"/>
        <v>188</v>
      </c>
      <c r="N16" s="8" t="str">
        <f t="shared" si="5"/>
        <v>1129</v>
      </c>
      <c r="O16" s="8">
        <f>ROUND(VLOOKUP($M16,age!$A$2:$M$457,2,FALSE),1)</f>
        <v>24.9</v>
      </c>
      <c r="P16" s="8">
        <f>ROUND(VLOOKUP($M16,age!$A$2:$M$457,3,FALSE),1)</f>
        <v>3.7</v>
      </c>
      <c r="Q16" s="8">
        <f>ROUND(VLOOKUP($M16,age!$A$2:$M$457,4,FALSE),1)</f>
        <v>17.600000000000001</v>
      </c>
      <c r="R16" s="8">
        <f>ROUND(VLOOKUP($M16,age!$A$2:$M$457,5,FALSE),1)</f>
        <v>18.899999999999999</v>
      </c>
      <c r="S16" s="8">
        <f>ROUND(VLOOKUP($M16,age!$A$2:$M$457,6,FALSE),1)</f>
        <v>29.9</v>
      </c>
      <c r="T16" s="8">
        <f>ROUND(VLOOKUP($M16,age!$A$2:$M$457,7,FALSE),1)</f>
        <v>32.299999999999997</v>
      </c>
      <c r="U16" s="8">
        <f>ROUND(VLOOKUP($M16,age!$A$2:$M$457,8,FALSE),1)</f>
        <v>121.9</v>
      </c>
      <c r="V16" s="8">
        <f>ROUND(VLOOKUP($M16,age!$A$2:$M$457,9,FALSE),1)</f>
        <v>5</v>
      </c>
      <c r="W16" s="8">
        <f>ROUND(VLOOKUP($M16,age!$A$2:$M$457,10,FALSE),1)</f>
        <v>111.9</v>
      </c>
      <c r="X16" s="8">
        <f>ROUND(VLOOKUP($M16,age!$A$2:$M$457,11,FALSE),1)</f>
        <v>114.4</v>
      </c>
      <c r="Y16" s="8">
        <f>ROUND(VLOOKUP($M16,age!$A$2:$M$457,12,FALSE),1)</f>
        <v>129.30000000000001</v>
      </c>
      <c r="Z16" s="8">
        <f>ROUND(VLOOKUP($M16,age!$A$2:$M$457,13,FALSE),1)</f>
        <v>131.80000000000001</v>
      </c>
      <c r="AA16" s="8">
        <f>ROUND(VLOOKUP($N16,ht!$A$2:$H$253,2,FALSE),1)</f>
        <v>28</v>
      </c>
      <c r="AB16" s="8">
        <f>ROUND(VLOOKUP($N16,ht!$A$2:$H$253,3,FALSE),1)</f>
        <v>3.1</v>
      </c>
      <c r="AC16" s="8">
        <f>ROUND(VLOOKUP($N16,ht!$A$2:$H$253,4,FALSE),1)</f>
        <v>21.9</v>
      </c>
      <c r="AD16" s="8">
        <f>ROUND(VLOOKUP($N16,ht!$A$2:$H$253,5,FALSE),1)</f>
        <v>22.9</v>
      </c>
      <c r="AE16" s="8">
        <f>ROUND(VLOOKUP($N16,ht!$A$2:$H$253,6,FALSE),1)</f>
        <v>32.1</v>
      </c>
      <c r="AF16" s="8">
        <f>ROUND(VLOOKUP($N16,ht!$A$2:$H$253,7,FALSE),1)</f>
        <v>34.1</v>
      </c>
      <c r="AG16" s="8">
        <f>ROUND(VLOOKUP($N16,ht!$A$2:$H$253,8,FALSE),1)</f>
        <v>38.1</v>
      </c>
    </row>
    <row r="17" spans="1:33" ht="23.25" x14ac:dyDescent="0.5">
      <c r="A17" s="13">
        <v>14</v>
      </c>
      <c r="B17" s="42" t="s">
        <v>545</v>
      </c>
      <c r="C17" s="34">
        <v>1</v>
      </c>
      <c r="D17" s="34">
        <v>7</v>
      </c>
      <c r="E17" s="34">
        <v>4</v>
      </c>
      <c r="F17" s="34">
        <v>24.1</v>
      </c>
      <c r="G17" s="34">
        <v>124</v>
      </c>
      <c r="H17" s="18" t="str">
        <f t="shared" si="4"/>
        <v>น้ำหนักตามเกณฑ์</v>
      </c>
      <c r="I17" s="18" t="str">
        <f t="shared" si="0"/>
        <v>ส่วนสูงตามเกณฑ์</v>
      </c>
      <c r="J17" s="18" t="str">
        <f t="shared" si="1"/>
        <v>สมส่วน</v>
      </c>
      <c r="K17" s="19" t="str">
        <f>Profile!$B$2</f>
        <v>-</v>
      </c>
      <c r="L17" s="21">
        <f t="shared" si="2"/>
        <v>44774</v>
      </c>
      <c r="M17" s="8" t="str">
        <f t="shared" si="3"/>
        <v>188</v>
      </c>
      <c r="N17" s="8" t="str">
        <f t="shared" si="5"/>
        <v>1124</v>
      </c>
      <c r="O17" s="8">
        <f>ROUND(VLOOKUP($M17,age!$A$2:$M$457,2,FALSE),1)</f>
        <v>24.9</v>
      </c>
      <c r="P17" s="8">
        <f>ROUND(VLOOKUP($M17,age!$A$2:$M$457,3,FALSE),1)</f>
        <v>3.7</v>
      </c>
      <c r="Q17" s="8">
        <f>ROUND(VLOOKUP($M17,age!$A$2:$M$457,4,FALSE),1)</f>
        <v>17.600000000000001</v>
      </c>
      <c r="R17" s="8">
        <f>ROUND(VLOOKUP($M17,age!$A$2:$M$457,5,FALSE),1)</f>
        <v>18.899999999999999</v>
      </c>
      <c r="S17" s="8">
        <f>ROUND(VLOOKUP($M17,age!$A$2:$M$457,6,FALSE),1)</f>
        <v>29.9</v>
      </c>
      <c r="T17" s="8">
        <f>ROUND(VLOOKUP($M17,age!$A$2:$M$457,7,FALSE),1)</f>
        <v>32.299999999999997</v>
      </c>
      <c r="U17" s="8">
        <f>ROUND(VLOOKUP($M17,age!$A$2:$M$457,8,FALSE),1)</f>
        <v>121.9</v>
      </c>
      <c r="V17" s="8">
        <f>ROUND(VLOOKUP($M17,age!$A$2:$M$457,9,FALSE),1)</f>
        <v>5</v>
      </c>
      <c r="W17" s="8">
        <f>ROUND(VLOOKUP($M17,age!$A$2:$M$457,10,FALSE),1)</f>
        <v>111.9</v>
      </c>
      <c r="X17" s="8">
        <f>ROUND(VLOOKUP($M17,age!$A$2:$M$457,11,FALSE),1)</f>
        <v>114.4</v>
      </c>
      <c r="Y17" s="8">
        <f>ROUND(VLOOKUP($M17,age!$A$2:$M$457,12,FALSE),1)</f>
        <v>129.30000000000001</v>
      </c>
      <c r="Z17" s="8">
        <f>ROUND(VLOOKUP($M17,age!$A$2:$M$457,13,FALSE),1)</f>
        <v>131.80000000000001</v>
      </c>
      <c r="AA17" s="8">
        <f>ROUND(VLOOKUP($N17,ht!$A$2:$H$253,2,FALSE),1)</f>
        <v>25.3</v>
      </c>
      <c r="AB17" s="8">
        <f>ROUND(VLOOKUP($N17,ht!$A$2:$H$253,3,FALSE),1)</f>
        <v>2.6</v>
      </c>
      <c r="AC17" s="8">
        <f>ROUND(VLOOKUP($N17,ht!$A$2:$H$253,4,FALSE),1)</f>
        <v>20.100000000000001</v>
      </c>
      <c r="AD17" s="8">
        <f>ROUND(VLOOKUP($N17,ht!$A$2:$H$253,5,FALSE),1)</f>
        <v>20.9</v>
      </c>
      <c r="AE17" s="8">
        <f>ROUND(VLOOKUP($N17,ht!$A$2:$H$253,6,FALSE),1)</f>
        <v>28.7</v>
      </c>
      <c r="AF17" s="8">
        <f>ROUND(VLOOKUP($N17,ht!$A$2:$H$253,7,FALSE),1)</f>
        <v>30.4</v>
      </c>
      <c r="AG17" s="8">
        <f>ROUND(VLOOKUP($N17,ht!$A$2:$H$253,8,FALSE),1)</f>
        <v>33.9</v>
      </c>
    </row>
    <row r="18" spans="1:33" ht="23.25" x14ac:dyDescent="0.5">
      <c r="A18" s="13">
        <v>15</v>
      </c>
      <c r="B18" s="42" t="s">
        <v>546</v>
      </c>
      <c r="C18" s="34">
        <v>1</v>
      </c>
      <c r="D18" s="34">
        <v>9</v>
      </c>
      <c r="E18" s="34">
        <v>1</v>
      </c>
      <c r="F18" s="34">
        <v>18.8</v>
      </c>
      <c r="G18" s="34">
        <v>121.5</v>
      </c>
      <c r="H18" s="18" t="str">
        <f t="shared" si="4"/>
        <v>น้ำหนักน้อยกว่าเกณฑ์</v>
      </c>
      <c r="I18" s="18" t="str">
        <f t="shared" si="0"/>
        <v>ค่อนข้างเตี้ย</v>
      </c>
      <c r="J18" s="18" t="str">
        <f t="shared" si="1"/>
        <v>ผอม</v>
      </c>
      <c r="K18" s="19" t="str">
        <f>Profile!$B$2</f>
        <v>-</v>
      </c>
      <c r="L18" s="21">
        <f t="shared" si="2"/>
        <v>44774</v>
      </c>
      <c r="M18" s="8" t="str">
        <f t="shared" si="3"/>
        <v>1109</v>
      </c>
      <c r="N18" s="8" t="str">
        <f t="shared" si="5"/>
        <v>1122</v>
      </c>
      <c r="O18" s="8">
        <f>ROUND(VLOOKUP($M18,age!$A$2:$M$457,2,FALSE),1)</f>
        <v>30.1</v>
      </c>
      <c r="P18" s="8">
        <f>ROUND(VLOOKUP($M18,age!$A$2:$M$457,3,FALSE),1)</f>
        <v>5.0999999999999996</v>
      </c>
      <c r="Q18" s="8">
        <f>ROUND(VLOOKUP($M18,age!$A$2:$M$457,4,FALSE),1)</f>
        <v>19.899999999999999</v>
      </c>
      <c r="R18" s="8">
        <f>ROUND(VLOOKUP($M18,age!$A$2:$M$457,5,FALSE),1)</f>
        <v>21.6</v>
      </c>
      <c r="S18" s="8">
        <f>ROUND(VLOOKUP($M18,age!$A$2:$M$457,6,FALSE),1)</f>
        <v>36.9</v>
      </c>
      <c r="T18" s="8">
        <f>ROUND(VLOOKUP($M18,age!$A$2:$M$457,7,FALSE),1)</f>
        <v>40.299999999999997</v>
      </c>
      <c r="U18" s="8">
        <f>ROUND(VLOOKUP($M18,age!$A$2:$M$457,8,FALSE),1)</f>
        <v>130.4</v>
      </c>
      <c r="V18" s="8">
        <f>ROUND(VLOOKUP($M18,age!$A$2:$M$457,9,FALSE),1)</f>
        <v>5.5</v>
      </c>
      <c r="W18" s="8">
        <f>ROUND(VLOOKUP($M18,age!$A$2:$M$457,10,FALSE),1)</f>
        <v>119.4</v>
      </c>
      <c r="X18" s="8">
        <f>ROUND(VLOOKUP($M18,age!$A$2:$M$457,11,FALSE),1)</f>
        <v>122.2</v>
      </c>
      <c r="Y18" s="8">
        <f>ROUND(VLOOKUP($M18,age!$A$2:$M$457,12,FALSE),1)</f>
        <v>138.69999999999999</v>
      </c>
      <c r="Z18" s="8">
        <f>ROUND(VLOOKUP($M18,age!$A$2:$M$457,13,FALSE),1)</f>
        <v>141.4</v>
      </c>
      <c r="AA18" s="8">
        <f>ROUND(VLOOKUP($N18,ht!$A$2:$H$253,2,FALSE),1)</f>
        <v>24.3</v>
      </c>
      <c r="AB18" s="8">
        <f>ROUND(VLOOKUP($N18,ht!$A$2:$H$253,3,FALSE),1)</f>
        <v>2.4</v>
      </c>
      <c r="AC18" s="8">
        <f>ROUND(VLOOKUP($N18,ht!$A$2:$H$253,4,FALSE),1)</f>
        <v>19.399999999999999</v>
      </c>
      <c r="AD18" s="8">
        <f>ROUND(VLOOKUP($N18,ht!$A$2:$H$253,5,FALSE),1)</f>
        <v>20.2</v>
      </c>
      <c r="AE18" s="8">
        <f>ROUND(VLOOKUP($N18,ht!$A$2:$H$253,6,FALSE),1)</f>
        <v>27.5</v>
      </c>
      <c r="AF18" s="8">
        <f>ROUND(VLOOKUP($N18,ht!$A$2:$H$253,7,FALSE),1)</f>
        <v>29.1</v>
      </c>
      <c r="AG18" s="8">
        <f>ROUND(VLOOKUP($N18,ht!$A$2:$H$253,8,FALSE),1)</f>
        <v>32.299999999999997</v>
      </c>
    </row>
    <row r="19" spans="1:33" ht="23.25" x14ac:dyDescent="0.5">
      <c r="A19" s="13">
        <v>16</v>
      </c>
      <c r="B19" s="42" t="s">
        <v>547</v>
      </c>
      <c r="C19" s="34">
        <v>1</v>
      </c>
      <c r="D19" s="34">
        <v>7</v>
      </c>
      <c r="E19" s="34">
        <v>5</v>
      </c>
      <c r="F19" s="34">
        <v>23</v>
      </c>
      <c r="G19" s="34">
        <v>131</v>
      </c>
      <c r="H19" s="18" t="str">
        <f t="shared" si="4"/>
        <v>น้ำหนักตามเกณฑ์</v>
      </c>
      <c r="I19" s="18" t="str">
        <f t="shared" si="0"/>
        <v>ค่อนข้างสูง</v>
      </c>
      <c r="J19" s="18" t="str">
        <f t="shared" si="1"/>
        <v>ค่อนข้างผอม</v>
      </c>
      <c r="K19" s="19" t="str">
        <f>Profile!$B$2</f>
        <v>-</v>
      </c>
      <c r="L19" s="21">
        <f t="shared" si="2"/>
        <v>44774</v>
      </c>
      <c r="M19" s="8" t="str">
        <f t="shared" si="3"/>
        <v>189</v>
      </c>
      <c r="N19" s="8" t="str">
        <f t="shared" si="5"/>
        <v>1131</v>
      </c>
      <c r="O19" s="8">
        <f>ROUND(VLOOKUP($M19,age!$A$2:$M$457,2,FALSE),1)</f>
        <v>25.1</v>
      </c>
      <c r="P19" s="8">
        <f>ROUND(VLOOKUP($M19,age!$A$2:$M$457,3,FALSE),1)</f>
        <v>3.7</v>
      </c>
      <c r="Q19" s="8">
        <f>ROUND(VLOOKUP($M19,age!$A$2:$M$457,4,FALSE),1)</f>
        <v>17.7</v>
      </c>
      <c r="R19" s="8">
        <f>ROUND(VLOOKUP($M19,age!$A$2:$M$457,5,FALSE),1)</f>
        <v>19</v>
      </c>
      <c r="S19" s="8">
        <f>ROUND(VLOOKUP($M19,age!$A$2:$M$457,6,FALSE),1)</f>
        <v>30.2</v>
      </c>
      <c r="T19" s="8">
        <f>ROUND(VLOOKUP($M19,age!$A$2:$M$457,7,FALSE),1)</f>
        <v>32.6</v>
      </c>
      <c r="U19" s="8">
        <f>ROUND(VLOOKUP($M19,age!$A$2:$M$457,8,FALSE),1)</f>
        <v>122.3</v>
      </c>
      <c r="V19" s="8">
        <f>ROUND(VLOOKUP($M19,age!$A$2:$M$457,9,FALSE),1)</f>
        <v>5</v>
      </c>
      <c r="W19" s="8">
        <f>ROUND(VLOOKUP($M19,age!$A$2:$M$457,10,FALSE),1)</f>
        <v>112.3</v>
      </c>
      <c r="X19" s="8">
        <f>ROUND(VLOOKUP($M19,age!$A$2:$M$457,11,FALSE),1)</f>
        <v>114.8</v>
      </c>
      <c r="Y19" s="8">
        <f>ROUND(VLOOKUP($M19,age!$A$2:$M$457,12,FALSE),1)</f>
        <v>129.80000000000001</v>
      </c>
      <c r="Z19" s="8">
        <f>ROUND(VLOOKUP($M19,age!$A$2:$M$457,13,FALSE),1)</f>
        <v>132.30000000000001</v>
      </c>
      <c r="AA19" s="8">
        <f>ROUND(VLOOKUP($N19,ht!$A$2:$H$253,2,FALSE),1)</f>
        <v>29.3</v>
      </c>
      <c r="AB19" s="8">
        <f>ROUND(VLOOKUP($N19,ht!$A$2:$H$253,3,FALSE),1)</f>
        <v>3.3</v>
      </c>
      <c r="AC19" s="8">
        <f>ROUND(VLOOKUP($N19,ht!$A$2:$H$253,4,FALSE),1)</f>
        <v>22.6</v>
      </c>
      <c r="AD19" s="8">
        <f>ROUND(VLOOKUP($N19,ht!$A$2:$H$253,5,FALSE),1)</f>
        <v>23.8</v>
      </c>
      <c r="AE19" s="8">
        <f>ROUND(VLOOKUP($N19,ht!$A$2:$H$253,6,FALSE),1)</f>
        <v>33.700000000000003</v>
      </c>
      <c r="AF19" s="8">
        <f>ROUND(VLOOKUP($N19,ht!$A$2:$H$253,7,FALSE),1)</f>
        <v>35.9</v>
      </c>
      <c r="AG19" s="8">
        <f>ROUND(VLOOKUP($N19,ht!$A$2:$H$253,8,FALSE),1)</f>
        <v>40.299999999999997</v>
      </c>
    </row>
    <row r="20" spans="1:33" ht="23.25" x14ac:dyDescent="0.5">
      <c r="A20" s="13">
        <v>17</v>
      </c>
      <c r="B20" s="42" t="s">
        <v>548</v>
      </c>
      <c r="C20" s="34">
        <v>1</v>
      </c>
      <c r="D20" s="34">
        <v>12</v>
      </c>
      <c r="E20" s="34">
        <v>8</v>
      </c>
      <c r="F20" s="34">
        <v>47.3</v>
      </c>
      <c r="G20" s="34">
        <v>157</v>
      </c>
      <c r="H20" s="18" t="str">
        <f t="shared" si="4"/>
        <v>น้ำหนักตามเกณฑ์</v>
      </c>
      <c r="I20" s="18" t="str">
        <f t="shared" si="0"/>
        <v>ส่วนสูงตามเกณฑ์</v>
      </c>
      <c r="J20" s="18" t="str">
        <f t="shared" si="1"/>
        <v>สมส่วน</v>
      </c>
      <c r="K20" s="19" t="str">
        <f>Profile!$B$2</f>
        <v>-</v>
      </c>
      <c r="L20" s="21">
        <f t="shared" si="2"/>
        <v>44774</v>
      </c>
      <c r="M20" s="8" t="str">
        <f t="shared" si="3"/>
        <v>1152</v>
      </c>
      <c r="N20" s="8" t="str">
        <f t="shared" si="5"/>
        <v>1157</v>
      </c>
      <c r="O20" s="8">
        <f>ROUND(VLOOKUP($M20,age!$A$2:$M$457,2,FALSE),1)</f>
        <v>42.3</v>
      </c>
      <c r="P20" s="8">
        <f>ROUND(VLOOKUP($M20,age!$A$2:$M$457,3,FALSE),1)</f>
        <v>7.6</v>
      </c>
      <c r="Q20" s="8">
        <f>ROUND(VLOOKUP($M20,age!$A$2:$M$457,4,FALSE),1)</f>
        <v>27</v>
      </c>
      <c r="R20" s="8">
        <f>ROUND(VLOOKUP($M20,age!$A$2:$M$457,5,FALSE),1)</f>
        <v>30.2</v>
      </c>
      <c r="S20" s="8">
        <f>ROUND(VLOOKUP($M20,age!$A$2:$M$457,6,FALSE),1)</f>
        <v>53</v>
      </c>
      <c r="T20" s="8">
        <f>ROUND(VLOOKUP($M20,age!$A$2:$M$457,7,FALSE),1)</f>
        <v>57.5</v>
      </c>
      <c r="U20" s="8">
        <f>ROUND(VLOOKUP($M20,age!$A$2:$M$457,8,FALSE),1)</f>
        <v>150.4</v>
      </c>
      <c r="V20" s="8">
        <f>ROUND(VLOOKUP($M20,age!$A$2:$M$457,9,FALSE),1)</f>
        <v>7.7</v>
      </c>
      <c r="W20" s="8">
        <f>ROUND(VLOOKUP($M20,age!$A$2:$M$457,10,FALSE),1)</f>
        <v>135</v>
      </c>
      <c r="X20" s="8">
        <f>ROUND(VLOOKUP($M20,age!$A$2:$M$457,11,FALSE),1)</f>
        <v>138.9</v>
      </c>
      <c r="Y20" s="8">
        <f>ROUND(VLOOKUP($M20,age!$A$2:$M$457,12,FALSE),1)</f>
        <v>161.9</v>
      </c>
      <c r="Z20" s="8">
        <f>ROUND(VLOOKUP($M20,age!$A$2:$M$457,13,FALSE),1)</f>
        <v>165.7</v>
      </c>
      <c r="AA20" s="8">
        <f>ROUND(VLOOKUP($N20,ht!$A$2:$H$253,2,FALSE),1)</f>
        <v>47.4</v>
      </c>
      <c r="AB20" s="8">
        <f>ROUND(VLOOKUP($N20,ht!$A$2:$H$253,3,FALSE),1)</f>
        <v>5.3</v>
      </c>
      <c r="AC20" s="8">
        <f>ROUND(VLOOKUP($N20,ht!$A$2:$H$253,4,FALSE),1)</f>
        <v>36.700000000000003</v>
      </c>
      <c r="AD20" s="8">
        <f>ROUND(VLOOKUP($N20,ht!$A$2:$H$253,5,FALSE),1)</f>
        <v>38.799999999999997</v>
      </c>
      <c r="AE20" s="8">
        <f>ROUND(VLOOKUP($N20,ht!$A$2:$H$253,6,FALSE),1)</f>
        <v>54.8</v>
      </c>
      <c r="AF20" s="8">
        <f>ROUND(VLOOKUP($N20,ht!$A$2:$H$253,7,FALSE),1)</f>
        <v>58</v>
      </c>
      <c r="AG20" s="8">
        <f>ROUND(VLOOKUP($N20,ht!$A$2:$H$253,8,FALSE),1)</f>
        <v>64.3</v>
      </c>
    </row>
    <row r="21" spans="1:33" ht="23.25" x14ac:dyDescent="0.5">
      <c r="A21" s="13">
        <v>18</v>
      </c>
      <c r="B21" s="42" t="s">
        <v>549</v>
      </c>
      <c r="C21" s="34">
        <v>1</v>
      </c>
      <c r="D21" s="34">
        <v>7</v>
      </c>
      <c r="E21" s="34">
        <v>2</v>
      </c>
      <c r="F21" s="34">
        <v>44.7</v>
      </c>
      <c r="G21" s="34">
        <v>131</v>
      </c>
      <c r="H21" s="18" t="str">
        <f t="shared" si="4"/>
        <v>น้ำหนักมากเกินเกณฑ์</v>
      </c>
      <c r="I21" s="18" t="str">
        <f t="shared" si="0"/>
        <v>สูง</v>
      </c>
      <c r="J21" s="18" t="str">
        <f t="shared" si="1"/>
        <v>อ้วน</v>
      </c>
      <c r="K21" s="19" t="str">
        <f>Profile!$B$2</f>
        <v>-</v>
      </c>
      <c r="L21" s="21">
        <f t="shared" si="2"/>
        <v>44774</v>
      </c>
      <c r="M21" s="8" t="str">
        <f t="shared" si="3"/>
        <v>186</v>
      </c>
      <c r="N21" s="8" t="str">
        <f t="shared" si="5"/>
        <v>1131</v>
      </c>
      <c r="O21" s="8">
        <f>ROUND(VLOOKUP($M21,age!$A$2:$M$457,2,FALSE),1)</f>
        <v>24.5</v>
      </c>
      <c r="P21" s="8">
        <f>ROUND(VLOOKUP($M21,age!$A$2:$M$457,3,FALSE),1)</f>
        <v>3.6</v>
      </c>
      <c r="Q21" s="8">
        <f>ROUND(VLOOKUP($M21,age!$A$2:$M$457,4,FALSE),1)</f>
        <v>17.3</v>
      </c>
      <c r="R21" s="8">
        <f>ROUND(VLOOKUP($M21,age!$A$2:$M$457,5,FALSE),1)</f>
        <v>18.600000000000001</v>
      </c>
      <c r="S21" s="8">
        <f>ROUND(VLOOKUP($M21,age!$A$2:$M$457,6,FALSE),1)</f>
        <v>29.3</v>
      </c>
      <c r="T21" s="8">
        <f>ROUND(VLOOKUP($M21,age!$A$2:$M$457,7,FALSE),1)</f>
        <v>31.7</v>
      </c>
      <c r="U21" s="8">
        <f>ROUND(VLOOKUP($M21,age!$A$2:$M$457,8,FALSE),1)</f>
        <v>120.9</v>
      </c>
      <c r="V21" s="8">
        <f>ROUND(VLOOKUP($M21,age!$A$2:$M$457,9,FALSE),1)</f>
        <v>4.9000000000000004</v>
      </c>
      <c r="W21" s="8">
        <f>ROUND(VLOOKUP($M21,age!$A$2:$M$457,10,FALSE),1)</f>
        <v>111.1</v>
      </c>
      <c r="X21" s="8">
        <f>ROUND(VLOOKUP($M21,age!$A$2:$M$457,11,FALSE),1)</f>
        <v>113.6</v>
      </c>
      <c r="Y21" s="8">
        <f>ROUND(VLOOKUP($M21,age!$A$2:$M$457,12,FALSE),1)</f>
        <v>128.30000000000001</v>
      </c>
      <c r="Z21" s="8">
        <f>ROUND(VLOOKUP($M21,age!$A$2:$M$457,13,FALSE),1)</f>
        <v>130.80000000000001</v>
      </c>
      <c r="AA21" s="8">
        <f>ROUND(VLOOKUP($N21,ht!$A$2:$H$253,2,FALSE),1)</f>
        <v>29.3</v>
      </c>
      <c r="AB21" s="8">
        <f>ROUND(VLOOKUP($N21,ht!$A$2:$H$253,3,FALSE),1)</f>
        <v>3.3</v>
      </c>
      <c r="AC21" s="8">
        <f>ROUND(VLOOKUP($N21,ht!$A$2:$H$253,4,FALSE),1)</f>
        <v>22.6</v>
      </c>
      <c r="AD21" s="8">
        <f>ROUND(VLOOKUP($N21,ht!$A$2:$H$253,5,FALSE),1)</f>
        <v>23.8</v>
      </c>
      <c r="AE21" s="8">
        <f>ROUND(VLOOKUP($N21,ht!$A$2:$H$253,6,FALSE),1)</f>
        <v>33.700000000000003</v>
      </c>
      <c r="AF21" s="8">
        <f>ROUND(VLOOKUP($N21,ht!$A$2:$H$253,7,FALSE),1)</f>
        <v>35.9</v>
      </c>
      <c r="AG21" s="8">
        <f>ROUND(VLOOKUP($N21,ht!$A$2:$H$253,8,FALSE),1)</f>
        <v>40.299999999999997</v>
      </c>
    </row>
    <row r="22" spans="1:33" ht="23.25" x14ac:dyDescent="0.5">
      <c r="A22" s="13">
        <v>19</v>
      </c>
      <c r="B22" s="43" t="s">
        <v>550</v>
      </c>
      <c r="C22" s="34">
        <v>1</v>
      </c>
      <c r="D22" s="34">
        <v>8</v>
      </c>
      <c r="E22" s="34">
        <v>6</v>
      </c>
      <c r="F22" s="34">
        <v>34.4</v>
      </c>
      <c r="G22" s="34">
        <v>123</v>
      </c>
      <c r="H22" s="18" t="str">
        <f t="shared" si="4"/>
        <v>น้ำหนักตามเกณฑ์</v>
      </c>
      <c r="I22" s="18" t="str">
        <f t="shared" si="0"/>
        <v>ส่วนสูงตามเกณฑ์</v>
      </c>
      <c r="J22" s="18" t="str">
        <f t="shared" si="1"/>
        <v>อ้วน</v>
      </c>
      <c r="K22" s="19" t="str">
        <f>Profile!$B$2</f>
        <v>-</v>
      </c>
      <c r="L22" s="21">
        <f t="shared" si="2"/>
        <v>44774</v>
      </c>
      <c r="M22" s="8" t="str">
        <f t="shared" si="3"/>
        <v>1102</v>
      </c>
      <c r="N22" s="8" t="str">
        <f t="shared" si="5"/>
        <v>1123</v>
      </c>
      <c r="O22" s="8">
        <f>ROUND(VLOOKUP($M22,age!$A$2:$M$457,2,FALSE),1)</f>
        <v>28.3</v>
      </c>
      <c r="P22" s="8">
        <f>ROUND(VLOOKUP($M22,age!$A$2:$M$457,3,FALSE),1)</f>
        <v>4.5999999999999996</v>
      </c>
      <c r="Q22" s="8">
        <f>ROUND(VLOOKUP($M22,age!$A$2:$M$457,4,FALSE),1)</f>
        <v>19.100000000000001</v>
      </c>
      <c r="R22" s="8">
        <f>ROUND(VLOOKUP($M22,age!$A$2:$M$457,5,FALSE),1)</f>
        <v>20.7</v>
      </c>
      <c r="S22" s="8">
        <f>ROUND(VLOOKUP($M22,age!$A$2:$M$457,6,FALSE),1)</f>
        <v>34.4</v>
      </c>
      <c r="T22" s="8">
        <f>ROUND(VLOOKUP($M22,age!$A$2:$M$457,7,FALSE),1)</f>
        <v>37.4</v>
      </c>
      <c r="U22" s="8">
        <f>ROUND(VLOOKUP($M22,age!$A$2:$M$457,8,FALSE),1)</f>
        <v>127.7</v>
      </c>
      <c r="V22" s="8">
        <f>ROUND(VLOOKUP($M22,age!$A$2:$M$457,9,FALSE),1)</f>
        <v>5.4</v>
      </c>
      <c r="W22" s="8">
        <f>ROUND(VLOOKUP($M22,age!$A$2:$M$457,10,FALSE),1)</f>
        <v>117</v>
      </c>
      <c r="X22" s="8">
        <f>ROUND(VLOOKUP($M22,age!$A$2:$M$457,11,FALSE),1)</f>
        <v>119.7</v>
      </c>
      <c r="Y22" s="8">
        <f>ROUND(VLOOKUP($M22,age!$A$2:$M$457,12,FALSE),1)</f>
        <v>135.69999999999999</v>
      </c>
      <c r="Z22" s="8">
        <f>ROUND(VLOOKUP($M22,age!$A$2:$M$457,13,FALSE),1)</f>
        <v>138.4</v>
      </c>
      <c r="AA22" s="8">
        <f>ROUND(VLOOKUP($N22,ht!$A$2:$H$253,2,FALSE),1)</f>
        <v>24.7</v>
      </c>
      <c r="AB22" s="8">
        <f>ROUND(VLOOKUP($N22,ht!$A$2:$H$253,3,FALSE),1)</f>
        <v>2.5</v>
      </c>
      <c r="AC22" s="8">
        <f>ROUND(VLOOKUP($N22,ht!$A$2:$H$253,4,FALSE),1)</f>
        <v>19.7</v>
      </c>
      <c r="AD22" s="8">
        <f>ROUND(VLOOKUP($N22,ht!$A$2:$H$253,5,FALSE),1)</f>
        <v>20.5</v>
      </c>
      <c r="AE22" s="8">
        <f>ROUND(VLOOKUP($N22,ht!$A$2:$H$253,6,FALSE),1)</f>
        <v>28</v>
      </c>
      <c r="AF22" s="8">
        <f>ROUND(VLOOKUP($N22,ht!$A$2:$H$253,7,FALSE),1)</f>
        <v>29.7</v>
      </c>
      <c r="AG22" s="8">
        <f>ROUND(VLOOKUP($N22,ht!$A$2:$H$253,8,FALSE),1)</f>
        <v>33</v>
      </c>
    </row>
    <row r="23" spans="1:33" ht="23.25" x14ac:dyDescent="0.5">
      <c r="A23" s="13">
        <v>20</v>
      </c>
      <c r="B23" s="43" t="s">
        <v>551</v>
      </c>
      <c r="C23" s="34">
        <v>1</v>
      </c>
      <c r="D23" s="34">
        <v>8</v>
      </c>
      <c r="E23" s="34">
        <v>1</v>
      </c>
      <c r="F23" s="34">
        <v>36.200000000000003</v>
      </c>
      <c r="G23" s="34">
        <v>123</v>
      </c>
      <c r="H23" s="18" t="str">
        <f t="shared" si="4"/>
        <v>น้ำหนักมากเกินเกณฑ์</v>
      </c>
      <c r="I23" s="18" t="str">
        <f t="shared" si="0"/>
        <v>ส่วนสูงตามเกณฑ์</v>
      </c>
      <c r="J23" s="18" t="str">
        <f t="shared" si="1"/>
        <v>อ้วน</v>
      </c>
      <c r="K23" s="19" t="str">
        <f>Profile!$B$2</f>
        <v>-</v>
      </c>
      <c r="L23" s="21">
        <f t="shared" si="2"/>
        <v>44774</v>
      </c>
      <c r="M23" s="8" t="str">
        <f t="shared" si="3"/>
        <v>197</v>
      </c>
      <c r="N23" s="8" t="str">
        <f t="shared" si="5"/>
        <v>1123</v>
      </c>
      <c r="O23" s="8">
        <f>ROUND(VLOOKUP($M23,age!$A$2:$M$457,2,FALSE),1)</f>
        <v>27.1</v>
      </c>
      <c r="P23" s="8">
        <f>ROUND(VLOOKUP($M23,age!$A$2:$M$457,3,FALSE),1)</f>
        <v>4.2</v>
      </c>
      <c r="Q23" s="8">
        <f>ROUND(VLOOKUP($M23,age!$A$2:$M$457,4,FALSE),1)</f>
        <v>18.7</v>
      </c>
      <c r="R23" s="8">
        <f>ROUND(VLOOKUP($M23,age!$A$2:$M$457,5,FALSE),1)</f>
        <v>20.100000000000001</v>
      </c>
      <c r="S23" s="8">
        <f>ROUND(VLOOKUP($M23,age!$A$2:$M$457,6,FALSE),1)</f>
        <v>32.6</v>
      </c>
      <c r="T23" s="8">
        <f>ROUND(VLOOKUP($M23,age!$A$2:$M$457,7,FALSE),1)</f>
        <v>35.4</v>
      </c>
      <c r="U23" s="8">
        <f>ROUND(VLOOKUP($M23,age!$A$2:$M$457,8,FALSE),1)</f>
        <v>125.7</v>
      </c>
      <c r="V23" s="8">
        <f>ROUND(VLOOKUP($M23,age!$A$2:$M$457,9,FALSE),1)</f>
        <v>5.3</v>
      </c>
      <c r="W23" s="8">
        <f>ROUND(VLOOKUP($M23,age!$A$2:$M$457,10,FALSE),1)</f>
        <v>115.2</v>
      </c>
      <c r="X23" s="8">
        <f>ROUND(VLOOKUP($M23,age!$A$2:$M$457,11,FALSE),1)</f>
        <v>117.8</v>
      </c>
      <c r="Y23" s="8">
        <f>ROUND(VLOOKUP($M23,age!$A$2:$M$457,12,FALSE),1)</f>
        <v>133.6</v>
      </c>
      <c r="Z23" s="8">
        <f>ROUND(VLOOKUP($M23,age!$A$2:$M$457,13,FALSE),1)</f>
        <v>136.30000000000001</v>
      </c>
      <c r="AA23" s="8">
        <f>ROUND(VLOOKUP($N23,ht!$A$2:$H$253,2,FALSE),1)</f>
        <v>24.7</v>
      </c>
      <c r="AB23" s="8">
        <f>ROUND(VLOOKUP($N23,ht!$A$2:$H$253,3,FALSE),1)</f>
        <v>2.5</v>
      </c>
      <c r="AC23" s="8">
        <f>ROUND(VLOOKUP($N23,ht!$A$2:$H$253,4,FALSE),1)</f>
        <v>19.7</v>
      </c>
      <c r="AD23" s="8">
        <f>ROUND(VLOOKUP($N23,ht!$A$2:$H$253,5,FALSE),1)</f>
        <v>20.5</v>
      </c>
      <c r="AE23" s="8">
        <f>ROUND(VLOOKUP($N23,ht!$A$2:$H$253,6,FALSE),1)</f>
        <v>28</v>
      </c>
      <c r="AF23" s="8">
        <f>ROUND(VLOOKUP($N23,ht!$A$2:$H$253,7,FALSE),1)</f>
        <v>29.7</v>
      </c>
      <c r="AG23" s="8">
        <f>ROUND(VLOOKUP($N23,ht!$A$2:$H$253,8,FALSE),1)</f>
        <v>33</v>
      </c>
    </row>
    <row r="24" spans="1:33" ht="23.25" x14ac:dyDescent="0.5">
      <c r="A24" s="13">
        <v>21</v>
      </c>
      <c r="B24" s="43" t="s">
        <v>552</v>
      </c>
      <c r="C24" s="34">
        <v>2</v>
      </c>
      <c r="D24" s="34">
        <v>7</v>
      </c>
      <c r="E24" s="34">
        <v>10</v>
      </c>
      <c r="F24" s="34">
        <v>26.9</v>
      </c>
      <c r="G24" s="34">
        <v>128</v>
      </c>
      <c r="H24" s="18" t="str">
        <f t="shared" si="4"/>
        <v>น้ำหนักตามเกณฑ์</v>
      </c>
      <c r="I24" s="18" t="str">
        <f t="shared" si="0"/>
        <v>ส่วนสูงตามเกณฑ์</v>
      </c>
      <c r="J24" s="18" t="str">
        <f t="shared" si="1"/>
        <v>สมส่วน</v>
      </c>
      <c r="K24" s="19" t="str">
        <f>Profile!$B$2</f>
        <v>-</v>
      </c>
      <c r="L24" s="21">
        <f t="shared" si="2"/>
        <v>44774</v>
      </c>
      <c r="M24" s="8" t="str">
        <f t="shared" si="3"/>
        <v>294</v>
      </c>
      <c r="N24" s="8" t="str">
        <f t="shared" si="5"/>
        <v>2128</v>
      </c>
      <c r="O24" s="8">
        <f>ROUND(VLOOKUP($M24,age!$A$2:$M$457,2,FALSE),1)</f>
        <v>26.3</v>
      </c>
      <c r="P24" s="8">
        <f>ROUND(VLOOKUP($M24,age!$A$2:$M$457,3,FALSE),1)</f>
        <v>4.3</v>
      </c>
      <c r="Q24" s="8">
        <f>ROUND(VLOOKUP($M24,age!$A$2:$M$457,4,FALSE),1)</f>
        <v>17.7</v>
      </c>
      <c r="R24" s="8">
        <f>ROUND(VLOOKUP($M24,age!$A$2:$M$457,5,FALSE),1)</f>
        <v>19.100000000000001</v>
      </c>
      <c r="S24" s="8">
        <f>ROUND(VLOOKUP($M24,age!$A$2:$M$457,6,FALSE),1)</f>
        <v>32</v>
      </c>
      <c r="T24" s="8">
        <f>ROUND(VLOOKUP($M24,age!$A$2:$M$457,7,FALSE),1)</f>
        <v>34.9</v>
      </c>
      <c r="U24" s="8">
        <f>ROUND(VLOOKUP($M24,age!$A$2:$M$457,8,FALSE),1)</f>
        <v>123.8</v>
      </c>
      <c r="V24" s="8">
        <f>ROUND(VLOOKUP($M24,age!$A$2:$M$457,9,FALSE),1)</f>
        <v>5.0999999999999996</v>
      </c>
      <c r="W24" s="8">
        <f>ROUND(VLOOKUP($M24,age!$A$2:$M$457,10,FALSE),1)</f>
        <v>113.7</v>
      </c>
      <c r="X24" s="8">
        <f>ROUND(VLOOKUP($M24,age!$A$2:$M$457,11,FALSE),1)</f>
        <v>116.2</v>
      </c>
      <c r="Y24" s="8">
        <f>ROUND(VLOOKUP($M24,age!$A$2:$M$457,12,FALSE),1)</f>
        <v>131.5</v>
      </c>
      <c r="Z24" s="8">
        <f>ROUND(VLOOKUP($M24,age!$A$2:$M$457,13,FALSE),1)</f>
        <v>134</v>
      </c>
      <c r="AA24" s="8">
        <f>ROUND(VLOOKUP($N24,ht!$A$2:$H$253,2,FALSE),1)</f>
        <v>27.5</v>
      </c>
      <c r="AB24" s="8">
        <f>ROUND(VLOOKUP($N24,ht!$A$2:$H$253,3,FALSE),1)</f>
        <v>3.4</v>
      </c>
      <c r="AC24" s="8">
        <f>ROUND(VLOOKUP($N24,ht!$A$2:$H$253,4,FALSE),1)</f>
        <v>20.7</v>
      </c>
      <c r="AD24" s="8">
        <f>ROUND(VLOOKUP($N24,ht!$A$2:$H$253,5,FALSE),1)</f>
        <v>21.9</v>
      </c>
      <c r="AE24" s="8">
        <f>ROUND(VLOOKUP($N24,ht!$A$2:$H$253,6,FALSE),1)</f>
        <v>32</v>
      </c>
      <c r="AF24" s="8">
        <f>ROUND(VLOOKUP($N24,ht!$A$2:$H$253,7,FALSE),1)</f>
        <v>34.200000000000003</v>
      </c>
      <c r="AG24" s="8">
        <f>ROUND(VLOOKUP($N24,ht!$A$2:$H$253,8,FALSE),1)</f>
        <v>38.6</v>
      </c>
    </row>
    <row r="25" spans="1:33" ht="23.25" x14ac:dyDescent="0.5">
      <c r="A25" s="13">
        <v>22</v>
      </c>
      <c r="B25" s="43" t="s">
        <v>553</v>
      </c>
      <c r="C25" s="34">
        <v>2</v>
      </c>
      <c r="D25" s="34">
        <v>7</v>
      </c>
      <c r="E25" s="34">
        <v>7</v>
      </c>
      <c r="F25" s="35">
        <v>30.8</v>
      </c>
      <c r="G25" s="34">
        <v>133</v>
      </c>
      <c r="H25" s="18" t="str">
        <f t="shared" si="4"/>
        <v>น้ำหนักตามเกณฑ์</v>
      </c>
      <c r="I25" s="18" t="str">
        <f t="shared" si="0"/>
        <v>สูง</v>
      </c>
      <c r="J25" s="18" t="str">
        <f t="shared" si="1"/>
        <v>สมส่วน</v>
      </c>
      <c r="K25" s="19" t="str">
        <f>Profile!$B$2</f>
        <v>-</v>
      </c>
      <c r="L25" s="21">
        <f t="shared" si="2"/>
        <v>44774</v>
      </c>
      <c r="M25" s="8" t="str">
        <f t="shared" si="3"/>
        <v>291</v>
      </c>
      <c r="N25" s="8" t="str">
        <f t="shared" si="5"/>
        <v>2133</v>
      </c>
      <c r="O25" s="8">
        <f>ROUND(VLOOKUP($M25,age!$A$2:$M$457,2,FALSE),1)</f>
        <v>25.7</v>
      </c>
      <c r="P25" s="8">
        <f>ROUND(VLOOKUP($M25,age!$A$2:$M$457,3,FALSE),1)</f>
        <v>4.0999999999999996</v>
      </c>
      <c r="Q25" s="8">
        <f>ROUND(VLOOKUP($M25,age!$A$2:$M$457,4,FALSE),1)</f>
        <v>17.399999999999999</v>
      </c>
      <c r="R25" s="8">
        <f>ROUND(VLOOKUP($M25,age!$A$2:$M$457,5,FALSE),1)</f>
        <v>18.7</v>
      </c>
      <c r="S25" s="8">
        <f>ROUND(VLOOKUP($M25,age!$A$2:$M$457,6,FALSE),1)</f>
        <v>31.1</v>
      </c>
      <c r="T25" s="8">
        <f>ROUND(VLOOKUP($M25,age!$A$2:$M$457,7,FALSE),1)</f>
        <v>33.9</v>
      </c>
      <c r="U25" s="8">
        <f>ROUND(VLOOKUP($M25,age!$A$2:$M$457,8,FALSE),1)</f>
        <v>122.5</v>
      </c>
      <c r="V25" s="8">
        <f>ROUND(VLOOKUP($M25,age!$A$2:$M$457,9,FALSE),1)</f>
        <v>5</v>
      </c>
      <c r="W25" s="8">
        <f>ROUND(VLOOKUP($M25,age!$A$2:$M$457,10,FALSE),1)</f>
        <v>112.5</v>
      </c>
      <c r="X25" s="8">
        <f>ROUND(VLOOKUP($M25,age!$A$2:$M$457,11,FALSE),1)</f>
        <v>115</v>
      </c>
      <c r="Y25" s="8">
        <f>ROUND(VLOOKUP($M25,age!$A$2:$M$457,12,FALSE),1)</f>
        <v>130</v>
      </c>
      <c r="Z25" s="8">
        <f>ROUND(VLOOKUP($M25,age!$A$2:$M$457,13,FALSE),1)</f>
        <v>132.5</v>
      </c>
      <c r="AA25" s="8">
        <f>ROUND(VLOOKUP($N25,ht!$A$2:$H$253,2,FALSE),1)</f>
        <v>30.7</v>
      </c>
      <c r="AB25" s="8">
        <f>ROUND(VLOOKUP($N25,ht!$A$2:$H$253,3,FALSE),1)</f>
        <v>4.0999999999999996</v>
      </c>
      <c r="AC25" s="8">
        <f>ROUND(VLOOKUP($N25,ht!$A$2:$H$253,4,FALSE),1)</f>
        <v>22.6</v>
      </c>
      <c r="AD25" s="8">
        <f>ROUND(VLOOKUP($N25,ht!$A$2:$H$253,5,FALSE),1)</f>
        <v>24</v>
      </c>
      <c r="AE25" s="8">
        <f>ROUND(VLOOKUP($N25,ht!$A$2:$H$253,6,FALSE),1)</f>
        <v>36.200000000000003</v>
      </c>
      <c r="AF25" s="8">
        <f>ROUND(VLOOKUP($N25,ht!$A$2:$H$253,7,FALSE),1)</f>
        <v>38.799999999999997</v>
      </c>
      <c r="AG25" s="8">
        <f>ROUND(VLOOKUP($N25,ht!$A$2:$H$253,8,FALSE),1)</f>
        <v>44.2</v>
      </c>
    </row>
    <row r="26" spans="1:33" ht="23.25" x14ac:dyDescent="0.5">
      <c r="A26" s="13">
        <v>23</v>
      </c>
      <c r="B26" s="42" t="s">
        <v>554</v>
      </c>
      <c r="C26" s="34">
        <v>2</v>
      </c>
      <c r="D26" s="34">
        <v>7</v>
      </c>
      <c r="E26" s="34">
        <v>10</v>
      </c>
      <c r="F26" s="34">
        <v>23.6</v>
      </c>
      <c r="G26" s="34">
        <v>117</v>
      </c>
      <c r="H26" s="18" t="str">
        <f t="shared" si="4"/>
        <v>น้ำหนักตามเกณฑ์</v>
      </c>
      <c r="I26" s="18" t="str">
        <f t="shared" si="0"/>
        <v>ส่วนสูงตามเกณฑ์</v>
      </c>
      <c r="J26" s="18" t="str">
        <f t="shared" si="1"/>
        <v>สมส่วน</v>
      </c>
      <c r="K26" s="19" t="str">
        <f>Profile!$B$2</f>
        <v>-</v>
      </c>
      <c r="L26" s="21">
        <f t="shared" si="2"/>
        <v>44774</v>
      </c>
      <c r="M26" s="8" t="str">
        <f t="shared" si="3"/>
        <v>294</v>
      </c>
      <c r="N26" s="8" t="str">
        <f t="shared" si="5"/>
        <v>2117</v>
      </c>
      <c r="O26" s="8">
        <f>ROUND(VLOOKUP($M26,age!$A$2:$M$457,2,FALSE),1)</f>
        <v>26.3</v>
      </c>
      <c r="P26" s="8">
        <f>ROUND(VLOOKUP($M26,age!$A$2:$M$457,3,FALSE),1)</f>
        <v>4.3</v>
      </c>
      <c r="Q26" s="8">
        <f>ROUND(VLOOKUP($M26,age!$A$2:$M$457,4,FALSE),1)</f>
        <v>17.7</v>
      </c>
      <c r="R26" s="8">
        <f>ROUND(VLOOKUP($M26,age!$A$2:$M$457,5,FALSE),1)</f>
        <v>19.100000000000001</v>
      </c>
      <c r="S26" s="8">
        <f>ROUND(VLOOKUP($M26,age!$A$2:$M$457,6,FALSE),1)</f>
        <v>32</v>
      </c>
      <c r="T26" s="8">
        <f>ROUND(VLOOKUP($M26,age!$A$2:$M$457,7,FALSE),1)</f>
        <v>34.9</v>
      </c>
      <c r="U26" s="8">
        <f>ROUND(VLOOKUP($M26,age!$A$2:$M$457,8,FALSE),1)</f>
        <v>123.8</v>
      </c>
      <c r="V26" s="8">
        <f>ROUND(VLOOKUP($M26,age!$A$2:$M$457,9,FALSE),1)</f>
        <v>5.0999999999999996</v>
      </c>
      <c r="W26" s="8">
        <f>ROUND(VLOOKUP($M26,age!$A$2:$M$457,10,FALSE),1)</f>
        <v>113.7</v>
      </c>
      <c r="X26" s="8">
        <f>ROUND(VLOOKUP($M26,age!$A$2:$M$457,11,FALSE),1)</f>
        <v>116.2</v>
      </c>
      <c r="Y26" s="8">
        <f>ROUND(VLOOKUP($M26,age!$A$2:$M$457,12,FALSE),1)</f>
        <v>131.5</v>
      </c>
      <c r="Z26" s="8">
        <f>ROUND(VLOOKUP($M26,age!$A$2:$M$457,13,FALSE),1)</f>
        <v>134</v>
      </c>
      <c r="AA26" s="8">
        <f>ROUND(VLOOKUP($N26,ht!$A$2:$H$253,2,FALSE),1)</f>
        <v>21.7</v>
      </c>
      <c r="AB26" s="8">
        <f>ROUND(VLOOKUP($N26,ht!$A$2:$H$253,3,FALSE),1)</f>
        <v>2.2000000000000002</v>
      </c>
      <c r="AC26" s="8">
        <f>ROUND(VLOOKUP($N26,ht!$A$2:$H$253,4,FALSE),1)</f>
        <v>17.2</v>
      </c>
      <c r="AD26" s="8">
        <f>ROUND(VLOOKUP($N26,ht!$A$2:$H$253,5,FALSE),1)</f>
        <v>18</v>
      </c>
      <c r="AE26" s="8">
        <f>ROUND(VLOOKUP($N26,ht!$A$2:$H$253,6,FALSE),1)</f>
        <v>24.7</v>
      </c>
      <c r="AF26" s="8">
        <f>ROUND(VLOOKUP($N26,ht!$A$2:$H$253,7,FALSE),1)</f>
        <v>26.1</v>
      </c>
      <c r="AG26" s="8">
        <f>ROUND(VLOOKUP($N26,ht!$A$2:$H$253,8,FALSE),1)</f>
        <v>28.9</v>
      </c>
    </row>
    <row r="27" spans="1:33" ht="23.25" x14ac:dyDescent="0.5">
      <c r="A27" s="13">
        <v>24</v>
      </c>
      <c r="B27" s="42" t="s">
        <v>555</v>
      </c>
      <c r="C27" s="34">
        <v>2</v>
      </c>
      <c r="D27" s="34">
        <v>7</v>
      </c>
      <c r="E27" s="34">
        <v>6</v>
      </c>
      <c r="F27" s="34">
        <v>18.2</v>
      </c>
      <c r="G27" s="34">
        <v>119</v>
      </c>
      <c r="H27" s="18" t="str">
        <f t="shared" si="4"/>
        <v>น้ำหนักค่อนข้างน้อย</v>
      </c>
      <c r="I27" s="18" t="str">
        <f t="shared" si="0"/>
        <v>ส่วนสูงตามเกณฑ์</v>
      </c>
      <c r="J27" s="18" t="str">
        <f t="shared" si="1"/>
        <v>ค่อนข้างผอม</v>
      </c>
      <c r="K27" s="19" t="str">
        <f>Profile!$B$2</f>
        <v>-</v>
      </c>
      <c r="L27" s="21">
        <f t="shared" si="2"/>
        <v>44774</v>
      </c>
      <c r="M27" s="8" t="str">
        <f t="shared" si="3"/>
        <v>290</v>
      </c>
      <c r="N27" s="8" t="str">
        <f t="shared" si="5"/>
        <v>2119</v>
      </c>
      <c r="O27" s="8">
        <f>ROUND(VLOOKUP($M27,age!$A$2:$M$457,2,FALSE),1)</f>
        <v>25.4</v>
      </c>
      <c r="P27" s="8">
        <f>ROUND(VLOOKUP($M27,age!$A$2:$M$457,3,FALSE),1)</f>
        <v>4.0999999999999996</v>
      </c>
      <c r="Q27" s="8">
        <f>ROUND(VLOOKUP($M27,age!$A$2:$M$457,4,FALSE),1)</f>
        <v>17.3</v>
      </c>
      <c r="R27" s="8">
        <f>ROUND(VLOOKUP($M27,age!$A$2:$M$457,5,FALSE),1)</f>
        <v>18.600000000000001</v>
      </c>
      <c r="S27" s="8">
        <f>ROUND(VLOOKUP($M27,age!$A$2:$M$457,6,FALSE),1)</f>
        <v>30.7</v>
      </c>
      <c r="T27" s="8">
        <f>ROUND(VLOOKUP($M27,age!$A$2:$M$457,7,FALSE),1)</f>
        <v>33.5</v>
      </c>
      <c r="U27" s="8">
        <f>ROUND(VLOOKUP($M27,age!$A$2:$M$457,8,FALSE),1)</f>
        <v>122.1</v>
      </c>
      <c r="V27" s="8">
        <f>ROUND(VLOOKUP($M27,age!$A$2:$M$457,9,FALSE),1)</f>
        <v>5</v>
      </c>
      <c r="W27" s="8">
        <f>ROUND(VLOOKUP($M27,age!$A$2:$M$457,10,FALSE),1)</f>
        <v>112.2</v>
      </c>
      <c r="X27" s="8">
        <f>ROUND(VLOOKUP($M27,age!$A$2:$M$457,11,FALSE),1)</f>
        <v>114.7</v>
      </c>
      <c r="Y27" s="8">
        <f>ROUND(VLOOKUP($M27,age!$A$2:$M$457,12,FALSE),1)</f>
        <v>129.5</v>
      </c>
      <c r="Z27" s="8">
        <f>ROUND(VLOOKUP($M27,age!$A$2:$M$457,13,FALSE),1)</f>
        <v>132</v>
      </c>
      <c r="AA27" s="8">
        <f>ROUND(VLOOKUP($N27,ht!$A$2:$H$253,2,FALSE),1)</f>
        <v>22.6</v>
      </c>
      <c r="AB27" s="8">
        <f>ROUND(VLOOKUP($N27,ht!$A$2:$H$253,3,FALSE),1)</f>
        <v>2.4</v>
      </c>
      <c r="AC27" s="8">
        <f>ROUND(VLOOKUP($N27,ht!$A$2:$H$253,4,FALSE),1)</f>
        <v>17.8</v>
      </c>
      <c r="AD27" s="8">
        <f>ROUND(VLOOKUP($N27,ht!$A$2:$H$253,5,FALSE),1)</f>
        <v>18.7</v>
      </c>
      <c r="AE27" s="8">
        <f>ROUND(VLOOKUP($N27,ht!$A$2:$H$253,6,FALSE),1)</f>
        <v>25.8</v>
      </c>
      <c r="AF27" s="8">
        <f>ROUND(VLOOKUP($N27,ht!$A$2:$H$253,7,FALSE),1)</f>
        <v>27.4</v>
      </c>
      <c r="AG27" s="8">
        <f>ROUND(VLOOKUP($N27,ht!$A$2:$H$253,8,FALSE),1)</f>
        <v>30.4</v>
      </c>
    </row>
    <row r="28" spans="1:33" ht="23.25" x14ac:dyDescent="0.5">
      <c r="A28" s="13">
        <v>25</v>
      </c>
      <c r="B28" s="42" t="s">
        <v>556</v>
      </c>
      <c r="C28" s="34">
        <v>2</v>
      </c>
      <c r="D28" s="34">
        <v>7</v>
      </c>
      <c r="E28" s="34">
        <v>3</v>
      </c>
      <c r="F28" s="34">
        <v>18</v>
      </c>
      <c r="G28" s="34">
        <v>115.5</v>
      </c>
      <c r="H28" s="18" t="str">
        <f t="shared" si="4"/>
        <v>น้ำหนักค่อนข้างน้อย</v>
      </c>
      <c r="I28" s="18" t="str">
        <f t="shared" si="0"/>
        <v>ส่วนสูงตามเกณฑ์</v>
      </c>
      <c r="J28" s="18" t="str">
        <f t="shared" si="1"/>
        <v>สมส่วน</v>
      </c>
      <c r="K28" s="19" t="str">
        <f>Profile!$B$2</f>
        <v>-</v>
      </c>
      <c r="L28" s="21">
        <f t="shared" si="2"/>
        <v>44774</v>
      </c>
      <c r="M28" s="8" t="str">
        <f t="shared" si="3"/>
        <v>287</v>
      </c>
      <c r="N28" s="8" t="str">
        <f t="shared" si="5"/>
        <v>2116</v>
      </c>
      <c r="O28" s="8">
        <f>ROUND(VLOOKUP($M28,age!$A$2:$M$457,2,FALSE),1)</f>
        <v>24.6</v>
      </c>
      <c r="P28" s="8">
        <f>ROUND(VLOOKUP($M28,age!$A$2:$M$457,3,FALSE),1)</f>
        <v>3.8</v>
      </c>
      <c r="Q28" s="8">
        <f>ROUND(VLOOKUP($M28,age!$A$2:$M$457,4,FALSE),1)</f>
        <v>16.899999999999999</v>
      </c>
      <c r="R28" s="8">
        <f>ROUND(VLOOKUP($M28,age!$A$2:$M$457,5,FALSE),1)</f>
        <v>18.2</v>
      </c>
      <c r="S28" s="8">
        <f>ROUND(VLOOKUP($M28,age!$A$2:$M$457,6,FALSE),1)</f>
        <v>29.7</v>
      </c>
      <c r="T28" s="8">
        <f>ROUND(VLOOKUP($M28,age!$A$2:$M$457,7,FALSE),1)</f>
        <v>32.299999999999997</v>
      </c>
      <c r="U28" s="8">
        <f>ROUND(VLOOKUP($M28,age!$A$2:$M$457,8,FALSE),1)</f>
        <v>120.8</v>
      </c>
      <c r="V28" s="8">
        <f>ROUND(VLOOKUP($M28,age!$A$2:$M$457,9,FALSE),1)</f>
        <v>4.9000000000000004</v>
      </c>
      <c r="W28" s="8">
        <f>ROUND(VLOOKUP($M28,age!$A$2:$M$457,10,FALSE),1)</f>
        <v>111</v>
      </c>
      <c r="X28" s="8">
        <f>ROUND(VLOOKUP($M28,age!$A$2:$M$457,11,FALSE),1)</f>
        <v>113.5</v>
      </c>
      <c r="Y28" s="8">
        <f>ROUND(VLOOKUP($M28,age!$A$2:$M$457,12,FALSE),1)</f>
        <v>128.19999999999999</v>
      </c>
      <c r="Z28" s="8">
        <f>ROUND(VLOOKUP($M28,age!$A$2:$M$457,13,FALSE),1)</f>
        <v>130.6</v>
      </c>
      <c r="AA28" s="8">
        <f>ROUND(VLOOKUP($N28,ht!$A$2:$H$253,2,FALSE),1)</f>
        <v>21.3</v>
      </c>
      <c r="AB28" s="8">
        <f>ROUND(VLOOKUP($N28,ht!$A$2:$H$253,3,FALSE),1)</f>
        <v>2.2000000000000002</v>
      </c>
      <c r="AC28" s="8">
        <f>ROUND(VLOOKUP($N28,ht!$A$2:$H$253,4,FALSE),1)</f>
        <v>16.899999999999999</v>
      </c>
      <c r="AD28" s="8">
        <f>ROUND(VLOOKUP($N28,ht!$A$2:$H$253,5,FALSE),1)</f>
        <v>17.7</v>
      </c>
      <c r="AE28" s="8">
        <f>ROUND(VLOOKUP($N28,ht!$A$2:$H$253,6,FALSE),1)</f>
        <v>24.3</v>
      </c>
      <c r="AF28" s="8">
        <f>ROUND(VLOOKUP($N28,ht!$A$2:$H$253,7,FALSE),1)</f>
        <v>25.6</v>
      </c>
      <c r="AG28" s="8">
        <f>ROUND(VLOOKUP($N28,ht!$A$2:$H$253,8,FALSE),1)</f>
        <v>28.3</v>
      </c>
    </row>
    <row r="29" spans="1:33" ht="23.25" x14ac:dyDescent="0.5">
      <c r="A29" s="13">
        <v>26</v>
      </c>
      <c r="B29" s="43" t="s">
        <v>557</v>
      </c>
      <c r="C29" s="34">
        <v>2</v>
      </c>
      <c r="D29" s="34">
        <v>7</v>
      </c>
      <c r="E29" s="34">
        <v>3</v>
      </c>
      <c r="F29" s="34">
        <v>25.6</v>
      </c>
      <c r="G29" s="34">
        <v>130</v>
      </c>
      <c r="H29" s="18" t="str">
        <f t="shared" si="4"/>
        <v>น้ำหนักตามเกณฑ์</v>
      </c>
      <c r="I29" s="18" t="str">
        <f t="shared" si="0"/>
        <v>ค่อนข้างสูง</v>
      </c>
      <c r="J29" s="18" t="str">
        <f t="shared" si="1"/>
        <v>สมส่วน</v>
      </c>
      <c r="K29" s="19" t="str">
        <f>Profile!$B$2</f>
        <v>-</v>
      </c>
      <c r="L29" s="21">
        <f t="shared" si="2"/>
        <v>44774</v>
      </c>
      <c r="M29" s="8" t="str">
        <f t="shared" si="3"/>
        <v>287</v>
      </c>
      <c r="N29" s="8" t="str">
        <f t="shared" si="5"/>
        <v>2130</v>
      </c>
      <c r="O29" s="8">
        <f>ROUND(VLOOKUP($M29,age!$A$2:$M$457,2,FALSE),1)</f>
        <v>24.6</v>
      </c>
      <c r="P29" s="8">
        <f>ROUND(VLOOKUP($M29,age!$A$2:$M$457,3,FALSE),1)</f>
        <v>3.8</v>
      </c>
      <c r="Q29" s="8">
        <f>ROUND(VLOOKUP($M29,age!$A$2:$M$457,4,FALSE),1)</f>
        <v>16.899999999999999</v>
      </c>
      <c r="R29" s="8">
        <f>ROUND(VLOOKUP($M29,age!$A$2:$M$457,5,FALSE),1)</f>
        <v>18.2</v>
      </c>
      <c r="S29" s="8">
        <f>ROUND(VLOOKUP($M29,age!$A$2:$M$457,6,FALSE),1)</f>
        <v>29.7</v>
      </c>
      <c r="T29" s="8">
        <f>ROUND(VLOOKUP($M29,age!$A$2:$M$457,7,FALSE),1)</f>
        <v>32.299999999999997</v>
      </c>
      <c r="U29" s="8">
        <f>ROUND(VLOOKUP($M29,age!$A$2:$M$457,8,FALSE),1)</f>
        <v>120.8</v>
      </c>
      <c r="V29" s="8">
        <f>ROUND(VLOOKUP($M29,age!$A$2:$M$457,9,FALSE),1)</f>
        <v>4.9000000000000004</v>
      </c>
      <c r="W29" s="8">
        <f>ROUND(VLOOKUP($M29,age!$A$2:$M$457,10,FALSE),1)</f>
        <v>111</v>
      </c>
      <c r="X29" s="8">
        <f>ROUND(VLOOKUP($M29,age!$A$2:$M$457,11,FALSE),1)</f>
        <v>113.5</v>
      </c>
      <c r="Y29" s="8">
        <f>ROUND(VLOOKUP($M29,age!$A$2:$M$457,12,FALSE),1)</f>
        <v>128.19999999999999</v>
      </c>
      <c r="Z29" s="8">
        <f>ROUND(VLOOKUP($M29,age!$A$2:$M$457,13,FALSE),1)</f>
        <v>130.6</v>
      </c>
      <c r="AA29" s="8">
        <f>ROUND(VLOOKUP($N29,ht!$A$2:$H$253,2,FALSE),1)</f>
        <v>28.8</v>
      </c>
      <c r="AB29" s="8">
        <f>ROUND(VLOOKUP($N29,ht!$A$2:$H$253,3,FALSE),1)</f>
        <v>3.7</v>
      </c>
      <c r="AC29" s="8">
        <f>ROUND(VLOOKUP($N29,ht!$A$2:$H$253,4,FALSE),1)</f>
        <v>21.4</v>
      </c>
      <c r="AD29" s="8">
        <f>ROUND(VLOOKUP($N29,ht!$A$2:$H$253,5,FALSE),1)</f>
        <v>22.7</v>
      </c>
      <c r="AE29" s="8">
        <f>ROUND(VLOOKUP($N29,ht!$A$2:$H$253,6,FALSE),1)</f>
        <v>33.700000000000003</v>
      </c>
      <c r="AF29" s="8">
        <f>ROUND(VLOOKUP($N29,ht!$A$2:$H$253,7,FALSE),1)</f>
        <v>36.1</v>
      </c>
      <c r="AG29" s="8">
        <f>ROUND(VLOOKUP($N29,ht!$A$2:$H$253,8,FALSE),1)</f>
        <v>40.9</v>
      </c>
    </row>
    <row r="30" spans="1:33" ht="23.25" x14ac:dyDescent="0.5">
      <c r="A30" s="13">
        <v>27</v>
      </c>
      <c r="B30" s="43" t="s">
        <v>558</v>
      </c>
      <c r="C30" s="34">
        <v>2</v>
      </c>
      <c r="D30" s="34">
        <v>7</v>
      </c>
      <c r="E30" s="34">
        <v>2</v>
      </c>
      <c r="F30" s="34">
        <v>24.1</v>
      </c>
      <c r="G30" s="34">
        <v>118</v>
      </c>
      <c r="H30" s="18" t="str">
        <f t="shared" si="4"/>
        <v>น้ำหนักตามเกณฑ์</v>
      </c>
      <c r="I30" s="18" t="str">
        <f t="shared" si="0"/>
        <v>ส่วนสูงตามเกณฑ์</v>
      </c>
      <c r="J30" s="18" t="str">
        <f t="shared" si="1"/>
        <v>สมส่วน</v>
      </c>
      <c r="K30" s="19" t="str">
        <f>Profile!$B$2</f>
        <v>-</v>
      </c>
      <c r="L30" s="21">
        <f t="shared" si="2"/>
        <v>44774</v>
      </c>
      <c r="M30" s="8" t="str">
        <f t="shared" si="3"/>
        <v>286</v>
      </c>
      <c r="N30" s="8" t="str">
        <f t="shared" si="5"/>
        <v>2118</v>
      </c>
      <c r="O30" s="8">
        <f>ROUND(VLOOKUP($M30,age!$A$2:$M$457,2,FALSE),1)</f>
        <v>24.3</v>
      </c>
      <c r="P30" s="8">
        <f>ROUND(VLOOKUP($M30,age!$A$2:$M$457,3,FALSE),1)</f>
        <v>3.8</v>
      </c>
      <c r="Q30" s="8">
        <f>ROUND(VLOOKUP($M30,age!$A$2:$M$457,4,FALSE),1)</f>
        <v>16.8</v>
      </c>
      <c r="R30" s="8">
        <f>ROUND(VLOOKUP($M30,age!$A$2:$M$457,5,FALSE),1)</f>
        <v>18.100000000000001</v>
      </c>
      <c r="S30" s="8">
        <f>ROUND(VLOOKUP($M30,age!$A$2:$M$457,6,FALSE),1)</f>
        <v>29.4</v>
      </c>
      <c r="T30" s="8">
        <f>ROUND(VLOOKUP($M30,age!$A$2:$M$457,7,FALSE),1)</f>
        <v>31.9</v>
      </c>
      <c r="U30" s="8">
        <f>ROUND(VLOOKUP($M30,age!$A$2:$M$457,8,FALSE),1)</f>
        <v>120.4</v>
      </c>
      <c r="V30" s="8">
        <f>ROUND(VLOOKUP($M30,age!$A$2:$M$457,9,FALSE),1)</f>
        <v>4.9000000000000004</v>
      </c>
      <c r="W30" s="8">
        <f>ROUND(VLOOKUP($M30,age!$A$2:$M$457,10,FALSE),1)</f>
        <v>110.7</v>
      </c>
      <c r="X30" s="8">
        <f>ROUND(VLOOKUP($M30,age!$A$2:$M$457,11,FALSE),1)</f>
        <v>113.2</v>
      </c>
      <c r="Y30" s="8">
        <f>ROUND(VLOOKUP($M30,age!$A$2:$M$457,12,FALSE),1)</f>
        <v>127.8</v>
      </c>
      <c r="Z30" s="8">
        <f>ROUND(VLOOKUP($M30,age!$A$2:$M$457,13,FALSE),1)</f>
        <v>130.19999999999999</v>
      </c>
      <c r="AA30" s="8">
        <f>ROUND(VLOOKUP($N30,ht!$A$2:$H$253,2,FALSE),1)</f>
        <v>22.1</v>
      </c>
      <c r="AB30" s="8">
        <f>ROUND(VLOOKUP($N30,ht!$A$2:$H$253,3,FALSE),1)</f>
        <v>2.2999999999999998</v>
      </c>
      <c r="AC30" s="8">
        <f>ROUND(VLOOKUP($N30,ht!$A$2:$H$253,4,FALSE),1)</f>
        <v>17.5</v>
      </c>
      <c r="AD30" s="8">
        <f>ROUND(VLOOKUP($N30,ht!$A$2:$H$253,5,FALSE),1)</f>
        <v>18.399999999999999</v>
      </c>
      <c r="AE30" s="8">
        <f>ROUND(VLOOKUP($N30,ht!$A$2:$H$253,6,FALSE),1)</f>
        <v>25.3</v>
      </c>
      <c r="AF30" s="8">
        <f>ROUND(VLOOKUP($N30,ht!$A$2:$H$253,7,FALSE),1)</f>
        <v>26.7</v>
      </c>
      <c r="AG30" s="8">
        <f>ROUND(VLOOKUP($N30,ht!$A$2:$H$253,8,FALSE),1)</f>
        <v>29.6</v>
      </c>
    </row>
    <row r="31" spans="1:33" ht="23.25" x14ac:dyDescent="0.5">
      <c r="A31" s="13">
        <v>28</v>
      </c>
      <c r="B31" s="43" t="s">
        <v>559</v>
      </c>
      <c r="C31" s="34">
        <v>2</v>
      </c>
      <c r="D31" s="34">
        <v>7</v>
      </c>
      <c r="E31" s="34">
        <v>1</v>
      </c>
      <c r="F31" s="34">
        <v>21.5</v>
      </c>
      <c r="G31" s="34">
        <v>126</v>
      </c>
      <c r="H31" s="18" t="str">
        <f t="shared" si="4"/>
        <v>น้ำหนักตามเกณฑ์</v>
      </c>
      <c r="I31" s="18" t="str">
        <f t="shared" si="0"/>
        <v>ส่วนสูงตามเกณฑ์</v>
      </c>
      <c r="J31" s="18" t="str">
        <f t="shared" si="1"/>
        <v>สมส่วน</v>
      </c>
      <c r="K31" s="19" t="str">
        <f>Profile!$B$2</f>
        <v>-</v>
      </c>
      <c r="L31" s="21">
        <f t="shared" si="2"/>
        <v>44774</v>
      </c>
      <c r="M31" s="8" t="str">
        <f t="shared" si="3"/>
        <v>285</v>
      </c>
      <c r="N31" s="8" t="str">
        <f t="shared" si="5"/>
        <v>2126</v>
      </c>
      <c r="O31" s="8">
        <f>ROUND(VLOOKUP($M31,age!$A$2:$M$457,2,FALSE),1)</f>
        <v>24.2</v>
      </c>
      <c r="P31" s="8">
        <f>ROUND(VLOOKUP($M31,age!$A$2:$M$457,3,FALSE),1)</f>
        <v>3.7</v>
      </c>
      <c r="Q31" s="8">
        <f>ROUND(VLOOKUP($M31,age!$A$2:$M$457,4,FALSE),1)</f>
        <v>16.7</v>
      </c>
      <c r="R31" s="8">
        <f>ROUND(VLOOKUP($M31,age!$A$2:$M$457,5,FALSE),1)</f>
        <v>17.899999999999999</v>
      </c>
      <c r="S31" s="8">
        <f>ROUND(VLOOKUP($M31,age!$A$2:$M$457,6,FALSE),1)</f>
        <v>29.1</v>
      </c>
      <c r="T31" s="8">
        <f>ROUND(VLOOKUP($M31,age!$A$2:$M$457,7,FALSE),1)</f>
        <v>31.6</v>
      </c>
      <c r="U31" s="8">
        <f>ROUND(VLOOKUP($M31,age!$A$2:$M$457,8,FALSE),1)</f>
        <v>120</v>
      </c>
      <c r="V31" s="8">
        <f>ROUND(VLOOKUP($M31,age!$A$2:$M$457,9,FALSE),1)</f>
        <v>4.8</v>
      </c>
      <c r="W31" s="8">
        <f>ROUND(VLOOKUP($M31,age!$A$2:$M$457,10,FALSE),1)</f>
        <v>110.3</v>
      </c>
      <c r="X31" s="8">
        <f>ROUND(VLOOKUP($M31,age!$A$2:$M$457,11,FALSE),1)</f>
        <v>112.8</v>
      </c>
      <c r="Y31" s="8">
        <f>ROUND(VLOOKUP($M31,age!$A$2:$M$457,12,FALSE),1)</f>
        <v>127.3</v>
      </c>
      <c r="Z31" s="8">
        <f>ROUND(VLOOKUP($M31,age!$A$2:$M$457,13,FALSE),1)</f>
        <v>129.69999999999999</v>
      </c>
      <c r="AA31" s="8">
        <f>ROUND(VLOOKUP($N31,ht!$A$2:$H$253,2,FALSE),1)</f>
        <v>26.3</v>
      </c>
      <c r="AB31" s="8">
        <f>ROUND(VLOOKUP($N31,ht!$A$2:$H$253,3,FALSE),1)</f>
        <v>3.2</v>
      </c>
      <c r="AC31" s="8">
        <f>ROUND(VLOOKUP($N31,ht!$A$2:$H$253,4,FALSE),1)</f>
        <v>20</v>
      </c>
      <c r="AD31" s="8">
        <f>ROUND(VLOOKUP($N31,ht!$A$2:$H$253,5,FALSE),1)</f>
        <v>21.1</v>
      </c>
      <c r="AE31" s="8">
        <f>ROUND(VLOOKUP($N31,ht!$A$2:$H$253,6,FALSE),1)</f>
        <v>30.5</v>
      </c>
      <c r="AF31" s="8">
        <f>ROUND(VLOOKUP($N31,ht!$A$2:$H$253,7,FALSE),1)</f>
        <v>32.6</v>
      </c>
      <c r="AG31" s="8">
        <f>ROUND(VLOOKUP($N31,ht!$A$2:$H$253,8,FALSE),1)</f>
        <v>36.700000000000003</v>
      </c>
    </row>
    <row r="32" spans="1:33" x14ac:dyDescent="0.5">
      <c r="A32" s="13">
        <v>29</v>
      </c>
      <c r="B32" s="33"/>
      <c r="C32" s="34"/>
      <c r="D32" s="34"/>
      <c r="E32" s="34"/>
      <c r="F32" s="34"/>
      <c r="G32" s="34"/>
      <c r="H32" s="18" t="str">
        <f t="shared" si="4"/>
        <v/>
      </c>
      <c r="I32" s="18" t="str">
        <f t="shared" si="0"/>
        <v/>
      </c>
      <c r="J32" s="18" t="str">
        <f t="shared" si="1"/>
        <v/>
      </c>
      <c r="K32" s="19" t="str">
        <f>Profile!$B$2</f>
        <v>-</v>
      </c>
      <c r="L32" s="21">
        <f t="shared" si="2"/>
        <v>44774</v>
      </c>
      <c r="M32" s="8" t="str">
        <f t="shared" si="3"/>
        <v>0</v>
      </c>
      <c r="N32" s="8" t="str">
        <f t="shared" si="5"/>
        <v>0</v>
      </c>
      <c r="O32" s="8" t="e">
        <f>ROUND(VLOOKUP($M32,age!$A$2:$M$457,2,FALSE),1)</f>
        <v>#N/A</v>
      </c>
      <c r="P32" s="8" t="e">
        <f>ROUND(VLOOKUP($M32,age!$A$2:$M$457,3,FALSE),1)</f>
        <v>#N/A</v>
      </c>
      <c r="Q32" s="8" t="e">
        <f>ROUND(VLOOKUP($M32,age!$A$2:$M$457,4,FALSE),1)</f>
        <v>#N/A</v>
      </c>
      <c r="R32" s="8" t="e">
        <f>ROUND(VLOOKUP($M32,age!$A$2:$M$457,5,FALSE),1)</f>
        <v>#N/A</v>
      </c>
      <c r="S32" s="8" t="e">
        <f>ROUND(VLOOKUP($M32,age!$A$2:$M$457,6,FALSE),1)</f>
        <v>#N/A</v>
      </c>
      <c r="T32" s="8" t="e">
        <f>ROUND(VLOOKUP($M32,age!$A$2:$M$457,7,FALSE),1)</f>
        <v>#N/A</v>
      </c>
      <c r="U32" s="8" t="e">
        <f>ROUND(VLOOKUP($M32,age!$A$2:$M$457,8,FALSE),1)</f>
        <v>#N/A</v>
      </c>
      <c r="V32" s="8" t="e">
        <f>ROUND(VLOOKUP($M32,age!$A$2:$M$457,9,FALSE),1)</f>
        <v>#N/A</v>
      </c>
      <c r="W32" s="8" t="e">
        <f>ROUND(VLOOKUP($M32,age!$A$2:$M$457,10,FALSE),1)</f>
        <v>#N/A</v>
      </c>
      <c r="X32" s="8" t="e">
        <f>ROUND(VLOOKUP($M32,age!$A$2:$M$457,11,FALSE),1)</f>
        <v>#N/A</v>
      </c>
      <c r="Y32" s="8" t="e">
        <f>ROUND(VLOOKUP($M32,age!$A$2:$M$457,12,FALSE),1)</f>
        <v>#N/A</v>
      </c>
      <c r="Z32" s="8" t="e">
        <f>ROUND(VLOOKUP($M32,age!$A$2:$M$457,13,FALSE),1)</f>
        <v>#N/A</v>
      </c>
      <c r="AA32" s="8" t="e">
        <f>ROUND(VLOOKUP($N32,ht!$A$2:$H$253,2,FALSE),1)</f>
        <v>#N/A</v>
      </c>
      <c r="AB32" s="8" t="e">
        <f>ROUND(VLOOKUP($N32,ht!$A$2:$H$253,3,FALSE),1)</f>
        <v>#N/A</v>
      </c>
      <c r="AC32" s="8" t="e">
        <f>ROUND(VLOOKUP($N32,ht!$A$2:$H$253,4,FALSE),1)</f>
        <v>#N/A</v>
      </c>
      <c r="AD32" s="8" t="e">
        <f>ROUND(VLOOKUP($N32,ht!$A$2:$H$253,5,FALSE),1)</f>
        <v>#N/A</v>
      </c>
      <c r="AE32" s="8" t="e">
        <f>ROUND(VLOOKUP($N32,ht!$A$2:$H$253,6,FALSE),1)</f>
        <v>#N/A</v>
      </c>
      <c r="AF32" s="8" t="e">
        <f>ROUND(VLOOKUP($N32,ht!$A$2:$H$253,7,FALSE),1)</f>
        <v>#N/A</v>
      </c>
      <c r="AG32" s="8" t="e">
        <f>ROUND(VLOOKUP($N32,ht!$A$2:$H$253,8,FALSE),1)</f>
        <v>#N/A</v>
      </c>
    </row>
    <row r="33" spans="1:33" x14ac:dyDescent="0.5">
      <c r="A33" s="13">
        <v>30</v>
      </c>
      <c r="B33" s="33"/>
      <c r="C33" s="34"/>
      <c r="D33" s="34"/>
      <c r="E33" s="34"/>
      <c r="F33" s="34"/>
      <c r="G33" s="34"/>
      <c r="H33" s="18" t="str">
        <f t="shared" si="4"/>
        <v/>
      </c>
      <c r="I33" s="18" t="str">
        <f t="shared" si="0"/>
        <v/>
      </c>
      <c r="J33" s="18" t="str">
        <f t="shared" si="1"/>
        <v/>
      </c>
      <c r="K33" s="19" t="str">
        <f>Profile!$B$2</f>
        <v>-</v>
      </c>
      <c r="L33" s="21">
        <f t="shared" si="2"/>
        <v>44774</v>
      </c>
      <c r="M33" s="8" t="str">
        <f t="shared" si="3"/>
        <v>0</v>
      </c>
      <c r="N33" s="8" t="str">
        <f t="shared" si="5"/>
        <v>0</v>
      </c>
      <c r="O33" s="8" t="e">
        <f>ROUND(VLOOKUP($M33,age!$A$2:$M$457,2,FALSE),1)</f>
        <v>#N/A</v>
      </c>
      <c r="P33" s="8" t="e">
        <f>ROUND(VLOOKUP($M33,age!$A$2:$M$457,3,FALSE),1)</f>
        <v>#N/A</v>
      </c>
      <c r="Q33" s="8" t="e">
        <f>ROUND(VLOOKUP($M33,age!$A$2:$M$457,4,FALSE),1)</f>
        <v>#N/A</v>
      </c>
      <c r="R33" s="8" t="e">
        <f>ROUND(VLOOKUP($M33,age!$A$2:$M$457,5,FALSE),1)</f>
        <v>#N/A</v>
      </c>
      <c r="S33" s="8" t="e">
        <f>ROUND(VLOOKUP($M33,age!$A$2:$M$457,6,FALSE),1)</f>
        <v>#N/A</v>
      </c>
      <c r="T33" s="8" t="e">
        <f>ROUND(VLOOKUP($M33,age!$A$2:$M$457,7,FALSE),1)</f>
        <v>#N/A</v>
      </c>
      <c r="U33" s="8" t="e">
        <f>ROUND(VLOOKUP($M33,age!$A$2:$M$457,8,FALSE),1)</f>
        <v>#N/A</v>
      </c>
      <c r="V33" s="8" t="e">
        <f>ROUND(VLOOKUP($M33,age!$A$2:$M$457,9,FALSE),1)</f>
        <v>#N/A</v>
      </c>
      <c r="W33" s="8" t="e">
        <f>ROUND(VLOOKUP($M33,age!$A$2:$M$457,10,FALSE),1)</f>
        <v>#N/A</v>
      </c>
      <c r="X33" s="8" t="e">
        <f>ROUND(VLOOKUP($M33,age!$A$2:$M$457,11,FALSE),1)</f>
        <v>#N/A</v>
      </c>
      <c r="Y33" s="8" t="e">
        <f>ROUND(VLOOKUP($M33,age!$A$2:$M$457,12,FALSE),1)</f>
        <v>#N/A</v>
      </c>
      <c r="Z33" s="8" t="e">
        <f>ROUND(VLOOKUP($M33,age!$A$2:$M$457,13,FALSE),1)</f>
        <v>#N/A</v>
      </c>
      <c r="AA33" s="8" t="e">
        <f>ROUND(VLOOKUP($N33,ht!$A$2:$H$253,2,FALSE),1)</f>
        <v>#N/A</v>
      </c>
      <c r="AB33" s="8" t="e">
        <f>ROUND(VLOOKUP($N33,ht!$A$2:$H$253,3,FALSE),1)</f>
        <v>#N/A</v>
      </c>
      <c r="AC33" s="8" t="e">
        <f>ROUND(VLOOKUP($N33,ht!$A$2:$H$253,4,FALSE),1)</f>
        <v>#N/A</v>
      </c>
      <c r="AD33" s="8" t="e">
        <f>ROUND(VLOOKUP($N33,ht!$A$2:$H$253,5,FALSE),1)</f>
        <v>#N/A</v>
      </c>
      <c r="AE33" s="8" t="e">
        <f>ROUND(VLOOKUP($N33,ht!$A$2:$H$253,6,FALSE),1)</f>
        <v>#N/A</v>
      </c>
      <c r="AF33" s="8" t="e">
        <f>ROUND(VLOOKUP($N33,ht!$A$2:$H$253,7,FALSE),1)</f>
        <v>#N/A</v>
      </c>
      <c r="AG33" s="8" t="e">
        <f>ROUND(VLOOKUP($N33,ht!$A$2:$H$253,8,FALSE),1)</f>
        <v>#N/A</v>
      </c>
    </row>
    <row r="34" spans="1:33" x14ac:dyDescent="0.5">
      <c r="A34" s="13">
        <v>31</v>
      </c>
      <c r="B34" s="33"/>
      <c r="C34" s="34"/>
      <c r="D34" s="34"/>
      <c r="E34" s="34"/>
      <c r="F34" s="34"/>
      <c r="G34" s="34"/>
      <c r="H34" s="18" t="str">
        <f t="shared" si="4"/>
        <v/>
      </c>
      <c r="I34" s="18" t="str">
        <f t="shared" si="0"/>
        <v/>
      </c>
      <c r="J34" s="18" t="str">
        <f t="shared" si="1"/>
        <v/>
      </c>
      <c r="K34" s="19" t="str">
        <f>Profile!$B$2</f>
        <v>-</v>
      </c>
      <c r="L34" s="21">
        <f t="shared" si="2"/>
        <v>44774</v>
      </c>
      <c r="M34" s="8" t="str">
        <f t="shared" si="3"/>
        <v>0</v>
      </c>
      <c r="N34" s="8" t="str">
        <f t="shared" si="5"/>
        <v>0</v>
      </c>
      <c r="O34" s="8" t="e">
        <f>ROUND(VLOOKUP($M34,age!$A$2:$M$457,2,FALSE),1)</f>
        <v>#N/A</v>
      </c>
      <c r="P34" s="8" t="e">
        <f>ROUND(VLOOKUP($M34,age!$A$2:$M$457,3,FALSE),1)</f>
        <v>#N/A</v>
      </c>
      <c r="Q34" s="8" t="e">
        <f>ROUND(VLOOKUP($M34,age!$A$2:$M$457,4,FALSE),1)</f>
        <v>#N/A</v>
      </c>
      <c r="R34" s="8" t="e">
        <f>ROUND(VLOOKUP($M34,age!$A$2:$M$457,5,FALSE),1)</f>
        <v>#N/A</v>
      </c>
      <c r="S34" s="8" t="e">
        <f>ROUND(VLOOKUP($M34,age!$A$2:$M$457,6,FALSE),1)</f>
        <v>#N/A</v>
      </c>
      <c r="T34" s="8" t="e">
        <f>ROUND(VLOOKUP($M34,age!$A$2:$M$457,7,FALSE),1)</f>
        <v>#N/A</v>
      </c>
      <c r="U34" s="8" t="e">
        <f>ROUND(VLOOKUP($M34,age!$A$2:$M$457,8,FALSE),1)</f>
        <v>#N/A</v>
      </c>
      <c r="V34" s="8" t="e">
        <f>ROUND(VLOOKUP($M34,age!$A$2:$M$457,9,FALSE),1)</f>
        <v>#N/A</v>
      </c>
      <c r="W34" s="8" t="e">
        <f>ROUND(VLOOKUP($M34,age!$A$2:$M$457,10,FALSE),1)</f>
        <v>#N/A</v>
      </c>
      <c r="X34" s="8" t="e">
        <f>ROUND(VLOOKUP($M34,age!$A$2:$M$457,11,FALSE),1)</f>
        <v>#N/A</v>
      </c>
      <c r="Y34" s="8" t="e">
        <f>ROUND(VLOOKUP($M34,age!$A$2:$M$457,12,FALSE),1)</f>
        <v>#N/A</v>
      </c>
      <c r="Z34" s="8" t="e">
        <f>ROUND(VLOOKUP($M34,age!$A$2:$M$457,13,FALSE),1)</f>
        <v>#N/A</v>
      </c>
      <c r="AA34" s="8" t="e">
        <f>ROUND(VLOOKUP($N34,ht!$A$2:$H$253,2,FALSE),1)</f>
        <v>#N/A</v>
      </c>
      <c r="AB34" s="8" t="e">
        <f>ROUND(VLOOKUP($N34,ht!$A$2:$H$253,3,FALSE),1)</f>
        <v>#N/A</v>
      </c>
      <c r="AC34" s="8" t="e">
        <f>ROUND(VLOOKUP($N34,ht!$A$2:$H$253,4,FALSE),1)</f>
        <v>#N/A</v>
      </c>
      <c r="AD34" s="8" t="e">
        <f>ROUND(VLOOKUP($N34,ht!$A$2:$H$253,5,FALSE),1)</f>
        <v>#N/A</v>
      </c>
      <c r="AE34" s="8" t="e">
        <f>ROUND(VLOOKUP($N34,ht!$A$2:$H$253,6,FALSE),1)</f>
        <v>#N/A</v>
      </c>
      <c r="AF34" s="8" t="e">
        <f>ROUND(VLOOKUP($N34,ht!$A$2:$H$253,7,FALSE),1)</f>
        <v>#N/A</v>
      </c>
      <c r="AG34" s="8" t="e">
        <f>ROUND(VLOOKUP($N34,ht!$A$2:$H$253,8,FALSE),1)</f>
        <v>#N/A</v>
      </c>
    </row>
    <row r="35" spans="1:33" x14ac:dyDescent="0.5">
      <c r="A35" s="13">
        <v>32</v>
      </c>
      <c r="B35" s="33"/>
      <c r="C35" s="34"/>
      <c r="D35" s="34"/>
      <c r="E35" s="34"/>
      <c r="F35" s="34"/>
      <c r="G35" s="34"/>
      <c r="H35" s="18" t="str">
        <f t="shared" si="4"/>
        <v/>
      </c>
      <c r="I35" s="18" t="str">
        <f t="shared" si="0"/>
        <v/>
      </c>
      <c r="J35" s="18" t="str">
        <f t="shared" si="1"/>
        <v/>
      </c>
      <c r="K35" s="19" t="str">
        <f>Profile!$B$2</f>
        <v>-</v>
      </c>
      <c r="L35" s="21">
        <f t="shared" si="2"/>
        <v>44774</v>
      </c>
      <c r="M35" s="8" t="str">
        <f t="shared" si="3"/>
        <v>0</v>
      </c>
      <c r="N35" s="8" t="str">
        <f t="shared" si="5"/>
        <v>0</v>
      </c>
      <c r="O35" s="8" t="e">
        <f>ROUND(VLOOKUP($M35,age!$A$2:$M$457,2,FALSE),1)</f>
        <v>#N/A</v>
      </c>
      <c r="P35" s="8" t="e">
        <f>ROUND(VLOOKUP($M35,age!$A$2:$M$457,3,FALSE),1)</f>
        <v>#N/A</v>
      </c>
      <c r="Q35" s="8" t="e">
        <f>ROUND(VLOOKUP($M35,age!$A$2:$M$457,4,FALSE),1)</f>
        <v>#N/A</v>
      </c>
      <c r="R35" s="8" t="e">
        <f>ROUND(VLOOKUP($M35,age!$A$2:$M$457,5,FALSE),1)</f>
        <v>#N/A</v>
      </c>
      <c r="S35" s="8" t="e">
        <f>ROUND(VLOOKUP($M35,age!$A$2:$M$457,6,FALSE),1)</f>
        <v>#N/A</v>
      </c>
      <c r="T35" s="8" t="e">
        <f>ROUND(VLOOKUP($M35,age!$A$2:$M$457,7,FALSE),1)</f>
        <v>#N/A</v>
      </c>
      <c r="U35" s="8" t="e">
        <f>ROUND(VLOOKUP($M35,age!$A$2:$M$457,8,FALSE),1)</f>
        <v>#N/A</v>
      </c>
      <c r="V35" s="8" t="e">
        <f>ROUND(VLOOKUP($M35,age!$A$2:$M$457,9,FALSE),1)</f>
        <v>#N/A</v>
      </c>
      <c r="W35" s="8" t="e">
        <f>ROUND(VLOOKUP($M35,age!$A$2:$M$457,10,FALSE),1)</f>
        <v>#N/A</v>
      </c>
      <c r="X35" s="8" t="e">
        <f>ROUND(VLOOKUP($M35,age!$A$2:$M$457,11,FALSE),1)</f>
        <v>#N/A</v>
      </c>
      <c r="Y35" s="8" t="e">
        <f>ROUND(VLOOKUP($M35,age!$A$2:$M$457,12,FALSE),1)</f>
        <v>#N/A</v>
      </c>
      <c r="Z35" s="8" t="e">
        <f>ROUND(VLOOKUP($M35,age!$A$2:$M$457,13,FALSE),1)</f>
        <v>#N/A</v>
      </c>
      <c r="AA35" s="8" t="e">
        <f>ROUND(VLOOKUP($N35,ht!$A$2:$H$253,2,FALSE),1)</f>
        <v>#N/A</v>
      </c>
      <c r="AB35" s="8" t="e">
        <f>ROUND(VLOOKUP($N35,ht!$A$2:$H$253,3,FALSE),1)</f>
        <v>#N/A</v>
      </c>
      <c r="AC35" s="8" t="e">
        <f>ROUND(VLOOKUP($N35,ht!$A$2:$H$253,4,FALSE),1)</f>
        <v>#N/A</v>
      </c>
      <c r="AD35" s="8" t="e">
        <f>ROUND(VLOOKUP($N35,ht!$A$2:$H$253,5,FALSE),1)</f>
        <v>#N/A</v>
      </c>
      <c r="AE35" s="8" t="e">
        <f>ROUND(VLOOKUP($N35,ht!$A$2:$H$253,6,FALSE),1)</f>
        <v>#N/A</v>
      </c>
      <c r="AF35" s="8" t="e">
        <f>ROUND(VLOOKUP($N35,ht!$A$2:$H$253,7,FALSE),1)</f>
        <v>#N/A</v>
      </c>
      <c r="AG35" s="8" t="e">
        <f>ROUND(VLOOKUP($N35,ht!$A$2:$H$253,8,FALSE),1)</f>
        <v>#N/A</v>
      </c>
    </row>
    <row r="36" spans="1:33" x14ac:dyDescent="0.5">
      <c r="A36" s="13">
        <v>33</v>
      </c>
      <c r="B36" s="33"/>
      <c r="C36" s="34"/>
      <c r="D36" s="34"/>
      <c r="E36" s="34"/>
      <c r="F36" s="34"/>
      <c r="G36" s="34"/>
      <c r="H36" s="18" t="str">
        <f t="shared" si="4"/>
        <v/>
      </c>
      <c r="I36" s="18" t="str">
        <f t="shared" si="0"/>
        <v/>
      </c>
      <c r="J36" s="18" t="str">
        <f t="shared" si="1"/>
        <v/>
      </c>
      <c r="K36" s="19" t="str">
        <f>Profile!$B$2</f>
        <v>-</v>
      </c>
      <c r="L36" s="21">
        <f t="shared" si="2"/>
        <v>44774</v>
      </c>
      <c r="M36" s="8" t="str">
        <f t="shared" si="3"/>
        <v>0</v>
      </c>
      <c r="N36" s="8" t="str">
        <f t="shared" si="5"/>
        <v>0</v>
      </c>
      <c r="O36" s="8" t="e">
        <f>ROUND(VLOOKUP($M36,age!$A$2:$M$457,2,FALSE),1)</f>
        <v>#N/A</v>
      </c>
      <c r="P36" s="8" t="e">
        <f>ROUND(VLOOKUP($M36,age!$A$2:$M$457,3,FALSE),1)</f>
        <v>#N/A</v>
      </c>
      <c r="Q36" s="8" t="e">
        <f>ROUND(VLOOKUP($M36,age!$A$2:$M$457,4,FALSE),1)</f>
        <v>#N/A</v>
      </c>
      <c r="R36" s="8" t="e">
        <f>ROUND(VLOOKUP($M36,age!$A$2:$M$457,5,FALSE),1)</f>
        <v>#N/A</v>
      </c>
      <c r="S36" s="8" t="e">
        <f>ROUND(VLOOKUP($M36,age!$A$2:$M$457,6,FALSE),1)</f>
        <v>#N/A</v>
      </c>
      <c r="T36" s="8" t="e">
        <f>ROUND(VLOOKUP($M36,age!$A$2:$M$457,7,FALSE),1)</f>
        <v>#N/A</v>
      </c>
      <c r="U36" s="8" t="e">
        <f>ROUND(VLOOKUP($M36,age!$A$2:$M$457,8,FALSE),1)</f>
        <v>#N/A</v>
      </c>
      <c r="V36" s="8" t="e">
        <f>ROUND(VLOOKUP($M36,age!$A$2:$M$457,9,FALSE),1)</f>
        <v>#N/A</v>
      </c>
      <c r="W36" s="8" t="e">
        <f>ROUND(VLOOKUP($M36,age!$A$2:$M$457,10,FALSE),1)</f>
        <v>#N/A</v>
      </c>
      <c r="X36" s="8" t="e">
        <f>ROUND(VLOOKUP($M36,age!$A$2:$M$457,11,FALSE),1)</f>
        <v>#N/A</v>
      </c>
      <c r="Y36" s="8" t="e">
        <f>ROUND(VLOOKUP($M36,age!$A$2:$M$457,12,FALSE),1)</f>
        <v>#N/A</v>
      </c>
      <c r="Z36" s="8" t="e">
        <f>ROUND(VLOOKUP($M36,age!$A$2:$M$457,13,FALSE),1)</f>
        <v>#N/A</v>
      </c>
      <c r="AA36" s="8" t="e">
        <f>ROUND(VLOOKUP($N36,ht!$A$2:$H$253,2,FALSE),1)</f>
        <v>#N/A</v>
      </c>
      <c r="AB36" s="8" t="e">
        <f>ROUND(VLOOKUP($N36,ht!$A$2:$H$253,3,FALSE),1)</f>
        <v>#N/A</v>
      </c>
      <c r="AC36" s="8" t="e">
        <f>ROUND(VLOOKUP($N36,ht!$A$2:$H$253,4,FALSE),1)</f>
        <v>#N/A</v>
      </c>
      <c r="AD36" s="8" t="e">
        <f>ROUND(VLOOKUP($N36,ht!$A$2:$H$253,5,FALSE),1)</f>
        <v>#N/A</v>
      </c>
      <c r="AE36" s="8" t="e">
        <f>ROUND(VLOOKUP($N36,ht!$A$2:$H$253,6,FALSE),1)</f>
        <v>#N/A</v>
      </c>
      <c r="AF36" s="8" t="e">
        <f>ROUND(VLOOKUP($N36,ht!$A$2:$H$253,7,FALSE),1)</f>
        <v>#N/A</v>
      </c>
      <c r="AG36" s="8" t="e">
        <f>ROUND(VLOOKUP($N36,ht!$A$2:$H$253,8,FALSE),1)</f>
        <v>#N/A</v>
      </c>
    </row>
    <row r="37" spans="1:33" x14ac:dyDescent="0.5">
      <c r="A37" s="13">
        <v>34</v>
      </c>
      <c r="B37" s="33"/>
      <c r="C37" s="34"/>
      <c r="D37" s="34"/>
      <c r="E37" s="34"/>
      <c r="F37" s="34"/>
      <c r="G37" s="34"/>
      <c r="H37" s="18" t="str">
        <f t="shared" si="4"/>
        <v/>
      </c>
      <c r="I37" s="18" t="str">
        <f t="shared" si="0"/>
        <v/>
      </c>
      <c r="J37" s="18" t="str">
        <f t="shared" si="1"/>
        <v/>
      </c>
      <c r="K37" s="19" t="str">
        <f>Profile!$B$2</f>
        <v>-</v>
      </c>
      <c r="L37" s="21">
        <f t="shared" si="2"/>
        <v>44774</v>
      </c>
      <c r="M37" s="8" t="str">
        <f t="shared" si="3"/>
        <v>0</v>
      </c>
      <c r="N37" s="8" t="str">
        <f t="shared" si="5"/>
        <v>0</v>
      </c>
      <c r="O37" s="8" t="e">
        <f>ROUND(VLOOKUP($M37,age!$A$2:$M$457,2,FALSE),1)</f>
        <v>#N/A</v>
      </c>
      <c r="P37" s="8" t="e">
        <f>ROUND(VLOOKUP($M37,age!$A$2:$M$457,3,FALSE),1)</f>
        <v>#N/A</v>
      </c>
      <c r="Q37" s="8" t="e">
        <f>ROUND(VLOOKUP($M37,age!$A$2:$M$457,4,FALSE),1)</f>
        <v>#N/A</v>
      </c>
      <c r="R37" s="8" t="e">
        <f>ROUND(VLOOKUP($M37,age!$A$2:$M$457,5,FALSE),1)</f>
        <v>#N/A</v>
      </c>
      <c r="S37" s="8" t="e">
        <f>ROUND(VLOOKUP($M37,age!$A$2:$M$457,6,FALSE),1)</f>
        <v>#N/A</v>
      </c>
      <c r="T37" s="8" t="e">
        <f>ROUND(VLOOKUP($M37,age!$A$2:$M$457,7,FALSE),1)</f>
        <v>#N/A</v>
      </c>
      <c r="U37" s="8" t="e">
        <f>ROUND(VLOOKUP($M37,age!$A$2:$M$457,8,FALSE),1)</f>
        <v>#N/A</v>
      </c>
      <c r="V37" s="8" t="e">
        <f>ROUND(VLOOKUP($M37,age!$A$2:$M$457,9,FALSE),1)</f>
        <v>#N/A</v>
      </c>
      <c r="W37" s="8" t="e">
        <f>ROUND(VLOOKUP($M37,age!$A$2:$M$457,10,FALSE),1)</f>
        <v>#N/A</v>
      </c>
      <c r="X37" s="8" t="e">
        <f>ROUND(VLOOKUP($M37,age!$A$2:$M$457,11,FALSE),1)</f>
        <v>#N/A</v>
      </c>
      <c r="Y37" s="8" t="e">
        <f>ROUND(VLOOKUP($M37,age!$A$2:$M$457,12,FALSE),1)</f>
        <v>#N/A</v>
      </c>
      <c r="Z37" s="8" t="e">
        <f>ROUND(VLOOKUP($M37,age!$A$2:$M$457,13,FALSE),1)</f>
        <v>#N/A</v>
      </c>
      <c r="AA37" s="8" t="e">
        <f>ROUND(VLOOKUP($N37,ht!$A$2:$H$253,2,FALSE),1)</f>
        <v>#N/A</v>
      </c>
      <c r="AB37" s="8" t="e">
        <f>ROUND(VLOOKUP($N37,ht!$A$2:$H$253,3,FALSE),1)</f>
        <v>#N/A</v>
      </c>
      <c r="AC37" s="8" t="e">
        <f>ROUND(VLOOKUP($N37,ht!$A$2:$H$253,4,FALSE),1)</f>
        <v>#N/A</v>
      </c>
      <c r="AD37" s="8" t="e">
        <f>ROUND(VLOOKUP($N37,ht!$A$2:$H$253,5,FALSE),1)</f>
        <v>#N/A</v>
      </c>
      <c r="AE37" s="8" t="e">
        <f>ROUND(VLOOKUP($N37,ht!$A$2:$H$253,6,FALSE),1)</f>
        <v>#N/A</v>
      </c>
      <c r="AF37" s="8" t="e">
        <f>ROUND(VLOOKUP($N37,ht!$A$2:$H$253,7,FALSE),1)</f>
        <v>#N/A</v>
      </c>
      <c r="AG37" s="8" t="e">
        <f>ROUND(VLOOKUP($N37,ht!$A$2:$H$253,8,FALSE),1)</f>
        <v>#N/A</v>
      </c>
    </row>
    <row r="38" spans="1:33" x14ac:dyDescent="0.5">
      <c r="A38" s="13">
        <v>35</v>
      </c>
      <c r="B38" s="14"/>
      <c r="C38" s="15"/>
      <c r="D38" s="15"/>
      <c r="E38" s="15"/>
      <c r="F38" s="15"/>
      <c r="G38" s="15"/>
      <c r="H38" s="18" t="str">
        <f t="shared" si="4"/>
        <v/>
      </c>
      <c r="I38" s="18" t="str">
        <f t="shared" si="0"/>
        <v/>
      </c>
      <c r="J38" s="18" t="str">
        <f t="shared" si="1"/>
        <v/>
      </c>
      <c r="K38" s="19" t="str">
        <f>Profile!$B$2</f>
        <v>-</v>
      </c>
      <c r="L38" s="21">
        <f t="shared" si="2"/>
        <v>44774</v>
      </c>
      <c r="M38" s="8" t="str">
        <f t="shared" si="3"/>
        <v>0</v>
      </c>
      <c r="N38" s="8" t="str">
        <f t="shared" si="5"/>
        <v>0</v>
      </c>
      <c r="O38" s="8" t="e">
        <f>ROUND(VLOOKUP($M38,age!$A$2:$M$457,2,FALSE),1)</f>
        <v>#N/A</v>
      </c>
      <c r="P38" s="8" t="e">
        <f>ROUND(VLOOKUP($M38,age!$A$2:$M$457,3,FALSE),1)</f>
        <v>#N/A</v>
      </c>
      <c r="Q38" s="8" t="e">
        <f>ROUND(VLOOKUP($M38,age!$A$2:$M$457,4,FALSE),1)</f>
        <v>#N/A</v>
      </c>
      <c r="R38" s="8" t="e">
        <f>ROUND(VLOOKUP($M38,age!$A$2:$M$457,5,FALSE),1)</f>
        <v>#N/A</v>
      </c>
      <c r="S38" s="8" t="e">
        <f>ROUND(VLOOKUP($M38,age!$A$2:$M$457,6,FALSE),1)</f>
        <v>#N/A</v>
      </c>
      <c r="T38" s="8" t="e">
        <f>ROUND(VLOOKUP($M38,age!$A$2:$M$457,7,FALSE),1)</f>
        <v>#N/A</v>
      </c>
      <c r="U38" s="8" t="e">
        <f>ROUND(VLOOKUP($M38,age!$A$2:$M$457,8,FALSE),1)</f>
        <v>#N/A</v>
      </c>
      <c r="V38" s="8" t="e">
        <f>ROUND(VLOOKUP($M38,age!$A$2:$M$457,9,FALSE),1)</f>
        <v>#N/A</v>
      </c>
      <c r="W38" s="8" t="e">
        <f>ROUND(VLOOKUP($M38,age!$A$2:$M$457,10,FALSE),1)</f>
        <v>#N/A</v>
      </c>
      <c r="X38" s="8" t="e">
        <f>ROUND(VLOOKUP($M38,age!$A$2:$M$457,11,FALSE),1)</f>
        <v>#N/A</v>
      </c>
      <c r="Y38" s="8" t="e">
        <f>ROUND(VLOOKUP($M38,age!$A$2:$M$457,12,FALSE),1)</f>
        <v>#N/A</v>
      </c>
      <c r="Z38" s="8" t="e">
        <f>ROUND(VLOOKUP($M38,age!$A$2:$M$457,13,FALSE),1)</f>
        <v>#N/A</v>
      </c>
      <c r="AA38" s="8" t="e">
        <f>ROUND(VLOOKUP($N38,ht!$A$2:$H$253,2,FALSE),1)</f>
        <v>#N/A</v>
      </c>
      <c r="AB38" s="8" t="e">
        <f>ROUND(VLOOKUP($N38,ht!$A$2:$H$253,3,FALSE),1)</f>
        <v>#N/A</v>
      </c>
      <c r="AC38" s="8" t="e">
        <f>ROUND(VLOOKUP($N38,ht!$A$2:$H$253,4,FALSE),1)</f>
        <v>#N/A</v>
      </c>
      <c r="AD38" s="8" t="e">
        <f>ROUND(VLOOKUP($N38,ht!$A$2:$H$253,5,FALSE),1)</f>
        <v>#N/A</v>
      </c>
      <c r="AE38" s="8" t="e">
        <f>ROUND(VLOOKUP($N38,ht!$A$2:$H$253,6,FALSE),1)</f>
        <v>#N/A</v>
      </c>
      <c r="AF38" s="8" t="e">
        <f>ROUND(VLOOKUP($N38,ht!$A$2:$H$253,7,FALSE),1)</f>
        <v>#N/A</v>
      </c>
      <c r="AG38" s="8" t="e">
        <f>ROUND(VLOOKUP($N38,ht!$A$2:$H$253,8,FALSE),1)</f>
        <v>#N/A</v>
      </c>
    </row>
    <row r="39" spans="1:33" x14ac:dyDescent="0.5">
      <c r="A39" s="13"/>
      <c r="B39" s="14"/>
      <c r="C39" s="15"/>
      <c r="D39" s="15"/>
      <c r="E39" s="15"/>
      <c r="F39" s="15"/>
      <c r="G39" s="15"/>
      <c r="H39" s="18" t="str">
        <f t="shared" si="4"/>
        <v/>
      </c>
      <c r="I39" s="18" t="str">
        <f t="shared" si="0"/>
        <v/>
      </c>
      <c r="J39" s="18" t="str">
        <f t="shared" si="1"/>
        <v/>
      </c>
      <c r="K39" s="19" t="str">
        <f>Profile!$B$2</f>
        <v>-</v>
      </c>
      <c r="L39" s="21">
        <f t="shared" si="2"/>
        <v>44774</v>
      </c>
      <c r="M39" s="8" t="str">
        <f t="shared" si="3"/>
        <v>0</v>
      </c>
      <c r="N39" s="8" t="str">
        <f t="shared" si="5"/>
        <v>0</v>
      </c>
      <c r="O39" s="8" t="e">
        <f>ROUND(VLOOKUP($M39,age!$A$2:$M$457,2,FALSE),1)</f>
        <v>#N/A</v>
      </c>
      <c r="P39" s="8" t="e">
        <f>ROUND(VLOOKUP($M39,age!$A$2:$M$457,3,FALSE),1)</f>
        <v>#N/A</v>
      </c>
      <c r="Q39" s="8" t="e">
        <f>ROUND(VLOOKUP($M39,age!$A$2:$M$457,4,FALSE),1)</f>
        <v>#N/A</v>
      </c>
      <c r="R39" s="8" t="e">
        <f>ROUND(VLOOKUP($M39,age!$A$2:$M$457,5,FALSE),1)</f>
        <v>#N/A</v>
      </c>
      <c r="S39" s="8" t="e">
        <f>ROUND(VLOOKUP($M39,age!$A$2:$M$457,6,FALSE),1)</f>
        <v>#N/A</v>
      </c>
      <c r="T39" s="8" t="e">
        <f>ROUND(VLOOKUP($M39,age!$A$2:$M$457,7,FALSE),1)</f>
        <v>#N/A</v>
      </c>
      <c r="U39" s="8" t="e">
        <f>ROUND(VLOOKUP($M39,age!$A$2:$M$457,8,FALSE),1)</f>
        <v>#N/A</v>
      </c>
      <c r="V39" s="8" t="e">
        <f>ROUND(VLOOKUP($M39,age!$A$2:$M$457,9,FALSE),1)</f>
        <v>#N/A</v>
      </c>
      <c r="W39" s="8" t="e">
        <f>ROUND(VLOOKUP($M39,age!$A$2:$M$457,10,FALSE),1)</f>
        <v>#N/A</v>
      </c>
      <c r="X39" s="8" t="e">
        <f>ROUND(VLOOKUP($M39,age!$A$2:$M$457,11,FALSE),1)</f>
        <v>#N/A</v>
      </c>
      <c r="Y39" s="8" t="e">
        <f>ROUND(VLOOKUP($M39,age!$A$2:$M$457,12,FALSE),1)</f>
        <v>#N/A</v>
      </c>
      <c r="Z39" s="8" t="e">
        <f>ROUND(VLOOKUP($M39,age!$A$2:$M$457,13,FALSE),1)</f>
        <v>#N/A</v>
      </c>
      <c r="AA39" s="8" t="e">
        <f>ROUND(VLOOKUP($N39,ht!$A$2:$H$253,2,FALSE),1)</f>
        <v>#N/A</v>
      </c>
      <c r="AB39" s="8" t="e">
        <f>ROUND(VLOOKUP($N39,ht!$A$2:$H$253,3,FALSE),1)</f>
        <v>#N/A</v>
      </c>
      <c r="AC39" s="8" t="e">
        <f>ROUND(VLOOKUP($N39,ht!$A$2:$H$253,4,FALSE),1)</f>
        <v>#N/A</v>
      </c>
      <c r="AD39" s="8" t="e">
        <f>ROUND(VLOOKUP($N39,ht!$A$2:$H$253,5,FALSE),1)</f>
        <v>#N/A</v>
      </c>
      <c r="AE39" s="8" t="e">
        <f>ROUND(VLOOKUP($N39,ht!$A$2:$H$253,6,FALSE),1)</f>
        <v>#N/A</v>
      </c>
      <c r="AF39" s="8" t="e">
        <f>ROUND(VLOOKUP($N39,ht!$A$2:$H$253,7,FALSE),1)</f>
        <v>#N/A</v>
      </c>
      <c r="AG39" s="8" t="e">
        <f>ROUND(VLOOKUP($N39,ht!$A$2:$H$253,8,FALSE),1)</f>
        <v>#N/A</v>
      </c>
    </row>
    <row r="40" spans="1:33" x14ac:dyDescent="0.5">
      <c r="A40" s="13"/>
      <c r="B40" s="14"/>
      <c r="C40" s="15"/>
      <c r="D40" s="15"/>
      <c r="E40" s="15"/>
      <c r="F40" s="15"/>
      <c r="G40" s="15"/>
      <c r="H40" s="18" t="str">
        <f t="shared" si="4"/>
        <v/>
      </c>
      <c r="I40" s="18" t="str">
        <f t="shared" si="0"/>
        <v/>
      </c>
      <c r="J40" s="18" t="str">
        <f t="shared" si="1"/>
        <v/>
      </c>
      <c r="K40" s="19" t="str">
        <f>Profile!$B$2</f>
        <v>-</v>
      </c>
      <c r="L40" s="21">
        <f t="shared" si="2"/>
        <v>44774</v>
      </c>
      <c r="M40" s="8" t="str">
        <f t="shared" si="3"/>
        <v>0</v>
      </c>
      <c r="N40" s="8" t="str">
        <f t="shared" si="5"/>
        <v>0</v>
      </c>
      <c r="O40" s="8" t="e">
        <f>ROUND(VLOOKUP($M40,age!$A$2:$M$457,2,FALSE),1)</f>
        <v>#N/A</v>
      </c>
      <c r="P40" s="8" t="e">
        <f>ROUND(VLOOKUP($M40,age!$A$2:$M$457,3,FALSE),1)</f>
        <v>#N/A</v>
      </c>
      <c r="Q40" s="8" t="e">
        <f>ROUND(VLOOKUP($M40,age!$A$2:$M$457,4,FALSE),1)</f>
        <v>#N/A</v>
      </c>
      <c r="R40" s="8" t="e">
        <f>ROUND(VLOOKUP($M40,age!$A$2:$M$457,5,FALSE),1)</f>
        <v>#N/A</v>
      </c>
      <c r="S40" s="8" t="e">
        <f>ROUND(VLOOKUP($M40,age!$A$2:$M$457,6,FALSE),1)</f>
        <v>#N/A</v>
      </c>
      <c r="T40" s="8" t="e">
        <f>ROUND(VLOOKUP($M40,age!$A$2:$M$457,7,FALSE),1)</f>
        <v>#N/A</v>
      </c>
      <c r="U40" s="8" t="e">
        <f>ROUND(VLOOKUP($M40,age!$A$2:$M$457,8,FALSE),1)</f>
        <v>#N/A</v>
      </c>
      <c r="V40" s="8" t="e">
        <f>ROUND(VLOOKUP($M40,age!$A$2:$M$457,9,FALSE),1)</f>
        <v>#N/A</v>
      </c>
      <c r="W40" s="8" t="e">
        <f>ROUND(VLOOKUP($M40,age!$A$2:$M$457,10,FALSE),1)</f>
        <v>#N/A</v>
      </c>
      <c r="X40" s="8" t="e">
        <f>ROUND(VLOOKUP($M40,age!$A$2:$M$457,11,FALSE),1)</f>
        <v>#N/A</v>
      </c>
      <c r="Y40" s="8" t="e">
        <f>ROUND(VLOOKUP($M40,age!$A$2:$M$457,12,FALSE),1)</f>
        <v>#N/A</v>
      </c>
      <c r="Z40" s="8" t="e">
        <f>ROUND(VLOOKUP($M40,age!$A$2:$M$457,13,FALSE),1)</f>
        <v>#N/A</v>
      </c>
      <c r="AA40" s="8" t="e">
        <f>ROUND(VLOOKUP($N40,ht!$A$2:$H$253,2,FALSE),1)</f>
        <v>#N/A</v>
      </c>
      <c r="AB40" s="8" t="e">
        <f>ROUND(VLOOKUP($N40,ht!$A$2:$H$253,3,FALSE),1)</f>
        <v>#N/A</v>
      </c>
      <c r="AC40" s="8" t="e">
        <f>ROUND(VLOOKUP($N40,ht!$A$2:$H$253,4,FALSE),1)</f>
        <v>#N/A</v>
      </c>
      <c r="AD40" s="8" t="e">
        <f>ROUND(VLOOKUP($N40,ht!$A$2:$H$253,5,FALSE),1)</f>
        <v>#N/A</v>
      </c>
      <c r="AE40" s="8" t="e">
        <f>ROUND(VLOOKUP($N40,ht!$A$2:$H$253,6,FALSE),1)</f>
        <v>#N/A</v>
      </c>
      <c r="AF40" s="8" t="e">
        <f>ROUND(VLOOKUP($N40,ht!$A$2:$H$253,7,FALSE),1)</f>
        <v>#N/A</v>
      </c>
      <c r="AG40" s="8" t="e">
        <f>ROUND(VLOOKUP($N40,ht!$A$2:$H$253,8,FALSE),1)</f>
        <v>#N/A</v>
      </c>
    </row>
    <row r="41" spans="1:33" x14ac:dyDescent="0.5">
      <c r="A41" s="13"/>
      <c r="B41" s="14"/>
      <c r="C41" s="15"/>
      <c r="D41" s="15"/>
      <c r="E41" s="15"/>
      <c r="F41" s="15"/>
      <c r="G41" s="15"/>
      <c r="H41" s="18" t="str">
        <f t="shared" si="4"/>
        <v/>
      </c>
      <c r="I41" s="18" t="str">
        <f t="shared" si="0"/>
        <v/>
      </c>
      <c r="J41" s="18" t="str">
        <f t="shared" si="1"/>
        <v/>
      </c>
      <c r="K41" s="19" t="str">
        <f>Profile!$B$2</f>
        <v>-</v>
      </c>
      <c r="L41" s="21">
        <f t="shared" si="2"/>
        <v>44774</v>
      </c>
      <c r="M41" s="8" t="str">
        <f t="shared" si="3"/>
        <v>0</v>
      </c>
      <c r="N41" s="8" t="str">
        <f t="shared" si="5"/>
        <v>0</v>
      </c>
      <c r="O41" s="8" t="e">
        <f>ROUND(VLOOKUP($M41,age!$A$2:$M$457,2,FALSE),1)</f>
        <v>#N/A</v>
      </c>
      <c r="P41" s="8" t="e">
        <f>ROUND(VLOOKUP($M41,age!$A$2:$M$457,3,FALSE),1)</f>
        <v>#N/A</v>
      </c>
      <c r="Q41" s="8" t="e">
        <f>ROUND(VLOOKUP($M41,age!$A$2:$M$457,4,FALSE),1)</f>
        <v>#N/A</v>
      </c>
      <c r="R41" s="8" t="e">
        <f>ROUND(VLOOKUP($M41,age!$A$2:$M$457,5,FALSE),1)</f>
        <v>#N/A</v>
      </c>
      <c r="S41" s="8" t="e">
        <f>ROUND(VLOOKUP($M41,age!$A$2:$M$457,6,FALSE),1)</f>
        <v>#N/A</v>
      </c>
      <c r="T41" s="8" t="e">
        <f>ROUND(VLOOKUP($M41,age!$A$2:$M$457,7,FALSE),1)</f>
        <v>#N/A</v>
      </c>
      <c r="U41" s="8" t="e">
        <f>ROUND(VLOOKUP($M41,age!$A$2:$M$457,8,FALSE),1)</f>
        <v>#N/A</v>
      </c>
      <c r="V41" s="8" t="e">
        <f>ROUND(VLOOKUP($M41,age!$A$2:$M$457,9,FALSE),1)</f>
        <v>#N/A</v>
      </c>
      <c r="W41" s="8" t="e">
        <f>ROUND(VLOOKUP($M41,age!$A$2:$M$457,10,FALSE),1)</f>
        <v>#N/A</v>
      </c>
      <c r="X41" s="8" t="e">
        <f>ROUND(VLOOKUP($M41,age!$A$2:$M$457,11,FALSE),1)</f>
        <v>#N/A</v>
      </c>
      <c r="Y41" s="8" t="e">
        <f>ROUND(VLOOKUP($M41,age!$A$2:$M$457,12,FALSE),1)</f>
        <v>#N/A</v>
      </c>
      <c r="Z41" s="8" t="e">
        <f>ROUND(VLOOKUP($M41,age!$A$2:$M$457,13,FALSE),1)</f>
        <v>#N/A</v>
      </c>
      <c r="AA41" s="8" t="e">
        <f>ROUND(VLOOKUP($N41,ht!$A$2:$H$253,2,FALSE),1)</f>
        <v>#N/A</v>
      </c>
      <c r="AB41" s="8" t="e">
        <f>ROUND(VLOOKUP($N41,ht!$A$2:$H$253,3,FALSE),1)</f>
        <v>#N/A</v>
      </c>
      <c r="AC41" s="8" t="e">
        <f>ROUND(VLOOKUP($N41,ht!$A$2:$H$253,4,FALSE),1)</f>
        <v>#N/A</v>
      </c>
      <c r="AD41" s="8" t="e">
        <f>ROUND(VLOOKUP($N41,ht!$A$2:$H$253,5,FALSE),1)</f>
        <v>#N/A</v>
      </c>
      <c r="AE41" s="8" t="e">
        <f>ROUND(VLOOKUP($N41,ht!$A$2:$H$253,6,FALSE),1)</f>
        <v>#N/A</v>
      </c>
      <c r="AF41" s="8" t="e">
        <f>ROUND(VLOOKUP($N41,ht!$A$2:$H$253,7,FALSE),1)</f>
        <v>#N/A</v>
      </c>
      <c r="AG41" s="8" t="e">
        <f>ROUND(VLOOKUP($N41,ht!$A$2:$H$253,8,FALSE),1)</f>
        <v>#N/A</v>
      </c>
    </row>
    <row r="42" spans="1:33" x14ac:dyDescent="0.5">
      <c r="A42" s="13"/>
      <c r="B42" s="14"/>
      <c r="C42" s="15"/>
      <c r="D42" s="15"/>
      <c r="E42" s="15"/>
      <c r="F42" s="15"/>
      <c r="G42" s="15"/>
      <c r="H42" s="18" t="str">
        <f t="shared" si="4"/>
        <v/>
      </c>
      <c r="I42" s="18" t="str">
        <f t="shared" si="0"/>
        <v/>
      </c>
      <c r="J42" s="18" t="str">
        <f t="shared" si="1"/>
        <v/>
      </c>
      <c r="K42" s="19" t="str">
        <f>Profile!$B$2</f>
        <v>-</v>
      </c>
      <c r="L42" s="21">
        <f t="shared" si="2"/>
        <v>44774</v>
      </c>
      <c r="M42" s="8" t="str">
        <f t="shared" si="3"/>
        <v>0</v>
      </c>
      <c r="N42" s="8" t="str">
        <f t="shared" si="5"/>
        <v>0</v>
      </c>
      <c r="O42" s="8" t="e">
        <f>ROUND(VLOOKUP($M42,age!$A$2:$M$457,2,FALSE),1)</f>
        <v>#N/A</v>
      </c>
      <c r="P42" s="8" t="e">
        <f>ROUND(VLOOKUP($M42,age!$A$2:$M$457,3,FALSE),1)</f>
        <v>#N/A</v>
      </c>
      <c r="Q42" s="8" t="e">
        <f>ROUND(VLOOKUP($M42,age!$A$2:$M$457,4,FALSE),1)</f>
        <v>#N/A</v>
      </c>
      <c r="R42" s="8" t="e">
        <f>ROUND(VLOOKUP($M42,age!$A$2:$M$457,5,FALSE),1)</f>
        <v>#N/A</v>
      </c>
      <c r="S42" s="8" t="e">
        <f>ROUND(VLOOKUP($M42,age!$A$2:$M$457,6,FALSE),1)</f>
        <v>#N/A</v>
      </c>
      <c r="T42" s="8" t="e">
        <f>ROUND(VLOOKUP($M42,age!$A$2:$M$457,7,FALSE),1)</f>
        <v>#N/A</v>
      </c>
      <c r="U42" s="8" t="e">
        <f>ROUND(VLOOKUP($M42,age!$A$2:$M$457,8,FALSE),1)</f>
        <v>#N/A</v>
      </c>
      <c r="V42" s="8" t="e">
        <f>ROUND(VLOOKUP($M42,age!$A$2:$M$457,9,FALSE),1)</f>
        <v>#N/A</v>
      </c>
      <c r="W42" s="8" t="e">
        <f>ROUND(VLOOKUP($M42,age!$A$2:$M$457,10,FALSE),1)</f>
        <v>#N/A</v>
      </c>
      <c r="X42" s="8" t="e">
        <f>ROUND(VLOOKUP($M42,age!$A$2:$M$457,11,FALSE),1)</f>
        <v>#N/A</v>
      </c>
      <c r="Y42" s="8" t="e">
        <f>ROUND(VLOOKUP($M42,age!$A$2:$M$457,12,FALSE),1)</f>
        <v>#N/A</v>
      </c>
      <c r="Z42" s="8" t="e">
        <f>ROUND(VLOOKUP($M42,age!$A$2:$M$457,13,FALSE),1)</f>
        <v>#N/A</v>
      </c>
      <c r="AA42" s="8" t="e">
        <f>ROUND(VLOOKUP($N42,ht!$A$2:$H$253,2,FALSE),1)</f>
        <v>#N/A</v>
      </c>
      <c r="AB42" s="8" t="e">
        <f>ROUND(VLOOKUP($N42,ht!$A$2:$H$253,3,FALSE),1)</f>
        <v>#N/A</v>
      </c>
      <c r="AC42" s="8" t="e">
        <f>ROUND(VLOOKUP($N42,ht!$A$2:$H$253,4,FALSE),1)</f>
        <v>#N/A</v>
      </c>
      <c r="AD42" s="8" t="e">
        <f>ROUND(VLOOKUP($N42,ht!$A$2:$H$253,5,FALSE),1)</f>
        <v>#N/A</v>
      </c>
      <c r="AE42" s="8" t="e">
        <f>ROUND(VLOOKUP($N42,ht!$A$2:$H$253,6,FALSE),1)</f>
        <v>#N/A</v>
      </c>
      <c r="AF42" s="8" t="e">
        <f>ROUND(VLOOKUP($N42,ht!$A$2:$H$253,7,FALSE),1)</f>
        <v>#N/A</v>
      </c>
      <c r="AG42" s="8" t="e">
        <f>ROUND(VLOOKUP($N42,ht!$A$2:$H$253,8,FALSE),1)</f>
        <v>#N/A</v>
      </c>
    </row>
    <row r="43" spans="1:33" x14ac:dyDescent="0.5">
      <c r="A43" s="13"/>
      <c r="B43" s="14"/>
      <c r="C43" s="15"/>
      <c r="D43" s="15"/>
      <c r="E43" s="15"/>
      <c r="F43" s="15"/>
      <c r="G43" s="15"/>
      <c r="H43" s="18" t="str">
        <f t="shared" si="4"/>
        <v/>
      </c>
      <c r="I43" s="18" t="str">
        <f t="shared" si="0"/>
        <v/>
      </c>
      <c r="J43" s="18" t="str">
        <f t="shared" si="1"/>
        <v/>
      </c>
      <c r="K43" s="19" t="str">
        <f>Profile!$B$2</f>
        <v>-</v>
      </c>
      <c r="L43" s="21">
        <f t="shared" si="2"/>
        <v>44774</v>
      </c>
      <c r="M43" s="8" t="str">
        <f t="shared" si="3"/>
        <v>0</v>
      </c>
      <c r="N43" s="8" t="str">
        <f t="shared" si="5"/>
        <v>0</v>
      </c>
      <c r="O43" s="8" t="e">
        <f>ROUND(VLOOKUP($M43,age!$A$2:$M$457,2,FALSE),1)</f>
        <v>#N/A</v>
      </c>
      <c r="P43" s="8" t="e">
        <f>ROUND(VLOOKUP($M43,age!$A$2:$M$457,3,FALSE),1)</f>
        <v>#N/A</v>
      </c>
      <c r="Q43" s="8" t="e">
        <f>ROUND(VLOOKUP($M43,age!$A$2:$M$457,4,FALSE),1)</f>
        <v>#N/A</v>
      </c>
      <c r="R43" s="8" t="e">
        <f>ROUND(VLOOKUP($M43,age!$A$2:$M$457,5,FALSE),1)</f>
        <v>#N/A</v>
      </c>
      <c r="S43" s="8" t="e">
        <f>ROUND(VLOOKUP($M43,age!$A$2:$M$457,6,FALSE),1)</f>
        <v>#N/A</v>
      </c>
      <c r="T43" s="8" t="e">
        <f>ROUND(VLOOKUP($M43,age!$A$2:$M$457,7,FALSE),1)</f>
        <v>#N/A</v>
      </c>
      <c r="U43" s="8" t="e">
        <f>ROUND(VLOOKUP($M43,age!$A$2:$M$457,8,FALSE),1)</f>
        <v>#N/A</v>
      </c>
      <c r="V43" s="8" t="e">
        <f>ROUND(VLOOKUP($M43,age!$A$2:$M$457,9,FALSE),1)</f>
        <v>#N/A</v>
      </c>
      <c r="W43" s="8" t="e">
        <f>ROUND(VLOOKUP($M43,age!$A$2:$M$457,10,FALSE),1)</f>
        <v>#N/A</v>
      </c>
      <c r="X43" s="8" t="e">
        <f>ROUND(VLOOKUP($M43,age!$A$2:$M$457,11,FALSE),1)</f>
        <v>#N/A</v>
      </c>
      <c r="Y43" s="8" t="e">
        <f>ROUND(VLOOKUP($M43,age!$A$2:$M$457,12,FALSE),1)</f>
        <v>#N/A</v>
      </c>
      <c r="Z43" s="8" t="e">
        <f>ROUND(VLOOKUP($M43,age!$A$2:$M$457,13,FALSE),1)</f>
        <v>#N/A</v>
      </c>
      <c r="AA43" s="8" t="e">
        <f>ROUND(VLOOKUP($N43,ht!$A$2:$H$253,2,FALSE),1)</f>
        <v>#N/A</v>
      </c>
      <c r="AB43" s="8" t="e">
        <f>ROUND(VLOOKUP($N43,ht!$A$2:$H$253,3,FALSE),1)</f>
        <v>#N/A</v>
      </c>
      <c r="AC43" s="8" t="e">
        <f>ROUND(VLOOKUP($N43,ht!$A$2:$H$253,4,FALSE),1)</f>
        <v>#N/A</v>
      </c>
      <c r="AD43" s="8" t="e">
        <f>ROUND(VLOOKUP($N43,ht!$A$2:$H$253,5,FALSE),1)</f>
        <v>#N/A</v>
      </c>
      <c r="AE43" s="8" t="e">
        <f>ROUND(VLOOKUP($N43,ht!$A$2:$H$253,6,FALSE),1)</f>
        <v>#N/A</v>
      </c>
      <c r="AF43" s="8" t="e">
        <f>ROUND(VLOOKUP($N43,ht!$A$2:$H$253,7,FALSE),1)</f>
        <v>#N/A</v>
      </c>
      <c r="AG43" s="8" t="e">
        <f>ROUND(VLOOKUP($N43,ht!$A$2:$H$253,8,FALSE),1)</f>
        <v>#N/A</v>
      </c>
    </row>
    <row r="44" spans="1:33" x14ac:dyDescent="0.5">
      <c r="A44" s="13"/>
      <c r="B44" s="14"/>
      <c r="C44" s="15"/>
      <c r="D44" s="15"/>
      <c r="E44" s="15"/>
      <c r="F44" s="15"/>
      <c r="G44" s="15"/>
      <c r="H44" s="18" t="str">
        <f t="shared" si="4"/>
        <v/>
      </c>
      <c r="I44" s="18" t="str">
        <f t="shared" si="0"/>
        <v/>
      </c>
      <c r="J44" s="18" t="str">
        <f t="shared" si="1"/>
        <v/>
      </c>
      <c r="K44" s="19" t="str">
        <f>Profile!$B$2</f>
        <v>-</v>
      </c>
      <c r="L44" s="21">
        <f t="shared" si="2"/>
        <v>44774</v>
      </c>
      <c r="M44" s="8" t="str">
        <f t="shared" si="3"/>
        <v>0</v>
      </c>
      <c r="N44" s="8" t="str">
        <f t="shared" si="5"/>
        <v>0</v>
      </c>
      <c r="O44" s="8" t="e">
        <f>ROUND(VLOOKUP($M44,age!$A$2:$M$457,2,FALSE),1)</f>
        <v>#N/A</v>
      </c>
      <c r="P44" s="8" t="e">
        <f>ROUND(VLOOKUP($M44,age!$A$2:$M$457,3,FALSE),1)</f>
        <v>#N/A</v>
      </c>
      <c r="Q44" s="8" t="e">
        <f>ROUND(VLOOKUP($M44,age!$A$2:$M$457,4,FALSE),1)</f>
        <v>#N/A</v>
      </c>
      <c r="R44" s="8" t="e">
        <f>ROUND(VLOOKUP($M44,age!$A$2:$M$457,5,FALSE),1)</f>
        <v>#N/A</v>
      </c>
      <c r="S44" s="8" t="e">
        <f>ROUND(VLOOKUP($M44,age!$A$2:$M$457,6,FALSE),1)</f>
        <v>#N/A</v>
      </c>
      <c r="T44" s="8" t="e">
        <f>ROUND(VLOOKUP($M44,age!$A$2:$M$457,7,FALSE),1)</f>
        <v>#N/A</v>
      </c>
      <c r="U44" s="8" t="e">
        <f>ROUND(VLOOKUP($M44,age!$A$2:$M$457,8,FALSE),1)</f>
        <v>#N/A</v>
      </c>
      <c r="V44" s="8" t="e">
        <f>ROUND(VLOOKUP($M44,age!$A$2:$M$457,9,FALSE),1)</f>
        <v>#N/A</v>
      </c>
      <c r="W44" s="8" t="e">
        <f>ROUND(VLOOKUP($M44,age!$A$2:$M$457,10,FALSE),1)</f>
        <v>#N/A</v>
      </c>
      <c r="X44" s="8" t="e">
        <f>ROUND(VLOOKUP($M44,age!$A$2:$M$457,11,FALSE),1)</f>
        <v>#N/A</v>
      </c>
      <c r="Y44" s="8" t="e">
        <f>ROUND(VLOOKUP($M44,age!$A$2:$M$457,12,FALSE),1)</f>
        <v>#N/A</v>
      </c>
      <c r="Z44" s="8" t="e">
        <f>ROUND(VLOOKUP($M44,age!$A$2:$M$457,13,FALSE),1)</f>
        <v>#N/A</v>
      </c>
      <c r="AA44" s="8" t="e">
        <f>ROUND(VLOOKUP($N44,ht!$A$2:$H$253,2,FALSE),1)</f>
        <v>#N/A</v>
      </c>
      <c r="AB44" s="8" t="e">
        <f>ROUND(VLOOKUP($N44,ht!$A$2:$H$253,3,FALSE),1)</f>
        <v>#N/A</v>
      </c>
      <c r="AC44" s="8" t="e">
        <f>ROUND(VLOOKUP($N44,ht!$A$2:$H$253,4,FALSE),1)</f>
        <v>#N/A</v>
      </c>
      <c r="AD44" s="8" t="e">
        <f>ROUND(VLOOKUP($N44,ht!$A$2:$H$253,5,FALSE),1)</f>
        <v>#N/A</v>
      </c>
      <c r="AE44" s="8" t="e">
        <f>ROUND(VLOOKUP($N44,ht!$A$2:$H$253,6,FALSE),1)</f>
        <v>#N/A</v>
      </c>
      <c r="AF44" s="8" t="e">
        <f>ROUND(VLOOKUP($N44,ht!$A$2:$H$253,7,FALSE),1)</f>
        <v>#N/A</v>
      </c>
      <c r="AG44" s="8" t="e">
        <f>ROUND(VLOOKUP($N44,ht!$A$2:$H$253,8,FALSE),1)</f>
        <v>#N/A</v>
      </c>
    </row>
    <row r="45" spans="1:33" x14ac:dyDescent="0.5">
      <c r="A45" s="13"/>
      <c r="B45" s="14"/>
      <c r="C45" s="15"/>
      <c r="D45" s="15"/>
      <c r="E45" s="15"/>
      <c r="F45" s="15"/>
      <c r="G45" s="15"/>
      <c r="H45" s="18" t="str">
        <f t="shared" si="4"/>
        <v/>
      </c>
      <c r="I45" s="18" t="str">
        <f t="shared" si="0"/>
        <v/>
      </c>
      <c r="J45" s="18" t="str">
        <f t="shared" si="1"/>
        <v/>
      </c>
      <c r="K45" s="19" t="str">
        <f>Profile!$B$2</f>
        <v>-</v>
      </c>
      <c r="L45" s="21">
        <f t="shared" si="2"/>
        <v>44774</v>
      </c>
      <c r="M45" s="8" t="str">
        <f t="shared" si="3"/>
        <v>0</v>
      </c>
      <c r="N45" s="8" t="str">
        <f t="shared" si="5"/>
        <v>0</v>
      </c>
      <c r="O45" s="8" t="e">
        <f>ROUND(VLOOKUP($M45,age!$A$2:$M$457,2,FALSE),1)</f>
        <v>#N/A</v>
      </c>
      <c r="P45" s="8" t="e">
        <f>ROUND(VLOOKUP($M45,age!$A$2:$M$457,3,FALSE),1)</f>
        <v>#N/A</v>
      </c>
      <c r="Q45" s="8" t="e">
        <f>ROUND(VLOOKUP($M45,age!$A$2:$M$457,4,FALSE),1)</f>
        <v>#N/A</v>
      </c>
      <c r="R45" s="8" t="e">
        <f>ROUND(VLOOKUP($M45,age!$A$2:$M$457,5,FALSE),1)</f>
        <v>#N/A</v>
      </c>
      <c r="S45" s="8" t="e">
        <f>ROUND(VLOOKUP($M45,age!$A$2:$M$457,6,FALSE),1)</f>
        <v>#N/A</v>
      </c>
      <c r="T45" s="8" t="e">
        <f>ROUND(VLOOKUP($M45,age!$A$2:$M$457,7,FALSE),1)</f>
        <v>#N/A</v>
      </c>
      <c r="U45" s="8" t="e">
        <f>ROUND(VLOOKUP($M45,age!$A$2:$M$457,8,FALSE),1)</f>
        <v>#N/A</v>
      </c>
      <c r="V45" s="8" t="e">
        <f>ROUND(VLOOKUP($M45,age!$A$2:$M$457,9,FALSE),1)</f>
        <v>#N/A</v>
      </c>
      <c r="W45" s="8" t="e">
        <f>ROUND(VLOOKUP($M45,age!$A$2:$M$457,10,FALSE),1)</f>
        <v>#N/A</v>
      </c>
      <c r="X45" s="8" t="e">
        <f>ROUND(VLOOKUP($M45,age!$A$2:$M$457,11,FALSE),1)</f>
        <v>#N/A</v>
      </c>
      <c r="Y45" s="8" t="e">
        <f>ROUND(VLOOKUP($M45,age!$A$2:$M$457,12,FALSE),1)</f>
        <v>#N/A</v>
      </c>
      <c r="Z45" s="8" t="e">
        <f>ROUND(VLOOKUP($M45,age!$A$2:$M$457,13,FALSE),1)</f>
        <v>#N/A</v>
      </c>
      <c r="AA45" s="8" t="e">
        <f>ROUND(VLOOKUP($N45,ht!$A$2:$H$253,2,FALSE),1)</f>
        <v>#N/A</v>
      </c>
      <c r="AB45" s="8" t="e">
        <f>ROUND(VLOOKUP($N45,ht!$A$2:$H$253,3,FALSE),1)</f>
        <v>#N/A</v>
      </c>
      <c r="AC45" s="8" t="e">
        <f>ROUND(VLOOKUP($N45,ht!$A$2:$H$253,4,FALSE),1)</f>
        <v>#N/A</v>
      </c>
      <c r="AD45" s="8" t="e">
        <f>ROUND(VLOOKUP($N45,ht!$A$2:$H$253,5,FALSE),1)</f>
        <v>#N/A</v>
      </c>
      <c r="AE45" s="8" t="e">
        <f>ROUND(VLOOKUP($N45,ht!$A$2:$H$253,6,FALSE),1)</f>
        <v>#N/A</v>
      </c>
      <c r="AF45" s="8" t="e">
        <f>ROUND(VLOOKUP($N45,ht!$A$2:$H$253,7,FALSE),1)</f>
        <v>#N/A</v>
      </c>
      <c r="AG45" s="8" t="e">
        <f>ROUND(VLOOKUP($N45,ht!$A$2:$H$253,8,FALSE),1)</f>
        <v>#N/A</v>
      </c>
    </row>
    <row r="46" spans="1:33" x14ac:dyDescent="0.5">
      <c r="A46" s="13"/>
      <c r="B46" s="14"/>
      <c r="C46" s="15"/>
      <c r="D46" s="15"/>
      <c r="E46" s="15"/>
      <c r="F46" s="15"/>
      <c r="G46" s="15"/>
      <c r="H46" s="18" t="str">
        <f t="shared" si="4"/>
        <v/>
      </c>
      <c r="I46" s="18" t="str">
        <f t="shared" si="0"/>
        <v/>
      </c>
      <c r="J46" s="18" t="str">
        <f t="shared" si="1"/>
        <v/>
      </c>
      <c r="K46" s="19" t="str">
        <f>Profile!$B$2</f>
        <v>-</v>
      </c>
      <c r="L46" s="21">
        <f t="shared" si="2"/>
        <v>44774</v>
      </c>
      <c r="M46" s="8" t="str">
        <f t="shared" si="3"/>
        <v>0</v>
      </c>
      <c r="N46" s="8" t="str">
        <f t="shared" si="5"/>
        <v>0</v>
      </c>
      <c r="O46" s="8" t="e">
        <f>ROUND(VLOOKUP($M46,age!$A$2:$M$457,2,FALSE),1)</f>
        <v>#N/A</v>
      </c>
      <c r="P46" s="8" t="e">
        <f>ROUND(VLOOKUP($M46,age!$A$2:$M$457,3,FALSE),1)</f>
        <v>#N/A</v>
      </c>
      <c r="Q46" s="8" t="e">
        <f>ROUND(VLOOKUP($M46,age!$A$2:$M$457,4,FALSE),1)</f>
        <v>#N/A</v>
      </c>
      <c r="R46" s="8" t="e">
        <f>ROUND(VLOOKUP($M46,age!$A$2:$M$457,5,FALSE),1)</f>
        <v>#N/A</v>
      </c>
      <c r="S46" s="8" t="e">
        <f>ROUND(VLOOKUP($M46,age!$A$2:$M$457,6,FALSE),1)</f>
        <v>#N/A</v>
      </c>
      <c r="T46" s="8" t="e">
        <f>ROUND(VLOOKUP($M46,age!$A$2:$M$457,7,FALSE),1)</f>
        <v>#N/A</v>
      </c>
      <c r="U46" s="8" t="e">
        <f>ROUND(VLOOKUP($M46,age!$A$2:$M$457,8,FALSE),1)</f>
        <v>#N/A</v>
      </c>
      <c r="V46" s="8" t="e">
        <f>ROUND(VLOOKUP($M46,age!$A$2:$M$457,9,FALSE),1)</f>
        <v>#N/A</v>
      </c>
      <c r="W46" s="8" t="e">
        <f>ROUND(VLOOKUP($M46,age!$A$2:$M$457,10,FALSE),1)</f>
        <v>#N/A</v>
      </c>
      <c r="X46" s="8" t="e">
        <f>ROUND(VLOOKUP($M46,age!$A$2:$M$457,11,FALSE),1)</f>
        <v>#N/A</v>
      </c>
      <c r="Y46" s="8" t="e">
        <f>ROUND(VLOOKUP($M46,age!$A$2:$M$457,12,FALSE),1)</f>
        <v>#N/A</v>
      </c>
      <c r="Z46" s="8" t="e">
        <f>ROUND(VLOOKUP($M46,age!$A$2:$M$457,13,FALSE),1)</f>
        <v>#N/A</v>
      </c>
      <c r="AA46" s="8" t="e">
        <f>ROUND(VLOOKUP($N46,ht!$A$2:$H$253,2,FALSE),1)</f>
        <v>#N/A</v>
      </c>
      <c r="AB46" s="8" t="e">
        <f>ROUND(VLOOKUP($N46,ht!$A$2:$H$253,3,FALSE),1)</f>
        <v>#N/A</v>
      </c>
      <c r="AC46" s="8" t="e">
        <f>ROUND(VLOOKUP($N46,ht!$A$2:$H$253,4,FALSE),1)</f>
        <v>#N/A</v>
      </c>
      <c r="AD46" s="8" t="e">
        <f>ROUND(VLOOKUP($N46,ht!$A$2:$H$253,5,FALSE),1)</f>
        <v>#N/A</v>
      </c>
      <c r="AE46" s="8" t="e">
        <f>ROUND(VLOOKUP($N46,ht!$A$2:$H$253,6,FALSE),1)</f>
        <v>#N/A</v>
      </c>
      <c r="AF46" s="8" t="e">
        <f>ROUND(VLOOKUP($N46,ht!$A$2:$H$253,7,FALSE),1)</f>
        <v>#N/A</v>
      </c>
      <c r="AG46" s="8" t="e">
        <f>ROUND(VLOOKUP($N46,ht!$A$2:$H$253,8,FALSE),1)</f>
        <v>#N/A</v>
      </c>
    </row>
    <row r="47" spans="1:33" x14ac:dyDescent="0.5">
      <c r="A47" s="13"/>
      <c r="B47" s="14"/>
      <c r="C47" s="15"/>
      <c r="D47" s="15"/>
      <c r="E47" s="15"/>
      <c r="F47" s="15"/>
      <c r="G47" s="15"/>
      <c r="H47" s="18" t="str">
        <f t="shared" si="4"/>
        <v/>
      </c>
      <c r="I47" s="18" t="str">
        <f t="shared" si="0"/>
        <v/>
      </c>
      <c r="J47" s="18" t="str">
        <f t="shared" si="1"/>
        <v/>
      </c>
      <c r="K47" s="19" t="str">
        <f>Profile!$B$2</f>
        <v>-</v>
      </c>
      <c r="L47" s="21">
        <f t="shared" si="2"/>
        <v>44774</v>
      </c>
      <c r="M47" s="8" t="str">
        <f t="shared" si="3"/>
        <v>0</v>
      </c>
      <c r="N47" s="8" t="str">
        <f t="shared" si="5"/>
        <v>0</v>
      </c>
      <c r="O47" s="8" t="e">
        <f>ROUND(VLOOKUP($M47,age!$A$2:$M$457,2,FALSE),1)</f>
        <v>#N/A</v>
      </c>
      <c r="P47" s="8" t="e">
        <f>ROUND(VLOOKUP($M47,age!$A$2:$M$457,3,FALSE),1)</f>
        <v>#N/A</v>
      </c>
      <c r="Q47" s="8" t="e">
        <f>ROUND(VLOOKUP($M47,age!$A$2:$M$457,4,FALSE),1)</f>
        <v>#N/A</v>
      </c>
      <c r="R47" s="8" t="e">
        <f>ROUND(VLOOKUP($M47,age!$A$2:$M$457,5,FALSE),1)</f>
        <v>#N/A</v>
      </c>
      <c r="S47" s="8" t="e">
        <f>ROUND(VLOOKUP($M47,age!$A$2:$M$457,6,FALSE),1)</f>
        <v>#N/A</v>
      </c>
      <c r="T47" s="8" t="e">
        <f>ROUND(VLOOKUP($M47,age!$A$2:$M$457,7,FALSE),1)</f>
        <v>#N/A</v>
      </c>
      <c r="U47" s="8" t="e">
        <f>ROUND(VLOOKUP($M47,age!$A$2:$M$457,8,FALSE),1)</f>
        <v>#N/A</v>
      </c>
      <c r="V47" s="8" t="e">
        <f>ROUND(VLOOKUP($M47,age!$A$2:$M$457,9,FALSE),1)</f>
        <v>#N/A</v>
      </c>
      <c r="W47" s="8" t="e">
        <f>ROUND(VLOOKUP($M47,age!$A$2:$M$457,10,FALSE),1)</f>
        <v>#N/A</v>
      </c>
      <c r="X47" s="8" t="e">
        <f>ROUND(VLOOKUP($M47,age!$A$2:$M$457,11,FALSE),1)</f>
        <v>#N/A</v>
      </c>
      <c r="Y47" s="8" t="e">
        <f>ROUND(VLOOKUP($M47,age!$A$2:$M$457,12,FALSE),1)</f>
        <v>#N/A</v>
      </c>
      <c r="Z47" s="8" t="e">
        <f>ROUND(VLOOKUP($M47,age!$A$2:$M$457,13,FALSE),1)</f>
        <v>#N/A</v>
      </c>
      <c r="AA47" s="8" t="e">
        <f>ROUND(VLOOKUP($N47,ht!$A$2:$H$253,2,FALSE),1)</f>
        <v>#N/A</v>
      </c>
      <c r="AB47" s="8" t="e">
        <f>ROUND(VLOOKUP($N47,ht!$A$2:$H$253,3,FALSE),1)</f>
        <v>#N/A</v>
      </c>
      <c r="AC47" s="8" t="e">
        <f>ROUND(VLOOKUP($N47,ht!$A$2:$H$253,4,FALSE),1)</f>
        <v>#N/A</v>
      </c>
      <c r="AD47" s="8" t="e">
        <f>ROUND(VLOOKUP($N47,ht!$A$2:$H$253,5,FALSE),1)</f>
        <v>#N/A</v>
      </c>
      <c r="AE47" s="8" t="e">
        <f>ROUND(VLOOKUP($N47,ht!$A$2:$H$253,6,FALSE),1)</f>
        <v>#N/A</v>
      </c>
      <c r="AF47" s="8" t="e">
        <f>ROUND(VLOOKUP($N47,ht!$A$2:$H$253,7,FALSE),1)</f>
        <v>#N/A</v>
      </c>
      <c r="AG47" s="8" t="e">
        <f>ROUND(VLOOKUP($N47,ht!$A$2:$H$253,8,FALSE),1)</f>
        <v>#N/A</v>
      </c>
    </row>
    <row r="48" spans="1:33" x14ac:dyDescent="0.5">
      <c r="A48" s="13"/>
      <c r="B48" s="14"/>
      <c r="C48" s="15"/>
      <c r="D48" s="15"/>
      <c r="E48" s="15"/>
      <c r="F48" s="15"/>
      <c r="G48" s="15"/>
      <c r="H48" s="18" t="str">
        <f t="shared" si="4"/>
        <v/>
      </c>
      <c r="I48" s="18" t="str">
        <f t="shared" si="0"/>
        <v/>
      </c>
      <c r="J48" s="18" t="str">
        <f t="shared" si="1"/>
        <v/>
      </c>
      <c r="K48" s="19" t="str">
        <f>Profile!$B$2</f>
        <v>-</v>
      </c>
      <c r="L48" s="21">
        <f t="shared" si="2"/>
        <v>44774</v>
      </c>
      <c r="M48" s="8" t="str">
        <f t="shared" si="3"/>
        <v>0</v>
      </c>
      <c r="N48" s="8" t="str">
        <f t="shared" si="5"/>
        <v>0</v>
      </c>
      <c r="O48" s="8" t="e">
        <f>ROUND(VLOOKUP($M48,age!$A$2:$M$457,2,FALSE),1)</f>
        <v>#N/A</v>
      </c>
      <c r="P48" s="8" t="e">
        <f>ROUND(VLOOKUP($M48,age!$A$2:$M$457,3,FALSE),1)</f>
        <v>#N/A</v>
      </c>
      <c r="Q48" s="8" t="e">
        <f>ROUND(VLOOKUP($M48,age!$A$2:$M$457,4,FALSE),1)</f>
        <v>#N/A</v>
      </c>
      <c r="R48" s="8" t="e">
        <f>ROUND(VLOOKUP($M48,age!$A$2:$M$457,5,FALSE),1)</f>
        <v>#N/A</v>
      </c>
      <c r="S48" s="8" t="e">
        <f>ROUND(VLOOKUP($M48,age!$A$2:$M$457,6,FALSE),1)</f>
        <v>#N/A</v>
      </c>
      <c r="T48" s="8" t="e">
        <f>ROUND(VLOOKUP($M48,age!$A$2:$M$457,7,FALSE),1)</f>
        <v>#N/A</v>
      </c>
      <c r="U48" s="8" t="e">
        <f>ROUND(VLOOKUP($M48,age!$A$2:$M$457,8,FALSE),1)</f>
        <v>#N/A</v>
      </c>
      <c r="V48" s="8" t="e">
        <f>ROUND(VLOOKUP($M48,age!$A$2:$M$457,9,FALSE),1)</f>
        <v>#N/A</v>
      </c>
      <c r="W48" s="8" t="e">
        <f>ROUND(VLOOKUP($M48,age!$A$2:$M$457,10,FALSE),1)</f>
        <v>#N/A</v>
      </c>
      <c r="X48" s="8" t="e">
        <f>ROUND(VLOOKUP($M48,age!$A$2:$M$457,11,FALSE),1)</f>
        <v>#N/A</v>
      </c>
      <c r="Y48" s="8" t="e">
        <f>ROUND(VLOOKUP($M48,age!$A$2:$M$457,12,FALSE),1)</f>
        <v>#N/A</v>
      </c>
      <c r="Z48" s="8" t="e">
        <f>ROUND(VLOOKUP($M48,age!$A$2:$M$457,13,FALSE),1)</f>
        <v>#N/A</v>
      </c>
      <c r="AA48" s="8" t="e">
        <f>ROUND(VLOOKUP($N48,ht!$A$2:$H$253,2,FALSE),1)</f>
        <v>#N/A</v>
      </c>
      <c r="AB48" s="8" t="e">
        <f>ROUND(VLOOKUP($N48,ht!$A$2:$H$253,3,FALSE),1)</f>
        <v>#N/A</v>
      </c>
      <c r="AC48" s="8" t="e">
        <f>ROUND(VLOOKUP($N48,ht!$A$2:$H$253,4,FALSE),1)</f>
        <v>#N/A</v>
      </c>
      <c r="AD48" s="8" t="e">
        <f>ROUND(VLOOKUP($N48,ht!$A$2:$H$253,5,FALSE),1)</f>
        <v>#N/A</v>
      </c>
      <c r="AE48" s="8" t="e">
        <f>ROUND(VLOOKUP($N48,ht!$A$2:$H$253,6,FALSE),1)</f>
        <v>#N/A</v>
      </c>
      <c r="AF48" s="8" t="e">
        <f>ROUND(VLOOKUP($N48,ht!$A$2:$H$253,7,FALSE),1)</f>
        <v>#N/A</v>
      </c>
      <c r="AG48" s="8" t="e">
        <f>ROUND(VLOOKUP($N48,ht!$A$2:$H$253,8,FALSE),1)</f>
        <v>#N/A</v>
      </c>
    </row>
    <row r="49" spans="1:33" x14ac:dyDescent="0.5">
      <c r="A49" s="13"/>
      <c r="B49" s="14"/>
      <c r="C49" s="15"/>
      <c r="D49" s="15"/>
      <c r="E49" s="15"/>
      <c r="F49" s="15"/>
      <c r="G49" s="15"/>
      <c r="H49" s="18" t="str">
        <f t="shared" si="4"/>
        <v/>
      </c>
      <c r="I49" s="18" t="str">
        <f t="shared" si="0"/>
        <v/>
      </c>
      <c r="J49" s="18" t="str">
        <f t="shared" si="1"/>
        <v/>
      </c>
      <c r="K49" s="19" t="str">
        <f>Profile!$B$2</f>
        <v>-</v>
      </c>
      <c r="L49" s="21">
        <f t="shared" si="2"/>
        <v>44774</v>
      </c>
      <c r="M49" s="8" t="str">
        <f t="shared" si="3"/>
        <v>0</v>
      </c>
      <c r="N49" s="8" t="str">
        <f t="shared" si="5"/>
        <v>0</v>
      </c>
      <c r="O49" s="8" t="e">
        <f>ROUND(VLOOKUP($M49,age!$A$2:$M$457,2,FALSE),1)</f>
        <v>#N/A</v>
      </c>
      <c r="P49" s="8" t="e">
        <f>ROUND(VLOOKUP($M49,age!$A$2:$M$457,3,FALSE),1)</f>
        <v>#N/A</v>
      </c>
      <c r="Q49" s="8" t="e">
        <f>ROUND(VLOOKUP($M49,age!$A$2:$M$457,4,FALSE),1)</f>
        <v>#N/A</v>
      </c>
      <c r="R49" s="8" t="e">
        <f>ROUND(VLOOKUP($M49,age!$A$2:$M$457,5,FALSE),1)</f>
        <v>#N/A</v>
      </c>
      <c r="S49" s="8" t="e">
        <f>ROUND(VLOOKUP($M49,age!$A$2:$M$457,6,FALSE),1)</f>
        <v>#N/A</v>
      </c>
      <c r="T49" s="8" t="e">
        <f>ROUND(VLOOKUP($M49,age!$A$2:$M$457,7,FALSE),1)</f>
        <v>#N/A</v>
      </c>
      <c r="U49" s="8" t="e">
        <f>ROUND(VLOOKUP($M49,age!$A$2:$M$457,8,FALSE),1)</f>
        <v>#N/A</v>
      </c>
      <c r="V49" s="8" t="e">
        <f>ROUND(VLOOKUP($M49,age!$A$2:$M$457,9,FALSE),1)</f>
        <v>#N/A</v>
      </c>
      <c r="W49" s="8" t="e">
        <f>ROUND(VLOOKUP($M49,age!$A$2:$M$457,10,FALSE),1)</f>
        <v>#N/A</v>
      </c>
      <c r="X49" s="8" t="e">
        <f>ROUND(VLOOKUP($M49,age!$A$2:$M$457,11,FALSE),1)</f>
        <v>#N/A</v>
      </c>
      <c r="Y49" s="8" t="e">
        <f>ROUND(VLOOKUP($M49,age!$A$2:$M$457,12,FALSE),1)</f>
        <v>#N/A</v>
      </c>
      <c r="Z49" s="8" t="e">
        <f>ROUND(VLOOKUP($M49,age!$A$2:$M$457,13,FALSE),1)</f>
        <v>#N/A</v>
      </c>
      <c r="AA49" s="8" t="e">
        <f>ROUND(VLOOKUP($N49,ht!$A$2:$H$253,2,FALSE),1)</f>
        <v>#N/A</v>
      </c>
      <c r="AB49" s="8" t="e">
        <f>ROUND(VLOOKUP($N49,ht!$A$2:$H$253,3,FALSE),1)</f>
        <v>#N/A</v>
      </c>
      <c r="AC49" s="8" t="e">
        <f>ROUND(VLOOKUP($N49,ht!$A$2:$H$253,4,FALSE),1)</f>
        <v>#N/A</v>
      </c>
      <c r="AD49" s="8" t="e">
        <f>ROUND(VLOOKUP($N49,ht!$A$2:$H$253,5,FALSE),1)</f>
        <v>#N/A</v>
      </c>
      <c r="AE49" s="8" t="e">
        <f>ROUND(VLOOKUP($N49,ht!$A$2:$H$253,6,FALSE),1)</f>
        <v>#N/A</v>
      </c>
      <c r="AF49" s="8" t="e">
        <f>ROUND(VLOOKUP($N49,ht!$A$2:$H$253,7,FALSE),1)</f>
        <v>#N/A</v>
      </c>
      <c r="AG49" s="8" t="e">
        <f>ROUND(VLOOKUP($N49,ht!$A$2:$H$253,8,FALSE),1)</f>
        <v>#N/A</v>
      </c>
    </row>
    <row r="50" spans="1:33" x14ac:dyDescent="0.5">
      <c r="A50" s="13"/>
      <c r="B50" s="14"/>
      <c r="C50" s="15"/>
      <c r="D50" s="15"/>
      <c r="E50" s="15"/>
      <c r="F50" s="15"/>
      <c r="G50" s="15"/>
      <c r="H50" s="18" t="str">
        <f t="shared" si="4"/>
        <v/>
      </c>
      <c r="I50" s="18" t="str">
        <f t="shared" si="0"/>
        <v/>
      </c>
      <c r="J50" s="18" t="str">
        <f t="shared" si="1"/>
        <v/>
      </c>
      <c r="K50" s="19" t="str">
        <f>Profile!$B$2</f>
        <v>-</v>
      </c>
      <c r="L50" s="21">
        <f t="shared" si="2"/>
        <v>44774</v>
      </c>
      <c r="M50" s="8" t="str">
        <f t="shared" si="3"/>
        <v>0</v>
      </c>
      <c r="N50" s="8" t="str">
        <f t="shared" si="5"/>
        <v>0</v>
      </c>
      <c r="O50" s="8" t="e">
        <f>ROUND(VLOOKUP($M50,age!$A$2:$M$457,2,FALSE),1)</f>
        <v>#N/A</v>
      </c>
      <c r="P50" s="8" t="e">
        <f>ROUND(VLOOKUP($M50,age!$A$2:$M$457,3,FALSE),1)</f>
        <v>#N/A</v>
      </c>
      <c r="Q50" s="8" t="e">
        <f>ROUND(VLOOKUP($M50,age!$A$2:$M$457,4,FALSE),1)</f>
        <v>#N/A</v>
      </c>
      <c r="R50" s="8" t="e">
        <f>ROUND(VLOOKUP($M50,age!$A$2:$M$457,5,FALSE),1)</f>
        <v>#N/A</v>
      </c>
      <c r="S50" s="8" t="e">
        <f>ROUND(VLOOKUP($M50,age!$A$2:$M$457,6,FALSE),1)</f>
        <v>#N/A</v>
      </c>
      <c r="T50" s="8" t="e">
        <f>ROUND(VLOOKUP($M50,age!$A$2:$M$457,7,FALSE),1)</f>
        <v>#N/A</v>
      </c>
      <c r="U50" s="8" t="e">
        <f>ROUND(VLOOKUP($M50,age!$A$2:$M$457,8,FALSE),1)</f>
        <v>#N/A</v>
      </c>
      <c r="V50" s="8" t="e">
        <f>ROUND(VLOOKUP($M50,age!$A$2:$M$457,9,FALSE),1)</f>
        <v>#N/A</v>
      </c>
      <c r="W50" s="8" t="e">
        <f>ROUND(VLOOKUP($M50,age!$A$2:$M$457,10,FALSE),1)</f>
        <v>#N/A</v>
      </c>
      <c r="X50" s="8" t="e">
        <f>ROUND(VLOOKUP($M50,age!$A$2:$M$457,11,FALSE),1)</f>
        <v>#N/A</v>
      </c>
      <c r="Y50" s="8" t="e">
        <f>ROUND(VLOOKUP($M50,age!$A$2:$M$457,12,FALSE),1)</f>
        <v>#N/A</v>
      </c>
      <c r="Z50" s="8" t="e">
        <f>ROUND(VLOOKUP($M50,age!$A$2:$M$457,13,FALSE),1)</f>
        <v>#N/A</v>
      </c>
      <c r="AA50" s="8" t="e">
        <f>ROUND(VLOOKUP($N50,ht!$A$2:$H$253,2,FALSE),1)</f>
        <v>#N/A</v>
      </c>
      <c r="AB50" s="8" t="e">
        <f>ROUND(VLOOKUP($N50,ht!$A$2:$H$253,3,FALSE),1)</f>
        <v>#N/A</v>
      </c>
      <c r="AC50" s="8" t="e">
        <f>ROUND(VLOOKUP($N50,ht!$A$2:$H$253,4,FALSE),1)</f>
        <v>#N/A</v>
      </c>
      <c r="AD50" s="8" t="e">
        <f>ROUND(VLOOKUP($N50,ht!$A$2:$H$253,5,FALSE),1)</f>
        <v>#N/A</v>
      </c>
      <c r="AE50" s="8" t="e">
        <f>ROUND(VLOOKUP($N50,ht!$A$2:$H$253,6,FALSE),1)</f>
        <v>#N/A</v>
      </c>
      <c r="AF50" s="8" t="e">
        <f>ROUND(VLOOKUP($N50,ht!$A$2:$H$253,7,FALSE),1)</f>
        <v>#N/A</v>
      </c>
      <c r="AG50" s="8" t="e">
        <f>ROUND(VLOOKUP($N50,ht!$A$2:$H$253,8,FALSE),1)</f>
        <v>#N/A</v>
      </c>
    </row>
    <row r="51" spans="1:33" x14ac:dyDescent="0.5">
      <c r="A51" s="13"/>
      <c r="B51" s="14"/>
      <c r="C51" s="15"/>
      <c r="D51" s="15"/>
      <c r="E51" s="15"/>
      <c r="F51" s="15"/>
      <c r="G51" s="15"/>
      <c r="H51" s="18" t="str">
        <f t="shared" si="4"/>
        <v/>
      </c>
      <c r="I51" s="18" t="str">
        <f t="shared" si="0"/>
        <v/>
      </c>
      <c r="J51" s="18" t="str">
        <f t="shared" si="1"/>
        <v/>
      </c>
      <c r="K51" s="19" t="str">
        <f>Profile!$B$2</f>
        <v>-</v>
      </c>
      <c r="L51" s="21">
        <f t="shared" si="2"/>
        <v>44774</v>
      </c>
      <c r="M51" s="8" t="str">
        <f t="shared" si="3"/>
        <v>0</v>
      </c>
      <c r="N51" s="8" t="str">
        <f t="shared" si="5"/>
        <v>0</v>
      </c>
      <c r="O51" s="8" t="e">
        <f>ROUND(VLOOKUP($M51,age!$A$2:$M$457,2,FALSE),1)</f>
        <v>#N/A</v>
      </c>
      <c r="P51" s="8" t="e">
        <f>ROUND(VLOOKUP($M51,age!$A$2:$M$457,3,FALSE),1)</f>
        <v>#N/A</v>
      </c>
      <c r="Q51" s="8" t="e">
        <f>ROUND(VLOOKUP($M51,age!$A$2:$M$457,4,FALSE),1)</f>
        <v>#N/A</v>
      </c>
      <c r="R51" s="8" t="e">
        <f>ROUND(VLOOKUP($M51,age!$A$2:$M$457,5,FALSE),1)</f>
        <v>#N/A</v>
      </c>
      <c r="S51" s="8" t="e">
        <f>ROUND(VLOOKUP($M51,age!$A$2:$M$457,6,FALSE),1)</f>
        <v>#N/A</v>
      </c>
      <c r="T51" s="8" t="e">
        <f>ROUND(VLOOKUP($M51,age!$A$2:$M$457,7,FALSE),1)</f>
        <v>#N/A</v>
      </c>
      <c r="U51" s="8" t="e">
        <f>ROUND(VLOOKUP($M51,age!$A$2:$M$457,8,FALSE),1)</f>
        <v>#N/A</v>
      </c>
      <c r="V51" s="8" t="e">
        <f>ROUND(VLOOKUP($M51,age!$A$2:$M$457,9,FALSE),1)</f>
        <v>#N/A</v>
      </c>
      <c r="W51" s="8" t="e">
        <f>ROUND(VLOOKUP($M51,age!$A$2:$M$457,10,FALSE),1)</f>
        <v>#N/A</v>
      </c>
      <c r="X51" s="8" t="e">
        <f>ROUND(VLOOKUP($M51,age!$A$2:$M$457,11,FALSE),1)</f>
        <v>#N/A</v>
      </c>
      <c r="Y51" s="8" t="e">
        <f>ROUND(VLOOKUP($M51,age!$A$2:$M$457,12,FALSE),1)</f>
        <v>#N/A</v>
      </c>
      <c r="Z51" s="8" t="e">
        <f>ROUND(VLOOKUP($M51,age!$A$2:$M$457,13,FALSE),1)</f>
        <v>#N/A</v>
      </c>
      <c r="AA51" s="8" t="e">
        <f>ROUND(VLOOKUP($N51,ht!$A$2:$H$253,2,FALSE),1)</f>
        <v>#N/A</v>
      </c>
      <c r="AB51" s="8" t="e">
        <f>ROUND(VLOOKUP($N51,ht!$A$2:$H$253,3,FALSE),1)</f>
        <v>#N/A</v>
      </c>
      <c r="AC51" s="8" t="e">
        <f>ROUND(VLOOKUP($N51,ht!$A$2:$H$253,4,FALSE),1)</f>
        <v>#N/A</v>
      </c>
      <c r="AD51" s="8" t="e">
        <f>ROUND(VLOOKUP($N51,ht!$A$2:$H$253,5,FALSE),1)</f>
        <v>#N/A</v>
      </c>
      <c r="AE51" s="8" t="e">
        <f>ROUND(VLOOKUP($N51,ht!$A$2:$H$253,6,FALSE),1)</f>
        <v>#N/A</v>
      </c>
      <c r="AF51" s="8" t="e">
        <f>ROUND(VLOOKUP($N51,ht!$A$2:$H$253,7,FALSE),1)</f>
        <v>#N/A</v>
      </c>
      <c r="AG51" s="8" t="e">
        <f>ROUND(VLOOKUP($N51,ht!$A$2:$H$253,8,FALSE),1)</f>
        <v>#N/A</v>
      </c>
    </row>
    <row r="52" spans="1:33" x14ac:dyDescent="0.5">
      <c r="A52" s="13"/>
      <c r="B52" s="14"/>
      <c r="C52" s="15"/>
      <c r="D52" s="15"/>
      <c r="E52" s="15"/>
      <c r="F52" s="15"/>
      <c r="G52" s="15"/>
      <c r="H52" s="18" t="str">
        <f t="shared" si="4"/>
        <v/>
      </c>
      <c r="I52" s="18" t="str">
        <f t="shared" si="0"/>
        <v/>
      </c>
      <c r="J52" s="18" t="str">
        <f t="shared" si="1"/>
        <v/>
      </c>
      <c r="K52" s="19" t="str">
        <f>Profile!$B$2</f>
        <v>-</v>
      </c>
      <c r="L52" s="21">
        <f t="shared" si="2"/>
        <v>44774</v>
      </c>
      <c r="M52" s="8" t="str">
        <f t="shared" si="3"/>
        <v>0</v>
      </c>
      <c r="N52" s="8" t="str">
        <f t="shared" si="5"/>
        <v>0</v>
      </c>
      <c r="O52" s="8" t="e">
        <f>ROUND(VLOOKUP($M52,age!$A$2:$M$457,2,FALSE),1)</f>
        <v>#N/A</v>
      </c>
      <c r="P52" s="8" t="e">
        <f>ROUND(VLOOKUP($M52,age!$A$2:$M$457,3,FALSE),1)</f>
        <v>#N/A</v>
      </c>
      <c r="Q52" s="8" t="e">
        <f>ROUND(VLOOKUP($M52,age!$A$2:$M$457,4,FALSE),1)</f>
        <v>#N/A</v>
      </c>
      <c r="R52" s="8" t="e">
        <f>ROUND(VLOOKUP($M52,age!$A$2:$M$457,5,FALSE),1)</f>
        <v>#N/A</v>
      </c>
      <c r="S52" s="8" t="e">
        <f>ROUND(VLOOKUP($M52,age!$A$2:$M$457,6,FALSE),1)</f>
        <v>#N/A</v>
      </c>
      <c r="T52" s="8" t="e">
        <f>ROUND(VLOOKUP($M52,age!$A$2:$M$457,7,FALSE),1)</f>
        <v>#N/A</v>
      </c>
      <c r="U52" s="8" t="e">
        <f>ROUND(VLOOKUP($M52,age!$A$2:$M$457,8,FALSE),1)</f>
        <v>#N/A</v>
      </c>
      <c r="V52" s="8" t="e">
        <f>ROUND(VLOOKUP($M52,age!$A$2:$M$457,9,FALSE),1)</f>
        <v>#N/A</v>
      </c>
      <c r="W52" s="8" t="e">
        <f>ROUND(VLOOKUP($M52,age!$A$2:$M$457,10,FALSE),1)</f>
        <v>#N/A</v>
      </c>
      <c r="X52" s="8" t="e">
        <f>ROUND(VLOOKUP($M52,age!$A$2:$M$457,11,FALSE),1)</f>
        <v>#N/A</v>
      </c>
      <c r="Y52" s="8" t="e">
        <f>ROUND(VLOOKUP($M52,age!$A$2:$M$457,12,FALSE),1)</f>
        <v>#N/A</v>
      </c>
      <c r="Z52" s="8" t="e">
        <f>ROUND(VLOOKUP($M52,age!$A$2:$M$457,13,FALSE),1)</f>
        <v>#N/A</v>
      </c>
      <c r="AA52" s="8" t="e">
        <f>ROUND(VLOOKUP($N52,ht!$A$2:$H$253,2,FALSE),1)</f>
        <v>#N/A</v>
      </c>
      <c r="AB52" s="8" t="e">
        <f>ROUND(VLOOKUP($N52,ht!$A$2:$H$253,3,FALSE),1)</f>
        <v>#N/A</v>
      </c>
      <c r="AC52" s="8" t="e">
        <f>ROUND(VLOOKUP($N52,ht!$A$2:$H$253,4,FALSE),1)</f>
        <v>#N/A</v>
      </c>
      <c r="AD52" s="8" t="e">
        <f>ROUND(VLOOKUP($N52,ht!$A$2:$H$253,5,FALSE),1)</f>
        <v>#N/A</v>
      </c>
      <c r="AE52" s="8" t="e">
        <f>ROUND(VLOOKUP($N52,ht!$A$2:$H$253,6,FALSE),1)</f>
        <v>#N/A</v>
      </c>
      <c r="AF52" s="8" t="e">
        <f>ROUND(VLOOKUP($N52,ht!$A$2:$H$253,7,FALSE),1)</f>
        <v>#N/A</v>
      </c>
      <c r="AG52" s="8" t="e">
        <f>ROUND(VLOOKUP($N52,ht!$A$2:$H$253,8,FALSE),1)</f>
        <v>#N/A</v>
      </c>
    </row>
    <row r="53" spans="1:33" x14ac:dyDescent="0.5">
      <c r="A53" s="13"/>
      <c r="B53" s="14"/>
      <c r="C53" s="15"/>
      <c r="D53" s="15"/>
      <c r="E53" s="15"/>
      <c r="F53" s="15"/>
      <c r="G53" s="15"/>
      <c r="H53" s="18" t="str">
        <f t="shared" si="4"/>
        <v/>
      </c>
      <c r="I53" s="18" t="str">
        <f t="shared" si="0"/>
        <v/>
      </c>
      <c r="J53" s="18" t="str">
        <f t="shared" si="1"/>
        <v/>
      </c>
      <c r="K53" s="19" t="str">
        <f>Profile!$B$2</f>
        <v>-</v>
      </c>
      <c r="L53" s="21">
        <f t="shared" si="2"/>
        <v>44774</v>
      </c>
      <c r="M53" s="8" t="str">
        <f t="shared" si="3"/>
        <v>0</v>
      </c>
      <c r="N53" s="8" t="str">
        <f t="shared" si="5"/>
        <v>0</v>
      </c>
      <c r="O53" s="8" t="e">
        <f>ROUND(VLOOKUP($M53,age!$A$2:$M$457,2,FALSE),1)</f>
        <v>#N/A</v>
      </c>
      <c r="P53" s="8" t="e">
        <f>ROUND(VLOOKUP($M53,age!$A$2:$M$457,3,FALSE),1)</f>
        <v>#N/A</v>
      </c>
      <c r="Q53" s="8" t="e">
        <f>ROUND(VLOOKUP($M53,age!$A$2:$M$457,4,FALSE),1)</f>
        <v>#N/A</v>
      </c>
      <c r="R53" s="8" t="e">
        <f>ROUND(VLOOKUP($M53,age!$A$2:$M$457,5,FALSE),1)</f>
        <v>#N/A</v>
      </c>
      <c r="S53" s="8" t="e">
        <f>ROUND(VLOOKUP($M53,age!$A$2:$M$457,6,FALSE),1)</f>
        <v>#N/A</v>
      </c>
      <c r="T53" s="8" t="e">
        <f>ROUND(VLOOKUP($M53,age!$A$2:$M$457,7,FALSE),1)</f>
        <v>#N/A</v>
      </c>
      <c r="U53" s="8" t="e">
        <f>ROUND(VLOOKUP($M53,age!$A$2:$M$457,8,FALSE),1)</f>
        <v>#N/A</v>
      </c>
      <c r="V53" s="8" t="e">
        <f>ROUND(VLOOKUP($M53,age!$A$2:$M$457,9,FALSE),1)</f>
        <v>#N/A</v>
      </c>
      <c r="W53" s="8" t="e">
        <f>ROUND(VLOOKUP($M53,age!$A$2:$M$457,10,FALSE),1)</f>
        <v>#N/A</v>
      </c>
      <c r="X53" s="8" t="e">
        <f>ROUND(VLOOKUP($M53,age!$A$2:$M$457,11,FALSE),1)</f>
        <v>#N/A</v>
      </c>
      <c r="Y53" s="8" t="e">
        <f>ROUND(VLOOKUP($M53,age!$A$2:$M$457,12,FALSE),1)</f>
        <v>#N/A</v>
      </c>
      <c r="Z53" s="8" t="e">
        <f>ROUND(VLOOKUP($M53,age!$A$2:$M$457,13,FALSE),1)</f>
        <v>#N/A</v>
      </c>
      <c r="AA53" s="8" t="e">
        <f>ROUND(VLOOKUP($N53,ht!$A$2:$H$253,2,FALSE),1)</f>
        <v>#N/A</v>
      </c>
      <c r="AB53" s="8" t="e">
        <f>ROUND(VLOOKUP($N53,ht!$A$2:$H$253,3,FALSE),1)</f>
        <v>#N/A</v>
      </c>
      <c r="AC53" s="8" t="e">
        <f>ROUND(VLOOKUP($N53,ht!$A$2:$H$253,4,FALSE),1)</f>
        <v>#N/A</v>
      </c>
      <c r="AD53" s="8" t="e">
        <f>ROUND(VLOOKUP($N53,ht!$A$2:$H$253,5,FALSE),1)</f>
        <v>#N/A</v>
      </c>
      <c r="AE53" s="8" t="e">
        <f>ROUND(VLOOKUP($N53,ht!$A$2:$H$253,6,FALSE),1)</f>
        <v>#N/A</v>
      </c>
      <c r="AF53" s="8" t="e">
        <f>ROUND(VLOOKUP($N53,ht!$A$2:$H$253,7,FALSE),1)</f>
        <v>#N/A</v>
      </c>
      <c r="AG53" s="8" t="e">
        <f>ROUND(VLOOKUP($N53,ht!$A$2:$H$253,8,FALSE),1)</f>
        <v>#N/A</v>
      </c>
    </row>
    <row r="54" spans="1:33" x14ac:dyDescent="0.5">
      <c r="A54" s="13"/>
      <c r="B54" s="14"/>
      <c r="C54" s="15"/>
      <c r="D54" s="15"/>
      <c r="E54" s="15"/>
      <c r="F54" s="15"/>
      <c r="G54" s="15"/>
      <c r="H54" s="18" t="str">
        <f t="shared" si="4"/>
        <v/>
      </c>
      <c r="I54" s="18" t="str">
        <f t="shared" si="0"/>
        <v/>
      </c>
      <c r="J54" s="18" t="str">
        <f t="shared" si="1"/>
        <v/>
      </c>
      <c r="K54" s="19" t="str">
        <f>Profile!$B$2</f>
        <v>-</v>
      </c>
      <c r="L54" s="21">
        <f t="shared" si="2"/>
        <v>44774</v>
      </c>
      <c r="M54" s="8" t="str">
        <f t="shared" si="3"/>
        <v>0</v>
      </c>
      <c r="N54" s="8" t="str">
        <f t="shared" si="5"/>
        <v>0</v>
      </c>
      <c r="O54" s="8" t="e">
        <f>ROUND(VLOOKUP($M54,age!$A$2:$M$457,2,FALSE),1)</f>
        <v>#N/A</v>
      </c>
      <c r="P54" s="8" t="e">
        <f>ROUND(VLOOKUP($M54,age!$A$2:$M$457,3,FALSE),1)</f>
        <v>#N/A</v>
      </c>
      <c r="Q54" s="8" t="e">
        <f>ROUND(VLOOKUP($M54,age!$A$2:$M$457,4,FALSE),1)</f>
        <v>#N/A</v>
      </c>
      <c r="R54" s="8" t="e">
        <f>ROUND(VLOOKUP($M54,age!$A$2:$M$457,5,FALSE),1)</f>
        <v>#N/A</v>
      </c>
      <c r="S54" s="8" t="e">
        <f>ROUND(VLOOKUP($M54,age!$A$2:$M$457,6,FALSE),1)</f>
        <v>#N/A</v>
      </c>
      <c r="T54" s="8" t="e">
        <f>ROUND(VLOOKUP($M54,age!$A$2:$M$457,7,FALSE),1)</f>
        <v>#N/A</v>
      </c>
      <c r="U54" s="8" t="e">
        <f>ROUND(VLOOKUP($M54,age!$A$2:$M$457,8,FALSE),1)</f>
        <v>#N/A</v>
      </c>
      <c r="V54" s="8" t="e">
        <f>ROUND(VLOOKUP($M54,age!$A$2:$M$457,9,FALSE),1)</f>
        <v>#N/A</v>
      </c>
      <c r="W54" s="8" t="e">
        <f>ROUND(VLOOKUP($M54,age!$A$2:$M$457,10,FALSE),1)</f>
        <v>#N/A</v>
      </c>
      <c r="X54" s="8" t="e">
        <f>ROUND(VLOOKUP($M54,age!$A$2:$M$457,11,FALSE),1)</f>
        <v>#N/A</v>
      </c>
      <c r="Y54" s="8" t="e">
        <f>ROUND(VLOOKUP($M54,age!$A$2:$M$457,12,FALSE),1)</f>
        <v>#N/A</v>
      </c>
      <c r="Z54" s="8" t="e">
        <f>ROUND(VLOOKUP($M54,age!$A$2:$M$457,13,FALSE),1)</f>
        <v>#N/A</v>
      </c>
      <c r="AA54" s="8" t="e">
        <f>ROUND(VLOOKUP($N54,ht!$A$2:$H$253,2,FALSE),1)</f>
        <v>#N/A</v>
      </c>
      <c r="AB54" s="8" t="e">
        <f>ROUND(VLOOKUP($N54,ht!$A$2:$H$253,3,FALSE),1)</f>
        <v>#N/A</v>
      </c>
      <c r="AC54" s="8" t="e">
        <f>ROUND(VLOOKUP($N54,ht!$A$2:$H$253,4,FALSE),1)</f>
        <v>#N/A</v>
      </c>
      <c r="AD54" s="8" t="e">
        <f>ROUND(VLOOKUP($N54,ht!$A$2:$H$253,5,FALSE),1)</f>
        <v>#N/A</v>
      </c>
      <c r="AE54" s="8" t="e">
        <f>ROUND(VLOOKUP($N54,ht!$A$2:$H$253,6,FALSE),1)</f>
        <v>#N/A</v>
      </c>
      <c r="AF54" s="8" t="e">
        <f>ROUND(VLOOKUP($N54,ht!$A$2:$H$253,7,FALSE),1)</f>
        <v>#N/A</v>
      </c>
      <c r="AG54" s="8" t="e">
        <f>ROUND(VLOOKUP($N54,ht!$A$2:$H$253,8,FALSE),1)</f>
        <v>#N/A</v>
      </c>
    </row>
    <row r="55" spans="1:33" x14ac:dyDescent="0.5">
      <c r="A55" s="13"/>
      <c r="B55" s="14"/>
      <c r="C55" s="15"/>
      <c r="D55" s="15"/>
      <c r="E55" s="15"/>
      <c r="F55" s="15"/>
      <c r="G55" s="15"/>
      <c r="H55" s="18" t="str">
        <f t="shared" si="4"/>
        <v/>
      </c>
      <c r="I55" s="18" t="str">
        <f t="shared" si="0"/>
        <v/>
      </c>
      <c r="J55" s="18" t="str">
        <f t="shared" si="1"/>
        <v/>
      </c>
      <c r="K55" s="19" t="str">
        <f>Profile!$B$2</f>
        <v>-</v>
      </c>
      <c r="L55" s="21">
        <f t="shared" si="2"/>
        <v>44774</v>
      </c>
      <c r="M55" s="8" t="str">
        <f t="shared" si="3"/>
        <v>0</v>
      </c>
      <c r="N55" s="8" t="str">
        <f t="shared" si="5"/>
        <v>0</v>
      </c>
      <c r="O55" s="8" t="e">
        <f>ROUND(VLOOKUP($M55,age!$A$2:$M$457,2,FALSE),1)</f>
        <v>#N/A</v>
      </c>
      <c r="P55" s="8" t="e">
        <f>ROUND(VLOOKUP($M55,age!$A$2:$M$457,3,FALSE),1)</f>
        <v>#N/A</v>
      </c>
      <c r="Q55" s="8" t="e">
        <f>ROUND(VLOOKUP($M55,age!$A$2:$M$457,4,FALSE),1)</f>
        <v>#N/A</v>
      </c>
      <c r="R55" s="8" t="e">
        <f>ROUND(VLOOKUP($M55,age!$A$2:$M$457,5,FALSE),1)</f>
        <v>#N/A</v>
      </c>
      <c r="S55" s="8" t="e">
        <f>ROUND(VLOOKUP($M55,age!$A$2:$M$457,6,FALSE),1)</f>
        <v>#N/A</v>
      </c>
      <c r="T55" s="8" t="e">
        <f>ROUND(VLOOKUP($M55,age!$A$2:$M$457,7,FALSE),1)</f>
        <v>#N/A</v>
      </c>
      <c r="U55" s="8" t="e">
        <f>ROUND(VLOOKUP($M55,age!$A$2:$M$457,8,FALSE),1)</f>
        <v>#N/A</v>
      </c>
      <c r="V55" s="8" t="e">
        <f>ROUND(VLOOKUP($M55,age!$A$2:$M$457,9,FALSE),1)</f>
        <v>#N/A</v>
      </c>
      <c r="W55" s="8" t="e">
        <f>ROUND(VLOOKUP($M55,age!$A$2:$M$457,10,FALSE),1)</f>
        <v>#N/A</v>
      </c>
      <c r="X55" s="8" t="e">
        <f>ROUND(VLOOKUP($M55,age!$A$2:$M$457,11,FALSE),1)</f>
        <v>#N/A</v>
      </c>
      <c r="Y55" s="8" t="e">
        <f>ROUND(VLOOKUP($M55,age!$A$2:$M$457,12,FALSE),1)</f>
        <v>#N/A</v>
      </c>
      <c r="Z55" s="8" t="e">
        <f>ROUND(VLOOKUP($M55,age!$A$2:$M$457,13,FALSE),1)</f>
        <v>#N/A</v>
      </c>
      <c r="AA55" s="8" t="e">
        <f>ROUND(VLOOKUP($N55,ht!$A$2:$H$253,2,FALSE),1)</f>
        <v>#N/A</v>
      </c>
      <c r="AB55" s="8" t="e">
        <f>ROUND(VLOOKUP($N55,ht!$A$2:$H$253,3,FALSE),1)</f>
        <v>#N/A</v>
      </c>
      <c r="AC55" s="8" t="e">
        <f>ROUND(VLOOKUP($N55,ht!$A$2:$H$253,4,FALSE),1)</f>
        <v>#N/A</v>
      </c>
      <c r="AD55" s="8" t="e">
        <f>ROUND(VLOOKUP($N55,ht!$A$2:$H$253,5,FALSE),1)</f>
        <v>#N/A</v>
      </c>
      <c r="AE55" s="8" t="e">
        <f>ROUND(VLOOKUP($N55,ht!$A$2:$H$253,6,FALSE),1)</f>
        <v>#N/A</v>
      </c>
      <c r="AF55" s="8" t="e">
        <f>ROUND(VLOOKUP($N55,ht!$A$2:$H$253,7,FALSE),1)</f>
        <v>#N/A</v>
      </c>
      <c r="AG55" s="8" t="e">
        <f>ROUND(VLOOKUP($N55,ht!$A$2:$H$253,8,FALSE),1)</f>
        <v>#N/A</v>
      </c>
    </row>
    <row r="56" spans="1:33" x14ac:dyDescent="0.5">
      <c r="A56" s="13"/>
      <c r="B56" s="14"/>
      <c r="C56" s="15"/>
      <c r="D56" s="15"/>
      <c r="E56" s="15"/>
      <c r="F56" s="15"/>
      <c r="G56" s="15"/>
      <c r="H56" s="18" t="str">
        <f t="shared" si="4"/>
        <v/>
      </c>
      <c r="I56" s="18" t="str">
        <f t="shared" si="0"/>
        <v/>
      </c>
      <c r="J56" s="18" t="str">
        <f t="shared" si="1"/>
        <v/>
      </c>
      <c r="K56" s="19" t="str">
        <f>Profile!$B$2</f>
        <v>-</v>
      </c>
      <c r="L56" s="21">
        <f t="shared" si="2"/>
        <v>44774</v>
      </c>
      <c r="M56" s="8" t="str">
        <f t="shared" si="3"/>
        <v>0</v>
      </c>
      <c r="N56" s="8" t="str">
        <f t="shared" si="5"/>
        <v>0</v>
      </c>
      <c r="O56" s="8" t="e">
        <f>ROUND(VLOOKUP($M56,age!$A$2:$M$457,2,FALSE),1)</f>
        <v>#N/A</v>
      </c>
      <c r="P56" s="8" t="e">
        <f>ROUND(VLOOKUP($M56,age!$A$2:$M$457,3,FALSE),1)</f>
        <v>#N/A</v>
      </c>
      <c r="Q56" s="8" t="e">
        <f>ROUND(VLOOKUP($M56,age!$A$2:$M$457,4,FALSE),1)</f>
        <v>#N/A</v>
      </c>
      <c r="R56" s="8" t="e">
        <f>ROUND(VLOOKUP($M56,age!$A$2:$M$457,5,FALSE),1)</f>
        <v>#N/A</v>
      </c>
      <c r="S56" s="8" t="e">
        <f>ROUND(VLOOKUP($M56,age!$A$2:$M$457,6,FALSE),1)</f>
        <v>#N/A</v>
      </c>
      <c r="T56" s="8" t="e">
        <f>ROUND(VLOOKUP($M56,age!$A$2:$M$457,7,FALSE),1)</f>
        <v>#N/A</v>
      </c>
      <c r="U56" s="8" t="e">
        <f>ROUND(VLOOKUP($M56,age!$A$2:$M$457,8,FALSE),1)</f>
        <v>#N/A</v>
      </c>
      <c r="V56" s="8" t="e">
        <f>ROUND(VLOOKUP($M56,age!$A$2:$M$457,9,FALSE),1)</f>
        <v>#N/A</v>
      </c>
      <c r="W56" s="8" t="e">
        <f>ROUND(VLOOKUP($M56,age!$A$2:$M$457,10,FALSE),1)</f>
        <v>#N/A</v>
      </c>
      <c r="X56" s="8" t="e">
        <f>ROUND(VLOOKUP($M56,age!$A$2:$M$457,11,FALSE),1)</f>
        <v>#N/A</v>
      </c>
      <c r="Y56" s="8" t="e">
        <f>ROUND(VLOOKUP($M56,age!$A$2:$M$457,12,FALSE),1)</f>
        <v>#N/A</v>
      </c>
      <c r="Z56" s="8" t="e">
        <f>ROUND(VLOOKUP($M56,age!$A$2:$M$457,13,FALSE),1)</f>
        <v>#N/A</v>
      </c>
      <c r="AA56" s="8" t="e">
        <f>ROUND(VLOOKUP($N56,ht!$A$2:$H$253,2,FALSE),1)</f>
        <v>#N/A</v>
      </c>
      <c r="AB56" s="8" t="e">
        <f>ROUND(VLOOKUP($N56,ht!$A$2:$H$253,3,FALSE),1)</f>
        <v>#N/A</v>
      </c>
      <c r="AC56" s="8" t="e">
        <f>ROUND(VLOOKUP($N56,ht!$A$2:$H$253,4,FALSE),1)</f>
        <v>#N/A</v>
      </c>
      <c r="AD56" s="8" t="e">
        <f>ROUND(VLOOKUP($N56,ht!$A$2:$H$253,5,FALSE),1)</f>
        <v>#N/A</v>
      </c>
      <c r="AE56" s="8" t="e">
        <f>ROUND(VLOOKUP($N56,ht!$A$2:$H$253,6,FALSE),1)</f>
        <v>#N/A</v>
      </c>
      <c r="AF56" s="8" t="e">
        <f>ROUND(VLOOKUP($N56,ht!$A$2:$H$253,7,FALSE),1)</f>
        <v>#N/A</v>
      </c>
      <c r="AG56" s="8" t="e">
        <f>ROUND(VLOOKUP($N56,ht!$A$2:$H$253,8,FALSE),1)</f>
        <v>#N/A</v>
      </c>
    </row>
    <row r="57" spans="1:33" x14ac:dyDescent="0.5">
      <c r="A57" s="13"/>
      <c r="B57" s="14"/>
      <c r="C57" s="15"/>
      <c r="D57" s="15"/>
      <c r="E57" s="15"/>
      <c r="F57" s="15"/>
      <c r="G57" s="15"/>
      <c r="H57" s="18" t="str">
        <f t="shared" si="4"/>
        <v/>
      </c>
      <c r="I57" s="18" t="str">
        <f t="shared" si="0"/>
        <v/>
      </c>
      <c r="J57" s="18" t="str">
        <f t="shared" si="1"/>
        <v/>
      </c>
      <c r="K57" s="19" t="str">
        <f>Profile!$B$2</f>
        <v>-</v>
      </c>
      <c r="L57" s="21">
        <f t="shared" si="2"/>
        <v>44774</v>
      </c>
      <c r="M57" s="8" t="str">
        <f t="shared" si="3"/>
        <v>0</v>
      </c>
      <c r="N57" s="8" t="str">
        <f t="shared" si="5"/>
        <v>0</v>
      </c>
      <c r="O57" s="8" t="e">
        <f>ROUND(VLOOKUP($M57,age!$A$2:$M$457,2,FALSE),1)</f>
        <v>#N/A</v>
      </c>
      <c r="P57" s="8" t="e">
        <f>ROUND(VLOOKUP($M57,age!$A$2:$M$457,3,FALSE),1)</f>
        <v>#N/A</v>
      </c>
      <c r="Q57" s="8" t="e">
        <f>ROUND(VLOOKUP($M57,age!$A$2:$M$457,4,FALSE),1)</f>
        <v>#N/A</v>
      </c>
      <c r="R57" s="8" t="e">
        <f>ROUND(VLOOKUP($M57,age!$A$2:$M$457,5,FALSE),1)</f>
        <v>#N/A</v>
      </c>
      <c r="S57" s="8" t="e">
        <f>ROUND(VLOOKUP($M57,age!$A$2:$M$457,6,FALSE),1)</f>
        <v>#N/A</v>
      </c>
      <c r="T57" s="8" t="e">
        <f>ROUND(VLOOKUP($M57,age!$A$2:$M$457,7,FALSE),1)</f>
        <v>#N/A</v>
      </c>
      <c r="U57" s="8" t="e">
        <f>ROUND(VLOOKUP($M57,age!$A$2:$M$457,8,FALSE),1)</f>
        <v>#N/A</v>
      </c>
      <c r="V57" s="8" t="e">
        <f>ROUND(VLOOKUP($M57,age!$A$2:$M$457,9,FALSE),1)</f>
        <v>#N/A</v>
      </c>
      <c r="W57" s="8" t="e">
        <f>ROUND(VLOOKUP($M57,age!$A$2:$M$457,10,FALSE),1)</f>
        <v>#N/A</v>
      </c>
      <c r="X57" s="8" t="e">
        <f>ROUND(VLOOKUP($M57,age!$A$2:$M$457,11,FALSE),1)</f>
        <v>#N/A</v>
      </c>
      <c r="Y57" s="8" t="e">
        <f>ROUND(VLOOKUP($M57,age!$A$2:$M$457,12,FALSE),1)</f>
        <v>#N/A</v>
      </c>
      <c r="Z57" s="8" t="e">
        <f>ROUND(VLOOKUP($M57,age!$A$2:$M$457,13,FALSE),1)</f>
        <v>#N/A</v>
      </c>
      <c r="AA57" s="8" t="e">
        <f>ROUND(VLOOKUP($N57,ht!$A$2:$H$253,2,FALSE),1)</f>
        <v>#N/A</v>
      </c>
      <c r="AB57" s="8" t="e">
        <f>ROUND(VLOOKUP($N57,ht!$A$2:$H$253,3,FALSE),1)</f>
        <v>#N/A</v>
      </c>
      <c r="AC57" s="8" t="e">
        <f>ROUND(VLOOKUP($N57,ht!$A$2:$H$253,4,FALSE),1)</f>
        <v>#N/A</v>
      </c>
      <c r="AD57" s="8" t="e">
        <f>ROUND(VLOOKUP($N57,ht!$A$2:$H$253,5,FALSE),1)</f>
        <v>#N/A</v>
      </c>
      <c r="AE57" s="8" t="e">
        <f>ROUND(VLOOKUP($N57,ht!$A$2:$H$253,6,FALSE),1)</f>
        <v>#N/A</v>
      </c>
      <c r="AF57" s="8" t="e">
        <f>ROUND(VLOOKUP($N57,ht!$A$2:$H$253,7,FALSE),1)</f>
        <v>#N/A</v>
      </c>
      <c r="AG57" s="8" t="e">
        <f>ROUND(VLOOKUP($N57,ht!$A$2:$H$253,8,FALSE),1)</f>
        <v>#N/A</v>
      </c>
    </row>
    <row r="58" spans="1:33" x14ac:dyDescent="0.5">
      <c r="A58" s="13"/>
      <c r="B58" s="14"/>
      <c r="C58" s="15"/>
      <c r="D58" s="15"/>
      <c r="E58" s="15"/>
      <c r="F58" s="15"/>
      <c r="G58" s="15"/>
      <c r="H58" s="18" t="str">
        <f t="shared" si="4"/>
        <v/>
      </c>
      <c r="I58" s="18" t="str">
        <f t="shared" si="0"/>
        <v/>
      </c>
      <c r="J58" s="18" t="str">
        <f t="shared" si="1"/>
        <v/>
      </c>
      <c r="K58" s="19" t="str">
        <f>Profile!$B$2</f>
        <v>-</v>
      </c>
      <c r="L58" s="21">
        <f t="shared" si="2"/>
        <v>44774</v>
      </c>
      <c r="M58" s="8" t="str">
        <f t="shared" si="3"/>
        <v>0</v>
      </c>
      <c r="N58" s="8" t="str">
        <f t="shared" si="5"/>
        <v>0</v>
      </c>
      <c r="O58" s="8" t="e">
        <f>ROUND(VLOOKUP($M58,age!$A$2:$M$457,2,FALSE),1)</f>
        <v>#N/A</v>
      </c>
      <c r="P58" s="8" t="e">
        <f>ROUND(VLOOKUP($M58,age!$A$2:$M$457,3,FALSE),1)</f>
        <v>#N/A</v>
      </c>
      <c r="Q58" s="8" t="e">
        <f>ROUND(VLOOKUP($M58,age!$A$2:$M$457,4,FALSE),1)</f>
        <v>#N/A</v>
      </c>
      <c r="R58" s="8" t="e">
        <f>ROUND(VLOOKUP($M58,age!$A$2:$M$457,5,FALSE),1)</f>
        <v>#N/A</v>
      </c>
      <c r="S58" s="8" t="e">
        <f>ROUND(VLOOKUP($M58,age!$A$2:$M$457,6,FALSE),1)</f>
        <v>#N/A</v>
      </c>
      <c r="T58" s="8" t="e">
        <f>ROUND(VLOOKUP($M58,age!$A$2:$M$457,7,FALSE),1)</f>
        <v>#N/A</v>
      </c>
      <c r="U58" s="8" t="e">
        <f>ROUND(VLOOKUP($M58,age!$A$2:$M$457,8,FALSE),1)</f>
        <v>#N/A</v>
      </c>
      <c r="V58" s="8" t="e">
        <f>ROUND(VLOOKUP($M58,age!$A$2:$M$457,9,FALSE),1)</f>
        <v>#N/A</v>
      </c>
      <c r="W58" s="8" t="e">
        <f>ROUND(VLOOKUP($M58,age!$A$2:$M$457,10,FALSE),1)</f>
        <v>#N/A</v>
      </c>
      <c r="X58" s="8" t="e">
        <f>ROUND(VLOOKUP($M58,age!$A$2:$M$457,11,FALSE),1)</f>
        <v>#N/A</v>
      </c>
      <c r="Y58" s="8" t="e">
        <f>ROUND(VLOOKUP($M58,age!$A$2:$M$457,12,FALSE),1)</f>
        <v>#N/A</v>
      </c>
      <c r="Z58" s="8" t="e">
        <f>ROUND(VLOOKUP($M58,age!$A$2:$M$457,13,FALSE),1)</f>
        <v>#N/A</v>
      </c>
      <c r="AA58" s="8" t="e">
        <f>ROUND(VLOOKUP($N58,ht!$A$2:$H$253,2,FALSE),1)</f>
        <v>#N/A</v>
      </c>
      <c r="AB58" s="8" t="e">
        <f>ROUND(VLOOKUP($N58,ht!$A$2:$H$253,3,FALSE),1)</f>
        <v>#N/A</v>
      </c>
      <c r="AC58" s="8" t="e">
        <f>ROUND(VLOOKUP($N58,ht!$A$2:$H$253,4,FALSE),1)</f>
        <v>#N/A</v>
      </c>
      <c r="AD58" s="8" t="e">
        <f>ROUND(VLOOKUP($N58,ht!$A$2:$H$253,5,FALSE),1)</f>
        <v>#N/A</v>
      </c>
      <c r="AE58" s="8" t="e">
        <f>ROUND(VLOOKUP($N58,ht!$A$2:$H$253,6,FALSE),1)</f>
        <v>#N/A</v>
      </c>
      <c r="AF58" s="8" t="e">
        <f>ROUND(VLOOKUP($N58,ht!$A$2:$H$253,7,FALSE),1)</f>
        <v>#N/A</v>
      </c>
      <c r="AG58" s="8" t="e">
        <f>ROUND(VLOOKUP($N58,ht!$A$2:$H$253,8,FALSE),1)</f>
        <v>#N/A</v>
      </c>
    </row>
    <row r="59" spans="1:33" x14ac:dyDescent="0.5">
      <c r="A59" s="13"/>
      <c r="B59" s="14"/>
      <c r="C59" s="15"/>
      <c r="D59" s="15"/>
      <c r="E59" s="15"/>
      <c r="F59" s="15"/>
      <c r="G59" s="15"/>
      <c r="H59" s="18" t="str">
        <f t="shared" si="4"/>
        <v/>
      </c>
      <c r="I59" s="18" t="str">
        <f t="shared" si="0"/>
        <v/>
      </c>
      <c r="J59" s="18" t="str">
        <f t="shared" si="1"/>
        <v/>
      </c>
      <c r="K59" s="19" t="str">
        <f>Profile!$B$2</f>
        <v>-</v>
      </c>
      <c r="L59" s="21">
        <f t="shared" si="2"/>
        <v>44774</v>
      </c>
      <c r="M59" s="8" t="str">
        <f t="shared" si="3"/>
        <v>0</v>
      </c>
      <c r="N59" s="8" t="str">
        <f t="shared" si="5"/>
        <v>0</v>
      </c>
      <c r="O59" s="8" t="e">
        <f>ROUND(VLOOKUP($M59,age!$A$2:$M$457,2,FALSE),1)</f>
        <v>#N/A</v>
      </c>
      <c r="P59" s="8" t="e">
        <f>ROUND(VLOOKUP($M59,age!$A$2:$M$457,3,FALSE),1)</f>
        <v>#N/A</v>
      </c>
      <c r="Q59" s="8" t="e">
        <f>ROUND(VLOOKUP($M59,age!$A$2:$M$457,4,FALSE),1)</f>
        <v>#N/A</v>
      </c>
      <c r="R59" s="8" t="e">
        <f>ROUND(VLOOKUP($M59,age!$A$2:$M$457,5,FALSE),1)</f>
        <v>#N/A</v>
      </c>
      <c r="S59" s="8" t="e">
        <f>ROUND(VLOOKUP($M59,age!$A$2:$M$457,6,FALSE),1)</f>
        <v>#N/A</v>
      </c>
      <c r="T59" s="8" t="e">
        <f>ROUND(VLOOKUP($M59,age!$A$2:$M$457,7,FALSE),1)</f>
        <v>#N/A</v>
      </c>
      <c r="U59" s="8" t="e">
        <f>ROUND(VLOOKUP($M59,age!$A$2:$M$457,8,FALSE),1)</f>
        <v>#N/A</v>
      </c>
      <c r="V59" s="8" t="e">
        <f>ROUND(VLOOKUP($M59,age!$A$2:$M$457,9,FALSE),1)</f>
        <v>#N/A</v>
      </c>
      <c r="W59" s="8" t="e">
        <f>ROUND(VLOOKUP($M59,age!$A$2:$M$457,10,FALSE),1)</f>
        <v>#N/A</v>
      </c>
      <c r="X59" s="8" t="e">
        <f>ROUND(VLOOKUP($M59,age!$A$2:$M$457,11,FALSE),1)</f>
        <v>#N/A</v>
      </c>
      <c r="Y59" s="8" t="e">
        <f>ROUND(VLOOKUP($M59,age!$A$2:$M$457,12,FALSE),1)</f>
        <v>#N/A</v>
      </c>
      <c r="Z59" s="8" t="e">
        <f>ROUND(VLOOKUP($M59,age!$A$2:$M$457,13,FALSE),1)</f>
        <v>#N/A</v>
      </c>
      <c r="AA59" s="8" t="e">
        <f>ROUND(VLOOKUP($N59,ht!$A$2:$H$253,2,FALSE),1)</f>
        <v>#N/A</v>
      </c>
      <c r="AB59" s="8" t="e">
        <f>ROUND(VLOOKUP($N59,ht!$A$2:$H$253,3,FALSE),1)</f>
        <v>#N/A</v>
      </c>
      <c r="AC59" s="8" t="e">
        <f>ROUND(VLOOKUP($N59,ht!$A$2:$H$253,4,FALSE),1)</f>
        <v>#N/A</v>
      </c>
      <c r="AD59" s="8" t="e">
        <f>ROUND(VLOOKUP($N59,ht!$A$2:$H$253,5,FALSE),1)</f>
        <v>#N/A</v>
      </c>
      <c r="AE59" s="8" t="e">
        <f>ROUND(VLOOKUP($N59,ht!$A$2:$H$253,6,FALSE),1)</f>
        <v>#N/A</v>
      </c>
      <c r="AF59" s="8" t="e">
        <f>ROUND(VLOOKUP($N59,ht!$A$2:$H$253,7,FALSE),1)</f>
        <v>#N/A</v>
      </c>
      <c r="AG59" s="8" t="e">
        <f>ROUND(VLOOKUP($N59,ht!$A$2:$H$253,8,FALSE),1)</f>
        <v>#N/A</v>
      </c>
    </row>
    <row r="60" spans="1:33" x14ac:dyDescent="0.5">
      <c r="A60" s="13"/>
      <c r="B60" s="14"/>
      <c r="C60" s="15"/>
      <c r="D60" s="15"/>
      <c r="E60" s="15"/>
      <c r="F60" s="15"/>
      <c r="G60" s="15"/>
      <c r="H60" s="18" t="str">
        <f t="shared" si="4"/>
        <v/>
      </c>
      <c r="I60" s="18" t="str">
        <f t="shared" si="0"/>
        <v/>
      </c>
      <c r="J60" s="18" t="str">
        <f t="shared" si="1"/>
        <v/>
      </c>
      <c r="K60" s="19" t="str">
        <f>Profile!$B$2</f>
        <v>-</v>
      </c>
      <c r="L60" s="21">
        <f t="shared" si="2"/>
        <v>44774</v>
      </c>
      <c r="M60" s="8" t="str">
        <f t="shared" si="3"/>
        <v>0</v>
      </c>
      <c r="N60" s="8" t="str">
        <f t="shared" si="5"/>
        <v>0</v>
      </c>
      <c r="O60" s="8" t="e">
        <f>ROUND(VLOOKUP($M60,age!$A$2:$M$457,2,FALSE),1)</f>
        <v>#N/A</v>
      </c>
      <c r="P60" s="8" t="e">
        <f>ROUND(VLOOKUP($M60,age!$A$2:$M$457,3,FALSE),1)</f>
        <v>#N/A</v>
      </c>
      <c r="Q60" s="8" t="e">
        <f>ROUND(VLOOKUP($M60,age!$A$2:$M$457,4,FALSE),1)</f>
        <v>#N/A</v>
      </c>
      <c r="R60" s="8" t="e">
        <f>ROUND(VLOOKUP($M60,age!$A$2:$M$457,5,FALSE),1)</f>
        <v>#N/A</v>
      </c>
      <c r="S60" s="8" t="e">
        <f>ROUND(VLOOKUP($M60,age!$A$2:$M$457,6,FALSE),1)</f>
        <v>#N/A</v>
      </c>
      <c r="T60" s="8" t="e">
        <f>ROUND(VLOOKUP($M60,age!$A$2:$M$457,7,FALSE),1)</f>
        <v>#N/A</v>
      </c>
      <c r="U60" s="8" t="e">
        <f>ROUND(VLOOKUP($M60,age!$A$2:$M$457,8,FALSE),1)</f>
        <v>#N/A</v>
      </c>
      <c r="V60" s="8" t="e">
        <f>ROUND(VLOOKUP($M60,age!$A$2:$M$457,9,FALSE),1)</f>
        <v>#N/A</v>
      </c>
      <c r="W60" s="8" t="e">
        <f>ROUND(VLOOKUP($M60,age!$A$2:$M$457,10,FALSE),1)</f>
        <v>#N/A</v>
      </c>
      <c r="X60" s="8" t="e">
        <f>ROUND(VLOOKUP($M60,age!$A$2:$M$457,11,FALSE),1)</f>
        <v>#N/A</v>
      </c>
      <c r="Y60" s="8" t="e">
        <f>ROUND(VLOOKUP($M60,age!$A$2:$M$457,12,FALSE),1)</f>
        <v>#N/A</v>
      </c>
      <c r="Z60" s="8" t="e">
        <f>ROUND(VLOOKUP($M60,age!$A$2:$M$457,13,FALSE),1)</f>
        <v>#N/A</v>
      </c>
      <c r="AA60" s="8" t="e">
        <f>ROUND(VLOOKUP($N60,ht!$A$2:$H$253,2,FALSE),1)</f>
        <v>#N/A</v>
      </c>
      <c r="AB60" s="8" t="e">
        <f>ROUND(VLOOKUP($N60,ht!$A$2:$H$253,3,FALSE),1)</f>
        <v>#N/A</v>
      </c>
      <c r="AC60" s="8" t="e">
        <f>ROUND(VLOOKUP($N60,ht!$A$2:$H$253,4,FALSE),1)</f>
        <v>#N/A</v>
      </c>
      <c r="AD60" s="8" t="e">
        <f>ROUND(VLOOKUP($N60,ht!$A$2:$H$253,5,FALSE),1)</f>
        <v>#N/A</v>
      </c>
      <c r="AE60" s="8" t="e">
        <f>ROUND(VLOOKUP($N60,ht!$A$2:$H$253,6,FALSE),1)</f>
        <v>#N/A</v>
      </c>
      <c r="AF60" s="8" t="e">
        <f>ROUND(VLOOKUP($N60,ht!$A$2:$H$253,7,FALSE),1)</f>
        <v>#N/A</v>
      </c>
      <c r="AG60" s="8" t="e">
        <f>ROUND(VLOOKUP($N60,ht!$A$2:$H$253,8,FALSE),1)</f>
        <v>#N/A</v>
      </c>
    </row>
    <row r="61" spans="1:33" x14ac:dyDescent="0.5">
      <c r="A61" s="13"/>
      <c r="B61" s="14"/>
      <c r="C61" s="15"/>
      <c r="D61" s="15"/>
      <c r="E61" s="15"/>
      <c r="F61" s="15"/>
      <c r="G61" s="15"/>
      <c r="H61" s="18" t="str">
        <f t="shared" si="4"/>
        <v/>
      </c>
      <c r="I61" s="18" t="str">
        <f t="shared" si="0"/>
        <v/>
      </c>
      <c r="J61" s="18" t="str">
        <f t="shared" si="1"/>
        <v/>
      </c>
      <c r="K61" s="19" t="str">
        <f>Profile!$B$2</f>
        <v>-</v>
      </c>
      <c r="L61" s="21">
        <f t="shared" si="2"/>
        <v>44774</v>
      </c>
      <c r="M61" s="8" t="str">
        <f t="shared" si="3"/>
        <v>0</v>
      </c>
      <c r="N61" s="8" t="str">
        <f t="shared" si="5"/>
        <v>0</v>
      </c>
      <c r="O61" s="8" t="e">
        <f>ROUND(VLOOKUP($M61,age!$A$2:$M$457,2,FALSE),1)</f>
        <v>#N/A</v>
      </c>
      <c r="P61" s="8" t="e">
        <f>ROUND(VLOOKUP($M61,age!$A$2:$M$457,3,FALSE),1)</f>
        <v>#N/A</v>
      </c>
      <c r="Q61" s="8" t="e">
        <f>ROUND(VLOOKUP($M61,age!$A$2:$M$457,4,FALSE),1)</f>
        <v>#N/A</v>
      </c>
      <c r="R61" s="8" t="e">
        <f>ROUND(VLOOKUP($M61,age!$A$2:$M$457,5,FALSE),1)</f>
        <v>#N/A</v>
      </c>
      <c r="S61" s="8" t="e">
        <f>ROUND(VLOOKUP($M61,age!$A$2:$M$457,6,FALSE),1)</f>
        <v>#N/A</v>
      </c>
      <c r="T61" s="8" t="e">
        <f>ROUND(VLOOKUP($M61,age!$A$2:$M$457,7,FALSE),1)</f>
        <v>#N/A</v>
      </c>
      <c r="U61" s="8" t="e">
        <f>ROUND(VLOOKUP($M61,age!$A$2:$M$457,8,FALSE),1)</f>
        <v>#N/A</v>
      </c>
      <c r="V61" s="8" t="e">
        <f>ROUND(VLOOKUP($M61,age!$A$2:$M$457,9,FALSE),1)</f>
        <v>#N/A</v>
      </c>
      <c r="W61" s="8" t="e">
        <f>ROUND(VLOOKUP($M61,age!$A$2:$M$457,10,FALSE),1)</f>
        <v>#N/A</v>
      </c>
      <c r="X61" s="8" t="e">
        <f>ROUND(VLOOKUP($M61,age!$A$2:$M$457,11,FALSE),1)</f>
        <v>#N/A</v>
      </c>
      <c r="Y61" s="8" t="e">
        <f>ROUND(VLOOKUP($M61,age!$A$2:$M$457,12,FALSE),1)</f>
        <v>#N/A</v>
      </c>
      <c r="Z61" s="8" t="e">
        <f>ROUND(VLOOKUP($M61,age!$A$2:$M$457,13,FALSE),1)</f>
        <v>#N/A</v>
      </c>
      <c r="AA61" s="8" t="e">
        <f>ROUND(VLOOKUP($N61,ht!$A$2:$H$253,2,FALSE),1)</f>
        <v>#N/A</v>
      </c>
      <c r="AB61" s="8" t="e">
        <f>ROUND(VLOOKUP($N61,ht!$A$2:$H$253,3,FALSE),1)</f>
        <v>#N/A</v>
      </c>
      <c r="AC61" s="8" t="e">
        <f>ROUND(VLOOKUP($N61,ht!$A$2:$H$253,4,FALSE),1)</f>
        <v>#N/A</v>
      </c>
      <c r="AD61" s="8" t="e">
        <f>ROUND(VLOOKUP($N61,ht!$A$2:$H$253,5,FALSE),1)</f>
        <v>#N/A</v>
      </c>
      <c r="AE61" s="8" t="e">
        <f>ROUND(VLOOKUP($N61,ht!$A$2:$H$253,6,FALSE),1)</f>
        <v>#N/A</v>
      </c>
      <c r="AF61" s="8" t="e">
        <f>ROUND(VLOOKUP($N61,ht!$A$2:$H$253,7,FALSE),1)</f>
        <v>#N/A</v>
      </c>
      <c r="AG61" s="8" t="e">
        <f>ROUND(VLOOKUP($N61,ht!$A$2:$H$253,8,FALSE),1)</f>
        <v>#N/A</v>
      </c>
    </row>
    <row r="62" spans="1:33" x14ac:dyDescent="0.5">
      <c r="A62" s="13"/>
      <c r="B62" s="14"/>
      <c r="C62" s="15"/>
      <c r="D62" s="15"/>
      <c r="E62" s="15"/>
      <c r="F62" s="15"/>
      <c r="G62" s="15"/>
      <c r="H62" s="18" t="str">
        <f t="shared" si="4"/>
        <v/>
      </c>
      <c r="I62" s="18" t="str">
        <f t="shared" si="0"/>
        <v/>
      </c>
      <c r="J62" s="18" t="str">
        <f t="shared" si="1"/>
        <v/>
      </c>
      <c r="K62" s="19" t="str">
        <f>Profile!$B$2</f>
        <v>-</v>
      </c>
      <c r="L62" s="21">
        <f t="shared" si="2"/>
        <v>44774</v>
      </c>
      <c r="M62" s="8" t="str">
        <f t="shared" si="3"/>
        <v>0</v>
      </c>
      <c r="N62" s="8" t="str">
        <f t="shared" si="5"/>
        <v>0</v>
      </c>
      <c r="O62" s="8" t="e">
        <f>ROUND(VLOOKUP($M62,age!$A$2:$M$457,2,FALSE),1)</f>
        <v>#N/A</v>
      </c>
      <c r="P62" s="8" t="e">
        <f>ROUND(VLOOKUP($M62,age!$A$2:$M$457,3,FALSE),1)</f>
        <v>#N/A</v>
      </c>
      <c r="Q62" s="8" t="e">
        <f>ROUND(VLOOKUP($M62,age!$A$2:$M$457,4,FALSE),1)</f>
        <v>#N/A</v>
      </c>
      <c r="R62" s="8" t="e">
        <f>ROUND(VLOOKUP($M62,age!$A$2:$M$457,5,FALSE),1)</f>
        <v>#N/A</v>
      </c>
      <c r="S62" s="8" t="e">
        <f>ROUND(VLOOKUP($M62,age!$A$2:$M$457,6,FALSE),1)</f>
        <v>#N/A</v>
      </c>
      <c r="T62" s="8" t="e">
        <f>ROUND(VLOOKUP($M62,age!$A$2:$M$457,7,FALSE),1)</f>
        <v>#N/A</v>
      </c>
      <c r="U62" s="8" t="e">
        <f>ROUND(VLOOKUP($M62,age!$A$2:$M$457,8,FALSE),1)</f>
        <v>#N/A</v>
      </c>
      <c r="V62" s="8" t="e">
        <f>ROUND(VLOOKUP($M62,age!$A$2:$M$457,9,FALSE),1)</f>
        <v>#N/A</v>
      </c>
      <c r="W62" s="8" t="e">
        <f>ROUND(VLOOKUP($M62,age!$A$2:$M$457,10,FALSE),1)</f>
        <v>#N/A</v>
      </c>
      <c r="X62" s="8" t="e">
        <f>ROUND(VLOOKUP($M62,age!$A$2:$M$457,11,FALSE),1)</f>
        <v>#N/A</v>
      </c>
      <c r="Y62" s="8" t="e">
        <f>ROUND(VLOOKUP($M62,age!$A$2:$M$457,12,FALSE),1)</f>
        <v>#N/A</v>
      </c>
      <c r="Z62" s="8" t="e">
        <f>ROUND(VLOOKUP($M62,age!$A$2:$M$457,13,FALSE),1)</f>
        <v>#N/A</v>
      </c>
      <c r="AA62" s="8" t="e">
        <f>ROUND(VLOOKUP($N62,ht!$A$2:$H$253,2,FALSE),1)</f>
        <v>#N/A</v>
      </c>
      <c r="AB62" s="8" t="e">
        <f>ROUND(VLOOKUP($N62,ht!$A$2:$H$253,3,FALSE),1)</f>
        <v>#N/A</v>
      </c>
      <c r="AC62" s="8" t="e">
        <f>ROUND(VLOOKUP($N62,ht!$A$2:$H$253,4,FALSE),1)</f>
        <v>#N/A</v>
      </c>
      <c r="AD62" s="8" t="e">
        <f>ROUND(VLOOKUP($N62,ht!$A$2:$H$253,5,FALSE),1)</f>
        <v>#N/A</v>
      </c>
      <c r="AE62" s="8" t="e">
        <f>ROUND(VLOOKUP($N62,ht!$A$2:$H$253,6,FALSE),1)</f>
        <v>#N/A</v>
      </c>
      <c r="AF62" s="8" t="e">
        <f>ROUND(VLOOKUP($N62,ht!$A$2:$H$253,7,FALSE),1)</f>
        <v>#N/A</v>
      </c>
      <c r="AG62" s="8" t="e">
        <f>ROUND(VLOOKUP($N62,ht!$A$2:$H$253,8,FALSE),1)</f>
        <v>#N/A</v>
      </c>
    </row>
    <row r="63" spans="1:33" x14ac:dyDescent="0.5">
      <c r="A63" s="13"/>
      <c r="B63" s="14"/>
      <c r="C63" s="15"/>
      <c r="D63" s="15"/>
      <c r="E63" s="15"/>
      <c r="F63" s="15"/>
      <c r="G63" s="15"/>
      <c r="H63" s="18" t="str">
        <f t="shared" si="4"/>
        <v/>
      </c>
      <c r="I63" s="18" t="str">
        <f t="shared" si="0"/>
        <v/>
      </c>
      <c r="J63" s="18" t="str">
        <f t="shared" si="1"/>
        <v/>
      </c>
      <c r="K63" s="19" t="str">
        <f>Profile!$B$2</f>
        <v>-</v>
      </c>
      <c r="L63" s="21">
        <f t="shared" si="2"/>
        <v>44774</v>
      </c>
      <c r="M63" s="8" t="str">
        <f t="shared" si="3"/>
        <v>0</v>
      </c>
      <c r="N63" s="8" t="str">
        <f t="shared" si="5"/>
        <v>0</v>
      </c>
      <c r="O63" s="8" t="e">
        <f>ROUND(VLOOKUP($M63,age!$A$2:$M$457,2,FALSE),1)</f>
        <v>#N/A</v>
      </c>
      <c r="P63" s="8" t="e">
        <f>ROUND(VLOOKUP($M63,age!$A$2:$M$457,3,FALSE),1)</f>
        <v>#N/A</v>
      </c>
      <c r="Q63" s="8" t="e">
        <f>ROUND(VLOOKUP($M63,age!$A$2:$M$457,4,FALSE),1)</f>
        <v>#N/A</v>
      </c>
      <c r="R63" s="8" t="e">
        <f>ROUND(VLOOKUP($M63,age!$A$2:$M$457,5,FALSE),1)</f>
        <v>#N/A</v>
      </c>
      <c r="S63" s="8" t="e">
        <f>ROUND(VLOOKUP($M63,age!$A$2:$M$457,6,FALSE),1)</f>
        <v>#N/A</v>
      </c>
      <c r="T63" s="8" t="e">
        <f>ROUND(VLOOKUP($M63,age!$A$2:$M$457,7,FALSE),1)</f>
        <v>#N/A</v>
      </c>
      <c r="U63" s="8" t="e">
        <f>ROUND(VLOOKUP($M63,age!$A$2:$M$457,8,FALSE),1)</f>
        <v>#N/A</v>
      </c>
      <c r="V63" s="8" t="e">
        <f>ROUND(VLOOKUP($M63,age!$A$2:$M$457,9,FALSE),1)</f>
        <v>#N/A</v>
      </c>
      <c r="W63" s="8" t="e">
        <f>ROUND(VLOOKUP($M63,age!$A$2:$M$457,10,FALSE),1)</f>
        <v>#N/A</v>
      </c>
      <c r="X63" s="8" t="e">
        <f>ROUND(VLOOKUP($M63,age!$A$2:$M$457,11,FALSE),1)</f>
        <v>#N/A</v>
      </c>
      <c r="Y63" s="8" t="e">
        <f>ROUND(VLOOKUP($M63,age!$A$2:$M$457,12,FALSE),1)</f>
        <v>#N/A</v>
      </c>
      <c r="Z63" s="8" t="e">
        <f>ROUND(VLOOKUP($M63,age!$A$2:$M$457,13,FALSE),1)</f>
        <v>#N/A</v>
      </c>
      <c r="AA63" s="8" t="e">
        <f>ROUND(VLOOKUP($N63,ht!$A$2:$H$253,2,FALSE),1)</f>
        <v>#N/A</v>
      </c>
      <c r="AB63" s="8" t="e">
        <f>ROUND(VLOOKUP($N63,ht!$A$2:$H$253,3,FALSE),1)</f>
        <v>#N/A</v>
      </c>
      <c r="AC63" s="8" t="e">
        <f>ROUND(VLOOKUP($N63,ht!$A$2:$H$253,4,FALSE),1)</f>
        <v>#N/A</v>
      </c>
      <c r="AD63" s="8" t="e">
        <f>ROUND(VLOOKUP($N63,ht!$A$2:$H$253,5,FALSE),1)</f>
        <v>#N/A</v>
      </c>
      <c r="AE63" s="8" t="e">
        <f>ROUND(VLOOKUP($N63,ht!$A$2:$H$253,6,FALSE),1)</f>
        <v>#N/A</v>
      </c>
      <c r="AF63" s="8" t="e">
        <f>ROUND(VLOOKUP($N63,ht!$A$2:$H$253,7,FALSE),1)</f>
        <v>#N/A</v>
      </c>
      <c r="AG63" s="8" t="e">
        <f>ROUND(VLOOKUP($N63,ht!$A$2:$H$253,8,FALSE),1)</f>
        <v>#N/A</v>
      </c>
    </row>
    <row r="64" spans="1:33" x14ac:dyDescent="0.5">
      <c r="A64" s="13"/>
      <c r="B64" s="14"/>
      <c r="C64" s="15"/>
      <c r="D64" s="15"/>
      <c r="E64" s="15"/>
      <c r="F64" s="15"/>
      <c r="G64" s="15"/>
      <c r="H64" s="18" t="str">
        <f t="shared" si="4"/>
        <v/>
      </c>
      <c r="I64" s="18" t="str">
        <f t="shared" si="0"/>
        <v/>
      </c>
      <c r="J64" s="18" t="str">
        <f t="shared" si="1"/>
        <v/>
      </c>
      <c r="K64" s="19" t="str">
        <f>Profile!$B$2</f>
        <v>-</v>
      </c>
      <c r="L64" s="21">
        <f t="shared" si="2"/>
        <v>44774</v>
      </c>
      <c r="M64" s="8" t="str">
        <f t="shared" si="3"/>
        <v>0</v>
      </c>
      <c r="N64" s="8" t="str">
        <f t="shared" si="5"/>
        <v>0</v>
      </c>
      <c r="O64" s="8" t="e">
        <f>ROUND(VLOOKUP($M64,age!$A$2:$M$457,2,FALSE),1)</f>
        <v>#N/A</v>
      </c>
      <c r="P64" s="8" t="e">
        <f>ROUND(VLOOKUP($M64,age!$A$2:$M$457,3,FALSE),1)</f>
        <v>#N/A</v>
      </c>
      <c r="Q64" s="8" t="e">
        <f>ROUND(VLOOKUP($M64,age!$A$2:$M$457,4,FALSE),1)</f>
        <v>#N/A</v>
      </c>
      <c r="R64" s="8" t="e">
        <f>ROUND(VLOOKUP($M64,age!$A$2:$M$457,5,FALSE),1)</f>
        <v>#N/A</v>
      </c>
      <c r="S64" s="8" t="e">
        <f>ROUND(VLOOKUP($M64,age!$A$2:$M$457,6,FALSE),1)</f>
        <v>#N/A</v>
      </c>
      <c r="T64" s="8" t="e">
        <f>ROUND(VLOOKUP($M64,age!$A$2:$M$457,7,FALSE),1)</f>
        <v>#N/A</v>
      </c>
      <c r="U64" s="8" t="e">
        <f>ROUND(VLOOKUP($M64,age!$A$2:$M$457,8,FALSE),1)</f>
        <v>#N/A</v>
      </c>
      <c r="V64" s="8" t="e">
        <f>ROUND(VLOOKUP($M64,age!$A$2:$M$457,9,FALSE),1)</f>
        <v>#N/A</v>
      </c>
      <c r="W64" s="8" t="e">
        <f>ROUND(VLOOKUP($M64,age!$A$2:$M$457,10,FALSE),1)</f>
        <v>#N/A</v>
      </c>
      <c r="X64" s="8" t="e">
        <f>ROUND(VLOOKUP($M64,age!$A$2:$M$457,11,FALSE),1)</f>
        <v>#N/A</v>
      </c>
      <c r="Y64" s="8" t="e">
        <f>ROUND(VLOOKUP($M64,age!$A$2:$M$457,12,FALSE),1)</f>
        <v>#N/A</v>
      </c>
      <c r="Z64" s="8" t="e">
        <f>ROUND(VLOOKUP($M64,age!$A$2:$M$457,13,FALSE),1)</f>
        <v>#N/A</v>
      </c>
      <c r="AA64" s="8" t="e">
        <f>ROUND(VLOOKUP($N64,ht!$A$2:$H$253,2,FALSE),1)</f>
        <v>#N/A</v>
      </c>
      <c r="AB64" s="8" t="e">
        <f>ROUND(VLOOKUP($N64,ht!$A$2:$H$253,3,FALSE),1)</f>
        <v>#N/A</v>
      </c>
      <c r="AC64" s="8" t="e">
        <f>ROUND(VLOOKUP($N64,ht!$A$2:$H$253,4,FALSE),1)</f>
        <v>#N/A</v>
      </c>
      <c r="AD64" s="8" t="e">
        <f>ROUND(VLOOKUP($N64,ht!$A$2:$H$253,5,FALSE),1)</f>
        <v>#N/A</v>
      </c>
      <c r="AE64" s="8" t="e">
        <f>ROUND(VLOOKUP($N64,ht!$A$2:$H$253,6,FALSE),1)</f>
        <v>#N/A</v>
      </c>
      <c r="AF64" s="8" t="e">
        <f>ROUND(VLOOKUP($N64,ht!$A$2:$H$253,7,FALSE),1)</f>
        <v>#N/A</v>
      </c>
      <c r="AG64" s="8" t="e">
        <f>ROUND(VLOOKUP($N64,ht!$A$2:$H$253,8,FALSE),1)</f>
        <v>#N/A</v>
      </c>
    </row>
    <row r="65" spans="1:33" x14ac:dyDescent="0.5">
      <c r="A65" s="13"/>
      <c r="B65" s="14"/>
      <c r="C65" s="15"/>
      <c r="D65" s="15"/>
      <c r="E65" s="15"/>
      <c r="F65" s="15"/>
      <c r="G65" s="15"/>
      <c r="H65" s="18" t="str">
        <f t="shared" si="4"/>
        <v/>
      </c>
      <c r="I65" s="18" t="str">
        <f t="shared" si="0"/>
        <v/>
      </c>
      <c r="J65" s="18" t="str">
        <f t="shared" si="1"/>
        <v/>
      </c>
      <c r="K65" s="19" t="str">
        <f>Profile!$B$2</f>
        <v>-</v>
      </c>
      <c r="L65" s="21">
        <f t="shared" si="2"/>
        <v>44774</v>
      </c>
      <c r="M65" s="8" t="str">
        <f t="shared" si="3"/>
        <v>0</v>
      </c>
      <c r="N65" s="8" t="str">
        <f t="shared" si="5"/>
        <v>0</v>
      </c>
      <c r="O65" s="8" t="e">
        <f>ROUND(VLOOKUP($M65,age!$A$2:$M$457,2,FALSE),1)</f>
        <v>#N/A</v>
      </c>
      <c r="P65" s="8" t="e">
        <f>ROUND(VLOOKUP($M65,age!$A$2:$M$457,3,FALSE),1)</f>
        <v>#N/A</v>
      </c>
      <c r="Q65" s="8" t="e">
        <f>ROUND(VLOOKUP($M65,age!$A$2:$M$457,4,FALSE),1)</f>
        <v>#N/A</v>
      </c>
      <c r="R65" s="8" t="e">
        <f>ROUND(VLOOKUP($M65,age!$A$2:$M$457,5,FALSE),1)</f>
        <v>#N/A</v>
      </c>
      <c r="S65" s="8" t="e">
        <f>ROUND(VLOOKUP($M65,age!$A$2:$M$457,6,FALSE),1)</f>
        <v>#N/A</v>
      </c>
      <c r="T65" s="8" t="e">
        <f>ROUND(VLOOKUP($M65,age!$A$2:$M$457,7,FALSE),1)</f>
        <v>#N/A</v>
      </c>
      <c r="U65" s="8" t="e">
        <f>ROUND(VLOOKUP($M65,age!$A$2:$M$457,8,FALSE),1)</f>
        <v>#N/A</v>
      </c>
      <c r="V65" s="8" t="e">
        <f>ROUND(VLOOKUP($M65,age!$A$2:$M$457,9,FALSE),1)</f>
        <v>#N/A</v>
      </c>
      <c r="W65" s="8" t="e">
        <f>ROUND(VLOOKUP($M65,age!$A$2:$M$457,10,FALSE),1)</f>
        <v>#N/A</v>
      </c>
      <c r="X65" s="8" t="e">
        <f>ROUND(VLOOKUP($M65,age!$A$2:$M$457,11,FALSE),1)</f>
        <v>#N/A</v>
      </c>
      <c r="Y65" s="8" t="e">
        <f>ROUND(VLOOKUP($M65,age!$A$2:$M$457,12,FALSE),1)</f>
        <v>#N/A</v>
      </c>
      <c r="Z65" s="8" t="e">
        <f>ROUND(VLOOKUP($M65,age!$A$2:$M$457,13,FALSE),1)</f>
        <v>#N/A</v>
      </c>
      <c r="AA65" s="8" t="e">
        <f>ROUND(VLOOKUP($N65,ht!$A$2:$H$253,2,FALSE),1)</f>
        <v>#N/A</v>
      </c>
      <c r="AB65" s="8" t="e">
        <f>ROUND(VLOOKUP($N65,ht!$A$2:$H$253,3,FALSE),1)</f>
        <v>#N/A</v>
      </c>
      <c r="AC65" s="8" t="e">
        <f>ROUND(VLOOKUP($N65,ht!$A$2:$H$253,4,FALSE),1)</f>
        <v>#N/A</v>
      </c>
      <c r="AD65" s="8" t="e">
        <f>ROUND(VLOOKUP($N65,ht!$A$2:$H$253,5,FALSE),1)</f>
        <v>#N/A</v>
      </c>
      <c r="AE65" s="8" t="e">
        <f>ROUND(VLOOKUP($N65,ht!$A$2:$H$253,6,FALSE),1)</f>
        <v>#N/A</v>
      </c>
      <c r="AF65" s="8" t="e">
        <f>ROUND(VLOOKUP($N65,ht!$A$2:$H$253,7,FALSE),1)</f>
        <v>#N/A</v>
      </c>
      <c r="AG65" s="8" t="e">
        <f>ROUND(VLOOKUP($N65,ht!$A$2:$H$253,8,FALSE),1)</f>
        <v>#N/A</v>
      </c>
    </row>
    <row r="66" spans="1:33" x14ac:dyDescent="0.5">
      <c r="A66" s="13"/>
      <c r="B66" s="14"/>
      <c r="C66" s="15"/>
      <c r="D66" s="15"/>
      <c r="E66" s="15"/>
      <c r="F66" s="15"/>
      <c r="G66" s="15"/>
      <c r="H66" s="18" t="str">
        <f t="shared" si="4"/>
        <v/>
      </c>
      <c r="I66" s="18" t="str">
        <f t="shared" si="0"/>
        <v/>
      </c>
      <c r="J66" s="18" t="str">
        <f t="shared" si="1"/>
        <v/>
      </c>
      <c r="K66" s="19" t="str">
        <f>Profile!$B$2</f>
        <v>-</v>
      </c>
      <c r="L66" s="21">
        <f t="shared" si="2"/>
        <v>44774</v>
      </c>
      <c r="M66" s="8" t="str">
        <f t="shared" si="3"/>
        <v>0</v>
      </c>
      <c r="N66" s="8" t="str">
        <f t="shared" si="5"/>
        <v>0</v>
      </c>
      <c r="O66" s="8" t="e">
        <f>ROUND(VLOOKUP($M66,age!$A$2:$M$457,2,FALSE),1)</f>
        <v>#N/A</v>
      </c>
      <c r="P66" s="8" t="e">
        <f>ROUND(VLOOKUP($M66,age!$A$2:$M$457,3,FALSE),1)</f>
        <v>#N/A</v>
      </c>
      <c r="Q66" s="8" t="e">
        <f>ROUND(VLOOKUP($M66,age!$A$2:$M$457,4,FALSE),1)</f>
        <v>#N/A</v>
      </c>
      <c r="R66" s="8" t="e">
        <f>ROUND(VLOOKUP($M66,age!$A$2:$M$457,5,FALSE),1)</f>
        <v>#N/A</v>
      </c>
      <c r="S66" s="8" t="e">
        <f>ROUND(VLOOKUP($M66,age!$A$2:$M$457,6,FALSE),1)</f>
        <v>#N/A</v>
      </c>
      <c r="T66" s="8" t="e">
        <f>ROUND(VLOOKUP($M66,age!$A$2:$M$457,7,FALSE),1)</f>
        <v>#N/A</v>
      </c>
      <c r="U66" s="8" t="e">
        <f>ROUND(VLOOKUP($M66,age!$A$2:$M$457,8,FALSE),1)</f>
        <v>#N/A</v>
      </c>
      <c r="V66" s="8" t="e">
        <f>ROUND(VLOOKUP($M66,age!$A$2:$M$457,9,FALSE),1)</f>
        <v>#N/A</v>
      </c>
      <c r="W66" s="8" t="e">
        <f>ROUND(VLOOKUP($M66,age!$A$2:$M$457,10,FALSE),1)</f>
        <v>#N/A</v>
      </c>
      <c r="X66" s="8" t="e">
        <f>ROUND(VLOOKUP($M66,age!$A$2:$M$457,11,FALSE),1)</f>
        <v>#N/A</v>
      </c>
      <c r="Y66" s="8" t="e">
        <f>ROUND(VLOOKUP($M66,age!$A$2:$M$457,12,FALSE),1)</f>
        <v>#N/A</v>
      </c>
      <c r="Z66" s="8" t="e">
        <f>ROUND(VLOOKUP($M66,age!$A$2:$M$457,13,FALSE),1)</f>
        <v>#N/A</v>
      </c>
      <c r="AA66" s="8" t="e">
        <f>ROUND(VLOOKUP($N66,ht!$A$2:$H$253,2,FALSE),1)</f>
        <v>#N/A</v>
      </c>
      <c r="AB66" s="8" t="e">
        <f>ROUND(VLOOKUP($N66,ht!$A$2:$H$253,3,FALSE),1)</f>
        <v>#N/A</v>
      </c>
      <c r="AC66" s="8" t="e">
        <f>ROUND(VLOOKUP($N66,ht!$A$2:$H$253,4,FALSE),1)</f>
        <v>#N/A</v>
      </c>
      <c r="AD66" s="8" t="e">
        <f>ROUND(VLOOKUP($N66,ht!$A$2:$H$253,5,FALSE),1)</f>
        <v>#N/A</v>
      </c>
      <c r="AE66" s="8" t="e">
        <f>ROUND(VLOOKUP($N66,ht!$A$2:$H$253,6,FALSE),1)</f>
        <v>#N/A</v>
      </c>
      <c r="AF66" s="8" t="e">
        <f>ROUND(VLOOKUP($N66,ht!$A$2:$H$253,7,FALSE),1)</f>
        <v>#N/A</v>
      </c>
      <c r="AG66" s="8" t="e">
        <f>ROUND(VLOOKUP($N66,ht!$A$2:$H$253,8,FALSE),1)</f>
        <v>#N/A</v>
      </c>
    </row>
    <row r="67" spans="1:33" x14ac:dyDescent="0.5">
      <c r="A67" s="13"/>
      <c r="B67" s="14"/>
      <c r="C67" s="15"/>
      <c r="D67" s="15"/>
      <c r="E67" s="15"/>
      <c r="F67" s="15"/>
      <c r="G67" s="15"/>
      <c r="H67" s="18" t="str">
        <f t="shared" si="4"/>
        <v/>
      </c>
      <c r="I67" s="18" t="str">
        <f t="shared" si="0"/>
        <v/>
      </c>
      <c r="J67" s="18" t="str">
        <f t="shared" si="1"/>
        <v/>
      </c>
      <c r="K67" s="19" t="str">
        <f>Profile!$B$2</f>
        <v>-</v>
      </c>
      <c r="L67" s="21">
        <f t="shared" si="2"/>
        <v>44774</v>
      </c>
      <c r="M67" s="8" t="str">
        <f t="shared" si="3"/>
        <v>0</v>
      </c>
      <c r="N67" s="8" t="str">
        <f t="shared" si="5"/>
        <v>0</v>
      </c>
      <c r="O67" s="8" t="e">
        <f>ROUND(VLOOKUP($M67,age!$A$2:$M$457,2,FALSE),1)</f>
        <v>#N/A</v>
      </c>
      <c r="P67" s="8" t="e">
        <f>ROUND(VLOOKUP($M67,age!$A$2:$M$457,3,FALSE),1)</f>
        <v>#N/A</v>
      </c>
      <c r="Q67" s="8" t="e">
        <f>ROUND(VLOOKUP($M67,age!$A$2:$M$457,4,FALSE),1)</f>
        <v>#N/A</v>
      </c>
      <c r="R67" s="8" t="e">
        <f>ROUND(VLOOKUP($M67,age!$A$2:$M$457,5,FALSE),1)</f>
        <v>#N/A</v>
      </c>
      <c r="S67" s="8" t="e">
        <f>ROUND(VLOOKUP($M67,age!$A$2:$M$457,6,FALSE),1)</f>
        <v>#N/A</v>
      </c>
      <c r="T67" s="8" t="e">
        <f>ROUND(VLOOKUP($M67,age!$A$2:$M$457,7,FALSE),1)</f>
        <v>#N/A</v>
      </c>
      <c r="U67" s="8" t="e">
        <f>ROUND(VLOOKUP($M67,age!$A$2:$M$457,8,FALSE),1)</f>
        <v>#N/A</v>
      </c>
      <c r="V67" s="8" t="e">
        <f>ROUND(VLOOKUP($M67,age!$A$2:$M$457,9,FALSE),1)</f>
        <v>#N/A</v>
      </c>
      <c r="W67" s="8" t="e">
        <f>ROUND(VLOOKUP($M67,age!$A$2:$M$457,10,FALSE),1)</f>
        <v>#N/A</v>
      </c>
      <c r="X67" s="8" t="e">
        <f>ROUND(VLOOKUP($M67,age!$A$2:$M$457,11,FALSE),1)</f>
        <v>#N/A</v>
      </c>
      <c r="Y67" s="8" t="e">
        <f>ROUND(VLOOKUP($M67,age!$A$2:$M$457,12,FALSE),1)</f>
        <v>#N/A</v>
      </c>
      <c r="Z67" s="8" t="e">
        <f>ROUND(VLOOKUP($M67,age!$A$2:$M$457,13,FALSE),1)</f>
        <v>#N/A</v>
      </c>
      <c r="AA67" s="8" t="e">
        <f>ROUND(VLOOKUP($N67,ht!$A$2:$H$253,2,FALSE),1)</f>
        <v>#N/A</v>
      </c>
      <c r="AB67" s="8" t="e">
        <f>ROUND(VLOOKUP($N67,ht!$A$2:$H$253,3,FALSE),1)</f>
        <v>#N/A</v>
      </c>
      <c r="AC67" s="8" t="e">
        <f>ROUND(VLOOKUP($N67,ht!$A$2:$H$253,4,FALSE),1)</f>
        <v>#N/A</v>
      </c>
      <c r="AD67" s="8" t="e">
        <f>ROUND(VLOOKUP($N67,ht!$A$2:$H$253,5,FALSE),1)</f>
        <v>#N/A</v>
      </c>
      <c r="AE67" s="8" t="e">
        <f>ROUND(VLOOKUP($N67,ht!$A$2:$H$253,6,FALSE),1)</f>
        <v>#N/A</v>
      </c>
      <c r="AF67" s="8" t="e">
        <f>ROUND(VLOOKUP($N67,ht!$A$2:$H$253,7,FALSE),1)</f>
        <v>#N/A</v>
      </c>
      <c r="AG67" s="8" t="e">
        <f>ROUND(VLOOKUP($N67,ht!$A$2:$H$253,8,FALSE),1)</f>
        <v>#N/A</v>
      </c>
    </row>
    <row r="68" spans="1:33" x14ac:dyDescent="0.5">
      <c r="A68" s="13"/>
      <c r="B68" s="14"/>
      <c r="C68" s="15"/>
      <c r="D68" s="15"/>
      <c r="E68" s="15"/>
      <c r="F68" s="15"/>
      <c r="G68" s="15"/>
      <c r="H68" s="18" t="str">
        <f t="shared" si="4"/>
        <v/>
      </c>
      <c r="I68" s="18" t="str">
        <f t="shared" si="0"/>
        <v/>
      </c>
      <c r="J68" s="18" t="str">
        <f t="shared" si="1"/>
        <v/>
      </c>
      <c r="K68" s="19" t="str">
        <f>Profile!$B$2</f>
        <v>-</v>
      </c>
      <c r="L68" s="21">
        <f t="shared" si="2"/>
        <v>44774</v>
      </c>
      <c r="M68" s="8" t="str">
        <f t="shared" si="3"/>
        <v>0</v>
      </c>
      <c r="N68" s="8" t="str">
        <f t="shared" si="5"/>
        <v>0</v>
      </c>
      <c r="O68" s="8" t="e">
        <f>ROUND(VLOOKUP($M68,age!$A$2:$M$457,2,FALSE),1)</f>
        <v>#N/A</v>
      </c>
      <c r="P68" s="8" t="e">
        <f>ROUND(VLOOKUP($M68,age!$A$2:$M$457,3,FALSE),1)</f>
        <v>#N/A</v>
      </c>
      <c r="Q68" s="8" t="e">
        <f>ROUND(VLOOKUP($M68,age!$A$2:$M$457,4,FALSE),1)</f>
        <v>#N/A</v>
      </c>
      <c r="R68" s="8" t="e">
        <f>ROUND(VLOOKUP($M68,age!$A$2:$M$457,5,FALSE),1)</f>
        <v>#N/A</v>
      </c>
      <c r="S68" s="8" t="e">
        <f>ROUND(VLOOKUP($M68,age!$A$2:$M$457,6,FALSE),1)</f>
        <v>#N/A</v>
      </c>
      <c r="T68" s="8" t="e">
        <f>ROUND(VLOOKUP($M68,age!$A$2:$M$457,7,FALSE),1)</f>
        <v>#N/A</v>
      </c>
      <c r="U68" s="8" t="e">
        <f>ROUND(VLOOKUP($M68,age!$A$2:$M$457,8,FALSE),1)</f>
        <v>#N/A</v>
      </c>
      <c r="V68" s="8" t="e">
        <f>ROUND(VLOOKUP($M68,age!$A$2:$M$457,9,FALSE),1)</f>
        <v>#N/A</v>
      </c>
      <c r="W68" s="8" t="e">
        <f>ROUND(VLOOKUP($M68,age!$A$2:$M$457,10,FALSE),1)</f>
        <v>#N/A</v>
      </c>
      <c r="X68" s="8" t="e">
        <f>ROUND(VLOOKUP($M68,age!$A$2:$M$457,11,FALSE),1)</f>
        <v>#N/A</v>
      </c>
      <c r="Y68" s="8" t="e">
        <f>ROUND(VLOOKUP($M68,age!$A$2:$M$457,12,FALSE),1)</f>
        <v>#N/A</v>
      </c>
      <c r="Z68" s="8" t="e">
        <f>ROUND(VLOOKUP($M68,age!$A$2:$M$457,13,FALSE),1)</f>
        <v>#N/A</v>
      </c>
      <c r="AA68" s="8" t="e">
        <f>ROUND(VLOOKUP($N68,ht!$A$2:$H$253,2,FALSE),1)</f>
        <v>#N/A</v>
      </c>
      <c r="AB68" s="8" t="e">
        <f>ROUND(VLOOKUP($N68,ht!$A$2:$H$253,3,FALSE),1)</f>
        <v>#N/A</v>
      </c>
      <c r="AC68" s="8" t="e">
        <f>ROUND(VLOOKUP($N68,ht!$A$2:$H$253,4,FALSE),1)</f>
        <v>#N/A</v>
      </c>
      <c r="AD68" s="8" t="e">
        <f>ROUND(VLOOKUP($N68,ht!$A$2:$H$253,5,FALSE),1)</f>
        <v>#N/A</v>
      </c>
      <c r="AE68" s="8" t="e">
        <f>ROUND(VLOOKUP($N68,ht!$A$2:$H$253,6,FALSE),1)</f>
        <v>#N/A</v>
      </c>
      <c r="AF68" s="8" t="e">
        <f>ROUND(VLOOKUP($N68,ht!$A$2:$H$253,7,FALSE),1)</f>
        <v>#N/A</v>
      </c>
      <c r="AG68" s="8" t="e">
        <f>ROUND(VLOOKUP($N68,ht!$A$2:$H$253,8,FALSE),1)</f>
        <v>#N/A</v>
      </c>
    </row>
    <row r="69" spans="1:33" x14ac:dyDescent="0.5">
      <c r="A69" s="13"/>
      <c r="B69" s="14"/>
      <c r="C69" s="15"/>
      <c r="D69" s="15"/>
      <c r="E69" s="15"/>
      <c r="F69" s="15"/>
      <c r="G69" s="15"/>
      <c r="H69" s="18" t="str">
        <f t="shared" si="4"/>
        <v/>
      </c>
      <c r="I69" s="18" t="str">
        <f t="shared" ref="I69:I103" si="6">IF(G69=0,"",IF(G69&gt;Z69,"สูง",IF(G69&gt;Y69,"ค่อนข้างสูง",IF(G69&gt;=X69,"ส่วนสูงตามเกณฑ์",IF(G69&gt;=W69,"ค่อนข้างเตี้ย","เตี้ย")))))</f>
        <v/>
      </c>
      <c r="J69" s="18" t="str">
        <f t="shared" ref="J69:J103" si="7">IF(F69=0,"",IF(F69&gt;AG69,"อ้วน",IF(F69&gt;AF69,"เริ่มอ้วน",IF(F69&gt;AE69,"ท้วม",IF(F69&gt;=AD69,"สมส่วน",IF(F69&gt;=AC69,"ค่อนข้างผอม","ผอม"))))))</f>
        <v/>
      </c>
      <c r="K69" s="19" t="str">
        <f>Profile!$B$2</f>
        <v>-</v>
      </c>
      <c r="L69" s="21">
        <f t="shared" ref="L69:L103" si="8">$J$1</f>
        <v>44774</v>
      </c>
      <c r="M69" s="8" t="str">
        <f t="shared" ref="M69:M103" si="9">CONCATENATE(C69,D69*12+E69)</f>
        <v>0</v>
      </c>
      <c r="N69" s="8" t="str">
        <f t="shared" si="5"/>
        <v>0</v>
      </c>
      <c r="O69" s="8" t="e">
        <f>ROUND(VLOOKUP($M69,age!$A$2:$M$457,2,FALSE),1)</f>
        <v>#N/A</v>
      </c>
      <c r="P69" s="8" t="e">
        <f>ROUND(VLOOKUP($M69,age!$A$2:$M$457,3,FALSE),1)</f>
        <v>#N/A</v>
      </c>
      <c r="Q69" s="8" t="e">
        <f>ROUND(VLOOKUP($M69,age!$A$2:$M$457,4,FALSE),1)</f>
        <v>#N/A</v>
      </c>
      <c r="R69" s="8" t="e">
        <f>ROUND(VLOOKUP($M69,age!$A$2:$M$457,5,FALSE),1)</f>
        <v>#N/A</v>
      </c>
      <c r="S69" s="8" t="e">
        <f>ROUND(VLOOKUP($M69,age!$A$2:$M$457,6,FALSE),1)</f>
        <v>#N/A</v>
      </c>
      <c r="T69" s="8" t="e">
        <f>ROUND(VLOOKUP($M69,age!$A$2:$M$457,7,FALSE),1)</f>
        <v>#N/A</v>
      </c>
      <c r="U69" s="8" t="e">
        <f>ROUND(VLOOKUP($M69,age!$A$2:$M$457,8,FALSE),1)</f>
        <v>#N/A</v>
      </c>
      <c r="V69" s="8" t="e">
        <f>ROUND(VLOOKUP($M69,age!$A$2:$M$457,9,FALSE),1)</f>
        <v>#N/A</v>
      </c>
      <c r="W69" s="8" t="e">
        <f>ROUND(VLOOKUP($M69,age!$A$2:$M$457,10,FALSE),1)</f>
        <v>#N/A</v>
      </c>
      <c r="X69" s="8" t="e">
        <f>ROUND(VLOOKUP($M69,age!$A$2:$M$457,11,FALSE),1)</f>
        <v>#N/A</v>
      </c>
      <c r="Y69" s="8" t="e">
        <f>ROUND(VLOOKUP($M69,age!$A$2:$M$457,12,FALSE),1)</f>
        <v>#N/A</v>
      </c>
      <c r="Z69" s="8" t="e">
        <f>ROUND(VLOOKUP($M69,age!$A$2:$M$457,13,FALSE),1)</f>
        <v>#N/A</v>
      </c>
      <c r="AA69" s="8" t="e">
        <f>ROUND(VLOOKUP($N69,ht!$A$2:$H$253,2,FALSE),1)</f>
        <v>#N/A</v>
      </c>
      <c r="AB69" s="8" t="e">
        <f>ROUND(VLOOKUP($N69,ht!$A$2:$H$253,3,FALSE),1)</f>
        <v>#N/A</v>
      </c>
      <c r="AC69" s="8" t="e">
        <f>ROUND(VLOOKUP($N69,ht!$A$2:$H$253,4,FALSE),1)</f>
        <v>#N/A</v>
      </c>
      <c r="AD69" s="8" t="e">
        <f>ROUND(VLOOKUP($N69,ht!$A$2:$H$253,5,FALSE),1)</f>
        <v>#N/A</v>
      </c>
      <c r="AE69" s="8" t="e">
        <f>ROUND(VLOOKUP($N69,ht!$A$2:$H$253,6,FALSE),1)</f>
        <v>#N/A</v>
      </c>
      <c r="AF69" s="8" t="e">
        <f>ROUND(VLOOKUP($N69,ht!$A$2:$H$253,7,FALSE),1)</f>
        <v>#N/A</v>
      </c>
      <c r="AG69" s="8" t="e">
        <f>ROUND(VLOOKUP($N69,ht!$A$2:$H$253,8,FALSE),1)</f>
        <v>#N/A</v>
      </c>
    </row>
    <row r="70" spans="1:33" x14ac:dyDescent="0.5">
      <c r="A70" s="13"/>
      <c r="B70" s="14"/>
      <c r="C70" s="15"/>
      <c r="D70" s="15"/>
      <c r="E70" s="15"/>
      <c r="F70" s="15"/>
      <c r="G70" s="15"/>
      <c r="H70" s="18" t="str">
        <f t="shared" ref="H70:H103" si="10">IF(F70=0,"",IF(F70&gt;T70,"น้ำหนักมากเกินเกณฑ์",IF(F70&gt;S70,"น้ำหนักค่อนข้างมาก",IF(F70&gt;=R70,"น้ำหนักตามเกณฑ์",IF(F70&gt;=Q70,"น้ำหนักค่อนข้างน้อย","น้ำหนักน้อยกว่าเกณฑ์")))))</f>
        <v/>
      </c>
      <c r="I70" s="18" t="str">
        <f t="shared" si="6"/>
        <v/>
      </c>
      <c r="J70" s="18" t="str">
        <f t="shared" si="7"/>
        <v/>
      </c>
      <c r="K70" s="19" t="str">
        <f>Profile!$B$2</f>
        <v>-</v>
      </c>
      <c r="L70" s="21">
        <f t="shared" si="8"/>
        <v>44774</v>
      </c>
      <c r="M70" s="8" t="str">
        <f t="shared" si="9"/>
        <v>0</v>
      </c>
      <c r="N70" s="8" t="str">
        <f t="shared" ref="N70:N103" si="11">CONCATENATE(C70,ROUND(G70,0))</f>
        <v>0</v>
      </c>
      <c r="O70" s="8" t="e">
        <f>ROUND(VLOOKUP($M70,age!$A$2:$M$457,2,FALSE),1)</f>
        <v>#N/A</v>
      </c>
      <c r="P70" s="8" t="e">
        <f>ROUND(VLOOKUP($M70,age!$A$2:$M$457,3,FALSE),1)</f>
        <v>#N/A</v>
      </c>
      <c r="Q70" s="8" t="e">
        <f>ROUND(VLOOKUP($M70,age!$A$2:$M$457,4,FALSE),1)</f>
        <v>#N/A</v>
      </c>
      <c r="R70" s="8" t="e">
        <f>ROUND(VLOOKUP($M70,age!$A$2:$M$457,5,FALSE),1)</f>
        <v>#N/A</v>
      </c>
      <c r="S70" s="8" t="e">
        <f>ROUND(VLOOKUP($M70,age!$A$2:$M$457,6,FALSE),1)</f>
        <v>#N/A</v>
      </c>
      <c r="T70" s="8" t="e">
        <f>ROUND(VLOOKUP($M70,age!$A$2:$M$457,7,FALSE),1)</f>
        <v>#N/A</v>
      </c>
      <c r="U70" s="8" t="e">
        <f>ROUND(VLOOKUP($M70,age!$A$2:$M$457,8,FALSE),1)</f>
        <v>#N/A</v>
      </c>
      <c r="V70" s="8" t="e">
        <f>ROUND(VLOOKUP($M70,age!$A$2:$M$457,9,FALSE),1)</f>
        <v>#N/A</v>
      </c>
      <c r="W70" s="8" t="e">
        <f>ROUND(VLOOKUP($M70,age!$A$2:$M$457,10,FALSE),1)</f>
        <v>#N/A</v>
      </c>
      <c r="X70" s="8" t="e">
        <f>ROUND(VLOOKUP($M70,age!$A$2:$M$457,11,FALSE),1)</f>
        <v>#N/A</v>
      </c>
      <c r="Y70" s="8" t="e">
        <f>ROUND(VLOOKUP($M70,age!$A$2:$M$457,12,FALSE),1)</f>
        <v>#N/A</v>
      </c>
      <c r="Z70" s="8" t="e">
        <f>ROUND(VLOOKUP($M70,age!$A$2:$M$457,13,FALSE),1)</f>
        <v>#N/A</v>
      </c>
      <c r="AA70" s="8" t="e">
        <f>ROUND(VLOOKUP($N70,ht!$A$2:$H$253,2,FALSE),1)</f>
        <v>#N/A</v>
      </c>
      <c r="AB70" s="8" t="e">
        <f>ROUND(VLOOKUP($N70,ht!$A$2:$H$253,3,FALSE),1)</f>
        <v>#N/A</v>
      </c>
      <c r="AC70" s="8" t="e">
        <f>ROUND(VLOOKUP($N70,ht!$A$2:$H$253,4,FALSE),1)</f>
        <v>#N/A</v>
      </c>
      <c r="AD70" s="8" t="e">
        <f>ROUND(VLOOKUP($N70,ht!$A$2:$H$253,5,FALSE),1)</f>
        <v>#N/A</v>
      </c>
      <c r="AE70" s="8" t="e">
        <f>ROUND(VLOOKUP($N70,ht!$A$2:$H$253,6,FALSE),1)</f>
        <v>#N/A</v>
      </c>
      <c r="AF70" s="8" t="e">
        <f>ROUND(VLOOKUP($N70,ht!$A$2:$H$253,7,FALSE),1)</f>
        <v>#N/A</v>
      </c>
      <c r="AG70" s="8" t="e">
        <f>ROUND(VLOOKUP($N70,ht!$A$2:$H$253,8,FALSE),1)</f>
        <v>#N/A</v>
      </c>
    </row>
    <row r="71" spans="1:33" x14ac:dyDescent="0.5">
      <c r="A71" s="13"/>
      <c r="B71" s="14"/>
      <c r="C71" s="15"/>
      <c r="D71" s="15"/>
      <c r="E71" s="15"/>
      <c r="F71" s="15"/>
      <c r="G71" s="15"/>
      <c r="H71" s="18" t="str">
        <f t="shared" si="10"/>
        <v/>
      </c>
      <c r="I71" s="18" t="str">
        <f t="shared" si="6"/>
        <v/>
      </c>
      <c r="J71" s="18" t="str">
        <f t="shared" si="7"/>
        <v/>
      </c>
      <c r="K71" s="19" t="str">
        <f>Profile!$B$2</f>
        <v>-</v>
      </c>
      <c r="L71" s="21">
        <f t="shared" si="8"/>
        <v>44774</v>
      </c>
      <c r="M71" s="8" t="str">
        <f t="shared" si="9"/>
        <v>0</v>
      </c>
      <c r="N71" s="8" t="str">
        <f t="shared" si="11"/>
        <v>0</v>
      </c>
      <c r="O71" s="8" t="e">
        <f>ROUND(VLOOKUP($M71,age!$A$2:$M$457,2,FALSE),1)</f>
        <v>#N/A</v>
      </c>
      <c r="P71" s="8" t="e">
        <f>ROUND(VLOOKUP($M71,age!$A$2:$M$457,3,FALSE),1)</f>
        <v>#N/A</v>
      </c>
      <c r="Q71" s="8" t="e">
        <f>ROUND(VLOOKUP($M71,age!$A$2:$M$457,4,FALSE),1)</f>
        <v>#N/A</v>
      </c>
      <c r="R71" s="8" t="e">
        <f>ROUND(VLOOKUP($M71,age!$A$2:$M$457,5,FALSE),1)</f>
        <v>#N/A</v>
      </c>
      <c r="S71" s="8" t="e">
        <f>ROUND(VLOOKUP($M71,age!$A$2:$M$457,6,FALSE),1)</f>
        <v>#N/A</v>
      </c>
      <c r="T71" s="8" t="e">
        <f>ROUND(VLOOKUP($M71,age!$A$2:$M$457,7,FALSE),1)</f>
        <v>#N/A</v>
      </c>
      <c r="U71" s="8" t="e">
        <f>ROUND(VLOOKUP($M71,age!$A$2:$M$457,8,FALSE),1)</f>
        <v>#N/A</v>
      </c>
      <c r="V71" s="8" t="e">
        <f>ROUND(VLOOKUP($M71,age!$A$2:$M$457,9,FALSE),1)</f>
        <v>#N/A</v>
      </c>
      <c r="W71" s="8" t="e">
        <f>ROUND(VLOOKUP($M71,age!$A$2:$M$457,10,FALSE),1)</f>
        <v>#N/A</v>
      </c>
      <c r="X71" s="8" t="e">
        <f>ROUND(VLOOKUP($M71,age!$A$2:$M$457,11,FALSE),1)</f>
        <v>#N/A</v>
      </c>
      <c r="Y71" s="8" t="e">
        <f>ROUND(VLOOKUP($M71,age!$A$2:$M$457,12,FALSE),1)</f>
        <v>#N/A</v>
      </c>
      <c r="Z71" s="8" t="e">
        <f>ROUND(VLOOKUP($M71,age!$A$2:$M$457,13,FALSE),1)</f>
        <v>#N/A</v>
      </c>
      <c r="AA71" s="8" t="e">
        <f>ROUND(VLOOKUP($N71,ht!$A$2:$H$253,2,FALSE),1)</f>
        <v>#N/A</v>
      </c>
      <c r="AB71" s="8" t="e">
        <f>ROUND(VLOOKUP($N71,ht!$A$2:$H$253,3,FALSE),1)</f>
        <v>#N/A</v>
      </c>
      <c r="AC71" s="8" t="e">
        <f>ROUND(VLOOKUP($N71,ht!$A$2:$H$253,4,FALSE),1)</f>
        <v>#N/A</v>
      </c>
      <c r="AD71" s="8" t="e">
        <f>ROUND(VLOOKUP($N71,ht!$A$2:$H$253,5,FALSE),1)</f>
        <v>#N/A</v>
      </c>
      <c r="AE71" s="8" t="e">
        <f>ROUND(VLOOKUP($N71,ht!$A$2:$H$253,6,FALSE),1)</f>
        <v>#N/A</v>
      </c>
      <c r="AF71" s="8" t="e">
        <f>ROUND(VLOOKUP($N71,ht!$A$2:$H$253,7,FALSE),1)</f>
        <v>#N/A</v>
      </c>
      <c r="AG71" s="8" t="e">
        <f>ROUND(VLOOKUP($N71,ht!$A$2:$H$253,8,FALSE),1)</f>
        <v>#N/A</v>
      </c>
    </row>
    <row r="72" spans="1:33" x14ac:dyDescent="0.5">
      <c r="A72" s="13"/>
      <c r="B72" s="14"/>
      <c r="C72" s="15"/>
      <c r="D72" s="15"/>
      <c r="E72" s="15"/>
      <c r="F72" s="15"/>
      <c r="G72" s="15"/>
      <c r="H72" s="18" t="str">
        <f t="shared" si="10"/>
        <v/>
      </c>
      <c r="I72" s="18" t="str">
        <f t="shared" si="6"/>
        <v/>
      </c>
      <c r="J72" s="18" t="str">
        <f t="shared" si="7"/>
        <v/>
      </c>
      <c r="K72" s="19" t="str">
        <f>Profile!$B$2</f>
        <v>-</v>
      </c>
      <c r="L72" s="21">
        <f t="shared" si="8"/>
        <v>44774</v>
      </c>
      <c r="M72" s="8" t="str">
        <f t="shared" si="9"/>
        <v>0</v>
      </c>
      <c r="N72" s="8" t="str">
        <f t="shared" si="11"/>
        <v>0</v>
      </c>
      <c r="O72" s="8" t="e">
        <f>ROUND(VLOOKUP($M72,age!$A$2:$M$457,2,FALSE),1)</f>
        <v>#N/A</v>
      </c>
      <c r="P72" s="8" t="e">
        <f>ROUND(VLOOKUP($M72,age!$A$2:$M$457,3,FALSE),1)</f>
        <v>#N/A</v>
      </c>
      <c r="Q72" s="8" t="e">
        <f>ROUND(VLOOKUP($M72,age!$A$2:$M$457,4,FALSE),1)</f>
        <v>#N/A</v>
      </c>
      <c r="R72" s="8" t="e">
        <f>ROUND(VLOOKUP($M72,age!$A$2:$M$457,5,FALSE),1)</f>
        <v>#N/A</v>
      </c>
      <c r="S72" s="8" t="e">
        <f>ROUND(VLOOKUP($M72,age!$A$2:$M$457,6,FALSE),1)</f>
        <v>#N/A</v>
      </c>
      <c r="T72" s="8" t="e">
        <f>ROUND(VLOOKUP($M72,age!$A$2:$M$457,7,FALSE),1)</f>
        <v>#N/A</v>
      </c>
      <c r="U72" s="8" t="e">
        <f>ROUND(VLOOKUP($M72,age!$A$2:$M$457,8,FALSE),1)</f>
        <v>#N/A</v>
      </c>
      <c r="V72" s="8" t="e">
        <f>ROUND(VLOOKUP($M72,age!$A$2:$M$457,9,FALSE),1)</f>
        <v>#N/A</v>
      </c>
      <c r="W72" s="8" t="e">
        <f>ROUND(VLOOKUP($M72,age!$A$2:$M$457,10,FALSE),1)</f>
        <v>#N/A</v>
      </c>
      <c r="X72" s="8" t="e">
        <f>ROUND(VLOOKUP($M72,age!$A$2:$M$457,11,FALSE),1)</f>
        <v>#N/A</v>
      </c>
      <c r="Y72" s="8" t="e">
        <f>ROUND(VLOOKUP($M72,age!$A$2:$M$457,12,FALSE),1)</f>
        <v>#N/A</v>
      </c>
      <c r="Z72" s="8" t="e">
        <f>ROUND(VLOOKUP($M72,age!$A$2:$M$457,13,FALSE),1)</f>
        <v>#N/A</v>
      </c>
      <c r="AA72" s="8" t="e">
        <f>ROUND(VLOOKUP($N72,ht!$A$2:$H$253,2,FALSE),1)</f>
        <v>#N/A</v>
      </c>
      <c r="AB72" s="8" t="e">
        <f>ROUND(VLOOKUP($N72,ht!$A$2:$H$253,3,FALSE),1)</f>
        <v>#N/A</v>
      </c>
      <c r="AC72" s="8" t="e">
        <f>ROUND(VLOOKUP($N72,ht!$A$2:$H$253,4,FALSE),1)</f>
        <v>#N/A</v>
      </c>
      <c r="AD72" s="8" t="e">
        <f>ROUND(VLOOKUP($N72,ht!$A$2:$H$253,5,FALSE),1)</f>
        <v>#N/A</v>
      </c>
      <c r="AE72" s="8" t="e">
        <f>ROUND(VLOOKUP($N72,ht!$A$2:$H$253,6,FALSE),1)</f>
        <v>#N/A</v>
      </c>
      <c r="AF72" s="8" t="e">
        <f>ROUND(VLOOKUP($N72,ht!$A$2:$H$253,7,FALSE),1)</f>
        <v>#N/A</v>
      </c>
      <c r="AG72" s="8" t="e">
        <f>ROUND(VLOOKUP($N72,ht!$A$2:$H$253,8,FALSE),1)</f>
        <v>#N/A</v>
      </c>
    </row>
    <row r="73" spans="1:33" x14ac:dyDescent="0.5">
      <c r="A73" s="13"/>
      <c r="B73" s="14"/>
      <c r="C73" s="15"/>
      <c r="D73" s="15"/>
      <c r="E73" s="15"/>
      <c r="F73" s="15"/>
      <c r="G73" s="15"/>
      <c r="H73" s="18" t="str">
        <f t="shared" si="10"/>
        <v/>
      </c>
      <c r="I73" s="18" t="str">
        <f t="shared" si="6"/>
        <v/>
      </c>
      <c r="J73" s="18" t="str">
        <f t="shared" si="7"/>
        <v/>
      </c>
      <c r="K73" s="19" t="str">
        <f>Profile!$B$2</f>
        <v>-</v>
      </c>
      <c r="L73" s="21">
        <f t="shared" si="8"/>
        <v>44774</v>
      </c>
      <c r="M73" s="8" t="str">
        <f t="shared" si="9"/>
        <v>0</v>
      </c>
      <c r="N73" s="8" t="str">
        <f t="shared" si="11"/>
        <v>0</v>
      </c>
      <c r="O73" s="8" t="e">
        <f>ROUND(VLOOKUP($M73,age!$A$2:$M$457,2,FALSE),1)</f>
        <v>#N/A</v>
      </c>
      <c r="P73" s="8" t="e">
        <f>ROUND(VLOOKUP($M73,age!$A$2:$M$457,3,FALSE),1)</f>
        <v>#N/A</v>
      </c>
      <c r="Q73" s="8" t="e">
        <f>ROUND(VLOOKUP($M73,age!$A$2:$M$457,4,FALSE),1)</f>
        <v>#N/A</v>
      </c>
      <c r="R73" s="8" t="e">
        <f>ROUND(VLOOKUP($M73,age!$A$2:$M$457,5,FALSE),1)</f>
        <v>#N/A</v>
      </c>
      <c r="S73" s="8" t="e">
        <f>ROUND(VLOOKUP($M73,age!$A$2:$M$457,6,FALSE),1)</f>
        <v>#N/A</v>
      </c>
      <c r="T73" s="8" t="e">
        <f>ROUND(VLOOKUP($M73,age!$A$2:$M$457,7,FALSE),1)</f>
        <v>#N/A</v>
      </c>
      <c r="U73" s="8" t="e">
        <f>ROUND(VLOOKUP($M73,age!$A$2:$M$457,8,FALSE),1)</f>
        <v>#N/A</v>
      </c>
      <c r="V73" s="8" t="e">
        <f>ROUND(VLOOKUP($M73,age!$A$2:$M$457,9,FALSE),1)</f>
        <v>#N/A</v>
      </c>
      <c r="W73" s="8" t="e">
        <f>ROUND(VLOOKUP($M73,age!$A$2:$M$457,10,FALSE),1)</f>
        <v>#N/A</v>
      </c>
      <c r="X73" s="8" t="e">
        <f>ROUND(VLOOKUP($M73,age!$A$2:$M$457,11,FALSE),1)</f>
        <v>#N/A</v>
      </c>
      <c r="Y73" s="8" t="e">
        <f>ROUND(VLOOKUP($M73,age!$A$2:$M$457,12,FALSE),1)</f>
        <v>#N/A</v>
      </c>
      <c r="Z73" s="8" t="e">
        <f>ROUND(VLOOKUP($M73,age!$A$2:$M$457,13,FALSE),1)</f>
        <v>#N/A</v>
      </c>
      <c r="AA73" s="8" t="e">
        <f>ROUND(VLOOKUP($N73,ht!$A$2:$H$253,2,FALSE),1)</f>
        <v>#N/A</v>
      </c>
      <c r="AB73" s="8" t="e">
        <f>ROUND(VLOOKUP($N73,ht!$A$2:$H$253,3,FALSE),1)</f>
        <v>#N/A</v>
      </c>
      <c r="AC73" s="8" t="e">
        <f>ROUND(VLOOKUP($N73,ht!$A$2:$H$253,4,FALSE),1)</f>
        <v>#N/A</v>
      </c>
      <c r="AD73" s="8" t="e">
        <f>ROUND(VLOOKUP($N73,ht!$A$2:$H$253,5,FALSE),1)</f>
        <v>#N/A</v>
      </c>
      <c r="AE73" s="8" t="e">
        <f>ROUND(VLOOKUP($N73,ht!$A$2:$H$253,6,FALSE),1)</f>
        <v>#N/A</v>
      </c>
      <c r="AF73" s="8" t="e">
        <f>ROUND(VLOOKUP($N73,ht!$A$2:$H$253,7,FALSE),1)</f>
        <v>#N/A</v>
      </c>
      <c r="AG73" s="8" t="e">
        <f>ROUND(VLOOKUP($N73,ht!$A$2:$H$253,8,FALSE),1)</f>
        <v>#N/A</v>
      </c>
    </row>
    <row r="74" spans="1:33" x14ac:dyDescent="0.5">
      <c r="A74" s="13"/>
      <c r="B74" s="14"/>
      <c r="C74" s="15"/>
      <c r="D74" s="15"/>
      <c r="E74" s="15"/>
      <c r="F74" s="15"/>
      <c r="G74" s="15"/>
      <c r="H74" s="18" t="str">
        <f t="shared" si="10"/>
        <v/>
      </c>
      <c r="I74" s="18" t="str">
        <f t="shared" si="6"/>
        <v/>
      </c>
      <c r="J74" s="18" t="str">
        <f t="shared" si="7"/>
        <v/>
      </c>
      <c r="K74" s="19" t="str">
        <f>Profile!$B$2</f>
        <v>-</v>
      </c>
      <c r="L74" s="21">
        <f t="shared" si="8"/>
        <v>44774</v>
      </c>
      <c r="M74" s="8" t="str">
        <f t="shared" si="9"/>
        <v>0</v>
      </c>
      <c r="N74" s="8" t="str">
        <f t="shared" si="11"/>
        <v>0</v>
      </c>
      <c r="O74" s="8" t="e">
        <f>ROUND(VLOOKUP($M74,age!$A$2:$M$457,2,FALSE),1)</f>
        <v>#N/A</v>
      </c>
      <c r="P74" s="8" t="e">
        <f>ROUND(VLOOKUP($M74,age!$A$2:$M$457,3,FALSE),1)</f>
        <v>#N/A</v>
      </c>
      <c r="Q74" s="8" t="e">
        <f>ROUND(VLOOKUP($M74,age!$A$2:$M$457,4,FALSE),1)</f>
        <v>#N/A</v>
      </c>
      <c r="R74" s="8" t="e">
        <f>ROUND(VLOOKUP($M74,age!$A$2:$M$457,5,FALSE),1)</f>
        <v>#N/A</v>
      </c>
      <c r="S74" s="8" t="e">
        <f>ROUND(VLOOKUP($M74,age!$A$2:$M$457,6,FALSE),1)</f>
        <v>#N/A</v>
      </c>
      <c r="T74" s="8" t="e">
        <f>ROUND(VLOOKUP($M74,age!$A$2:$M$457,7,FALSE),1)</f>
        <v>#N/A</v>
      </c>
      <c r="U74" s="8" t="e">
        <f>ROUND(VLOOKUP($M74,age!$A$2:$M$457,8,FALSE),1)</f>
        <v>#N/A</v>
      </c>
      <c r="V74" s="8" t="e">
        <f>ROUND(VLOOKUP($M74,age!$A$2:$M$457,9,FALSE),1)</f>
        <v>#N/A</v>
      </c>
      <c r="W74" s="8" t="e">
        <f>ROUND(VLOOKUP($M74,age!$A$2:$M$457,10,FALSE),1)</f>
        <v>#N/A</v>
      </c>
      <c r="X74" s="8" t="e">
        <f>ROUND(VLOOKUP($M74,age!$A$2:$M$457,11,FALSE),1)</f>
        <v>#N/A</v>
      </c>
      <c r="Y74" s="8" t="e">
        <f>ROUND(VLOOKUP($M74,age!$A$2:$M$457,12,FALSE),1)</f>
        <v>#N/A</v>
      </c>
      <c r="Z74" s="8" t="e">
        <f>ROUND(VLOOKUP($M74,age!$A$2:$M$457,13,FALSE),1)</f>
        <v>#N/A</v>
      </c>
      <c r="AA74" s="8" t="e">
        <f>ROUND(VLOOKUP($N74,ht!$A$2:$H$253,2,FALSE),1)</f>
        <v>#N/A</v>
      </c>
      <c r="AB74" s="8" t="e">
        <f>ROUND(VLOOKUP($N74,ht!$A$2:$H$253,3,FALSE),1)</f>
        <v>#N/A</v>
      </c>
      <c r="AC74" s="8" t="e">
        <f>ROUND(VLOOKUP($N74,ht!$A$2:$H$253,4,FALSE),1)</f>
        <v>#N/A</v>
      </c>
      <c r="AD74" s="8" t="e">
        <f>ROUND(VLOOKUP($N74,ht!$A$2:$H$253,5,FALSE),1)</f>
        <v>#N/A</v>
      </c>
      <c r="AE74" s="8" t="e">
        <f>ROUND(VLOOKUP($N74,ht!$A$2:$H$253,6,FALSE),1)</f>
        <v>#N/A</v>
      </c>
      <c r="AF74" s="8" t="e">
        <f>ROUND(VLOOKUP($N74,ht!$A$2:$H$253,7,FALSE),1)</f>
        <v>#N/A</v>
      </c>
      <c r="AG74" s="8" t="e">
        <f>ROUND(VLOOKUP($N74,ht!$A$2:$H$253,8,FALSE),1)</f>
        <v>#N/A</v>
      </c>
    </row>
    <row r="75" spans="1:33" x14ac:dyDescent="0.5">
      <c r="A75" s="13"/>
      <c r="B75" s="14"/>
      <c r="C75" s="15"/>
      <c r="D75" s="15"/>
      <c r="E75" s="15"/>
      <c r="F75" s="15"/>
      <c r="G75" s="15"/>
      <c r="H75" s="18" t="str">
        <f t="shared" si="10"/>
        <v/>
      </c>
      <c r="I75" s="18" t="str">
        <f t="shared" si="6"/>
        <v/>
      </c>
      <c r="J75" s="18" t="str">
        <f t="shared" si="7"/>
        <v/>
      </c>
      <c r="K75" s="19" t="str">
        <f>Profile!$B$2</f>
        <v>-</v>
      </c>
      <c r="L75" s="21">
        <f t="shared" si="8"/>
        <v>44774</v>
      </c>
      <c r="M75" s="8" t="str">
        <f t="shared" si="9"/>
        <v>0</v>
      </c>
      <c r="N75" s="8" t="str">
        <f t="shared" si="11"/>
        <v>0</v>
      </c>
      <c r="O75" s="8" t="e">
        <f>ROUND(VLOOKUP($M75,age!$A$2:$M$457,2,FALSE),1)</f>
        <v>#N/A</v>
      </c>
      <c r="P75" s="8" t="e">
        <f>ROUND(VLOOKUP($M75,age!$A$2:$M$457,3,FALSE),1)</f>
        <v>#N/A</v>
      </c>
      <c r="Q75" s="8" t="e">
        <f>ROUND(VLOOKUP($M75,age!$A$2:$M$457,4,FALSE),1)</f>
        <v>#N/A</v>
      </c>
      <c r="R75" s="8" t="e">
        <f>ROUND(VLOOKUP($M75,age!$A$2:$M$457,5,FALSE),1)</f>
        <v>#N/A</v>
      </c>
      <c r="S75" s="8" t="e">
        <f>ROUND(VLOOKUP($M75,age!$A$2:$M$457,6,FALSE),1)</f>
        <v>#N/A</v>
      </c>
      <c r="T75" s="8" t="e">
        <f>ROUND(VLOOKUP($M75,age!$A$2:$M$457,7,FALSE),1)</f>
        <v>#N/A</v>
      </c>
      <c r="U75" s="8" t="e">
        <f>ROUND(VLOOKUP($M75,age!$A$2:$M$457,8,FALSE),1)</f>
        <v>#N/A</v>
      </c>
      <c r="V75" s="8" t="e">
        <f>ROUND(VLOOKUP($M75,age!$A$2:$M$457,9,FALSE),1)</f>
        <v>#N/A</v>
      </c>
      <c r="W75" s="8" t="e">
        <f>ROUND(VLOOKUP($M75,age!$A$2:$M$457,10,FALSE),1)</f>
        <v>#N/A</v>
      </c>
      <c r="X75" s="8" t="e">
        <f>ROUND(VLOOKUP($M75,age!$A$2:$M$457,11,FALSE),1)</f>
        <v>#N/A</v>
      </c>
      <c r="Y75" s="8" t="e">
        <f>ROUND(VLOOKUP($M75,age!$A$2:$M$457,12,FALSE),1)</f>
        <v>#N/A</v>
      </c>
      <c r="Z75" s="8" t="e">
        <f>ROUND(VLOOKUP($M75,age!$A$2:$M$457,13,FALSE),1)</f>
        <v>#N/A</v>
      </c>
      <c r="AA75" s="8" t="e">
        <f>ROUND(VLOOKUP($N75,ht!$A$2:$H$253,2,FALSE),1)</f>
        <v>#N/A</v>
      </c>
      <c r="AB75" s="8" t="e">
        <f>ROUND(VLOOKUP($N75,ht!$A$2:$H$253,3,FALSE),1)</f>
        <v>#N/A</v>
      </c>
      <c r="AC75" s="8" t="e">
        <f>ROUND(VLOOKUP($N75,ht!$A$2:$H$253,4,FALSE),1)</f>
        <v>#N/A</v>
      </c>
      <c r="AD75" s="8" t="e">
        <f>ROUND(VLOOKUP($N75,ht!$A$2:$H$253,5,FALSE),1)</f>
        <v>#N/A</v>
      </c>
      <c r="AE75" s="8" t="e">
        <f>ROUND(VLOOKUP($N75,ht!$A$2:$H$253,6,FALSE),1)</f>
        <v>#N/A</v>
      </c>
      <c r="AF75" s="8" t="e">
        <f>ROUND(VLOOKUP($N75,ht!$A$2:$H$253,7,FALSE),1)</f>
        <v>#N/A</v>
      </c>
      <c r="AG75" s="8" t="e">
        <f>ROUND(VLOOKUP($N75,ht!$A$2:$H$253,8,FALSE),1)</f>
        <v>#N/A</v>
      </c>
    </row>
    <row r="76" spans="1:33" x14ac:dyDescent="0.5">
      <c r="A76" s="13"/>
      <c r="B76" s="14"/>
      <c r="C76" s="15"/>
      <c r="D76" s="15"/>
      <c r="E76" s="15"/>
      <c r="F76" s="15"/>
      <c r="G76" s="15"/>
      <c r="H76" s="18" t="str">
        <f t="shared" si="10"/>
        <v/>
      </c>
      <c r="I76" s="18" t="str">
        <f t="shared" si="6"/>
        <v/>
      </c>
      <c r="J76" s="18" t="str">
        <f t="shared" si="7"/>
        <v/>
      </c>
      <c r="K76" s="19" t="str">
        <f>Profile!$B$2</f>
        <v>-</v>
      </c>
      <c r="L76" s="21">
        <f t="shared" si="8"/>
        <v>44774</v>
      </c>
      <c r="M76" s="8" t="str">
        <f t="shared" si="9"/>
        <v>0</v>
      </c>
      <c r="N76" s="8" t="str">
        <f t="shared" si="11"/>
        <v>0</v>
      </c>
      <c r="O76" s="8" t="e">
        <f>ROUND(VLOOKUP($M76,age!$A$2:$M$457,2,FALSE),1)</f>
        <v>#N/A</v>
      </c>
      <c r="P76" s="8" t="e">
        <f>ROUND(VLOOKUP($M76,age!$A$2:$M$457,3,FALSE),1)</f>
        <v>#N/A</v>
      </c>
      <c r="Q76" s="8" t="e">
        <f>ROUND(VLOOKUP($M76,age!$A$2:$M$457,4,FALSE),1)</f>
        <v>#N/A</v>
      </c>
      <c r="R76" s="8" t="e">
        <f>ROUND(VLOOKUP($M76,age!$A$2:$M$457,5,FALSE),1)</f>
        <v>#N/A</v>
      </c>
      <c r="S76" s="8" t="e">
        <f>ROUND(VLOOKUP($M76,age!$A$2:$M$457,6,FALSE),1)</f>
        <v>#N/A</v>
      </c>
      <c r="T76" s="8" t="e">
        <f>ROUND(VLOOKUP($M76,age!$A$2:$M$457,7,FALSE),1)</f>
        <v>#N/A</v>
      </c>
      <c r="U76" s="8" t="e">
        <f>ROUND(VLOOKUP($M76,age!$A$2:$M$457,8,FALSE),1)</f>
        <v>#N/A</v>
      </c>
      <c r="V76" s="8" t="e">
        <f>ROUND(VLOOKUP($M76,age!$A$2:$M$457,9,FALSE),1)</f>
        <v>#N/A</v>
      </c>
      <c r="W76" s="8" t="e">
        <f>ROUND(VLOOKUP($M76,age!$A$2:$M$457,10,FALSE),1)</f>
        <v>#N/A</v>
      </c>
      <c r="X76" s="8" t="e">
        <f>ROUND(VLOOKUP($M76,age!$A$2:$M$457,11,FALSE),1)</f>
        <v>#N/A</v>
      </c>
      <c r="Y76" s="8" t="e">
        <f>ROUND(VLOOKUP($M76,age!$A$2:$M$457,12,FALSE),1)</f>
        <v>#N/A</v>
      </c>
      <c r="Z76" s="8" t="e">
        <f>ROUND(VLOOKUP($M76,age!$A$2:$M$457,13,FALSE),1)</f>
        <v>#N/A</v>
      </c>
      <c r="AA76" s="8" t="e">
        <f>ROUND(VLOOKUP($N76,ht!$A$2:$H$253,2,FALSE),1)</f>
        <v>#N/A</v>
      </c>
      <c r="AB76" s="8" t="e">
        <f>ROUND(VLOOKUP($N76,ht!$A$2:$H$253,3,FALSE),1)</f>
        <v>#N/A</v>
      </c>
      <c r="AC76" s="8" t="e">
        <f>ROUND(VLOOKUP($N76,ht!$A$2:$H$253,4,FALSE),1)</f>
        <v>#N/A</v>
      </c>
      <c r="AD76" s="8" t="e">
        <f>ROUND(VLOOKUP($N76,ht!$A$2:$H$253,5,FALSE),1)</f>
        <v>#N/A</v>
      </c>
      <c r="AE76" s="8" t="e">
        <f>ROUND(VLOOKUP($N76,ht!$A$2:$H$253,6,FALSE),1)</f>
        <v>#N/A</v>
      </c>
      <c r="AF76" s="8" t="e">
        <f>ROUND(VLOOKUP($N76,ht!$A$2:$H$253,7,FALSE),1)</f>
        <v>#N/A</v>
      </c>
      <c r="AG76" s="8" t="e">
        <f>ROUND(VLOOKUP($N76,ht!$A$2:$H$253,8,FALSE),1)</f>
        <v>#N/A</v>
      </c>
    </row>
    <row r="77" spans="1:33" x14ac:dyDescent="0.5">
      <c r="A77" s="13"/>
      <c r="B77" s="14"/>
      <c r="C77" s="15"/>
      <c r="D77" s="15"/>
      <c r="E77" s="15"/>
      <c r="F77" s="15"/>
      <c r="G77" s="15"/>
      <c r="H77" s="18" t="str">
        <f t="shared" si="10"/>
        <v/>
      </c>
      <c r="I77" s="18" t="str">
        <f t="shared" si="6"/>
        <v/>
      </c>
      <c r="J77" s="18" t="str">
        <f t="shared" si="7"/>
        <v/>
      </c>
      <c r="K77" s="19" t="str">
        <f>Profile!$B$2</f>
        <v>-</v>
      </c>
      <c r="L77" s="21">
        <f t="shared" si="8"/>
        <v>44774</v>
      </c>
      <c r="M77" s="8" t="str">
        <f t="shared" si="9"/>
        <v>0</v>
      </c>
      <c r="N77" s="8" t="str">
        <f t="shared" si="11"/>
        <v>0</v>
      </c>
      <c r="O77" s="8" t="e">
        <f>ROUND(VLOOKUP($M77,age!$A$2:$M$457,2,FALSE),1)</f>
        <v>#N/A</v>
      </c>
      <c r="P77" s="8" t="e">
        <f>ROUND(VLOOKUP($M77,age!$A$2:$M$457,3,FALSE),1)</f>
        <v>#N/A</v>
      </c>
      <c r="Q77" s="8" t="e">
        <f>ROUND(VLOOKUP($M77,age!$A$2:$M$457,4,FALSE),1)</f>
        <v>#N/A</v>
      </c>
      <c r="R77" s="8" t="e">
        <f>ROUND(VLOOKUP($M77,age!$A$2:$M$457,5,FALSE),1)</f>
        <v>#N/A</v>
      </c>
      <c r="S77" s="8" t="e">
        <f>ROUND(VLOOKUP($M77,age!$A$2:$M$457,6,FALSE),1)</f>
        <v>#N/A</v>
      </c>
      <c r="T77" s="8" t="e">
        <f>ROUND(VLOOKUP($M77,age!$A$2:$M$457,7,FALSE),1)</f>
        <v>#N/A</v>
      </c>
      <c r="U77" s="8" t="e">
        <f>ROUND(VLOOKUP($M77,age!$A$2:$M$457,8,FALSE),1)</f>
        <v>#N/A</v>
      </c>
      <c r="V77" s="8" t="e">
        <f>ROUND(VLOOKUP($M77,age!$A$2:$M$457,9,FALSE),1)</f>
        <v>#N/A</v>
      </c>
      <c r="W77" s="8" t="e">
        <f>ROUND(VLOOKUP($M77,age!$A$2:$M$457,10,FALSE),1)</f>
        <v>#N/A</v>
      </c>
      <c r="X77" s="8" t="e">
        <f>ROUND(VLOOKUP($M77,age!$A$2:$M$457,11,FALSE),1)</f>
        <v>#N/A</v>
      </c>
      <c r="Y77" s="8" t="e">
        <f>ROUND(VLOOKUP($M77,age!$A$2:$M$457,12,FALSE),1)</f>
        <v>#N/A</v>
      </c>
      <c r="Z77" s="8" t="e">
        <f>ROUND(VLOOKUP($M77,age!$A$2:$M$457,13,FALSE),1)</f>
        <v>#N/A</v>
      </c>
      <c r="AA77" s="8" t="e">
        <f>ROUND(VLOOKUP($N77,ht!$A$2:$H$253,2,FALSE),1)</f>
        <v>#N/A</v>
      </c>
      <c r="AB77" s="8" t="e">
        <f>ROUND(VLOOKUP($N77,ht!$A$2:$H$253,3,FALSE),1)</f>
        <v>#N/A</v>
      </c>
      <c r="AC77" s="8" t="e">
        <f>ROUND(VLOOKUP($N77,ht!$A$2:$H$253,4,FALSE),1)</f>
        <v>#N/A</v>
      </c>
      <c r="AD77" s="8" t="e">
        <f>ROUND(VLOOKUP($N77,ht!$A$2:$H$253,5,FALSE),1)</f>
        <v>#N/A</v>
      </c>
      <c r="AE77" s="8" t="e">
        <f>ROUND(VLOOKUP($N77,ht!$A$2:$H$253,6,FALSE),1)</f>
        <v>#N/A</v>
      </c>
      <c r="AF77" s="8" t="e">
        <f>ROUND(VLOOKUP($N77,ht!$A$2:$H$253,7,FALSE),1)</f>
        <v>#N/A</v>
      </c>
      <c r="AG77" s="8" t="e">
        <f>ROUND(VLOOKUP($N77,ht!$A$2:$H$253,8,FALSE),1)</f>
        <v>#N/A</v>
      </c>
    </row>
    <row r="78" spans="1:33" x14ac:dyDescent="0.5">
      <c r="A78" s="13"/>
      <c r="B78" s="14"/>
      <c r="C78" s="15"/>
      <c r="D78" s="15"/>
      <c r="E78" s="15"/>
      <c r="F78" s="15"/>
      <c r="G78" s="15"/>
      <c r="H78" s="18" t="str">
        <f t="shared" si="10"/>
        <v/>
      </c>
      <c r="I78" s="18" t="str">
        <f t="shared" si="6"/>
        <v/>
      </c>
      <c r="J78" s="18" t="str">
        <f t="shared" si="7"/>
        <v/>
      </c>
      <c r="K78" s="19" t="str">
        <f>Profile!$B$2</f>
        <v>-</v>
      </c>
      <c r="L78" s="21">
        <f t="shared" si="8"/>
        <v>44774</v>
      </c>
      <c r="M78" s="8" t="str">
        <f t="shared" si="9"/>
        <v>0</v>
      </c>
      <c r="N78" s="8" t="str">
        <f t="shared" si="11"/>
        <v>0</v>
      </c>
      <c r="O78" s="8" t="e">
        <f>ROUND(VLOOKUP($M78,age!$A$2:$M$457,2,FALSE),1)</f>
        <v>#N/A</v>
      </c>
      <c r="P78" s="8" t="e">
        <f>ROUND(VLOOKUP($M78,age!$A$2:$M$457,3,FALSE),1)</f>
        <v>#N/A</v>
      </c>
      <c r="Q78" s="8" t="e">
        <f>ROUND(VLOOKUP($M78,age!$A$2:$M$457,4,FALSE),1)</f>
        <v>#N/A</v>
      </c>
      <c r="R78" s="8" t="e">
        <f>ROUND(VLOOKUP($M78,age!$A$2:$M$457,5,FALSE),1)</f>
        <v>#N/A</v>
      </c>
      <c r="S78" s="8" t="e">
        <f>ROUND(VLOOKUP($M78,age!$A$2:$M$457,6,FALSE),1)</f>
        <v>#N/A</v>
      </c>
      <c r="T78" s="8" t="e">
        <f>ROUND(VLOOKUP($M78,age!$A$2:$M$457,7,FALSE),1)</f>
        <v>#N/A</v>
      </c>
      <c r="U78" s="8" t="e">
        <f>ROUND(VLOOKUP($M78,age!$A$2:$M$457,8,FALSE),1)</f>
        <v>#N/A</v>
      </c>
      <c r="V78" s="8" t="e">
        <f>ROUND(VLOOKUP($M78,age!$A$2:$M$457,9,FALSE),1)</f>
        <v>#N/A</v>
      </c>
      <c r="W78" s="8" t="e">
        <f>ROUND(VLOOKUP($M78,age!$A$2:$M$457,10,FALSE),1)</f>
        <v>#N/A</v>
      </c>
      <c r="X78" s="8" t="e">
        <f>ROUND(VLOOKUP($M78,age!$A$2:$M$457,11,FALSE),1)</f>
        <v>#N/A</v>
      </c>
      <c r="Y78" s="8" t="e">
        <f>ROUND(VLOOKUP($M78,age!$A$2:$M$457,12,FALSE),1)</f>
        <v>#N/A</v>
      </c>
      <c r="Z78" s="8" t="e">
        <f>ROUND(VLOOKUP($M78,age!$A$2:$M$457,13,FALSE),1)</f>
        <v>#N/A</v>
      </c>
      <c r="AA78" s="8" t="e">
        <f>ROUND(VLOOKUP($N78,ht!$A$2:$H$253,2,FALSE),1)</f>
        <v>#N/A</v>
      </c>
      <c r="AB78" s="8" t="e">
        <f>ROUND(VLOOKUP($N78,ht!$A$2:$H$253,3,FALSE),1)</f>
        <v>#N/A</v>
      </c>
      <c r="AC78" s="8" t="e">
        <f>ROUND(VLOOKUP($N78,ht!$A$2:$H$253,4,FALSE),1)</f>
        <v>#N/A</v>
      </c>
      <c r="AD78" s="8" t="e">
        <f>ROUND(VLOOKUP($N78,ht!$A$2:$H$253,5,FALSE),1)</f>
        <v>#N/A</v>
      </c>
      <c r="AE78" s="8" t="e">
        <f>ROUND(VLOOKUP($N78,ht!$A$2:$H$253,6,FALSE),1)</f>
        <v>#N/A</v>
      </c>
      <c r="AF78" s="8" t="e">
        <f>ROUND(VLOOKUP($N78,ht!$A$2:$H$253,7,FALSE),1)</f>
        <v>#N/A</v>
      </c>
      <c r="AG78" s="8" t="e">
        <f>ROUND(VLOOKUP($N78,ht!$A$2:$H$253,8,FALSE),1)</f>
        <v>#N/A</v>
      </c>
    </row>
    <row r="79" spans="1:33" x14ac:dyDescent="0.5">
      <c r="A79" s="13"/>
      <c r="B79" s="14"/>
      <c r="C79" s="15"/>
      <c r="D79" s="15"/>
      <c r="E79" s="15"/>
      <c r="F79" s="15"/>
      <c r="G79" s="15"/>
      <c r="H79" s="18" t="str">
        <f t="shared" si="10"/>
        <v/>
      </c>
      <c r="I79" s="18" t="str">
        <f t="shared" si="6"/>
        <v/>
      </c>
      <c r="J79" s="18" t="str">
        <f t="shared" si="7"/>
        <v/>
      </c>
      <c r="K79" s="19" t="str">
        <f>Profile!$B$2</f>
        <v>-</v>
      </c>
      <c r="L79" s="21">
        <f t="shared" si="8"/>
        <v>44774</v>
      </c>
      <c r="M79" s="8" t="str">
        <f t="shared" si="9"/>
        <v>0</v>
      </c>
      <c r="N79" s="8" t="str">
        <f t="shared" si="11"/>
        <v>0</v>
      </c>
      <c r="O79" s="8" t="e">
        <f>ROUND(VLOOKUP($M79,age!$A$2:$M$457,2,FALSE),1)</f>
        <v>#N/A</v>
      </c>
      <c r="P79" s="8" t="e">
        <f>ROUND(VLOOKUP($M79,age!$A$2:$M$457,3,FALSE),1)</f>
        <v>#N/A</v>
      </c>
      <c r="Q79" s="8" t="e">
        <f>ROUND(VLOOKUP($M79,age!$A$2:$M$457,4,FALSE),1)</f>
        <v>#N/A</v>
      </c>
      <c r="R79" s="8" t="e">
        <f>ROUND(VLOOKUP($M79,age!$A$2:$M$457,5,FALSE),1)</f>
        <v>#N/A</v>
      </c>
      <c r="S79" s="8" t="e">
        <f>ROUND(VLOOKUP($M79,age!$A$2:$M$457,6,FALSE),1)</f>
        <v>#N/A</v>
      </c>
      <c r="T79" s="8" t="e">
        <f>ROUND(VLOOKUP($M79,age!$A$2:$M$457,7,FALSE),1)</f>
        <v>#N/A</v>
      </c>
      <c r="U79" s="8" t="e">
        <f>ROUND(VLOOKUP($M79,age!$A$2:$M$457,8,FALSE),1)</f>
        <v>#N/A</v>
      </c>
      <c r="V79" s="8" t="e">
        <f>ROUND(VLOOKUP($M79,age!$A$2:$M$457,9,FALSE),1)</f>
        <v>#N/A</v>
      </c>
      <c r="W79" s="8" t="e">
        <f>ROUND(VLOOKUP($M79,age!$A$2:$M$457,10,FALSE),1)</f>
        <v>#N/A</v>
      </c>
      <c r="X79" s="8" t="e">
        <f>ROUND(VLOOKUP($M79,age!$A$2:$M$457,11,FALSE),1)</f>
        <v>#N/A</v>
      </c>
      <c r="Y79" s="8" t="e">
        <f>ROUND(VLOOKUP($M79,age!$A$2:$M$457,12,FALSE),1)</f>
        <v>#N/A</v>
      </c>
      <c r="Z79" s="8" t="e">
        <f>ROUND(VLOOKUP($M79,age!$A$2:$M$457,13,FALSE),1)</f>
        <v>#N/A</v>
      </c>
      <c r="AA79" s="8" t="e">
        <f>ROUND(VLOOKUP($N79,ht!$A$2:$H$253,2,FALSE),1)</f>
        <v>#N/A</v>
      </c>
      <c r="AB79" s="8" t="e">
        <f>ROUND(VLOOKUP($N79,ht!$A$2:$H$253,3,FALSE),1)</f>
        <v>#N/A</v>
      </c>
      <c r="AC79" s="8" t="e">
        <f>ROUND(VLOOKUP($N79,ht!$A$2:$H$253,4,FALSE),1)</f>
        <v>#N/A</v>
      </c>
      <c r="AD79" s="8" t="e">
        <f>ROUND(VLOOKUP($N79,ht!$A$2:$H$253,5,FALSE),1)</f>
        <v>#N/A</v>
      </c>
      <c r="AE79" s="8" t="e">
        <f>ROUND(VLOOKUP($N79,ht!$A$2:$H$253,6,FALSE),1)</f>
        <v>#N/A</v>
      </c>
      <c r="AF79" s="8" t="e">
        <f>ROUND(VLOOKUP($N79,ht!$A$2:$H$253,7,FALSE),1)</f>
        <v>#N/A</v>
      </c>
      <c r="AG79" s="8" t="e">
        <f>ROUND(VLOOKUP($N79,ht!$A$2:$H$253,8,FALSE),1)</f>
        <v>#N/A</v>
      </c>
    </row>
    <row r="80" spans="1:33" x14ac:dyDescent="0.5">
      <c r="A80" s="13"/>
      <c r="B80" s="14"/>
      <c r="C80" s="15"/>
      <c r="D80" s="15"/>
      <c r="E80" s="15"/>
      <c r="F80" s="15"/>
      <c r="G80" s="15"/>
      <c r="H80" s="18" t="str">
        <f t="shared" si="10"/>
        <v/>
      </c>
      <c r="I80" s="18" t="str">
        <f t="shared" si="6"/>
        <v/>
      </c>
      <c r="J80" s="18" t="str">
        <f t="shared" si="7"/>
        <v/>
      </c>
      <c r="K80" s="19" t="str">
        <f>Profile!$B$2</f>
        <v>-</v>
      </c>
      <c r="L80" s="21">
        <f t="shared" si="8"/>
        <v>44774</v>
      </c>
      <c r="M80" s="8" t="str">
        <f t="shared" si="9"/>
        <v>0</v>
      </c>
      <c r="N80" s="8" t="str">
        <f t="shared" si="11"/>
        <v>0</v>
      </c>
      <c r="O80" s="8" t="e">
        <f>ROUND(VLOOKUP($M80,age!$A$2:$M$457,2,FALSE),1)</f>
        <v>#N/A</v>
      </c>
      <c r="P80" s="8" t="e">
        <f>ROUND(VLOOKUP($M80,age!$A$2:$M$457,3,FALSE),1)</f>
        <v>#N/A</v>
      </c>
      <c r="Q80" s="8" t="e">
        <f>ROUND(VLOOKUP($M80,age!$A$2:$M$457,4,FALSE),1)</f>
        <v>#N/A</v>
      </c>
      <c r="R80" s="8" t="e">
        <f>ROUND(VLOOKUP($M80,age!$A$2:$M$457,5,FALSE),1)</f>
        <v>#N/A</v>
      </c>
      <c r="S80" s="8" t="e">
        <f>ROUND(VLOOKUP($M80,age!$A$2:$M$457,6,FALSE),1)</f>
        <v>#N/A</v>
      </c>
      <c r="T80" s="8" t="e">
        <f>ROUND(VLOOKUP($M80,age!$A$2:$M$457,7,FALSE),1)</f>
        <v>#N/A</v>
      </c>
      <c r="U80" s="8" t="e">
        <f>ROUND(VLOOKUP($M80,age!$A$2:$M$457,8,FALSE),1)</f>
        <v>#N/A</v>
      </c>
      <c r="V80" s="8" t="e">
        <f>ROUND(VLOOKUP($M80,age!$A$2:$M$457,9,FALSE),1)</f>
        <v>#N/A</v>
      </c>
      <c r="W80" s="8" t="e">
        <f>ROUND(VLOOKUP($M80,age!$A$2:$M$457,10,FALSE),1)</f>
        <v>#N/A</v>
      </c>
      <c r="X80" s="8" t="e">
        <f>ROUND(VLOOKUP($M80,age!$A$2:$M$457,11,FALSE),1)</f>
        <v>#N/A</v>
      </c>
      <c r="Y80" s="8" t="e">
        <f>ROUND(VLOOKUP($M80,age!$A$2:$M$457,12,FALSE),1)</f>
        <v>#N/A</v>
      </c>
      <c r="Z80" s="8" t="e">
        <f>ROUND(VLOOKUP($M80,age!$A$2:$M$457,13,FALSE),1)</f>
        <v>#N/A</v>
      </c>
      <c r="AA80" s="8" t="e">
        <f>ROUND(VLOOKUP($N80,ht!$A$2:$H$253,2,FALSE),1)</f>
        <v>#N/A</v>
      </c>
      <c r="AB80" s="8" t="e">
        <f>ROUND(VLOOKUP($N80,ht!$A$2:$H$253,3,FALSE),1)</f>
        <v>#N/A</v>
      </c>
      <c r="AC80" s="8" t="e">
        <f>ROUND(VLOOKUP($N80,ht!$A$2:$H$253,4,FALSE),1)</f>
        <v>#N/A</v>
      </c>
      <c r="AD80" s="8" t="e">
        <f>ROUND(VLOOKUP($N80,ht!$A$2:$H$253,5,FALSE),1)</f>
        <v>#N/A</v>
      </c>
      <c r="AE80" s="8" t="e">
        <f>ROUND(VLOOKUP($N80,ht!$A$2:$H$253,6,FALSE),1)</f>
        <v>#N/A</v>
      </c>
      <c r="AF80" s="8" t="e">
        <f>ROUND(VLOOKUP($N80,ht!$A$2:$H$253,7,FALSE),1)</f>
        <v>#N/A</v>
      </c>
      <c r="AG80" s="8" t="e">
        <f>ROUND(VLOOKUP($N80,ht!$A$2:$H$253,8,FALSE),1)</f>
        <v>#N/A</v>
      </c>
    </row>
    <row r="81" spans="1:33" x14ac:dyDescent="0.5">
      <c r="A81" s="13"/>
      <c r="B81" s="14"/>
      <c r="C81" s="15"/>
      <c r="D81" s="15"/>
      <c r="E81" s="15"/>
      <c r="F81" s="15"/>
      <c r="G81" s="15"/>
      <c r="H81" s="18" t="str">
        <f t="shared" si="10"/>
        <v/>
      </c>
      <c r="I81" s="18" t="str">
        <f t="shared" si="6"/>
        <v/>
      </c>
      <c r="J81" s="18" t="str">
        <f t="shared" si="7"/>
        <v/>
      </c>
      <c r="K81" s="19" t="str">
        <f>Profile!$B$2</f>
        <v>-</v>
      </c>
      <c r="L81" s="21">
        <f t="shared" si="8"/>
        <v>44774</v>
      </c>
      <c r="M81" s="8" t="str">
        <f t="shared" si="9"/>
        <v>0</v>
      </c>
      <c r="N81" s="8" t="str">
        <f t="shared" si="11"/>
        <v>0</v>
      </c>
      <c r="O81" s="8" t="e">
        <f>ROUND(VLOOKUP($M81,age!$A$2:$M$457,2,FALSE),1)</f>
        <v>#N/A</v>
      </c>
      <c r="P81" s="8" t="e">
        <f>ROUND(VLOOKUP($M81,age!$A$2:$M$457,3,FALSE),1)</f>
        <v>#N/A</v>
      </c>
      <c r="Q81" s="8" t="e">
        <f>ROUND(VLOOKUP($M81,age!$A$2:$M$457,4,FALSE),1)</f>
        <v>#N/A</v>
      </c>
      <c r="R81" s="8" t="e">
        <f>ROUND(VLOOKUP($M81,age!$A$2:$M$457,5,FALSE),1)</f>
        <v>#N/A</v>
      </c>
      <c r="S81" s="8" t="e">
        <f>ROUND(VLOOKUP($M81,age!$A$2:$M$457,6,FALSE),1)</f>
        <v>#N/A</v>
      </c>
      <c r="T81" s="8" t="e">
        <f>ROUND(VLOOKUP($M81,age!$A$2:$M$457,7,FALSE),1)</f>
        <v>#N/A</v>
      </c>
      <c r="U81" s="8" t="e">
        <f>ROUND(VLOOKUP($M81,age!$A$2:$M$457,8,FALSE),1)</f>
        <v>#N/A</v>
      </c>
      <c r="V81" s="8" t="e">
        <f>ROUND(VLOOKUP($M81,age!$A$2:$M$457,9,FALSE),1)</f>
        <v>#N/A</v>
      </c>
      <c r="W81" s="8" t="e">
        <f>ROUND(VLOOKUP($M81,age!$A$2:$M$457,10,FALSE),1)</f>
        <v>#N/A</v>
      </c>
      <c r="X81" s="8" t="e">
        <f>ROUND(VLOOKUP($M81,age!$A$2:$M$457,11,FALSE),1)</f>
        <v>#N/A</v>
      </c>
      <c r="Y81" s="8" t="e">
        <f>ROUND(VLOOKUP($M81,age!$A$2:$M$457,12,FALSE),1)</f>
        <v>#N/A</v>
      </c>
      <c r="Z81" s="8" t="e">
        <f>ROUND(VLOOKUP($M81,age!$A$2:$M$457,13,FALSE),1)</f>
        <v>#N/A</v>
      </c>
      <c r="AA81" s="8" t="e">
        <f>ROUND(VLOOKUP($N81,ht!$A$2:$H$253,2,FALSE),1)</f>
        <v>#N/A</v>
      </c>
      <c r="AB81" s="8" t="e">
        <f>ROUND(VLOOKUP($N81,ht!$A$2:$H$253,3,FALSE),1)</f>
        <v>#N/A</v>
      </c>
      <c r="AC81" s="8" t="e">
        <f>ROUND(VLOOKUP($N81,ht!$A$2:$H$253,4,FALSE),1)</f>
        <v>#N/A</v>
      </c>
      <c r="AD81" s="8" t="e">
        <f>ROUND(VLOOKUP($N81,ht!$A$2:$H$253,5,FALSE),1)</f>
        <v>#N/A</v>
      </c>
      <c r="AE81" s="8" t="e">
        <f>ROUND(VLOOKUP($N81,ht!$A$2:$H$253,6,FALSE),1)</f>
        <v>#N/A</v>
      </c>
      <c r="AF81" s="8" t="e">
        <f>ROUND(VLOOKUP($N81,ht!$A$2:$H$253,7,FALSE),1)</f>
        <v>#N/A</v>
      </c>
      <c r="AG81" s="8" t="e">
        <f>ROUND(VLOOKUP($N81,ht!$A$2:$H$253,8,FALSE),1)</f>
        <v>#N/A</v>
      </c>
    </row>
    <row r="82" spans="1:33" x14ac:dyDescent="0.5">
      <c r="A82" s="13"/>
      <c r="B82" s="14"/>
      <c r="C82" s="15"/>
      <c r="D82" s="15"/>
      <c r="E82" s="15"/>
      <c r="F82" s="15"/>
      <c r="G82" s="15"/>
      <c r="H82" s="18" t="str">
        <f t="shared" si="10"/>
        <v/>
      </c>
      <c r="I82" s="18" t="str">
        <f t="shared" si="6"/>
        <v/>
      </c>
      <c r="J82" s="18" t="str">
        <f t="shared" si="7"/>
        <v/>
      </c>
      <c r="K82" s="19" t="str">
        <f>Profile!$B$2</f>
        <v>-</v>
      </c>
      <c r="L82" s="21">
        <f t="shared" si="8"/>
        <v>44774</v>
      </c>
      <c r="M82" s="8" t="str">
        <f t="shared" si="9"/>
        <v>0</v>
      </c>
      <c r="N82" s="8" t="str">
        <f t="shared" si="11"/>
        <v>0</v>
      </c>
      <c r="O82" s="8" t="e">
        <f>ROUND(VLOOKUP($M82,age!$A$2:$M$457,2,FALSE),1)</f>
        <v>#N/A</v>
      </c>
      <c r="P82" s="8" t="e">
        <f>ROUND(VLOOKUP($M82,age!$A$2:$M$457,3,FALSE),1)</f>
        <v>#N/A</v>
      </c>
      <c r="Q82" s="8" t="e">
        <f>ROUND(VLOOKUP($M82,age!$A$2:$M$457,4,FALSE),1)</f>
        <v>#N/A</v>
      </c>
      <c r="R82" s="8" t="e">
        <f>ROUND(VLOOKUP($M82,age!$A$2:$M$457,5,FALSE),1)</f>
        <v>#N/A</v>
      </c>
      <c r="S82" s="8" t="e">
        <f>ROUND(VLOOKUP($M82,age!$A$2:$M$457,6,FALSE),1)</f>
        <v>#N/A</v>
      </c>
      <c r="T82" s="8" t="e">
        <f>ROUND(VLOOKUP($M82,age!$A$2:$M$457,7,FALSE),1)</f>
        <v>#N/A</v>
      </c>
      <c r="U82" s="8" t="e">
        <f>ROUND(VLOOKUP($M82,age!$A$2:$M$457,8,FALSE),1)</f>
        <v>#N/A</v>
      </c>
      <c r="V82" s="8" t="e">
        <f>ROUND(VLOOKUP($M82,age!$A$2:$M$457,9,FALSE),1)</f>
        <v>#N/A</v>
      </c>
      <c r="W82" s="8" t="e">
        <f>ROUND(VLOOKUP($M82,age!$A$2:$M$457,10,FALSE),1)</f>
        <v>#N/A</v>
      </c>
      <c r="X82" s="8" t="e">
        <f>ROUND(VLOOKUP($M82,age!$A$2:$M$457,11,FALSE),1)</f>
        <v>#N/A</v>
      </c>
      <c r="Y82" s="8" t="e">
        <f>ROUND(VLOOKUP($M82,age!$A$2:$M$457,12,FALSE),1)</f>
        <v>#N/A</v>
      </c>
      <c r="Z82" s="8" t="e">
        <f>ROUND(VLOOKUP($M82,age!$A$2:$M$457,13,FALSE),1)</f>
        <v>#N/A</v>
      </c>
      <c r="AA82" s="8" t="e">
        <f>ROUND(VLOOKUP($N82,ht!$A$2:$H$253,2,FALSE),1)</f>
        <v>#N/A</v>
      </c>
      <c r="AB82" s="8" t="e">
        <f>ROUND(VLOOKUP($N82,ht!$A$2:$H$253,3,FALSE),1)</f>
        <v>#N/A</v>
      </c>
      <c r="AC82" s="8" t="e">
        <f>ROUND(VLOOKUP($N82,ht!$A$2:$H$253,4,FALSE),1)</f>
        <v>#N/A</v>
      </c>
      <c r="AD82" s="8" t="e">
        <f>ROUND(VLOOKUP($N82,ht!$A$2:$H$253,5,FALSE),1)</f>
        <v>#N/A</v>
      </c>
      <c r="AE82" s="8" t="e">
        <f>ROUND(VLOOKUP($N82,ht!$A$2:$H$253,6,FALSE),1)</f>
        <v>#N/A</v>
      </c>
      <c r="AF82" s="8" t="e">
        <f>ROUND(VLOOKUP($N82,ht!$A$2:$H$253,7,FALSE),1)</f>
        <v>#N/A</v>
      </c>
      <c r="AG82" s="8" t="e">
        <f>ROUND(VLOOKUP($N82,ht!$A$2:$H$253,8,FALSE),1)</f>
        <v>#N/A</v>
      </c>
    </row>
    <row r="83" spans="1:33" x14ac:dyDescent="0.5">
      <c r="A83" s="13"/>
      <c r="B83" s="14"/>
      <c r="C83" s="15"/>
      <c r="D83" s="15"/>
      <c r="E83" s="15"/>
      <c r="F83" s="15"/>
      <c r="G83" s="15"/>
      <c r="H83" s="18" t="str">
        <f t="shared" si="10"/>
        <v/>
      </c>
      <c r="I83" s="18" t="str">
        <f t="shared" si="6"/>
        <v/>
      </c>
      <c r="J83" s="18" t="str">
        <f t="shared" si="7"/>
        <v/>
      </c>
      <c r="K83" s="19" t="str">
        <f>Profile!$B$2</f>
        <v>-</v>
      </c>
      <c r="L83" s="21">
        <f t="shared" si="8"/>
        <v>44774</v>
      </c>
      <c r="M83" s="8" t="str">
        <f t="shared" si="9"/>
        <v>0</v>
      </c>
      <c r="N83" s="8" t="str">
        <f t="shared" si="11"/>
        <v>0</v>
      </c>
      <c r="O83" s="8" t="e">
        <f>ROUND(VLOOKUP($M83,age!$A$2:$M$457,2,FALSE),1)</f>
        <v>#N/A</v>
      </c>
      <c r="P83" s="8" t="e">
        <f>ROUND(VLOOKUP($M83,age!$A$2:$M$457,3,FALSE),1)</f>
        <v>#N/A</v>
      </c>
      <c r="Q83" s="8" t="e">
        <f>ROUND(VLOOKUP($M83,age!$A$2:$M$457,4,FALSE),1)</f>
        <v>#N/A</v>
      </c>
      <c r="R83" s="8" t="e">
        <f>ROUND(VLOOKUP($M83,age!$A$2:$M$457,5,FALSE),1)</f>
        <v>#N/A</v>
      </c>
      <c r="S83" s="8" t="e">
        <f>ROUND(VLOOKUP($M83,age!$A$2:$M$457,6,FALSE),1)</f>
        <v>#N/A</v>
      </c>
      <c r="T83" s="8" t="e">
        <f>ROUND(VLOOKUP($M83,age!$A$2:$M$457,7,FALSE),1)</f>
        <v>#N/A</v>
      </c>
      <c r="U83" s="8" t="e">
        <f>ROUND(VLOOKUP($M83,age!$A$2:$M$457,8,FALSE),1)</f>
        <v>#N/A</v>
      </c>
      <c r="V83" s="8" t="e">
        <f>ROUND(VLOOKUP($M83,age!$A$2:$M$457,9,FALSE),1)</f>
        <v>#N/A</v>
      </c>
      <c r="W83" s="8" t="e">
        <f>ROUND(VLOOKUP($M83,age!$A$2:$M$457,10,FALSE),1)</f>
        <v>#N/A</v>
      </c>
      <c r="X83" s="8" t="e">
        <f>ROUND(VLOOKUP($M83,age!$A$2:$M$457,11,FALSE),1)</f>
        <v>#N/A</v>
      </c>
      <c r="Y83" s="8" t="e">
        <f>ROUND(VLOOKUP($M83,age!$A$2:$M$457,12,FALSE),1)</f>
        <v>#N/A</v>
      </c>
      <c r="Z83" s="8" t="e">
        <f>ROUND(VLOOKUP($M83,age!$A$2:$M$457,13,FALSE),1)</f>
        <v>#N/A</v>
      </c>
      <c r="AA83" s="8" t="e">
        <f>ROUND(VLOOKUP($N83,ht!$A$2:$H$253,2,FALSE),1)</f>
        <v>#N/A</v>
      </c>
      <c r="AB83" s="8" t="e">
        <f>ROUND(VLOOKUP($N83,ht!$A$2:$H$253,3,FALSE),1)</f>
        <v>#N/A</v>
      </c>
      <c r="AC83" s="8" t="e">
        <f>ROUND(VLOOKUP($N83,ht!$A$2:$H$253,4,FALSE),1)</f>
        <v>#N/A</v>
      </c>
      <c r="AD83" s="8" t="e">
        <f>ROUND(VLOOKUP($N83,ht!$A$2:$H$253,5,FALSE),1)</f>
        <v>#N/A</v>
      </c>
      <c r="AE83" s="8" t="e">
        <f>ROUND(VLOOKUP($N83,ht!$A$2:$H$253,6,FALSE),1)</f>
        <v>#N/A</v>
      </c>
      <c r="AF83" s="8" t="e">
        <f>ROUND(VLOOKUP($N83,ht!$A$2:$H$253,7,FALSE),1)</f>
        <v>#N/A</v>
      </c>
      <c r="AG83" s="8" t="e">
        <f>ROUND(VLOOKUP($N83,ht!$A$2:$H$253,8,FALSE),1)</f>
        <v>#N/A</v>
      </c>
    </row>
    <row r="84" spans="1:33" x14ac:dyDescent="0.5">
      <c r="A84" s="13"/>
      <c r="B84" s="14"/>
      <c r="C84" s="15"/>
      <c r="D84" s="15"/>
      <c r="E84" s="15"/>
      <c r="F84" s="15"/>
      <c r="G84" s="15"/>
      <c r="H84" s="18" t="str">
        <f t="shared" si="10"/>
        <v/>
      </c>
      <c r="I84" s="18" t="str">
        <f t="shared" si="6"/>
        <v/>
      </c>
      <c r="J84" s="18" t="str">
        <f t="shared" si="7"/>
        <v/>
      </c>
      <c r="K84" s="19" t="str">
        <f>Profile!$B$2</f>
        <v>-</v>
      </c>
      <c r="L84" s="21">
        <f t="shared" si="8"/>
        <v>44774</v>
      </c>
      <c r="M84" s="8" t="str">
        <f t="shared" si="9"/>
        <v>0</v>
      </c>
      <c r="N84" s="8" t="str">
        <f t="shared" si="11"/>
        <v>0</v>
      </c>
      <c r="O84" s="8" t="e">
        <f>ROUND(VLOOKUP($M84,age!$A$2:$M$457,2,FALSE),1)</f>
        <v>#N/A</v>
      </c>
      <c r="P84" s="8" t="e">
        <f>ROUND(VLOOKUP($M84,age!$A$2:$M$457,3,FALSE),1)</f>
        <v>#N/A</v>
      </c>
      <c r="Q84" s="8" t="e">
        <f>ROUND(VLOOKUP($M84,age!$A$2:$M$457,4,FALSE),1)</f>
        <v>#N/A</v>
      </c>
      <c r="R84" s="8" t="e">
        <f>ROUND(VLOOKUP($M84,age!$A$2:$M$457,5,FALSE),1)</f>
        <v>#N/A</v>
      </c>
      <c r="S84" s="8" t="e">
        <f>ROUND(VLOOKUP($M84,age!$A$2:$M$457,6,FALSE),1)</f>
        <v>#N/A</v>
      </c>
      <c r="T84" s="8" t="e">
        <f>ROUND(VLOOKUP($M84,age!$A$2:$M$457,7,FALSE),1)</f>
        <v>#N/A</v>
      </c>
      <c r="U84" s="8" t="e">
        <f>ROUND(VLOOKUP($M84,age!$A$2:$M$457,8,FALSE),1)</f>
        <v>#N/A</v>
      </c>
      <c r="V84" s="8" t="e">
        <f>ROUND(VLOOKUP($M84,age!$A$2:$M$457,9,FALSE),1)</f>
        <v>#N/A</v>
      </c>
      <c r="W84" s="8" t="e">
        <f>ROUND(VLOOKUP($M84,age!$A$2:$M$457,10,FALSE),1)</f>
        <v>#N/A</v>
      </c>
      <c r="X84" s="8" t="e">
        <f>ROUND(VLOOKUP($M84,age!$A$2:$M$457,11,FALSE),1)</f>
        <v>#N/A</v>
      </c>
      <c r="Y84" s="8" t="e">
        <f>ROUND(VLOOKUP($M84,age!$A$2:$M$457,12,FALSE),1)</f>
        <v>#N/A</v>
      </c>
      <c r="Z84" s="8" t="e">
        <f>ROUND(VLOOKUP($M84,age!$A$2:$M$457,13,FALSE),1)</f>
        <v>#N/A</v>
      </c>
      <c r="AA84" s="8" t="e">
        <f>ROUND(VLOOKUP($N84,ht!$A$2:$H$253,2,FALSE),1)</f>
        <v>#N/A</v>
      </c>
      <c r="AB84" s="8" t="e">
        <f>ROUND(VLOOKUP($N84,ht!$A$2:$H$253,3,FALSE),1)</f>
        <v>#N/A</v>
      </c>
      <c r="AC84" s="8" t="e">
        <f>ROUND(VLOOKUP($N84,ht!$A$2:$H$253,4,FALSE),1)</f>
        <v>#N/A</v>
      </c>
      <c r="AD84" s="8" t="e">
        <f>ROUND(VLOOKUP($N84,ht!$A$2:$H$253,5,FALSE),1)</f>
        <v>#N/A</v>
      </c>
      <c r="AE84" s="8" t="e">
        <f>ROUND(VLOOKUP($N84,ht!$A$2:$H$253,6,FALSE),1)</f>
        <v>#N/A</v>
      </c>
      <c r="AF84" s="8" t="e">
        <f>ROUND(VLOOKUP($N84,ht!$A$2:$H$253,7,FALSE),1)</f>
        <v>#N/A</v>
      </c>
      <c r="AG84" s="8" t="e">
        <f>ROUND(VLOOKUP($N84,ht!$A$2:$H$253,8,FALSE),1)</f>
        <v>#N/A</v>
      </c>
    </row>
    <row r="85" spans="1:33" x14ac:dyDescent="0.5">
      <c r="A85" s="13"/>
      <c r="B85" s="14"/>
      <c r="C85" s="15"/>
      <c r="D85" s="15"/>
      <c r="E85" s="15"/>
      <c r="F85" s="15"/>
      <c r="G85" s="15"/>
      <c r="H85" s="18" t="str">
        <f t="shared" si="10"/>
        <v/>
      </c>
      <c r="I85" s="18" t="str">
        <f t="shared" si="6"/>
        <v/>
      </c>
      <c r="J85" s="18" t="str">
        <f t="shared" si="7"/>
        <v/>
      </c>
      <c r="K85" s="19" t="str">
        <f>Profile!$B$2</f>
        <v>-</v>
      </c>
      <c r="L85" s="21">
        <f t="shared" si="8"/>
        <v>44774</v>
      </c>
      <c r="M85" s="8" t="str">
        <f t="shared" si="9"/>
        <v>0</v>
      </c>
      <c r="N85" s="8" t="str">
        <f t="shared" si="11"/>
        <v>0</v>
      </c>
      <c r="O85" s="8" t="e">
        <f>ROUND(VLOOKUP($M85,age!$A$2:$M$457,2,FALSE),1)</f>
        <v>#N/A</v>
      </c>
      <c r="P85" s="8" t="e">
        <f>ROUND(VLOOKUP($M85,age!$A$2:$M$457,3,FALSE),1)</f>
        <v>#N/A</v>
      </c>
      <c r="Q85" s="8" t="e">
        <f>ROUND(VLOOKUP($M85,age!$A$2:$M$457,4,FALSE),1)</f>
        <v>#N/A</v>
      </c>
      <c r="R85" s="8" t="e">
        <f>ROUND(VLOOKUP($M85,age!$A$2:$M$457,5,FALSE),1)</f>
        <v>#N/A</v>
      </c>
      <c r="S85" s="8" t="e">
        <f>ROUND(VLOOKUP($M85,age!$A$2:$M$457,6,FALSE),1)</f>
        <v>#N/A</v>
      </c>
      <c r="T85" s="8" t="e">
        <f>ROUND(VLOOKUP($M85,age!$A$2:$M$457,7,FALSE),1)</f>
        <v>#N/A</v>
      </c>
      <c r="U85" s="8" t="e">
        <f>ROUND(VLOOKUP($M85,age!$A$2:$M$457,8,FALSE),1)</f>
        <v>#N/A</v>
      </c>
      <c r="V85" s="8" t="e">
        <f>ROUND(VLOOKUP($M85,age!$A$2:$M$457,9,FALSE),1)</f>
        <v>#N/A</v>
      </c>
      <c r="W85" s="8" t="e">
        <f>ROUND(VLOOKUP($M85,age!$A$2:$M$457,10,FALSE),1)</f>
        <v>#N/A</v>
      </c>
      <c r="X85" s="8" t="e">
        <f>ROUND(VLOOKUP($M85,age!$A$2:$M$457,11,FALSE),1)</f>
        <v>#N/A</v>
      </c>
      <c r="Y85" s="8" t="e">
        <f>ROUND(VLOOKUP($M85,age!$A$2:$M$457,12,FALSE),1)</f>
        <v>#N/A</v>
      </c>
      <c r="Z85" s="8" t="e">
        <f>ROUND(VLOOKUP($M85,age!$A$2:$M$457,13,FALSE),1)</f>
        <v>#N/A</v>
      </c>
      <c r="AA85" s="8" t="e">
        <f>ROUND(VLOOKUP($N85,ht!$A$2:$H$253,2,FALSE),1)</f>
        <v>#N/A</v>
      </c>
      <c r="AB85" s="8" t="e">
        <f>ROUND(VLOOKUP($N85,ht!$A$2:$H$253,3,FALSE),1)</f>
        <v>#N/A</v>
      </c>
      <c r="AC85" s="8" t="e">
        <f>ROUND(VLOOKUP($N85,ht!$A$2:$H$253,4,FALSE),1)</f>
        <v>#N/A</v>
      </c>
      <c r="AD85" s="8" t="e">
        <f>ROUND(VLOOKUP($N85,ht!$A$2:$H$253,5,FALSE),1)</f>
        <v>#N/A</v>
      </c>
      <c r="AE85" s="8" t="e">
        <f>ROUND(VLOOKUP($N85,ht!$A$2:$H$253,6,FALSE),1)</f>
        <v>#N/A</v>
      </c>
      <c r="AF85" s="8" t="e">
        <f>ROUND(VLOOKUP($N85,ht!$A$2:$H$253,7,FALSE),1)</f>
        <v>#N/A</v>
      </c>
      <c r="AG85" s="8" t="e">
        <f>ROUND(VLOOKUP($N85,ht!$A$2:$H$253,8,FALSE),1)</f>
        <v>#N/A</v>
      </c>
    </row>
    <row r="86" spans="1:33" x14ac:dyDescent="0.5">
      <c r="A86" s="13"/>
      <c r="B86" s="14"/>
      <c r="C86" s="15"/>
      <c r="D86" s="15"/>
      <c r="E86" s="15"/>
      <c r="F86" s="15"/>
      <c r="G86" s="15"/>
      <c r="H86" s="18" t="str">
        <f t="shared" si="10"/>
        <v/>
      </c>
      <c r="I86" s="18" t="str">
        <f t="shared" si="6"/>
        <v/>
      </c>
      <c r="J86" s="18" t="str">
        <f t="shared" si="7"/>
        <v/>
      </c>
      <c r="K86" s="19" t="str">
        <f>Profile!$B$2</f>
        <v>-</v>
      </c>
      <c r="L86" s="21">
        <f t="shared" si="8"/>
        <v>44774</v>
      </c>
      <c r="M86" s="8" t="str">
        <f t="shared" si="9"/>
        <v>0</v>
      </c>
      <c r="N86" s="8" t="str">
        <f t="shared" si="11"/>
        <v>0</v>
      </c>
      <c r="O86" s="8" t="e">
        <f>ROUND(VLOOKUP($M86,age!$A$2:$M$457,2,FALSE),1)</f>
        <v>#N/A</v>
      </c>
      <c r="P86" s="8" t="e">
        <f>ROUND(VLOOKUP($M86,age!$A$2:$M$457,3,FALSE),1)</f>
        <v>#N/A</v>
      </c>
      <c r="Q86" s="8" t="e">
        <f>ROUND(VLOOKUP($M86,age!$A$2:$M$457,4,FALSE),1)</f>
        <v>#N/A</v>
      </c>
      <c r="R86" s="8" t="e">
        <f>ROUND(VLOOKUP($M86,age!$A$2:$M$457,5,FALSE),1)</f>
        <v>#N/A</v>
      </c>
      <c r="S86" s="8" t="e">
        <f>ROUND(VLOOKUP($M86,age!$A$2:$M$457,6,FALSE),1)</f>
        <v>#N/A</v>
      </c>
      <c r="T86" s="8" t="e">
        <f>ROUND(VLOOKUP($M86,age!$A$2:$M$457,7,FALSE),1)</f>
        <v>#N/A</v>
      </c>
      <c r="U86" s="8" t="e">
        <f>ROUND(VLOOKUP($M86,age!$A$2:$M$457,8,FALSE),1)</f>
        <v>#N/A</v>
      </c>
      <c r="V86" s="8" t="e">
        <f>ROUND(VLOOKUP($M86,age!$A$2:$M$457,9,FALSE),1)</f>
        <v>#N/A</v>
      </c>
      <c r="W86" s="8" t="e">
        <f>ROUND(VLOOKUP($M86,age!$A$2:$M$457,10,FALSE),1)</f>
        <v>#N/A</v>
      </c>
      <c r="X86" s="8" t="e">
        <f>ROUND(VLOOKUP($M86,age!$A$2:$M$457,11,FALSE),1)</f>
        <v>#N/A</v>
      </c>
      <c r="Y86" s="8" t="e">
        <f>ROUND(VLOOKUP($M86,age!$A$2:$M$457,12,FALSE),1)</f>
        <v>#N/A</v>
      </c>
      <c r="Z86" s="8" t="e">
        <f>ROUND(VLOOKUP($M86,age!$A$2:$M$457,13,FALSE),1)</f>
        <v>#N/A</v>
      </c>
      <c r="AA86" s="8" t="e">
        <f>ROUND(VLOOKUP($N86,ht!$A$2:$H$253,2,FALSE),1)</f>
        <v>#N/A</v>
      </c>
      <c r="AB86" s="8" t="e">
        <f>ROUND(VLOOKUP($N86,ht!$A$2:$H$253,3,FALSE),1)</f>
        <v>#N/A</v>
      </c>
      <c r="AC86" s="8" t="e">
        <f>ROUND(VLOOKUP($N86,ht!$A$2:$H$253,4,FALSE),1)</f>
        <v>#N/A</v>
      </c>
      <c r="AD86" s="8" t="e">
        <f>ROUND(VLOOKUP($N86,ht!$A$2:$H$253,5,FALSE),1)</f>
        <v>#N/A</v>
      </c>
      <c r="AE86" s="8" t="e">
        <f>ROUND(VLOOKUP($N86,ht!$A$2:$H$253,6,FALSE),1)</f>
        <v>#N/A</v>
      </c>
      <c r="AF86" s="8" t="e">
        <f>ROUND(VLOOKUP($N86,ht!$A$2:$H$253,7,FALSE),1)</f>
        <v>#N/A</v>
      </c>
      <c r="AG86" s="8" t="e">
        <f>ROUND(VLOOKUP($N86,ht!$A$2:$H$253,8,FALSE),1)</f>
        <v>#N/A</v>
      </c>
    </row>
    <row r="87" spans="1:33" x14ac:dyDescent="0.5">
      <c r="A87" s="13"/>
      <c r="B87" s="14"/>
      <c r="C87" s="15"/>
      <c r="D87" s="15"/>
      <c r="E87" s="15"/>
      <c r="F87" s="15"/>
      <c r="G87" s="15"/>
      <c r="H87" s="18" t="str">
        <f t="shared" si="10"/>
        <v/>
      </c>
      <c r="I87" s="18" t="str">
        <f t="shared" si="6"/>
        <v/>
      </c>
      <c r="J87" s="18" t="str">
        <f t="shared" si="7"/>
        <v/>
      </c>
      <c r="K87" s="19" t="str">
        <f>Profile!$B$2</f>
        <v>-</v>
      </c>
      <c r="L87" s="21">
        <f t="shared" si="8"/>
        <v>44774</v>
      </c>
      <c r="M87" s="8" t="str">
        <f t="shared" si="9"/>
        <v>0</v>
      </c>
      <c r="N87" s="8" t="str">
        <f t="shared" si="11"/>
        <v>0</v>
      </c>
      <c r="O87" s="8" t="e">
        <f>ROUND(VLOOKUP($M87,age!$A$2:$M$457,2,FALSE),1)</f>
        <v>#N/A</v>
      </c>
      <c r="P87" s="8" t="e">
        <f>ROUND(VLOOKUP($M87,age!$A$2:$M$457,3,FALSE),1)</f>
        <v>#N/A</v>
      </c>
      <c r="Q87" s="8" t="e">
        <f>ROUND(VLOOKUP($M87,age!$A$2:$M$457,4,FALSE),1)</f>
        <v>#N/A</v>
      </c>
      <c r="R87" s="8" t="e">
        <f>ROUND(VLOOKUP($M87,age!$A$2:$M$457,5,FALSE),1)</f>
        <v>#N/A</v>
      </c>
      <c r="S87" s="8" t="e">
        <f>ROUND(VLOOKUP($M87,age!$A$2:$M$457,6,FALSE),1)</f>
        <v>#N/A</v>
      </c>
      <c r="T87" s="8" t="e">
        <f>ROUND(VLOOKUP($M87,age!$A$2:$M$457,7,FALSE),1)</f>
        <v>#N/A</v>
      </c>
      <c r="U87" s="8" t="e">
        <f>ROUND(VLOOKUP($M87,age!$A$2:$M$457,8,FALSE),1)</f>
        <v>#N/A</v>
      </c>
      <c r="V87" s="8" t="e">
        <f>ROUND(VLOOKUP($M87,age!$A$2:$M$457,9,FALSE),1)</f>
        <v>#N/A</v>
      </c>
      <c r="W87" s="8" t="e">
        <f>ROUND(VLOOKUP($M87,age!$A$2:$M$457,10,FALSE),1)</f>
        <v>#N/A</v>
      </c>
      <c r="X87" s="8" t="e">
        <f>ROUND(VLOOKUP($M87,age!$A$2:$M$457,11,FALSE),1)</f>
        <v>#N/A</v>
      </c>
      <c r="Y87" s="8" t="e">
        <f>ROUND(VLOOKUP($M87,age!$A$2:$M$457,12,FALSE),1)</f>
        <v>#N/A</v>
      </c>
      <c r="Z87" s="8" t="e">
        <f>ROUND(VLOOKUP($M87,age!$A$2:$M$457,13,FALSE),1)</f>
        <v>#N/A</v>
      </c>
      <c r="AA87" s="8" t="e">
        <f>ROUND(VLOOKUP($N87,ht!$A$2:$H$253,2,FALSE),1)</f>
        <v>#N/A</v>
      </c>
      <c r="AB87" s="8" t="e">
        <f>ROUND(VLOOKUP($N87,ht!$A$2:$H$253,3,FALSE),1)</f>
        <v>#N/A</v>
      </c>
      <c r="AC87" s="8" t="e">
        <f>ROUND(VLOOKUP($N87,ht!$A$2:$H$253,4,FALSE),1)</f>
        <v>#N/A</v>
      </c>
      <c r="AD87" s="8" t="e">
        <f>ROUND(VLOOKUP($N87,ht!$A$2:$H$253,5,FALSE),1)</f>
        <v>#N/A</v>
      </c>
      <c r="AE87" s="8" t="e">
        <f>ROUND(VLOOKUP($N87,ht!$A$2:$H$253,6,FALSE),1)</f>
        <v>#N/A</v>
      </c>
      <c r="AF87" s="8" t="e">
        <f>ROUND(VLOOKUP($N87,ht!$A$2:$H$253,7,FALSE),1)</f>
        <v>#N/A</v>
      </c>
      <c r="AG87" s="8" t="e">
        <f>ROUND(VLOOKUP($N87,ht!$A$2:$H$253,8,FALSE),1)</f>
        <v>#N/A</v>
      </c>
    </row>
    <row r="88" spans="1:33" x14ac:dyDescent="0.5">
      <c r="A88" s="13"/>
      <c r="B88" s="14"/>
      <c r="C88" s="15"/>
      <c r="D88" s="15"/>
      <c r="E88" s="15"/>
      <c r="F88" s="15"/>
      <c r="G88" s="15"/>
      <c r="H88" s="18" t="str">
        <f t="shared" si="10"/>
        <v/>
      </c>
      <c r="I88" s="18" t="str">
        <f t="shared" si="6"/>
        <v/>
      </c>
      <c r="J88" s="18" t="str">
        <f t="shared" si="7"/>
        <v/>
      </c>
      <c r="K88" s="19" t="str">
        <f>Profile!$B$2</f>
        <v>-</v>
      </c>
      <c r="L88" s="21">
        <f t="shared" si="8"/>
        <v>44774</v>
      </c>
      <c r="M88" s="8" t="str">
        <f t="shared" si="9"/>
        <v>0</v>
      </c>
      <c r="N88" s="8" t="str">
        <f t="shared" si="11"/>
        <v>0</v>
      </c>
      <c r="O88" s="8" t="e">
        <f>ROUND(VLOOKUP($M88,age!$A$2:$M$457,2,FALSE),1)</f>
        <v>#N/A</v>
      </c>
      <c r="P88" s="8" t="e">
        <f>ROUND(VLOOKUP($M88,age!$A$2:$M$457,3,FALSE),1)</f>
        <v>#N/A</v>
      </c>
      <c r="Q88" s="8" t="e">
        <f>ROUND(VLOOKUP($M88,age!$A$2:$M$457,4,FALSE),1)</f>
        <v>#N/A</v>
      </c>
      <c r="R88" s="8" t="e">
        <f>ROUND(VLOOKUP($M88,age!$A$2:$M$457,5,FALSE),1)</f>
        <v>#N/A</v>
      </c>
      <c r="S88" s="8" t="e">
        <f>ROUND(VLOOKUP($M88,age!$A$2:$M$457,6,FALSE),1)</f>
        <v>#N/A</v>
      </c>
      <c r="T88" s="8" t="e">
        <f>ROUND(VLOOKUP($M88,age!$A$2:$M$457,7,FALSE),1)</f>
        <v>#N/A</v>
      </c>
      <c r="U88" s="8" t="e">
        <f>ROUND(VLOOKUP($M88,age!$A$2:$M$457,8,FALSE),1)</f>
        <v>#N/A</v>
      </c>
      <c r="V88" s="8" t="e">
        <f>ROUND(VLOOKUP($M88,age!$A$2:$M$457,9,FALSE),1)</f>
        <v>#N/A</v>
      </c>
      <c r="W88" s="8" t="e">
        <f>ROUND(VLOOKUP($M88,age!$A$2:$M$457,10,FALSE),1)</f>
        <v>#N/A</v>
      </c>
      <c r="X88" s="8" t="e">
        <f>ROUND(VLOOKUP($M88,age!$A$2:$M$457,11,FALSE),1)</f>
        <v>#N/A</v>
      </c>
      <c r="Y88" s="8" t="e">
        <f>ROUND(VLOOKUP($M88,age!$A$2:$M$457,12,FALSE),1)</f>
        <v>#N/A</v>
      </c>
      <c r="Z88" s="8" t="e">
        <f>ROUND(VLOOKUP($M88,age!$A$2:$M$457,13,FALSE),1)</f>
        <v>#N/A</v>
      </c>
      <c r="AA88" s="8" t="e">
        <f>ROUND(VLOOKUP($N88,ht!$A$2:$H$253,2,FALSE),1)</f>
        <v>#N/A</v>
      </c>
      <c r="AB88" s="8" t="e">
        <f>ROUND(VLOOKUP($N88,ht!$A$2:$H$253,3,FALSE),1)</f>
        <v>#N/A</v>
      </c>
      <c r="AC88" s="8" t="e">
        <f>ROUND(VLOOKUP($N88,ht!$A$2:$H$253,4,FALSE),1)</f>
        <v>#N/A</v>
      </c>
      <c r="AD88" s="8" t="e">
        <f>ROUND(VLOOKUP($N88,ht!$A$2:$H$253,5,FALSE),1)</f>
        <v>#N/A</v>
      </c>
      <c r="AE88" s="8" t="e">
        <f>ROUND(VLOOKUP($N88,ht!$A$2:$H$253,6,FALSE),1)</f>
        <v>#N/A</v>
      </c>
      <c r="AF88" s="8" t="e">
        <f>ROUND(VLOOKUP($N88,ht!$A$2:$H$253,7,FALSE),1)</f>
        <v>#N/A</v>
      </c>
      <c r="AG88" s="8" t="e">
        <f>ROUND(VLOOKUP($N88,ht!$A$2:$H$253,8,FALSE),1)</f>
        <v>#N/A</v>
      </c>
    </row>
    <row r="89" spans="1:33" x14ac:dyDescent="0.5">
      <c r="A89" s="13"/>
      <c r="B89" s="14"/>
      <c r="C89" s="15"/>
      <c r="D89" s="15"/>
      <c r="E89" s="15"/>
      <c r="F89" s="15"/>
      <c r="G89" s="15"/>
      <c r="H89" s="18" t="str">
        <f t="shared" si="10"/>
        <v/>
      </c>
      <c r="I89" s="18" t="str">
        <f t="shared" si="6"/>
        <v/>
      </c>
      <c r="J89" s="18" t="str">
        <f t="shared" si="7"/>
        <v/>
      </c>
      <c r="K89" s="19" t="str">
        <f>Profile!$B$2</f>
        <v>-</v>
      </c>
      <c r="L89" s="21">
        <f t="shared" si="8"/>
        <v>44774</v>
      </c>
      <c r="M89" s="8" t="str">
        <f t="shared" si="9"/>
        <v>0</v>
      </c>
      <c r="N89" s="8" t="str">
        <f t="shared" si="11"/>
        <v>0</v>
      </c>
      <c r="O89" s="8" t="e">
        <f>ROUND(VLOOKUP($M89,age!$A$2:$M$457,2,FALSE),1)</f>
        <v>#N/A</v>
      </c>
      <c r="P89" s="8" t="e">
        <f>ROUND(VLOOKUP($M89,age!$A$2:$M$457,3,FALSE),1)</f>
        <v>#N/A</v>
      </c>
      <c r="Q89" s="8" t="e">
        <f>ROUND(VLOOKUP($M89,age!$A$2:$M$457,4,FALSE),1)</f>
        <v>#N/A</v>
      </c>
      <c r="R89" s="8" t="e">
        <f>ROUND(VLOOKUP($M89,age!$A$2:$M$457,5,FALSE),1)</f>
        <v>#N/A</v>
      </c>
      <c r="S89" s="8" t="e">
        <f>ROUND(VLOOKUP($M89,age!$A$2:$M$457,6,FALSE),1)</f>
        <v>#N/A</v>
      </c>
      <c r="T89" s="8" t="e">
        <f>ROUND(VLOOKUP($M89,age!$A$2:$M$457,7,FALSE),1)</f>
        <v>#N/A</v>
      </c>
      <c r="U89" s="8" t="e">
        <f>ROUND(VLOOKUP($M89,age!$A$2:$M$457,8,FALSE),1)</f>
        <v>#N/A</v>
      </c>
      <c r="V89" s="8" t="e">
        <f>ROUND(VLOOKUP($M89,age!$A$2:$M$457,9,FALSE),1)</f>
        <v>#N/A</v>
      </c>
      <c r="W89" s="8" t="e">
        <f>ROUND(VLOOKUP($M89,age!$A$2:$M$457,10,FALSE),1)</f>
        <v>#N/A</v>
      </c>
      <c r="X89" s="8" t="e">
        <f>ROUND(VLOOKUP($M89,age!$A$2:$M$457,11,FALSE),1)</f>
        <v>#N/A</v>
      </c>
      <c r="Y89" s="8" t="e">
        <f>ROUND(VLOOKUP($M89,age!$A$2:$M$457,12,FALSE),1)</f>
        <v>#N/A</v>
      </c>
      <c r="Z89" s="8" t="e">
        <f>ROUND(VLOOKUP($M89,age!$A$2:$M$457,13,FALSE),1)</f>
        <v>#N/A</v>
      </c>
      <c r="AA89" s="8" t="e">
        <f>ROUND(VLOOKUP($N89,ht!$A$2:$H$253,2,FALSE),1)</f>
        <v>#N/A</v>
      </c>
      <c r="AB89" s="8" t="e">
        <f>ROUND(VLOOKUP($N89,ht!$A$2:$H$253,3,FALSE),1)</f>
        <v>#N/A</v>
      </c>
      <c r="AC89" s="8" t="e">
        <f>ROUND(VLOOKUP($N89,ht!$A$2:$H$253,4,FALSE),1)</f>
        <v>#N/A</v>
      </c>
      <c r="AD89" s="8" t="e">
        <f>ROUND(VLOOKUP($N89,ht!$A$2:$H$253,5,FALSE),1)</f>
        <v>#N/A</v>
      </c>
      <c r="AE89" s="8" t="e">
        <f>ROUND(VLOOKUP($N89,ht!$A$2:$H$253,6,FALSE),1)</f>
        <v>#N/A</v>
      </c>
      <c r="AF89" s="8" t="e">
        <f>ROUND(VLOOKUP($N89,ht!$A$2:$H$253,7,FALSE),1)</f>
        <v>#N/A</v>
      </c>
      <c r="AG89" s="8" t="e">
        <f>ROUND(VLOOKUP($N89,ht!$A$2:$H$253,8,FALSE),1)</f>
        <v>#N/A</v>
      </c>
    </row>
    <row r="90" spans="1:33" x14ac:dyDescent="0.5">
      <c r="A90" s="13"/>
      <c r="B90" s="14"/>
      <c r="C90" s="15"/>
      <c r="D90" s="15"/>
      <c r="E90" s="15"/>
      <c r="F90" s="15"/>
      <c r="G90" s="15"/>
      <c r="H90" s="18" t="str">
        <f t="shared" si="10"/>
        <v/>
      </c>
      <c r="I90" s="18" t="str">
        <f t="shared" si="6"/>
        <v/>
      </c>
      <c r="J90" s="18" t="str">
        <f t="shared" si="7"/>
        <v/>
      </c>
      <c r="K90" s="19" t="str">
        <f>Profile!$B$2</f>
        <v>-</v>
      </c>
      <c r="L90" s="21">
        <f t="shared" si="8"/>
        <v>44774</v>
      </c>
      <c r="M90" s="8" t="str">
        <f t="shared" si="9"/>
        <v>0</v>
      </c>
      <c r="N90" s="8" t="str">
        <f t="shared" si="11"/>
        <v>0</v>
      </c>
      <c r="O90" s="8" t="e">
        <f>ROUND(VLOOKUP($M90,age!$A$2:$M$457,2,FALSE),1)</f>
        <v>#N/A</v>
      </c>
      <c r="P90" s="8" t="e">
        <f>ROUND(VLOOKUP($M90,age!$A$2:$M$457,3,FALSE),1)</f>
        <v>#N/A</v>
      </c>
      <c r="Q90" s="8" t="e">
        <f>ROUND(VLOOKUP($M90,age!$A$2:$M$457,4,FALSE),1)</f>
        <v>#N/A</v>
      </c>
      <c r="R90" s="8" t="e">
        <f>ROUND(VLOOKUP($M90,age!$A$2:$M$457,5,FALSE),1)</f>
        <v>#N/A</v>
      </c>
      <c r="S90" s="8" t="e">
        <f>ROUND(VLOOKUP($M90,age!$A$2:$M$457,6,FALSE),1)</f>
        <v>#N/A</v>
      </c>
      <c r="T90" s="8" t="e">
        <f>ROUND(VLOOKUP($M90,age!$A$2:$M$457,7,FALSE),1)</f>
        <v>#N/A</v>
      </c>
      <c r="U90" s="8" t="e">
        <f>ROUND(VLOOKUP($M90,age!$A$2:$M$457,8,FALSE),1)</f>
        <v>#N/A</v>
      </c>
      <c r="V90" s="8" t="e">
        <f>ROUND(VLOOKUP($M90,age!$A$2:$M$457,9,FALSE),1)</f>
        <v>#N/A</v>
      </c>
      <c r="W90" s="8" t="e">
        <f>ROUND(VLOOKUP($M90,age!$A$2:$M$457,10,FALSE),1)</f>
        <v>#N/A</v>
      </c>
      <c r="X90" s="8" t="e">
        <f>ROUND(VLOOKUP($M90,age!$A$2:$M$457,11,FALSE),1)</f>
        <v>#N/A</v>
      </c>
      <c r="Y90" s="8" t="e">
        <f>ROUND(VLOOKUP($M90,age!$A$2:$M$457,12,FALSE),1)</f>
        <v>#N/A</v>
      </c>
      <c r="Z90" s="8" t="e">
        <f>ROUND(VLOOKUP($M90,age!$A$2:$M$457,13,FALSE),1)</f>
        <v>#N/A</v>
      </c>
      <c r="AA90" s="8" t="e">
        <f>ROUND(VLOOKUP($N90,ht!$A$2:$H$253,2,FALSE),1)</f>
        <v>#N/A</v>
      </c>
      <c r="AB90" s="8" t="e">
        <f>ROUND(VLOOKUP($N90,ht!$A$2:$H$253,3,FALSE),1)</f>
        <v>#N/A</v>
      </c>
      <c r="AC90" s="8" t="e">
        <f>ROUND(VLOOKUP($N90,ht!$A$2:$H$253,4,FALSE),1)</f>
        <v>#N/A</v>
      </c>
      <c r="AD90" s="8" t="e">
        <f>ROUND(VLOOKUP($N90,ht!$A$2:$H$253,5,FALSE),1)</f>
        <v>#N/A</v>
      </c>
      <c r="AE90" s="8" t="e">
        <f>ROUND(VLOOKUP($N90,ht!$A$2:$H$253,6,FALSE),1)</f>
        <v>#N/A</v>
      </c>
      <c r="AF90" s="8" t="e">
        <f>ROUND(VLOOKUP($N90,ht!$A$2:$H$253,7,FALSE),1)</f>
        <v>#N/A</v>
      </c>
      <c r="AG90" s="8" t="e">
        <f>ROUND(VLOOKUP($N90,ht!$A$2:$H$253,8,FALSE),1)</f>
        <v>#N/A</v>
      </c>
    </row>
    <row r="91" spans="1:33" x14ac:dyDescent="0.5">
      <c r="A91" s="13"/>
      <c r="B91" s="14"/>
      <c r="C91" s="15"/>
      <c r="D91" s="15"/>
      <c r="E91" s="15"/>
      <c r="F91" s="15"/>
      <c r="G91" s="15"/>
      <c r="H91" s="18" t="str">
        <f t="shared" si="10"/>
        <v/>
      </c>
      <c r="I91" s="18" t="str">
        <f t="shared" si="6"/>
        <v/>
      </c>
      <c r="J91" s="18" t="str">
        <f t="shared" si="7"/>
        <v/>
      </c>
      <c r="K91" s="19" t="str">
        <f>Profile!$B$2</f>
        <v>-</v>
      </c>
      <c r="L91" s="21">
        <f t="shared" si="8"/>
        <v>44774</v>
      </c>
      <c r="M91" s="8" t="str">
        <f t="shared" si="9"/>
        <v>0</v>
      </c>
      <c r="N91" s="8" t="str">
        <f t="shared" si="11"/>
        <v>0</v>
      </c>
      <c r="O91" s="8" t="e">
        <f>ROUND(VLOOKUP($M91,age!$A$2:$M$457,2,FALSE),1)</f>
        <v>#N/A</v>
      </c>
      <c r="P91" s="8" t="e">
        <f>ROUND(VLOOKUP($M91,age!$A$2:$M$457,3,FALSE),1)</f>
        <v>#N/A</v>
      </c>
      <c r="Q91" s="8" t="e">
        <f>ROUND(VLOOKUP($M91,age!$A$2:$M$457,4,FALSE),1)</f>
        <v>#N/A</v>
      </c>
      <c r="R91" s="8" t="e">
        <f>ROUND(VLOOKUP($M91,age!$A$2:$M$457,5,FALSE),1)</f>
        <v>#N/A</v>
      </c>
      <c r="S91" s="8" t="e">
        <f>ROUND(VLOOKUP($M91,age!$A$2:$M$457,6,FALSE),1)</f>
        <v>#N/A</v>
      </c>
      <c r="T91" s="8" t="e">
        <f>ROUND(VLOOKUP($M91,age!$A$2:$M$457,7,FALSE),1)</f>
        <v>#N/A</v>
      </c>
      <c r="U91" s="8" t="e">
        <f>ROUND(VLOOKUP($M91,age!$A$2:$M$457,8,FALSE),1)</f>
        <v>#N/A</v>
      </c>
      <c r="V91" s="8" t="e">
        <f>ROUND(VLOOKUP($M91,age!$A$2:$M$457,9,FALSE),1)</f>
        <v>#N/A</v>
      </c>
      <c r="W91" s="8" t="e">
        <f>ROUND(VLOOKUP($M91,age!$A$2:$M$457,10,FALSE),1)</f>
        <v>#N/A</v>
      </c>
      <c r="X91" s="8" t="e">
        <f>ROUND(VLOOKUP($M91,age!$A$2:$M$457,11,FALSE),1)</f>
        <v>#N/A</v>
      </c>
      <c r="Y91" s="8" t="e">
        <f>ROUND(VLOOKUP($M91,age!$A$2:$M$457,12,FALSE),1)</f>
        <v>#N/A</v>
      </c>
      <c r="Z91" s="8" t="e">
        <f>ROUND(VLOOKUP($M91,age!$A$2:$M$457,13,FALSE),1)</f>
        <v>#N/A</v>
      </c>
      <c r="AA91" s="8" t="e">
        <f>ROUND(VLOOKUP($N91,ht!$A$2:$H$253,2,FALSE),1)</f>
        <v>#N/A</v>
      </c>
      <c r="AB91" s="8" t="e">
        <f>ROUND(VLOOKUP($N91,ht!$A$2:$H$253,3,FALSE),1)</f>
        <v>#N/A</v>
      </c>
      <c r="AC91" s="8" t="e">
        <f>ROUND(VLOOKUP($N91,ht!$A$2:$H$253,4,FALSE),1)</f>
        <v>#N/A</v>
      </c>
      <c r="AD91" s="8" t="e">
        <f>ROUND(VLOOKUP($N91,ht!$A$2:$H$253,5,FALSE),1)</f>
        <v>#N/A</v>
      </c>
      <c r="AE91" s="8" t="e">
        <f>ROUND(VLOOKUP($N91,ht!$A$2:$H$253,6,FALSE),1)</f>
        <v>#N/A</v>
      </c>
      <c r="AF91" s="8" t="e">
        <f>ROUND(VLOOKUP($N91,ht!$A$2:$H$253,7,FALSE),1)</f>
        <v>#N/A</v>
      </c>
      <c r="AG91" s="8" t="e">
        <f>ROUND(VLOOKUP($N91,ht!$A$2:$H$253,8,FALSE),1)</f>
        <v>#N/A</v>
      </c>
    </row>
    <row r="92" spans="1:33" x14ac:dyDescent="0.5">
      <c r="A92" s="13"/>
      <c r="B92" s="14"/>
      <c r="C92" s="15"/>
      <c r="D92" s="15"/>
      <c r="E92" s="15"/>
      <c r="F92" s="15"/>
      <c r="G92" s="15"/>
      <c r="H92" s="18" t="str">
        <f t="shared" si="10"/>
        <v/>
      </c>
      <c r="I92" s="18" t="str">
        <f t="shared" si="6"/>
        <v/>
      </c>
      <c r="J92" s="18" t="str">
        <f t="shared" si="7"/>
        <v/>
      </c>
      <c r="K92" s="19" t="str">
        <f>Profile!$B$2</f>
        <v>-</v>
      </c>
      <c r="L92" s="21">
        <f t="shared" si="8"/>
        <v>44774</v>
      </c>
      <c r="M92" s="8" t="str">
        <f t="shared" si="9"/>
        <v>0</v>
      </c>
      <c r="N92" s="8" t="str">
        <f t="shared" si="11"/>
        <v>0</v>
      </c>
      <c r="O92" s="8" t="e">
        <f>ROUND(VLOOKUP($M92,age!$A$2:$M$457,2,FALSE),1)</f>
        <v>#N/A</v>
      </c>
      <c r="P92" s="8" t="e">
        <f>ROUND(VLOOKUP($M92,age!$A$2:$M$457,3,FALSE),1)</f>
        <v>#N/A</v>
      </c>
      <c r="Q92" s="8" t="e">
        <f>ROUND(VLOOKUP($M92,age!$A$2:$M$457,4,FALSE),1)</f>
        <v>#N/A</v>
      </c>
      <c r="R92" s="8" t="e">
        <f>ROUND(VLOOKUP($M92,age!$A$2:$M$457,5,FALSE),1)</f>
        <v>#N/A</v>
      </c>
      <c r="S92" s="8" t="e">
        <f>ROUND(VLOOKUP($M92,age!$A$2:$M$457,6,FALSE),1)</f>
        <v>#N/A</v>
      </c>
      <c r="T92" s="8" t="e">
        <f>ROUND(VLOOKUP($M92,age!$A$2:$M$457,7,FALSE),1)</f>
        <v>#N/A</v>
      </c>
      <c r="U92" s="8" t="e">
        <f>ROUND(VLOOKUP($M92,age!$A$2:$M$457,8,FALSE),1)</f>
        <v>#N/A</v>
      </c>
      <c r="V92" s="8" t="e">
        <f>ROUND(VLOOKUP($M92,age!$A$2:$M$457,9,FALSE),1)</f>
        <v>#N/A</v>
      </c>
      <c r="W92" s="8" t="e">
        <f>ROUND(VLOOKUP($M92,age!$A$2:$M$457,10,FALSE),1)</f>
        <v>#N/A</v>
      </c>
      <c r="X92" s="8" t="e">
        <f>ROUND(VLOOKUP($M92,age!$A$2:$M$457,11,FALSE),1)</f>
        <v>#N/A</v>
      </c>
      <c r="Y92" s="8" t="e">
        <f>ROUND(VLOOKUP($M92,age!$A$2:$M$457,12,FALSE),1)</f>
        <v>#N/A</v>
      </c>
      <c r="Z92" s="8" t="e">
        <f>ROUND(VLOOKUP($M92,age!$A$2:$M$457,13,FALSE),1)</f>
        <v>#N/A</v>
      </c>
      <c r="AA92" s="8" t="e">
        <f>ROUND(VLOOKUP($N92,ht!$A$2:$H$253,2,FALSE),1)</f>
        <v>#N/A</v>
      </c>
      <c r="AB92" s="8" t="e">
        <f>ROUND(VLOOKUP($N92,ht!$A$2:$H$253,3,FALSE),1)</f>
        <v>#N/A</v>
      </c>
      <c r="AC92" s="8" t="e">
        <f>ROUND(VLOOKUP($N92,ht!$A$2:$H$253,4,FALSE),1)</f>
        <v>#N/A</v>
      </c>
      <c r="AD92" s="8" t="e">
        <f>ROUND(VLOOKUP($N92,ht!$A$2:$H$253,5,FALSE),1)</f>
        <v>#N/A</v>
      </c>
      <c r="AE92" s="8" t="e">
        <f>ROUND(VLOOKUP($N92,ht!$A$2:$H$253,6,FALSE),1)</f>
        <v>#N/A</v>
      </c>
      <c r="AF92" s="8" t="e">
        <f>ROUND(VLOOKUP($N92,ht!$A$2:$H$253,7,FALSE),1)</f>
        <v>#N/A</v>
      </c>
      <c r="AG92" s="8" t="e">
        <f>ROUND(VLOOKUP($N92,ht!$A$2:$H$253,8,FALSE),1)</f>
        <v>#N/A</v>
      </c>
    </row>
    <row r="93" spans="1:33" x14ac:dyDescent="0.5">
      <c r="A93" s="13"/>
      <c r="B93" s="14"/>
      <c r="C93" s="15"/>
      <c r="D93" s="15"/>
      <c r="E93" s="15"/>
      <c r="F93" s="15"/>
      <c r="G93" s="15"/>
      <c r="H93" s="18" t="str">
        <f t="shared" si="10"/>
        <v/>
      </c>
      <c r="I93" s="18" t="str">
        <f t="shared" si="6"/>
        <v/>
      </c>
      <c r="J93" s="18" t="str">
        <f t="shared" si="7"/>
        <v/>
      </c>
      <c r="K93" s="19" t="str">
        <f>Profile!$B$2</f>
        <v>-</v>
      </c>
      <c r="L93" s="21">
        <f t="shared" si="8"/>
        <v>44774</v>
      </c>
      <c r="M93" s="8" t="str">
        <f t="shared" si="9"/>
        <v>0</v>
      </c>
      <c r="N93" s="8" t="str">
        <f t="shared" si="11"/>
        <v>0</v>
      </c>
      <c r="O93" s="8" t="e">
        <f>ROUND(VLOOKUP($M93,age!$A$2:$M$457,2,FALSE),1)</f>
        <v>#N/A</v>
      </c>
      <c r="P93" s="8" t="e">
        <f>ROUND(VLOOKUP($M93,age!$A$2:$M$457,3,FALSE),1)</f>
        <v>#N/A</v>
      </c>
      <c r="Q93" s="8" t="e">
        <f>ROUND(VLOOKUP($M93,age!$A$2:$M$457,4,FALSE),1)</f>
        <v>#N/A</v>
      </c>
      <c r="R93" s="8" t="e">
        <f>ROUND(VLOOKUP($M93,age!$A$2:$M$457,5,FALSE),1)</f>
        <v>#N/A</v>
      </c>
      <c r="S93" s="8" t="e">
        <f>ROUND(VLOOKUP($M93,age!$A$2:$M$457,6,FALSE),1)</f>
        <v>#N/A</v>
      </c>
      <c r="T93" s="8" t="e">
        <f>ROUND(VLOOKUP($M93,age!$A$2:$M$457,7,FALSE),1)</f>
        <v>#N/A</v>
      </c>
      <c r="U93" s="8" t="e">
        <f>ROUND(VLOOKUP($M93,age!$A$2:$M$457,8,FALSE),1)</f>
        <v>#N/A</v>
      </c>
      <c r="V93" s="8" t="e">
        <f>ROUND(VLOOKUP($M93,age!$A$2:$M$457,9,FALSE),1)</f>
        <v>#N/A</v>
      </c>
      <c r="W93" s="8" t="e">
        <f>ROUND(VLOOKUP($M93,age!$A$2:$M$457,10,FALSE),1)</f>
        <v>#N/A</v>
      </c>
      <c r="X93" s="8" t="e">
        <f>ROUND(VLOOKUP($M93,age!$A$2:$M$457,11,FALSE),1)</f>
        <v>#N/A</v>
      </c>
      <c r="Y93" s="8" t="e">
        <f>ROUND(VLOOKUP($M93,age!$A$2:$M$457,12,FALSE),1)</f>
        <v>#N/A</v>
      </c>
      <c r="Z93" s="8" t="e">
        <f>ROUND(VLOOKUP($M93,age!$A$2:$M$457,13,FALSE),1)</f>
        <v>#N/A</v>
      </c>
      <c r="AA93" s="8" t="e">
        <f>ROUND(VLOOKUP($N93,ht!$A$2:$H$253,2,FALSE),1)</f>
        <v>#N/A</v>
      </c>
      <c r="AB93" s="8" t="e">
        <f>ROUND(VLOOKUP($N93,ht!$A$2:$H$253,3,FALSE),1)</f>
        <v>#N/A</v>
      </c>
      <c r="AC93" s="8" t="e">
        <f>ROUND(VLOOKUP($N93,ht!$A$2:$H$253,4,FALSE),1)</f>
        <v>#N/A</v>
      </c>
      <c r="AD93" s="8" t="e">
        <f>ROUND(VLOOKUP($N93,ht!$A$2:$H$253,5,FALSE),1)</f>
        <v>#N/A</v>
      </c>
      <c r="AE93" s="8" t="e">
        <f>ROUND(VLOOKUP($N93,ht!$A$2:$H$253,6,FALSE),1)</f>
        <v>#N/A</v>
      </c>
      <c r="AF93" s="8" t="e">
        <f>ROUND(VLOOKUP($N93,ht!$A$2:$H$253,7,FALSE),1)</f>
        <v>#N/A</v>
      </c>
      <c r="AG93" s="8" t="e">
        <f>ROUND(VLOOKUP($N93,ht!$A$2:$H$253,8,FALSE),1)</f>
        <v>#N/A</v>
      </c>
    </row>
    <row r="94" spans="1:33" x14ac:dyDescent="0.5">
      <c r="A94" s="13"/>
      <c r="B94" s="14"/>
      <c r="C94" s="15"/>
      <c r="D94" s="15"/>
      <c r="E94" s="15"/>
      <c r="F94" s="15"/>
      <c r="G94" s="15"/>
      <c r="H94" s="18" t="str">
        <f t="shared" si="10"/>
        <v/>
      </c>
      <c r="I94" s="18" t="str">
        <f t="shared" si="6"/>
        <v/>
      </c>
      <c r="J94" s="18" t="str">
        <f t="shared" si="7"/>
        <v/>
      </c>
      <c r="K94" s="19" t="str">
        <f>Profile!$B$2</f>
        <v>-</v>
      </c>
      <c r="L94" s="21">
        <f t="shared" si="8"/>
        <v>44774</v>
      </c>
      <c r="M94" s="8" t="str">
        <f t="shared" si="9"/>
        <v>0</v>
      </c>
      <c r="N94" s="8" t="str">
        <f t="shared" si="11"/>
        <v>0</v>
      </c>
      <c r="O94" s="8" t="e">
        <f>ROUND(VLOOKUP($M94,age!$A$2:$M$457,2,FALSE),1)</f>
        <v>#N/A</v>
      </c>
      <c r="P94" s="8" t="e">
        <f>ROUND(VLOOKUP($M94,age!$A$2:$M$457,3,FALSE),1)</f>
        <v>#N/A</v>
      </c>
      <c r="Q94" s="8" t="e">
        <f>ROUND(VLOOKUP($M94,age!$A$2:$M$457,4,FALSE),1)</f>
        <v>#N/A</v>
      </c>
      <c r="R94" s="8" t="e">
        <f>ROUND(VLOOKUP($M94,age!$A$2:$M$457,5,FALSE),1)</f>
        <v>#N/A</v>
      </c>
      <c r="S94" s="8" t="e">
        <f>ROUND(VLOOKUP($M94,age!$A$2:$M$457,6,FALSE),1)</f>
        <v>#N/A</v>
      </c>
      <c r="T94" s="8" t="e">
        <f>ROUND(VLOOKUP($M94,age!$A$2:$M$457,7,FALSE),1)</f>
        <v>#N/A</v>
      </c>
      <c r="U94" s="8" t="e">
        <f>ROUND(VLOOKUP($M94,age!$A$2:$M$457,8,FALSE),1)</f>
        <v>#N/A</v>
      </c>
      <c r="V94" s="8" t="e">
        <f>ROUND(VLOOKUP($M94,age!$A$2:$M$457,9,FALSE),1)</f>
        <v>#N/A</v>
      </c>
      <c r="W94" s="8" t="e">
        <f>ROUND(VLOOKUP($M94,age!$A$2:$M$457,10,FALSE),1)</f>
        <v>#N/A</v>
      </c>
      <c r="X94" s="8" t="e">
        <f>ROUND(VLOOKUP($M94,age!$A$2:$M$457,11,FALSE),1)</f>
        <v>#N/A</v>
      </c>
      <c r="Y94" s="8" t="e">
        <f>ROUND(VLOOKUP($M94,age!$A$2:$M$457,12,FALSE),1)</f>
        <v>#N/A</v>
      </c>
      <c r="Z94" s="8" t="e">
        <f>ROUND(VLOOKUP($M94,age!$A$2:$M$457,13,FALSE),1)</f>
        <v>#N/A</v>
      </c>
      <c r="AA94" s="8" t="e">
        <f>ROUND(VLOOKUP($N94,ht!$A$2:$H$253,2,FALSE),1)</f>
        <v>#N/A</v>
      </c>
      <c r="AB94" s="8" t="e">
        <f>ROUND(VLOOKUP($N94,ht!$A$2:$H$253,3,FALSE),1)</f>
        <v>#N/A</v>
      </c>
      <c r="AC94" s="8" t="e">
        <f>ROUND(VLOOKUP($N94,ht!$A$2:$H$253,4,FALSE),1)</f>
        <v>#N/A</v>
      </c>
      <c r="AD94" s="8" t="e">
        <f>ROUND(VLOOKUP($N94,ht!$A$2:$H$253,5,FALSE),1)</f>
        <v>#N/A</v>
      </c>
      <c r="AE94" s="8" t="e">
        <f>ROUND(VLOOKUP($N94,ht!$A$2:$H$253,6,FALSE),1)</f>
        <v>#N/A</v>
      </c>
      <c r="AF94" s="8" t="e">
        <f>ROUND(VLOOKUP($N94,ht!$A$2:$H$253,7,FALSE),1)</f>
        <v>#N/A</v>
      </c>
      <c r="AG94" s="8" t="e">
        <f>ROUND(VLOOKUP($N94,ht!$A$2:$H$253,8,FALSE),1)</f>
        <v>#N/A</v>
      </c>
    </row>
    <row r="95" spans="1:33" x14ac:dyDescent="0.5">
      <c r="A95" s="13"/>
      <c r="B95" s="14"/>
      <c r="C95" s="15"/>
      <c r="D95" s="15"/>
      <c r="E95" s="15"/>
      <c r="F95" s="15"/>
      <c r="G95" s="15"/>
      <c r="H95" s="18" t="str">
        <f t="shared" si="10"/>
        <v/>
      </c>
      <c r="I95" s="18" t="str">
        <f t="shared" si="6"/>
        <v/>
      </c>
      <c r="J95" s="18" t="str">
        <f t="shared" si="7"/>
        <v/>
      </c>
      <c r="K95" s="19" t="str">
        <f>Profile!$B$2</f>
        <v>-</v>
      </c>
      <c r="L95" s="21">
        <f t="shared" si="8"/>
        <v>44774</v>
      </c>
      <c r="M95" s="8" t="str">
        <f t="shared" si="9"/>
        <v>0</v>
      </c>
      <c r="N95" s="8" t="str">
        <f t="shared" si="11"/>
        <v>0</v>
      </c>
      <c r="O95" s="8" t="e">
        <f>ROUND(VLOOKUP($M95,age!$A$2:$M$457,2,FALSE),1)</f>
        <v>#N/A</v>
      </c>
      <c r="P95" s="8" t="e">
        <f>ROUND(VLOOKUP($M95,age!$A$2:$M$457,3,FALSE),1)</f>
        <v>#N/A</v>
      </c>
      <c r="Q95" s="8" t="e">
        <f>ROUND(VLOOKUP($M95,age!$A$2:$M$457,4,FALSE),1)</f>
        <v>#N/A</v>
      </c>
      <c r="R95" s="8" t="e">
        <f>ROUND(VLOOKUP($M95,age!$A$2:$M$457,5,FALSE),1)</f>
        <v>#N/A</v>
      </c>
      <c r="S95" s="8" t="e">
        <f>ROUND(VLOOKUP($M95,age!$A$2:$M$457,6,FALSE),1)</f>
        <v>#N/A</v>
      </c>
      <c r="T95" s="8" t="e">
        <f>ROUND(VLOOKUP($M95,age!$A$2:$M$457,7,FALSE),1)</f>
        <v>#N/A</v>
      </c>
      <c r="U95" s="8" t="e">
        <f>ROUND(VLOOKUP($M95,age!$A$2:$M$457,8,FALSE),1)</f>
        <v>#N/A</v>
      </c>
      <c r="V95" s="8" t="e">
        <f>ROUND(VLOOKUP($M95,age!$A$2:$M$457,9,FALSE),1)</f>
        <v>#N/A</v>
      </c>
      <c r="W95" s="8" t="e">
        <f>ROUND(VLOOKUP($M95,age!$A$2:$M$457,10,FALSE),1)</f>
        <v>#N/A</v>
      </c>
      <c r="X95" s="8" t="e">
        <f>ROUND(VLOOKUP($M95,age!$A$2:$M$457,11,FALSE),1)</f>
        <v>#N/A</v>
      </c>
      <c r="Y95" s="8" t="e">
        <f>ROUND(VLOOKUP($M95,age!$A$2:$M$457,12,FALSE),1)</f>
        <v>#N/A</v>
      </c>
      <c r="Z95" s="8" t="e">
        <f>ROUND(VLOOKUP($M95,age!$A$2:$M$457,13,FALSE),1)</f>
        <v>#N/A</v>
      </c>
      <c r="AA95" s="8" t="e">
        <f>ROUND(VLOOKUP($N95,ht!$A$2:$H$253,2,FALSE),1)</f>
        <v>#N/A</v>
      </c>
      <c r="AB95" s="8" t="e">
        <f>ROUND(VLOOKUP($N95,ht!$A$2:$H$253,3,FALSE),1)</f>
        <v>#N/A</v>
      </c>
      <c r="AC95" s="8" t="e">
        <f>ROUND(VLOOKUP($N95,ht!$A$2:$H$253,4,FALSE),1)</f>
        <v>#N/A</v>
      </c>
      <c r="AD95" s="8" t="e">
        <f>ROUND(VLOOKUP($N95,ht!$A$2:$H$253,5,FALSE),1)</f>
        <v>#N/A</v>
      </c>
      <c r="AE95" s="8" t="e">
        <f>ROUND(VLOOKUP($N95,ht!$A$2:$H$253,6,FALSE),1)</f>
        <v>#N/A</v>
      </c>
      <c r="AF95" s="8" t="e">
        <f>ROUND(VLOOKUP($N95,ht!$A$2:$H$253,7,FALSE),1)</f>
        <v>#N/A</v>
      </c>
      <c r="AG95" s="8" t="e">
        <f>ROUND(VLOOKUP($N95,ht!$A$2:$H$253,8,FALSE),1)</f>
        <v>#N/A</v>
      </c>
    </row>
    <row r="96" spans="1:33" x14ac:dyDescent="0.5">
      <c r="A96" s="13"/>
      <c r="B96" s="14"/>
      <c r="C96" s="15"/>
      <c r="D96" s="15"/>
      <c r="E96" s="15"/>
      <c r="F96" s="15"/>
      <c r="G96" s="15"/>
      <c r="H96" s="18" t="str">
        <f t="shared" si="10"/>
        <v/>
      </c>
      <c r="I96" s="18" t="str">
        <f t="shared" si="6"/>
        <v/>
      </c>
      <c r="J96" s="18" t="str">
        <f t="shared" si="7"/>
        <v/>
      </c>
      <c r="K96" s="19" t="str">
        <f>Profile!$B$2</f>
        <v>-</v>
      </c>
      <c r="L96" s="21">
        <f t="shared" si="8"/>
        <v>44774</v>
      </c>
      <c r="M96" s="8" t="str">
        <f t="shared" si="9"/>
        <v>0</v>
      </c>
      <c r="N96" s="8" t="str">
        <f t="shared" si="11"/>
        <v>0</v>
      </c>
      <c r="O96" s="8" t="e">
        <f>ROUND(VLOOKUP($M96,age!$A$2:$M$457,2,FALSE),1)</f>
        <v>#N/A</v>
      </c>
      <c r="P96" s="8" t="e">
        <f>ROUND(VLOOKUP($M96,age!$A$2:$M$457,3,FALSE),1)</f>
        <v>#N/A</v>
      </c>
      <c r="Q96" s="8" t="e">
        <f>ROUND(VLOOKUP($M96,age!$A$2:$M$457,4,FALSE),1)</f>
        <v>#N/A</v>
      </c>
      <c r="R96" s="8" t="e">
        <f>ROUND(VLOOKUP($M96,age!$A$2:$M$457,5,FALSE),1)</f>
        <v>#N/A</v>
      </c>
      <c r="S96" s="8" t="e">
        <f>ROUND(VLOOKUP($M96,age!$A$2:$M$457,6,FALSE),1)</f>
        <v>#N/A</v>
      </c>
      <c r="T96" s="8" t="e">
        <f>ROUND(VLOOKUP($M96,age!$A$2:$M$457,7,FALSE),1)</f>
        <v>#N/A</v>
      </c>
      <c r="U96" s="8" t="e">
        <f>ROUND(VLOOKUP($M96,age!$A$2:$M$457,8,FALSE),1)</f>
        <v>#N/A</v>
      </c>
      <c r="V96" s="8" t="e">
        <f>ROUND(VLOOKUP($M96,age!$A$2:$M$457,9,FALSE),1)</f>
        <v>#N/A</v>
      </c>
      <c r="W96" s="8" t="e">
        <f>ROUND(VLOOKUP($M96,age!$A$2:$M$457,10,FALSE),1)</f>
        <v>#N/A</v>
      </c>
      <c r="X96" s="8" t="e">
        <f>ROUND(VLOOKUP($M96,age!$A$2:$M$457,11,FALSE),1)</f>
        <v>#N/A</v>
      </c>
      <c r="Y96" s="8" t="e">
        <f>ROUND(VLOOKUP($M96,age!$A$2:$M$457,12,FALSE),1)</f>
        <v>#N/A</v>
      </c>
      <c r="Z96" s="8" t="e">
        <f>ROUND(VLOOKUP($M96,age!$A$2:$M$457,13,FALSE),1)</f>
        <v>#N/A</v>
      </c>
      <c r="AA96" s="8" t="e">
        <f>ROUND(VLOOKUP($N96,ht!$A$2:$H$253,2,FALSE),1)</f>
        <v>#N/A</v>
      </c>
      <c r="AB96" s="8" t="e">
        <f>ROUND(VLOOKUP($N96,ht!$A$2:$H$253,3,FALSE),1)</f>
        <v>#N/A</v>
      </c>
      <c r="AC96" s="8" t="e">
        <f>ROUND(VLOOKUP($N96,ht!$A$2:$H$253,4,FALSE),1)</f>
        <v>#N/A</v>
      </c>
      <c r="AD96" s="8" t="e">
        <f>ROUND(VLOOKUP($N96,ht!$A$2:$H$253,5,FALSE),1)</f>
        <v>#N/A</v>
      </c>
      <c r="AE96" s="8" t="e">
        <f>ROUND(VLOOKUP($N96,ht!$A$2:$H$253,6,FALSE),1)</f>
        <v>#N/A</v>
      </c>
      <c r="AF96" s="8" t="e">
        <f>ROUND(VLOOKUP($N96,ht!$A$2:$H$253,7,FALSE),1)</f>
        <v>#N/A</v>
      </c>
      <c r="AG96" s="8" t="e">
        <f>ROUND(VLOOKUP($N96,ht!$A$2:$H$253,8,FALSE),1)</f>
        <v>#N/A</v>
      </c>
    </row>
    <row r="97" spans="1:33" x14ac:dyDescent="0.5">
      <c r="A97" s="13"/>
      <c r="B97" s="14"/>
      <c r="C97" s="15"/>
      <c r="D97" s="15"/>
      <c r="E97" s="15"/>
      <c r="F97" s="15"/>
      <c r="G97" s="15"/>
      <c r="H97" s="18" t="str">
        <f t="shared" si="10"/>
        <v/>
      </c>
      <c r="I97" s="18" t="str">
        <f t="shared" si="6"/>
        <v/>
      </c>
      <c r="J97" s="18" t="str">
        <f t="shared" si="7"/>
        <v/>
      </c>
      <c r="K97" s="19" t="str">
        <f>Profile!$B$2</f>
        <v>-</v>
      </c>
      <c r="L97" s="21">
        <f t="shared" si="8"/>
        <v>44774</v>
      </c>
      <c r="M97" s="8" t="str">
        <f t="shared" si="9"/>
        <v>0</v>
      </c>
      <c r="N97" s="8" t="str">
        <f t="shared" si="11"/>
        <v>0</v>
      </c>
      <c r="O97" s="8" t="e">
        <f>ROUND(VLOOKUP($M97,age!$A$2:$M$457,2,FALSE),1)</f>
        <v>#N/A</v>
      </c>
      <c r="P97" s="8" t="e">
        <f>ROUND(VLOOKUP($M97,age!$A$2:$M$457,3,FALSE),1)</f>
        <v>#N/A</v>
      </c>
      <c r="Q97" s="8" t="e">
        <f>ROUND(VLOOKUP($M97,age!$A$2:$M$457,4,FALSE),1)</f>
        <v>#N/A</v>
      </c>
      <c r="R97" s="8" t="e">
        <f>ROUND(VLOOKUP($M97,age!$A$2:$M$457,5,FALSE),1)</f>
        <v>#N/A</v>
      </c>
      <c r="S97" s="8" t="e">
        <f>ROUND(VLOOKUP($M97,age!$A$2:$M$457,6,FALSE),1)</f>
        <v>#N/A</v>
      </c>
      <c r="T97" s="8" t="e">
        <f>ROUND(VLOOKUP($M97,age!$A$2:$M$457,7,FALSE),1)</f>
        <v>#N/A</v>
      </c>
      <c r="U97" s="8" t="e">
        <f>ROUND(VLOOKUP($M97,age!$A$2:$M$457,8,FALSE),1)</f>
        <v>#N/A</v>
      </c>
      <c r="V97" s="8" t="e">
        <f>ROUND(VLOOKUP($M97,age!$A$2:$M$457,9,FALSE),1)</f>
        <v>#N/A</v>
      </c>
      <c r="W97" s="8" t="e">
        <f>ROUND(VLOOKUP($M97,age!$A$2:$M$457,10,FALSE),1)</f>
        <v>#N/A</v>
      </c>
      <c r="X97" s="8" t="e">
        <f>ROUND(VLOOKUP($M97,age!$A$2:$M$457,11,FALSE),1)</f>
        <v>#N/A</v>
      </c>
      <c r="Y97" s="8" t="e">
        <f>ROUND(VLOOKUP($M97,age!$A$2:$M$457,12,FALSE),1)</f>
        <v>#N/A</v>
      </c>
      <c r="Z97" s="8" t="e">
        <f>ROUND(VLOOKUP($M97,age!$A$2:$M$457,13,FALSE),1)</f>
        <v>#N/A</v>
      </c>
      <c r="AA97" s="8" t="e">
        <f>ROUND(VLOOKUP($N97,ht!$A$2:$H$253,2,FALSE),1)</f>
        <v>#N/A</v>
      </c>
      <c r="AB97" s="8" t="e">
        <f>ROUND(VLOOKUP($N97,ht!$A$2:$H$253,3,FALSE),1)</f>
        <v>#N/A</v>
      </c>
      <c r="AC97" s="8" t="e">
        <f>ROUND(VLOOKUP($N97,ht!$A$2:$H$253,4,FALSE),1)</f>
        <v>#N/A</v>
      </c>
      <c r="AD97" s="8" t="e">
        <f>ROUND(VLOOKUP($N97,ht!$A$2:$H$253,5,FALSE),1)</f>
        <v>#N/A</v>
      </c>
      <c r="AE97" s="8" t="e">
        <f>ROUND(VLOOKUP($N97,ht!$A$2:$H$253,6,FALSE),1)</f>
        <v>#N/A</v>
      </c>
      <c r="AF97" s="8" t="e">
        <f>ROUND(VLOOKUP($N97,ht!$A$2:$H$253,7,FALSE),1)</f>
        <v>#N/A</v>
      </c>
      <c r="AG97" s="8" t="e">
        <f>ROUND(VLOOKUP($N97,ht!$A$2:$H$253,8,FALSE),1)</f>
        <v>#N/A</v>
      </c>
    </row>
    <row r="98" spans="1:33" x14ac:dyDescent="0.5">
      <c r="A98" s="13"/>
      <c r="B98" s="14"/>
      <c r="C98" s="15"/>
      <c r="D98" s="15"/>
      <c r="E98" s="15"/>
      <c r="F98" s="15"/>
      <c r="G98" s="15"/>
      <c r="H98" s="18" t="str">
        <f t="shared" si="10"/>
        <v/>
      </c>
      <c r="I98" s="18" t="str">
        <f t="shared" si="6"/>
        <v/>
      </c>
      <c r="J98" s="18" t="str">
        <f t="shared" si="7"/>
        <v/>
      </c>
      <c r="K98" s="19" t="str">
        <f>Profile!$B$2</f>
        <v>-</v>
      </c>
      <c r="L98" s="21">
        <f t="shared" si="8"/>
        <v>44774</v>
      </c>
      <c r="M98" s="8" t="str">
        <f t="shared" si="9"/>
        <v>0</v>
      </c>
      <c r="N98" s="8" t="str">
        <f t="shared" si="11"/>
        <v>0</v>
      </c>
      <c r="O98" s="8" t="e">
        <f>ROUND(VLOOKUP($M98,age!$A$2:$M$457,2,FALSE),1)</f>
        <v>#N/A</v>
      </c>
      <c r="P98" s="8" t="e">
        <f>ROUND(VLOOKUP($M98,age!$A$2:$M$457,3,FALSE),1)</f>
        <v>#N/A</v>
      </c>
      <c r="Q98" s="8" t="e">
        <f>ROUND(VLOOKUP($M98,age!$A$2:$M$457,4,FALSE),1)</f>
        <v>#N/A</v>
      </c>
      <c r="R98" s="8" t="e">
        <f>ROUND(VLOOKUP($M98,age!$A$2:$M$457,5,FALSE),1)</f>
        <v>#N/A</v>
      </c>
      <c r="S98" s="8" t="e">
        <f>ROUND(VLOOKUP($M98,age!$A$2:$M$457,6,FALSE),1)</f>
        <v>#N/A</v>
      </c>
      <c r="T98" s="8" t="e">
        <f>ROUND(VLOOKUP($M98,age!$A$2:$M$457,7,FALSE),1)</f>
        <v>#N/A</v>
      </c>
      <c r="U98" s="8" t="e">
        <f>ROUND(VLOOKUP($M98,age!$A$2:$M$457,8,FALSE),1)</f>
        <v>#N/A</v>
      </c>
      <c r="V98" s="8" t="e">
        <f>ROUND(VLOOKUP($M98,age!$A$2:$M$457,9,FALSE),1)</f>
        <v>#N/A</v>
      </c>
      <c r="W98" s="8" t="e">
        <f>ROUND(VLOOKUP($M98,age!$A$2:$M$457,10,FALSE),1)</f>
        <v>#N/A</v>
      </c>
      <c r="X98" s="8" t="e">
        <f>ROUND(VLOOKUP($M98,age!$A$2:$M$457,11,FALSE),1)</f>
        <v>#N/A</v>
      </c>
      <c r="Y98" s="8" t="e">
        <f>ROUND(VLOOKUP($M98,age!$A$2:$M$457,12,FALSE),1)</f>
        <v>#N/A</v>
      </c>
      <c r="Z98" s="8" t="e">
        <f>ROUND(VLOOKUP($M98,age!$A$2:$M$457,13,FALSE),1)</f>
        <v>#N/A</v>
      </c>
      <c r="AA98" s="8" t="e">
        <f>ROUND(VLOOKUP($N98,ht!$A$2:$H$253,2,FALSE),1)</f>
        <v>#N/A</v>
      </c>
      <c r="AB98" s="8" t="e">
        <f>ROUND(VLOOKUP($N98,ht!$A$2:$H$253,3,FALSE),1)</f>
        <v>#N/A</v>
      </c>
      <c r="AC98" s="8" t="e">
        <f>ROUND(VLOOKUP($N98,ht!$A$2:$H$253,4,FALSE),1)</f>
        <v>#N/A</v>
      </c>
      <c r="AD98" s="8" t="e">
        <f>ROUND(VLOOKUP($N98,ht!$A$2:$H$253,5,FALSE),1)</f>
        <v>#N/A</v>
      </c>
      <c r="AE98" s="8" t="e">
        <f>ROUND(VLOOKUP($N98,ht!$A$2:$H$253,6,FALSE),1)</f>
        <v>#N/A</v>
      </c>
      <c r="AF98" s="8" t="e">
        <f>ROUND(VLOOKUP($N98,ht!$A$2:$H$253,7,FALSE),1)</f>
        <v>#N/A</v>
      </c>
      <c r="AG98" s="8" t="e">
        <f>ROUND(VLOOKUP($N98,ht!$A$2:$H$253,8,FALSE),1)</f>
        <v>#N/A</v>
      </c>
    </row>
    <row r="99" spans="1:33" x14ac:dyDescent="0.5">
      <c r="A99" s="13"/>
      <c r="B99" s="14"/>
      <c r="C99" s="15"/>
      <c r="D99" s="15"/>
      <c r="E99" s="15"/>
      <c r="F99" s="15"/>
      <c r="G99" s="15"/>
      <c r="H99" s="18" t="str">
        <f t="shared" si="10"/>
        <v/>
      </c>
      <c r="I99" s="18" t="str">
        <f t="shared" si="6"/>
        <v/>
      </c>
      <c r="J99" s="18" t="str">
        <f t="shared" si="7"/>
        <v/>
      </c>
      <c r="K99" s="19" t="str">
        <f>Profile!$B$2</f>
        <v>-</v>
      </c>
      <c r="L99" s="21">
        <f t="shared" si="8"/>
        <v>44774</v>
      </c>
      <c r="M99" s="8" t="str">
        <f t="shared" si="9"/>
        <v>0</v>
      </c>
      <c r="N99" s="8" t="str">
        <f t="shared" si="11"/>
        <v>0</v>
      </c>
      <c r="O99" s="8" t="e">
        <f>ROUND(VLOOKUP($M99,age!$A$2:$M$457,2,FALSE),1)</f>
        <v>#N/A</v>
      </c>
      <c r="P99" s="8" t="e">
        <f>ROUND(VLOOKUP($M99,age!$A$2:$M$457,3,FALSE),1)</f>
        <v>#N/A</v>
      </c>
      <c r="Q99" s="8" t="e">
        <f>ROUND(VLOOKUP($M99,age!$A$2:$M$457,4,FALSE),1)</f>
        <v>#N/A</v>
      </c>
      <c r="R99" s="8" t="e">
        <f>ROUND(VLOOKUP($M99,age!$A$2:$M$457,5,FALSE),1)</f>
        <v>#N/A</v>
      </c>
      <c r="S99" s="8" t="e">
        <f>ROUND(VLOOKUP($M99,age!$A$2:$M$457,6,FALSE),1)</f>
        <v>#N/A</v>
      </c>
      <c r="T99" s="8" t="e">
        <f>ROUND(VLOOKUP($M99,age!$A$2:$M$457,7,FALSE),1)</f>
        <v>#N/A</v>
      </c>
      <c r="U99" s="8" t="e">
        <f>ROUND(VLOOKUP($M99,age!$A$2:$M$457,8,FALSE),1)</f>
        <v>#N/A</v>
      </c>
      <c r="V99" s="8" t="e">
        <f>ROUND(VLOOKUP($M99,age!$A$2:$M$457,9,FALSE),1)</f>
        <v>#N/A</v>
      </c>
      <c r="W99" s="8" t="e">
        <f>ROUND(VLOOKUP($M99,age!$A$2:$M$457,10,FALSE),1)</f>
        <v>#N/A</v>
      </c>
      <c r="X99" s="8" t="e">
        <f>ROUND(VLOOKUP($M99,age!$A$2:$M$457,11,FALSE),1)</f>
        <v>#N/A</v>
      </c>
      <c r="Y99" s="8" t="e">
        <f>ROUND(VLOOKUP($M99,age!$A$2:$M$457,12,FALSE),1)</f>
        <v>#N/A</v>
      </c>
      <c r="Z99" s="8" t="e">
        <f>ROUND(VLOOKUP($M99,age!$A$2:$M$457,13,FALSE),1)</f>
        <v>#N/A</v>
      </c>
      <c r="AA99" s="8" t="e">
        <f>ROUND(VLOOKUP($N99,ht!$A$2:$H$253,2,FALSE),1)</f>
        <v>#N/A</v>
      </c>
      <c r="AB99" s="8" t="e">
        <f>ROUND(VLOOKUP($N99,ht!$A$2:$H$253,3,FALSE),1)</f>
        <v>#N/A</v>
      </c>
      <c r="AC99" s="8" t="e">
        <f>ROUND(VLOOKUP($N99,ht!$A$2:$H$253,4,FALSE),1)</f>
        <v>#N/A</v>
      </c>
      <c r="AD99" s="8" t="e">
        <f>ROUND(VLOOKUP($N99,ht!$A$2:$H$253,5,FALSE),1)</f>
        <v>#N/A</v>
      </c>
      <c r="AE99" s="8" t="e">
        <f>ROUND(VLOOKUP($N99,ht!$A$2:$H$253,6,FALSE),1)</f>
        <v>#N/A</v>
      </c>
      <c r="AF99" s="8" t="e">
        <f>ROUND(VLOOKUP($N99,ht!$A$2:$H$253,7,FALSE),1)</f>
        <v>#N/A</v>
      </c>
      <c r="AG99" s="8" t="e">
        <f>ROUND(VLOOKUP($N99,ht!$A$2:$H$253,8,FALSE),1)</f>
        <v>#N/A</v>
      </c>
    </row>
    <row r="100" spans="1:33" x14ac:dyDescent="0.5">
      <c r="A100" s="13"/>
      <c r="B100" s="14"/>
      <c r="C100" s="15"/>
      <c r="D100" s="15"/>
      <c r="E100" s="15"/>
      <c r="F100" s="15"/>
      <c r="G100" s="15"/>
      <c r="H100" s="18" t="str">
        <f t="shared" si="10"/>
        <v/>
      </c>
      <c r="I100" s="18" t="str">
        <f t="shared" si="6"/>
        <v/>
      </c>
      <c r="J100" s="18" t="str">
        <f t="shared" si="7"/>
        <v/>
      </c>
      <c r="K100" s="19" t="str">
        <f>Profile!$B$2</f>
        <v>-</v>
      </c>
      <c r="L100" s="21">
        <f t="shared" si="8"/>
        <v>44774</v>
      </c>
      <c r="M100" s="8" t="str">
        <f t="shared" si="9"/>
        <v>0</v>
      </c>
      <c r="N100" s="8" t="str">
        <f t="shared" si="11"/>
        <v>0</v>
      </c>
      <c r="O100" s="8" t="e">
        <f>ROUND(VLOOKUP($M100,age!$A$2:$M$457,2,FALSE),1)</f>
        <v>#N/A</v>
      </c>
      <c r="P100" s="8" t="e">
        <f>ROUND(VLOOKUP($M100,age!$A$2:$M$457,3,FALSE),1)</f>
        <v>#N/A</v>
      </c>
      <c r="Q100" s="8" t="e">
        <f>ROUND(VLOOKUP($M100,age!$A$2:$M$457,4,FALSE),1)</f>
        <v>#N/A</v>
      </c>
      <c r="R100" s="8" t="e">
        <f>ROUND(VLOOKUP($M100,age!$A$2:$M$457,5,FALSE),1)</f>
        <v>#N/A</v>
      </c>
      <c r="S100" s="8" t="e">
        <f>ROUND(VLOOKUP($M100,age!$A$2:$M$457,6,FALSE),1)</f>
        <v>#N/A</v>
      </c>
      <c r="T100" s="8" t="e">
        <f>ROUND(VLOOKUP($M100,age!$A$2:$M$457,7,FALSE),1)</f>
        <v>#N/A</v>
      </c>
      <c r="U100" s="8" t="e">
        <f>ROUND(VLOOKUP($M100,age!$A$2:$M$457,8,FALSE),1)</f>
        <v>#N/A</v>
      </c>
      <c r="V100" s="8" t="e">
        <f>ROUND(VLOOKUP($M100,age!$A$2:$M$457,9,FALSE),1)</f>
        <v>#N/A</v>
      </c>
      <c r="W100" s="8" t="e">
        <f>ROUND(VLOOKUP($M100,age!$A$2:$M$457,10,FALSE),1)</f>
        <v>#N/A</v>
      </c>
      <c r="X100" s="8" t="e">
        <f>ROUND(VLOOKUP($M100,age!$A$2:$M$457,11,FALSE),1)</f>
        <v>#N/A</v>
      </c>
      <c r="Y100" s="8" t="e">
        <f>ROUND(VLOOKUP($M100,age!$A$2:$M$457,12,FALSE),1)</f>
        <v>#N/A</v>
      </c>
      <c r="Z100" s="8" t="e">
        <f>ROUND(VLOOKUP($M100,age!$A$2:$M$457,13,FALSE),1)</f>
        <v>#N/A</v>
      </c>
      <c r="AA100" s="8" t="e">
        <f>ROUND(VLOOKUP($N100,ht!$A$2:$H$253,2,FALSE),1)</f>
        <v>#N/A</v>
      </c>
      <c r="AB100" s="8" t="e">
        <f>ROUND(VLOOKUP($N100,ht!$A$2:$H$253,3,FALSE),1)</f>
        <v>#N/A</v>
      </c>
      <c r="AC100" s="8" t="e">
        <f>ROUND(VLOOKUP($N100,ht!$A$2:$H$253,4,FALSE),1)</f>
        <v>#N/A</v>
      </c>
      <c r="AD100" s="8" t="e">
        <f>ROUND(VLOOKUP($N100,ht!$A$2:$H$253,5,FALSE),1)</f>
        <v>#N/A</v>
      </c>
      <c r="AE100" s="8" t="e">
        <f>ROUND(VLOOKUP($N100,ht!$A$2:$H$253,6,FALSE),1)</f>
        <v>#N/A</v>
      </c>
      <c r="AF100" s="8" t="e">
        <f>ROUND(VLOOKUP($N100,ht!$A$2:$H$253,7,FALSE),1)</f>
        <v>#N/A</v>
      </c>
      <c r="AG100" s="8" t="e">
        <f>ROUND(VLOOKUP($N100,ht!$A$2:$H$253,8,FALSE),1)</f>
        <v>#N/A</v>
      </c>
    </row>
    <row r="101" spans="1:33" x14ac:dyDescent="0.5">
      <c r="A101" s="13"/>
      <c r="B101" s="14"/>
      <c r="C101" s="15"/>
      <c r="D101" s="15"/>
      <c r="E101" s="15"/>
      <c r="F101" s="15"/>
      <c r="G101" s="15"/>
      <c r="H101" s="18" t="str">
        <f t="shared" si="10"/>
        <v/>
      </c>
      <c r="I101" s="18" t="str">
        <f t="shared" si="6"/>
        <v/>
      </c>
      <c r="J101" s="18" t="str">
        <f t="shared" si="7"/>
        <v/>
      </c>
      <c r="K101" s="19" t="str">
        <f>Profile!$B$2</f>
        <v>-</v>
      </c>
      <c r="L101" s="21">
        <f t="shared" si="8"/>
        <v>44774</v>
      </c>
      <c r="M101" s="8" t="str">
        <f t="shared" si="9"/>
        <v>0</v>
      </c>
      <c r="N101" s="8" t="str">
        <f t="shared" si="11"/>
        <v>0</v>
      </c>
      <c r="O101" s="8" t="e">
        <f>ROUND(VLOOKUP($M101,age!$A$2:$M$457,2,FALSE),1)</f>
        <v>#N/A</v>
      </c>
      <c r="P101" s="8" t="e">
        <f>ROUND(VLOOKUP($M101,age!$A$2:$M$457,3,FALSE),1)</f>
        <v>#N/A</v>
      </c>
      <c r="Q101" s="8" t="e">
        <f>ROUND(VLOOKUP($M101,age!$A$2:$M$457,4,FALSE),1)</f>
        <v>#N/A</v>
      </c>
      <c r="R101" s="8" t="e">
        <f>ROUND(VLOOKUP($M101,age!$A$2:$M$457,5,FALSE),1)</f>
        <v>#N/A</v>
      </c>
      <c r="S101" s="8" t="e">
        <f>ROUND(VLOOKUP($M101,age!$A$2:$M$457,6,FALSE),1)</f>
        <v>#N/A</v>
      </c>
      <c r="T101" s="8" t="e">
        <f>ROUND(VLOOKUP($M101,age!$A$2:$M$457,7,FALSE),1)</f>
        <v>#N/A</v>
      </c>
      <c r="U101" s="8" t="e">
        <f>ROUND(VLOOKUP($M101,age!$A$2:$M$457,8,FALSE),1)</f>
        <v>#N/A</v>
      </c>
      <c r="V101" s="8" t="e">
        <f>ROUND(VLOOKUP($M101,age!$A$2:$M$457,9,FALSE),1)</f>
        <v>#N/A</v>
      </c>
      <c r="W101" s="8" t="e">
        <f>ROUND(VLOOKUP($M101,age!$A$2:$M$457,10,FALSE),1)</f>
        <v>#N/A</v>
      </c>
      <c r="X101" s="8" t="e">
        <f>ROUND(VLOOKUP($M101,age!$A$2:$M$457,11,FALSE),1)</f>
        <v>#N/A</v>
      </c>
      <c r="Y101" s="8" t="e">
        <f>ROUND(VLOOKUP($M101,age!$A$2:$M$457,12,FALSE),1)</f>
        <v>#N/A</v>
      </c>
      <c r="Z101" s="8" t="e">
        <f>ROUND(VLOOKUP($M101,age!$A$2:$M$457,13,FALSE),1)</f>
        <v>#N/A</v>
      </c>
      <c r="AA101" s="8" t="e">
        <f>ROUND(VLOOKUP($N101,ht!$A$2:$H$253,2,FALSE),1)</f>
        <v>#N/A</v>
      </c>
      <c r="AB101" s="8" t="e">
        <f>ROUND(VLOOKUP($N101,ht!$A$2:$H$253,3,FALSE),1)</f>
        <v>#N/A</v>
      </c>
      <c r="AC101" s="8" t="e">
        <f>ROUND(VLOOKUP($N101,ht!$A$2:$H$253,4,FALSE),1)</f>
        <v>#N/A</v>
      </c>
      <c r="AD101" s="8" t="e">
        <f>ROUND(VLOOKUP($N101,ht!$A$2:$H$253,5,FALSE),1)</f>
        <v>#N/A</v>
      </c>
      <c r="AE101" s="8" t="e">
        <f>ROUND(VLOOKUP($N101,ht!$A$2:$H$253,6,FALSE),1)</f>
        <v>#N/A</v>
      </c>
      <c r="AF101" s="8" t="e">
        <f>ROUND(VLOOKUP($N101,ht!$A$2:$H$253,7,FALSE),1)</f>
        <v>#N/A</v>
      </c>
      <c r="AG101" s="8" t="e">
        <f>ROUND(VLOOKUP($N101,ht!$A$2:$H$253,8,FALSE),1)</f>
        <v>#N/A</v>
      </c>
    </row>
    <row r="102" spans="1:33" x14ac:dyDescent="0.5">
      <c r="A102" s="13"/>
      <c r="B102" s="14"/>
      <c r="C102" s="15"/>
      <c r="D102" s="15"/>
      <c r="E102" s="15"/>
      <c r="F102" s="15"/>
      <c r="G102" s="15"/>
      <c r="H102" s="18" t="str">
        <f t="shared" si="10"/>
        <v/>
      </c>
      <c r="I102" s="18" t="str">
        <f t="shared" si="6"/>
        <v/>
      </c>
      <c r="J102" s="18" t="str">
        <f t="shared" si="7"/>
        <v/>
      </c>
      <c r="K102" s="19" t="str">
        <f>Profile!$B$2</f>
        <v>-</v>
      </c>
      <c r="L102" s="21">
        <f t="shared" si="8"/>
        <v>44774</v>
      </c>
      <c r="M102" s="8" t="str">
        <f t="shared" si="9"/>
        <v>0</v>
      </c>
      <c r="N102" s="8" t="str">
        <f t="shared" si="11"/>
        <v>0</v>
      </c>
      <c r="O102" s="8" t="e">
        <f>ROUND(VLOOKUP($M102,age!$A$2:$M$457,2,FALSE),1)</f>
        <v>#N/A</v>
      </c>
      <c r="P102" s="8" t="e">
        <f>ROUND(VLOOKUP($M102,age!$A$2:$M$457,3,FALSE),1)</f>
        <v>#N/A</v>
      </c>
      <c r="Q102" s="8" t="e">
        <f>ROUND(VLOOKUP($M102,age!$A$2:$M$457,4,FALSE),1)</f>
        <v>#N/A</v>
      </c>
      <c r="R102" s="8" t="e">
        <f>ROUND(VLOOKUP($M102,age!$A$2:$M$457,5,FALSE),1)</f>
        <v>#N/A</v>
      </c>
      <c r="S102" s="8" t="e">
        <f>ROUND(VLOOKUP($M102,age!$A$2:$M$457,6,FALSE),1)</f>
        <v>#N/A</v>
      </c>
      <c r="T102" s="8" t="e">
        <f>ROUND(VLOOKUP($M102,age!$A$2:$M$457,7,FALSE),1)</f>
        <v>#N/A</v>
      </c>
      <c r="U102" s="8" t="e">
        <f>ROUND(VLOOKUP($M102,age!$A$2:$M$457,8,FALSE),1)</f>
        <v>#N/A</v>
      </c>
      <c r="V102" s="8" t="e">
        <f>ROUND(VLOOKUP($M102,age!$A$2:$M$457,9,FALSE),1)</f>
        <v>#N/A</v>
      </c>
      <c r="W102" s="8" t="e">
        <f>ROUND(VLOOKUP($M102,age!$A$2:$M$457,10,FALSE),1)</f>
        <v>#N/A</v>
      </c>
      <c r="X102" s="8" t="e">
        <f>ROUND(VLOOKUP($M102,age!$A$2:$M$457,11,FALSE),1)</f>
        <v>#N/A</v>
      </c>
      <c r="Y102" s="8" t="e">
        <f>ROUND(VLOOKUP($M102,age!$A$2:$M$457,12,FALSE),1)</f>
        <v>#N/A</v>
      </c>
      <c r="Z102" s="8" t="e">
        <f>ROUND(VLOOKUP($M102,age!$A$2:$M$457,13,FALSE),1)</f>
        <v>#N/A</v>
      </c>
      <c r="AA102" s="8" t="e">
        <f>ROUND(VLOOKUP($N102,ht!$A$2:$H$253,2,FALSE),1)</f>
        <v>#N/A</v>
      </c>
      <c r="AB102" s="8" t="e">
        <f>ROUND(VLOOKUP($N102,ht!$A$2:$H$253,3,FALSE),1)</f>
        <v>#N/A</v>
      </c>
      <c r="AC102" s="8" t="e">
        <f>ROUND(VLOOKUP($N102,ht!$A$2:$H$253,4,FALSE),1)</f>
        <v>#N/A</v>
      </c>
      <c r="AD102" s="8" t="e">
        <f>ROUND(VLOOKUP($N102,ht!$A$2:$H$253,5,FALSE),1)</f>
        <v>#N/A</v>
      </c>
      <c r="AE102" s="8" t="e">
        <f>ROUND(VLOOKUP($N102,ht!$A$2:$H$253,6,FALSE),1)</f>
        <v>#N/A</v>
      </c>
      <c r="AF102" s="8" t="e">
        <f>ROUND(VLOOKUP($N102,ht!$A$2:$H$253,7,FALSE),1)</f>
        <v>#N/A</v>
      </c>
      <c r="AG102" s="8" t="e">
        <f>ROUND(VLOOKUP($N102,ht!$A$2:$H$253,8,FALSE),1)</f>
        <v>#N/A</v>
      </c>
    </row>
    <row r="103" spans="1:33" x14ac:dyDescent="0.5">
      <c r="A103" s="13"/>
      <c r="B103" s="14"/>
      <c r="C103" s="15"/>
      <c r="D103" s="15"/>
      <c r="E103" s="15"/>
      <c r="F103" s="15"/>
      <c r="G103" s="15"/>
      <c r="H103" s="18" t="str">
        <f t="shared" si="10"/>
        <v/>
      </c>
      <c r="I103" s="18" t="str">
        <f t="shared" si="6"/>
        <v/>
      </c>
      <c r="J103" s="18" t="str">
        <f t="shared" si="7"/>
        <v/>
      </c>
      <c r="K103" s="19" t="str">
        <f>Profile!$B$2</f>
        <v>-</v>
      </c>
      <c r="L103" s="21">
        <f t="shared" si="8"/>
        <v>44774</v>
      </c>
      <c r="M103" s="8" t="str">
        <f t="shared" si="9"/>
        <v>0</v>
      </c>
      <c r="N103" s="8" t="str">
        <f t="shared" si="11"/>
        <v>0</v>
      </c>
      <c r="O103" s="8" t="e">
        <f>ROUND(VLOOKUP($M103,age!$A$2:$M$457,2,FALSE),1)</f>
        <v>#N/A</v>
      </c>
      <c r="P103" s="8" t="e">
        <f>ROUND(VLOOKUP($M103,age!$A$2:$M$457,3,FALSE),1)</f>
        <v>#N/A</v>
      </c>
      <c r="Q103" s="8" t="e">
        <f>ROUND(VLOOKUP($M103,age!$A$2:$M$457,4,FALSE),1)</f>
        <v>#N/A</v>
      </c>
      <c r="R103" s="8" t="e">
        <f>ROUND(VLOOKUP($M103,age!$A$2:$M$457,5,FALSE),1)</f>
        <v>#N/A</v>
      </c>
      <c r="S103" s="8" t="e">
        <f>ROUND(VLOOKUP($M103,age!$A$2:$M$457,6,FALSE),1)</f>
        <v>#N/A</v>
      </c>
      <c r="T103" s="8" t="e">
        <f>ROUND(VLOOKUP($M103,age!$A$2:$M$457,7,FALSE),1)</f>
        <v>#N/A</v>
      </c>
      <c r="U103" s="8" t="e">
        <f>ROUND(VLOOKUP($M103,age!$A$2:$M$457,8,FALSE),1)</f>
        <v>#N/A</v>
      </c>
      <c r="V103" s="8" t="e">
        <f>ROUND(VLOOKUP($M103,age!$A$2:$M$457,9,FALSE),1)</f>
        <v>#N/A</v>
      </c>
      <c r="W103" s="8" t="e">
        <f>ROUND(VLOOKUP($M103,age!$A$2:$M$457,10,FALSE),1)</f>
        <v>#N/A</v>
      </c>
      <c r="X103" s="8" t="e">
        <f>ROUND(VLOOKUP($M103,age!$A$2:$M$457,11,FALSE),1)</f>
        <v>#N/A</v>
      </c>
      <c r="Y103" s="8" t="e">
        <f>ROUND(VLOOKUP($M103,age!$A$2:$M$457,12,FALSE),1)</f>
        <v>#N/A</v>
      </c>
      <c r="Z103" s="8" t="e">
        <f>ROUND(VLOOKUP($M103,age!$A$2:$M$457,13,FALSE),1)</f>
        <v>#N/A</v>
      </c>
      <c r="AA103" s="8" t="e">
        <f>ROUND(VLOOKUP($N103,ht!$A$2:$H$253,2,FALSE),1)</f>
        <v>#N/A</v>
      </c>
      <c r="AB103" s="8" t="e">
        <f>ROUND(VLOOKUP($N103,ht!$A$2:$H$253,3,FALSE),1)</f>
        <v>#N/A</v>
      </c>
      <c r="AC103" s="8" t="e">
        <f>ROUND(VLOOKUP($N103,ht!$A$2:$H$253,4,FALSE),1)</f>
        <v>#N/A</v>
      </c>
      <c r="AD103" s="8" t="e">
        <f>ROUND(VLOOKUP($N103,ht!$A$2:$H$253,5,FALSE),1)</f>
        <v>#N/A</v>
      </c>
      <c r="AE103" s="8" t="e">
        <f>ROUND(VLOOKUP($N103,ht!$A$2:$H$253,6,FALSE),1)</f>
        <v>#N/A</v>
      </c>
      <c r="AF103" s="8" t="e">
        <f>ROUND(VLOOKUP($N103,ht!$A$2:$H$253,7,FALSE),1)</f>
        <v>#N/A</v>
      </c>
      <c r="AG103" s="8" t="e">
        <f>ROUND(VLOOKUP($N103,ht!$A$2:$H$253,8,FALSE),1)</f>
        <v>#N/A</v>
      </c>
    </row>
  </sheetData>
  <sheetProtection password="98C2" sheet="1" objects="1" scenarios="1"/>
  <mergeCells count="18">
    <mergeCell ref="N2:N3"/>
    <mergeCell ref="O2:T2"/>
    <mergeCell ref="U2:Z2"/>
    <mergeCell ref="AA2:AG2"/>
    <mergeCell ref="H2:H3"/>
    <mergeCell ref="I2:I3"/>
    <mergeCell ref="J2:J3"/>
    <mergeCell ref="K2:K3"/>
    <mergeCell ref="L2:L3"/>
    <mergeCell ref="M2:M3"/>
    <mergeCell ref="A1:C1"/>
    <mergeCell ref="D1:G1"/>
    <mergeCell ref="A2:A3"/>
    <mergeCell ref="B2:B3"/>
    <mergeCell ref="C2:C3"/>
    <mergeCell ref="D2:E2"/>
    <mergeCell ref="F2:F3"/>
    <mergeCell ref="G2:G3"/>
  </mergeCells>
  <pageMargins left="0.75" right="0.75" top="1" bottom="1" header="0.5" footer="0.5"/>
  <pageSetup paperSize="9" scale="67" fitToHeight="0" orientation="portrait" horizontalDpi="4294967293" verticalDpi="12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103"/>
  <sheetViews>
    <sheetView zoomScale="64" zoomScaleNormal="64" workbookViewId="0">
      <selection activeCell="J1" sqref="J1"/>
    </sheetView>
  </sheetViews>
  <sheetFormatPr defaultColWidth="9.140625" defaultRowHeight="21.75" x14ac:dyDescent="0.5"/>
  <cols>
    <col min="1" max="1" width="8.42578125" style="8" customWidth="1"/>
    <col min="2" max="2" width="29.140625" style="8" customWidth="1"/>
    <col min="3" max="3" width="6.140625" style="9" customWidth="1"/>
    <col min="4" max="4" width="5.7109375" style="9" customWidth="1"/>
    <col min="5" max="5" width="5.85546875" style="9" customWidth="1"/>
    <col min="6" max="6" width="7.28515625" style="9" customWidth="1"/>
    <col min="7" max="7" width="6.5703125" style="9" customWidth="1"/>
    <col min="8" max="8" width="20.28515625" style="8" customWidth="1"/>
    <col min="9" max="9" width="21.28515625" style="8" customWidth="1"/>
    <col min="10" max="10" width="20.42578125" style="8" customWidth="1"/>
    <col min="11" max="11" width="10.5703125" style="8" hidden="1" customWidth="1"/>
    <col min="12" max="12" width="10.42578125" style="8" hidden="1" customWidth="1"/>
    <col min="13" max="14" width="9.140625" style="8" hidden="1" customWidth="1"/>
    <col min="15" max="15" width="9.42578125" style="8" hidden="1" customWidth="1"/>
    <col min="16" max="26" width="9.140625" style="8" hidden="1" customWidth="1"/>
    <col min="27" max="27" width="7.85546875" style="8" hidden="1" customWidth="1"/>
    <col min="28" max="28" width="6.7109375" style="8" hidden="1" customWidth="1"/>
    <col min="29" max="29" width="7.85546875" style="8" hidden="1" customWidth="1"/>
    <col min="30" max="30" width="8.5703125" style="8" hidden="1" customWidth="1"/>
    <col min="31" max="31" width="8.28515625" style="8" hidden="1" customWidth="1"/>
    <col min="32" max="32" width="6.85546875" style="8" hidden="1" customWidth="1"/>
    <col min="33" max="33" width="9.140625" style="8" hidden="1" customWidth="1"/>
    <col min="34" max="16384" width="9.140625" style="8"/>
  </cols>
  <sheetData>
    <row r="1" spans="1:33" x14ac:dyDescent="0.5">
      <c r="A1" s="139" t="s">
        <v>528</v>
      </c>
      <c r="B1" s="139"/>
      <c r="C1" s="139"/>
      <c r="D1" s="139" t="str">
        <f>Profile!B6</f>
        <v>โรงเรียนเทศบาลโพธิ์ประทับช้าง</v>
      </c>
      <c r="E1" s="139"/>
      <c r="F1" s="139"/>
      <c r="G1" s="139"/>
      <c r="H1" s="40" t="str">
        <f>Profile!B3</f>
        <v>พิจิตร</v>
      </c>
      <c r="I1" s="24" t="s">
        <v>482</v>
      </c>
      <c r="J1" s="26">
        <v>44866</v>
      </c>
      <c r="K1" s="20"/>
      <c r="L1" s="20"/>
    </row>
    <row r="2" spans="1:33" ht="29.25" customHeight="1" x14ac:dyDescent="0.5">
      <c r="A2" s="140" t="s">
        <v>505</v>
      </c>
      <c r="B2" s="142" t="s">
        <v>464</v>
      </c>
      <c r="C2" s="143" t="s">
        <v>465</v>
      </c>
      <c r="D2" s="142" t="s">
        <v>466</v>
      </c>
      <c r="E2" s="142"/>
      <c r="F2" s="143" t="s">
        <v>469</v>
      </c>
      <c r="G2" s="143" t="s">
        <v>470</v>
      </c>
      <c r="H2" s="143" t="s">
        <v>472</v>
      </c>
      <c r="I2" s="143" t="s">
        <v>473</v>
      </c>
      <c r="J2" s="143" t="s">
        <v>474</v>
      </c>
      <c r="K2" s="143" t="s">
        <v>496</v>
      </c>
      <c r="L2" s="143" t="s">
        <v>482</v>
      </c>
      <c r="M2" s="144" t="s">
        <v>259</v>
      </c>
      <c r="N2" s="144" t="s">
        <v>6</v>
      </c>
      <c r="O2" s="144" t="s">
        <v>471</v>
      </c>
      <c r="P2" s="144"/>
      <c r="Q2" s="144"/>
      <c r="R2" s="144"/>
      <c r="S2" s="144"/>
      <c r="T2" s="144"/>
      <c r="U2" s="144" t="s">
        <v>479</v>
      </c>
      <c r="V2" s="144"/>
      <c r="W2" s="144"/>
      <c r="X2" s="144"/>
      <c r="Y2" s="144"/>
      <c r="Z2" s="144"/>
      <c r="AA2" s="144" t="s">
        <v>481</v>
      </c>
      <c r="AB2" s="144"/>
      <c r="AC2" s="144"/>
      <c r="AD2" s="144"/>
      <c r="AE2" s="144"/>
      <c r="AF2" s="144"/>
      <c r="AG2" s="144"/>
    </row>
    <row r="3" spans="1:33" ht="20.25" customHeight="1" x14ac:dyDescent="0.5">
      <c r="A3" s="141"/>
      <c r="B3" s="142"/>
      <c r="C3" s="143"/>
      <c r="D3" s="41" t="s">
        <v>467</v>
      </c>
      <c r="E3" s="41" t="s">
        <v>468</v>
      </c>
      <c r="F3" s="143"/>
      <c r="G3" s="143"/>
      <c r="H3" s="143"/>
      <c r="I3" s="143"/>
      <c r="J3" s="143"/>
      <c r="K3" s="143"/>
      <c r="L3" s="143"/>
      <c r="M3" s="144"/>
      <c r="N3" s="144"/>
      <c r="O3" s="39" t="s">
        <v>0</v>
      </c>
      <c r="P3" s="39" t="s">
        <v>1</v>
      </c>
      <c r="Q3" s="10" t="s">
        <v>475</v>
      </c>
      <c r="R3" s="10" t="s">
        <v>476</v>
      </c>
      <c r="S3" s="39" t="s">
        <v>477</v>
      </c>
      <c r="T3" s="39" t="s">
        <v>478</v>
      </c>
      <c r="U3" s="39" t="s">
        <v>0</v>
      </c>
      <c r="V3" s="39" t="s">
        <v>1</v>
      </c>
      <c r="W3" s="10" t="s">
        <v>475</v>
      </c>
      <c r="X3" s="10" t="s">
        <v>476</v>
      </c>
      <c r="Y3" s="39" t="s">
        <v>477</v>
      </c>
      <c r="Z3" s="39" t="s">
        <v>478</v>
      </c>
      <c r="AA3" s="39" t="s">
        <v>0</v>
      </c>
      <c r="AB3" s="39" t="s">
        <v>1</v>
      </c>
      <c r="AC3" s="10" t="s">
        <v>475</v>
      </c>
      <c r="AD3" s="10" t="s">
        <v>476</v>
      </c>
      <c r="AE3" s="39" t="s">
        <v>477</v>
      </c>
      <c r="AF3" s="39" t="s">
        <v>478</v>
      </c>
      <c r="AG3" s="9" t="s">
        <v>480</v>
      </c>
    </row>
    <row r="4" spans="1:33" ht="23.25" x14ac:dyDescent="0.5">
      <c r="A4" s="13">
        <v>1</v>
      </c>
      <c r="B4" s="42" t="s">
        <v>532</v>
      </c>
      <c r="C4" s="34">
        <v>1</v>
      </c>
      <c r="D4" s="34">
        <v>7</v>
      </c>
      <c r="E4" s="34">
        <v>8</v>
      </c>
      <c r="F4" s="34">
        <v>37.1</v>
      </c>
      <c r="G4" s="34">
        <v>123</v>
      </c>
      <c r="H4" s="18" t="str">
        <f>IF(F4=0,"",IF(F4&gt;T4,"น้ำหนักมากเกินเกณฑ์",IF(F4&gt;S4,"น้ำหนักค่อนข้างมาก",IF(F4&gt;=R4,"น้ำหนักตามเกณฑ์",IF(F4&gt;=Q4,"น้ำหนักค่อนข้างน้อย","น้ำหนักน้อยกว่าเกณฑ์")))))</f>
        <v>น้ำหนักมากเกินเกณฑ์</v>
      </c>
      <c r="I4" s="18" t="str">
        <f>IF(G4=0,"",IF(G4&gt;Z4,"สูง",IF(G4&gt;Y4,"ค่อนข้างสูง",IF(G4&gt;=X4,"ส่วนสูงตามเกณฑ์",IF(G4&gt;=W4,"ค่อนข้างเตี้ย","เตี้ย")))))</f>
        <v>ส่วนสูงตามเกณฑ์</v>
      </c>
      <c r="J4" s="18" t="str">
        <f>IF(F4=0,"",IF(F4&gt;AG4,"อ้วน",IF(F4&gt;AF4,"เริ่มอ้วน",IF(F4&gt;AE4,"ท้วม",IF(F4&gt;=AD4,"สมส่วน",IF(F4&gt;=AC4,"ค่อนข้างผอม","ผอม"))))))</f>
        <v>อ้วน</v>
      </c>
      <c r="K4" s="19" t="str">
        <f>Profile!$B$2</f>
        <v>-</v>
      </c>
      <c r="L4" s="21">
        <f>$J$1</f>
        <v>44866</v>
      </c>
      <c r="M4" s="8" t="str">
        <f>CONCATENATE(C4,D4*12+E4)</f>
        <v>192</v>
      </c>
      <c r="N4" s="8" t="str">
        <f>CONCATENATE(C4,ROUND(G4,0))</f>
        <v>1123</v>
      </c>
      <c r="O4" s="8">
        <f>ROUND(VLOOKUP($M4,age!$A$2:$M$457,2,FALSE),1)</f>
        <v>25.8</v>
      </c>
      <c r="P4" s="8">
        <f>ROUND(VLOOKUP($M4,age!$A$2:$M$457,3,FALSE),1)</f>
        <v>3.8</v>
      </c>
      <c r="Q4" s="8">
        <f>ROUND(VLOOKUP($M4,age!$A$2:$M$457,4,FALSE),1)</f>
        <v>18.100000000000001</v>
      </c>
      <c r="R4" s="8">
        <f>ROUND(VLOOKUP($M4,age!$A$2:$M$457,5,FALSE),1)</f>
        <v>19.399999999999999</v>
      </c>
      <c r="S4" s="8">
        <f>ROUND(VLOOKUP($M4,age!$A$2:$M$457,6,FALSE),1)</f>
        <v>30.9</v>
      </c>
      <c r="T4" s="8">
        <f>ROUND(VLOOKUP($M4,age!$A$2:$M$457,7,FALSE),1)</f>
        <v>33.4</v>
      </c>
      <c r="U4" s="8">
        <f>ROUND(VLOOKUP($M4,age!$A$2:$M$457,8,FALSE),1)</f>
        <v>123.6</v>
      </c>
      <c r="V4" s="8">
        <f>ROUND(VLOOKUP($M4,age!$A$2:$M$457,9,FALSE),1)</f>
        <v>5.0999999999999996</v>
      </c>
      <c r="W4" s="8">
        <f>ROUND(VLOOKUP($M4,age!$A$2:$M$457,10,FALSE),1)</f>
        <v>113.4</v>
      </c>
      <c r="X4" s="8">
        <f>ROUND(VLOOKUP($M4,age!$A$2:$M$457,11,FALSE),1)</f>
        <v>115.9</v>
      </c>
      <c r="Y4" s="8">
        <f>ROUND(VLOOKUP($M4,age!$A$2:$M$457,12,FALSE),1)</f>
        <v>131.19999999999999</v>
      </c>
      <c r="Z4" s="8">
        <f>ROUND(VLOOKUP($M4,age!$A$2:$M$457,13,FALSE),1)</f>
        <v>133.80000000000001</v>
      </c>
      <c r="AA4" s="8">
        <f>ROUND(VLOOKUP($N4,ht!$A$2:$H$253,2,FALSE),1)</f>
        <v>24.7</v>
      </c>
      <c r="AB4" s="8">
        <f>ROUND(VLOOKUP($N4,ht!$A$2:$H$253,3,FALSE),1)</f>
        <v>2.5</v>
      </c>
      <c r="AC4" s="8">
        <f>ROUND(VLOOKUP($N4,ht!$A$2:$H$253,4,FALSE),1)</f>
        <v>19.7</v>
      </c>
      <c r="AD4" s="8">
        <f>ROUND(VLOOKUP($N4,ht!$A$2:$H$253,5,FALSE),1)</f>
        <v>20.5</v>
      </c>
      <c r="AE4" s="8">
        <f>ROUND(VLOOKUP($N4,ht!$A$2:$H$253,6,FALSE),1)</f>
        <v>28</v>
      </c>
      <c r="AF4" s="8">
        <f>ROUND(VLOOKUP($N4,ht!$A$2:$H$253,7,FALSE),1)</f>
        <v>29.7</v>
      </c>
      <c r="AG4" s="8">
        <f>ROUND(VLOOKUP($N4,ht!$A$2:$H$253,8,FALSE),1)</f>
        <v>33</v>
      </c>
    </row>
    <row r="5" spans="1:33" ht="23.25" x14ac:dyDescent="0.5">
      <c r="A5" s="13">
        <v>2</v>
      </c>
      <c r="B5" s="42" t="s">
        <v>533</v>
      </c>
      <c r="C5" s="34">
        <v>1</v>
      </c>
      <c r="D5" s="34">
        <v>7</v>
      </c>
      <c r="E5" s="34">
        <v>9</v>
      </c>
      <c r="F5" s="34">
        <v>22.4</v>
      </c>
      <c r="G5" s="34">
        <v>123</v>
      </c>
      <c r="H5" s="18" t="str">
        <f>IF(F5=0,"",IF(F5&gt;T5,"น้ำหนักมากเกินเกณฑ์",IF(F5&gt;S5,"น้ำหนักค่อนข้างมาก",IF(F5&gt;=R5,"น้ำหนักตามเกณฑ์",IF(F5&gt;=Q5,"น้ำหนักค่อนข้างน้อย","น้ำหนักน้อยกว่าเกณฑ์")))))</f>
        <v>น้ำหนักตามเกณฑ์</v>
      </c>
      <c r="I5" s="18" t="str">
        <f t="shared" ref="I5:I68" si="0">IF(G5=0,"",IF(G5&gt;Z5,"สูง",IF(G5&gt;Y5,"ค่อนข้างสูง",IF(G5&gt;=X5,"ส่วนสูงตามเกณฑ์",IF(G5&gt;=W5,"ค่อนข้างเตี้ย","เตี้ย")))))</f>
        <v>ส่วนสูงตามเกณฑ์</v>
      </c>
      <c r="J5" s="18" t="str">
        <f t="shared" ref="J5:J68" si="1">IF(F5=0,"",IF(F5&gt;AG5,"อ้วน",IF(F5&gt;AF5,"เริ่มอ้วน",IF(F5&gt;AE5,"ท้วม",IF(F5&gt;=AD5,"สมส่วน",IF(F5&gt;=AC5,"ค่อนข้างผอม","ผอม"))))))</f>
        <v>สมส่วน</v>
      </c>
      <c r="K5" s="19" t="str">
        <f>Profile!$B$2</f>
        <v>-</v>
      </c>
      <c r="L5" s="21">
        <f t="shared" ref="L5:L68" si="2">$J$1</f>
        <v>44866</v>
      </c>
      <c r="M5" s="8" t="str">
        <f t="shared" ref="M5:M68" si="3">CONCATENATE(C5,D5*12+E5)</f>
        <v>193</v>
      </c>
      <c r="N5" s="8" t="str">
        <f>CONCATENATE(C5,ROUND(G5,0))</f>
        <v>1123</v>
      </c>
      <c r="O5" s="8">
        <f>ROUND(VLOOKUP($M5,age!$A$2:$M$457,2,FALSE),1)</f>
        <v>26</v>
      </c>
      <c r="P5" s="8">
        <f>ROUND(VLOOKUP($M5,age!$A$2:$M$457,3,FALSE),1)</f>
        <v>3.9</v>
      </c>
      <c r="Q5" s="8">
        <f>ROUND(VLOOKUP($M5,age!$A$2:$M$457,4,FALSE),1)</f>
        <v>18.2</v>
      </c>
      <c r="R5" s="8">
        <f>ROUND(VLOOKUP($M5,age!$A$2:$M$457,5,FALSE),1)</f>
        <v>19.5</v>
      </c>
      <c r="S5" s="8">
        <f>ROUND(VLOOKUP($M5,age!$A$2:$M$457,6,FALSE),1)</f>
        <v>31.2</v>
      </c>
      <c r="T5" s="8">
        <f>ROUND(VLOOKUP($M5,age!$A$2:$M$457,7,FALSE),1)</f>
        <v>33.700000000000003</v>
      </c>
      <c r="U5" s="8">
        <f>ROUND(VLOOKUP($M5,age!$A$2:$M$457,8,FALSE),1)</f>
        <v>124</v>
      </c>
      <c r="V5" s="8">
        <f>ROUND(VLOOKUP($M5,age!$A$2:$M$457,9,FALSE),1)</f>
        <v>5.2</v>
      </c>
      <c r="W5" s="8">
        <f>ROUND(VLOOKUP($M5,age!$A$2:$M$457,10,FALSE),1)</f>
        <v>113.7</v>
      </c>
      <c r="X5" s="8">
        <f>ROUND(VLOOKUP($M5,age!$A$2:$M$457,11,FALSE),1)</f>
        <v>116.3</v>
      </c>
      <c r="Y5" s="8">
        <f>ROUND(VLOOKUP($M5,age!$A$2:$M$457,12,FALSE),1)</f>
        <v>131.69999999999999</v>
      </c>
      <c r="Z5" s="8">
        <f>ROUND(VLOOKUP($M5,age!$A$2:$M$457,13,FALSE),1)</f>
        <v>134.30000000000001</v>
      </c>
      <c r="AA5" s="8">
        <f>ROUND(VLOOKUP($N5,ht!$A$2:$H$253,2,FALSE),1)</f>
        <v>24.7</v>
      </c>
      <c r="AB5" s="8">
        <f>ROUND(VLOOKUP($N5,ht!$A$2:$H$253,3,FALSE),1)</f>
        <v>2.5</v>
      </c>
      <c r="AC5" s="8">
        <f>ROUND(VLOOKUP($N5,ht!$A$2:$H$253,4,FALSE),1)</f>
        <v>19.7</v>
      </c>
      <c r="AD5" s="8">
        <f>ROUND(VLOOKUP($N5,ht!$A$2:$H$253,5,FALSE),1)</f>
        <v>20.5</v>
      </c>
      <c r="AE5" s="8">
        <f>ROUND(VLOOKUP($N5,ht!$A$2:$H$253,6,FALSE),1)</f>
        <v>28</v>
      </c>
      <c r="AF5" s="8">
        <f>ROUND(VLOOKUP($N5,ht!$A$2:$H$253,7,FALSE),1)</f>
        <v>29.7</v>
      </c>
      <c r="AG5" s="8">
        <f>ROUND(VLOOKUP($N5,ht!$A$2:$H$253,8,FALSE),1)</f>
        <v>33</v>
      </c>
    </row>
    <row r="6" spans="1:33" ht="23.25" x14ac:dyDescent="0.5">
      <c r="A6" s="13">
        <v>3</v>
      </c>
      <c r="B6" s="42" t="s">
        <v>534</v>
      </c>
      <c r="C6" s="34">
        <v>1</v>
      </c>
      <c r="D6" s="34">
        <v>8</v>
      </c>
      <c r="E6" s="34">
        <v>5</v>
      </c>
      <c r="F6" s="34">
        <v>28.4</v>
      </c>
      <c r="G6" s="34">
        <v>130</v>
      </c>
      <c r="H6" s="18" t="str">
        <f t="shared" ref="H6:H69" si="4">IF(F6=0,"",IF(F6&gt;T6,"น้ำหนักมากเกินเกณฑ์",IF(F6&gt;S6,"น้ำหนักค่อนข้างมาก",IF(F6&gt;=R6,"น้ำหนักตามเกณฑ์",IF(F6&gt;=Q6,"น้ำหนักค่อนข้างน้อย","น้ำหนักน้อยกว่าเกณฑ์")))))</f>
        <v>น้ำหนักตามเกณฑ์</v>
      </c>
      <c r="I6" s="18" t="str">
        <f t="shared" si="0"/>
        <v>ส่วนสูงตามเกณฑ์</v>
      </c>
      <c r="J6" s="18" t="str">
        <f t="shared" si="1"/>
        <v>สมส่วน</v>
      </c>
      <c r="K6" s="19" t="str">
        <f>Profile!$B$2</f>
        <v>-</v>
      </c>
      <c r="L6" s="21">
        <f t="shared" si="2"/>
        <v>44866</v>
      </c>
      <c r="M6" s="8" t="str">
        <f t="shared" si="3"/>
        <v>1101</v>
      </c>
      <c r="N6" s="8" t="str">
        <f t="shared" ref="N6:N69" si="5">CONCATENATE(C6,ROUND(G6,0))</f>
        <v>1130</v>
      </c>
      <c r="O6" s="8">
        <f>ROUND(VLOOKUP($M6,age!$A$2:$M$457,2,FALSE),1)</f>
        <v>28</v>
      </c>
      <c r="P6" s="8">
        <f>ROUND(VLOOKUP($M6,age!$A$2:$M$457,3,FALSE),1)</f>
        <v>4.5</v>
      </c>
      <c r="Q6" s="8">
        <f>ROUND(VLOOKUP($M6,age!$A$2:$M$457,4,FALSE),1)</f>
        <v>19</v>
      </c>
      <c r="R6" s="8">
        <f>ROUND(VLOOKUP($M6,age!$A$2:$M$457,5,FALSE),1)</f>
        <v>20.6</v>
      </c>
      <c r="S6" s="8">
        <f>ROUND(VLOOKUP($M6,age!$A$2:$M$457,6,FALSE),1)</f>
        <v>34</v>
      </c>
      <c r="T6" s="8">
        <f>ROUND(VLOOKUP($M6,age!$A$2:$M$457,7,FALSE),1)</f>
        <v>37</v>
      </c>
      <c r="U6" s="8">
        <f>ROUND(VLOOKUP($M6,age!$A$2:$M$457,8,FALSE),1)</f>
        <v>127.3</v>
      </c>
      <c r="V6" s="8">
        <f>ROUND(VLOOKUP($M6,age!$A$2:$M$457,9,FALSE),1)</f>
        <v>5.4</v>
      </c>
      <c r="W6" s="8">
        <f>ROUND(VLOOKUP($M6,age!$A$2:$M$457,10,FALSE),1)</f>
        <v>116.6</v>
      </c>
      <c r="X6" s="8">
        <f>ROUND(VLOOKUP($M6,age!$A$2:$M$457,11,FALSE),1)</f>
        <v>119.2</v>
      </c>
      <c r="Y6" s="8">
        <f>ROUND(VLOOKUP($M6,age!$A$2:$M$457,12,FALSE),1)</f>
        <v>135.30000000000001</v>
      </c>
      <c r="Z6" s="8">
        <f>ROUND(VLOOKUP($M6,age!$A$2:$M$457,13,FALSE),1)</f>
        <v>138</v>
      </c>
      <c r="AA6" s="8">
        <f>ROUND(VLOOKUP($N6,ht!$A$2:$H$253,2,FALSE),1)</f>
        <v>28.6</v>
      </c>
      <c r="AB6" s="8">
        <f>ROUND(VLOOKUP($N6,ht!$A$2:$H$253,3,FALSE),1)</f>
        <v>3.2</v>
      </c>
      <c r="AC6" s="8">
        <f>ROUND(VLOOKUP($N6,ht!$A$2:$H$253,4,FALSE),1)</f>
        <v>22.2</v>
      </c>
      <c r="AD6" s="8">
        <f>ROUND(VLOOKUP($N6,ht!$A$2:$H$253,5,FALSE),1)</f>
        <v>23.3</v>
      </c>
      <c r="AE6" s="8">
        <f>ROUND(VLOOKUP($N6,ht!$A$2:$H$253,6,FALSE),1)</f>
        <v>32.9</v>
      </c>
      <c r="AF6" s="8">
        <f>ROUND(VLOOKUP($N6,ht!$A$2:$H$253,7,FALSE),1)</f>
        <v>35</v>
      </c>
      <c r="AG6" s="8">
        <f>ROUND(VLOOKUP($N6,ht!$A$2:$H$253,8,FALSE),1)</f>
        <v>39.200000000000003</v>
      </c>
    </row>
    <row r="7" spans="1:33" ht="23.25" x14ac:dyDescent="0.5">
      <c r="A7" s="13">
        <v>4</v>
      </c>
      <c r="B7" s="42" t="s">
        <v>535</v>
      </c>
      <c r="C7" s="34">
        <v>1</v>
      </c>
      <c r="D7" s="34">
        <v>7</v>
      </c>
      <c r="E7" s="34">
        <v>8</v>
      </c>
      <c r="F7" s="34">
        <v>25.8</v>
      </c>
      <c r="G7" s="34">
        <v>124</v>
      </c>
      <c r="H7" s="18" t="str">
        <f t="shared" si="4"/>
        <v>น้ำหนักตามเกณฑ์</v>
      </c>
      <c r="I7" s="18" t="str">
        <f t="shared" si="0"/>
        <v>ส่วนสูงตามเกณฑ์</v>
      </c>
      <c r="J7" s="18" t="str">
        <f t="shared" si="1"/>
        <v>สมส่วน</v>
      </c>
      <c r="K7" s="19" t="str">
        <f>Profile!$B$2</f>
        <v>-</v>
      </c>
      <c r="L7" s="21">
        <f t="shared" si="2"/>
        <v>44866</v>
      </c>
      <c r="M7" s="8" t="str">
        <f t="shared" si="3"/>
        <v>192</v>
      </c>
      <c r="N7" s="8" t="str">
        <f t="shared" si="5"/>
        <v>1124</v>
      </c>
      <c r="O7" s="8">
        <f>ROUND(VLOOKUP($M7,age!$A$2:$M$457,2,FALSE),1)</f>
        <v>25.8</v>
      </c>
      <c r="P7" s="8">
        <f>ROUND(VLOOKUP($M7,age!$A$2:$M$457,3,FALSE),1)</f>
        <v>3.8</v>
      </c>
      <c r="Q7" s="8">
        <f>ROUND(VLOOKUP($M7,age!$A$2:$M$457,4,FALSE),1)</f>
        <v>18.100000000000001</v>
      </c>
      <c r="R7" s="8">
        <f>ROUND(VLOOKUP($M7,age!$A$2:$M$457,5,FALSE),1)</f>
        <v>19.399999999999999</v>
      </c>
      <c r="S7" s="8">
        <f>ROUND(VLOOKUP($M7,age!$A$2:$M$457,6,FALSE),1)</f>
        <v>30.9</v>
      </c>
      <c r="T7" s="8">
        <f>ROUND(VLOOKUP($M7,age!$A$2:$M$457,7,FALSE),1)</f>
        <v>33.4</v>
      </c>
      <c r="U7" s="8">
        <f>ROUND(VLOOKUP($M7,age!$A$2:$M$457,8,FALSE),1)</f>
        <v>123.6</v>
      </c>
      <c r="V7" s="8">
        <f>ROUND(VLOOKUP($M7,age!$A$2:$M$457,9,FALSE),1)</f>
        <v>5.0999999999999996</v>
      </c>
      <c r="W7" s="8">
        <f>ROUND(VLOOKUP($M7,age!$A$2:$M$457,10,FALSE),1)</f>
        <v>113.4</v>
      </c>
      <c r="X7" s="8">
        <f>ROUND(VLOOKUP($M7,age!$A$2:$M$457,11,FALSE),1)</f>
        <v>115.9</v>
      </c>
      <c r="Y7" s="8">
        <f>ROUND(VLOOKUP($M7,age!$A$2:$M$457,12,FALSE),1)</f>
        <v>131.19999999999999</v>
      </c>
      <c r="Z7" s="8">
        <f>ROUND(VLOOKUP($M7,age!$A$2:$M$457,13,FALSE),1)</f>
        <v>133.80000000000001</v>
      </c>
      <c r="AA7" s="8">
        <f>ROUND(VLOOKUP($N7,ht!$A$2:$H$253,2,FALSE),1)</f>
        <v>25.3</v>
      </c>
      <c r="AB7" s="8">
        <f>ROUND(VLOOKUP($N7,ht!$A$2:$H$253,3,FALSE),1)</f>
        <v>2.6</v>
      </c>
      <c r="AC7" s="8">
        <f>ROUND(VLOOKUP($N7,ht!$A$2:$H$253,4,FALSE),1)</f>
        <v>20.100000000000001</v>
      </c>
      <c r="AD7" s="8">
        <f>ROUND(VLOOKUP($N7,ht!$A$2:$H$253,5,FALSE),1)</f>
        <v>20.9</v>
      </c>
      <c r="AE7" s="8">
        <f>ROUND(VLOOKUP($N7,ht!$A$2:$H$253,6,FALSE),1)</f>
        <v>28.7</v>
      </c>
      <c r="AF7" s="8">
        <f>ROUND(VLOOKUP($N7,ht!$A$2:$H$253,7,FALSE),1)</f>
        <v>30.4</v>
      </c>
      <c r="AG7" s="8">
        <f>ROUND(VLOOKUP($N7,ht!$A$2:$H$253,8,FALSE),1)</f>
        <v>33.9</v>
      </c>
    </row>
    <row r="8" spans="1:33" ht="23.25" x14ac:dyDescent="0.5">
      <c r="A8" s="13">
        <v>5</v>
      </c>
      <c r="B8" s="42" t="s">
        <v>536</v>
      </c>
      <c r="C8" s="34">
        <v>1</v>
      </c>
      <c r="D8" s="34">
        <v>7</v>
      </c>
      <c r="E8" s="34">
        <v>9</v>
      </c>
      <c r="F8" s="34">
        <v>23.7</v>
      </c>
      <c r="G8" s="34">
        <v>127</v>
      </c>
      <c r="H8" s="18" t="str">
        <f t="shared" si="4"/>
        <v>น้ำหนักตามเกณฑ์</v>
      </c>
      <c r="I8" s="18" t="str">
        <f t="shared" si="0"/>
        <v>ส่วนสูงตามเกณฑ์</v>
      </c>
      <c r="J8" s="18" t="str">
        <f t="shared" si="1"/>
        <v>สมส่วน</v>
      </c>
      <c r="K8" s="19" t="str">
        <f>Profile!$B$2</f>
        <v>-</v>
      </c>
      <c r="L8" s="21">
        <f t="shared" si="2"/>
        <v>44866</v>
      </c>
      <c r="M8" s="8" t="str">
        <f t="shared" si="3"/>
        <v>193</v>
      </c>
      <c r="N8" s="8" t="str">
        <f t="shared" si="5"/>
        <v>1127</v>
      </c>
      <c r="O8" s="8">
        <f>ROUND(VLOOKUP($M8,age!$A$2:$M$457,2,FALSE),1)</f>
        <v>26</v>
      </c>
      <c r="P8" s="8">
        <f>ROUND(VLOOKUP($M8,age!$A$2:$M$457,3,FALSE),1)</f>
        <v>3.9</v>
      </c>
      <c r="Q8" s="8">
        <f>ROUND(VLOOKUP($M8,age!$A$2:$M$457,4,FALSE),1)</f>
        <v>18.2</v>
      </c>
      <c r="R8" s="8">
        <f>ROUND(VLOOKUP($M8,age!$A$2:$M$457,5,FALSE),1)</f>
        <v>19.5</v>
      </c>
      <c r="S8" s="8">
        <f>ROUND(VLOOKUP($M8,age!$A$2:$M$457,6,FALSE),1)</f>
        <v>31.2</v>
      </c>
      <c r="T8" s="8">
        <f>ROUND(VLOOKUP($M8,age!$A$2:$M$457,7,FALSE),1)</f>
        <v>33.700000000000003</v>
      </c>
      <c r="U8" s="8">
        <f>ROUND(VLOOKUP($M8,age!$A$2:$M$457,8,FALSE),1)</f>
        <v>124</v>
      </c>
      <c r="V8" s="8">
        <f>ROUND(VLOOKUP($M8,age!$A$2:$M$457,9,FALSE),1)</f>
        <v>5.2</v>
      </c>
      <c r="W8" s="8">
        <f>ROUND(VLOOKUP($M8,age!$A$2:$M$457,10,FALSE),1)</f>
        <v>113.7</v>
      </c>
      <c r="X8" s="8">
        <f>ROUND(VLOOKUP($M8,age!$A$2:$M$457,11,FALSE),1)</f>
        <v>116.3</v>
      </c>
      <c r="Y8" s="8">
        <f>ROUND(VLOOKUP($M8,age!$A$2:$M$457,12,FALSE),1)</f>
        <v>131.69999999999999</v>
      </c>
      <c r="Z8" s="8">
        <f>ROUND(VLOOKUP($M8,age!$A$2:$M$457,13,FALSE),1)</f>
        <v>134.30000000000001</v>
      </c>
      <c r="AA8" s="8">
        <f>ROUND(VLOOKUP($N8,ht!$A$2:$H$253,2,FALSE),1)</f>
        <v>26.9</v>
      </c>
      <c r="AB8" s="8">
        <f>ROUND(VLOOKUP($N8,ht!$A$2:$H$253,3,FALSE),1)</f>
        <v>2.9</v>
      </c>
      <c r="AC8" s="8">
        <f>ROUND(VLOOKUP($N8,ht!$A$2:$H$253,4,FALSE),1)</f>
        <v>21.2</v>
      </c>
      <c r="AD8" s="8">
        <f>ROUND(VLOOKUP($N8,ht!$A$2:$H$253,5,FALSE),1)</f>
        <v>22.1</v>
      </c>
      <c r="AE8" s="8">
        <f>ROUND(VLOOKUP($N8,ht!$A$2:$H$253,6,FALSE),1)</f>
        <v>30.7</v>
      </c>
      <c r="AF8" s="8">
        <f>ROUND(VLOOKUP($N8,ht!$A$2:$H$253,7,FALSE),1)</f>
        <v>32.6</v>
      </c>
      <c r="AG8" s="8">
        <f>ROUND(VLOOKUP($N8,ht!$A$2:$H$253,8,FALSE),1)</f>
        <v>36.299999999999997</v>
      </c>
    </row>
    <row r="9" spans="1:33" ht="23.25" x14ac:dyDescent="0.5">
      <c r="A9" s="13">
        <v>6</v>
      </c>
      <c r="B9" s="43" t="s">
        <v>537</v>
      </c>
      <c r="C9" s="34">
        <v>1</v>
      </c>
      <c r="D9" s="34">
        <v>7</v>
      </c>
      <c r="E9" s="34">
        <v>8</v>
      </c>
      <c r="F9" s="34">
        <v>25</v>
      </c>
      <c r="G9" s="34">
        <v>126</v>
      </c>
      <c r="H9" s="18" t="str">
        <f t="shared" si="4"/>
        <v>น้ำหนักตามเกณฑ์</v>
      </c>
      <c r="I9" s="18" t="str">
        <f t="shared" si="0"/>
        <v>ส่วนสูงตามเกณฑ์</v>
      </c>
      <c r="J9" s="18" t="str">
        <f t="shared" si="1"/>
        <v>สมส่วน</v>
      </c>
      <c r="K9" s="19" t="str">
        <f>Profile!$B$2</f>
        <v>-</v>
      </c>
      <c r="L9" s="21">
        <f t="shared" si="2"/>
        <v>44866</v>
      </c>
      <c r="M9" s="8" t="str">
        <f t="shared" si="3"/>
        <v>192</v>
      </c>
      <c r="N9" s="8" t="str">
        <f t="shared" si="5"/>
        <v>1126</v>
      </c>
      <c r="O9" s="8">
        <f>ROUND(VLOOKUP($M9,age!$A$2:$M$457,2,FALSE),1)</f>
        <v>25.8</v>
      </c>
      <c r="P9" s="8">
        <f>ROUND(VLOOKUP($M9,age!$A$2:$M$457,3,FALSE),1)</f>
        <v>3.8</v>
      </c>
      <c r="Q9" s="8">
        <f>ROUND(VLOOKUP($M9,age!$A$2:$M$457,4,FALSE),1)</f>
        <v>18.100000000000001</v>
      </c>
      <c r="R9" s="8">
        <f>ROUND(VLOOKUP($M9,age!$A$2:$M$457,5,FALSE),1)</f>
        <v>19.399999999999999</v>
      </c>
      <c r="S9" s="8">
        <f>ROUND(VLOOKUP($M9,age!$A$2:$M$457,6,FALSE),1)</f>
        <v>30.9</v>
      </c>
      <c r="T9" s="8">
        <f>ROUND(VLOOKUP($M9,age!$A$2:$M$457,7,FALSE),1)</f>
        <v>33.4</v>
      </c>
      <c r="U9" s="8">
        <f>ROUND(VLOOKUP($M9,age!$A$2:$M$457,8,FALSE),1)</f>
        <v>123.6</v>
      </c>
      <c r="V9" s="8">
        <f>ROUND(VLOOKUP($M9,age!$A$2:$M$457,9,FALSE),1)</f>
        <v>5.0999999999999996</v>
      </c>
      <c r="W9" s="8">
        <f>ROUND(VLOOKUP($M9,age!$A$2:$M$457,10,FALSE),1)</f>
        <v>113.4</v>
      </c>
      <c r="X9" s="8">
        <f>ROUND(VLOOKUP($M9,age!$A$2:$M$457,11,FALSE),1)</f>
        <v>115.9</v>
      </c>
      <c r="Y9" s="8">
        <f>ROUND(VLOOKUP($M9,age!$A$2:$M$457,12,FALSE),1)</f>
        <v>131.19999999999999</v>
      </c>
      <c r="Z9" s="8">
        <f>ROUND(VLOOKUP($M9,age!$A$2:$M$457,13,FALSE),1)</f>
        <v>133.80000000000001</v>
      </c>
      <c r="AA9" s="8">
        <f>ROUND(VLOOKUP($N9,ht!$A$2:$H$253,2,FALSE),1)</f>
        <v>26.3</v>
      </c>
      <c r="AB9" s="8">
        <f>ROUND(VLOOKUP($N9,ht!$A$2:$H$253,3,FALSE),1)</f>
        <v>2.7</v>
      </c>
      <c r="AC9" s="8">
        <f>ROUND(VLOOKUP($N9,ht!$A$2:$H$253,4,FALSE),1)</f>
        <v>20.8</v>
      </c>
      <c r="AD9" s="8">
        <f>ROUND(VLOOKUP($N9,ht!$A$2:$H$253,5,FALSE),1)</f>
        <v>21.7</v>
      </c>
      <c r="AE9" s="8">
        <f>ROUND(VLOOKUP($N9,ht!$A$2:$H$253,6,FALSE),1)</f>
        <v>29.9</v>
      </c>
      <c r="AF9" s="8">
        <f>ROUND(VLOOKUP($N9,ht!$A$2:$H$253,7,FALSE),1)</f>
        <v>31.7</v>
      </c>
      <c r="AG9" s="8">
        <f>ROUND(VLOOKUP($N9,ht!$A$2:$H$253,8,FALSE),1)</f>
        <v>35.299999999999997</v>
      </c>
    </row>
    <row r="10" spans="1:33" ht="23.25" x14ac:dyDescent="0.5">
      <c r="A10" s="13">
        <v>7</v>
      </c>
      <c r="B10" s="42" t="s">
        <v>538</v>
      </c>
      <c r="C10" s="34">
        <v>1</v>
      </c>
      <c r="D10" s="34">
        <v>6</v>
      </c>
      <c r="E10" s="34">
        <v>6</v>
      </c>
      <c r="F10" s="34">
        <v>24.1</v>
      </c>
      <c r="G10" s="34">
        <v>127</v>
      </c>
      <c r="H10" s="18" t="str">
        <f t="shared" si="4"/>
        <v>น้ำหนักตามเกณฑ์</v>
      </c>
      <c r="I10" s="18" t="str">
        <f t="shared" si="0"/>
        <v>สูง</v>
      </c>
      <c r="J10" s="18" t="str">
        <f t="shared" si="1"/>
        <v>สมส่วน</v>
      </c>
      <c r="K10" s="19" t="str">
        <f>Profile!$B$2</f>
        <v>-</v>
      </c>
      <c r="L10" s="21">
        <f t="shared" si="2"/>
        <v>44866</v>
      </c>
      <c r="M10" s="8" t="str">
        <f t="shared" si="3"/>
        <v>178</v>
      </c>
      <c r="N10" s="8" t="str">
        <f t="shared" si="5"/>
        <v>1127</v>
      </c>
      <c r="O10" s="8">
        <f>ROUND(VLOOKUP($M10,age!$A$2:$M$457,2,FALSE),1)</f>
        <v>22.7</v>
      </c>
      <c r="P10" s="8">
        <f>ROUND(VLOOKUP($M10,age!$A$2:$M$457,3,FALSE),1)</f>
        <v>3.2</v>
      </c>
      <c r="Q10" s="8">
        <f>ROUND(VLOOKUP($M10,age!$A$2:$M$457,4,FALSE),1)</f>
        <v>16.2</v>
      </c>
      <c r="R10" s="8">
        <f>ROUND(VLOOKUP($M10,age!$A$2:$M$457,5,FALSE),1)</f>
        <v>17.399999999999999</v>
      </c>
      <c r="S10" s="8">
        <f>ROUND(VLOOKUP($M10,age!$A$2:$M$457,6,FALSE),1)</f>
        <v>27</v>
      </c>
      <c r="T10" s="8">
        <f>ROUND(VLOOKUP($M10,age!$A$2:$M$457,7,FALSE),1)</f>
        <v>29.1</v>
      </c>
      <c r="U10" s="8">
        <f>ROUND(VLOOKUP($M10,age!$A$2:$M$457,8,FALSE),1)</f>
        <v>117.4</v>
      </c>
      <c r="V10" s="8">
        <f>ROUND(VLOOKUP($M10,age!$A$2:$M$457,9,FALSE),1)</f>
        <v>4.8</v>
      </c>
      <c r="W10" s="8">
        <f>ROUND(VLOOKUP($M10,age!$A$2:$M$457,10,FALSE),1)</f>
        <v>107.9</v>
      </c>
      <c r="X10" s="8">
        <f>ROUND(VLOOKUP($M10,age!$A$2:$M$457,11,FALSE),1)</f>
        <v>110.3</v>
      </c>
      <c r="Y10" s="8">
        <f>ROUND(VLOOKUP($M10,age!$A$2:$M$457,12,FALSE),1)</f>
        <v>124.5</v>
      </c>
      <c r="Z10" s="8">
        <f>ROUND(VLOOKUP($M10,age!$A$2:$M$457,13,FALSE),1)</f>
        <v>126.9</v>
      </c>
      <c r="AA10" s="8">
        <f>ROUND(VLOOKUP($N10,ht!$A$2:$H$253,2,FALSE),1)</f>
        <v>26.9</v>
      </c>
      <c r="AB10" s="8">
        <f>ROUND(VLOOKUP($N10,ht!$A$2:$H$253,3,FALSE),1)</f>
        <v>2.9</v>
      </c>
      <c r="AC10" s="8">
        <f>ROUND(VLOOKUP($N10,ht!$A$2:$H$253,4,FALSE),1)</f>
        <v>21.2</v>
      </c>
      <c r="AD10" s="8">
        <f>ROUND(VLOOKUP($N10,ht!$A$2:$H$253,5,FALSE),1)</f>
        <v>22.1</v>
      </c>
      <c r="AE10" s="8">
        <f>ROUND(VLOOKUP($N10,ht!$A$2:$H$253,6,FALSE),1)</f>
        <v>30.7</v>
      </c>
      <c r="AF10" s="8">
        <f>ROUND(VLOOKUP($N10,ht!$A$2:$H$253,7,FALSE),1)</f>
        <v>32.6</v>
      </c>
      <c r="AG10" s="8">
        <f>ROUND(VLOOKUP($N10,ht!$A$2:$H$253,8,FALSE),1)</f>
        <v>36.299999999999997</v>
      </c>
    </row>
    <row r="11" spans="1:33" ht="23.25" x14ac:dyDescent="0.5">
      <c r="A11" s="13">
        <v>8</v>
      </c>
      <c r="B11" s="42" t="s">
        <v>539</v>
      </c>
      <c r="C11" s="34">
        <v>1</v>
      </c>
      <c r="D11" s="34">
        <v>7</v>
      </c>
      <c r="E11" s="34">
        <v>11</v>
      </c>
      <c r="F11" s="34">
        <v>31</v>
      </c>
      <c r="G11" s="34">
        <v>132</v>
      </c>
      <c r="H11" s="18" t="str">
        <f t="shared" si="4"/>
        <v>น้ำหนักตามเกณฑ์</v>
      </c>
      <c r="I11" s="18" t="str">
        <f t="shared" si="0"/>
        <v>ส่วนสูงตามเกณฑ์</v>
      </c>
      <c r="J11" s="18" t="str">
        <f t="shared" si="1"/>
        <v>สมส่วน</v>
      </c>
      <c r="K11" s="19" t="str">
        <f>Profile!$B$2</f>
        <v>-</v>
      </c>
      <c r="L11" s="21">
        <f t="shared" si="2"/>
        <v>44866</v>
      </c>
      <c r="M11" s="8" t="str">
        <f t="shared" si="3"/>
        <v>195</v>
      </c>
      <c r="N11" s="8" t="str">
        <f t="shared" si="5"/>
        <v>1132</v>
      </c>
      <c r="O11" s="8">
        <f>ROUND(VLOOKUP($M11,age!$A$2:$M$457,2,FALSE),1)</f>
        <v>26.4</v>
      </c>
      <c r="P11" s="8">
        <f>ROUND(VLOOKUP($M11,age!$A$2:$M$457,3,FALSE),1)</f>
        <v>4</v>
      </c>
      <c r="Q11" s="8">
        <f>ROUND(VLOOKUP($M11,age!$A$2:$M$457,4,FALSE),1)</f>
        <v>18.399999999999999</v>
      </c>
      <c r="R11" s="8">
        <f>ROUND(VLOOKUP($M11,age!$A$2:$M$457,5,FALSE),1)</f>
        <v>19.8</v>
      </c>
      <c r="S11" s="8">
        <f>ROUND(VLOOKUP($M11,age!$A$2:$M$457,6,FALSE),1)</f>
        <v>31.8</v>
      </c>
      <c r="T11" s="8">
        <f>ROUND(VLOOKUP($M11,age!$A$2:$M$457,7,FALSE),1)</f>
        <v>34.4</v>
      </c>
      <c r="U11" s="8">
        <f>ROUND(VLOOKUP($M11,age!$A$2:$M$457,8,FALSE),1)</f>
        <v>125</v>
      </c>
      <c r="V11" s="8">
        <f>ROUND(VLOOKUP($M11,age!$A$2:$M$457,9,FALSE),1)</f>
        <v>5.2</v>
      </c>
      <c r="W11" s="8">
        <f>ROUND(VLOOKUP($M11,age!$A$2:$M$457,10,FALSE),1)</f>
        <v>114.5</v>
      </c>
      <c r="X11" s="8">
        <f>ROUND(VLOOKUP($M11,age!$A$2:$M$457,11,FALSE),1)</f>
        <v>117.1</v>
      </c>
      <c r="Y11" s="8">
        <f>ROUND(VLOOKUP($M11,age!$A$2:$M$457,12,FALSE),1)</f>
        <v>132.69999999999999</v>
      </c>
      <c r="Z11" s="8">
        <f>ROUND(VLOOKUP($M11,age!$A$2:$M$457,13,FALSE),1)</f>
        <v>135.4</v>
      </c>
      <c r="AA11" s="8">
        <f>ROUND(VLOOKUP($N11,ht!$A$2:$H$253,2,FALSE),1)</f>
        <v>30</v>
      </c>
      <c r="AB11" s="8">
        <f>ROUND(VLOOKUP($N11,ht!$A$2:$H$253,3,FALSE),1)</f>
        <v>3.4</v>
      </c>
      <c r="AC11" s="8">
        <f>ROUND(VLOOKUP($N11,ht!$A$2:$H$253,4,FALSE),1)</f>
        <v>23.1</v>
      </c>
      <c r="AD11" s="8">
        <f>ROUND(VLOOKUP($N11,ht!$A$2:$H$253,5,FALSE),1)</f>
        <v>24.3</v>
      </c>
      <c r="AE11" s="8">
        <f>ROUND(VLOOKUP($N11,ht!$A$2:$H$253,6,FALSE),1)</f>
        <v>34.6</v>
      </c>
      <c r="AF11" s="8">
        <f>ROUND(VLOOKUP($N11,ht!$A$2:$H$253,7,FALSE),1)</f>
        <v>36.799999999999997</v>
      </c>
      <c r="AG11" s="8">
        <f>ROUND(VLOOKUP($N11,ht!$A$2:$H$253,8,FALSE),1)</f>
        <v>41.4</v>
      </c>
    </row>
    <row r="12" spans="1:33" ht="23.25" x14ac:dyDescent="0.5">
      <c r="A12" s="13">
        <v>9</v>
      </c>
      <c r="B12" s="42" t="s">
        <v>540</v>
      </c>
      <c r="C12" s="34">
        <v>1</v>
      </c>
      <c r="D12" s="34">
        <v>7</v>
      </c>
      <c r="E12" s="34">
        <v>9</v>
      </c>
      <c r="F12" s="34">
        <v>28.8</v>
      </c>
      <c r="G12" s="34">
        <v>122</v>
      </c>
      <c r="H12" s="18" t="str">
        <f t="shared" si="4"/>
        <v>น้ำหนักตามเกณฑ์</v>
      </c>
      <c r="I12" s="18" t="str">
        <f t="shared" si="0"/>
        <v>ส่วนสูงตามเกณฑ์</v>
      </c>
      <c r="J12" s="18" t="str">
        <f t="shared" si="1"/>
        <v>ท้วม</v>
      </c>
      <c r="K12" s="19" t="str">
        <f>Profile!$B$2</f>
        <v>-</v>
      </c>
      <c r="L12" s="21">
        <f t="shared" si="2"/>
        <v>44866</v>
      </c>
      <c r="M12" s="8" t="str">
        <f t="shared" si="3"/>
        <v>193</v>
      </c>
      <c r="N12" s="8" t="str">
        <f t="shared" si="5"/>
        <v>1122</v>
      </c>
      <c r="O12" s="8">
        <f>ROUND(VLOOKUP($M12,age!$A$2:$M$457,2,FALSE),1)</f>
        <v>26</v>
      </c>
      <c r="P12" s="8">
        <f>ROUND(VLOOKUP($M12,age!$A$2:$M$457,3,FALSE),1)</f>
        <v>3.9</v>
      </c>
      <c r="Q12" s="8">
        <f>ROUND(VLOOKUP($M12,age!$A$2:$M$457,4,FALSE),1)</f>
        <v>18.2</v>
      </c>
      <c r="R12" s="8">
        <f>ROUND(VLOOKUP($M12,age!$A$2:$M$457,5,FALSE),1)</f>
        <v>19.5</v>
      </c>
      <c r="S12" s="8">
        <f>ROUND(VLOOKUP($M12,age!$A$2:$M$457,6,FALSE),1)</f>
        <v>31.2</v>
      </c>
      <c r="T12" s="8">
        <f>ROUND(VLOOKUP($M12,age!$A$2:$M$457,7,FALSE),1)</f>
        <v>33.700000000000003</v>
      </c>
      <c r="U12" s="8">
        <f>ROUND(VLOOKUP($M12,age!$A$2:$M$457,8,FALSE),1)</f>
        <v>124</v>
      </c>
      <c r="V12" s="8">
        <f>ROUND(VLOOKUP($M12,age!$A$2:$M$457,9,FALSE),1)</f>
        <v>5.2</v>
      </c>
      <c r="W12" s="8">
        <f>ROUND(VLOOKUP($M12,age!$A$2:$M$457,10,FALSE),1)</f>
        <v>113.7</v>
      </c>
      <c r="X12" s="8">
        <f>ROUND(VLOOKUP($M12,age!$A$2:$M$457,11,FALSE),1)</f>
        <v>116.3</v>
      </c>
      <c r="Y12" s="8">
        <f>ROUND(VLOOKUP($M12,age!$A$2:$M$457,12,FALSE),1)</f>
        <v>131.69999999999999</v>
      </c>
      <c r="Z12" s="8">
        <f>ROUND(VLOOKUP($M12,age!$A$2:$M$457,13,FALSE),1)</f>
        <v>134.30000000000001</v>
      </c>
      <c r="AA12" s="8">
        <f>ROUND(VLOOKUP($N12,ht!$A$2:$H$253,2,FALSE),1)</f>
        <v>24.3</v>
      </c>
      <c r="AB12" s="8">
        <f>ROUND(VLOOKUP($N12,ht!$A$2:$H$253,3,FALSE),1)</f>
        <v>2.4</v>
      </c>
      <c r="AC12" s="8">
        <f>ROUND(VLOOKUP($N12,ht!$A$2:$H$253,4,FALSE),1)</f>
        <v>19.399999999999999</v>
      </c>
      <c r="AD12" s="8">
        <f>ROUND(VLOOKUP($N12,ht!$A$2:$H$253,5,FALSE),1)</f>
        <v>20.2</v>
      </c>
      <c r="AE12" s="8">
        <f>ROUND(VLOOKUP($N12,ht!$A$2:$H$253,6,FALSE),1)</f>
        <v>27.5</v>
      </c>
      <c r="AF12" s="8">
        <f>ROUND(VLOOKUP($N12,ht!$A$2:$H$253,7,FALSE),1)</f>
        <v>29.1</v>
      </c>
      <c r="AG12" s="8">
        <f>ROUND(VLOOKUP($N12,ht!$A$2:$H$253,8,FALSE),1)</f>
        <v>32.299999999999997</v>
      </c>
    </row>
    <row r="13" spans="1:33" ht="23.25" x14ac:dyDescent="0.5">
      <c r="A13" s="13">
        <v>10</v>
      </c>
      <c r="B13" s="42" t="s">
        <v>541</v>
      </c>
      <c r="C13" s="34">
        <v>1</v>
      </c>
      <c r="D13" s="34">
        <v>7</v>
      </c>
      <c r="E13" s="34">
        <v>2</v>
      </c>
      <c r="F13" s="34">
        <v>23.1</v>
      </c>
      <c r="G13" s="34">
        <v>124</v>
      </c>
      <c r="H13" s="18" t="str">
        <f t="shared" si="4"/>
        <v>น้ำหนักตามเกณฑ์</v>
      </c>
      <c r="I13" s="18" t="str">
        <f t="shared" si="0"/>
        <v>ส่วนสูงตามเกณฑ์</v>
      </c>
      <c r="J13" s="18" t="str">
        <f t="shared" si="1"/>
        <v>สมส่วน</v>
      </c>
      <c r="K13" s="19" t="str">
        <f>Profile!$B$2</f>
        <v>-</v>
      </c>
      <c r="L13" s="21">
        <f t="shared" si="2"/>
        <v>44866</v>
      </c>
      <c r="M13" s="8" t="str">
        <f t="shared" si="3"/>
        <v>186</v>
      </c>
      <c r="N13" s="8" t="str">
        <f t="shared" si="5"/>
        <v>1124</v>
      </c>
      <c r="O13" s="8">
        <f>ROUND(VLOOKUP($M13,age!$A$2:$M$457,2,FALSE),1)</f>
        <v>24.5</v>
      </c>
      <c r="P13" s="8">
        <f>ROUND(VLOOKUP($M13,age!$A$2:$M$457,3,FALSE),1)</f>
        <v>3.6</v>
      </c>
      <c r="Q13" s="8">
        <f>ROUND(VLOOKUP($M13,age!$A$2:$M$457,4,FALSE),1)</f>
        <v>17.3</v>
      </c>
      <c r="R13" s="8">
        <f>ROUND(VLOOKUP($M13,age!$A$2:$M$457,5,FALSE),1)</f>
        <v>18.600000000000001</v>
      </c>
      <c r="S13" s="8">
        <f>ROUND(VLOOKUP($M13,age!$A$2:$M$457,6,FALSE),1)</f>
        <v>29.3</v>
      </c>
      <c r="T13" s="8">
        <f>ROUND(VLOOKUP($M13,age!$A$2:$M$457,7,FALSE),1)</f>
        <v>31.7</v>
      </c>
      <c r="U13" s="8">
        <f>ROUND(VLOOKUP($M13,age!$A$2:$M$457,8,FALSE),1)</f>
        <v>120.9</v>
      </c>
      <c r="V13" s="8">
        <f>ROUND(VLOOKUP($M13,age!$A$2:$M$457,9,FALSE),1)</f>
        <v>4.9000000000000004</v>
      </c>
      <c r="W13" s="8">
        <f>ROUND(VLOOKUP($M13,age!$A$2:$M$457,10,FALSE),1)</f>
        <v>111.1</v>
      </c>
      <c r="X13" s="8">
        <f>ROUND(VLOOKUP($M13,age!$A$2:$M$457,11,FALSE),1)</f>
        <v>113.6</v>
      </c>
      <c r="Y13" s="8">
        <f>ROUND(VLOOKUP($M13,age!$A$2:$M$457,12,FALSE),1)</f>
        <v>128.30000000000001</v>
      </c>
      <c r="Z13" s="8">
        <f>ROUND(VLOOKUP($M13,age!$A$2:$M$457,13,FALSE),1)</f>
        <v>130.80000000000001</v>
      </c>
      <c r="AA13" s="8">
        <f>ROUND(VLOOKUP($N13,ht!$A$2:$H$253,2,FALSE),1)</f>
        <v>25.3</v>
      </c>
      <c r="AB13" s="8">
        <f>ROUND(VLOOKUP($N13,ht!$A$2:$H$253,3,FALSE),1)</f>
        <v>2.6</v>
      </c>
      <c r="AC13" s="8">
        <f>ROUND(VLOOKUP($N13,ht!$A$2:$H$253,4,FALSE),1)</f>
        <v>20.100000000000001</v>
      </c>
      <c r="AD13" s="8">
        <f>ROUND(VLOOKUP($N13,ht!$A$2:$H$253,5,FALSE),1)</f>
        <v>20.9</v>
      </c>
      <c r="AE13" s="8">
        <f>ROUND(VLOOKUP($N13,ht!$A$2:$H$253,6,FALSE),1)</f>
        <v>28.7</v>
      </c>
      <c r="AF13" s="8">
        <f>ROUND(VLOOKUP($N13,ht!$A$2:$H$253,7,FALSE),1)</f>
        <v>30.4</v>
      </c>
      <c r="AG13" s="8">
        <f>ROUND(VLOOKUP($N13,ht!$A$2:$H$253,8,FALSE),1)</f>
        <v>33.9</v>
      </c>
    </row>
    <row r="14" spans="1:33" ht="23.25" x14ac:dyDescent="0.5">
      <c r="A14" s="13">
        <v>11</v>
      </c>
      <c r="B14" s="42" t="s">
        <v>542</v>
      </c>
      <c r="C14" s="34">
        <v>1</v>
      </c>
      <c r="D14" s="34">
        <v>7</v>
      </c>
      <c r="E14" s="34">
        <v>1</v>
      </c>
      <c r="F14" s="34">
        <v>20.100000000000001</v>
      </c>
      <c r="G14" s="34">
        <v>117</v>
      </c>
      <c r="H14" s="18" t="str">
        <f t="shared" si="4"/>
        <v>น้ำหนักตามเกณฑ์</v>
      </c>
      <c r="I14" s="18" t="str">
        <f t="shared" si="0"/>
        <v>ส่วนสูงตามเกณฑ์</v>
      </c>
      <c r="J14" s="18" t="str">
        <f t="shared" si="1"/>
        <v>สมส่วน</v>
      </c>
      <c r="K14" s="19" t="str">
        <f>Profile!$B$2</f>
        <v>-</v>
      </c>
      <c r="L14" s="21">
        <f t="shared" si="2"/>
        <v>44866</v>
      </c>
      <c r="M14" s="8" t="str">
        <f t="shared" si="3"/>
        <v>185</v>
      </c>
      <c r="N14" s="8" t="str">
        <f t="shared" si="5"/>
        <v>1117</v>
      </c>
      <c r="O14" s="8">
        <f>ROUND(VLOOKUP($M14,age!$A$2:$M$457,2,FALSE),1)</f>
        <v>24.3</v>
      </c>
      <c r="P14" s="8">
        <f>ROUND(VLOOKUP($M14,age!$A$2:$M$457,3,FALSE),1)</f>
        <v>3.5</v>
      </c>
      <c r="Q14" s="8">
        <f>ROUND(VLOOKUP($M14,age!$A$2:$M$457,4,FALSE),1)</f>
        <v>17.2</v>
      </c>
      <c r="R14" s="8">
        <f>ROUND(VLOOKUP($M14,age!$A$2:$M$457,5,FALSE),1)</f>
        <v>18.399999999999999</v>
      </c>
      <c r="S14" s="8">
        <f>ROUND(VLOOKUP($M14,age!$A$2:$M$457,6,FALSE),1)</f>
        <v>29</v>
      </c>
      <c r="T14" s="8">
        <f>ROUND(VLOOKUP($M14,age!$A$2:$M$457,7,FALSE),1)</f>
        <v>31.4</v>
      </c>
      <c r="U14" s="8">
        <f>ROUND(VLOOKUP($M14,age!$A$2:$M$457,8,FALSE),1)</f>
        <v>120.6</v>
      </c>
      <c r="V14" s="8">
        <f>ROUND(VLOOKUP($M14,age!$A$2:$M$457,9,FALSE),1)</f>
        <v>4.9000000000000004</v>
      </c>
      <c r="W14" s="8">
        <f>ROUND(VLOOKUP($M14,age!$A$2:$M$457,10,FALSE),1)</f>
        <v>110.8</v>
      </c>
      <c r="X14" s="8">
        <f>ROUND(VLOOKUP($M14,age!$A$2:$M$457,11,FALSE),1)</f>
        <v>113.2</v>
      </c>
      <c r="Y14" s="8">
        <f>ROUND(VLOOKUP($M14,age!$A$2:$M$457,12,FALSE),1)</f>
        <v>127.8</v>
      </c>
      <c r="Z14" s="8">
        <f>ROUND(VLOOKUP($M14,age!$A$2:$M$457,13,FALSE),1)</f>
        <v>130.30000000000001</v>
      </c>
      <c r="AA14" s="8">
        <f>ROUND(VLOOKUP($N14,ht!$A$2:$H$253,2,FALSE),1)</f>
        <v>21.9</v>
      </c>
      <c r="AB14" s="8">
        <f>ROUND(VLOOKUP($N14,ht!$A$2:$H$253,3,FALSE),1)</f>
        <v>2.1</v>
      </c>
      <c r="AC14" s="8">
        <f>ROUND(VLOOKUP($N14,ht!$A$2:$H$253,4,FALSE),1)</f>
        <v>17.7</v>
      </c>
      <c r="AD14" s="8">
        <f>ROUND(VLOOKUP($N14,ht!$A$2:$H$253,5,FALSE),1)</f>
        <v>18.5</v>
      </c>
      <c r="AE14" s="8">
        <f>ROUND(VLOOKUP($N14,ht!$A$2:$H$253,6,FALSE),1)</f>
        <v>24.8</v>
      </c>
      <c r="AF14" s="8">
        <f>ROUND(VLOOKUP($N14,ht!$A$2:$H$253,7,FALSE),1)</f>
        <v>26.1</v>
      </c>
      <c r="AG14" s="8">
        <f>ROUND(VLOOKUP($N14,ht!$A$2:$H$253,8,FALSE),1)</f>
        <v>28.8</v>
      </c>
    </row>
    <row r="15" spans="1:33" ht="23.25" x14ac:dyDescent="0.5">
      <c r="A15" s="13">
        <v>12</v>
      </c>
      <c r="B15" s="42" t="s">
        <v>543</v>
      </c>
      <c r="C15" s="34">
        <v>1</v>
      </c>
      <c r="D15" s="34">
        <v>7</v>
      </c>
      <c r="E15" s="34">
        <v>2</v>
      </c>
      <c r="F15" s="34">
        <v>18.3</v>
      </c>
      <c r="G15" s="34">
        <v>115</v>
      </c>
      <c r="H15" s="18" t="str">
        <f t="shared" si="4"/>
        <v>น้ำหนักค่อนข้างน้อย</v>
      </c>
      <c r="I15" s="18" t="str">
        <f t="shared" si="0"/>
        <v>ส่วนสูงตามเกณฑ์</v>
      </c>
      <c r="J15" s="18" t="str">
        <f t="shared" si="1"/>
        <v>สมส่วน</v>
      </c>
      <c r="K15" s="19" t="str">
        <f>Profile!$B$2</f>
        <v>-</v>
      </c>
      <c r="L15" s="21">
        <f t="shared" si="2"/>
        <v>44866</v>
      </c>
      <c r="M15" s="8" t="str">
        <f t="shared" si="3"/>
        <v>186</v>
      </c>
      <c r="N15" s="8" t="str">
        <f t="shared" si="5"/>
        <v>1115</v>
      </c>
      <c r="O15" s="8">
        <f>ROUND(VLOOKUP($M15,age!$A$2:$M$457,2,FALSE),1)</f>
        <v>24.5</v>
      </c>
      <c r="P15" s="8">
        <f>ROUND(VLOOKUP($M15,age!$A$2:$M$457,3,FALSE),1)</f>
        <v>3.6</v>
      </c>
      <c r="Q15" s="8">
        <f>ROUND(VLOOKUP($M15,age!$A$2:$M$457,4,FALSE),1)</f>
        <v>17.3</v>
      </c>
      <c r="R15" s="8">
        <f>ROUND(VLOOKUP($M15,age!$A$2:$M$457,5,FALSE),1)</f>
        <v>18.600000000000001</v>
      </c>
      <c r="S15" s="8">
        <f>ROUND(VLOOKUP($M15,age!$A$2:$M$457,6,FALSE),1)</f>
        <v>29.3</v>
      </c>
      <c r="T15" s="8">
        <f>ROUND(VLOOKUP($M15,age!$A$2:$M$457,7,FALSE),1)</f>
        <v>31.7</v>
      </c>
      <c r="U15" s="8">
        <f>ROUND(VLOOKUP($M15,age!$A$2:$M$457,8,FALSE),1)</f>
        <v>120.9</v>
      </c>
      <c r="V15" s="8">
        <f>ROUND(VLOOKUP($M15,age!$A$2:$M$457,9,FALSE),1)</f>
        <v>4.9000000000000004</v>
      </c>
      <c r="W15" s="8">
        <f>ROUND(VLOOKUP($M15,age!$A$2:$M$457,10,FALSE),1)</f>
        <v>111.1</v>
      </c>
      <c r="X15" s="8">
        <f>ROUND(VLOOKUP($M15,age!$A$2:$M$457,11,FALSE),1)</f>
        <v>113.6</v>
      </c>
      <c r="Y15" s="8">
        <f>ROUND(VLOOKUP($M15,age!$A$2:$M$457,12,FALSE),1)</f>
        <v>128.30000000000001</v>
      </c>
      <c r="Z15" s="8">
        <f>ROUND(VLOOKUP($M15,age!$A$2:$M$457,13,FALSE),1)</f>
        <v>130.80000000000001</v>
      </c>
      <c r="AA15" s="8">
        <f>ROUND(VLOOKUP($N15,ht!$A$2:$H$253,2,FALSE),1)</f>
        <v>21.1</v>
      </c>
      <c r="AB15" s="8">
        <f>ROUND(VLOOKUP($N15,ht!$A$2:$H$253,3,FALSE),1)</f>
        <v>2</v>
      </c>
      <c r="AC15" s="8">
        <f>ROUND(VLOOKUP($N15,ht!$A$2:$H$253,4,FALSE),1)</f>
        <v>17.100000000000001</v>
      </c>
      <c r="AD15" s="8">
        <f>ROUND(VLOOKUP($N15,ht!$A$2:$H$253,5,FALSE),1)</f>
        <v>17.899999999999999</v>
      </c>
      <c r="AE15" s="8">
        <f>ROUND(VLOOKUP($N15,ht!$A$2:$H$253,6,FALSE),1)</f>
        <v>23.8</v>
      </c>
      <c r="AF15" s="8">
        <f>ROUND(VLOOKUP($N15,ht!$A$2:$H$253,7,FALSE),1)</f>
        <v>25</v>
      </c>
      <c r="AG15" s="8">
        <f>ROUND(VLOOKUP($N15,ht!$A$2:$H$253,8,FALSE),1)</f>
        <v>27.4</v>
      </c>
    </row>
    <row r="16" spans="1:33" ht="23.25" x14ac:dyDescent="0.5">
      <c r="A16" s="13">
        <v>13</v>
      </c>
      <c r="B16" s="44" t="s">
        <v>544</v>
      </c>
      <c r="C16" s="34">
        <v>1</v>
      </c>
      <c r="D16" s="34">
        <v>7</v>
      </c>
      <c r="E16" s="34">
        <v>4</v>
      </c>
      <c r="F16" s="34">
        <v>44.4</v>
      </c>
      <c r="G16" s="34">
        <v>129</v>
      </c>
      <c r="H16" s="18" t="str">
        <f t="shared" si="4"/>
        <v>น้ำหนักมากเกินเกณฑ์</v>
      </c>
      <c r="I16" s="18" t="str">
        <f t="shared" si="0"/>
        <v>ส่วนสูงตามเกณฑ์</v>
      </c>
      <c r="J16" s="18" t="str">
        <f t="shared" si="1"/>
        <v>อ้วน</v>
      </c>
      <c r="K16" s="19" t="str">
        <f>Profile!$B$2</f>
        <v>-</v>
      </c>
      <c r="L16" s="21">
        <f t="shared" si="2"/>
        <v>44866</v>
      </c>
      <c r="M16" s="8" t="str">
        <f t="shared" si="3"/>
        <v>188</v>
      </c>
      <c r="N16" s="8" t="str">
        <f t="shared" si="5"/>
        <v>1129</v>
      </c>
      <c r="O16" s="8">
        <f>ROUND(VLOOKUP($M16,age!$A$2:$M$457,2,FALSE),1)</f>
        <v>24.9</v>
      </c>
      <c r="P16" s="8">
        <f>ROUND(VLOOKUP($M16,age!$A$2:$M$457,3,FALSE),1)</f>
        <v>3.7</v>
      </c>
      <c r="Q16" s="8">
        <f>ROUND(VLOOKUP($M16,age!$A$2:$M$457,4,FALSE),1)</f>
        <v>17.600000000000001</v>
      </c>
      <c r="R16" s="8">
        <f>ROUND(VLOOKUP($M16,age!$A$2:$M$457,5,FALSE),1)</f>
        <v>18.899999999999999</v>
      </c>
      <c r="S16" s="8">
        <f>ROUND(VLOOKUP($M16,age!$A$2:$M$457,6,FALSE),1)</f>
        <v>29.9</v>
      </c>
      <c r="T16" s="8">
        <f>ROUND(VLOOKUP($M16,age!$A$2:$M$457,7,FALSE),1)</f>
        <v>32.299999999999997</v>
      </c>
      <c r="U16" s="8">
        <f>ROUND(VLOOKUP($M16,age!$A$2:$M$457,8,FALSE),1)</f>
        <v>121.9</v>
      </c>
      <c r="V16" s="8">
        <f>ROUND(VLOOKUP($M16,age!$A$2:$M$457,9,FALSE),1)</f>
        <v>5</v>
      </c>
      <c r="W16" s="8">
        <f>ROUND(VLOOKUP($M16,age!$A$2:$M$457,10,FALSE),1)</f>
        <v>111.9</v>
      </c>
      <c r="X16" s="8">
        <f>ROUND(VLOOKUP($M16,age!$A$2:$M$457,11,FALSE),1)</f>
        <v>114.4</v>
      </c>
      <c r="Y16" s="8">
        <f>ROUND(VLOOKUP($M16,age!$A$2:$M$457,12,FALSE),1)</f>
        <v>129.30000000000001</v>
      </c>
      <c r="Z16" s="8">
        <f>ROUND(VLOOKUP($M16,age!$A$2:$M$457,13,FALSE),1)</f>
        <v>131.80000000000001</v>
      </c>
      <c r="AA16" s="8">
        <f>ROUND(VLOOKUP($N16,ht!$A$2:$H$253,2,FALSE),1)</f>
        <v>28</v>
      </c>
      <c r="AB16" s="8">
        <f>ROUND(VLOOKUP($N16,ht!$A$2:$H$253,3,FALSE),1)</f>
        <v>3.1</v>
      </c>
      <c r="AC16" s="8">
        <f>ROUND(VLOOKUP($N16,ht!$A$2:$H$253,4,FALSE),1)</f>
        <v>21.9</v>
      </c>
      <c r="AD16" s="8">
        <f>ROUND(VLOOKUP($N16,ht!$A$2:$H$253,5,FALSE),1)</f>
        <v>22.9</v>
      </c>
      <c r="AE16" s="8">
        <f>ROUND(VLOOKUP($N16,ht!$A$2:$H$253,6,FALSE),1)</f>
        <v>32.1</v>
      </c>
      <c r="AF16" s="8">
        <f>ROUND(VLOOKUP($N16,ht!$A$2:$H$253,7,FALSE),1)</f>
        <v>34.1</v>
      </c>
      <c r="AG16" s="8">
        <f>ROUND(VLOOKUP($N16,ht!$A$2:$H$253,8,FALSE),1)</f>
        <v>38.1</v>
      </c>
    </row>
    <row r="17" spans="1:33" ht="23.25" x14ac:dyDescent="0.5">
      <c r="A17" s="13">
        <v>14</v>
      </c>
      <c r="B17" s="42" t="s">
        <v>545</v>
      </c>
      <c r="C17" s="34">
        <v>1</v>
      </c>
      <c r="D17" s="34">
        <v>7</v>
      </c>
      <c r="E17" s="34">
        <v>4</v>
      </c>
      <c r="F17" s="34">
        <v>24.1</v>
      </c>
      <c r="G17" s="34">
        <v>124</v>
      </c>
      <c r="H17" s="18" t="str">
        <f t="shared" si="4"/>
        <v>น้ำหนักตามเกณฑ์</v>
      </c>
      <c r="I17" s="18" t="str">
        <f t="shared" si="0"/>
        <v>ส่วนสูงตามเกณฑ์</v>
      </c>
      <c r="J17" s="18" t="str">
        <f t="shared" si="1"/>
        <v>สมส่วน</v>
      </c>
      <c r="K17" s="19" t="str">
        <f>Profile!$B$2</f>
        <v>-</v>
      </c>
      <c r="L17" s="21">
        <f t="shared" si="2"/>
        <v>44866</v>
      </c>
      <c r="M17" s="8" t="str">
        <f t="shared" si="3"/>
        <v>188</v>
      </c>
      <c r="N17" s="8" t="str">
        <f t="shared" si="5"/>
        <v>1124</v>
      </c>
      <c r="O17" s="8">
        <f>ROUND(VLOOKUP($M17,age!$A$2:$M$457,2,FALSE),1)</f>
        <v>24.9</v>
      </c>
      <c r="P17" s="8">
        <f>ROUND(VLOOKUP($M17,age!$A$2:$M$457,3,FALSE),1)</f>
        <v>3.7</v>
      </c>
      <c r="Q17" s="8">
        <f>ROUND(VLOOKUP($M17,age!$A$2:$M$457,4,FALSE),1)</f>
        <v>17.600000000000001</v>
      </c>
      <c r="R17" s="8">
        <f>ROUND(VLOOKUP($M17,age!$A$2:$M$457,5,FALSE),1)</f>
        <v>18.899999999999999</v>
      </c>
      <c r="S17" s="8">
        <f>ROUND(VLOOKUP($M17,age!$A$2:$M$457,6,FALSE),1)</f>
        <v>29.9</v>
      </c>
      <c r="T17" s="8">
        <f>ROUND(VLOOKUP($M17,age!$A$2:$M$457,7,FALSE),1)</f>
        <v>32.299999999999997</v>
      </c>
      <c r="U17" s="8">
        <f>ROUND(VLOOKUP($M17,age!$A$2:$M$457,8,FALSE),1)</f>
        <v>121.9</v>
      </c>
      <c r="V17" s="8">
        <f>ROUND(VLOOKUP($M17,age!$A$2:$M$457,9,FALSE),1)</f>
        <v>5</v>
      </c>
      <c r="W17" s="8">
        <f>ROUND(VLOOKUP($M17,age!$A$2:$M$457,10,FALSE),1)</f>
        <v>111.9</v>
      </c>
      <c r="X17" s="8">
        <f>ROUND(VLOOKUP($M17,age!$A$2:$M$457,11,FALSE),1)</f>
        <v>114.4</v>
      </c>
      <c r="Y17" s="8">
        <f>ROUND(VLOOKUP($M17,age!$A$2:$M$457,12,FALSE),1)</f>
        <v>129.30000000000001</v>
      </c>
      <c r="Z17" s="8">
        <f>ROUND(VLOOKUP($M17,age!$A$2:$M$457,13,FALSE),1)</f>
        <v>131.80000000000001</v>
      </c>
      <c r="AA17" s="8">
        <f>ROUND(VLOOKUP($N17,ht!$A$2:$H$253,2,FALSE),1)</f>
        <v>25.3</v>
      </c>
      <c r="AB17" s="8">
        <f>ROUND(VLOOKUP($N17,ht!$A$2:$H$253,3,FALSE),1)</f>
        <v>2.6</v>
      </c>
      <c r="AC17" s="8">
        <f>ROUND(VLOOKUP($N17,ht!$A$2:$H$253,4,FALSE),1)</f>
        <v>20.100000000000001</v>
      </c>
      <c r="AD17" s="8">
        <f>ROUND(VLOOKUP($N17,ht!$A$2:$H$253,5,FALSE),1)</f>
        <v>20.9</v>
      </c>
      <c r="AE17" s="8">
        <f>ROUND(VLOOKUP($N17,ht!$A$2:$H$253,6,FALSE),1)</f>
        <v>28.7</v>
      </c>
      <c r="AF17" s="8">
        <f>ROUND(VLOOKUP($N17,ht!$A$2:$H$253,7,FALSE),1)</f>
        <v>30.4</v>
      </c>
      <c r="AG17" s="8">
        <f>ROUND(VLOOKUP($N17,ht!$A$2:$H$253,8,FALSE),1)</f>
        <v>33.9</v>
      </c>
    </row>
    <row r="18" spans="1:33" ht="23.25" x14ac:dyDescent="0.5">
      <c r="A18" s="13">
        <v>15</v>
      </c>
      <c r="B18" s="42" t="s">
        <v>546</v>
      </c>
      <c r="C18" s="34">
        <v>1</v>
      </c>
      <c r="D18" s="34">
        <v>9</v>
      </c>
      <c r="E18" s="34">
        <v>1</v>
      </c>
      <c r="F18" s="34">
        <v>18.8</v>
      </c>
      <c r="G18" s="34">
        <v>121.5</v>
      </c>
      <c r="H18" s="18" t="str">
        <f t="shared" si="4"/>
        <v>น้ำหนักน้อยกว่าเกณฑ์</v>
      </c>
      <c r="I18" s="18" t="str">
        <f t="shared" si="0"/>
        <v>ค่อนข้างเตี้ย</v>
      </c>
      <c r="J18" s="18" t="str">
        <f t="shared" si="1"/>
        <v>ผอม</v>
      </c>
      <c r="K18" s="19" t="str">
        <f>Profile!$B$2</f>
        <v>-</v>
      </c>
      <c r="L18" s="21">
        <f t="shared" si="2"/>
        <v>44866</v>
      </c>
      <c r="M18" s="8" t="str">
        <f t="shared" si="3"/>
        <v>1109</v>
      </c>
      <c r="N18" s="8" t="str">
        <f t="shared" si="5"/>
        <v>1122</v>
      </c>
      <c r="O18" s="8">
        <f>ROUND(VLOOKUP($M18,age!$A$2:$M$457,2,FALSE),1)</f>
        <v>30.1</v>
      </c>
      <c r="P18" s="8">
        <f>ROUND(VLOOKUP($M18,age!$A$2:$M$457,3,FALSE),1)</f>
        <v>5.0999999999999996</v>
      </c>
      <c r="Q18" s="8">
        <f>ROUND(VLOOKUP($M18,age!$A$2:$M$457,4,FALSE),1)</f>
        <v>19.899999999999999</v>
      </c>
      <c r="R18" s="8">
        <f>ROUND(VLOOKUP($M18,age!$A$2:$M$457,5,FALSE),1)</f>
        <v>21.6</v>
      </c>
      <c r="S18" s="8">
        <f>ROUND(VLOOKUP($M18,age!$A$2:$M$457,6,FALSE),1)</f>
        <v>36.9</v>
      </c>
      <c r="T18" s="8">
        <f>ROUND(VLOOKUP($M18,age!$A$2:$M$457,7,FALSE),1)</f>
        <v>40.299999999999997</v>
      </c>
      <c r="U18" s="8">
        <f>ROUND(VLOOKUP($M18,age!$A$2:$M$457,8,FALSE),1)</f>
        <v>130.4</v>
      </c>
      <c r="V18" s="8">
        <f>ROUND(VLOOKUP($M18,age!$A$2:$M$457,9,FALSE),1)</f>
        <v>5.5</v>
      </c>
      <c r="W18" s="8">
        <f>ROUND(VLOOKUP($M18,age!$A$2:$M$457,10,FALSE),1)</f>
        <v>119.4</v>
      </c>
      <c r="X18" s="8">
        <f>ROUND(VLOOKUP($M18,age!$A$2:$M$457,11,FALSE),1)</f>
        <v>122.2</v>
      </c>
      <c r="Y18" s="8">
        <f>ROUND(VLOOKUP($M18,age!$A$2:$M$457,12,FALSE),1)</f>
        <v>138.69999999999999</v>
      </c>
      <c r="Z18" s="8">
        <f>ROUND(VLOOKUP($M18,age!$A$2:$M$457,13,FALSE),1)</f>
        <v>141.4</v>
      </c>
      <c r="AA18" s="8">
        <f>ROUND(VLOOKUP($N18,ht!$A$2:$H$253,2,FALSE),1)</f>
        <v>24.3</v>
      </c>
      <c r="AB18" s="8">
        <f>ROUND(VLOOKUP($N18,ht!$A$2:$H$253,3,FALSE),1)</f>
        <v>2.4</v>
      </c>
      <c r="AC18" s="8">
        <f>ROUND(VLOOKUP($N18,ht!$A$2:$H$253,4,FALSE),1)</f>
        <v>19.399999999999999</v>
      </c>
      <c r="AD18" s="8">
        <f>ROUND(VLOOKUP($N18,ht!$A$2:$H$253,5,FALSE),1)</f>
        <v>20.2</v>
      </c>
      <c r="AE18" s="8">
        <f>ROUND(VLOOKUP($N18,ht!$A$2:$H$253,6,FALSE),1)</f>
        <v>27.5</v>
      </c>
      <c r="AF18" s="8">
        <f>ROUND(VLOOKUP($N18,ht!$A$2:$H$253,7,FALSE),1)</f>
        <v>29.1</v>
      </c>
      <c r="AG18" s="8">
        <f>ROUND(VLOOKUP($N18,ht!$A$2:$H$253,8,FALSE),1)</f>
        <v>32.299999999999997</v>
      </c>
    </row>
    <row r="19" spans="1:33" ht="23.25" x14ac:dyDescent="0.5">
      <c r="A19" s="13">
        <v>16</v>
      </c>
      <c r="B19" s="42" t="s">
        <v>547</v>
      </c>
      <c r="C19" s="34">
        <v>1</v>
      </c>
      <c r="D19" s="34">
        <v>7</v>
      </c>
      <c r="E19" s="34">
        <v>5</v>
      </c>
      <c r="F19" s="34">
        <v>23</v>
      </c>
      <c r="G19" s="34">
        <v>131</v>
      </c>
      <c r="H19" s="18" t="str">
        <f t="shared" si="4"/>
        <v>น้ำหนักตามเกณฑ์</v>
      </c>
      <c r="I19" s="18" t="str">
        <f t="shared" si="0"/>
        <v>ค่อนข้างสูง</v>
      </c>
      <c r="J19" s="18" t="str">
        <f t="shared" si="1"/>
        <v>ค่อนข้างผอม</v>
      </c>
      <c r="K19" s="19" t="str">
        <f>Profile!$B$2</f>
        <v>-</v>
      </c>
      <c r="L19" s="21">
        <f t="shared" si="2"/>
        <v>44866</v>
      </c>
      <c r="M19" s="8" t="str">
        <f t="shared" si="3"/>
        <v>189</v>
      </c>
      <c r="N19" s="8" t="str">
        <f t="shared" si="5"/>
        <v>1131</v>
      </c>
      <c r="O19" s="8">
        <f>ROUND(VLOOKUP($M19,age!$A$2:$M$457,2,FALSE),1)</f>
        <v>25.1</v>
      </c>
      <c r="P19" s="8">
        <f>ROUND(VLOOKUP($M19,age!$A$2:$M$457,3,FALSE),1)</f>
        <v>3.7</v>
      </c>
      <c r="Q19" s="8">
        <f>ROUND(VLOOKUP($M19,age!$A$2:$M$457,4,FALSE),1)</f>
        <v>17.7</v>
      </c>
      <c r="R19" s="8">
        <f>ROUND(VLOOKUP($M19,age!$A$2:$M$457,5,FALSE),1)</f>
        <v>19</v>
      </c>
      <c r="S19" s="8">
        <f>ROUND(VLOOKUP($M19,age!$A$2:$M$457,6,FALSE),1)</f>
        <v>30.2</v>
      </c>
      <c r="T19" s="8">
        <f>ROUND(VLOOKUP($M19,age!$A$2:$M$457,7,FALSE),1)</f>
        <v>32.6</v>
      </c>
      <c r="U19" s="8">
        <f>ROUND(VLOOKUP($M19,age!$A$2:$M$457,8,FALSE),1)</f>
        <v>122.3</v>
      </c>
      <c r="V19" s="8">
        <f>ROUND(VLOOKUP($M19,age!$A$2:$M$457,9,FALSE),1)</f>
        <v>5</v>
      </c>
      <c r="W19" s="8">
        <f>ROUND(VLOOKUP($M19,age!$A$2:$M$457,10,FALSE),1)</f>
        <v>112.3</v>
      </c>
      <c r="X19" s="8">
        <f>ROUND(VLOOKUP($M19,age!$A$2:$M$457,11,FALSE),1)</f>
        <v>114.8</v>
      </c>
      <c r="Y19" s="8">
        <f>ROUND(VLOOKUP($M19,age!$A$2:$M$457,12,FALSE),1)</f>
        <v>129.80000000000001</v>
      </c>
      <c r="Z19" s="8">
        <f>ROUND(VLOOKUP($M19,age!$A$2:$M$457,13,FALSE),1)</f>
        <v>132.30000000000001</v>
      </c>
      <c r="AA19" s="8">
        <f>ROUND(VLOOKUP($N19,ht!$A$2:$H$253,2,FALSE),1)</f>
        <v>29.3</v>
      </c>
      <c r="AB19" s="8">
        <f>ROUND(VLOOKUP($N19,ht!$A$2:$H$253,3,FALSE),1)</f>
        <v>3.3</v>
      </c>
      <c r="AC19" s="8">
        <f>ROUND(VLOOKUP($N19,ht!$A$2:$H$253,4,FALSE),1)</f>
        <v>22.6</v>
      </c>
      <c r="AD19" s="8">
        <f>ROUND(VLOOKUP($N19,ht!$A$2:$H$253,5,FALSE),1)</f>
        <v>23.8</v>
      </c>
      <c r="AE19" s="8">
        <f>ROUND(VLOOKUP($N19,ht!$A$2:$H$253,6,FALSE),1)</f>
        <v>33.700000000000003</v>
      </c>
      <c r="AF19" s="8">
        <f>ROUND(VLOOKUP($N19,ht!$A$2:$H$253,7,FALSE),1)</f>
        <v>35.9</v>
      </c>
      <c r="AG19" s="8">
        <f>ROUND(VLOOKUP($N19,ht!$A$2:$H$253,8,FALSE),1)</f>
        <v>40.299999999999997</v>
      </c>
    </row>
    <row r="20" spans="1:33" ht="23.25" x14ac:dyDescent="0.5">
      <c r="A20" s="13">
        <v>17</v>
      </c>
      <c r="B20" s="42" t="s">
        <v>548</v>
      </c>
      <c r="C20" s="34">
        <v>1</v>
      </c>
      <c r="D20" s="34">
        <v>12</v>
      </c>
      <c r="E20" s="34">
        <v>8</v>
      </c>
      <c r="F20" s="34">
        <v>47.3</v>
      </c>
      <c r="G20" s="34">
        <v>157</v>
      </c>
      <c r="H20" s="18" t="str">
        <f t="shared" si="4"/>
        <v>น้ำหนักตามเกณฑ์</v>
      </c>
      <c r="I20" s="18" t="str">
        <f t="shared" si="0"/>
        <v>ส่วนสูงตามเกณฑ์</v>
      </c>
      <c r="J20" s="18" t="str">
        <f t="shared" si="1"/>
        <v>สมส่วน</v>
      </c>
      <c r="K20" s="19" t="str">
        <f>Profile!$B$2</f>
        <v>-</v>
      </c>
      <c r="L20" s="21">
        <f t="shared" si="2"/>
        <v>44866</v>
      </c>
      <c r="M20" s="8" t="str">
        <f t="shared" si="3"/>
        <v>1152</v>
      </c>
      <c r="N20" s="8" t="str">
        <f t="shared" si="5"/>
        <v>1157</v>
      </c>
      <c r="O20" s="8">
        <f>ROUND(VLOOKUP($M20,age!$A$2:$M$457,2,FALSE),1)</f>
        <v>42.3</v>
      </c>
      <c r="P20" s="8">
        <f>ROUND(VLOOKUP($M20,age!$A$2:$M$457,3,FALSE),1)</f>
        <v>7.6</v>
      </c>
      <c r="Q20" s="8">
        <f>ROUND(VLOOKUP($M20,age!$A$2:$M$457,4,FALSE),1)</f>
        <v>27</v>
      </c>
      <c r="R20" s="8">
        <f>ROUND(VLOOKUP($M20,age!$A$2:$M$457,5,FALSE),1)</f>
        <v>30.2</v>
      </c>
      <c r="S20" s="8">
        <f>ROUND(VLOOKUP($M20,age!$A$2:$M$457,6,FALSE),1)</f>
        <v>53</v>
      </c>
      <c r="T20" s="8">
        <f>ROUND(VLOOKUP($M20,age!$A$2:$M$457,7,FALSE),1)</f>
        <v>57.5</v>
      </c>
      <c r="U20" s="8">
        <f>ROUND(VLOOKUP($M20,age!$A$2:$M$457,8,FALSE),1)</f>
        <v>150.4</v>
      </c>
      <c r="V20" s="8">
        <f>ROUND(VLOOKUP($M20,age!$A$2:$M$457,9,FALSE),1)</f>
        <v>7.7</v>
      </c>
      <c r="W20" s="8">
        <f>ROUND(VLOOKUP($M20,age!$A$2:$M$457,10,FALSE),1)</f>
        <v>135</v>
      </c>
      <c r="X20" s="8">
        <f>ROUND(VLOOKUP($M20,age!$A$2:$M$457,11,FALSE),1)</f>
        <v>138.9</v>
      </c>
      <c r="Y20" s="8">
        <f>ROUND(VLOOKUP($M20,age!$A$2:$M$457,12,FALSE),1)</f>
        <v>161.9</v>
      </c>
      <c r="Z20" s="8">
        <f>ROUND(VLOOKUP($M20,age!$A$2:$M$457,13,FALSE),1)</f>
        <v>165.7</v>
      </c>
      <c r="AA20" s="8">
        <f>ROUND(VLOOKUP($N20,ht!$A$2:$H$253,2,FALSE),1)</f>
        <v>47.4</v>
      </c>
      <c r="AB20" s="8">
        <f>ROUND(VLOOKUP($N20,ht!$A$2:$H$253,3,FALSE),1)</f>
        <v>5.3</v>
      </c>
      <c r="AC20" s="8">
        <f>ROUND(VLOOKUP($N20,ht!$A$2:$H$253,4,FALSE),1)</f>
        <v>36.700000000000003</v>
      </c>
      <c r="AD20" s="8">
        <f>ROUND(VLOOKUP($N20,ht!$A$2:$H$253,5,FALSE),1)</f>
        <v>38.799999999999997</v>
      </c>
      <c r="AE20" s="8">
        <f>ROUND(VLOOKUP($N20,ht!$A$2:$H$253,6,FALSE),1)</f>
        <v>54.8</v>
      </c>
      <c r="AF20" s="8">
        <f>ROUND(VLOOKUP($N20,ht!$A$2:$H$253,7,FALSE),1)</f>
        <v>58</v>
      </c>
      <c r="AG20" s="8">
        <f>ROUND(VLOOKUP($N20,ht!$A$2:$H$253,8,FALSE),1)</f>
        <v>64.3</v>
      </c>
    </row>
    <row r="21" spans="1:33" ht="23.25" x14ac:dyDescent="0.5">
      <c r="A21" s="13">
        <v>18</v>
      </c>
      <c r="B21" s="42" t="s">
        <v>549</v>
      </c>
      <c r="C21" s="34">
        <v>1</v>
      </c>
      <c r="D21" s="34">
        <v>7</v>
      </c>
      <c r="E21" s="34">
        <v>2</v>
      </c>
      <c r="F21" s="34">
        <v>44.7</v>
      </c>
      <c r="G21" s="34">
        <v>131</v>
      </c>
      <c r="H21" s="18" t="str">
        <f t="shared" si="4"/>
        <v>น้ำหนักมากเกินเกณฑ์</v>
      </c>
      <c r="I21" s="18" t="str">
        <f t="shared" si="0"/>
        <v>สูง</v>
      </c>
      <c r="J21" s="18" t="str">
        <f t="shared" si="1"/>
        <v>อ้วน</v>
      </c>
      <c r="K21" s="19" t="str">
        <f>Profile!$B$2</f>
        <v>-</v>
      </c>
      <c r="L21" s="21">
        <f t="shared" si="2"/>
        <v>44866</v>
      </c>
      <c r="M21" s="8" t="str">
        <f t="shared" si="3"/>
        <v>186</v>
      </c>
      <c r="N21" s="8" t="str">
        <f t="shared" si="5"/>
        <v>1131</v>
      </c>
      <c r="O21" s="8">
        <f>ROUND(VLOOKUP($M21,age!$A$2:$M$457,2,FALSE),1)</f>
        <v>24.5</v>
      </c>
      <c r="P21" s="8">
        <f>ROUND(VLOOKUP($M21,age!$A$2:$M$457,3,FALSE),1)</f>
        <v>3.6</v>
      </c>
      <c r="Q21" s="8">
        <f>ROUND(VLOOKUP($M21,age!$A$2:$M$457,4,FALSE),1)</f>
        <v>17.3</v>
      </c>
      <c r="R21" s="8">
        <f>ROUND(VLOOKUP($M21,age!$A$2:$M$457,5,FALSE),1)</f>
        <v>18.600000000000001</v>
      </c>
      <c r="S21" s="8">
        <f>ROUND(VLOOKUP($M21,age!$A$2:$M$457,6,FALSE),1)</f>
        <v>29.3</v>
      </c>
      <c r="T21" s="8">
        <f>ROUND(VLOOKUP($M21,age!$A$2:$M$457,7,FALSE),1)</f>
        <v>31.7</v>
      </c>
      <c r="U21" s="8">
        <f>ROUND(VLOOKUP($M21,age!$A$2:$M$457,8,FALSE),1)</f>
        <v>120.9</v>
      </c>
      <c r="V21" s="8">
        <f>ROUND(VLOOKUP($M21,age!$A$2:$M$457,9,FALSE),1)</f>
        <v>4.9000000000000004</v>
      </c>
      <c r="W21" s="8">
        <f>ROUND(VLOOKUP($M21,age!$A$2:$M$457,10,FALSE),1)</f>
        <v>111.1</v>
      </c>
      <c r="X21" s="8">
        <f>ROUND(VLOOKUP($M21,age!$A$2:$M$457,11,FALSE),1)</f>
        <v>113.6</v>
      </c>
      <c r="Y21" s="8">
        <f>ROUND(VLOOKUP($M21,age!$A$2:$M$457,12,FALSE),1)</f>
        <v>128.30000000000001</v>
      </c>
      <c r="Z21" s="8">
        <f>ROUND(VLOOKUP($M21,age!$A$2:$M$457,13,FALSE),1)</f>
        <v>130.80000000000001</v>
      </c>
      <c r="AA21" s="8">
        <f>ROUND(VLOOKUP($N21,ht!$A$2:$H$253,2,FALSE),1)</f>
        <v>29.3</v>
      </c>
      <c r="AB21" s="8">
        <f>ROUND(VLOOKUP($N21,ht!$A$2:$H$253,3,FALSE),1)</f>
        <v>3.3</v>
      </c>
      <c r="AC21" s="8">
        <f>ROUND(VLOOKUP($N21,ht!$A$2:$H$253,4,FALSE),1)</f>
        <v>22.6</v>
      </c>
      <c r="AD21" s="8">
        <f>ROUND(VLOOKUP($N21,ht!$A$2:$H$253,5,FALSE),1)</f>
        <v>23.8</v>
      </c>
      <c r="AE21" s="8">
        <f>ROUND(VLOOKUP($N21,ht!$A$2:$H$253,6,FALSE),1)</f>
        <v>33.700000000000003</v>
      </c>
      <c r="AF21" s="8">
        <f>ROUND(VLOOKUP($N21,ht!$A$2:$H$253,7,FALSE),1)</f>
        <v>35.9</v>
      </c>
      <c r="AG21" s="8">
        <f>ROUND(VLOOKUP($N21,ht!$A$2:$H$253,8,FALSE),1)</f>
        <v>40.299999999999997</v>
      </c>
    </row>
    <row r="22" spans="1:33" ht="23.25" x14ac:dyDescent="0.5">
      <c r="A22" s="13">
        <v>19</v>
      </c>
      <c r="B22" s="43" t="s">
        <v>550</v>
      </c>
      <c r="C22" s="34">
        <v>1</v>
      </c>
      <c r="D22" s="34">
        <v>8</v>
      </c>
      <c r="E22" s="34">
        <v>6</v>
      </c>
      <c r="F22" s="34">
        <v>34.4</v>
      </c>
      <c r="G22" s="34">
        <v>123</v>
      </c>
      <c r="H22" s="18" t="str">
        <f t="shared" si="4"/>
        <v>น้ำหนักตามเกณฑ์</v>
      </c>
      <c r="I22" s="18" t="str">
        <f t="shared" si="0"/>
        <v>ส่วนสูงตามเกณฑ์</v>
      </c>
      <c r="J22" s="18" t="str">
        <f t="shared" si="1"/>
        <v>อ้วน</v>
      </c>
      <c r="K22" s="19" t="str">
        <f>Profile!$B$2</f>
        <v>-</v>
      </c>
      <c r="L22" s="21">
        <f t="shared" si="2"/>
        <v>44866</v>
      </c>
      <c r="M22" s="8" t="str">
        <f t="shared" si="3"/>
        <v>1102</v>
      </c>
      <c r="N22" s="8" t="str">
        <f t="shared" si="5"/>
        <v>1123</v>
      </c>
      <c r="O22" s="8">
        <f>ROUND(VLOOKUP($M22,age!$A$2:$M$457,2,FALSE),1)</f>
        <v>28.3</v>
      </c>
      <c r="P22" s="8">
        <f>ROUND(VLOOKUP($M22,age!$A$2:$M$457,3,FALSE),1)</f>
        <v>4.5999999999999996</v>
      </c>
      <c r="Q22" s="8">
        <f>ROUND(VLOOKUP($M22,age!$A$2:$M$457,4,FALSE),1)</f>
        <v>19.100000000000001</v>
      </c>
      <c r="R22" s="8">
        <f>ROUND(VLOOKUP($M22,age!$A$2:$M$457,5,FALSE),1)</f>
        <v>20.7</v>
      </c>
      <c r="S22" s="8">
        <f>ROUND(VLOOKUP($M22,age!$A$2:$M$457,6,FALSE),1)</f>
        <v>34.4</v>
      </c>
      <c r="T22" s="8">
        <f>ROUND(VLOOKUP($M22,age!$A$2:$M$457,7,FALSE),1)</f>
        <v>37.4</v>
      </c>
      <c r="U22" s="8">
        <f>ROUND(VLOOKUP($M22,age!$A$2:$M$457,8,FALSE),1)</f>
        <v>127.7</v>
      </c>
      <c r="V22" s="8">
        <f>ROUND(VLOOKUP($M22,age!$A$2:$M$457,9,FALSE),1)</f>
        <v>5.4</v>
      </c>
      <c r="W22" s="8">
        <f>ROUND(VLOOKUP($M22,age!$A$2:$M$457,10,FALSE),1)</f>
        <v>117</v>
      </c>
      <c r="X22" s="8">
        <f>ROUND(VLOOKUP($M22,age!$A$2:$M$457,11,FALSE),1)</f>
        <v>119.7</v>
      </c>
      <c r="Y22" s="8">
        <f>ROUND(VLOOKUP($M22,age!$A$2:$M$457,12,FALSE),1)</f>
        <v>135.69999999999999</v>
      </c>
      <c r="Z22" s="8">
        <f>ROUND(VLOOKUP($M22,age!$A$2:$M$457,13,FALSE),1)</f>
        <v>138.4</v>
      </c>
      <c r="AA22" s="8">
        <f>ROUND(VLOOKUP($N22,ht!$A$2:$H$253,2,FALSE),1)</f>
        <v>24.7</v>
      </c>
      <c r="AB22" s="8">
        <f>ROUND(VLOOKUP($N22,ht!$A$2:$H$253,3,FALSE),1)</f>
        <v>2.5</v>
      </c>
      <c r="AC22" s="8">
        <f>ROUND(VLOOKUP($N22,ht!$A$2:$H$253,4,FALSE),1)</f>
        <v>19.7</v>
      </c>
      <c r="AD22" s="8">
        <f>ROUND(VLOOKUP($N22,ht!$A$2:$H$253,5,FALSE),1)</f>
        <v>20.5</v>
      </c>
      <c r="AE22" s="8">
        <f>ROUND(VLOOKUP($N22,ht!$A$2:$H$253,6,FALSE),1)</f>
        <v>28</v>
      </c>
      <c r="AF22" s="8">
        <f>ROUND(VLOOKUP($N22,ht!$A$2:$H$253,7,FALSE),1)</f>
        <v>29.7</v>
      </c>
      <c r="AG22" s="8">
        <f>ROUND(VLOOKUP($N22,ht!$A$2:$H$253,8,FALSE),1)</f>
        <v>33</v>
      </c>
    </row>
    <row r="23" spans="1:33" ht="23.25" x14ac:dyDescent="0.5">
      <c r="A23" s="13">
        <v>20</v>
      </c>
      <c r="B23" s="43" t="s">
        <v>551</v>
      </c>
      <c r="C23" s="34">
        <v>1</v>
      </c>
      <c r="D23" s="34">
        <v>8</v>
      </c>
      <c r="E23" s="34">
        <v>1</v>
      </c>
      <c r="F23" s="34">
        <v>36.200000000000003</v>
      </c>
      <c r="G23" s="34">
        <v>123</v>
      </c>
      <c r="H23" s="18" t="str">
        <f t="shared" si="4"/>
        <v>น้ำหนักมากเกินเกณฑ์</v>
      </c>
      <c r="I23" s="18" t="str">
        <f t="shared" si="0"/>
        <v>ส่วนสูงตามเกณฑ์</v>
      </c>
      <c r="J23" s="18" t="str">
        <f t="shared" si="1"/>
        <v>อ้วน</v>
      </c>
      <c r="K23" s="19" t="str">
        <f>Profile!$B$2</f>
        <v>-</v>
      </c>
      <c r="L23" s="21">
        <f t="shared" si="2"/>
        <v>44866</v>
      </c>
      <c r="M23" s="8" t="str">
        <f t="shared" si="3"/>
        <v>197</v>
      </c>
      <c r="N23" s="8" t="str">
        <f t="shared" si="5"/>
        <v>1123</v>
      </c>
      <c r="O23" s="8">
        <f>ROUND(VLOOKUP($M23,age!$A$2:$M$457,2,FALSE),1)</f>
        <v>27.1</v>
      </c>
      <c r="P23" s="8">
        <f>ROUND(VLOOKUP($M23,age!$A$2:$M$457,3,FALSE),1)</f>
        <v>4.2</v>
      </c>
      <c r="Q23" s="8">
        <f>ROUND(VLOOKUP($M23,age!$A$2:$M$457,4,FALSE),1)</f>
        <v>18.7</v>
      </c>
      <c r="R23" s="8">
        <f>ROUND(VLOOKUP($M23,age!$A$2:$M$457,5,FALSE),1)</f>
        <v>20.100000000000001</v>
      </c>
      <c r="S23" s="8">
        <f>ROUND(VLOOKUP($M23,age!$A$2:$M$457,6,FALSE),1)</f>
        <v>32.6</v>
      </c>
      <c r="T23" s="8">
        <f>ROUND(VLOOKUP($M23,age!$A$2:$M$457,7,FALSE),1)</f>
        <v>35.4</v>
      </c>
      <c r="U23" s="8">
        <f>ROUND(VLOOKUP($M23,age!$A$2:$M$457,8,FALSE),1)</f>
        <v>125.7</v>
      </c>
      <c r="V23" s="8">
        <f>ROUND(VLOOKUP($M23,age!$A$2:$M$457,9,FALSE),1)</f>
        <v>5.3</v>
      </c>
      <c r="W23" s="8">
        <f>ROUND(VLOOKUP($M23,age!$A$2:$M$457,10,FALSE),1)</f>
        <v>115.2</v>
      </c>
      <c r="X23" s="8">
        <f>ROUND(VLOOKUP($M23,age!$A$2:$M$457,11,FALSE),1)</f>
        <v>117.8</v>
      </c>
      <c r="Y23" s="8">
        <f>ROUND(VLOOKUP($M23,age!$A$2:$M$457,12,FALSE),1)</f>
        <v>133.6</v>
      </c>
      <c r="Z23" s="8">
        <f>ROUND(VLOOKUP($M23,age!$A$2:$M$457,13,FALSE),1)</f>
        <v>136.30000000000001</v>
      </c>
      <c r="AA23" s="8">
        <f>ROUND(VLOOKUP($N23,ht!$A$2:$H$253,2,FALSE),1)</f>
        <v>24.7</v>
      </c>
      <c r="AB23" s="8">
        <f>ROUND(VLOOKUP($N23,ht!$A$2:$H$253,3,FALSE),1)</f>
        <v>2.5</v>
      </c>
      <c r="AC23" s="8">
        <f>ROUND(VLOOKUP($N23,ht!$A$2:$H$253,4,FALSE),1)</f>
        <v>19.7</v>
      </c>
      <c r="AD23" s="8">
        <f>ROUND(VLOOKUP($N23,ht!$A$2:$H$253,5,FALSE),1)</f>
        <v>20.5</v>
      </c>
      <c r="AE23" s="8">
        <f>ROUND(VLOOKUP($N23,ht!$A$2:$H$253,6,FALSE),1)</f>
        <v>28</v>
      </c>
      <c r="AF23" s="8">
        <f>ROUND(VLOOKUP($N23,ht!$A$2:$H$253,7,FALSE),1)</f>
        <v>29.7</v>
      </c>
      <c r="AG23" s="8">
        <f>ROUND(VLOOKUP($N23,ht!$A$2:$H$253,8,FALSE),1)</f>
        <v>33</v>
      </c>
    </row>
    <row r="24" spans="1:33" ht="23.25" x14ac:dyDescent="0.5">
      <c r="A24" s="13">
        <v>21</v>
      </c>
      <c r="B24" s="43" t="s">
        <v>552</v>
      </c>
      <c r="C24" s="34">
        <v>2</v>
      </c>
      <c r="D24" s="34">
        <v>7</v>
      </c>
      <c r="E24" s="34">
        <v>10</v>
      </c>
      <c r="F24" s="34">
        <v>26.9</v>
      </c>
      <c r="G24" s="34">
        <v>128</v>
      </c>
      <c r="H24" s="18" t="str">
        <f t="shared" si="4"/>
        <v>น้ำหนักตามเกณฑ์</v>
      </c>
      <c r="I24" s="18" t="str">
        <f t="shared" si="0"/>
        <v>ส่วนสูงตามเกณฑ์</v>
      </c>
      <c r="J24" s="18" t="str">
        <f t="shared" si="1"/>
        <v>สมส่วน</v>
      </c>
      <c r="K24" s="19" t="str">
        <f>Profile!$B$2</f>
        <v>-</v>
      </c>
      <c r="L24" s="21">
        <f t="shared" si="2"/>
        <v>44866</v>
      </c>
      <c r="M24" s="8" t="str">
        <f t="shared" si="3"/>
        <v>294</v>
      </c>
      <c r="N24" s="8" t="str">
        <f t="shared" si="5"/>
        <v>2128</v>
      </c>
      <c r="O24" s="8">
        <f>ROUND(VLOOKUP($M24,age!$A$2:$M$457,2,FALSE),1)</f>
        <v>26.3</v>
      </c>
      <c r="P24" s="8">
        <f>ROUND(VLOOKUP($M24,age!$A$2:$M$457,3,FALSE),1)</f>
        <v>4.3</v>
      </c>
      <c r="Q24" s="8">
        <f>ROUND(VLOOKUP($M24,age!$A$2:$M$457,4,FALSE),1)</f>
        <v>17.7</v>
      </c>
      <c r="R24" s="8">
        <f>ROUND(VLOOKUP($M24,age!$A$2:$M$457,5,FALSE),1)</f>
        <v>19.100000000000001</v>
      </c>
      <c r="S24" s="8">
        <f>ROUND(VLOOKUP($M24,age!$A$2:$M$457,6,FALSE),1)</f>
        <v>32</v>
      </c>
      <c r="T24" s="8">
        <f>ROUND(VLOOKUP($M24,age!$A$2:$M$457,7,FALSE),1)</f>
        <v>34.9</v>
      </c>
      <c r="U24" s="8">
        <f>ROUND(VLOOKUP($M24,age!$A$2:$M$457,8,FALSE),1)</f>
        <v>123.8</v>
      </c>
      <c r="V24" s="8">
        <f>ROUND(VLOOKUP($M24,age!$A$2:$M$457,9,FALSE),1)</f>
        <v>5.0999999999999996</v>
      </c>
      <c r="W24" s="8">
        <f>ROUND(VLOOKUP($M24,age!$A$2:$M$457,10,FALSE),1)</f>
        <v>113.7</v>
      </c>
      <c r="X24" s="8">
        <f>ROUND(VLOOKUP($M24,age!$A$2:$M$457,11,FALSE),1)</f>
        <v>116.2</v>
      </c>
      <c r="Y24" s="8">
        <f>ROUND(VLOOKUP($M24,age!$A$2:$M$457,12,FALSE),1)</f>
        <v>131.5</v>
      </c>
      <c r="Z24" s="8">
        <f>ROUND(VLOOKUP($M24,age!$A$2:$M$457,13,FALSE),1)</f>
        <v>134</v>
      </c>
      <c r="AA24" s="8">
        <f>ROUND(VLOOKUP($N24,ht!$A$2:$H$253,2,FALSE),1)</f>
        <v>27.5</v>
      </c>
      <c r="AB24" s="8">
        <f>ROUND(VLOOKUP($N24,ht!$A$2:$H$253,3,FALSE),1)</f>
        <v>3.4</v>
      </c>
      <c r="AC24" s="8">
        <f>ROUND(VLOOKUP($N24,ht!$A$2:$H$253,4,FALSE),1)</f>
        <v>20.7</v>
      </c>
      <c r="AD24" s="8">
        <f>ROUND(VLOOKUP($N24,ht!$A$2:$H$253,5,FALSE),1)</f>
        <v>21.9</v>
      </c>
      <c r="AE24" s="8">
        <f>ROUND(VLOOKUP($N24,ht!$A$2:$H$253,6,FALSE),1)</f>
        <v>32</v>
      </c>
      <c r="AF24" s="8">
        <f>ROUND(VLOOKUP($N24,ht!$A$2:$H$253,7,FALSE),1)</f>
        <v>34.200000000000003</v>
      </c>
      <c r="AG24" s="8">
        <f>ROUND(VLOOKUP($N24,ht!$A$2:$H$253,8,FALSE),1)</f>
        <v>38.6</v>
      </c>
    </row>
    <row r="25" spans="1:33" ht="23.25" x14ac:dyDescent="0.5">
      <c r="A25" s="13">
        <v>22</v>
      </c>
      <c r="B25" s="43" t="s">
        <v>553</v>
      </c>
      <c r="C25" s="34">
        <v>2</v>
      </c>
      <c r="D25" s="34">
        <v>7</v>
      </c>
      <c r="E25" s="34">
        <v>7</v>
      </c>
      <c r="F25" s="35">
        <v>30.8</v>
      </c>
      <c r="G25" s="34">
        <v>133</v>
      </c>
      <c r="H25" s="18" t="str">
        <f t="shared" si="4"/>
        <v>น้ำหนักตามเกณฑ์</v>
      </c>
      <c r="I25" s="18" t="str">
        <f t="shared" si="0"/>
        <v>สูง</v>
      </c>
      <c r="J25" s="18" t="str">
        <f t="shared" si="1"/>
        <v>สมส่วน</v>
      </c>
      <c r="K25" s="19" t="str">
        <f>Profile!$B$2</f>
        <v>-</v>
      </c>
      <c r="L25" s="21">
        <f t="shared" si="2"/>
        <v>44866</v>
      </c>
      <c r="M25" s="8" t="str">
        <f t="shared" si="3"/>
        <v>291</v>
      </c>
      <c r="N25" s="8" t="str">
        <f t="shared" si="5"/>
        <v>2133</v>
      </c>
      <c r="O25" s="8">
        <f>ROUND(VLOOKUP($M25,age!$A$2:$M$457,2,FALSE),1)</f>
        <v>25.7</v>
      </c>
      <c r="P25" s="8">
        <f>ROUND(VLOOKUP($M25,age!$A$2:$M$457,3,FALSE),1)</f>
        <v>4.0999999999999996</v>
      </c>
      <c r="Q25" s="8">
        <f>ROUND(VLOOKUP($M25,age!$A$2:$M$457,4,FALSE),1)</f>
        <v>17.399999999999999</v>
      </c>
      <c r="R25" s="8">
        <f>ROUND(VLOOKUP($M25,age!$A$2:$M$457,5,FALSE),1)</f>
        <v>18.7</v>
      </c>
      <c r="S25" s="8">
        <f>ROUND(VLOOKUP($M25,age!$A$2:$M$457,6,FALSE),1)</f>
        <v>31.1</v>
      </c>
      <c r="T25" s="8">
        <f>ROUND(VLOOKUP($M25,age!$A$2:$M$457,7,FALSE),1)</f>
        <v>33.9</v>
      </c>
      <c r="U25" s="8">
        <f>ROUND(VLOOKUP($M25,age!$A$2:$M$457,8,FALSE),1)</f>
        <v>122.5</v>
      </c>
      <c r="V25" s="8">
        <f>ROUND(VLOOKUP($M25,age!$A$2:$M$457,9,FALSE),1)</f>
        <v>5</v>
      </c>
      <c r="W25" s="8">
        <f>ROUND(VLOOKUP($M25,age!$A$2:$M$457,10,FALSE),1)</f>
        <v>112.5</v>
      </c>
      <c r="X25" s="8">
        <f>ROUND(VLOOKUP($M25,age!$A$2:$M$457,11,FALSE),1)</f>
        <v>115</v>
      </c>
      <c r="Y25" s="8">
        <f>ROUND(VLOOKUP($M25,age!$A$2:$M$457,12,FALSE),1)</f>
        <v>130</v>
      </c>
      <c r="Z25" s="8">
        <f>ROUND(VLOOKUP($M25,age!$A$2:$M$457,13,FALSE),1)</f>
        <v>132.5</v>
      </c>
      <c r="AA25" s="8">
        <f>ROUND(VLOOKUP($N25,ht!$A$2:$H$253,2,FALSE),1)</f>
        <v>30.7</v>
      </c>
      <c r="AB25" s="8">
        <f>ROUND(VLOOKUP($N25,ht!$A$2:$H$253,3,FALSE),1)</f>
        <v>4.0999999999999996</v>
      </c>
      <c r="AC25" s="8">
        <f>ROUND(VLOOKUP($N25,ht!$A$2:$H$253,4,FALSE),1)</f>
        <v>22.6</v>
      </c>
      <c r="AD25" s="8">
        <f>ROUND(VLOOKUP($N25,ht!$A$2:$H$253,5,FALSE),1)</f>
        <v>24</v>
      </c>
      <c r="AE25" s="8">
        <f>ROUND(VLOOKUP($N25,ht!$A$2:$H$253,6,FALSE),1)</f>
        <v>36.200000000000003</v>
      </c>
      <c r="AF25" s="8">
        <f>ROUND(VLOOKUP($N25,ht!$A$2:$H$253,7,FALSE),1)</f>
        <v>38.799999999999997</v>
      </c>
      <c r="AG25" s="8">
        <f>ROUND(VLOOKUP($N25,ht!$A$2:$H$253,8,FALSE),1)</f>
        <v>44.2</v>
      </c>
    </row>
    <row r="26" spans="1:33" ht="23.25" x14ac:dyDescent="0.5">
      <c r="A26" s="13">
        <v>23</v>
      </c>
      <c r="B26" s="42" t="s">
        <v>554</v>
      </c>
      <c r="C26" s="34">
        <v>2</v>
      </c>
      <c r="D26" s="34">
        <v>7</v>
      </c>
      <c r="E26" s="34">
        <v>10</v>
      </c>
      <c r="F26" s="34">
        <v>23.6</v>
      </c>
      <c r="G26" s="34">
        <v>117</v>
      </c>
      <c r="H26" s="18" t="str">
        <f t="shared" si="4"/>
        <v>น้ำหนักตามเกณฑ์</v>
      </c>
      <c r="I26" s="18" t="str">
        <f t="shared" si="0"/>
        <v>ส่วนสูงตามเกณฑ์</v>
      </c>
      <c r="J26" s="18" t="str">
        <f t="shared" si="1"/>
        <v>สมส่วน</v>
      </c>
      <c r="K26" s="19" t="str">
        <f>Profile!$B$2</f>
        <v>-</v>
      </c>
      <c r="L26" s="21">
        <f t="shared" si="2"/>
        <v>44866</v>
      </c>
      <c r="M26" s="8" t="str">
        <f t="shared" si="3"/>
        <v>294</v>
      </c>
      <c r="N26" s="8" t="str">
        <f t="shared" si="5"/>
        <v>2117</v>
      </c>
      <c r="O26" s="8">
        <f>ROUND(VLOOKUP($M26,age!$A$2:$M$457,2,FALSE),1)</f>
        <v>26.3</v>
      </c>
      <c r="P26" s="8">
        <f>ROUND(VLOOKUP($M26,age!$A$2:$M$457,3,FALSE),1)</f>
        <v>4.3</v>
      </c>
      <c r="Q26" s="8">
        <f>ROUND(VLOOKUP($M26,age!$A$2:$M$457,4,FALSE),1)</f>
        <v>17.7</v>
      </c>
      <c r="R26" s="8">
        <f>ROUND(VLOOKUP($M26,age!$A$2:$M$457,5,FALSE),1)</f>
        <v>19.100000000000001</v>
      </c>
      <c r="S26" s="8">
        <f>ROUND(VLOOKUP($M26,age!$A$2:$M$457,6,FALSE),1)</f>
        <v>32</v>
      </c>
      <c r="T26" s="8">
        <f>ROUND(VLOOKUP($M26,age!$A$2:$M$457,7,FALSE),1)</f>
        <v>34.9</v>
      </c>
      <c r="U26" s="8">
        <f>ROUND(VLOOKUP($M26,age!$A$2:$M$457,8,FALSE),1)</f>
        <v>123.8</v>
      </c>
      <c r="V26" s="8">
        <f>ROUND(VLOOKUP($M26,age!$A$2:$M$457,9,FALSE),1)</f>
        <v>5.0999999999999996</v>
      </c>
      <c r="W26" s="8">
        <f>ROUND(VLOOKUP($M26,age!$A$2:$M$457,10,FALSE),1)</f>
        <v>113.7</v>
      </c>
      <c r="X26" s="8">
        <f>ROUND(VLOOKUP($M26,age!$A$2:$M$457,11,FALSE),1)</f>
        <v>116.2</v>
      </c>
      <c r="Y26" s="8">
        <f>ROUND(VLOOKUP($M26,age!$A$2:$M$457,12,FALSE),1)</f>
        <v>131.5</v>
      </c>
      <c r="Z26" s="8">
        <f>ROUND(VLOOKUP($M26,age!$A$2:$M$457,13,FALSE),1)</f>
        <v>134</v>
      </c>
      <c r="AA26" s="8">
        <f>ROUND(VLOOKUP($N26,ht!$A$2:$H$253,2,FALSE),1)</f>
        <v>21.7</v>
      </c>
      <c r="AB26" s="8">
        <f>ROUND(VLOOKUP($N26,ht!$A$2:$H$253,3,FALSE),1)</f>
        <v>2.2000000000000002</v>
      </c>
      <c r="AC26" s="8">
        <f>ROUND(VLOOKUP($N26,ht!$A$2:$H$253,4,FALSE),1)</f>
        <v>17.2</v>
      </c>
      <c r="AD26" s="8">
        <f>ROUND(VLOOKUP($N26,ht!$A$2:$H$253,5,FALSE),1)</f>
        <v>18</v>
      </c>
      <c r="AE26" s="8">
        <f>ROUND(VLOOKUP($N26,ht!$A$2:$H$253,6,FALSE),1)</f>
        <v>24.7</v>
      </c>
      <c r="AF26" s="8">
        <f>ROUND(VLOOKUP($N26,ht!$A$2:$H$253,7,FALSE),1)</f>
        <v>26.1</v>
      </c>
      <c r="AG26" s="8">
        <f>ROUND(VLOOKUP($N26,ht!$A$2:$H$253,8,FALSE),1)</f>
        <v>28.9</v>
      </c>
    </row>
    <row r="27" spans="1:33" ht="23.25" x14ac:dyDescent="0.5">
      <c r="A27" s="13">
        <v>24</v>
      </c>
      <c r="B27" s="42" t="s">
        <v>555</v>
      </c>
      <c r="C27" s="34">
        <v>2</v>
      </c>
      <c r="D27" s="34">
        <v>7</v>
      </c>
      <c r="E27" s="34">
        <v>6</v>
      </c>
      <c r="F27" s="34">
        <v>18.2</v>
      </c>
      <c r="G27" s="34">
        <v>119</v>
      </c>
      <c r="H27" s="18" t="str">
        <f t="shared" si="4"/>
        <v>น้ำหนักค่อนข้างน้อย</v>
      </c>
      <c r="I27" s="18" t="str">
        <f t="shared" si="0"/>
        <v>ส่วนสูงตามเกณฑ์</v>
      </c>
      <c r="J27" s="18" t="str">
        <f t="shared" si="1"/>
        <v>ค่อนข้างผอม</v>
      </c>
      <c r="K27" s="19" t="str">
        <f>Profile!$B$2</f>
        <v>-</v>
      </c>
      <c r="L27" s="21">
        <f t="shared" si="2"/>
        <v>44866</v>
      </c>
      <c r="M27" s="8" t="str">
        <f t="shared" si="3"/>
        <v>290</v>
      </c>
      <c r="N27" s="8" t="str">
        <f t="shared" si="5"/>
        <v>2119</v>
      </c>
      <c r="O27" s="8">
        <f>ROUND(VLOOKUP($M27,age!$A$2:$M$457,2,FALSE),1)</f>
        <v>25.4</v>
      </c>
      <c r="P27" s="8">
        <f>ROUND(VLOOKUP($M27,age!$A$2:$M$457,3,FALSE),1)</f>
        <v>4.0999999999999996</v>
      </c>
      <c r="Q27" s="8">
        <f>ROUND(VLOOKUP($M27,age!$A$2:$M$457,4,FALSE),1)</f>
        <v>17.3</v>
      </c>
      <c r="R27" s="8">
        <f>ROUND(VLOOKUP($M27,age!$A$2:$M$457,5,FALSE),1)</f>
        <v>18.600000000000001</v>
      </c>
      <c r="S27" s="8">
        <f>ROUND(VLOOKUP($M27,age!$A$2:$M$457,6,FALSE),1)</f>
        <v>30.7</v>
      </c>
      <c r="T27" s="8">
        <f>ROUND(VLOOKUP($M27,age!$A$2:$M$457,7,FALSE),1)</f>
        <v>33.5</v>
      </c>
      <c r="U27" s="8">
        <f>ROUND(VLOOKUP($M27,age!$A$2:$M$457,8,FALSE),1)</f>
        <v>122.1</v>
      </c>
      <c r="V27" s="8">
        <f>ROUND(VLOOKUP($M27,age!$A$2:$M$457,9,FALSE),1)</f>
        <v>5</v>
      </c>
      <c r="W27" s="8">
        <f>ROUND(VLOOKUP($M27,age!$A$2:$M$457,10,FALSE),1)</f>
        <v>112.2</v>
      </c>
      <c r="X27" s="8">
        <f>ROUND(VLOOKUP($M27,age!$A$2:$M$457,11,FALSE),1)</f>
        <v>114.7</v>
      </c>
      <c r="Y27" s="8">
        <f>ROUND(VLOOKUP($M27,age!$A$2:$M$457,12,FALSE),1)</f>
        <v>129.5</v>
      </c>
      <c r="Z27" s="8">
        <f>ROUND(VLOOKUP($M27,age!$A$2:$M$457,13,FALSE),1)</f>
        <v>132</v>
      </c>
      <c r="AA27" s="8">
        <f>ROUND(VLOOKUP($N27,ht!$A$2:$H$253,2,FALSE),1)</f>
        <v>22.6</v>
      </c>
      <c r="AB27" s="8">
        <f>ROUND(VLOOKUP($N27,ht!$A$2:$H$253,3,FALSE),1)</f>
        <v>2.4</v>
      </c>
      <c r="AC27" s="8">
        <f>ROUND(VLOOKUP($N27,ht!$A$2:$H$253,4,FALSE),1)</f>
        <v>17.8</v>
      </c>
      <c r="AD27" s="8">
        <f>ROUND(VLOOKUP($N27,ht!$A$2:$H$253,5,FALSE),1)</f>
        <v>18.7</v>
      </c>
      <c r="AE27" s="8">
        <f>ROUND(VLOOKUP($N27,ht!$A$2:$H$253,6,FALSE),1)</f>
        <v>25.8</v>
      </c>
      <c r="AF27" s="8">
        <f>ROUND(VLOOKUP($N27,ht!$A$2:$H$253,7,FALSE),1)</f>
        <v>27.4</v>
      </c>
      <c r="AG27" s="8">
        <f>ROUND(VLOOKUP($N27,ht!$A$2:$H$253,8,FALSE),1)</f>
        <v>30.4</v>
      </c>
    </row>
    <row r="28" spans="1:33" ht="23.25" x14ac:dyDescent="0.5">
      <c r="A28" s="13">
        <v>25</v>
      </c>
      <c r="B28" s="42" t="s">
        <v>556</v>
      </c>
      <c r="C28" s="34">
        <v>2</v>
      </c>
      <c r="D28" s="34">
        <v>7</v>
      </c>
      <c r="E28" s="34">
        <v>3</v>
      </c>
      <c r="F28" s="34">
        <v>18</v>
      </c>
      <c r="G28" s="34">
        <v>115.5</v>
      </c>
      <c r="H28" s="18" t="str">
        <f t="shared" si="4"/>
        <v>น้ำหนักค่อนข้างน้อย</v>
      </c>
      <c r="I28" s="18" t="str">
        <f t="shared" si="0"/>
        <v>ส่วนสูงตามเกณฑ์</v>
      </c>
      <c r="J28" s="18" t="str">
        <f t="shared" si="1"/>
        <v>สมส่วน</v>
      </c>
      <c r="K28" s="19" t="str">
        <f>Profile!$B$2</f>
        <v>-</v>
      </c>
      <c r="L28" s="21">
        <f t="shared" si="2"/>
        <v>44866</v>
      </c>
      <c r="M28" s="8" t="str">
        <f t="shared" si="3"/>
        <v>287</v>
      </c>
      <c r="N28" s="8" t="str">
        <f t="shared" si="5"/>
        <v>2116</v>
      </c>
      <c r="O28" s="8">
        <f>ROUND(VLOOKUP($M28,age!$A$2:$M$457,2,FALSE),1)</f>
        <v>24.6</v>
      </c>
      <c r="P28" s="8">
        <f>ROUND(VLOOKUP($M28,age!$A$2:$M$457,3,FALSE),1)</f>
        <v>3.8</v>
      </c>
      <c r="Q28" s="8">
        <f>ROUND(VLOOKUP($M28,age!$A$2:$M$457,4,FALSE),1)</f>
        <v>16.899999999999999</v>
      </c>
      <c r="R28" s="8">
        <f>ROUND(VLOOKUP($M28,age!$A$2:$M$457,5,FALSE),1)</f>
        <v>18.2</v>
      </c>
      <c r="S28" s="8">
        <f>ROUND(VLOOKUP($M28,age!$A$2:$M$457,6,FALSE),1)</f>
        <v>29.7</v>
      </c>
      <c r="T28" s="8">
        <f>ROUND(VLOOKUP($M28,age!$A$2:$M$457,7,FALSE),1)</f>
        <v>32.299999999999997</v>
      </c>
      <c r="U28" s="8">
        <f>ROUND(VLOOKUP($M28,age!$A$2:$M$457,8,FALSE),1)</f>
        <v>120.8</v>
      </c>
      <c r="V28" s="8">
        <f>ROUND(VLOOKUP($M28,age!$A$2:$M$457,9,FALSE),1)</f>
        <v>4.9000000000000004</v>
      </c>
      <c r="W28" s="8">
        <f>ROUND(VLOOKUP($M28,age!$A$2:$M$457,10,FALSE),1)</f>
        <v>111</v>
      </c>
      <c r="X28" s="8">
        <f>ROUND(VLOOKUP($M28,age!$A$2:$M$457,11,FALSE),1)</f>
        <v>113.5</v>
      </c>
      <c r="Y28" s="8">
        <f>ROUND(VLOOKUP($M28,age!$A$2:$M$457,12,FALSE),1)</f>
        <v>128.19999999999999</v>
      </c>
      <c r="Z28" s="8">
        <f>ROUND(VLOOKUP($M28,age!$A$2:$M$457,13,FALSE),1)</f>
        <v>130.6</v>
      </c>
      <c r="AA28" s="8">
        <f>ROUND(VLOOKUP($N28,ht!$A$2:$H$253,2,FALSE),1)</f>
        <v>21.3</v>
      </c>
      <c r="AB28" s="8">
        <f>ROUND(VLOOKUP($N28,ht!$A$2:$H$253,3,FALSE),1)</f>
        <v>2.2000000000000002</v>
      </c>
      <c r="AC28" s="8">
        <f>ROUND(VLOOKUP($N28,ht!$A$2:$H$253,4,FALSE),1)</f>
        <v>16.899999999999999</v>
      </c>
      <c r="AD28" s="8">
        <f>ROUND(VLOOKUP($N28,ht!$A$2:$H$253,5,FALSE),1)</f>
        <v>17.7</v>
      </c>
      <c r="AE28" s="8">
        <f>ROUND(VLOOKUP($N28,ht!$A$2:$H$253,6,FALSE),1)</f>
        <v>24.3</v>
      </c>
      <c r="AF28" s="8">
        <f>ROUND(VLOOKUP($N28,ht!$A$2:$H$253,7,FALSE),1)</f>
        <v>25.6</v>
      </c>
      <c r="AG28" s="8">
        <f>ROUND(VLOOKUP($N28,ht!$A$2:$H$253,8,FALSE),1)</f>
        <v>28.3</v>
      </c>
    </row>
    <row r="29" spans="1:33" ht="23.25" x14ac:dyDescent="0.5">
      <c r="A29" s="13">
        <v>26</v>
      </c>
      <c r="B29" s="43" t="s">
        <v>557</v>
      </c>
      <c r="C29" s="34">
        <v>2</v>
      </c>
      <c r="D29" s="34">
        <v>7</v>
      </c>
      <c r="E29" s="34">
        <v>3</v>
      </c>
      <c r="F29" s="34">
        <v>25.6</v>
      </c>
      <c r="G29" s="34">
        <v>130</v>
      </c>
      <c r="H29" s="18" t="str">
        <f t="shared" si="4"/>
        <v>น้ำหนักตามเกณฑ์</v>
      </c>
      <c r="I29" s="18" t="str">
        <f t="shared" si="0"/>
        <v>ค่อนข้างสูง</v>
      </c>
      <c r="J29" s="18" t="str">
        <f t="shared" si="1"/>
        <v>สมส่วน</v>
      </c>
      <c r="K29" s="19" t="str">
        <f>Profile!$B$2</f>
        <v>-</v>
      </c>
      <c r="L29" s="21">
        <f t="shared" si="2"/>
        <v>44866</v>
      </c>
      <c r="M29" s="8" t="str">
        <f t="shared" si="3"/>
        <v>287</v>
      </c>
      <c r="N29" s="8" t="str">
        <f t="shared" si="5"/>
        <v>2130</v>
      </c>
      <c r="O29" s="8">
        <f>ROUND(VLOOKUP($M29,age!$A$2:$M$457,2,FALSE),1)</f>
        <v>24.6</v>
      </c>
      <c r="P29" s="8">
        <f>ROUND(VLOOKUP($M29,age!$A$2:$M$457,3,FALSE),1)</f>
        <v>3.8</v>
      </c>
      <c r="Q29" s="8">
        <f>ROUND(VLOOKUP($M29,age!$A$2:$M$457,4,FALSE),1)</f>
        <v>16.899999999999999</v>
      </c>
      <c r="R29" s="8">
        <f>ROUND(VLOOKUP($M29,age!$A$2:$M$457,5,FALSE),1)</f>
        <v>18.2</v>
      </c>
      <c r="S29" s="8">
        <f>ROUND(VLOOKUP($M29,age!$A$2:$M$457,6,FALSE),1)</f>
        <v>29.7</v>
      </c>
      <c r="T29" s="8">
        <f>ROUND(VLOOKUP($M29,age!$A$2:$M$457,7,FALSE),1)</f>
        <v>32.299999999999997</v>
      </c>
      <c r="U29" s="8">
        <f>ROUND(VLOOKUP($M29,age!$A$2:$M$457,8,FALSE),1)</f>
        <v>120.8</v>
      </c>
      <c r="V29" s="8">
        <f>ROUND(VLOOKUP($M29,age!$A$2:$M$457,9,FALSE),1)</f>
        <v>4.9000000000000004</v>
      </c>
      <c r="W29" s="8">
        <f>ROUND(VLOOKUP($M29,age!$A$2:$M$457,10,FALSE),1)</f>
        <v>111</v>
      </c>
      <c r="X29" s="8">
        <f>ROUND(VLOOKUP($M29,age!$A$2:$M$457,11,FALSE),1)</f>
        <v>113.5</v>
      </c>
      <c r="Y29" s="8">
        <f>ROUND(VLOOKUP($M29,age!$A$2:$M$457,12,FALSE),1)</f>
        <v>128.19999999999999</v>
      </c>
      <c r="Z29" s="8">
        <f>ROUND(VLOOKUP($M29,age!$A$2:$M$457,13,FALSE),1)</f>
        <v>130.6</v>
      </c>
      <c r="AA29" s="8">
        <f>ROUND(VLOOKUP($N29,ht!$A$2:$H$253,2,FALSE),1)</f>
        <v>28.8</v>
      </c>
      <c r="AB29" s="8">
        <f>ROUND(VLOOKUP($N29,ht!$A$2:$H$253,3,FALSE),1)</f>
        <v>3.7</v>
      </c>
      <c r="AC29" s="8">
        <f>ROUND(VLOOKUP($N29,ht!$A$2:$H$253,4,FALSE),1)</f>
        <v>21.4</v>
      </c>
      <c r="AD29" s="8">
        <f>ROUND(VLOOKUP($N29,ht!$A$2:$H$253,5,FALSE),1)</f>
        <v>22.7</v>
      </c>
      <c r="AE29" s="8">
        <f>ROUND(VLOOKUP($N29,ht!$A$2:$H$253,6,FALSE),1)</f>
        <v>33.700000000000003</v>
      </c>
      <c r="AF29" s="8">
        <f>ROUND(VLOOKUP($N29,ht!$A$2:$H$253,7,FALSE),1)</f>
        <v>36.1</v>
      </c>
      <c r="AG29" s="8">
        <f>ROUND(VLOOKUP($N29,ht!$A$2:$H$253,8,FALSE),1)</f>
        <v>40.9</v>
      </c>
    </row>
    <row r="30" spans="1:33" ht="23.25" x14ac:dyDescent="0.5">
      <c r="A30" s="13">
        <v>27</v>
      </c>
      <c r="B30" s="43" t="s">
        <v>558</v>
      </c>
      <c r="C30" s="34">
        <v>2</v>
      </c>
      <c r="D30" s="34">
        <v>7</v>
      </c>
      <c r="E30" s="34">
        <v>2</v>
      </c>
      <c r="F30" s="34">
        <v>24.1</v>
      </c>
      <c r="G30" s="34">
        <v>118</v>
      </c>
      <c r="H30" s="18" t="str">
        <f t="shared" si="4"/>
        <v>น้ำหนักตามเกณฑ์</v>
      </c>
      <c r="I30" s="18" t="str">
        <f t="shared" si="0"/>
        <v>ส่วนสูงตามเกณฑ์</v>
      </c>
      <c r="J30" s="18" t="str">
        <f t="shared" si="1"/>
        <v>สมส่วน</v>
      </c>
      <c r="K30" s="19" t="str">
        <f>Profile!$B$2</f>
        <v>-</v>
      </c>
      <c r="L30" s="21">
        <f t="shared" si="2"/>
        <v>44866</v>
      </c>
      <c r="M30" s="8" t="str">
        <f t="shared" si="3"/>
        <v>286</v>
      </c>
      <c r="N30" s="8" t="str">
        <f t="shared" si="5"/>
        <v>2118</v>
      </c>
      <c r="O30" s="8">
        <f>ROUND(VLOOKUP($M30,age!$A$2:$M$457,2,FALSE),1)</f>
        <v>24.3</v>
      </c>
      <c r="P30" s="8">
        <f>ROUND(VLOOKUP($M30,age!$A$2:$M$457,3,FALSE),1)</f>
        <v>3.8</v>
      </c>
      <c r="Q30" s="8">
        <f>ROUND(VLOOKUP($M30,age!$A$2:$M$457,4,FALSE),1)</f>
        <v>16.8</v>
      </c>
      <c r="R30" s="8">
        <f>ROUND(VLOOKUP($M30,age!$A$2:$M$457,5,FALSE),1)</f>
        <v>18.100000000000001</v>
      </c>
      <c r="S30" s="8">
        <f>ROUND(VLOOKUP($M30,age!$A$2:$M$457,6,FALSE),1)</f>
        <v>29.4</v>
      </c>
      <c r="T30" s="8">
        <f>ROUND(VLOOKUP($M30,age!$A$2:$M$457,7,FALSE),1)</f>
        <v>31.9</v>
      </c>
      <c r="U30" s="8">
        <f>ROUND(VLOOKUP($M30,age!$A$2:$M$457,8,FALSE),1)</f>
        <v>120.4</v>
      </c>
      <c r="V30" s="8">
        <f>ROUND(VLOOKUP($M30,age!$A$2:$M$457,9,FALSE),1)</f>
        <v>4.9000000000000004</v>
      </c>
      <c r="W30" s="8">
        <f>ROUND(VLOOKUP($M30,age!$A$2:$M$457,10,FALSE),1)</f>
        <v>110.7</v>
      </c>
      <c r="X30" s="8">
        <f>ROUND(VLOOKUP($M30,age!$A$2:$M$457,11,FALSE),1)</f>
        <v>113.2</v>
      </c>
      <c r="Y30" s="8">
        <f>ROUND(VLOOKUP($M30,age!$A$2:$M$457,12,FALSE),1)</f>
        <v>127.8</v>
      </c>
      <c r="Z30" s="8">
        <f>ROUND(VLOOKUP($M30,age!$A$2:$M$457,13,FALSE),1)</f>
        <v>130.19999999999999</v>
      </c>
      <c r="AA30" s="8">
        <f>ROUND(VLOOKUP($N30,ht!$A$2:$H$253,2,FALSE),1)</f>
        <v>22.1</v>
      </c>
      <c r="AB30" s="8">
        <f>ROUND(VLOOKUP($N30,ht!$A$2:$H$253,3,FALSE),1)</f>
        <v>2.2999999999999998</v>
      </c>
      <c r="AC30" s="8">
        <f>ROUND(VLOOKUP($N30,ht!$A$2:$H$253,4,FALSE),1)</f>
        <v>17.5</v>
      </c>
      <c r="AD30" s="8">
        <f>ROUND(VLOOKUP($N30,ht!$A$2:$H$253,5,FALSE),1)</f>
        <v>18.399999999999999</v>
      </c>
      <c r="AE30" s="8">
        <f>ROUND(VLOOKUP($N30,ht!$A$2:$H$253,6,FALSE),1)</f>
        <v>25.3</v>
      </c>
      <c r="AF30" s="8">
        <f>ROUND(VLOOKUP($N30,ht!$A$2:$H$253,7,FALSE),1)</f>
        <v>26.7</v>
      </c>
      <c r="AG30" s="8">
        <f>ROUND(VLOOKUP($N30,ht!$A$2:$H$253,8,FALSE),1)</f>
        <v>29.6</v>
      </c>
    </row>
    <row r="31" spans="1:33" ht="23.25" x14ac:dyDescent="0.5">
      <c r="A31" s="13">
        <v>28</v>
      </c>
      <c r="B31" s="43" t="s">
        <v>559</v>
      </c>
      <c r="C31" s="34">
        <v>2</v>
      </c>
      <c r="D31" s="34">
        <v>7</v>
      </c>
      <c r="E31" s="34">
        <v>1</v>
      </c>
      <c r="F31" s="34">
        <v>21.5</v>
      </c>
      <c r="G31" s="34">
        <v>126</v>
      </c>
      <c r="H31" s="18" t="str">
        <f t="shared" si="4"/>
        <v>น้ำหนักตามเกณฑ์</v>
      </c>
      <c r="I31" s="18" t="str">
        <f t="shared" si="0"/>
        <v>ส่วนสูงตามเกณฑ์</v>
      </c>
      <c r="J31" s="18" t="str">
        <f t="shared" si="1"/>
        <v>สมส่วน</v>
      </c>
      <c r="K31" s="19" t="str">
        <f>Profile!$B$2</f>
        <v>-</v>
      </c>
      <c r="L31" s="21">
        <f t="shared" si="2"/>
        <v>44866</v>
      </c>
      <c r="M31" s="8" t="str">
        <f t="shared" si="3"/>
        <v>285</v>
      </c>
      <c r="N31" s="8" t="str">
        <f t="shared" si="5"/>
        <v>2126</v>
      </c>
      <c r="O31" s="8">
        <f>ROUND(VLOOKUP($M31,age!$A$2:$M$457,2,FALSE),1)</f>
        <v>24.2</v>
      </c>
      <c r="P31" s="8">
        <f>ROUND(VLOOKUP($M31,age!$A$2:$M$457,3,FALSE),1)</f>
        <v>3.7</v>
      </c>
      <c r="Q31" s="8">
        <f>ROUND(VLOOKUP($M31,age!$A$2:$M$457,4,FALSE),1)</f>
        <v>16.7</v>
      </c>
      <c r="R31" s="8">
        <f>ROUND(VLOOKUP($M31,age!$A$2:$M$457,5,FALSE),1)</f>
        <v>17.899999999999999</v>
      </c>
      <c r="S31" s="8">
        <f>ROUND(VLOOKUP($M31,age!$A$2:$M$457,6,FALSE),1)</f>
        <v>29.1</v>
      </c>
      <c r="T31" s="8">
        <f>ROUND(VLOOKUP($M31,age!$A$2:$M$457,7,FALSE),1)</f>
        <v>31.6</v>
      </c>
      <c r="U31" s="8">
        <f>ROUND(VLOOKUP($M31,age!$A$2:$M$457,8,FALSE),1)</f>
        <v>120</v>
      </c>
      <c r="V31" s="8">
        <f>ROUND(VLOOKUP($M31,age!$A$2:$M$457,9,FALSE),1)</f>
        <v>4.8</v>
      </c>
      <c r="W31" s="8">
        <f>ROUND(VLOOKUP($M31,age!$A$2:$M$457,10,FALSE),1)</f>
        <v>110.3</v>
      </c>
      <c r="X31" s="8">
        <f>ROUND(VLOOKUP($M31,age!$A$2:$M$457,11,FALSE),1)</f>
        <v>112.8</v>
      </c>
      <c r="Y31" s="8">
        <f>ROUND(VLOOKUP($M31,age!$A$2:$M$457,12,FALSE),1)</f>
        <v>127.3</v>
      </c>
      <c r="Z31" s="8">
        <f>ROUND(VLOOKUP($M31,age!$A$2:$M$457,13,FALSE),1)</f>
        <v>129.69999999999999</v>
      </c>
      <c r="AA31" s="8">
        <f>ROUND(VLOOKUP($N31,ht!$A$2:$H$253,2,FALSE),1)</f>
        <v>26.3</v>
      </c>
      <c r="AB31" s="8">
        <f>ROUND(VLOOKUP($N31,ht!$A$2:$H$253,3,FALSE),1)</f>
        <v>3.2</v>
      </c>
      <c r="AC31" s="8">
        <f>ROUND(VLOOKUP($N31,ht!$A$2:$H$253,4,FALSE),1)</f>
        <v>20</v>
      </c>
      <c r="AD31" s="8">
        <f>ROUND(VLOOKUP($N31,ht!$A$2:$H$253,5,FALSE),1)</f>
        <v>21.1</v>
      </c>
      <c r="AE31" s="8">
        <f>ROUND(VLOOKUP($N31,ht!$A$2:$H$253,6,FALSE),1)</f>
        <v>30.5</v>
      </c>
      <c r="AF31" s="8">
        <f>ROUND(VLOOKUP($N31,ht!$A$2:$H$253,7,FALSE),1)</f>
        <v>32.6</v>
      </c>
      <c r="AG31" s="8">
        <f>ROUND(VLOOKUP($N31,ht!$A$2:$H$253,8,FALSE),1)</f>
        <v>36.700000000000003</v>
      </c>
    </row>
    <row r="32" spans="1:33" x14ac:dyDescent="0.5">
      <c r="A32" s="13">
        <v>29</v>
      </c>
      <c r="B32" s="33"/>
      <c r="C32" s="34"/>
      <c r="D32" s="34"/>
      <c r="E32" s="34"/>
      <c r="F32" s="34"/>
      <c r="G32" s="34"/>
      <c r="H32" s="18" t="str">
        <f t="shared" si="4"/>
        <v/>
      </c>
      <c r="I32" s="18" t="str">
        <f t="shared" si="0"/>
        <v/>
      </c>
      <c r="J32" s="18" t="str">
        <f t="shared" si="1"/>
        <v/>
      </c>
      <c r="K32" s="19" t="str">
        <f>Profile!$B$2</f>
        <v>-</v>
      </c>
      <c r="L32" s="21">
        <f t="shared" si="2"/>
        <v>44866</v>
      </c>
      <c r="M32" s="8" t="str">
        <f t="shared" si="3"/>
        <v>0</v>
      </c>
      <c r="N32" s="8" t="str">
        <f t="shared" si="5"/>
        <v>0</v>
      </c>
      <c r="O32" s="8" t="e">
        <f>ROUND(VLOOKUP($M32,age!$A$2:$M$457,2,FALSE),1)</f>
        <v>#N/A</v>
      </c>
      <c r="P32" s="8" t="e">
        <f>ROUND(VLOOKUP($M32,age!$A$2:$M$457,3,FALSE),1)</f>
        <v>#N/A</v>
      </c>
      <c r="Q32" s="8" t="e">
        <f>ROUND(VLOOKUP($M32,age!$A$2:$M$457,4,FALSE),1)</f>
        <v>#N/A</v>
      </c>
      <c r="R32" s="8" t="e">
        <f>ROUND(VLOOKUP($M32,age!$A$2:$M$457,5,FALSE),1)</f>
        <v>#N/A</v>
      </c>
      <c r="S32" s="8" t="e">
        <f>ROUND(VLOOKUP($M32,age!$A$2:$M$457,6,FALSE),1)</f>
        <v>#N/A</v>
      </c>
      <c r="T32" s="8" t="e">
        <f>ROUND(VLOOKUP($M32,age!$A$2:$M$457,7,FALSE),1)</f>
        <v>#N/A</v>
      </c>
      <c r="U32" s="8" t="e">
        <f>ROUND(VLOOKUP($M32,age!$A$2:$M$457,8,FALSE),1)</f>
        <v>#N/A</v>
      </c>
      <c r="V32" s="8" t="e">
        <f>ROUND(VLOOKUP($M32,age!$A$2:$M$457,9,FALSE),1)</f>
        <v>#N/A</v>
      </c>
      <c r="W32" s="8" t="e">
        <f>ROUND(VLOOKUP($M32,age!$A$2:$M$457,10,FALSE),1)</f>
        <v>#N/A</v>
      </c>
      <c r="X32" s="8" t="e">
        <f>ROUND(VLOOKUP($M32,age!$A$2:$M$457,11,FALSE),1)</f>
        <v>#N/A</v>
      </c>
      <c r="Y32" s="8" t="e">
        <f>ROUND(VLOOKUP($M32,age!$A$2:$M$457,12,FALSE),1)</f>
        <v>#N/A</v>
      </c>
      <c r="Z32" s="8" t="e">
        <f>ROUND(VLOOKUP($M32,age!$A$2:$M$457,13,FALSE),1)</f>
        <v>#N/A</v>
      </c>
      <c r="AA32" s="8" t="e">
        <f>ROUND(VLOOKUP($N32,ht!$A$2:$H$253,2,FALSE),1)</f>
        <v>#N/A</v>
      </c>
      <c r="AB32" s="8" t="e">
        <f>ROUND(VLOOKUP($N32,ht!$A$2:$H$253,3,FALSE),1)</f>
        <v>#N/A</v>
      </c>
      <c r="AC32" s="8" t="e">
        <f>ROUND(VLOOKUP($N32,ht!$A$2:$H$253,4,FALSE),1)</f>
        <v>#N/A</v>
      </c>
      <c r="AD32" s="8" t="e">
        <f>ROUND(VLOOKUP($N32,ht!$A$2:$H$253,5,FALSE),1)</f>
        <v>#N/A</v>
      </c>
      <c r="AE32" s="8" t="e">
        <f>ROUND(VLOOKUP($N32,ht!$A$2:$H$253,6,FALSE),1)</f>
        <v>#N/A</v>
      </c>
      <c r="AF32" s="8" t="e">
        <f>ROUND(VLOOKUP($N32,ht!$A$2:$H$253,7,FALSE),1)</f>
        <v>#N/A</v>
      </c>
      <c r="AG32" s="8" t="e">
        <f>ROUND(VLOOKUP($N32,ht!$A$2:$H$253,8,FALSE),1)</f>
        <v>#N/A</v>
      </c>
    </row>
    <row r="33" spans="1:33" x14ac:dyDescent="0.5">
      <c r="A33" s="13">
        <v>30</v>
      </c>
      <c r="B33" s="33"/>
      <c r="C33" s="34"/>
      <c r="D33" s="34"/>
      <c r="E33" s="34"/>
      <c r="F33" s="34"/>
      <c r="G33" s="34"/>
      <c r="H33" s="18" t="str">
        <f t="shared" si="4"/>
        <v/>
      </c>
      <c r="I33" s="18" t="str">
        <f t="shared" si="0"/>
        <v/>
      </c>
      <c r="J33" s="18" t="str">
        <f t="shared" si="1"/>
        <v/>
      </c>
      <c r="K33" s="19" t="str">
        <f>Profile!$B$2</f>
        <v>-</v>
      </c>
      <c r="L33" s="21">
        <f t="shared" si="2"/>
        <v>44866</v>
      </c>
      <c r="M33" s="8" t="str">
        <f t="shared" si="3"/>
        <v>0</v>
      </c>
      <c r="N33" s="8" t="str">
        <f t="shared" si="5"/>
        <v>0</v>
      </c>
      <c r="O33" s="8" t="e">
        <f>ROUND(VLOOKUP($M33,age!$A$2:$M$457,2,FALSE),1)</f>
        <v>#N/A</v>
      </c>
      <c r="P33" s="8" t="e">
        <f>ROUND(VLOOKUP($M33,age!$A$2:$M$457,3,FALSE),1)</f>
        <v>#N/A</v>
      </c>
      <c r="Q33" s="8" t="e">
        <f>ROUND(VLOOKUP($M33,age!$A$2:$M$457,4,FALSE),1)</f>
        <v>#N/A</v>
      </c>
      <c r="R33" s="8" t="e">
        <f>ROUND(VLOOKUP($M33,age!$A$2:$M$457,5,FALSE),1)</f>
        <v>#N/A</v>
      </c>
      <c r="S33" s="8" t="e">
        <f>ROUND(VLOOKUP($M33,age!$A$2:$M$457,6,FALSE),1)</f>
        <v>#N/A</v>
      </c>
      <c r="T33" s="8" t="e">
        <f>ROUND(VLOOKUP($M33,age!$A$2:$M$457,7,FALSE),1)</f>
        <v>#N/A</v>
      </c>
      <c r="U33" s="8" t="e">
        <f>ROUND(VLOOKUP($M33,age!$A$2:$M$457,8,FALSE),1)</f>
        <v>#N/A</v>
      </c>
      <c r="V33" s="8" t="e">
        <f>ROUND(VLOOKUP($M33,age!$A$2:$M$457,9,FALSE),1)</f>
        <v>#N/A</v>
      </c>
      <c r="W33" s="8" t="e">
        <f>ROUND(VLOOKUP($M33,age!$A$2:$M$457,10,FALSE),1)</f>
        <v>#N/A</v>
      </c>
      <c r="X33" s="8" t="e">
        <f>ROUND(VLOOKUP($M33,age!$A$2:$M$457,11,FALSE),1)</f>
        <v>#N/A</v>
      </c>
      <c r="Y33" s="8" t="e">
        <f>ROUND(VLOOKUP($M33,age!$A$2:$M$457,12,FALSE),1)</f>
        <v>#N/A</v>
      </c>
      <c r="Z33" s="8" t="e">
        <f>ROUND(VLOOKUP($M33,age!$A$2:$M$457,13,FALSE),1)</f>
        <v>#N/A</v>
      </c>
      <c r="AA33" s="8" t="e">
        <f>ROUND(VLOOKUP($N33,ht!$A$2:$H$253,2,FALSE),1)</f>
        <v>#N/A</v>
      </c>
      <c r="AB33" s="8" t="e">
        <f>ROUND(VLOOKUP($N33,ht!$A$2:$H$253,3,FALSE),1)</f>
        <v>#N/A</v>
      </c>
      <c r="AC33" s="8" t="e">
        <f>ROUND(VLOOKUP($N33,ht!$A$2:$H$253,4,FALSE),1)</f>
        <v>#N/A</v>
      </c>
      <c r="AD33" s="8" t="e">
        <f>ROUND(VLOOKUP($N33,ht!$A$2:$H$253,5,FALSE),1)</f>
        <v>#N/A</v>
      </c>
      <c r="AE33" s="8" t="e">
        <f>ROUND(VLOOKUP($N33,ht!$A$2:$H$253,6,FALSE),1)</f>
        <v>#N/A</v>
      </c>
      <c r="AF33" s="8" t="e">
        <f>ROUND(VLOOKUP($N33,ht!$A$2:$H$253,7,FALSE),1)</f>
        <v>#N/A</v>
      </c>
      <c r="AG33" s="8" t="e">
        <f>ROUND(VLOOKUP($N33,ht!$A$2:$H$253,8,FALSE),1)</f>
        <v>#N/A</v>
      </c>
    </row>
    <row r="34" spans="1:33" x14ac:dyDescent="0.5">
      <c r="A34" s="13">
        <v>31</v>
      </c>
      <c r="B34" s="33"/>
      <c r="C34" s="34"/>
      <c r="D34" s="34"/>
      <c r="E34" s="34"/>
      <c r="F34" s="34"/>
      <c r="G34" s="34"/>
      <c r="H34" s="18" t="str">
        <f t="shared" si="4"/>
        <v/>
      </c>
      <c r="I34" s="18" t="str">
        <f t="shared" si="0"/>
        <v/>
      </c>
      <c r="J34" s="18" t="str">
        <f t="shared" si="1"/>
        <v/>
      </c>
      <c r="K34" s="19" t="str">
        <f>Profile!$B$2</f>
        <v>-</v>
      </c>
      <c r="L34" s="21">
        <f t="shared" si="2"/>
        <v>44866</v>
      </c>
      <c r="M34" s="8" t="str">
        <f t="shared" si="3"/>
        <v>0</v>
      </c>
      <c r="N34" s="8" t="str">
        <f t="shared" si="5"/>
        <v>0</v>
      </c>
      <c r="O34" s="8" t="e">
        <f>ROUND(VLOOKUP($M34,age!$A$2:$M$457,2,FALSE),1)</f>
        <v>#N/A</v>
      </c>
      <c r="P34" s="8" t="e">
        <f>ROUND(VLOOKUP($M34,age!$A$2:$M$457,3,FALSE),1)</f>
        <v>#N/A</v>
      </c>
      <c r="Q34" s="8" t="e">
        <f>ROUND(VLOOKUP($M34,age!$A$2:$M$457,4,FALSE),1)</f>
        <v>#N/A</v>
      </c>
      <c r="R34" s="8" t="e">
        <f>ROUND(VLOOKUP($M34,age!$A$2:$M$457,5,FALSE),1)</f>
        <v>#N/A</v>
      </c>
      <c r="S34" s="8" t="e">
        <f>ROUND(VLOOKUP($M34,age!$A$2:$M$457,6,FALSE),1)</f>
        <v>#N/A</v>
      </c>
      <c r="T34" s="8" t="e">
        <f>ROUND(VLOOKUP($M34,age!$A$2:$M$457,7,FALSE),1)</f>
        <v>#N/A</v>
      </c>
      <c r="U34" s="8" t="e">
        <f>ROUND(VLOOKUP($M34,age!$A$2:$M$457,8,FALSE),1)</f>
        <v>#N/A</v>
      </c>
      <c r="V34" s="8" t="e">
        <f>ROUND(VLOOKUP($M34,age!$A$2:$M$457,9,FALSE),1)</f>
        <v>#N/A</v>
      </c>
      <c r="W34" s="8" t="e">
        <f>ROUND(VLOOKUP($M34,age!$A$2:$M$457,10,FALSE),1)</f>
        <v>#N/A</v>
      </c>
      <c r="X34" s="8" t="e">
        <f>ROUND(VLOOKUP($M34,age!$A$2:$M$457,11,FALSE),1)</f>
        <v>#N/A</v>
      </c>
      <c r="Y34" s="8" t="e">
        <f>ROUND(VLOOKUP($M34,age!$A$2:$M$457,12,FALSE),1)</f>
        <v>#N/A</v>
      </c>
      <c r="Z34" s="8" t="e">
        <f>ROUND(VLOOKUP($M34,age!$A$2:$M$457,13,FALSE),1)</f>
        <v>#N/A</v>
      </c>
      <c r="AA34" s="8" t="e">
        <f>ROUND(VLOOKUP($N34,ht!$A$2:$H$253,2,FALSE),1)</f>
        <v>#N/A</v>
      </c>
      <c r="AB34" s="8" t="e">
        <f>ROUND(VLOOKUP($N34,ht!$A$2:$H$253,3,FALSE),1)</f>
        <v>#N/A</v>
      </c>
      <c r="AC34" s="8" t="e">
        <f>ROUND(VLOOKUP($N34,ht!$A$2:$H$253,4,FALSE),1)</f>
        <v>#N/A</v>
      </c>
      <c r="AD34" s="8" t="e">
        <f>ROUND(VLOOKUP($N34,ht!$A$2:$H$253,5,FALSE),1)</f>
        <v>#N/A</v>
      </c>
      <c r="AE34" s="8" t="e">
        <f>ROUND(VLOOKUP($N34,ht!$A$2:$H$253,6,FALSE),1)</f>
        <v>#N/A</v>
      </c>
      <c r="AF34" s="8" t="e">
        <f>ROUND(VLOOKUP($N34,ht!$A$2:$H$253,7,FALSE),1)</f>
        <v>#N/A</v>
      </c>
      <c r="AG34" s="8" t="e">
        <f>ROUND(VLOOKUP($N34,ht!$A$2:$H$253,8,FALSE),1)</f>
        <v>#N/A</v>
      </c>
    </row>
    <row r="35" spans="1:33" x14ac:dyDescent="0.5">
      <c r="A35" s="13">
        <v>32</v>
      </c>
      <c r="B35" s="33"/>
      <c r="C35" s="34"/>
      <c r="D35" s="34"/>
      <c r="E35" s="34"/>
      <c r="F35" s="34"/>
      <c r="G35" s="34"/>
      <c r="H35" s="18" t="str">
        <f t="shared" si="4"/>
        <v/>
      </c>
      <c r="I35" s="18" t="str">
        <f t="shared" si="0"/>
        <v/>
      </c>
      <c r="J35" s="18" t="str">
        <f t="shared" si="1"/>
        <v/>
      </c>
      <c r="K35" s="19" t="str">
        <f>Profile!$B$2</f>
        <v>-</v>
      </c>
      <c r="L35" s="21">
        <f t="shared" si="2"/>
        <v>44866</v>
      </c>
      <c r="M35" s="8" t="str">
        <f t="shared" si="3"/>
        <v>0</v>
      </c>
      <c r="N35" s="8" t="str">
        <f t="shared" si="5"/>
        <v>0</v>
      </c>
      <c r="O35" s="8" t="e">
        <f>ROUND(VLOOKUP($M35,age!$A$2:$M$457,2,FALSE),1)</f>
        <v>#N/A</v>
      </c>
      <c r="P35" s="8" t="e">
        <f>ROUND(VLOOKUP($M35,age!$A$2:$M$457,3,FALSE),1)</f>
        <v>#N/A</v>
      </c>
      <c r="Q35" s="8" t="e">
        <f>ROUND(VLOOKUP($M35,age!$A$2:$M$457,4,FALSE),1)</f>
        <v>#N/A</v>
      </c>
      <c r="R35" s="8" t="e">
        <f>ROUND(VLOOKUP($M35,age!$A$2:$M$457,5,FALSE),1)</f>
        <v>#N/A</v>
      </c>
      <c r="S35" s="8" t="e">
        <f>ROUND(VLOOKUP($M35,age!$A$2:$M$457,6,FALSE),1)</f>
        <v>#N/A</v>
      </c>
      <c r="T35" s="8" t="e">
        <f>ROUND(VLOOKUP($M35,age!$A$2:$M$457,7,FALSE),1)</f>
        <v>#N/A</v>
      </c>
      <c r="U35" s="8" t="e">
        <f>ROUND(VLOOKUP($M35,age!$A$2:$M$457,8,FALSE),1)</f>
        <v>#N/A</v>
      </c>
      <c r="V35" s="8" t="e">
        <f>ROUND(VLOOKUP($M35,age!$A$2:$M$457,9,FALSE),1)</f>
        <v>#N/A</v>
      </c>
      <c r="W35" s="8" t="e">
        <f>ROUND(VLOOKUP($M35,age!$A$2:$M$457,10,FALSE),1)</f>
        <v>#N/A</v>
      </c>
      <c r="X35" s="8" t="e">
        <f>ROUND(VLOOKUP($M35,age!$A$2:$M$457,11,FALSE),1)</f>
        <v>#N/A</v>
      </c>
      <c r="Y35" s="8" t="e">
        <f>ROUND(VLOOKUP($M35,age!$A$2:$M$457,12,FALSE),1)</f>
        <v>#N/A</v>
      </c>
      <c r="Z35" s="8" t="e">
        <f>ROUND(VLOOKUP($M35,age!$A$2:$M$457,13,FALSE),1)</f>
        <v>#N/A</v>
      </c>
      <c r="AA35" s="8" t="e">
        <f>ROUND(VLOOKUP($N35,ht!$A$2:$H$253,2,FALSE),1)</f>
        <v>#N/A</v>
      </c>
      <c r="AB35" s="8" t="e">
        <f>ROUND(VLOOKUP($N35,ht!$A$2:$H$253,3,FALSE),1)</f>
        <v>#N/A</v>
      </c>
      <c r="AC35" s="8" t="e">
        <f>ROUND(VLOOKUP($N35,ht!$A$2:$H$253,4,FALSE),1)</f>
        <v>#N/A</v>
      </c>
      <c r="AD35" s="8" t="e">
        <f>ROUND(VLOOKUP($N35,ht!$A$2:$H$253,5,FALSE),1)</f>
        <v>#N/A</v>
      </c>
      <c r="AE35" s="8" t="e">
        <f>ROUND(VLOOKUP($N35,ht!$A$2:$H$253,6,FALSE),1)</f>
        <v>#N/A</v>
      </c>
      <c r="AF35" s="8" t="e">
        <f>ROUND(VLOOKUP($N35,ht!$A$2:$H$253,7,FALSE),1)</f>
        <v>#N/A</v>
      </c>
      <c r="AG35" s="8" t="e">
        <f>ROUND(VLOOKUP($N35,ht!$A$2:$H$253,8,FALSE),1)</f>
        <v>#N/A</v>
      </c>
    </row>
    <row r="36" spans="1:33" x14ac:dyDescent="0.5">
      <c r="A36" s="13">
        <v>33</v>
      </c>
      <c r="B36" s="33"/>
      <c r="C36" s="34"/>
      <c r="D36" s="34"/>
      <c r="E36" s="34"/>
      <c r="F36" s="34"/>
      <c r="G36" s="34"/>
      <c r="H36" s="18" t="str">
        <f t="shared" si="4"/>
        <v/>
      </c>
      <c r="I36" s="18" t="str">
        <f t="shared" si="0"/>
        <v/>
      </c>
      <c r="J36" s="18" t="str">
        <f t="shared" si="1"/>
        <v/>
      </c>
      <c r="K36" s="19" t="str">
        <f>Profile!$B$2</f>
        <v>-</v>
      </c>
      <c r="L36" s="21">
        <f t="shared" si="2"/>
        <v>44866</v>
      </c>
      <c r="M36" s="8" t="str">
        <f t="shared" si="3"/>
        <v>0</v>
      </c>
      <c r="N36" s="8" t="str">
        <f t="shared" si="5"/>
        <v>0</v>
      </c>
      <c r="O36" s="8" t="e">
        <f>ROUND(VLOOKUP($M36,age!$A$2:$M$457,2,FALSE),1)</f>
        <v>#N/A</v>
      </c>
      <c r="P36" s="8" t="e">
        <f>ROUND(VLOOKUP($M36,age!$A$2:$M$457,3,FALSE),1)</f>
        <v>#N/A</v>
      </c>
      <c r="Q36" s="8" t="e">
        <f>ROUND(VLOOKUP($M36,age!$A$2:$M$457,4,FALSE),1)</f>
        <v>#N/A</v>
      </c>
      <c r="R36" s="8" t="e">
        <f>ROUND(VLOOKUP($M36,age!$A$2:$M$457,5,FALSE),1)</f>
        <v>#N/A</v>
      </c>
      <c r="S36" s="8" t="e">
        <f>ROUND(VLOOKUP($M36,age!$A$2:$M$457,6,FALSE),1)</f>
        <v>#N/A</v>
      </c>
      <c r="T36" s="8" t="e">
        <f>ROUND(VLOOKUP($M36,age!$A$2:$M$457,7,FALSE),1)</f>
        <v>#N/A</v>
      </c>
      <c r="U36" s="8" t="e">
        <f>ROUND(VLOOKUP($M36,age!$A$2:$M$457,8,FALSE),1)</f>
        <v>#N/A</v>
      </c>
      <c r="V36" s="8" t="e">
        <f>ROUND(VLOOKUP($M36,age!$A$2:$M$457,9,FALSE),1)</f>
        <v>#N/A</v>
      </c>
      <c r="W36" s="8" t="e">
        <f>ROUND(VLOOKUP($M36,age!$A$2:$M$457,10,FALSE),1)</f>
        <v>#N/A</v>
      </c>
      <c r="X36" s="8" t="e">
        <f>ROUND(VLOOKUP($M36,age!$A$2:$M$457,11,FALSE),1)</f>
        <v>#N/A</v>
      </c>
      <c r="Y36" s="8" t="e">
        <f>ROUND(VLOOKUP($M36,age!$A$2:$M$457,12,FALSE),1)</f>
        <v>#N/A</v>
      </c>
      <c r="Z36" s="8" t="e">
        <f>ROUND(VLOOKUP($M36,age!$A$2:$M$457,13,FALSE),1)</f>
        <v>#N/A</v>
      </c>
      <c r="AA36" s="8" t="e">
        <f>ROUND(VLOOKUP($N36,ht!$A$2:$H$253,2,FALSE),1)</f>
        <v>#N/A</v>
      </c>
      <c r="AB36" s="8" t="e">
        <f>ROUND(VLOOKUP($N36,ht!$A$2:$H$253,3,FALSE),1)</f>
        <v>#N/A</v>
      </c>
      <c r="AC36" s="8" t="e">
        <f>ROUND(VLOOKUP($N36,ht!$A$2:$H$253,4,FALSE),1)</f>
        <v>#N/A</v>
      </c>
      <c r="AD36" s="8" t="e">
        <f>ROUND(VLOOKUP($N36,ht!$A$2:$H$253,5,FALSE),1)</f>
        <v>#N/A</v>
      </c>
      <c r="AE36" s="8" t="e">
        <f>ROUND(VLOOKUP($N36,ht!$A$2:$H$253,6,FALSE),1)</f>
        <v>#N/A</v>
      </c>
      <c r="AF36" s="8" t="e">
        <f>ROUND(VLOOKUP($N36,ht!$A$2:$H$253,7,FALSE),1)</f>
        <v>#N/A</v>
      </c>
      <c r="AG36" s="8" t="e">
        <f>ROUND(VLOOKUP($N36,ht!$A$2:$H$253,8,FALSE),1)</f>
        <v>#N/A</v>
      </c>
    </row>
    <row r="37" spans="1:33" x14ac:dyDescent="0.5">
      <c r="A37" s="13">
        <v>34</v>
      </c>
      <c r="B37" s="33"/>
      <c r="C37" s="34"/>
      <c r="D37" s="34"/>
      <c r="E37" s="34"/>
      <c r="F37" s="34"/>
      <c r="G37" s="34"/>
      <c r="H37" s="18" t="str">
        <f t="shared" si="4"/>
        <v/>
      </c>
      <c r="I37" s="18" t="str">
        <f t="shared" si="0"/>
        <v/>
      </c>
      <c r="J37" s="18" t="str">
        <f t="shared" si="1"/>
        <v/>
      </c>
      <c r="K37" s="19" t="str">
        <f>Profile!$B$2</f>
        <v>-</v>
      </c>
      <c r="L37" s="21">
        <f t="shared" si="2"/>
        <v>44866</v>
      </c>
      <c r="M37" s="8" t="str">
        <f t="shared" si="3"/>
        <v>0</v>
      </c>
      <c r="N37" s="8" t="str">
        <f t="shared" si="5"/>
        <v>0</v>
      </c>
      <c r="O37" s="8" t="e">
        <f>ROUND(VLOOKUP($M37,age!$A$2:$M$457,2,FALSE),1)</f>
        <v>#N/A</v>
      </c>
      <c r="P37" s="8" t="e">
        <f>ROUND(VLOOKUP($M37,age!$A$2:$M$457,3,FALSE),1)</f>
        <v>#N/A</v>
      </c>
      <c r="Q37" s="8" t="e">
        <f>ROUND(VLOOKUP($M37,age!$A$2:$M$457,4,FALSE),1)</f>
        <v>#N/A</v>
      </c>
      <c r="R37" s="8" t="e">
        <f>ROUND(VLOOKUP($M37,age!$A$2:$M$457,5,FALSE),1)</f>
        <v>#N/A</v>
      </c>
      <c r="S37" s="8" t="e">
        <f>ROUND(VLOOKUP($M37,age!$A$2:$M$457,6,FALSE),1)</f>
        <v>#N/A</v>
      </c>
      <c r="T37" s="8" t="e">
        <f>ROUND(VLOOKUP($M37,age!$A$2:$M$457,7,FALSE),1)</f>
        <v>#N/A</v>
      </c>
      <c r="U37" s="8" t="e">
        <f>ROUND(VLOOKUP($M37,age!$A$2:$M$457,8,FALSE),1)</f>
        <v>#N/A</v>
      </c>
      <c r="V37" s="8" t="e">
        <f>ROUND(VLOOKUP($M37,age!$A$2:$M$457,9,FALSE),1)</f>
        <v>#N/A</v>
      </c>
      <c r="W37" s="8" t="e">
        <f>ROUND(VLOOKUP($M37,age!$A$2:$M$457,10,FALSE),1)</f>
        <v>#N/A</v>
      </c>
      <c r="X37" s="8" t="e">
        <f>ROUND(VLOOKUP($M37,age!$A$2:$M$457,11,FALSE),1)</f>
        <v>#N/A</v>
      </c>
      <c r="Y37" s="8" t="e">
        <f>ROUND(VLOOKUP($M37,age!$A$2:$M$457,12,FALSE),1)</f>
        <v>#N/A</v>
      </c>
      <c r="Z37" s="8" t="e">
        <f>ROUND(VLOOKUP($M37,age!$A$2:$M$457,13,FALSE),1)</f>
        <v>#N/A</v>
      </c>
      <c r="AA37" s="8" t="e">
        <f>ROUND(VLOOKUP($N37,ht!$A$2:$H$253,2,FALSE),1)</f>
        <v>#N/A</v>
      </c>
      <c r="AB37" s="8" t="e">
        <f>ROUND(VLOOKUP($N37,ht!$A$2:$H$253,3,FALSE),1)</f>
        <v>#N/A</v>
      </c>
      <c r="AC37" s="8" t="e">
        <f>ROUND(VLOOKUP($N37,ht!$A$2:$H$253,4,FALSE),1)</f>
        <v>#N/A</v>
      </c>
      <c r="AD37" s="8" t="e">
        <f>ROUND(VLOOKUP($N37,ht!$A$2:$H$253,5,FALSE),1)</f>
        <v>#N/A</v>
      </c>
      <c r="AE37" s="8" t="e">
        <f>ROUND(VLOOKUP($N37,ht!$A$2:$H$253,6,FALSE),1)</f>
        <v>#N/A</v>
      </c>
      <c r="AF37" s="8" t="e">
        <f>ROUND(VLOOKUP($N37,ht!$A$2:$H$253,7,FALSE),1)</f>
        <v>#N/A</v>
      </c>
      <c r="AG37" s="8" t="e">
        <f>ROUND(VLOOKUP($N37,ht!$A$2:$H$253,8,FALSE),1)</f>
        <v>#N/A</v>
      </c>
    </row>
    <row r="38" spans="1:33" x14ac:dyDescent="0.5">
      <c r="A38" s="13">
        <v>35</v>
      </c>
      <c r="B38" s="14"/>
      <c r="C38" s="15"/>
      <c r="D38" s="15"/>
      <c r="E38" s="15"/>
      <c r="F38" s="15"/>
      <c r="G38" s="15"/>
      <c r="H38" s="18" t="str">
        <f t="shared" si="4"/>
        <v/>
      </c>
      <c r="I38" s="18" t="str">
        <f t="shared" si="0"/>
        <v/>
      </c>
      <c r="J38" s="18" t="str">
        <f t="shared" si="1"/>
        <v/>
      </c>
      <c r="K38" s="19" t="str">
        <f>Profile!$B$2</f>
        <v>-</v>
      </c>
      <c r="L38" s="21">
        <f t="shared" si="2"/>
        <v>44866</v>
      </c>
      <c r="M38" s="8" t="str">
        <f t="shared" si="3"/>
        <v>0</v>
      </c>
      <c r="N38" s="8" t="str">
        <f t="shared" si="5"/>
        <v>0</v>
      </c>
      <c r="O38" s="8" t="e">
        <f>ROUND(VLOOKUP($M38,age!$A$2:$M$457,2,FALSE),1)</f>
        <v>#N/A</v>
      </c>
      <c r="P38" s="8" t="e">
        <f>ROUND(VLOOKUP($M38,age!$A$2:$M$457,3,FALSE),1)</f>
        <v>#N/A</v>
      </c>
      <c r="Q38" s="8" t="e">
        <f>ROUND(VLOOKUP($M38,age!$A$2:$M$457,4,FALSE),1)</f>
        <v>#N/A</v>
      </c>
      <c r="R38" s="8" t="e">
        <f>ROUND(VLOOKUP($M38,age!$A$2:$M$457,5,FALSE),1)</f>
        <v>#N/A</v>
      </c>
      <c r="S38" s="8" t="e">
        <f>ROUND(VLOOKUP($M38,age!$A$2:$M$457,6,FALSE),1)</f>
        <v>#N/A</v>
      </c>
      <c r="T38" s="8" t="e">
        <f>ROUND(VLOOKUP($M38,age!$A$2:$M$457,7,FALSE),1)</f>
        <v>#N/A</v>
      </c>
      <c r="U38" s="8" t="e">
        <f>ROUND(VLOOKUP($M38,age!$A$2:$M$457,8,FALSE),1)</f>
        <v>#N/A</v>
      </c>
      <c r="V38" s="8" t="e">
        <f>ROUND(VLOOKUP($M38,age!$A$2:$M$457,9,FALSE),1)</f>
        <v>#N/A</v>
      </c>
      <c r="W38" s="8" t="e">
        <f>ROUND(VLOOKUP($M38,age!$A$2:$M$457,10,FALSE),1)</f>
        <v>#N/A</v>
      </c>
      <c r="X38" s="8" t="e">
        <f>ROUND(VLOOKUP($M38,age!$A$2:$M$457,11,FALSE),1)</f>
        <v>#N/A</v>
      </c>
      <c r="Y38" s="8" t="e">
        <f>ROUND(VLOOKUP($M38,age!$A$2:$M$457,12,FALSE),1)</f>
        <v>#N/A</v>
      </c>
      <c r="Z38" s="8" t="e">
        <f>ROUND(VLOOKUP($M38,age!$A$2:$M$457,13,FALSE),1)</f>
        <v>#N/A</v>
      </c>
      <c r="AA38" s="8" t="e">
        <f>ROUND(VLOOKUP($N38,ht!$A$2:$H$253,2,FALSE),1)</f>
        <v>#N/A</v>
      </c>
      <c r="AB38" s="8" t="e">
        <f>ROUND(VLOOKUP($N38,ht!$A$2:$H$253,3,FALSE),1)</f>
        <v>#N/A</v>
      </c>
      <c r="AC38" s="8" t="e">
        <f>ROUND(VLOOKUP($N38,ht!$A$2:$H$253,4,FALSE),1)</f>
        <v>#N/A</v>
      </c>
      <c r="AD38" s="8" t="e">
        <f>ROUND(VLOOKUP($N38,ht!$A$2:$H$253,5,FALSE),1)</f>
        <v>#N/A</v>
      </c>
      <c r="AE38" s="8" t="e">
        <f>ROUND(VLOOKUP($N38,ht!$A$2:$H$253,6,FALSE),1)</f>
        <v>#N/A</v>
      </c>
      <c r="AF38" s="8" t="e">
        <f>ROUND(VLOOKUP($N38,ht!$A$2:$H$253,7,FALSE),1)</f>
        <v>#N/A</v>
      </c>
      <c r="AG38" s="8" t="e">
        <f>ROUND(VLOOKUP($N38,ht!$A$2:$H$253,8,FALSE),1)</f>
        <v>#N/A</v>
      </c>
    </row>
    <row r="39" spans="1:33" x14ac:dyDescent="0.5">
      <c r="A39" s="13"/>
      <c r="B39" s="14"/>
      <c r="C39" s="15"/>
      <c r="D39" s="15"/>
      <c r="E39" s="15"/>
      <c r="F39" s="15"/>
      <c r="G39" s="15"/>
      <c r="H39" s="18" t="str">
        <f t="shared" si="4"/>
        <v/>
      </c>
      <c r="I39" s="18" t="str">
        <f t="shared" si="0"/>
        <v/>
      </c>
      <c r="J39" s="18" t="str">
        <f t="shared" si="1"/>
        <v/>
      </c>
      <c r="K39" s="19" t="str">
        <f>Profile!$B$2</f>
        <v>-</v>
      </c>
      <c r="L39" s="21">
        <f t="shared" si="2"/>
        <v>44866</v>
      </c>
      <c r="M39" s="8" t="str">
        <f t="shared" si="3"/>
        <v>0</v>
      </c>
      <c r="N39" s="8" t="str">
        <f t="shared" si="5"/>
        <v>0</v>
      </c>
      <c r="O39" s="8" t="e">
        <f>ROUND(VLOOKUP($M39,age!$A$2:$M$457,2,FALSE),1)</f>
        <v>#N/A</v>
      </c>
      <c r="P39" s="8" t="e">
        <f>ROUND(VLOOKUP($M39,age!$A$2:$M$457,3,FALSE),1)</f>
        <v>#N/A</v>
      </c>
      <c r="Q39" s="8" t="e">
        <f>ROUND(VLOOKUP($M39,age!$A$2:$M$457,4,FALSE),1)</f>
        <v>#N/A</v>
      </c>
      <c r="R39" s="8" t="e">
        <f>ROUND(VLOOKUP($M39,age!$A$2:$M$457,5,FALSE),1)</f>
        <v>#N/A</v>
      </c>
      <c r="S39" s="8" t="e">
        <f>ROUND(VLOOKUP($M39,age!$A$2:$M$457,6,FALSE),1)</f>
        <v>#N/A</v>
      </c>
      <c r="T39" s="8" t="e">
        <f>ROUND(VLOOKUP($M39,age!$A$2:$M$457,7,FALSE),1)</f>
        <v>#N/A</v>
      </c>
      <c r="U39" s="8" t="e">
        <f>ROUND(VLOOKUP($M39,age!$A$2:$M$457,8,FALSE),1)</f>
        <v>#N/A</v>
      </c>
      <c r="V39" s="8" t="e">
        <f>ROUND(VLOOKUP($M39,age!$A$2:$M$457,9,FALSE),1)</f>
        <v>#N/A</v>
      </c>
      <c r="W39" s="8" t="e">
        <f>ROUND(VLOOKUP($M39,age!$A$2:$M$457,10,FALSE),1)</f>
        <v>#N/A</v>
      </c>
      <c r="X39" s="8" t="e">
        <f>ROUND(VLOOKUP($M39,age!$A$2:$M$457,11,FALSE),1)</f>
        <v>#N/A</v>
      </c>
      <c r="Y39" s="8" t="e">
        <f>ROUND(VLOOKUP($M39,age!$A$2:$M$457,12,FALSE),1)</f>
        <v>#N/A</v>
      </c>
      <c r="Z39" s="8" t="e">
        <f>ROUND(VLOOKUP($M39,age!$A$2:$M$457,13,FALSE),1)</f>
        <v>#N/A</v>
      </c>
      <c r="AA39" s="8" t="e">
        <f>ROUND(VLOOKUP($N39,ht!$A$2:$H$253,2,FALSE),1)</f>
        <v>#N/A</v>
      </c>
      <c r="AB39" s="8" t="e">
        <f>ROUND(VLOOKUP($N39,ht!$A$2:$H$253,3,FALSE),1)</f>
        <v>#N/A</v>
      </c>
      <c r="AC39" s="8" t="e">
        <f>ROUND(VLOOKUP($N39,ht!$A$2:$H$253,4,FALSE),1)</f>
        <v>#N/A</v>
      </c>
      <c r="AD39" s="8" t="e">
        <f>ROUND(VLOOKUP($N39,ht!$A$2:$H$253,5,FALSE),1)</f>
        <v>#N/A</v>
      </c>
      <c r="AE39" s="8" t="e">
        <f>ROUND(VLOOKUP($N39,ht!$A$2:$H$253,6,FALSE),1)</f>
        <v>#N/A</v>
      </c>
      <c r="AF39" s="8" t="e">
        <f>ROUND(VLOOKUP($N39,ht!$A$2:$H$253,7,FALSE),1)</f>
        <v>#N/A</v>
      </c>
      <c r="AG39" s="8" t="e">
        <f>ROUND(VLOOKUP($N39,ht!$A$2:$H$253,8,FALSE),1)</f>
        <v>#N/A</v>
      </c>
    </row>
    <row r="40" spans="1:33" x14ac:dyDescent="0.5">
      <c r="A40" s="13"/>
      <c r="B40" s="14"/>
      <c r="C40" s="15"/>
      <c r="D40" s="15"/>
      <c r="E40" s="15"/>
      <c r="F40" s="15"/>
      <c r="G40" s="15"/>
      <c r="H40" s="18" t="str">
        <f t="shared" si="4"/>
        <v/>
      </c>
      <c r="I40" s="18" t="str">
        <f t="shared" si="0"/>
        <v/>
      </c>
      <c r="J40" s="18" t="str">
        <f t="shared" si="1"/>
        <v/>
      </c>
      <c r="K40" s="19" t="str">
        <f>Profile!$B$2</f>
        <v>-</v>
      </c>
      <c r="L40" s="21">
        <f t="shared" si="2"/>
        <v>44866</v>
      </c>
      <c r="M40" s="8" t="str">
        <f t="shared" si="3"/>
        <v>0</v>
      </c>
      <c r="N40" s="8" t="str">
        <f t="shared" si="5"/>
        <v>0</v>
      </c>
      <c r="O40" s="8" t="e">
        <f>ROUND(VLOOKUP($M40,age!$A$2:$M$457,2,FALSE),1)</f>
        <v>#N/A</v>
      </c>
      <c r="P40" s="8" t="e">
        <f>ROUND(VLOOKUP($M40,age!$A$2:$M$457,3,FALSE),1)</f>
        <v>#N/A</v>
      </c>
      <c r="Q40" s="8" t="e">
        <f>ROUND(VLOOKUP($M40,age!$A$2:$M$457,4,FALSE),1)</f>
        <v>#N/A</v>
      </c>
      <c r="R40" s="8" t="e">
        <f>ROUND(VLOOKUP($M40,age!$A$2:$M$457,5,FALSE),1)</f>
        <v>#N/A</v>
      </c>
      <c r="S40" s="8" t="e">
        <f>ROUND(VLOOKUP($M40,age!$A$2:$M$457,6,FALSE),1)</f>
        <v>#N/A</v>
      </c>
      <c r="T40" s="8" t="e">
        <f>ROUND(VLOOKUP($M40,age!$A$2:$M$457,7,FALSE),1)</f>
        <v>#N/A</v>
      </c>
      <c r="U40" s="8" t="e">
        <f>ROUND(VLOOKUP($M40,age!$A$2:$M$457,8,FALSE),1)</f>
        <v>#N/A</v>
      </c>
      <c r="V40" s="8" t="e">
        <f>ROUND(VLOOKUP($M40,age!$A$2:$M$457,9,FALSE),1)</f>
        <v>#N/A</v>
      </c>
      <c r="W40" s="8" t="e">
        <f>ROUND(VLOOKUP($M40,age!$A$2:$M$457,10,FALSE),1)</f>
        <v>#N/A</v>
      </c>
      <c r="X40" s="8" t="e">
        <f>ROUND(VLOOKUP($M40,age!$A$2:$M$457,11,FALSE),1)</f>
        <v>#N/A</v>
      </c>
      <c r="Y40" s="8" t="e">
        <f>ROUND(VLOOKUP($M40,age!$A$2:$M$457,12,FALSE),1)</f>
        <v>#N/A</v>
      </c>
      <c r="Z40" s="8" t="e">
        <f>ROUND(VLOOKUP($M40,age!$A$2:$M$457,13,FALSE),1)</f>
        <v>#N/A</v>
      </c>
      <c r="AA40" s="8" t="e">
        <f>ROUND(VLOOKUP($N40,ht!$A$2:$H$253,2,FALSE),1)</f>
        <v>#N/A</v>
      </c>
      <c r="AB40" s="8" t="e">
        <f>ROUND(VLOOKUP($N40,ht!$A$2:$H$253,3,FALSE),1)</f>
        <v>#N/A</v>
      </c>
      <c r="AC40" s="8" t="e">
        <f>ROUND(VLOOKUP($N40,ht!$A$2:$H$253,4,FALSE),1)</f>
        <v>#N/A</v>
      </c>
      <c r="AD40" s="8" t="e">
        <f>ROUND(VLOOKUP($N40,ht!$A$2:$H$253,5,FALSE),1)</f>
        <v>#N/A</v>
      </c>
      <c r="AE40" s="8" t="e">
        <f>ROUND(VLOOKUP($N40,ht!$A$2:$H$253,6,FALSE),1)</f>
        <v>#N/A</v>
      </c>
      <c r="AF40" s="8" t="e">
        <f>ROUND(VLOOKUP($N40,ht!$A$2:$H$253,7,FALSE),1)</f>
        <v>#N/A</v>
      </c>
      <c r="AG40" s="8" t="e">
        <f>ROUND(VLOOKUP($N40,ht!$A$2:$H$253,8,FALSE),1)</f>
        <v>#N/A</v>
      </c>
    </row>
    <row r="41" spans="1:33" x14ac:dyDescent="0.5">
      <c r="A41" s="13"/>
      <c r="B41" s="14"/>
      <c r="C41" s="15"/>
      <c r="D41" s="15"/>
      <c r="E41" s="15"/>
      <c r="F41" s="15"/>
      <c r="G41" s="15"/>
      <c r="H41" s="18" t="str">
        <f t="shared" si="4"/>
        <v/>
      </c>
      <c r="I41" s="18" t="str">
        <f t="shared" si="0"/>
        <v/>
      </c>
      <c r="J41" s="18" t="str">
        <f t="shared" si="1"/>
        <v/>
      </c>
      <c r="K41" s="19" t="str">
        <f>Profile!$B$2</f>
        <v>-</v>
      </c>
      <c r="L41" s="21">
        <f t="shared" si="2"/>
        <v>44866</v>
      </c>
      <c r="M41" s="8" t="str">
        <f t="shared" si="3"/>
        <v>0</v>
      </c>
      <c r="N41" s="8" t="str">
        <f t="shared" si="5"/>
        <v>0</v>
      </c>
      <c r="O41" s="8" t="e">
        <f>ROUND(VLOOKUP($M41,age!$A$2:$M$457,2,FALSE),1)</f>
        <v>#N/A</v>
      </c>
      <c r="P41" s="8" t="e">
        <f>ROUND(VLOOKUP($M41,age!$A$2:$M$457,3,FALSE),1)</f>
        <v>#N/A</v>
      </c>
      <c r="Q41" s="8" t="e">
        <f>ROUND(VLOOKUP($M41,age!$A$2:$M$457,4,FALSE),1)</f>
        <v>#N/A</v>
      </c>
      <c r="R41" s="8" t="e">
        <f>ROUND(VLOOKUP($M41,age!$A$2:$M$457,5,FALSE),1)</f>
        <v>#N/A</v>
      </c>
      <c r="S41" s="8" t="e">
        <f>ROUND(VLOOKUP($M41,age!$A$2:$M$457,6,FALSE),1)</f>
        <v>#N/A</v>
      </c>
      <c r="T41" s="8" t="e">
        <f>ROUND(VLOOKUP($M41,age!$A$2:$M$457,7,FALSE),1)</f>
        <v>#N/A</v>
      </c>
      <c r="U41" s="8" t="e">
        <f>ROUND(VLOOKUP($M41,age!$A$2:$M$457,8,FALSE),1)</f>
        <v>#N/A</v>
      </c>
      <c r="V41" s="8" t="e">
        <f>ROUND(VLOOKUP($M41,age!$A$2:$M$457,9,FALSE),1)</f>
        <v>#N/A</v>
      </c>
      <c r="W41" s="8" t="e">
        <f>ROUND(VLOOKUP($M41,age!$A$2:$M$457,10,FALSE),1)</f>
        <v>#N/A</v>
      </c>
      <c r="X41" s="8" t="e">
        <f>ROUND(VLOOKUP($M41,age!$A$2:$M$457,11,FALSE),1)</f>
        <v>#N/A</v>
      </c>
      <c r="Y41" s="8" t="e">
        <f>ROUND(VLOOKUP($M41,age!$A$2:$M$457,12,FALSE),1)</f>
        <v>#N/A</v>
      </c>
      <c r="Z41" s="8" t="e">
        <f>ROUND(VLOOKUP($M41,age!$A$2:$M$457,13,FALSE),1)</f>
        <v>#N/A</v>
      </c>
      <c r="AA41" s="8" t="e">
        <f>ROUND(VLOOKUP($N41,ht!$A$2:$H$253,2,FALSE),1)</f>
        <v>#N/A</v>
      </c>
      <c r="AB41" s="8" t="e">
        <f>ROUND(VLOOKUP($N41,ht!$A$2:$H$253,3,FALSE),1)</f>
        <v>#N/A</v>
      </c>
      <c r="AC41" s="8" t="e">
        <f>ROUND(VLOOKUP($N41,ht!$A$2:$H$253,4,FALSE),1)</f>
        <v>#N/A</v>
      </c>
      <c r="AD41" s="8" t="e">
        <f>ROUND(VLOOKUP($N41,ht!$A$2:$H$253,5,FALSE),1)</f>
        <v>#N/A</v>
      </c>
      <c r="AE41" s="8" t="e">
        <f>ROUND(VLOOKUP($N41,ht!$A$2:$H$253,6,FALSE),1)</f>
        <v>#N/A</v>
      </c>
      <c r="AF41" s="8" t="e">
        <f>ROUND(VLOOKUP($N41,ht!$A$2:$H$253,7,FALSE),1)</f>
        <v>#N/A</v>
      </c>
      <c r="AG41" s="8" t="e">
        <f>ROUND(VLOOKUP($N41,ht!$A$2:$H$253,8,FALSE),1)</f>
        <v>#N/A</v>
      </c>
    </row>
    <row r="42" spans="1:33" x14ac:dyDescent="0.5">
      <c r="A42" s="13"/>
      <c r="B42" s="14"/>
      <c r="C42" s="15"/>
      <c r="D42" s="15"/>
      <c r="E42" s="15"/>
      <c r="F42" s="15"/>
      <c r="G42" s="15"/>
      <c r="H42" s="18" t="str">
        <f t="shared" si="4"/>
        <v/>
      </c>
      <c r="I42" s="18" t="str">
        <f t="shared" si="0"/>
        <v/>
      </c>
      <c r="J42" s="18" t="str">
        <f t="shared" si="1"/>
        <v/>
      </c>
      <c r="K42" s="19" t="str">
        <f>Profile!$B$2</f>
        <v>-</v>
      </c>
      <c r="L42" s="21">
        <f t="shared" si="2"/>
        <v>44866</v>
      </c>
      <c r="M42" s="8" t="str">
        <f t="shared" si="3"/>
        <v>0</v>
      </c>
      <c r="N42" s="8" t="str">
        <f t="shared" si="5"/>
        <v>0</v>
      </c>
      <c r="O42" s="8" t="e">
        <f>ROUND(VLOOKUP($M42,age!$A$2:$M$457,2,FALSE),1)</f>
        <v>#N/A</v>
      </c>
      <c r="P42" s="8" t="e">
        <f>ROUND(VLOOKUP($M42,age!$A$2:$M$457,3,FALSE),1)</f>
        <v>#N/A</v>
      </c>
      <c r="Q42" s="8" t="e">
        <f>ROUND(VLOOKUP($M42,age!$A$2:$M$457,4,FALSE),1)</f>
        <v>#N/A</v>
      </c>
      <c r="R42" s="8" t="e">
        <f>ROUND(VLOOKUP($M42,age!$A$2:$M$457,5,FALSE),1)</f>
        <v>#N/A</v>
      </c>
      <c r="S42" s="8" t="e">
        <f>ROUND(VLOOKUP($M42,age!$A$2:$M$457,6,FALSE),1)</f>
        <v>#N/A</v>
      </c>
      <c r="T42" s="8" t="e">
        <f>ROUND(VLOOKUP($M42,age!$A$2:$M$457,7,FALSE),1)</f>
        <v>#N/A</v>
      </c>
      <c r="U42" s="8" t="e">
        <f>ROUND(VLOOKUP($M42,age!$A$2:$M$457,8,FALSE),1)</f>
        <v>#N/A</v>
      </c>
      <c r="V42" s="8" t="e">
        <f>ROUND(VLOOKUP($M42,age!$A$2:$M$457,9,FALSE),1)</f>
        <v>#N/A</v>
      </c>
      <c r="W42" s="8" t="e">
        <f>ROUND(VLOOKUP($M42,age!$A$2:$M$457,10,FALSE),1)</f>
        <v>#N/A</v>
      </c>
      <c r="X42" s="8" t="e">
        <f>ROUND(VLOOKUP($M42,age!$A$2:$M$457,11,FALSE),1)</f>
        <v>#N/A</v>
      </c>
      <c r="Y42" s="8" t="e">
        <f>ROUND(VLOOKUP($M42,age!$A$2:$M$457,12,FALSE),1)</f>
        <v>#N/A</v>
      </c>
      <c r="Z42" s="8" t="e">
        <f>ROUND(VLOOKUP($M42,age!$A$2:$M$457,13,FALSE),1)</f>
        <v>#N/A</v>
      </c>
      <c r="AA42" s="8" t="e">
        <f>ROUND(VLOOKUP($N42,ht!$A$2:$H$253,2,FALSE),1)</f>
        <v>#N/A</v>
      </c>
      <c r="AB42" s="8" t="e">
        <f>ROUND(VLOOKUP($N42,ht!$A$2:$H$253,3,FALSE),1)</f>
        <v>#N/A</v>
      </c>
      <c r="AC42" s="8" t="e">
        <f>ROUND(VLOOKUP($N42,ht!$A$2:$H$253,4,FALSE),1)</f>
        <v>#N/A</v>
      </c>
      <c r="AD42" s="8" t="e">
        <f>ROUND(VLOOKUP($N42,ht!$A$2:$H$253,5,FALSE),1)</f>
        <v>#N/A</v>
      </c>
      <c r="AE42" s="8" t="e">
        <f>ROUND(VLOOKUP($N42,ht!$A$2:$H$253,6,FALSE),1)</f>
        <v>#N/A</v>
      </c>
      <c r="AF42" s="8" t="e">
        <f>ROUND(VLOOKUP($N42,ht!$A$2:$H$253,7,FALSE),1)</f>
        <v>#N/A</v>
      </c>
      <c r="AG42" s="8" t="e">
        <f>ROUND(VLOOKUP($N42,ht!$A$2:$H$253,8,FALSE),1)</f>
        <v>#N/A</v>
      </c>
    </row>
    <row r="43" spans="1:33" x14ac:dyDescent="0.5">
      <c r="A43" s="13"/>
      <c r="B43" s="14"/>
      <c r="C43" s="15"/>
      <c r="D43" s="15"/>
      <c r="E43" s="15"/>
      <c r="F43" s="15"/>
      <c r="G43" s="15"/>
      <c r="H43" s="18" t="str">
        <f t="shared" si="4"/>
        <v/>
      </c>
      <c r="I43" s="18" t="str">
        <f t="shared" si="0"/>
        <v/>
      </c>
      <c r="J43" s="18" t="str">
        <f t="shared" si="1"/>
        <v/>
      </c>
      <c r="K43" s="19" t="str">
        <f>Profile!$B$2</f>
        <v>-</v>
      </c>
      <c r="L43" s="21">
        <f t="shared" si="2"/>
        <v>44866</v>
      </c>
      <c r="M43" s="8" t="str">
        <f t="shared" si="3"/>
        <v>0</v>
      </c>
      <c r="N43" s="8" t="str">
        <f t="shared" si="5"/>
        <v>0</v>
      </c>
      <c r="O43" s="8" t="e">
        <f>ROUND(VLOOKUP($M43,age!$A$2:$M$457,2,FALSE),1)</f>
        <v>#N/A</v>
      </c>
      <c r="P43" s="8" t="e">
        <f>ROUND(VLOOKUP($M43,age!$A$2:$M$457,3,FALSE),1)</f>
        <v>#N/A</v>
      </c>
      <c r="Q43" s="8" t="e">
        <f>ROUND(VLOOKUP($M43,age!$A$2:$M$457,4,FALSE),1)</f>
        <v>#N/A</v>
      </c>
      <c r="R43" s="8" t="e">
        <f>ROUND(VLOOKUP($M43,age!$A$2:$M$457,5,FALSE),1)</f>
        <v>#N/A</v>
      </c>
      <c r="S43" s="8" t="e">
        <f>ROUND(VLOOKUP($M43,age!$A$2:$M$457,6,FALSE),1)</f>
        <v>#N/A</v>
      </c>
      <c r="T43" s="8" t="e">
        <f>ROUND(VLOOKUP($M43,age!$A$2:$M$457,7,FALSE),1)</f>
        <v>#N/A</v>
      </c>
      <c r="U43" s="8" t="e">
        <f>ROUND(VLOOKUP($M43,age!$A$2:$M$457,8,FALSE),1)</f>
        <v>#N/A</v>
      </c>
      <c r="V43" s="8" t="e">
        <f>ROUND(VLOOKUP($M43,age!$A$2:$M$457,9,FALSE),1)</f>
        <v>#N/A</v>
      </c>
      <c r="W43" s="8" t="e">
        <f>ROUND(VLOOKUP($M43,age!$A$2:$M$457,10,FALSE),1)</f>
        <v>#N/A</v>
      </c>
      <c r="X43" s="8" t="e">
        <f>ROUND(VLOOKUP($M43,age!$A$2:$M$457,11,FALSE),1)</f>
        <v>#N/A</v>
      </c>
      <c r="Y43" s="8" t="e">
        <f>ROUND(VLOOKUP($M43,age!$A$2:$M$457,12,FALSE),1)</f>
        <v>#N/A</v>
      </c>
      <c r="Z43" s="8" t="e">
        <f>ROUND(VLOOKUP($M43,age!$A$2:$M$457,13,FALSE),1)</f>
        <v>#N/A</v>
      </c>
      <c r="AA43" s="8" t="e">
        <f>ROUND(VLOOKUP($N43,ht!$A$2:$H$253,2,FALSE),1)</f>
        <v>#N/A</v>
      </c>
      <c r="AB43" s="8" t="e">
        <f>ROUND(VLOOKUP($N43,ht!$A$2:$H$253,3,FALSE),1)</f>
        <v>#N/A</v>
      </c>
      <c r="AC43" s="8" t="e">
        <f>ROUND(VLOOKUP($N43,ht!$A$2:$H$253,4,FALSE),1)</f>
        <v>#N/A</v>
      </c>
      <c r="AD43" s="8" t="e">
        <f>ROUND(VLOOKUP($N43,ht!$A$2:$H$253,5,FALSE),1)</f>
        <v>#N/A</v>
      </c>
      <c r="AE43" s="8" t="e">
        <f>ROUND(VLOOKUP($N43,ht!$A$2:$H$253,6,FALSE),1)</f>
        <v>#N/A</v>
      </c>
      <c r="AF43" s="8" t="e">
        <f>ROUND(VLOOKUP($N43,ht!$A$2:$H$253,7,FALSE),1)</f>
        <v>#N/A</v>
      </c>
      <c r="AG43" s="8" t="e">
        <f>ROUND(VLOOKUP($N43,ht!$A$2:$H$253,8,FALSE),1)</f>
        <v>#N/A</v>
      </c>
    </row>
    <row r="44" spans="1:33" x14ac:dyDescent="0.5">
      <c r="A44" s="13"/>
      <c r="B44" s="14"/>
      <c r="C44" s="15"/>
      <c r="D44" s="15"/>
      <c r="E44" s="15"/>
      <c r="F44" s="15"/>
      <c r="G44" s="15"/>
      <c r="H44" s="18" t="str">
        <f t="shared" si="4"/>
        <v/>
      </c>
      <c r="I44" s="18" t="str">
        <f t="shared" si="0"/>
        <v/>
      </c>
      <c r="J44" s="18" t="str">
        <f t="shared" si="1"/>
        <v/>
      </c>
      <c r="K44" s="19" t="str">
        <f>Profile!$B$2</f>
        <v>-</v>
      </c>
      <c r="L44" s="21">
        <f t="shared" si="2"/>
        <v>44866</v>
      </c>
      <c r="M44" s="8" t="str">
        <f t="shared" si="3"/>
        <v>0</v>
      </c>
      <c r="N44" s="8" t="str">
        <f t="shared" si="5"/>
        <v>0</v>
      </c>
      <c r="O44" s="8" t="e">
        <f>ROUND(VLOOKUP($M44,age!$A$2:$M$457,2,FALSE),1)</f>
        <v>#N/A</v>
      </c>
      <c r="P44" s="8" t="e">
        <f>ROUND(VLOOKUP($M44,age!$A$2:$M$457,3,FALSE),1)</f>
        <v>#N/A</v>
      </c>
      <c r="Q44" s="8" t="e">
        <f>ROUND(VLOOKUP($M44,age!$A$2:$M$457,4,FALSE),1)</f>
        <v>#N/A</v>
      </c>
      <c r="R44" s="8" t="e">
        <f>ROUND(VLOOKUP($M44,age!$A$2:$M$457,5,FALSE),1)</f>
        <v>#N/A</v>
      </c>
      <c r="S44" s="8" t="e">
        <f>ROUND(VLOOKUP($M44,age!$A$2:$M$457,6,FALSE),1)</f>
        <v>#N/A</v>
      </c>
      <c r="T44" s="8" t="e">
        <f>ROUND(VLOOKUP($M44,age!$A$2:$M$457,7,FALSE),1)</f>
        <v>#N/A</v>
      </c>
      <c r="U44" s="8" t="e">
        <f>ROUND(VLOOKUP($M44,age!$A$2:$M$457,8,FALSE),1)</f>
        <v>#N/A</v>
      </c>
      <c r="V44" s="8" t="e">
        <f>ROUND(VLOOKUP($M44,age!$A$2:$M$457,9,FALSE),1)</f>
        <v>#N/A</v>
      </c>
      <c r="W44" s="8" t="e">
        <f>ROUND(VLOOKUP($M44,age!$A$2:$M$457,10,FALSE),1)</f>
        <v>#N/A</v>
      </c>
      <c r="X44" s="8" t="e">
        <f>ROUND(VLOOKUP($M44,age!$A$2:$M$457,11,FALSE),1)</f>
        <v>#N/A</v>
      </c>
      <c r="Y44" s="8" t="e">
        <f>ROUND(VLOOKUP($M44,age!$A$2:$M$457,12,FALSE),1)</f>
        <v>#N/A</v>
      </c>
      <c r="Z44" s="8" t="e">
        <f>ROUND(VLOOKUP($M44,age!$A$2:$M$457,13,FALSE),1)</f>
        <v>#N/A</v>
      </c>
      <c r="AA44" s="8" t="e">
        <f>ROUND(VLOOKUP($N44,ht!$A$2:$H$253,2,FALSE),1)</f>
        <v>#N/A</v>
      </c>
      <c r="AB44" s="8" t="e">
        <f>ROUND(VLOOKUP($N44,ht!$A$2:$H$253,3,FALSE),1)</f>
        <v>#N/A</v>
      </c>
      <c r="AC44" s="8" t="e">
        <f>ROUND(VLOOKUP($N44,ht!$A$2:$H$253,4,FALSE),1)</f>
        <v>#N/A</v>
      </c>
      <c r="AD44" s="8" t="e">
        <f>ROUND(VLOOKUP($N44,ht!$A$2:$H$253,5,FALSE),1)</f>
        <v>#N/A</v>
      </c>
      <c r="AE44" s="8" t="e">
        <f>ROUND(VLOOKUP($N44,ht!$A$2:$H$253,6,FALSE),1)</f>
        <v>#N/A</v>
      </c>
      <c r="AF44" s="8" t="e">
        <f>ROUND(VLOOKUP($N44,ht!$A$2:$H$253,7,FALSE),1)</f>
        <v>#N/A</v>
      </c>
      <c r="AG44" s="8" t="e">
        <f>ROUND(VLOOKUP($N44,ht!$A$2:$H$253,8,FALSE),1)</f>
        <v>#N/A</v>
      </c>
    </row>
    <row r="45" spans="1:33" x14ac:dyDescent="0.5">
      <c r="A45" s="13"/>
      <c r="B45" s="14"/>
      <c r="C45" s="15"/>
      <c r="D45" s="15"/>
      <c r="E45" s="15"/>
      <c r="F45" s="15"/>
      <c r="G45" s="15"/>
      <c r="H45" s="18" t="str">
        <f t="shared" si="4"/>
        <v/>
      </c>
      <c r="I45" s="18" t="str">
        <f t="shared" si="0"/>
        <v/>
      </c>
      <c r="J45" s="18" t="str">
        <f t="shared" si="1"/>
        <v/>
      </c>
      <c r="K45" s="19" t="str">
        <f>Profile!$B$2</f>
        <v>-</v>
      </c>
      <c r="L45" s="21">
        <f t="shared" si="2"/>
        <v>44866</v>
      </c>
      <c r="M45" s="8" t="str">
        <f t="shared" si="3"/>
        <v>0</v>
      </c>
      <c r="N45" s="8" t="str">
        <f t="shared" si="5"/>
        <v>0</v>
      </c>
      <c r="O45" s="8" t="e">
        <f>ROUND(VLOOKUP($M45,age!$A$2:$M$457,2,FALSE),1)</f>
        <v>#N/A</v>
      </c>
      <c r="P45" s="8" t="e">
        <f>ROUND(VLOOKUP($M45,age!$A$2:$M$457,3,FALSE),1)</f>
        <v>#N/A</v>
      </c>
      <c r="Q45" s="8" t="e">
        <f>ROUND(VLOOKUP($M45,age!$A$2:$M$457,4,FALSE),1)</f>
        <v>#N/A</v>
      </c>
      <c r="R45" s="8" t="e">
        <f>ROUND(VLOOKUP($M45,age!$A$2:$M$457,5,FALSE),1)</f>
        <v>#N/A</v>
      </c>
      <c r="S45" s="8" t="e">
        <f>ROUND(VLOOKUP($M45,age!$A$2:$M$457,6,FALSE),1)</f>
        <v>#N/A</v>
      </c>
      <c r="T45" s="8" t="e">
        <f>ROUND(VLOOKUP($M45,age!$A$2:$M$457,7,FALSE),1)</f>
        <v>#N/A</v>
      </c>
      <c r="U45" s="8" t="e">
        <f>ROUND(VLOOKUP($M45,age!$A$2:$M$457,8,FALSE),1)</f>
        <v>#N/A</v>
      </c>
      <c r="V45" s="8" t="e">
        <f>ROUND(VLOOKUP($M45,age!$A$2:$M$457,9,FALSE),1)</f>
        <v>#N/A</v>
      </c>
      <c r="W45" s="8" t="e">
        <f>ROUND(VLOOKUP($M45,age!$A$2:$M$457,10,FALSE),1)</f>
        <v>#N/A</v>
      </c>
      <c r="X45" s="8" t="e">
        <f>ROUND(VLOOKUP($M45,age!$A$2:$M$457,11,FALSE),1)</f>
        <v>#N/A</v>
      </c>
      <c r="Y45" s="8" t="e">
        <f>ROUND(VLOOKUP($M45,age!$A$2:$M$457,12,FALSE),1)</f>
        <v>#N/A</v>
      </c>
      <c r="Z45" s="8" t="e">
        <f>ROUND(VLOOKUP($M45,age!$A$2:$M$457,13,FALSE),1)</f>
        <v>#N/A</v>
      </c>
      <c r="AA45" s="8" t="e">
        <f>ROUND(VLOOKUP($N45,ht!$A$2:$H$253,2,FALSE),1)</f>
        <v>#N/A</v>
      </c>
      <c r="AB45" s="8" t="e">
        <f>ROUND(VLOOKUP($N45,ht!$A$2:$H$253,3,FALSE),1)</f>
        <v>#N/A</v>
      </c>
      <c r="AC45" s="8" t="e">
        <f>ROUND(VLOOKUP($N45,ht!$A$2:$H$253,4,FALSE),1)</f>
        <v>#N/A</v>
      </c>
      <c r="AD45" s="8" t="e">
        <f>ROUND(VLOOKUP($N45,ht!$A$2:$H$253,5,FALSE),1)</f>
        <v>#N/A</v>
      </c>
      <c r="AE45" s="8" t="e">
        <f>ROUND(VLOOKUP($N45,ht!$A$2:$H$253,6,FALSE),1)</f>
        <v>#N/A</v>
      </c>
      <c r="AF45" s="8" t="e">
        <f>ROUND(VLOOKUP($N45,ht!$A$2:$H$253,7,FALSE),1)</f>
        <v>#N/A</v>
      </c>
      <c r="AG45" s="8" t="e">
        <f>ROUND(VLOOKUP($N45,ht!$A$2:$H$253,8,FALSE),1)</f>
        <v>#N/A</v>
      </c>
    </row>
    <row r="46" spans="1:33" x14ac:dyDescent="0.5">
      <c r="A46" s="13"/>
      <c r="B46" s="14"/>
      <c r="C46" s="15"/>
      <c r="D46" s="15"/>
      <c r="E46" s="15"/>
      <c r="F46" s="15"/>
      <c r="G46" s="15"/>
      <c r="H46" s="18" t="str">
        <f t="shared" si="4"/>
        <v/>
      </c>
      <c r="I46" s="18" t="str">
        <f t="shared" si="0"/>
        <v/>
      </c>
      <c r="J46" s="18" t="str">
        <f t="shared" si="1"/>
        <v/>
      </c>
      <c r="K46" s="19" t="str">
        <f>Profile!$B$2</f>
        <v>-</v>
      </c>
      <c r="L46" s="21">
        <f t="shared" si="2"/>
        <v>44866</v>
      </c>
      <c r="M46" s="8" t="str">
        <f t="shared" si="3"/>
        <v>0</v>
      </c>
      <c r="N46" s="8" t="str">
        <f t="shared" si="5"/>
        <v>0</v>
      </c>
      <c r="O46" s="8" t="e">
        <f>ROUND(VLOOKUP($M46,age!$A$2:$M$457,2,FALSE),1)</f>
        <v>#N/A</v>
      </c>
      <c r="P46" s="8" t="e">
        <f>ROUND(VLOOKUP($M46,age!$A$2:$M$457,3,FALSE),1)</f>
        <v>#N/A</v>
      </c>
      <c r="Q46" s="8" t="e">
        <f>ROUND(VLOOKUP($M46,age!$A$2:$M$457,4,FALSE),1)</f>
        <v>#N/A</v>
      </c>
      <c r="R46" s="8" t="e">
        <f>ROUND(VLOOKUP($M46,age!$A$2:$M$457,5,FALSE),1)</f>
        <v>#N/A</v>
      </c>
      <c r="S46" s="8" t="e">
        <f>ROUND(VLOOKUP($M46,age!$A$2:$M$457,6,FALSE),1)</f>
        <v>#N/A</v>
      </c>
      <c r="T46" s="8" t="e">
        <f>ROUND(VLOOKUP($M46,age!$A$2:$M$457,7,FALSE),1)</f>
        <v>#N/A</v>
      </c>
      <c r="U46" s="8" t="e">
        <f>ROUND(VLOOKUP($M46,age!$A$2:$M$457,8,FALSE),1)</f>
        <v>#N/A</v>
      </c>
      <c r="V46" s="8" t="e">
        <f>ROUND(VLOOKUP($M46,age!$A$2:$M$457,9,FALSE),1)</f>
        <v>#N/A</v>
      </c>
      <c r="W46" s="8" t="e">
        <f>ROUND(VLOOKUP($M46,age!$A$2:$M$457,10,FALSE),1)</f>
        <v>#N/A</v>
      </c>
      <c r="X46" s="8" t="e">
        <f>ROUND(VLOOKUP($M46,age!$A$2:$M$457,11,FALSE),1)</f>
        <v>#N/A</v>
      </c>
      <c r="Y46" s="8" t="e">
        <f>ROUND(VLOOKUP($M46,age!$A$2:$M$457,12,FALSE),1)</f>
        <v>#N/A</v>
      </c>
      <c r="Z46" s="8" t="e">
        <f>ROUND(VLOOKUP($M46,age!$A$2:$M$457,13,FALSE),1)</f>
        <v>#N/A</v>
      </c>
      <c r="AA46" s="8" t="e">
        <f>ROUND(VLOOKUP($N46,ht!$A$2:$H$253,2,FALSE),1)</f>
        <v>#N/A</v>
      </c>
      <c r="AB46" s="8" t="e">
        <f>ROUND(VLOOKUP($N46,ht!$A$2:$H$253,3,FALSE),1)</f>
        <v>#N/A</v>
      </c>
      <c r="AC46" s="8" t="e">
        <f>ROUND(VLOOKUP($N46,ht!$A$2:$H$253,4,FALSE),1)</f>
        <v>#N/A</v>
      </c>
      <c r="AD46" s="8" t="e">
        <f>ROUND(VLOOKUP($N46,ht!$A$2:$H$253,5,FALSE),1)</f>
        <v>#N/A</v>
      </c>
      <c r="AE46" s="8" t="e">
        <f>ROUND(VLOOKUP($N46,ht!$A$2:$H$253,6,FALSE),1)</f>
        <v>#N/A</v>
      </c>
      <c r="AF46" s="8" t="e">
        <f>ROUND(VLOOKUP($N46,ht!$A$2:$H$253,7,FALSE),1)</f>
        <v>#N/A</v>
      </c>
      <c r="AG46" s="8" t="e">
        <f>ROUND(VLOOKUP($N46,ht!$A$2:$H$253,8,FALSE),1)</f>
        <v>#N/A</v>
      </c>
    </row>
    <row r="47" spans="1:33" x14ac:dyDescent="0.5">
      <c r="A47" s="13"/>
      <c r="B47" s="14"/>
      <c r="C47" s="15"/>
      <c r="D47" s="15"/>
      <c r="E47" s="15"/>
      <c r="F47" s="15"/>
      <c r="G47" s="15"/>
      <c r="H47" s="18" t="str">
        <f t="shared" si="4"/>
        <v/>
      </c>
      <c r="I47" s="18" t="str">
        <f t="shared" si="0"/>
        <v/>
      </c>
      <c r="J47" s="18" t="str">
        <f t="shared" si="1"/>
        <v/>
      </c>
      <c r="K47" s="19" t="str">
        <f>Profile!$B$2</f>
        <v>-</v>
      </c>
      <c r="L47" s="21">
        <f t="shared" si="2"/>
        <v>44866</v>
      </c>
      <c r="M47" s="8" t="str">
        <f t="shared" si="3"/>
        <v>0</v>
      </c>
      <c r="N47" s="8" t="str">
        <f t="shared" si="5"/>
        <v>0</v>
      </c>
      <c r="O47" s="8" t="e">
        <f>ROUND(VLOOKUP($M47,age!$A$2:$M$457,2,FALSE),1)</f>
        <v>#N/A</v>
      </c>
      <c r="P47" s="8" t="e">
        <f>ROUND(VLOOKUP($M47,age!$A$2:$M$457,3,FALSE),1)</f>
        <v>#N/A</v>
      </c>
      <c r="Q47" s="8" t="e">
        <f>ROUND(VLOOKUP($M47,age!$A$2:$M$457,4,FALSE),1)</f>
        <v>#N/A</v>
      </c>
      <c r="R47" s="8" t="e">
        <f>ROUND(VLOOKUP($M47,age!$A$2:$M$457,5,FALSE),1)</f>
        <v>#N/A</v>
      </c>
      <c r="S47" s="8" t="e">
        <f>ROUND(VLOOKUP($M47,age!$A$2:$M$457,6,FALSE),1)</f>
        <v>#N/A</v>
      </c>
      <c r="T47" s="8" t="e">
        <f>ROUND(VLOOKUP($M47,age!$A$2:$M$457,7,FALSE),1)</f>
        <v>#N/A</v>
      </c>
      <c r="U47" s="8" t="e">
        <f>ROUND(VLOOKUP($M47,age!$A$2:$M$457,8,FALSE),1)</f>
        <v>#N/A</v>
      </c>
      <c r="V47" s="8" t="e">
        <f>ROUND(VLOOKUP($M47,age!$A$2:$M$457,9,FALSE),1)</f>
        <v>#N/A</v>
      </c>
      <c r="W47" s="8" t="e">
        <f>ROUND(VLOOKUP($M47,age!$A$2:$M$457,10,FALSE),1)</f>
        <v>#N/A</v>
      </c>
      <c r="X47" s="8" t="e">
        <f>ROUND(VLOOKUP($M47,age!$A$2:$M$457,11,FALSE),1)</f>
        <v>#N/A</v>
      </c>
      <c r="Y47" s="8" t="e">
        <f>ROUND(VLOOKUP($M47,age!$A$2:$M$457,12,FALSE),1)</f>
        <v>#N/A</v>
      </c>
      <c r="Z47" s="8" t="e">
        <f>ROUND(VLOOKUP($M47,age!$A$2:$M$457,13,FALSE),1)</f>
        <v>#N/A</v>
      </c>
      <c r="AA47" s="8" t="e">
        <f>ROUND(VLOOKUP($N47,ht!$A$2:$H$253,2,FALSE),1)</f>
        <v>#N/A</v>
      </c>
      <c r="AB47" s="8" t="e">
        <f>ROUND(VLOOKUP($N47,ht!$A$2:$H$253,3,FALSE),1)</f>
        <v>#N/A</v>
      </c>
      <c r="AC47" s="8" t="e">
        <f>ROUND(VLOOKUP($N47,ht!$A$2:$H$253,4,FALSE),1)</f>
        <v>#N/A</v>
      </c>
      <c r="AD47" s="8" t="e">
        <f>ROUND(VLOOKUP($N47,ht!$A$2:$H$253,5,FALSE),1)</f>
        <v>#N/A</v>
      </c>
      <c r="AE47" s="8" t="e">
        <f>ROUND(VLOOKUP($N47,ht!$A$2:$H$253,6,FALSE),1)</f>
        <v>#N/A</v>
      </c>
      <c r="AF47" s="8" t="e">
        <f>ROUND(VLOOKUP($N47,ht!$A$2:$H$253,7,FALSE),1)</f>
        <v>#N/A</v>
      </c>
      <c r="AG47" s="8" t="e">
        <f>ROUND(VLOOKUP($N47,ht!$A$2:$H$253,8,FALSE),1)</f>
        <v>#N/A</v>
      </c>
    </row>
    <row r="48" spans="1:33" x14ac:dyDescent="0.5">
      <c r="A48" s="13"/>
      <c r="B48" s="14"/>
      <c r="C48" s="15"/>
      <c r="D48" s="15"/>
      <c r="E48" s="15"/>
      <c r="F48" s="15"/>
      <c r="G48" s="15"/>
      <c r="H48" s="18" t="str">
        <f t="shared" si="4"/>
        <v/>
      </c>
      <c r="I48" s="18" t="str">
        <f t="shared" si="0"/>
        <v/>
      </c>
      <c r="J48" s="18" t="str">
        <f t="shared" si="1"/>
        <v/>
      </c>
      <c r="K48" s="19" t="str">
        <f>Profile!$B$2</f>
        <v>-</v>
      </c>
      <c r="L48" s="21">
        <f t="shared" si="2"/>
        <v>44866</v>
      </c>
      <c r="M48" s="8" t="str">
        <f t="shared" si="3"/>
        <v>0</v>
      </c>
      <c r="N48" s="8" t="str">
        <f t="shared" si="5"/>
        <v>0</v>
      </c>
      <c r="O48" s="8" t="e">
        <f>ROUND(VLOOKUP($M48,age!$A$2:$M$457,2,FALSE),1)</f>
        <v>#N/A</v>
      </c>
      <c r="P48" s="8" t="e">
        <f>ROUND(VLOOKUP($M48,age!$A$2:$M$457,3,FALSE),1)</f>
        <v>#N/A</v>
      </c>
      <c r="Q48" s="8" t="e">
        <f>ROUND(VLOOKUP($M48,age!$A$2:$M$457,4,FALSE),1)</f>
        <v>#N/A</v>
      </c>
      <c r="R48" s="8" t="e">
        <f>ROUND(VLOOKUP($M48,age!$A$2:$M$457,5,FALSE),1)</f>
        <v>#N/A</v>
      </c>
      <c r="S48" s="8" t="e">
        <f>ROUND(VLOOKUP($M48,age!$A$2:$M$457,6,FALSE),1)</f>
        <v>#N/A</v>
      </c>
      <c r="T48" s="8" t="e">
        <f>ROUND(VLOOKUP($M48,age!$A$2:$M$457,7,FALSE),1)</f>
        <v>#N/A</v>
      </c>
      <c r="U48" s="8" t="e">
        <f>ROUND(VLOOKUP($M48,age!$A$2:$M$457,8,FALSE),1)</f>
        <v>#N/A</v>
      </c>
      <c r="V48" s="8" t="e">
        <f>ROUND(VLOOKUP($M48,age!$A$2:$M$457,9,FALSE),1)</f>
        <v>#N/A</v>
      </c>
      <c r="W48" s="8" t="e">
        <f>ROUND(VLOOKUP($M48,age!$A$2:$M$457,10,FALSE),1)</f>
        <v>#N/A</v>
      </c>
      <c r="X48" s="8" t="e">
        <f>ROUND(VLOOKUP($M48,age!$A$2:$M$457,11,FALSE),1)</f>
        <v>#N/A</v>
      </c>
      <c r="Y48" s="8" t="e">
        <f>ROUND(VLOOKUP($M48,age!$A$2:$M$457,12,FALSE),1)</f>
        <v>#N/A</v>
      </c>
      <c r="Z48" s="8" t="e">
        <f>ROUND(VLOOKUP($M48,age!$A$2:$M$457,13,FALSE),1)</f>
        <v>#N/A</v>
      </c>
      <c r="AA48" s="8" t="e">
        <f>ROUND(VLOOKUP($N48,ht!$A$2:$H$253,2,FALSE),1)</f>
        <v>#N/A</v>
      </c>
      <c r="AB48" s="8" t="e">
        <f>ROUND(VLOOKUP($N48,ht!$A$2:$H$253,3,FALSE),1)</f>
        <v>#N/A</v>
      </c>
      <c r="AC48" s="8" t="e">
        <f>ROUND(VLOOKUP($N48,ht!$A$2:$H$253,4,FALSE),1)</f>
        <v>#N/A</v>
      </c>
      <c r="AD48" s="8" t="e">
        <f>ROUND(VLOOKUP($N48,ht!$A$2:$H$253,5,FALSE),1)</f>
        <v>#N/A</v>
      </c>
      <c r="AE48" s="8" t="e">
        <f>ROUND(VLOOKUP($N48,ht!$A$2:$H$253,6,FALSE),1)</f>
        <v>#N/A</v>
      </c>
      <c r="AF48" s="8" t="e">
        <f>ROUND(VLOOKUP($N48,ht!$A$2:$H$253,7,FALSE),1)</f>
        <v>#N/A</v>
      </c>
      <c r="AG48" s="8" t="e">
        <f>ROUND(VLOOKUP($N48,ht!$A$2:$H$253,8,FALSE),1)</f>
        <v>#N/A</v>
      </c>
    </row>
    <row r="49" spans="1:33" x14ac:dyDescent="0.5">
      <c r="A49" s="13"/>
      <c r="B49" s="14"/>
      <c r="C49" s="15"/>
      <c r="D49" s="15"/>
      <c r="E49" s="15"/>
      <c r="F49" s="15"/>
      <c r="G49" s="15"/>
      <c r="H49" s="18" t="str">
        <f t="shared" si="4"/>
        <v/>
      </c>
      <c r="I49" s="18" t="str">
        <f t="shared" si="0"/>
        <v/>
      </c>
      <c r="J49" s="18" t="str">
        <f t="shared" si="1"/>
        <v/>
      </c>
      <c r="K49" s="19" t="str">
        <f>Profile!$B$2</f>
        <v>-</v>
      </c>
      <c r="L49" s="21">
        <f t="shared" si="2"/>
        <v>44866</v>
      </c>
      <c r="M49" s="8" t="str">
        <f t="shared" si="3"/>
        <v>0</v>
      </c>
      <c r="N49" s="8" t="str">
        <f t="shared" si="5"/>
        <v>0</v>
      </c>
      <c r="O49" s="8" t="e">
        <f>ROUND(VLOOKUP($M49,age!$A$2:$M$457,2,FALSE),1)</f>
        <v>#N/A</v>
      </c>
      <c r="P49" s="8" t="e">
        <f>ROUND(VLOOKUP($M49,age!$A$2:$M$457,3,FALSE),1)</f>
        <v>#N/A</v>
      </c>
      <c r="Q49" s="8" t="e">
        <f>ROUND(VLOOKUP($M49,age!$A$2:$M$457,4,FALSE),1)</f>
        <v>#N/A</v>
      </c>
      <c r="R49" s="8" t="e">
        <f>ROUND(VLOOKUP($M49,age!$A$2:$M$457,5,FALSE),1)</f>
        <v>#N/A</v>
      </c>
      <c r="S49" s="8" t="e">
        <f>ROUND(VLOOKUP($M49,age!$A$2:$M$457,6,FALSE),1)</f>
        <v>#N/A</v>
      </c>
      <c r="T49" s="8" t="e">
        <f>ROUND(VLOOKUP($M49,age!$A$2:$M$457,7,FALSE),1)</f>
        <v>#N/A</v>
      </c>
      <c r="U49" s="8" t="e">
        <f>ROUND(VLOOKUP($M49,age!$A$2:$M$457,8,FALSE),1)</f>
        <v>#N/A</v>
      </c>
      <c r="V49" s="8" t="e">
        <f>ROUND(VLOOKUP($M49,age!$A$2:$M$457,9,FALSE),1)</f>
        <v>#N/A</v>
      </c>
      <c r="W49" s="8" t="e">
        <f>ROUND(VLOOKUP($M49,age!$A$2:$M$457,10,FALSE),1)</f>
        <v>#N/A</v>
      </c>
      <c r="X49" s="8" t="e">
        <f>ROUND(VLOOKUP($M49,age!$A$2:$M$457,11,FALSE),1)</f>
        <v>#N/A</v>
      </c>
      <c r="Y49" s="8" t="e">
        <f>ROUND(VLOOKUP($M49,age!$A$2:$M$457,12,FALSE),1)</f>
        <v>#N/A</v>
      </c>
      <c r="Z49" s="8" t="e">
        <f>ROUND(VLOOKUP($M49,age!$A$2:$M$457,13,FALSE),1)</f>
        <v>#N/A</v>
      </c>
      <c r="AA49" s="8" t="e">
        <f>ROUND(VLOOKUP($N49,ht!$A$2:$H$253,2,FALSE),1)</f>
        <v>#N/A</v>
      </c>
      <c r="AB49" s="8" t="e">
        <f>ROUND(VLOOKUP($N49,ht!$A$2:$H$253,3,FALSE),1)</f>
        <v>#N/A</v>
      </c>
      <c r="AC49" s="8" t="e">
        <f>ROUND(VLOOKUP($N49,ht!$A$2:$H$253,4,FALSE),1)</f>
        <v>#N/A</v>
      </c>
      <c r="AD49" s="8" t="e">
        <f>ROUND(VLOOKUP($N49,ht!$A$2:$H$253,5,FALSE),1)</f>
        <v>#N/A</v>
      </c>
      <c r="AE49" s="8" t="e">
        <f>ROUND(VLOOKUP($N49,ht!$A$2:$H$253,6,FALSE),1)</f>
        <v>#N/A</v>
      </c>
      <c r="AF49" s="8" t="e">
        <f>ROUND(VLOOKUP($N49,ht!$A$2:$H$253,7,FALSE),1)</f>
        <v>#N/A</v>
      </c>
      <c r="AG49" s="8" t="e">
        <f>ROUND(VLOOKUP($N49,ht!$A$2:$H$253,8,FALSE),1)</f>
        <v>#N/A</v>
      </c>
    </row>
    <row r="50" spans="1:33" x14ac:dyDescent="0.5">
      <c r="A50" s="13"/>
      <c r="B50" s="14"/>
      <c r="C50" s="15"/>
      <c r="D50" s="15"/>
      <c r="E50" s="15"/>
      <c r="F50" s="15"/>
      <c r="G50" s="15"/>
      <c r="H50" s="18" t="str">
        <f t="shared" si="4"/>
        <v/>
      </c>
      <c r="I50" s="18" t="str">
        <f t="shared" si="0"/>
        <v/>
      </c>
      <c r="J50" s="18" t="str">
        <f t="shared" si="1"/>
        <v/>
      </c>
      <c r="K50" s="19" t="str">
        <f>Profile!$B$2</f>
        <v>-</v>
      </c>
      <c r="L50" s="21">
        <f t="shared" si="2"/>
        <v>44866</v>
      </c>
      <c r="M50" s="8" t="str">
        <f t="shared" si="3"/>
        <v>0</v>
      </c>
      <c r="N50" s="8" t="str">
        <f t="shared" si="5"/>
        <v>0</v>
      </c>
      <c r="O50" s="8" t="e">
        <f>ROUND(VLOOKUP($M50,age!$A$2:$M$457,2,FALSE),1)</f>
        <v>#N/A</v>
      </c>
      <c r="P50" s="8" t="e">
        <f>ROUND(VLOOKUP($M50,age!$A$2:$M$457,3,FALSE),1)</f>
        <v>#N/A</v>
      </c>
      <c r="Q50" s="8" t="e">
        <f>ROUND(VLOOKUP($M50,age!$A$2:$M$457,4,FALSE),1)</f>
        <v>#N/A</v>
      </c>
      <c r="R50" s="8" t="e">
        <f>ROUND(VLOOKUP($M50,age!$A$2:$M$457,5,FALSE),1)</f>
        <v>#N/A</v>
      </c>
      <c r="S50" s="8" t="e">
        <f>ROUND(VLOOKUP($M50,age!$A$2:$M$457,6,FALSE),1)</f>
        <v>#N/A</v>
      </c>
      <c r="T50" s="8" t="e">
        <f>ROUND(VLOOKUP($M50,age!$A$2:$M$457,7,FALSE),1)</f>
        <v>#N/A</v>
      </c>
      <c r="U50" s="8" t="e">
        <f>ROUND(VLOOKUP($M50,age!$A$2:$M$457,8,FALSE),1)</f>
        <v>#N/A</v>
      </c>
      <c r="V50" s="8" t="e">
        <f>ROUND(VLOOKUP($M50,age!$A$2:$M$457,9,FALSE),1)</f>
        <v>#N/A</v>
      </c>
      <c r="W50" s="8" t="e">
        <f>ROUND(VLOOKUP($M50,age!$A$2:$M$457,10,FALSE),1)</f>
        <v>#N/A</v>
      </c>
      <c r="X50" s="8" t="e">
        <f>ROUND(VLOOKUP($M50,age!$A$2:$M$457,11,FALSE),1)</f>
        <v>#N/A</v>
      </c>
      <c r="Y50" s="8" t="e">
        <f>ROUND(VLOOKUP($M50,age!$A$2:$M$457,12,FALSE),1)</f>
        <v>#N/A</v>
      </c>
      <c r="Z50" s="8" t="e">
        <f>ROUND(VLOOKUP($M50,age!$A$2:$M$457,13,FALSE),1)</f>
        <v>#N/A</v>
      </c>
      <c r="AA50" s="8" t="e">
        <f>ROUND(VLOOKUP($N50,ht!$A$2:$H$253,2,FALSE),1)</f>
        <v>#N/A</v>
      </c>
      <c r="AB50" s="8" t="e">
        <f>ROUND(VLOOKUP($N50,ht!$A$2:$H$253,3,FALSE),1)</f>
        <v>#N/A</v>
      </c>
      <c r="AC50" s="8" t="e">
        <f>ROUND(VLOOKUP($N50,ht!$A$2:$H$253,4,FALSE),1)</f>
        <v>#N/A</v>
      </c>
      <c r="AD50" s="8" t="e">
        <f>ROUND(VLOOKUP($N50,ht!$A$2:$H$253,5,FALSE),1)</f>
        <v>#N/A</v>
      </c>
      <c r="AE50" s="8" t="e">
        <f>ROUND(VLOOKUP($N50,ht!$A$2:$H$253,6,FALSE),1)</f>
        <v>#N/A</v>
      </c>
      <c r="AF50" s="8" t="e">
        <f>ROUND(VLOOKUP($N50,ht!$A$2:$H$253,7,FALSE),1)</f>
        <v>#N/A</v>
      </c>
      <c r="AG50" s="8" t="e">
        <f>ROUND(VLOOKUP($N50,ht!$A$2:$H$253,8,FALSE),1)</f>
        <v>#N/A</v>
      </c>
    </row>
    <row r="51" spans="1:33" x14ac:dyDescent="0.5">
      <c r="A51" s="13"/>
      <c r="B51" s="14"/>
      <c r="C51" s="15"/>
      <c r="D51" s="15"/>
      <c r="E51" s="15"/>
      <c r="F51" s="15"/>
      <c r="G51" s="15"/>
      <c r="H51" s="18" t="str">
        <f t="shared" si="4"/>
        <v/>
      </c>
      <c r="I51" s="18" t="str">
        <f t="shared" si="0"/>
        <v/>
      </c>
      <c r="J51" s="18" t="str">
        <f t="shared" si="1"/>
        <v/>
      </c>
      <c r="K51" s="19" t="str">
        <f>Profile!$B$2</f>
        <v>-</v>
      </c>
      <c r="L51" s="21">
        <f t="shared" si="2"/>
        <v>44866</v>
      </c>
      <c r="M51" s="8" t="str">
        <f t="shared" si="3"/>
        <v>0</v>
      </c>
      <c r="N51" s="8" t="str">
        <f t="shared" si="5"/>
        <v>0</v>
      </c>
      <c r="O51" s="8" t="e">
        <f>ROUND(VLOOKUP($M51,age!$A$2:$M$457,2,FALSE),1)</f>
        <v>#N/A</v>
      </c>
      <c r="P51" s="8" t="e">
        <f>ROUND(VLOOKUP($M51,age!$A$2:$M$457,3,FALSE),1)</f>
        <v>#N/A</v>
      </c>
      <c r="Q51" s="8" t="e">
        <f>ROUND(VLOOKUP($M51,age!$A$2:$M$457,4,FALSE),1)</f>
        <v>#N/A</v>
      </c>
      <c r="R51" s="8" t="e">
        <f>ROUND(VLOOKUP($M51,age!$A$2:$M$457,5,FALSE),1)</f>
        <v>#N/A</v>
      </c>
      <c r="S51" s="8" t="e">
        <f>ROUND(VLOOKUP($M51,age!$A$2:$M$457,6,FALSE),1)</f>
        <v>#N/A</v>
      </c>
      <c r="T51" s="8" t="e">
        <f>ROUND(VLOOKUP($M51,age!$A$2:$M$457,7,FALSE),1)</f>
        <v>#N/A</v>
      </c>
      <c r="U51" s="8" t="e">
        <f>ROUND(VLOOKUP($M51,age!$A$2:$M$457,8,FALSE),1)</f>
        <v>#N/A</v>
      </c>
      <c r="V51" s="8" t="e">
        <f>ROUND(VLOOKUP($M51,age!$A$2:$M$457,9,FALSE),1)</f>
        <v>#N/A</v>
      </c>
      <c r="W51" s="8" t="e">
        <f>ROUND(VLOOKUP($M51,age!$A$2:$M$457,10,FALSE),1)</f>
        <v>#N/A</v>
      </c>
      <c r="X51" s="8" t="e">
        <f>ROUND(VLOOKUP($M51,age!$A$2:$M$457,11,FALSE),1)</f>
        <v>#N/A</v>
      </c>
      <c r="Y51" s="8" t="e">
        <f>ROUND(VLOOKUP($M51,age!$A$2:$M$457,12,FALSE),1)</f>
        <v>#N/A</v>
      </c>
      <c r="Z51" s="8" t="e">
        <f>ROUND(VLOOKUP($M51,age!$A$2:$M$457,13,FALSE),1)</f>
        <v>#N/A</v>
      </c>
      <c r="AA51" s="8" t="e">
        <f>ROUND(VLOOKUP($N51,ht!$A$2:$H$253,2,FALSE),1)</f>
        <v>#N/A</v>
      </c>
      <c r="AB51" s="8" t="e">
        <f>ROUND(VLOOKUP($N51,ht!$A$2:$H$253,3,FALSE),1)</f>
        <v>#N/A</v>
      </c>
      <c r="AC51" s="8" t="e">
        <f>ROUND(VLOOKUP($N51,ht!$A$2:$H$253,4,FALSE),1)</f>
        <v>#N/A</v>
      </c>
      <c r="AD51" s="8" t="e">
        <f>ROUND(VLOOKUP($N51,ht!$A$2:$H$253,5,FALSE),1)</f>
        <v>#N/A</v>
      </c>
      <c r="AE51" s="8" t="e">
        <f>ROUND(VLOOKUP($N51,ht!$A$2:$H$253,6,FALSE),1)</f>
        <v>#N/A</v>
      </c>
      <c r="AF51" s="8" t="e">
        <f>ROUND(VLOOKUP($N51,ht!$A$2:$H$253,7,FALSE),1)</f>
        <v>#N/A</v>
      </c>
      <c r="AG51" s="8" t="e">
        <f>ROUND(VLOOKUP($N51,ht!$A$2:$H$253,8,FALSE),1)</f>
        <v>#N/A</v>
      </c>
    </row>
    <row r="52" spans="1:33" x14ac:dyDescent="0.5">
      <c r="A52" s="13"/>
      <c r="B52" s="14"/>
      <c r="C52" s="15"/>
      <c r="D52" s="15"/>
      <c r="E52" s="15"/>
      <c r="F52" s="15"/>
      <c r="G52" s="15"/>
      <c r="H52" s="18" t="str">
        <f t="shared" si="4"/>
        <v/>
      </c>
      <c r="I52" s="18" t="str">
        <f t="shared" si="0"/>
        <v/>
      </c>
      <c r="J52" s="18" t="str">
        <f t="shared" si="1"/>
        <v/>
      </c>
      <c r="K52" s="19" t="str">
        <f>Profile!$B$2</f>
        <v>-</v>
      </c>
      <c r="L52" s="21">
        <f t="shared" si="2"/>
        <v>44866</v>
      </c>
      <c r="M52" s="8" t="str">
        <f t="shared" si="3"/>
        <v>0</v>
      </c>
      <c r="N52" s="8" t="str">
        <f t="shared" si="5"/>
        <v>0</v>
      </c>
      <c r="O52" s="8" t="e">
        <f>ROUND(VLOOKUP($M52,age!$A$2:$M$457,2,FALSE),1)</f>
        <v>#N/A</v>
      </c>
      <c r="P52" s="8" t="e">
        <f>ROUND(VLOOKUP($M52,age!$A$2:$M$457,3,FALSE),1)</f>
        <v>#N/A</v>
      </c>
      <c r="Q52" s="8" t="e">
        <f>ROUND(VLOOKUP($M52,age!$A$2:$M$457,4,FALSE),1)</f>
        <v>#N/A</v>
      </c>
      <c r="R52" s="8" t="e">
        <f>ROUND(VLOOKUP($M52,age!$A$2:$M$457,5,FALSE),1)</f>
        <v>#N/A</v>
      </c>
      <c r="S52" s="8" t="e">
        <f>ROUND(VLOOKUP($M52,age!$A$2:$M$457,6,FALSE),1)</f>
        <v>#N/A</v>
      </c>
      <c r="T52" s="8" t="e">
        <f>ROUND(VLOOKUP($M52,age!$A$2:$M$457,7,FALSE),1)</f>
        <v>#N/A</v>
      </c>
      <c r="U52" s="8" t="e">
        <f>ROUND(VLOOKUP($M52,age!$A$2:$M$457,8,FALSE),1)</f>
        <v>#N/A</v>
      </c>
      <c r="V52" s="8" t="e">
        <f>ROUND(VLOOKUP($M52,age!$A$2:$M$457,9,FALSE),1)</f>
        <v>#N/A</v>
      </c>
      <c r="W52" s="8" t="e">
        <f>ROUND(VLOOKUP($M52,age!$A$2:$M$457,10,FALSE),1)</f>
        <v>#N/A</v>
      </c>
      <c r="X52" s="8" t="e">
        <f>ROUND(VLOOKUP($M52,age!$A$2:$M$457,11,FALSE),1)</f>
        <v>#N/A</v>
      </c>
      <c r="Y52" s="8" t="e">
        <f>ROUND(VLOOKUP($M52,age!$A$2:$M$457,12,FALSE),1)</f>
        <v>#N/A</v>
      </c>
      <c r="Z52" s="8" t="e">
        <f>ROUND(VLOOKUP($M52,age!$A$2:$M$457,13,FALSE),1)</f>
        <v>#N/A</v>
      </c>
      <c r="AA52" s="8" t="e">
        <f>ROUND(VLOOKUP($N52,ht!$A$2:$H$253,2,FALSE),1)</f>
        <v>#N/A</v>
      </c>
      <c r="AB52" s="8" t="e">
        <f>ROUND(VLOOKUP($N52,ht!$A$2:$H$253,3,FALSE),1)</f>
        <v>#N/A</v>
      </c>
      <c r="AC52" s="8" t="e">
        <f>ROUND(VLOOKUP($N52,ht!$A$2:$H$253,4,FALSE),1)</f>
        <v>#N/A</v>
      </c>
      <c r="AD52" s="8" t="e">
        <f>ROUND(VLOOKUP($N52,ht!$A$2:$H$253,5,FALSE),1)</f>
        <v>#N/A</v>
      </c>
      <c r="AE52" s="8" t="e">
        <f>ROUND(VLOOKUP($N52,ht!$A$2:$H$253,6,FALSE),1)</f>
        <v>#N/A</v>
      </c>
      <c r="AF52" s="8" t="e">
        <f>ROUND(VLOOKUP($N52,ht!$A$2:$H$253,7,FALSE),1)</f>
        <v>#N/A</v>
      </c>
      <c r="AG52" s="8" t="e">
        <f>ROUND(VLOOKUP($N52,ht!$A$2:$H$253,8,FALSE),1)</f>
        <v>#N/A</v>
      </c>
    </row>
    <row r="53" spans="1:33" x14ac:dyDescent="0.5">
      <c r="A53" s="13"/>
      <c r="B53" s="14"/>
      <c r="C53" s="15"/>
      <c r="D53" s="15"/>
      <c r="E53" s="15"/>
      <c r="F53" s="15"/>
      <c r="G53" s="15"/>
      <c r="H53" s="18" t="str">
        <f t="shared" si="4"/>
        <v/>
      </c>
      <c r="I53" s="18" t="str">
        <f t="shared" si="0"/>
        <v/>
      </c>
      <c r="J53" s="18" t="str">
        <f t="shared" si="1"/>
        <v/>
      </c>
      <c r="K53" s="19" t="str">
        <f>Profile!$B$2</f>
        <v>-</v>
      </c>
      <c r="L53" s="21">
        <f t="shared" si="2"/>
        <v>44866</v>
      </c>
      <c r="M53" s="8" t="str">
        <f t="shared" si="3"/>
        <v>0</v>
      </c>
      <c r="N53" s="8" t="str">
        <f t="shared" si="5"/>
        <v>0</v>
      </c>
      <c r="O53" s="8" t="e">
        <f>ROUND(VLOOKUP($M53,age!$A$2:$M$457,2,FALSE),1)</f>
        <v>#N/A</v>
      </c>
      <c r="P53" s="8" t="e">
        <f>ROUND(VLOOKUP($M53,age!$A$2:$M$457,3,FALSE),1)</f>
        <v>#N/A</v>
      </c>
      <c r="Q53" s="8" t="e">
        <f>ROUND(VLOOKUP($M53,age!$A$2:$M$457,4,FALSE),1)</f>
        <v>#N/A</v>
      </c>
      <c r="R53" s="8" t="e">
        <f>ROUND(VLOOKUP($M53,age!$A$2:$M$457,5,FALSE),1)</f>
        <v>#N/A</v>
      </c>
      <c r="S53" s="8" t="e">
        <f>ROUND(VLOOKUP($M53,age!$A$2:$M$457,6,FALSE),1)</f>
        <v>#N/A</v>
      </c>
      <c r="T53" s="8" t="e">
        <f>ROUND(VLOOKUP($M53,age!$A$2:$M$457,7,FALSE),1)</f>
        <v>#N/A</v>
      </c>
      <c r="U53" s="8" t="e">
        <f>ROUND(VLOOKUP($M53,age!$A$2:$M$457,8,FALSE),1)</f>
        <v>#N/A</v>
      </c>
      <c r="V53" s="8" t="e">
        <f>ROUND(VLOOKUP($M53,age!$A$2:$M$457,9,FALSE),1)</f>
        <v>#N/A</v>
      </c>
      <c r="W53" s="8" t="e">
        <f>ROUND(VLOOKUP($M53,age!$A$2:$M$457,10,FALSE),1)</f>
        <v>#N/A</v>
      </c>
      <c r="X53" s="8" t="e">
        <f>ROUND(VLOOKUP($M53,age!$A$2:$M$457,11,FALSE),1)</f>
        <v>#N/A</v>
      </c>
      <c r="Y53" s="8" t="e">
        <f>ROUND(VLOOKUP($M53,age!$A$2:$M$457,12,FALSE),1)</f>
        <v>#N/A</v>
      </c>
      <c r="Z53" s="8" t="e">
        <f>ROUND(VLOOKUP($M53,age!$A$2:$M$457,13,FALSE),1)</f>
        <v>#N/A</v>
      </c>
      <c r="AA53" s="8" t="e">
        <f>ROUND(VLOOKUP($N53,ht!$A$2:$H$253,2,FALSE),1)</f>
        <v>#N/A</v>
      </c>
      <c r="AB53" s="8" t="e">
        <f>ROUND(VLOOKUP($N53,ht!$A$2:$H$253,3,FALSE),1)</f>
        <v>#N/A</v>
      </c>
      <c r="AC53" s="8" t="e">
        <f>ROUND(VLOOKUP($N53,ht!$A$2:$H$253,4,FALSE),1)</f>
        <v>#N/A</v>
      </c>
      <c r="AD53" s="8" t="e">
        <f>ROUND(VLOOKUP($N53,ht!$A$2:$H$253,5,FALSE),1)</f>
        <v>#N/A</v>
      </c>
      <c r="AE53" s="8" t="e">
        <f>ROUND(VLOOKUP($N53,ht!$A$2:$H$253,6,FALSE),1)</f>
        <v>#N/A</v>
      </c>
      <c r="AF53" s="8" t="e">
        <f>ROUND(VLOOKUP($N53,ht!$A$2:$H$253,7,FALSE),1)</f>
        <v>#N/A</v>
      </c>
      <c r="AG53" s="8" t="e">
        <f>ROUND(VLOOKUP($N53,ht!$A$2:$H$253,8,FALSE),1)</f>
        <v>#N/A</v>
      </c>
    </row>
    <row r="54" spans="1:33" x14ac:dyDescent="0.5">
      <c r="A54" s="13"/>
      <c r="B54" s="14"/>
      <c r="C54" s="15"/>
      <c r="D54" s="15"/>
      <c r="E54" s="15"/>
      <c r="F54" s="15"/>
      <c r="G54" s="15"/>
      <c r="H54" s="18" t="str">
        <f t="shared" si="4"/>
        <v/>
      </c>
      <c r="I54" s="18" t="str">
        <f t="shared" si="0"/>
        <v/>
      </c>
      <c r="J54" s="18" t="str">
        <f t="shared" si="1"/>
        <v/>
      </c>
      <c r="K54" s="19" t="str">
        <f>Profile!$B$2</f>
        <v>-</v>
      </c>
      <c r="L54" s="21">
        <f t="shared" si="2"/>
        <v>44866</v>
      </c>
      <c r="M54" s="8" t="str">
        <f t="shared" si="3"/>
        <v>0</v>
      </c>
      <c r="N54" s="8" t="str">
        <f t="shared" si="5"/>
        <v>0</v>
      </c>
      <c r="O54" s="8" t="e">
        <f>ROUND(VLOOKUP($M54,age!$A$2:$M$457,2,FALSE),1)</f>
        <v>#N/A</v>
      </c>
      <c r="P54" s="8" t="e">
        <f>ROUND(VLOOKUP($M54,age!$A$2:$M$457,3,FALSE),1)</f>
        <v>#N/A</v>
      </c>
      <c r="Q54" s="8" t="e">
        <f>ROUND(VLOOKUP($M54,age!$A$2:$M$457,4,FALSE),1)</f>
        <v>#N/A</v>
      </c>
      <c r="R54" s="8" t="e">
        <f>ROUND(VLOOKUP($M54,age!$A$2:$M$457,5,FALSE),1)</f>
        <v>#N/A</v>
      </c>
      <c r="S54" s="8" t="e">
        <f>ROUND(VLOOKUP($M54,age!$A$2:$M$457,6,FALSE),1)</f>
        <v>#N/A</v>
      </c>
      <c r="T54" s="8" t="e">
        <f>ROUND(VLOOKUP($M54,age!$A$2:$M$457,7,FALSE),1)</f>
        <v>#N/A</v>
      </c>
      <c r="U54" s="8" t="e">
        <f>ROUND(VLOOKUP($M54,age!$A$2:$M$457,8,FALSE),1)</f>
        <v>#N/A</v>
      </c>
      <c r="V54" s="8" t="e">
        <f>ROUND(VLOOKUP($M54,age!$A$2:$M$457,9,FALSE),1)</f>
        <v>#N/A</v>
      </c>
      <c r="W54" s="8" t="e">
        <f>ROUND(VLOOKUP($M54,age!$A$2:$M$457,10,FALSE),1)</f>
        <v>#N/A</v>
      </c>
      <c r="X54" s="8" t="e">
        <f>ROUND(VLOOKUP($M54,age!$A$2:$M$457,11,FALSE),1)</f>
        <v>#N/A</v>
      </c>
      <c r="Y54" s="8" t="e">
        <f>ROUND(VLOOKUP($M54,age!$A$2:$M$457,12,FALSE),1)</f>
        <v>#N/A</v>
      </c>
      <c r="Z54" s="8" t="e">
        <f>ROUND(VLOOKUP($M54,age!$A$2:$M$457,13,FALSE),1)</f>
        <v>#N/A</v>
      </c>
      <c r="AA54" s="8" t="e">
        <f>ROUND(VLOOKUP($N54,ht!$A$2:$H$253,2,FALSE),1)</f>
        <v>#N/A</v>
      </c>
      <c r="AB54" s="8" t="e">
        <f>ROUND(VLOOKUP($N54,ht!$A$2:$H$253,3,FALSE),1)</f>
        <v>#N/A</v>
      </c>
      <c r="AC54" s="8" t="e">
        <f>ROUND(VLOOKUP($N54,ht!$A$2:$H$253,4,FALSE),1)</f>
        <v>#N/A</v>
      </c>
      <c r="AD54" s="8" t="e">
        <f>ROUND(VLOOKUP($N54,ht!$A$2:$H$253,5,FALSE),1)</f>
        <v>#N/A</v>
      </c>
      <c r="AE54" s="8" t="e">
        <f>ROUND(VLOOKUP($N54,ht!$A$2:$H$253,6,FALSE),1)</f>
        <v>#N/A</v>
      </c>
      <c r="AF54" s="8" t="e">
        <f>ROUND(VLOOKUP($N54,ht!$A$2:$H$253,7,FALSE),1)</f>
        <v>#N/A</v>
      </c>
      <c r="AG54" s="8" t="e">
        <f>ROUND(VLOOKUP($N54,ht!$A$2:$H$253,8,FALSE),1)</f>
        <v>#N/A</v>
      </c>
    </row>
    <row r="55" spans="1:33" x14ac:dyDescent="0.5">
      <c r="A55" s="13"/>
      <c r="B55" s="14"/>
      <c r="C55" s="15"/>
      <c r="D55" s="15"/>
      <c r="E55" s="15"/>
      <c r="F55" s="15"/>
      <c r="G55" s="15"/>
      <c r="H55" s="18" t="str">
        <f t="shared" si="4"/>
        <v/>
      </c>
      <c r="I55" s="18" t="str">
        <f t="shared" si="0"/>
        <v/>
      </c>
      <c r="J55" s="18" t="str">
        <f t="shared" si="1"/>
        <v/>
      </c>
      <c r="K55" s="19" t="str">
        <f>Profile!$B$2</f>
        <v>-</v>
      </c>
      <c r="L55" s="21">
        <f t="shared" si="2"/>
        <v>44866</v>
      </c>
      <c r="M55" s="8" t="str">
        <f t="shared" si="3"/>
        <v>0</v>
      </c>
      <c r="N55" s="8" t="str">
        <f t="shared" si="5"/>
        <v>0</v>
      </c>
      <c r="O55" s="8" t="e">
        <f>ROUND(VLOOKUP($M55,age!$A$2:$M$457,2,FALSE),1)</f>
        <v>#N/A</v>
      </c>
      <c r="P55" s="8" t="e">
        <f>ROUND(VLOOKUP($M55,age!$A$2:$M$457,3,FALSE),1)</f>
        <v>#N/A</v>
      </c>
      <c r="Q55" s="8" t="e">
        <f>ROUND(VLOOKUP($M55,age!$A$2:$M$457,4,FALSE),1)</f>
        <v>#N/A</v>
      </c>
      <c r="R55" s="8" t="e">
        <f>ROUND(VLOOKUP($M55,age!$A$2:$M$457,5,FALSE),1)</f>
        <v>#N/A</v>
      </c>
      <c r="S55" s="8" t="e">
        <f>ROUND(VLOOKUP($M55,age!$A$2:$M$457,6,FALSE),1)</f>
        <v>#N/A</v>
      </c>
      <c r="T55" s="8" t="e">
        <f>ROUND(VLOOKUP($M55,age!$A$2:$M$457,7,FALSE),1)</f>
        <v>#N/A</v>
      </c>
      <c r="U55" s="8" t="e">
        <f>ROUND(VLOOKUP($M55,age!$A$2:$M$457,8,FALSE),1)</f>
        <v>#N/A</v>
      </c>
      <c r="V55" s="8" t="e">
        <f>ROUND(VLOOKUP($M55,age!$A$2:$M$457,9,FALSE),1)</f>
        <v>#N/A</v>
      </c>
      <c r="W55" s="8" t="e">
        <f>ROUND(VLOOKUP($M55,age!$A$2:$M$457,10,FALSE),1)</f>
        <v>#N/A</v>
      </c>
      <c r="X55" s="8" t="e">
        <f>ROUND(VLOOKUP($M55,age!$A$2:$M$457,11,FALSE),1)</f>
        <v>#N/A</v>
      </c>
      <c r="Y55" s="8" t="e">
        <f>ROUND(VLOOKUP($M55,age!$A$2:$M$457,12,FALSE),1)</f>
        <v>#N/A</v>
      </c>
      <c r="Z55" s="8" t="e">
        <f>ROUND(VLOOKUP($M55,age!$A$2:$M$457,13,FALSE),1)</f>
        <v>#N/A</v>
      </c>
      <c r="AA55" s="8" t="e">
        <f>ROUND(VLOOKUP($N55,ht!$A$2:$H$253,2,FALSE),1)</f>
        <v>#N/A</v>
      </c>
      <c r="AB55" s="8" t="e">
        <f>ROUND(VLOOKUP($N55,ht!$A$2:$H$253,3,FALSE),1)</f>
        <v>#N/A</v>
      </c>
      <c r="AC55" s="8" t="e">
        <f>ROUND(VLOOKUP($N55,ht!$A$2:$H$253,4,FALSE),1)</f>
        <v>#N/A</v>
      </c>
      <c r="AD55" s="8" t="e">
        <f>ROUND(VLOOKUP($N55,ht!$A$2:$H$253,5,FALSE),1)</f>
        <v>#N/A</v>
      </c>
      <c r="AE55" s="8" t="e">
        <f>ROUND(VLOOKUP($N55,ht!$A$2:$H$253,6,FALSE),1)</f>
        <v>#N/A</v>
      </c>
      <c r="AF55" s="8" t="e">
        <f>ROUND(VLOOKUP($N55,ht!$A$2:$H$253,7,FALSE),1)</f>
        <v>#N/A</v>
      </c>
      <c r="AG55" s="8" t="e">
        <f>ROUND(VLOOKUP($N55,ht!$A$2:$H$253,8,FALSE),1)</f>
        <v>#N/A</v>
      </c>
    </row>
    <row r="56" spans="1:33" x14ac:dyDescent="0.5">
      <c r="A56" s="13"/>
      <c r="B56" s="14"/>
      <c r="C56" s="15"/>
      <c r="D56" s="15"/>
      <c r="E56" s="15"/>
      <c r="F56" s="15"/>
      <c r="G56" s="15"/>
      <c r="H56" s="18" t="str">
        <f t="shared" si="4"/>
        <v/>
      </c>
      <c r="I56" s="18" t="str">
        <f t="shared" si="0"/>
        <v/>
      </c>
      <c r="J56" s="18" t="str">
        <f t="shared" si="1"/>
        <v/>
      </c>
      <c r="K56" s="19" t="str">
        <f>Profile!$B$2</f>
        <v>-</v>
      </c>
      <c r="L56" s="21">
        <f t="shared" si="2"/>
        <v>44866</v>
      </c>
      <c r="M56" s="8" t="str">
        <f t="shared" si="3"/>
        <v>0</v>
      </c>
      <c r="N56" s="8" t="str">
        <f t="shared" si="5"/>
        <v>0</v>
      </c>
      <c r="O56" s="8" t="e">
        <f>ROUND(VLOOKUP($M56,age!$A$2:$M$457,2,FALSE),1)</f>
        <v>#N/A</v>
      </c>
      <c r="P56" s="8" t="e">
        <f>ROUND(VLOOKUP($M56,age!$A$2:$M$457,3,FALSE),1)</f>
        <v>#N/A</v>
      </c>
      <c r="Q56" s="8" t="e">
        <f>ROUND(VLOOKUP($M56,age!$A$2:$M$457,4,FALSE),1)</f>
        <v>#N/A</v>
      </c>
      <c r="R56" s="8" t="e">
        <f>ROUND(VLOOKUP($M56,age!$A$2:$M$457,5,FALSE),1)</f>
        <v>#N/A</v>
      </c>
      <c r="S56" s="8" t="e">
        <f>ROUND(VLOOKUP($M56,age!$A$2:$M$457,6,FALSE),1)</f>
        <v>#N/A</v>
      </c>
      <c r="T56" s="8" t="e">
        <f>ROUND(VLOOKUP($M56,age!$A$2:$M$457,7,FALSE),1)</f>
        <v>#N/A</v>
      </c>
      <c r="U56" s="8" t="e">
        <f>ROUND(VLOOKUP($M56,age!$A$2:$M$457,8,FALSE),1)</f>
        <v>#N/A</v>
      </c>
      <c r="V56" s="8" t="e">
        <f>ROUND(VLOOKUP($M56,age!$A$2:$M$457,9,FALSE),1)</f>
        <v>#N/A</v>
      </c>
      <c r="W56" s="8" t="e">
        <f>ROUND(VLOOKUP($M56,age!$A$2:$M$457,10,FALSE),1)</f>
        <v>#N/A</v>
      </c>
      <c r="X56" s="8" t="e">
        <f>ROUND(VLOOKUP($M56,age!$A$2:$M$457,11,FALSE),1)</f>
        <v>#N/A</v>
      </c>
      <c r="Y56" s="8" t="e">
        <f>ROUND(VLOOKUP($M56,age!$A$2:$M$457,12,FALSE),1)</f>
        <v>#N/A</v>
      </c>
      <c r="Z56" s="8" t="e">
        <f>ROUND(VLOOKUP($M56,age!$A$2:$M$457,13,FALSE),1)</f>
        <v>#N/A</v>
      </c>
      <c r="AA56" s="8" t="e">
        <f>ROUND(VLOOKUP($N56,ht!$A$2:$H$253,2,FALSE),1)</f>
        <v>#N/A</v>
      </c>
      <c r="AB56" s="8" t="e">
        <f>ROUND(VLOOKUP($N56,ht!$A$2:$H$253,3,FALSE),1)</f>
        <v>#N/A</v>
      </c>
      <c r="AC56" s="8" t="e">
        <f>ROUND(VLOOKUP($N56,ht!$A$2:$H$253,4,FALSE),1)</f>
        <v>#N/A</v>
      </c>
      <c r="AD56" s="8" t="e">
        <f>ROUND(VLOOKUP($N56,ht!$A$2:$H$253,5,FALSE),1)</f>
        <v>#N/A</v>
      </c>
      <c r="AE56" s="8" t="e">
        <f>ROUND(VLOOKUP($N56,ht!$A$2:$H$253,6,FALSE),1)</f>
        <v>#N/A</v>
      </c>
      <c r="AF56" s="8" t="e">
        <f>ROUND(VLOOKUP($N56,ht!$A$2:$H$253,7,FALSE),1)</f>
        <v>#N/A</v>
      </c>
      <c r="AG56" s="8" t="e">
        <f>ROUND(VLOOKUP($N56,ht!$A$2:$H$253,8,FALSE),1)</f>
        <v>#N/A</v>
      </c>
    </row>
    <row r="57" spans="1:33" x14ac:dyDescent="0.5">
      <c r="A57" s="13"/>
      <c r="B57" s="14"/>
      <c r="C57" s="15"/>
      <c r="D57" s="15"/>
      <c r="E57" s="15"/>
      <c r="F57" s="15"/>
      <c r="G57" s="15"/>
      <c r="H57" s="18" t="str">
        <f t="shared" si="4"/>
        <v/>
      </c>
      <c r="I57" s="18" t="str">
        <f t="shared" si="0"/>
        <v/>
      </c>
      <c r="J57" s="18" t="str">
        <f t="shared" si="1"/>
        <v/>
      </c>
      <c r="K57" s="19" t="str">
        <f>Profile!$B$2</f>
        <v>-</v>
      </c>
      <c r="L57" s="21">
        <f t="shared" si="2"/>
        <v>44866</v>
      </c>
      <c r="M57" s="8" t="str">
        <f t="shared" si="3"/>
        <v>0</v>
      </c>
      <c r="N57" s="8" t="str">
        <f t="shared" si="5"/>
        <v>0</v>
      </c>
      <c r="O57" s="8" t="e">
        <f>ROUND(VLOOKUP($M57,age!$A$2:$M$457,2,FALSE),1)</f>
        <v>#N/A</v>
      </c>
      <c r="P57" s="8" t="e">
        <f>ROUND(VLOOKUP($M57,age!$A$2:$M$457,3,FALSE),1)</f>
        <v>#N/A</v>
      </c>
      <c r="Q57" s="8" t="e">
        <f>ROUND(VLOOKUP($M57,age!$A$2:$M$457,4,FALSE),1)</f>
        <v>#N/A</v>
      </c>
      <c r="R57" s="8" t="e">
        <f>ROUND(VLOOKUP($M57,age!$A$2:$M$457,5,FALSE),1)</f>
        <v>#N/A</v>
      </c>
      <c r="S57" s="8" t="e">
        <f>ROUND(VLOOKUP($M57,age!$A$2:$M$457,6,FALSE),1)</f>
        <v>#N/A</v>
      </c>
      <c r="T57" s="8" t="e">
        <f>ROUND(VLOOKUP($M57,age!$A$2:$M$457,7,FALSE),1)</f>
        <v>#N/A</v>
      </c>
      <c r="U57" s="8" t="e">
        <f>ROUND(VLOOKUP($M57,age!$A$2:$M$457,8,FALSE),1)</f>
        <v>#N/A</v>
      </c>
      <c r="V57" s="8" t="e">
        <f>ROUND(VLOOKUP($M57,age!$A$2:$M$457,9,FALSE),1)</f>
        <v>#N/A</v>
      </c>
      <c r="W57" s="8" t="e">
        <f>ROUND(VLOOKUP($M57,age!$A$2:$M$457,10,FALSE),1)</f>
        <v>#N/A</v>
      </c>
      <c r="X57" s="8" t="e">
        <f>ROUND(VLOOKUP($M57,age!$A$2:$M$457,11,FALSE),1)</f>
        <v>#N/A</v>
      </c>
      <c r="Y57" s="8" t="e">
        <f>ROUND(VLOOKUP($M57,age!$A$2:$M$457,12,FALSE),1)</f>
        <v>#N/A</v>
      </c>
      <c r="Z57" s="8" t="e">
        <f>ROUND(VLOOKUP($M57,age!$A$2:$M$457,13,FALSE),1)</f>
        <v>#N/A</v>
      </c>
      <c r="AA57" s="8" t="e">
        <f>ROUND(VLOOKUP($N57,ht!$A$2:$H$253,2,FALSE),1)</f>
        <v>#N/A</v>
      </c>
      <c r="AB57" s="8" t="e">
        <f>ROUND(VLOOKUP($N57,ht!$A$2:$H$253,3,FALSE),1)</f>
        <v>#N/A</v>
      </c>
      <c r="AC57" s="8" t="e">
        <f>ROUND(VLOOKUP($N57,ht!$A$2:$H$253,4,FALSE),1)</f>
        <v>#N/A</v>
      </c>
      <c r="AD57" s="8" t="e">
        <f>ROUND(VLOOKUP($N57,ht!$A$2:$H$253,5,FALSE),1)</f>
        <v>#N/A</v>
      </c>
      <c r="AE57" s="8" t="e">
        <f>ROUND(VLOOKUP($N57,ht!$A$2:$H$253,6,FALSE),1)</f>
        <v>#N/A</v>
      </c>
      <c r="AF57" s="8" t="e">
        <f>ROUND(VLOOKUP($N57,ht!$A$2:$H$253,7,FALSE),1)</f>
        <v>#N/A</v>
      </c>
      <c r="AG57" s="8" t="e">
        <f>ROUND(VLOOKUP($N57,ht!$A$2:$H$253,8,FALSE),1)</f>
        <v>#N/A</v>
      </c>
    </row>
    <row r="58" spans="1:33" x14ac:dyDescent="0.5">
      <c r="A58" s="13"/>
      <c r="B58" s="14"/>
      <c r="C58" s="15"/>
      <c r="D58" s="15"/>
      <c r="E58" s="15"/>
      <c r="F58" s="15"/>
      <c r="G58" s="15"/>
      <c r="H58" s="18" t="str">
        <f t="shared" si="4"/>
        <v/>
      </c>
      <c r="I58" s="18" t="str">
        <f t="shared" si="0"/>
        <v/>
      </c>
      <c r="J58" s="18" t="str">
        <f t="shared" si="1"/>
        <v/>
      </c>
      <c r="K58" s="19" t="str">
        <f>Profile!$B$2</f>
        <v>-</v>
      </c>
      <c r="L58" s="21">
        <f t="shared" si="2"/>
        <v>44866</v>
      </c>
      <c r="M58" s="8" t="str">
        <f t="shared" si="3"/>
        <v>0</v>
      </c>
      <c r="N58" s="8" t="str">
        <f t="shared" si="5"/>
        <v>0</v>
      </c>
      <c r="O58" s="8" t="e">
        <f>ROUND(VLOOKUP($M58,age!$A$2:$M$457,2,FALSE),1)</f>
        <v>#N/A</v>
      </c>
      <c r="P58" s="8" t="e">
        <f>ROUND(VLOOKUP($M58,age!$A$2:$M$457,3,FALSE),1)</f>
        <v>#N/A</v>
      </c>
      <c r="Q58" s="8" t="e">
        <f>ROUND(VLOOKUP($M58,age!$A$2:$M$457,4,FALSE),1)</f>
        <v>#N/A</v>
      </c>
      <c r="R58" s="8" t="e">
        <f>ROUND(VLOOKUP($M58,age!$A$2:$M$457,5,FALSE),1)</f>
        <v>#N/A</v>
      </c>
      <c r="S58" s="8" t="e">
        <f>ROUND(VLOOKUP($M58,age!$A$2:$M$457,6,FALSE),1)</f>
        <v>#N/A</v>
      </c>
      <c r="T58" s="8" t="e">
        <f>ROUND(VLOOKUP($M58,age!$A$2:$M$457,7,FALSE),1)</f>
        <v>#N/A</v>
      </c>
      <c r="U58" s="8" t="e">
        <f>ROUND(VLOOKUP($M58,age!$A$2:$M$457,8,FALSE),1)</f>
        <v>#N/A</v>
      </c>
      <c r="V58" s="8" t="e">
        <f>ROUND(VLOOKUP($M58,age!$A$2:$M$457,9,FALSE),1)</f>
        <v>#N/A</v>
      </c>
      <c r="W58" s="8" t="e">
        <f>ROUND(VLOOKUP($M58,age!$A$2:$M$457,10,FALSE),1)</f>
        <v>#N/A</v>
      </c>
      <c r="X58" s="8" t="e">
        <f>ROUND(VLOOKUP($M58,age!$A$2:$M$457,11,FALSE),1)</f>
        <v>#N/A</v>
      </c>
      <c r="Y58" s="8" t="e">
        <f>ROUND(VLOOKUP($M58,age!$A$2:$M$457,12,FALSE),1)</f>
        <v>#N/A</v>
      </c>
      <c r="Z58" s="8" t="e">
        <f>ROUND(VLOOKUP($M58,age!$A$2:$M$457,13,FALSE),1)</f>
        <v>#N/A</v>
      </c>
      <c r="AA58" s="8" t="e">
        <f>ROUND(VLOOKUP($N58,ht!$A$2:$H$253,2,FALSE),1)</f>
        <v>#N/A</v>
      </c>
      <c r="AB58" s="8" t="e">
        <f>ROUND(VLOOKUP($N58,ht!$A$2:$H$253,3,FALSE),1)</f>
        <v>#N/A</v>
      </c>
      <c r="AC58" s="8" t="e">
        <f>ROUND(VLOOKUP($N58,ht!$A$2:$H$253,4,FALSE),1)</f>
        <v>#N/A</v>
      </c>
      <c r="AD58" s="8" t="e">
        <f>ROUND(VLOOKUP($N58,ht!$A$2:$H$253,5,FALSE),1)</f>
        <v>#N/A</v>
      </c>
      <c r="AE58" s="8" t="e">
        <f>ROUND(VLOOKUP($N58,ht!$A$2:$H$253,6,FALSE),1)</f>
        <v>#N/A</v>
      </c>
      <c r="AF58" s="8" t="e">
        <f>ROUND(VLOOKUP($N58,ht!$A$2:$H$253,7,FALSE),1)</f>
        <v>#N/A</v>
      </c>
      <c r="AG58" s="8" t="e">
        <f>ROUND(VLOOKUP($N58,ht!$A$2:$H$253,8,FALSE),1)</f>
        <v>#N/A</v>
      </c>
    </row>
    <row r="59" spans="1:33" x14ac:dyDescent="0.5">
      <c r="A59" s="13"/>
      <c r="B59" s="14"/>
      <c r="C59" s="15"/>
      <c r="D59" s="15"/>
      <c r="E59" s="15"/>
      <c r="F59" s="15"/>
      <c r="G59" s="15"/>
      <c r="H59" s="18" t="str">
        <f t="shared" si="4"/>
        <v/>
      </c>
      <c r="I59" s="18" t="str">
        <f t="shared" si="0"/>
        <v/>
      </c>
      <c r="J59" s="18" t="str">
        <f t="shared" si="1"/>
        <v/>
      </c>
      <c r="K59" s="19" t="str">
        <f>Profile!$B$2</f>
        <v>-</v>
      </c>
      <c r="L59" s="21">
        <f t="shared" si="2"/>
        <v>44866</v>
      </c>
      <c r="M59" s="8" t="str">
        <f t="shared" si="3"/>
        <v>0</v>
      </c>
      <c r="N59" s="8" t="str">
        <f t="shared" si="5"/>
        <v>0</v>
      </c>
      <c r="O59" s="8" t="e">
        <f>ROUND(VLOOKUP($M59,age!$A$2:$M$457,2,FALSE),1)</f>
        <v>#N/A</v>
      </c>
      <c r="P59" s="8" t="e">
        <f>ROUND(VLOOKUP($M59,age!$A$2:$M$457,3,FALSE),1)</f>
        <v>#N/A</v>
      </c>
      <c r="Q59" s="8" t="e">
        <f>ROUND(VLOOKUP($M59,age!$A$2:$M$457,4,FALSE),1)</f>
        <v>#N/A</v>
      </c>
      <c r="R59" s="8" t="e">
        <f>ROUND(VLOOKUP($M59,age!$A$2:$M$457,5,FALSE),1)</f>
        <v>#N/A</v>
      </c>
      <c r="S59" s="8" t="e">
        <f>ROUND(VLOOKUP($M59,age!$A$2:$M$457,6,FALSE),1)</f>
        <v>#N/A</v>
      </c>
      <c r="T59" s="8" t="e">
        <f>ROUND(VLOOKUP($M59,age!$A$2:$M$457,7,FALSE),1)</f>
        <v>#N/A</v>
      </c>
      <c r="U59" s="8" t="e">
        <f>ROUND(VLOOKUP($M59,age!$A$2:$M$457,8,FALSE),1)</f>
        <v>#N/A</v>
      </c>
      <c r="V59" s="8" t="e">
        <f>ROUND(VLOOKUP($M59,age!$A$2:$M$457,9,FALSE),1)</f>
        <v>#N/A</v>
      </c>
      <c r="W59" s="8" t="e">
        <f>ROUND(VLOOKUP($M59,age!$A$2:$M$457,10,FALSE),1)</f>
        <v>#N/A</v>
      </c>
      <c r="X59" s="8" t="e">
        <f>ROUND(VLOOKUP($M59,age!$A$2:$M$457,11,FALSE),1)</f>
        <v>#N/A</v>
      </c>
      <c r="Y59" s="8" t="e">
        <f>ROUND(VLOOKUP($M59,age!$A$2:$M$457,12,FALSE),1)</f>
        <v>#N/A</v>
      </c>
      <c r="Z59" s="8" t="e">
        <f>ROUND(VLOOKUP($M59,age!$A$2:$M$457,13,FALSE),1)</f>
        <v>#N/A</v>
      </c>
      <c r="AA59" s="8" t="e">
        <f>ROUND(VLOOKUP($N59,ht!$A$2:$H$253,2,FALSE),1)</f>
        <v>#N/A</v>
      </c>
      <c r="AB59" s="8" t="e">
        <f>ROUND(VLOOKUP($N59,ht!$A$2:$H$253,3,FALSE),1)</f>
        <v>#N/A</v>
      </c>
      <c r="AC59" s="8" t="e">
        <f>ROUND(VLOOKUP($N59,ht!$A$2:$H$253,4,FALSE),1)</f>
        <v>#N/A</v>
      </c>
      <c r="AD59" s="8" t="e">
        <f>ROUND(VLOOKUP($N59,ht!$A$2:$H$253,5,FALSE),1)</f>
        <v>#N/A</v>
      </c>
      <c r="AE59" s="8" t="e">
        <f>ROUND(VLOOKUP($N59,ht!$A$2:$H$253,6,FALSE),1)</f>
        <v>#N/A</v>
      </c>
      <c r="AF59" s="8" t="e">
        <f>ROUND(VLOOKUP($N59,ht!$A$2:$H$253,7,FALSE),1)</f>
        <v>#N/A</v>
      </c>
      <c r="AG59" s="8" t="e">
        <f>ROUND(VLOOKUP($N59,ht!$A$2:$H$253,8,FALSE),1)</f>
        <v>#N/A</v>
      </c>
    </row>
    <row r="60" spans="1:33" x14ac:dyDescent="0.5">
      <c r="A60" s="13"/>
      <c r="B60" s="14"/>
      <c r="C60" s="15"/>
      <c r="D60" s="15"/>
      <c r="E60" s="15"/>
      <c r="F60" s="15"/>
      <c r="G60" s="15"/>
      <c r="H60" s="18" t="str">
        <f t="shared" si="4"/>
        <v/>
      </c>
      <c r="I60" s="18" t="str">
        <f t="shared" si="0"/>
        <v/>
      </c>
      <c r="J60" s="18" t="str">
        <f t="shared" si="1"/>
        <v/>
      </c>
      <c r="K60" s="19" t="str">
        <f>Profile!$B$2</f>
        <v>-</v>
      </c>
      <c r="L60" s="21">
        <f t="shared" si="2"/>
        <v>44866</v>
      </c>
      <c r="M60" s="8" t="str">
        <f t="shared" si="3"/>
        <v>0</v>
      </c>
      <c r="N60" s="8" t="str">
        <f t="shared" si="5"/>
        <v>0</v>
      </c>
      <c r="O60" s="8" t="e">
        <f>ROUND(VLOOKUP($M60,age!$A$2:$M$457,2,FALSE),1)</f>
        <v>#N/A</v>
      </c>
      <c r="P60" s="8" t="e">
        <f>ROUND(VLOOKUP($M60,age!$A$2:$M$457,3,FALSE),1)</f>
        <v>#N/A</v>
      </c>
      <c r="Q60" s="8" t="e">
        <f>ROUND(VLOOKUP($M60,age!$A$2:$M$457,4,FALSE),1)</f>
        <v>#N/A</v>
      </c>
      <c r="R60" s="8" t="e">
        <f>ROUND(VLOOKUP($M60,age!$A$2:$M$457,5,FALSE),1)</f>
        <v>#N/A</v>
      </c>
      <c r="S60" s="8" t="e">
        <f>ROUND(VLOOKUP($M60,age!$A$2:$M$457,6,FALSE),1)</f>
        <v>#N/A</v>
      </c>
      <c r="T60" s="8" t="e">
        <f>ROUND(VLOOKUP($M60,age!$A$2:$M$457,7,FALSE),1)</f>
        <v>#N/A</v>
      </c>
      <c r="U60" s="8" t="e">
        <f>ROUND(VLOOKUP($M60,age!$A$2:$M$457,8,FALSE),1)</f>
        <v>#N/A</v>
      </c>
      <c r="V60" s="8" t="e">
        <f>ROUND(VLOOKUP($M60,age!$A$2:$M$457,9,FALSE),1)</f>
        <v>#N/A</v>
      </c>
      <c r="W60" s="8" t="e">
        <f>ROUND(VLOOKUP($M60,age!$A$2:$M$457,10,FALSE),1)</f>
        <v>#N/A</v>
      </c>
      <c r="X60" s="8" t="e">
        <f>ROUND(VLOOKUP($M60,age!$A$2:$M$457,11,FALSE),1)</f>
        <v>#N/A</v>
      </c>
      <c r="Y60" s="8" t="e">
        <f>ROUND(VLOOKUP($M60,age!$A$2:$M$457,12,FALSE),1)</f>
        <v>#N/A</v>
      </c>
      <c r="Z60" s="8" t="e">
        <f>ROUND(VLOOKUP($M60,age!$A$2:$M$457,13,FALSE),1)</f>
        <v>#N/A</v>
      </c>
      <c r="AA60" s="8" t="e">
        <f>ROUND(VLOOKUP($N60,ht!$A$2:$H$253,2,FALSE),1)</f>
        <v>#N/A</v>
      </c>
      <c r="AB60" s="8" t="e">
        <f>ROUND(VLOOKUP($N60,ht!$A$2:$H$253,3,FALSE),1)</f>
        <v>#N/A</v>
      </c>
      <c r="AC60" s="8" t="e">
        <f>ROUND(VLOOKUP($N60,ht!$A$2:$H$253,4,FALSE),1)</f>
        <v>#N/A</v>
      </c>
      <c r="AD60" s="8" t="e">
        <f>ROUND(VLOOKUP($N60,ht!$A$2:$H$253,5,FALSE),1)</f>
        <v>#N/A</v>
      </c>
      <c r="AE60" s="8" t="e">
        <f>ROUND(VLOOKUP($N60,ht!$A$2:$H$253,6,FALSE),1)</f>
        <v>#N/A</v>
      </c>
      <c r="AF60" s="8" t="e">
        <f>ROUND(VLOOKUP($N60,ht!$A$2:$H$253,7,FALSE),1)</f>
        <v>#N/A</v>
      </c>
      <c r="AG60" s="8" t="e">
        <f>ROUND(VLOOKUP($N60,ht!$A$2:$H$253,8,FALSE),1)</f>
        <v>#N/A</v>
      </c>
    </row>
    <row r="61" spans="1:33" x14ac:dyDescent="0.5">
      <c r="A61" s="13"/>
      <c r="B61" s="14"/>
      <c r="C61" s="15"/>
      <c r="D61" s="15"/>
      <c r="E61" s="15"/>
      <c r="F61" s="15"/>
      <c r="G61" s="15"/>
      <c r="H61" s="18" t="str">
        <f t="shared" si="4"/>
        <v/>
      </c>
      <c r="I61" s="18" t="str">
        <f t="shared" si="0"/>
        <v/>
      </c>
      <c r="J61" s="18" t="str">
        <f t="shared" si="1"/>
        <v/>
      </c>
      <c r="K61" s="19" t="str">
        <f>Profile!$B$2</f>
        <v>-</v>
      </c>
      <c r="L61" s="21">
        <f t="shared" si="2"/>
        <v>44866</v>
      </c>
      <c r="M61" s="8" t="str">
        <f t="shared" si="3"/>
        <v>0</v>
      </c>
      <c r="N61" s="8" t="str">
        <f t="shared" si="5"/>
        <v>0</v>
      </c>
      <c r="O61" s="8" t="e">
        <f>ROUND(VLOOKUP($M61,age!$A$2:$M$457,2,FALSE),1)</f>
        <v>#N/A</v>
      </c>
      <c r="P61" s="8" t="e">
        <f>ROUND(VLOOKUP($M61,age!$A$2:$M$457,3,FALSE),1)</f>
        <v>#N/A</v>
      </c>
      <c r="Q61" s="8" t="e">
        <f>ROUND(VLOOKUP($M61,age!$A$2:$M$457,4,FALSE),1)</f>
        <v>#N/A</v>
      </c>
      <c r="R61" s="8" t="e">
        <f>ROUND(VLOOKUP($M61,age!$A$2:$M$457,5,FALSE),1)</f>
        <v>#N/A</v>
      </c>
      <c r="S61" s="8" t="e">
        <f>ROUND(VLOOKUP($M61,age!$A$2:$M$457,6,FALSE),1)</f>
        <v>#N/A</v>
      </c>
      <c r="T61" s="8" t="e">
        <f>ROUND(VLOOKUP($M61,age!$A$2:$M$457,7,FALSE),1)</f>
        <v>#N/A</v>
      </c>
      <c r="U61" s="8" t="e">
        <f>ROUND(VLOOKUP($M61,age!$A$2:$M$457,8,FALSE),1)</f>
        <v>#N/A</v>
      </c>
      <c r="V61" s="8" t="e">
        <f>ROUND(VLOOKUP($M61,age!$A$2:$M$457,9,FALSE),1)</f>
        <v>#N/A</v>
      </c>
      <c r="W61" s="8" t="e">
        <f>ROUND(VLOOKUP($M61,age!$A$2:$M$457,10,FALSE),1)</f>
        <v>#N/A</v>
      </c>
      <c r="X61" s="8" t="e">
        <f>ROUND(VLOOKUP($M61,age!$A$2:$M$457,11,FALSE),1)</f>
        <v>#N/A</v>
      </c>
      <c r="Y61" s="8" t="e">
        <f>ROUND(VLOOKUP($M61,age!$A$2:$M$457,12,FALSE),1)</f>
        <v>#N/A</v>
      </c>
      <c r="Z61" s="8" t="e">
        <f>ROUND(VLOOKUP($M61,age!$A$2:$M$457,13,FALSE),1)</f>
        <v>#N/A</v>
      </c>
      <c r="AA61" s="8" t="e">
        <f>ROUND(VLOOKUP($N61,ht!$A$2:$H$253,2,FALSE),1)</f>
        <v>#N/A</v>
      </c>
      <c r="AB61" s="8" t="e">
        <f>ROUND(VLOOKUP($N61,ht!$A$2:$H$253,3,FALSE),1)</f>
        <v>#N/A</v>
      </c>
      <c r="AC61" s="8" t="e">
        <f>ROUND(VLOOKUP($N61,ht!$A$2:$H$253,4,FALSE),1)</f>
        <v>#N/A</v>
      </c>
      <c r="AD61" s="8" t="e">
        <f>ROUND(VLOOKUP($N61,ht!$A$2:$H$253,5,FALSE),1)</f>
        <v>#N/A</v>
      </c>
      <c r="AE61" s="8" t="e">
        <f>ROUND(VLOOKUP($N61,ht!$A$2:$H$253,6,FALSE),1)</f>
        <v>#N/A</v>
      </c>
      <c r="AF61" s="8" t="e">
        <f>ROUND(VLOOKUP($N61,ht!$A$2:$H$253,7,FALSE),1)</f>
        <v>#N/A</v>
      </c>
      <c r="AG61" s="8" t="e">
        <f>ROUND(VLOOKUP($N61,ht!$A$2:$H$253,8,FALSE),1)</f>
        <v>#N/A</v>
      </c>
    </row>
    <row r="62" spans="1:33" x14ac:dyDescent="0.5">
      <c r="A62" s="13"/>
      <c r="B62" s="14"/>
      <c r="C62" s="15"/>
      <c r="D62" s="15"/>
      <c r="E62" s="15"/>
      <c r="F62" s="15"/>
      <c r="G62" s="15"/>
      <c r="H62" s="18" t="str">
        <f t="shared" si="4"/>
        <v/>
      </c>
      <c r="I62" s="18" t="str">
        <f t="shared" si="0"/>
        <v/>
      </c>
      <c r="J62" s="18" t="str">
        <f t="shared" si="1"/>
        <v/>
      </c>
      <c r="K62" s="19" t="str">
        <f>Profile!$B$2</f>
        <v>-</v>
      </c>
      <c r="L62" s="21">
        <f t="shared" si="2"/>
        <v>44866</v>
      </c>
      <c r="M62" s="8" t="str">
        <f t="shared" si="3"/>
        <v>0</v>
      </c>
      <c r="N62" s="8" t="str">
        <f t="shared" si="5"/>
        <v>0</v>
      </c>
      <c r="O62" s="8" t="e">
        <f>ROUND(VLOOKUP($M62,age!$A$2:$M$457,2,FALSE),1)</f>
        <v>#N/A</v>
      </c>
      <c r="P62" s="8" t="e">
        <f>ROUND(VLOOKUP($M62,age!$A$2:$M$457,3,FALSE),1)</f>
        <v>#N/A</v>
      </c>
      <c r="Q62" s="8" t="e">
        <f>ROUND(VLOOKUP($M62,age!$A$2:$M$457,4,FALSE),1)</f>
        <v>#N/A</v>
      </c>
      <c r="R62" s="8" t="e">
        <f>ROUND(VLOOKUP($M62,age!$A$2:$M$457,5,FALSE),1)</f>
        <v>#N/A</v>
      </c>
      <c r="S62" s="8" t="e">
        <f>ROUND(VLOOKUP($M62,age!$A$2:$M$457,6,FALSE),1)</f>
        <v>#N/A</v>
      </c>
      <c r="T62" s="8" t="e">
        <f>ROUND(VLOOKUP($M62,age!$A$2:$M$457,7,FALSE),1)</f>
        <v>#N/A</v>
      </c>
      <c r="U62" s="8" t="e">
        <f>ROUND(VLOOKUP($M62,age!$A$2:$M$457,8,FALSE),1)</f>
        <v>#N/A</v>
      </c>
      <c r="V62" s="8" t="e">
        <f>ROUND(VLOOKUP($M62,age!$A$2:$M$457,9,FALSE),1)</f>
        <v>#N/A</v>
      </c>
      <c r="W62" s="8" t="e">
        <f>ROUND(VLOOKUP($M62,age!$A$2:$M$457,10,FALSE),1)</f>
        <v>#N/A</v>
      </c>
      <c r="X62" s="8" t="e">
        <f>ROUND(VLOOKUP($M62,age!$A$2:$M$457,11,FALSE),1)</f>
        <v>#N/A</v>
      </c>
      <c r="Y62" s="8" t="e">
        <f>ROUND(VLOOKUP($M62,age!$A$2:$M$457,12,FALSE),1)</f>
        <v>#N/A</v>
      </c>
      <c r="Z62" s="8" t="e">
        <f>ROUND(VLOOKUP($M62,age!$A$2:$M$457,13,FALSE),1)</f>
        <v>#N/A</v>
      </c>
      <c r="AA62" s="8" t="e">
        <f>ROUND(VLOOKUP($N62,ht!$A$2:$H$253,2,FALSE),1)</f>
        <v>#N/A</v>
      </c>
      <c r="AB62" s="8" t="e">
        <f>ROUND(VLOOKUP($N62,ht!$A$2:$H$253,3,FALSE),1)</f>
        <v>#N/A</v>
      </c>
      <c r="AC62" s="8" t="e">
        <f>ROUND(VLOOKUP($N62,ht!$A$2:$H$253,4,FALSE),1)</f>
        <v>#N/A</v>
      </c>
      <c r="AD62" s="8" t="e">
        <f>ROUND(VLOOKUP($N62,ht!$A$2:$H$253,5,FALSE),1)</f>
        <v>#N/A</v>
      </c>
      <c r="AE62" s="8" t="e">
        <f>ROUND(VLOOKUP($N62,ht!$A$2:$H$253,6,FALSE),1)</f>
        <v>#N/A</v>
      </c>
      <c r="AF62" s="8" t="e">
        <f>ROUND(VLOOKUP($N62,ht!$A$2:$H$253,7,FALSE),1)</f>
        <v>#N/A</v>
      </c>
      <c r="AG62" s="8" t="e">
        <f>ROUND(VLOOKUP($N62,ht!$A$2:$H$253,8,FALSE),1)</f>
        <v>#N/A</v>
      </c>
    </row>
    <row r="63" spans="1:33" x14ac:dyDescent="0.5">
      <c r="A63" s="13"/>
      <c r="B63" s="14"/>
      <c r="C63" s="15"/>
      <c r="D63" s="15"/>
      <c r="E63" s="15"/>
      <c r="F63" s="15"/>
      <c r="G63" s="15"/>
      <c r="H63" s="18" t="str">
        <f t="shared" si="4"/>
        <v/>
      </c>
      <c r="I63" s="18" t="str">
        <f t="shared" si="0"/>
        <v/>
      </c>
      <c r="J63" s="18" t="str">
        <f t="shared" si="1"/>
        <v/>
      </c>
      <c r="K63" s="19" t="str">
        <f>Profile!$B$2</f>
        <v>-</v>
      </c>
      <c r="L63" s="21">
        <f t="shared" si="2"/>
        <v>44866</v>
      </c>
      <c r="M63" s="8" t="str">
        <f t="shared" si="3"/>
        <v>0</v>
      </c>
      <c r="N63" s="8" t="str">
        <f t="shared" si="5"/>
        <v>0</v>
      </c>
      <c r="O63" s="8" t="e">
        <f>ROUND(VLOOKUP($M63,age!$A$2:$M$457,2,FALSE),1)</f>
        <v>#N/A</v>
      </c>
      <c r="P63" s="8" t="e">
        <f>ROUND(VLOOKUP($M63,age!$A$2:$M$457,3,FALSE),1)</f>
        <v>#N/A</v>
      </c>
      <c r="Q63" s="8" t="e">
        <f>ROUND(VLOOKUP($M63,age!$A$2:$M$457,4,FALSE),1)</f>
        <v>#N/A</v>
      </c>
      <c r="R63" s="8" t="e">
        <f>ROUND(VLOOKUP($M63,age!$A$2:$M$457,5,FALSE),1)</f>
        <v>#N/A</v>
      </c>
      <c r="S63" s="8" t="e">
        <f>ROUND(VLOOKUP($M63,age!$A$2:$M$457,6,FALSE),1)</f>
        <v>#N/A</v>
      </c>
      <c r="T63" s="8" t="e">
        <f>ROUND(VLOOKUP($M63,age!$A$2:$M$457,7,FALSE),1)</f>
        <v>#N/A</v>
      </c>
      <c r="U63" s="8" t="e">
        <f>ROUND(VLOOKUP($M63,age!$A$2:$M$457,8,FALSE),1)</f>
        <v>#N/A</v>
      </c>
      <c r="V63" s="8" t="e">
        <f>ROUND(VLOOKUP($M63,age!$A$2:$M$457,9,FALSE),1)</f>
        <v>#N/A</v>
      </c>
      <c r="W63" s="8" t="e">
        <f>ROUND(VLOOKUP($M63,age!$A$2:$M$457,10,FALSE),1)</f>
        <v>#N/A</v>
      </c>
      <c r="X63" s="8" t="e">
        <f>ROUND(VLOOKUP($M63,age!$A$2:$M$457,11,FALSE),1)</f>
        <v>#N/A</v>
      </c>
      <c r="Y63" s="8" t="e">
        <f>ROUND(VLOOKUP($M63,age!$A$2:$M$457,12,FALSE),1)</f>
        <v>#N/A</v>
      </c>
      <c r="Z63" s="8" t="e">
        <f>ROUND(VLOOKUP($M63,age!$A$2:$M$457,13,FALSE),1)</f>
        <v>#N/A</v>
      </c>
      <c r="AA63" s="8" t="e">
        <f>ROUND(VLOOKUP($N63,ht!$A$2:$H$253,2,FALSE),1)</f>
        <v>#N/A</v>
      </c>
      <c r="AB63" s="8" t="e">
        <f>ROUND(VLOOKUP($N63,ht!$A$2:$H$253,3,FALSE),1)</f>
        <v>#N/A</v>
      </c>
      <c r="AC63" s="8" t="e">
        <f>ROUND(VLOOKUP($N63,ht!$A$2:$H$253,4,FALSE),1)</f>
        <v>#N/A</v>
      </c>
      <c r="AD63" s="8" t="e">
        <f>ROUND(VLOOKUP($N63,ht!$A$2:$H$253,5,FALSE),1)</f>
        <v>#N/A</v>
      </c>
      <c r="AE63" s="8" t="e">
        <f>ROUND(VLOOKUP($N63,ht!$A$2:$H$253,6,FALSE),1)</f>
        <v>#N/A</v>
      </c>
      <c r="AF63" s="8" t="e">
        <f>ROUND(VLOOKUP($N63,ht!$A$2:$H$253,7,FALSE),1)</f>
        <v>#N/A</v>
      </c>
      <c r="AG63" s="8" t="e">
        <f>ROUND(VLOOKUP($N63,ht!$A$2:$H$253,8,FALSE),1)</f>
        <v>#N/A</v>
      </c>
    </row>
    <row r="64" spans="1:33" x14ac:dyDescent="0.5">
      <c r="A64" s="13"/>
      <c r="B64" s="14"/>
      <c r="C64" s="15"/>
      <c r="D64" s="15"/>
      <c r="E64" s="15"/>
      <c r="F64" s="15"/>
      <c r="G64" s="15"/>
      <c r="H64" s="18" t="str">
        <f t="shared" si="4"/>
        <v/>
      </c>
      <c r="I64" s="18" t="str">
        <f t="shared" si="0"/>
        <v/>
      </c>
      <c r="J64" s="18" t="str">
        <f t="shared" si="1"/>
        <v/>
      </c>
      <c r="K64" s="19" t="str">
        <f>Profile!$B$2</f>
        <v>-</v>
      </c>
      <c r="L64" s="21">
        <f t="shared" si="2"/>
        <v>44866</v>
      </c>
      <c r="M64" s="8" t="str">
        <f t="shared" si="3"/>
        <v>0</v>
      </c>
      <c r="N64" s="8" t="str">
        <f t="shared" si="5"/>
        <v>0</v>
      </c>
      <c r="O64" s="8" t="e">
        <f>ROUND(VLOOKUP($M64,age!$A$2:$M$457,2,FALSE),1)</f>
        <v>#N/A</v>
      </c>
      <c r="P64" s="8" t="e">
        <f>ROUND(VLOOKUP($M64,age!$A$2:$M$457,3,FALSE),1)</f>
        <v>#N/A</v>
      </c>
      <c r="Q64" s="8" t="e">
        <f>ROUND(VLOOKUP($M64,age!$A$2:$M$457,4,FALSE),1)</f>
        <v>#N/A</v>
      </c>
      <c r="R64" s="8" t="e">
        <f>ROUND(VLOOKUP($M64,age!$A$2:$M$457,5,FALSE),1)</f>
        <v>#N/A</v>
      </c>
      <c r="S64" s="8" t="e">
        <f>ROUND(VLOOKUP($M64,age!$A$2:$M$457,6,FALSE),1)</f>
        <v>#N/A</v>
      </c>
      <c r="T64" s="8" t="e">
        <f>ROUND(VLOOKUP($M64,age!$A$2:$M$457,7,FALSE),1)</f>
        <v>#N/A</v>
      </c>
      <c r="U64" s="8" t="e">
        <f>ROUND(VLOOKUP($M64,age!$A$2:$M$457,8,FALSE),1)</f>
        <v>#N/A</v>
      </c>
      <c r="V64" s="8" t="e">
        <f>ROUND(VLOOKUP($M64,age!$A$2:$M$457,9,FALSE),1)</f>
        <v>#N/A</v>
      </c>
      <c r="W64" s="8" t="e">
        <f>ROUND(VLOOKUP($M64,age!$A$2:$M$457,10,FALSE),1)</f>
        <v>#N/A</v>
      </c>
      <c r="X64" s="8" t="e">
        <f>ROUND(VLOOKUP($M64,age!$A$2:$M$457,11,FALSE),1)</f>
        <v>#N/A</v>
      </c>
      <c r="Y64" s="8" t="e">
        <f>ROUND(VLOOKUP($M64,age!$A$2:$M$457,12,FALSE),1)</f>
        <v>#N/A</v>
      </c>
      <c r="Z64" s="8" t="e">
        <f>ROUND(VLOOKUP($M64,age!$A$2:$M$457,13,FALSE),1)</f>
        <v>#N/A</v>
      </c>
      <c r="AA64" s="8" t="e">
        <f>ROUND(VLOOKUP($N64,ht!$A$2:$H$253,2,FALSE),1)</f>
        <v>#N/A</v>
      </c>
      <c r="AB64" s="8" t="e">
        <f>ROUND(VLOOKUP($N64,ht!$A$2:$H$253,3,FALSE),1)</f>
        <v>#N/A</v>
      </c>
      <c r="AC64" s="8" t="e">
        <f>ROUND(VLOOKUP($N64,ht!$A$2:$H$253,4,FALSE),1)</f>
        <v>#N/A</v>
      </c>
      <c r="AD64" s="8" t="e">
        <f>ROUND(VLOOKUP($N64,ht!$A$2:$H$253,5,FALSE),1)</f>
        <v>#N/A</v>
      </c>
      <c r="AE64" s="8" t="e">
        <f>ROUND(VLOOKUP($N64,ht!$A$2:$H$253,6,FALSE),1)</f>
        <v>#N/A</v>
      </c>
      <c r="AF64" s="8" t="e">
        <f>ROUND(VLOOKUP($N64,ht!$A$2:$H$253,7,FALSE),1)</f>
        <v>#N/A</v>
      </c>
      <c r="AG64" s="8" t="e">
        <f>ROUND(VLOOKUP($N64,ht!$A$2:$H$253,8,FALSE),1)</f>
        <v>#N/A</v>
      </c>
    </row>
    <row r="65" spans="1:33" x14ac:dyDescent="0.5">
      <c r="A65" s="13"/>
      <c r="B65" s="14"/>
      <c r="C65" s="15"/>
      <c r="D65" s="15"/>
      <c r="E65" s="15"/>
      <c r="F65" s="15"/>
      <c r="G65" s="15"/>
      <c r="H65" s="18" t="str">
        <f t="shared" si="4"/>
        <v/>
      </c>
      <c r="I65" s="18" t="str">
        <f t="shared" si="0"/>
        <v/>
      </c>
      <c r="J65" s="18" t="str">
        <f t="shared" si="1"/>
        <v/>
      </c>
      <c r="K65" s="19" t="str">
        <f>Profile!$B$2</f>
        <v>-</v>
      </c>
      <c r="L65" s="21">
        <f t="shared" si="2"/>
        <v>44866</v>
      </c>
      <c r="M65" s="8" t="str">
        <f t="shared" si="3"/>
        <v>0</v>
      </c>
      <c r="N65" s="8" t="str">
        <f t="shared" si="5"/>
        <v>0</v>
      </c>
      <c r="O65" s="8" t="e">
        <f>ROUND(VLOOKUP($M65,age!$A$2:$M$457,2,FALSE),1)</f>
        <v>#N/A</v>
      </c>
      <c r="P65" s="8" t="e">
        <f>ROUND(VLOOKUP($M65,age!$A$2:$M$457,3,FALSE),1)</f>
        <v>#N/A</v>
      </c>
      <c r="Q65" s="8" t="e">
        <f>ROUND(VLOOKUP($M65,age!$A$2:$M$457,4,FALSE),1)</f>
        <v>#N/A</v>
      </c>
      <c r="R65" s="8" t="e">
        <f>ROUND(VLOOKUP($M65,age!$A$2:$M$457,5,FALSE),1)</f>
        <v>#N/A</v>
      </c>
      <c r="S65" s="8" t="e">
        <f>ROUND(VLOOKUP($M65,age!$A$2:$M$457,6,FALSE),1)</f>
        <v>#N/A</v>
      </c>
      <c r="T65" s="8" t="e">
        <f>ROUND(VLOOKUP($M65,age!$A$2:$M$457,7,FALSE),1)</f>
        <v>#N/A</v>
      </c>
      <c r="U65" s="8" t="e">
        <f>ROUND(VLOOKUP($M65,age!$A$2:$M$457,8,FALSE),1)</f>
        <v>#N/A</v>
      </c>
      <c r="V65" s="8" t="e">
        <f>ROUND(VLOOKUP($M65,age!$A$2:$M$457,9,FALSE),1)</f>
        <v>#N/A</v>
      </c>
      <c r="W65" s="8" t="e">
        <f>ROUND(VLOOKUP($M65,age!$A$2:$M$457,10,FALSE),1)</f>
        <v>#N/A</v>
      </c>
      <c r="X65" s="8" t="e">
        <f>ROUND(VLOOKUP($M65,age!$A$2:$M$457,11,FALSE),1)</f>
        <v>#N/A</v>
      </c>
      <c r="Y65" s="8" t="e">
        <f>ROUND(VLOOKUP($M65,age!$A$2:$M$457,12,FALSE),1)</f>
        <v>#N/A</v>
      </c>
      <c r="Z65" s="8" t="e">
        <f>ROUND(VLOOKUP($M65,age!$A$2:$M$457,13,FALSE),1)</f>
        <v>#N/A</v>
      </c>
      <c r="AA65" s="8" t="e">
        <f>ROUND(VLOOKUP($N65,ht!$A$2:$H$253,2,FALSE),1)</f>
        <v>#N/A</v>
      </c>
      <c r="AB65" s="8" t="e">
        <f>ROUND(VLOOKUP($N65,ht!$A$2:$H$253,3,FALSE),1)</f>
        <v>#N/A</v>
      </c>
      <c r="AC65" s="8" t="e">
        <f>ROUND(VLOOKUP($N65,ht!$A$2:$H$253,4,FALSE),1)</f>
        <v>#N/A</v>
      </c>
      <c r="AD65" s="8" t="e">
        <f>ROUND(VLOOKUP($N65,ht!$A$2:$H$253,5,FALSE),1)</f>
        <v>#N/A</v>
      </c>
      <c r="AE65" s="8" t="e">
        <f>ROUND(VLOOKUP($N65,ht!$A$2:$H$253,6,FALSE),1)</f>
        <v>#N/A</v>
      </c>
      <c r="AF65" s="8" t="e">
        <f>ROUND(VLOOKUP($N65,ht!$A$2:$H$253,7,FALSE),1)</f>
        <v>#N/A</v>
      </c>
      <c r="AG65" s="8" t="e">
        <f>ROUND(VLOOKUP($N65,ht!$A$2:$H$253,8,FALSE),1)</f>
        <v>#N/A</v>
      </c>
    </row>
    <row r="66" spans="1:33" x14ac:dyDescent="0.5">
      <c r="A66" s="13"/>
      <c r="B66" s="14"/>
      <c r="C66" s="15"/>
      <c r="D66" s="15"/>
      <c r="E66" s="15"/>
      <c r="F66" s="15"/>
      <c r="G66" s="15"/>
      <c r="H66" s="18" t="str">
        <f t="shared" si="4"/>
        <v/>
      </c>
      <c r="I66" s="18" t="str">
        <f t="shared" si="0"/>
        <v/>
      </c>
      <c r="J66" s="18" t="str">
        <f t="shared" si="1"/>
        <v/>
      </c>
      <c r="K66" s="19" t="str">
        <f>Profile!$B$2</f>
        <v>-</v>
      </c>
      <c r="L66" s="21">
        <f t="shared" si="2"/>
        <v>44866</v>
      </c>
      <c r="M66" s="8" t="str">
        <f t="shared" si="3"/>
        <v>0</v>
      </c>
      <c r="N66" s="8" t="str">
        <f t="shared" si="5"/>
        <v>0</v>
      </c>
      <c r="O66" s="8" t="e">
        <f>ROUND(VLOOKUP($M66,age!$A$2:$M$457,2,FALSE),1)</f>
        <v>#N/A</v>
      </c>
      <c r="P66" s="8" t="e">
        <f>ROUND(VLOOKUP($M66,age!$A$2:$M$457,3,FALSE),1)</f>
        <v>#N/A</v>
      </c>
      <c r="Q66" s="8" t="e">
        <f>ROUND(VLOOKUP($M66,age!$A$2:$M$457,4,FALSE),1)</f>
        <v>#N/A</v>
      </c>
      <c r="R66" s="8" t="e">
        <f>ROUND(VLOOKUP($M66,age!$A$2:$M$457,5,FALSE),1)</f>
        <v>#N/A</v>
      </c>
      <c r="S66" s="8" t="e">
        <f>ROUND(VLOOKUP($M66,age!$A$2:$M$457,6,FALSE),1)</f>
        <v>#N/A</v>
      </c>
      <c r="T66" s="8" t="e">
        <f>ROUND(VLOOKUP($M66,age!$A$2:$M$457,7,FALSE),1)</f>
        <v>#N/A</v>
      </c>
      <c r="U66" s="8" t="e">
        <f>ROUND(VLOOKUP($M66,age!$A$2:$M$457,8,FALSE),1)</f>
        <v>#N/A</v>
      </c>
      <c r="V66" s="8" t="e">
        <f>ROUND(VLOOKUP($M66,age!$A$2:$M$457,9,FALSE),1)</f>
        <v>#N/A</v>
      </c>
      <c r="W66" s="8" t="e">
        <f>ROUND(VLOOKUP($M66,age!$A$2:$M$457,10,FALSE),1)</f>
        <v>#N/A</v>
      </c>
      <c r="X66" s="8" t="e">
        <f>ROUND(VLOOKUP($M66,age!$A$2:$M$457,11,FALSE),1)</f>
        <v>#N/A</v>
      </c>
      <c r="Y66" s="8" t="e">
        <f>ROUND(VLOOKUP($M66,age!$A$2:$M$457,12,FALSE),1)</f>
        <v>#N/A</v>
      </c>
      <c r="Z66" s="8" t="e">
        <f>ROUND(VLOOKUP($M66,age!$A$2:$M$457,13,FALSE),1)</f>
        <v>#N/A</v>
      </c>
      <c r="AA66" s="8" t="e">
        <f>ROUND(VLOOKUP($N66,ht!$A$2:$H$253,2,FALSE),1)</f>
        <v>#N/A</v>
      </c>
      <c r="AB66" s="8" t="e">
        <f>ROUND(VLOOKUP($N66,ht!$A$2:$H$253,3,FALSE),1)</f>
        <v>#N/A</v>
      </c>
      <c r="AC66" s="8" t="e">
        <f>ROUND(VLOOKUP($N66,ht!$A$2:$H$253,4,FALSE),1)</f>
        <v>#N/A</v>
      </c>
      <c r="AD66" s="8" t="e">
        <f>ROUND(VLOOKUP($N66,ht!$A$2:$H$253,5,FALSE),1)</f>
        <v>#N/A</v>
      </c>
      <c r="AE66" s="8" t="e">
        <f>ROUND(VLOOKUP($N66,ht!$A$2:$H$253,6,FALSE),1)</f>
        <v>#N/A</v>
      </c>
      <c r="AF66" s="8" t="e">
        <f>ROUND(VLOOKUP($N66,ht!$A$2:$H$253,7,FALSE),1)</f>
        <v>#N/A</v>
      </c>
      <c r="AG66" s="8" t="e">
        <f>ROUND(VLOOKUP($N66,ht!$A$2:$H$253,8,FALSE),1)</f>
        <v>#N/A</v>
      </c>
    </row>
    <row r="67" spans="1:33" x14ac:dyDescent="0.5">
      <c r="A67" s="13"/>
      <c r="B67" s="14"/>
      <c r="C67" s="15"/>
      <c r="D67" s="15"/>
      <c r="E67" s="15"/>
      <c r="F67" s="15"/>
      <c r="G67" s="15"/>
      <c r="H67" s="18" t="str">
        <f t="shared" si="4"/>
        <v/>
      </c>
      <c r="I67" s="18" t="str">
        <f t="shared" si="0"/>
        <v/>
      </c>
      <c r="J67" s="18" t="str">
        <f t="shared" si="1"/>
        <v/>
      </c>
      <c r="K67" s="19" t="str">
        <f>Profile!$B$2</f>
        <v>-</v>
      </c>
      <c r="L67" s="21">
        <f t="shared" si="2"/>
        <v>44866</v>
      </c>
      <c r="M67" s="8" t="str">
        <f t="shared" si="3"/>
        <v>0</v>
      </c>
      <c r="N67" s="8" t="str">
        <f t="shared" si="5"/>
        <v>0</v>
      </c>
      <c r="O67" s="8" t="e">
        <f>ROUND(VLOOKUP($M67,age!$A$2:$M$457,2,FALSE),1)</f>
        <v>#N/A</v>
      </c>
      <c r="P67" s="8" t="e">
        <f>ROUND(VLOOKUP($M67,age!$A$2:$M$457,3,FALSE),1)</f>
        <v>#N/A</v>
      </c>
      <c r="Q67" s="8" t="e">
        <f>ROUND(VLOOKUP($M67,age!$A$2:$M$457,4,FALSE),1)</f>
        <v>#N/A</v>
      </c>
      <c r="R67" s="8" t="e">
        <f>ROUND(VLOOKUP($M67,age!$A$2:$M$457,5,FALSE),1)</f>
        <v>#N/A</v>
      </c>
      <c r="S67" s="8" t="e">
        <f>ROUND(VLOOKUP($M67,age!$A$2:$M$457,6,FALSE),1)</f>
        <v>#N/A</v>
      </c>
      <c r="T67" s="8" t="e">
        <f>ROUND(VLOOKUP($M67,age!$A$2:$M$457,7,FALSE),1)</f>
        <v>#N/A</v>
      </c>
      <c r="U67" s="8" t="e">
        <f>ROUND(VLOOKUP($M67,age!$A$2:$M$457,8,FALSE),1)</f>
        <v>#N/A</v>
      </c>
      <c r="V67" s="8" t="e">
        <f>ROUND(VLOOKUP($M67,age!$A$2:$M$457,9,FALSE),1)</f>
        <v>#N/A</v>
      </c>
      <c r="W67" s="8" t="e">
        <f>ROUND(VLOOKUP($M67,age!$A$2:$M$457,10,FALSE),1)</f>
        <v>#N/A</v>
      </c>
      <c r="X67" s="8" t="e">
        <f>ROUND(VLOOKUP($M67,age!$A$2:$M$457,11,FALSE),1)</f>
        <v>#N/A</v>
      </c>
      <c r="Y67" s="8" t="e">
        <f>ROUND(VLOOKUP($M67,age!$A$2:$M$457,12,FALSE),1)</f>
        <v>#N/A</v>
      </c>
      <c r="Z67" s="8" t="e">
        <f>ROUND(VLOOKUP($M67,age!$A$2:$M$457,13,FALSE),1)</f>
        <v>#N/A</v>
      </c>
      <c r="AA67" s="8" t="e">
        <f>ROUND(VLOOKUP($N67,ht!$A$2:$H$253,2,FALSE),1)</f>
        <v>#N/A</v>
      </c>
      <c r="AB67" s="8" t="e">
        <f>ROUND(VLOOKUP($N67,ht!$A$2:$H$253,3,FALSE),1)</f>
        <v>#N/A</v>
      </c>
      <c r="AC67" s="8" t="e">
        <f>ROUND(VLOOKUP($N67,ht!$A$2:$H$253,4,FALSE),1)</f>
        <v>#N/A</v>
      </c>
      <c r="AD67" s="8" t="e">
        <f>ROUND(VLOOKUP($N67,ht!$A$2:$H$253,5,FALSE),1)</f>
        <v>#N/A</v>
      </c>
      <c r="AE67" s="8" t="e">
        <f>ROUND(VLOOKUP($N67,ht!$A$2:$H$253,6,FALSE),1)</f>
        <v>#N/A</v>
      </c>
      <c r="AF67" s="8" t="e">
        <f>ROUND(VLOOKUP($N67,ht!$A$2:$H$253,7,FALSE),1)</f>
        <v>#N/A</v>
      </c>
      <c r="AG67" s="8" t="e">
        <f>ROUND(VLOOKUP($N67,ht!$A$2:$H$253,8,FALSE),1)</f>
        <v>#N/A</v>
      </c>
    </row>
    <row r="68" spans="1:33" x14ac:dyDescent="0.5">
      <c r="A68" s="13"/>
      <c r="B68" s="14"/>
      <c r="C68" s="15"/>
      <c r="D68" s="15"/>
      <c r="E68" s="15"/>
      <c r="F68" s="15"/>
      <c r="G68" s="15"/>
      <c r="H68" s="18" t="str">
        <f t="shared" si="4"/>
        <v/>
      </c>
      <c r="I68" s="18" t="str">
        <f t="shared" si="0"/>
        <v/>
      </c>
      <c r="J68" s="18" t="str">
        <f t="shared" si="1"/>
        <v/>
      </c>
      <c r="K68" s="19" t="str">
        <f>Profile!$B$2</f>
        <v>-</v>
      </c>
      <c r="L68" s="21">
        <f t="shared" si="2"/>
        <v>44866</v>
      </c>
      <c r="M68" s="8" t="str">
        <f t="shared" si="3"/>
        <v>0</v>
      </c>
      <c r="N68" s="8" t="str">
        <f t="shared" si="5"/>
        <v>0</v>
      </c>
      <c r="O68" s="8" t="e">
        <f>ROUND(VLOOKUP($M68,age!$A$2:$M$457,2,FALSE),1)</f>
        <v>#N/A</v>
      </c>
      <c r="P68" s="8" t="e">
        <f>ROUND(VLOOKUP($M68,age!$A$2:$M$457,3,FALSE),1)</f>
        <v>#N/A</v>
      </c>
      <c r="Q68" s="8" t="e">
        <f>ROUND(VLOOKUP($M68,age!$A$2:$M$457,4,FALSE),1)</f>
        <v>#N/A</v>
      </c>
      <c r="R68" s="8" t="e">
        <f>ROUND(VLOOKUP($M68,age!$A$2:$M$457,5,FALSE),1)</f>
        <v>#N/A</v>
      </c>
      <c r="S68" s="8" t="e">
        <f>ROUND(VLOOKUP($M68,age!$A$2:$M$457,6,FALSE),1)</f>
        <v>#N/A</v>
      </c>
      <c r="T68" s="8" t="e">
        <f>ROUND(VLOOKUP($M68,age!$A$2:$M$457,7,FALSE),1)</f>
        <v>#N/A</v>
      </c>
      <c r="U68" s="8" t="e">
        <f>ROUND(VLOOKUP($M68,age!$A$2:$M$457,8,FALSE),1)</f>
        <v>#N/A</v>
      </c>
      <c r="V68" s="8" t="e">
        <f>ROUND(VLOOKUP($M68,age!$A$2:$M$457,9,FALSE),1)</f>
        <v>#N/A</v>
      </c>
      <c r="W68" s="8" t="e">
        <f>ROUND(VLOOKUP($M68,age!$A$2:$M$457,10,FALSE),1)</f>
        <v>#N/A</v>
      </c>
      <c r="X68" s="8" t="e">
        <f>ROUND(VLOOKUP($M68,age!$A$2:$M$457,11,FALSE),1)</f>
        <v>#N/A</v>
      </c>
      <c r="Y68" s="8" t="e">
        <f>ROUND(VLOOKUP($M68,age!$A$2:$M$457,12,FALSE),1)</f>
        <v>#N/A</v>
      </c>
      <c r="Z68" s="8" t="e">
        <f>ROUND(VLOOKUP($M68,age!$A$2:$M$457,13,FALSE),1)</f>
        <v>#N/A</v>
      </c>
      <c r="AA68" s="8" t="e">
        <f>ROUND(VLOOKUP($N68,ht!$A$2:$H$253,2,FALSE),1)</f>
        <v>#N/A</v>
      </c>
      <c r="AB68" s="8" t="e">
        <f>ROUND(VLOOKUP($N68,ht!$A$2:$H$253,3,FALSE),1)</f>
        <v>#N/A</v>
      </c>
      <c r="AC68" s="8" t="e">
        <f>ROUND(VLOOKUP($N68,ht!$A$2:$H$253,4,FALSE),1)</f>
        <v>#N/A</v>
      </c>
      <c r="AD68" s="8" t="e">
        <f>ROUND(VLOOKUP($N68,ht!$A$2:$H$253,5,FALSE),1)</f>
        <v>#N/A</v>
      </c>
      <c r="AE68" s="8" t="e">
        <f>ROUND(VLOOKUP($N68,ht!$A$2:$H$253,6,FALSE),1)</f>
        <v>#N/A</v>
      </c>
      <c r="AF68" s="8" t="e">
        <f>ROUND(VLOOKUP($N68,ht!$A$2:$H$253,7,FALSE),1)</f>
        <v>#N/A</v>
      </c>
      <c r="AG68" s="8" t="e">
        <f>ROUND(VLOOKUP($N68,ht!$A$2:$H$253,8,FALSE),1)</f>
        <v>#N/A</v>
      </c>
    </row>
    <row r="69" spans="1:33" x14ac:dyDescent="0.5">
      <c r="A69" s="13"/>
      <c r="B69" s="14"/>
      <c r="C69" s="15"/>
      <c r="D69" s="15"/>
      <c r="E69" s="15"/>
      <c r="F69" s="15"/>
      <c r="G69" s="15"/>
      <c r="H69" s="18" t="str">
        <f t="shared" si="4"/>
        <v/>
      </c>
      <c r="I69" s="18" t="str">
        <f t="shared" ref="I69:I103" si="6">IF(G69=0,"",IF(G69&gt;Z69,"สูง",IF(G69&gt;Y69,"ค่อนข้างสูง",IF(G69&gt;=X69,"ส่วนสูงตามเกณฑ์",IF(G69&gt;=W69,"ค่อนข้างเตี้ย","เตี้ย")))))</f>
        <v/>
      </c>
      <c r="J69" s="18" t="str">
        <f t="shared" ref="J69:J103" si="7">IF(F69=0,"",IF(F69&gt;AG69,"อ้วน",IF(F69&gt;AF69,"เริ่มอ้วน",IF(F69&gt;AE69,"ท้วม",IF(F69&gt;=AD69,"สมส่วน",IF(F69&gt;=AC69,"ค่อนข้างผอม","ผอม"))))))</f>
        <v/>
      </c>
      <c r="K69" s="19" t="str">
        <f>Profile!$B$2</f>
        <v>-</v>
      </c>
      <c r="L69" s="21">
        <f t="shared" ref="L69:L103" si="8">$J$1</f>
        <v>44866</v>
      </c>
      <c r="M69" s="8" t="str">
        <f t="shared" ref="M69:M103" si="9">CONCATENATE(C69,D69*12+E69)</f>
        <v>0</v>
      </c>
      <c r="N69" s="8" t="str">
        <f t="shared" si="5"/>
        <v>0</v>
      </c>
      <c r="O69" s="8" t="e">
        <f>ROUND(VLOOKUP($M69,age!$A$2:$M$457,2,FALSE),1)</f>
        <v>#N/A</v>
      </c>
      <c r="P69" s="8" t="e">
        <f>ROUND(VLOOKUP($M69,age!$A$2:$M$457,3,FALSE),1)</f>
        <v>#N/A</v>
      </c>
      <c r="Q69" s="8" t="e">
        <f>ROUND(VLOOKUP($M69,age!$A$2:$M$457,4,FALSE),1)</f>
        <v>#N/A</v>
      </c>
      <c r="R69" s="8" t="e">
        <f>ROUND(VLOOKUP($M69,age!$A$2:$M$457,5,FALSE),1)</f>
        <v>#N/A</v>
      </c>
      <c r="S69" s="8" t="e">
        <f>ROUND(VLOOKUP($M69,age!$A$2:$M$457,6,FALSE),1)</f>
        <v>#N/A</v>
      </c>
      <c r="T69" s="8" t="e">
        <f>ROUND(VLOOKUP($M69,age!$A$2:$M$457,7,FALSE),1)</f>
        <v>#N/A</v>
      </c>
      <c r="U69" s="8" t="e">
        <f>ROUND(VLOOKUP($M69,age!$A$2:$M$457,8,FALSE),1)</f>
        <v>#N/A</v>
      </c>
      <c r="V69" s="8" t="e">
        <f>ROUND(VLOOKUP($M69,age!$A$2:$M$457,9,FALSE),1)</f>
        <v>#N/A</v>
      </c>
      <c r="W69" s="8" t="e">
        <f>ROUND(VLOOKUP($M69,age!$A$2:$M$457,10,FALSE),1)</f>
        <v>#N/A</v>
      </c>
      <c r="X69" s="8" t="e">
        <f>ROUND(VLOOKUP($M69,age!$A$2:$M$457,11,FALSE),1)</f>
        <v>#N/A</v>
      </c>
      <c r="Y69" s="8" t="e">
        <f>ROUND(VLOOKUP($M69,age!$A$2:$M$457,12,FALSE),1)</f>
        <v>#N/A</v>
      </c>
      <c r="Z69" s="8" t="e">
        <f>ROUND(VLOOKUP($M69,age!$A$2:$M$457,13,FALSE),1)</f>
        <v>#N/A</v>
      </c>
      <c r="AA69" s="8" t="e">
        <f>ROUND(VLOOKUP($N69,ht!$A$2:$H$253,2,FALSE),1)</f>
        <v>#N/A</v>
      </c>
      <c r="AB69" s="8" t="e">
        <f>ROUND(VLOOKUP($N69,ht!$A$2:$H$253,3,FALSE),1)</f>
        <v>#N/A</v>
      </c>
      <c r="AC69" s="8" t="e">
        <f>ROUND(VLOOKUP($N69,ht!$A$2:$H$253,4,FALSE),1)</f>
        <v>#N/A</v>
      </c>
      <c r="AD69" s="8" t="e">
        <f>ROUND(VLOOKUP($N69,ht!$A$2:$H$253,5,FALSE),1)</f>
        <v>#N/A</v>
      </c>
      <c r="AE69" s="8" t="e">
        <f>ROUND(VLOOKUP($N69,ht!$A$2:$H$253,6,FALSE),1)</f>
        <v>#N/A</v>
      </c>
      <c r="AF69" s="8" t="e">
        <f>ROUND(VLOOKUP($N69,ht!$A$2:$H$253,7,FALSE),1)</f>
        <v>#N/A</v>
      </c>
      <c r="AG69" s="8" t="e">
        <f>ROUND(VLOOKUP($N69,ht!$A$2:$H$253,8,FALSE),1)</f>
        <v>#N/A</v>
      </c>
    </row>
    <row r="70" spans="1:33" x14ac:dyDescent="0.5">
      <c r="A70" s="13"/>
      <c r="B70" s="14"/>
      <c r="C70" s="15"/>
      <c r="D70" s="15"/>
      <c r="E70" s="15"/>
      <c r="F70" s="15"/>
      <c r="G70" s="15"/>
      <c r="H70" s="18" t="str">
        <f t="shared" ref="H70:H103" si="10">IF(F70=0,"",IF(F70&gt;T70,"น้ำหนักมากเกินเกณฑ์",IF(F70&gt;S70,"น้ำหนักค่อนข้างมาก",IF(F70&gt;=R70,"น้ำหนักตามเกณฑ์",IF(F70&gt;=Q70,"น้ำหนักค่อนข้างน้อย","น้ำหนักน้อยกว่าเกณฑ์")))))</f>
        <v/>
      </c>
      <c r="I70" s="18" t="str">
        <f t="shared" si="6"/>
        <v/>
      </c>
      <c r="J70" s="18" t="str">
        <f t="shared" si="7"/>
        <v/>
      </c>
      <c r="K70" s="19" t="str">
        <f>Profile!$B$2</f>
        <v>-</v>
      </c>
      <c r="L70" s="21">
        <f t="shared" si="8"/>
        <v>44866</v>
      </c>
      <c r="M70" s="8" t="str">
        <f t="shared" si="9"/>
        <v>0</v>
      </c>
      <c r="N70" s="8" t="str">
        <f t="shared" ref="N70:N103" si="11">CONCATENATE(C70,ROUND(G70,0))</f>
        <v>0</v>
      </c>
      <c r="O70" s="8" t="e">
        <f>ROUND(VLOOKUP($M70,age!$A$2:$M$457,2,FALSE),1)</f>
        <v>#N/A</v>
      </c>
      <c r="P70" s="8" t="e">
        <f>ROUND(VLOOKUP($M70,age!$A$2:$M$457,3,FALSE),1)</f>
        <v>#N/A</v>
      </c>
      <c r="Q70" s="8" t="e">
        <f>ROUND(VLOOKUP($M70,age!$A$2:$M$457,4,FALSE),1)</f>
        <v>#N/A</v>
      </c>
      <c r="R70" s="8" t="e">
        <f>ROUND(VLOOKUP($M70,age!$A$2:$M$457,5,FALSE),1)</f>
        <v>#N/A</v>
      </c>
      <c r="S70" s="8" t="e">
        <f>ROUND(VLOOKUP($M70,age!$A$2:$M$457,6,FALSE),1)</f>
        <v>#N/A</v>
      </c>
      <c r="T70" s="8" t="e">
        <f>ROUND(VLOOKUP($M70,age!$A$2:$M$457,7,FALSE),1)</f>
        <v>#N/A</v>
      </c>
      <c r="U70" s="8" t="e">
        <f>ROUND(VLOOKUP($M70,age!$A$2:$M$457,8,FALSE),1)</f>
        <v>#N/A</v>
      </c>
      <c r="V70" s="8" t="e">
        <f>ROUND(VLOOKUP($M70,age!$A$2:$M$457,9,FALSE),1)</f>
        <v>#N/A</v>
      </c>
      <c r="W70" s="8" t="e">
        <f>ROUND(VLOOKUP($M70,age!$A$2:$M$457,10,FALSE),1)</f>
        <v>#N/A</v>
      </c>
      <c r="X70" s="8" t="e">
        <f>ROUND(VLOOKUP($M70,age!$A$2:$M$457,11,FALSE),1)</f>
        <v>#N/A</v>
      </c>
      <c r="Y70" s="8" t="e">
        <f>ROUND(VLOOKUP($M70,age!$A$2:$M$457,12,FALSE),1)</f>
        <v>#N/A</v>
      </c>
      <c r="Z70" s="8" t="e">
        <f>ROUND(VLOOKUP($M70,age!$A$2:$M$457,13,FALSE),1)</f>
        <v>#N/A</v>
      </c>
      <c r="AA70" s="8" t="e">
        <f>ROUND(VLOOKUP($N70,ht!$A$2:$H$253,2,FALSE),1)</f>
        <v>#N/A</v>
      </c>
      <c r="AB70" s="8" t="e">
        <f>ROUND(VLOOKUP($N70,ht!$A$2:$H$253,3,FALSE),1)</f>
        <v>#N/A</v>
      </c>
      <c r="AC70" s="8" t="e">
        <f>ROUND(VLOOKUP($N70,ht!$A$2:$H$253,4,FALSE),1)</f>
        <v>#N/A</v>
      </c>
      <c r="AD70" s="8" t="e">
        <f>ROUND(VLOOKUP($N70,ht!$A$2:$H$253,5,FALSE),1)</f>
        <v>#N/A</v>
      </c>
      <c r="AE70" s="8" t="e">
        <f>ROUND(VLOOKUP($N70,ht!$A$2:$H$253,6,FALSE),1)</f>
        <v>#N/A</v>
      </c>
      <c r="AF70" s="8" t="e">
        <f>ROUND(VLOOKUP($N70,ht!$A$2:$H$253,7,FALSE),1)</f>
        <v>#N/A</v>
      </c>
      <c r="AG70" s="8" t="e">
        <f>ROUND(VLOOKUP($N70,ht!$A$2:$H$253,8,FALSE),1)</f>
        <v>#N/A</v>
      </c>
    </row>
    <row r="71" spans="1:33" x14ac:dyDescent="0.5">
      <c r="A71" s="13"/>
      <c r="B71" s="14"/>
      <c r="C71" s="15"/>
      <c r="D71" s="15"/>
      <c r="E71" s="15"/>
      <c r="F71" s="15"/>
      <c r="G71" s="15"/>
      <c r="H71" s="18" t="str">
        <f t="shared" si="10"/>
        <v/>
      </c>
      <c r="I71" s="18" t="str">
        <f t="shared" si="6"/>
        <v/>
      </c>
      <c r="J71" s="18" t="str">
        <f t="shared" si="7"/>
        <v/>
      </c>
      <c r="K71" s="19" t="str">
        <f>Profile!$B$2</f>
        <v>-</v>
      </c>
      <c r="L71" s="21">
        <f t="shared" si="8"/>
        <v>44866</v>
      </c>
      <c r="M71" s="8" t="str">
        <f t="shared" si="9"/>
        <v>0</v>
      </c>
      <c r="N71" s="8" t="str">
        <f t="shared" si="11"/>
        <v>0</v>
      </c>
      <c r="O71" s="8" t="e">
        <f>ROUND(VLOOKUP($M71,age!$A$2:$M$457,2,FALSE),1)</f>
        <v>#N/A</v>
      </c>
      <c r="P71" s="8" t="e">
        <f>ROUND(VLOOKUP($M71,age!$A$2:$M$457,3,FALSE),1)</f>
        <v>#N/A</v>
      </c>
      <c r="Q71" s="8" t="e">
        <f>ROUND(VLOOKUP($M71,age!$A$2:$M$457,4,FALSE),1)</f>
        <v>#N/A</v>
      </c>
      <c r="R71" s="8" t="e">
        <f>ROUND(VLOOKUP($M71,age!$A$2:$M$457,5,FALSE),1)</f>
        <v>#N/A</v>
      </c>
      <c r="S71" s="8" t="e">
        <f>ROUND(VLOOKUP($M71,age!$A$2:$M$457,6,FALSE),1)</f>
        <v>#N/A</v>
      </c>
      <c r="T71" s="8" t="e">
        <f>ROUND(VLOOKUP($M71,age!$A$2:$M$457,7,FALSE),1)</f>
        <v>#N/A</v>
      </c>
      <c r="U71" s="8" t="e">
        <f>ROUND(VLOOKUP($M71,age!$A$2:$M$457,8,FALSE),1)</f>
        <v>#N/A</v>
      </c>
      <c r="V71" s="8" t="e">
        <f>ROUND(VLOOKUP($M71,age!$A$2:$M$457,9,FALSE),1)</f>
        <v>#N/A</v>
      </c>
      <c r="W71" s="8" t="e">
        <f>ROUND(VLOOKUP($M71,age!$A$2:$M$457,10,FALSE),1)</f>
        <v>#N/A</v>
      </c>
      <c r="X71" s="8" t="e">
        <f>ROUND(VLOOKUP($M71,age!$A$2:$M$457,11,FALSE),1)</f>
        <v>#N/A</v>
      </c>
      <c r="Y71" s="8" t="e">
        <f>ROUND(VLOOKUP($M71,age!$A$2:$M$457,12,FALSE),1)</f>
        <v>#N/A</v>
      </c>
      <c r="Z71" s="8" t="e">
        <f>ROUND(VLOOKUP($M71,age!$A$2:$M$457,13,FALSE),1)</f>
        <v>#N/A</v>
      </c>
      <c r="AA71" s="8" t="e">
        <f>ROUND(VLOOKUP($N71,ht!$A$2:$H$253,2,FALSE),1)</f>
        <v>#N/A</v>
      </c>
      <c r="AB71" s="8" t="e">
        <f>ROUND(VLOOKUP($N71,ht!$A$2:$H$253,3,FALSE),1)</f>
        <v>#N/A</v>
      </c>
      <c r="AC71" s="8" t="e">
        <f>ROUND(VLOOKUP($N71,ht!$A$2:$H$253,4,FALSE),1)</f>
        <v>#N/A</v>
      </c>
      <c r="AD71" s="8" t="e">
        <f>ROUND(VLOOKUP($N71,ht!$A$2:$H$253,5,FALSE),1)</f>
        <v>#N/A</v>
      </c>
      <c r="AE71" s="8" t="e">
        <f>ROUND(VLOOKUP($N71,ht!$A$2:$H$253,6,FALSE),1)</f>
        <v>#N/A</v>
      </c>
      <c r="AF71" s="8" t="e">
        <f>ROUND(VLOOKUP($N71,ht!$A$2:$H$253,7,FALSE),1)</f>
        <v>#N/A</v>
      </c>
      <c r="AG71" s="8" t="e">
        <f>ROUND(VLOOKUP($N71,ht!$A$2:$H$253,8,FALSE),1)</f>
        <v>#N/A</v>
      </c>
    </row>
    <row r="72" spans="1:33" x14ac:dyDescent="0.5">
      <c r="A72" s="13"/>
      <c r="B72" s="14"/>
      <c r="C72" s="15"/>
      <c r="D72" s="15"/>
      <c r="E72" s="15"/>
      <c r="F72" s="15"/>
      <c r="G72" s="15"/>
      <c r="H72" s="18" t="str">
        <f t="shared" si="10"/>
        <v/>
      </c>
      <c r="I72" s="18" t="str">
        <f t="shared" si="6"/>
        <v/>
      </c>
      <c r="J72" s="18" t="str">
        <f t="shared" si="7"/>
        <v/>
      </c>
      <c r="K72" s="19" t="str">
        <f>Profile!$B$2</f>
        <v>-</v>
      </c>
      <c r="L72" s="21">
        <f t="shared" si="8"/>
        <v>44866</v>
      </c>
      <c r="M72" s="8" t="str">
        <f t="shared" si="9"/>
        <v>0</v>
      </c>
      <c r="N72" s="8" t="str">
        <f t="shared" si="11"/>
        <v>0</v>
      </c>
      <c r="O72" s="8" t="e">
        <f>ROUND(VLOOKUP($M72,age!$A$2:$M$457,2,FALSE),1)</f>
        <v>#N/A</v>
      </c>
      <c r="P72" s="8" t="e">
        <f>ROUND(VLOOKUP($M72,age!$A$2:$M$457,3,FALSE),1)</f>
        <v>#N/A</v>
      </c>
      <c r="Q72" s="8" t="e">
        <f>ROUND(VLOOKUP($M72,age!$A$2:$M$457,4,FALSE),1)</f>
        <v>#N/A</v>
      </c>
      <c r="R72" s="8" t="e">
        <f>ROUND(VLOOKUP($M72,age!$A$2:$M$457,5,FALSE),1)</f>
        <v>#N/A</v>
      </c>
      <c r="S72" s="8" t="e">
        <f>ROUND(VLOOKUP($M72,age!$A$2:$M$457,6,FALSE),1)</f>
        <v>#N/A</v>
      </c>
      <c r="T72" s="8" t="e">
        <f>ROUND(VLOOKUP($M72,age!$A$2:$M$457,7,FALSE),1)</f>
        <v>#N/A</v>
      </c>
      <c r="U72" s="8" t="e">
        <f>ROUND(VLOOKUP($M72,age!$A$2:$M$457,8,FALSE),1)</f>
        <v>#N/A</v>
      </c>
      <c r="V72" s="8" t="e">
        <f>ROUND(VLOOKUP($M72,age!$A$2:$M$457,9,FALSE),1)</f>
        <v>#N/A</v>
      </c>
      <c r="W72" s="8" t="e">
        <f>ROUND(VLOOKUP($M72,age!$A$2:$M$457,10,FALSE),1)</f>
        <v>#N/A</v>
      </c>
      <c r="X72" s="8" t="e">
        <f>ROUND(VLOOKUP($M72,age!$A$2:$M$457,11,FALSE),1)</f>
        <v>#N/A</v>
      </c>
      <c r="Y72" s="8" t="e">
        <f>ROUND(VLOOKUP($M72,age!$A$2:$M$457,12,FALSE),1)</f>
        <v>#N/A</v>
      </c>
      <c r="Z72" s="8" t="e">
        <f>ROUND(VLOOKUP($M72,age!$A$2:$M$457,13,FALSE),1)</f>
        <v>#N/A</v>
      </c>
      <c r="AA72" s="8" t="e">
        <f>ROUND(VLOOKUP($N72,ht!$A$2:$H$253,2,FALSE),1)</f>
        <v>#N/A</v>
      </c>
      <c r="AB72" s="8" t="e">
        <f>ROUND(VLOOKUP($N72,ht!$A$2:$H$253,3,FALSE),1)</f>
        <v>#N/A</v>
      </c>
      <c r="AC72" s="8" t="e">
        <f>ROUND(VLOOKUP($N72,ht!$A$2:$H$253,4,FALSE),1)</f>
        <v>#N/A</v>
      </c>
      <c r="AD72" s="8" t="e">
        <f>ROUND(VLOOKUP($N72,ht!$A$2:$H$253,5,FALSE),1)</f>
        <v>#N/A</v>
      </c>
      <c r="AE72" s="8" t="e">
        <f>ROUND(VLOOKUP($N72,ht!$A$2:$H$253,6,FALSE),1)</f>
        <v>#N/A</v>
      </c>
      <c r="AF72" s="8" t="e">
        <f>ROUND(VLOOKUP($N72,ht!$A$2:$H$253,7,FALSE),1)</f>
        <v>#N/A</v>
      </c>
      <c r="AG72" s="8" t="e">
        <f>ROUND(VLOOKUP($N72,ht!$A$2:$H$253,8,FALSE),1)</f>
        <v>#N/A</v>
      </c>
    </row>
    <row r="73" spans="1:33" x14ac:dyDescent="0.5">
      <c r="A73" s="13"/>
      <c r="B73" s="14"/>
      <c r="C73" s="15"/>
      <c r="D73" s="15"/>
      <c r="E73" s="15"/>
      <c r="F73" s="15"/>
      <c r="G73" s="15"/>
      <c r="H73" s="18" t="str">
        <f t="shared" si="10"/>
        <v/>
      </c>
      <c r="I73" s="18" t="str">
        <f t="shared" si="6"/>
        <v/>
      </c>
      <c r="J73" s="18" t="str">
        <f t="shared" si="7"/>
        <v/>
      </c>
      <c r="K73" s="19" t="str">
        <f>Profile!$B$2</f>
        <v>-</v>
      </c>
      <c r="L73" s="21">
        <f t="shared" si="8"/>
        <v>44866</v>
      </c>
      <c r="M73" s="8" t="str">
        <f t="shared" si="9"/>
        <v>0</v>
      </c>
      <c r="N73" s="8" t="str">
        <f t="shared" si="11"/>
        <v>0</v>
      </c>
      <c r="O73" s="8" t="e">
        <f>ROUND(VLOOKUP($M73,age!$A$2:$M$457,2,FALSE),1)</f>
        <v>#N/A</v>
      </c>
      <c r="P73" s="8" t="e">
        <f>ROUND(VLOOKUP($M73,age!$A$2:$M$457,3,FALSE),1)</f>
        <v>#N/A</v>
      </c>
      <c r="Q73" s="8" t="e">
        <f>ROUND(VLOOKUP($M73,age!$A$2:$M$457,4,FALSE),1)</f>
        <v>#N/A</v>
      </c>
      <c r="R73" s="8" t="e">
        <f>ROUND(VLOOKUP($M73,age!$A$2:$M$457,5,FALSE),1)</f>
        <v>#N/A</v>
      </c>
      <c r="S73" s="8" t="e">
        <f>ROUND(VLOOKUP($M73,age!$A$2:$M$457,6,FALSE),1)</f>
        <v>#N/A</v>
      </c>
      <c r="T73" s="8" t="e">
        <f>ROUND(VLOOKUP($M73,age!$A$2:$M$457,7,FALSE),1)</f>
        <v>#N/A</v>
      </c>
      <c r="U73" s="8" t="e">
        <f>ROUND(VLOOKUP($M73,age!$A$2:$M$457,8,FALSE),1)</f>
        <v>#N/A</v>
      </c>
      <c r="V73" s="8" t="e">
        <f>ROUND(VLOOKUP($M73,age!$A$2:$M$457,9,FALSE),1)</f>
        <v>#N/A</v>
      </c>
      <c r="W73" s="8" t="e">
        <f>ROUND(VLOOKUP($M73,age!$A$2:$M$457,10,FALSE),1)</f>
        <v>#N/A</v>
      </c>
      <c r="X73" s="8" t="e">
        <f>ROUND(VLOOKUP($M73,age!$A$2:$M$457,11,FALSE),1)</f>
        <v>#N/A</v>
      </c>
      <c r="Y73" s="8" t="e">
        <f>ROUND(VLOOKUP($M73,age!$A$2:$M$457,12,FALSE),1)</f>
        <v>#N/A</v>
      </c>
      <c r="Z73" s="8" t="e">
        <f>ROUND(VLOOKUP($M73,age!$A$2:$M$457,13,FALSE),1)</f>
        <v>#N/A</v>
      </c>
      <c r="AA73" s="8" t="e">
        <f>ROUND(VLOOKUP($N73,ht!$A$2:$H$253,2,FALSE),1)</f>
        <v>#N/A</v>
      </c>
      <c r="AB73" s="8" t="e">
        <f>ROUND(VLOOKUP($N73,ht!$A$2:$H$253,3,FALSE),1)</f>
        <v>#N/A</v>
      </c>
      <c r="AC73" s="8" t="e">
        <f>ROUND(VLOOKUP($N73,ht!$A$2:$H$253,4,FALSE),1)</f>
        <v>#N/A</v>
      </c>
      <c r="AD73" s="8" t="e">
        <f>ROUND(VLOOKUP($N73,ht!$A$2:$H$253,5,FALSE),1)</f>
        <v>#N/A</v>
      </c>
      <c r="AE73" s="8" t="e">
        <f>ROUND(VLOOKUP($N73,ht!$A$2:$H$253,6,FALSE),1)</f>
        <v>#N/A</v>
      </c>
      <c r="AF73" s="8" t="e">
        <f>ROUND(VLOOKUP($N73,ht!$A$2:$H$253,7,FALSE),1)</f>
        <v>#N/A</v>
      </c>
      <c r="AG73" s="8" t="e">
        <f>ROUND(VLOOKUP($N73,ht!$A$2:$H$253,8,FALSE),1)</f>
        <v>#N/A</v>
      </c>
    </row>
    <row r="74" spans="1:33" x14ac:dyDescent="0.5">
      <c r="A74" s="13"/>
      <c r="B74" s="14"/>
      <c r="C74" s="15"/>
      <c r="D74" s="15"/>
      <c r="E74" s="15"/>
      <c r="F74" s="15"/>
      <c r="G74" s="15"/>
      <c r="H74" s="18" t="str">
        <f t="shared" si="10"/>
        <v/>
      </c>
      <c r="I74" s="18" t="str">
        <f t="shared" si="6"/>
        <v/>
      </c>
      <c r="J74" s="18" t="str">
        <f t="shared" si="7"/>
        <v/>
      </c>
      <c r="K74" s="19" t="str">
        <f>Profile!$B$2</f>
        <v>-</v>
      </c>
      <c r="L74" s="21">
        <f t="shared" si="8"/>
        <v>44866</v>
      </c>
      <c r="M74" s="8" t="str">
        <f t="shared" si="9"/>
        <v>0</v>
      </c>
      <c r="N74" s="8" t="str">
        <f t="shared" si="11"/>
        <v>0</v>
      </c>
      <c r="O74" s="8" t="e">
        <f>ROUND(VLOOKUP($M74,age!$A$2:$M$457,2,FALSE),1)</f>
        <v>#N/A</v>
      </c>
      <c r="P74" s="8" t="e">
        <f>ROUND(VLOOKUP($M74,age!$A$2:$M$457,3,FALSE),1)</f>
        <v>#N/A</v>
      </c>
      <c r="Q74" s="8" t="e">
        <f>ROUND(VLOOKUP($M74,age!$A$2:$M$457,4,FALSE),1)</f>
        <v>#N/A</v>
      </c>
      <c r="R74" s="8" t="e">
        <f>ROUND(VLOOKUP($M74,age!$A$2:$M$457,5,FALSE),1)</f>
        <v>#N/A</v>
      </c>
      <c r="S74" s="8" t="e">
        <f>ROUND(VLOOKUP($M74,age!$A$2:$M$457,6,FALSE),1)</f>
        <v>#N/A</v>
      </c>
      <c r="T74" s="8" t="e">
        <f>ROUND(VLOOKUP($M74,age!$A$2:$M$457,7,FALSE),1)</f>
        <v>#N/A</v>
      </c>
      <c r="U74" s="8" t="e">
        <f>ROUND(VLOOKUP($M74,age!$A$2:$M$457,8,FALSE),1)</f>
        <v>#N/A</v>
      </c>
      <c r="V74" s="8" t="e">
        <f>ROUND(VLOOKUP($M74,age!$A$2:$M$457,9,FALSE),1)</f>
        <v>#N/A</v>
      </c>
      <c r="W74" s="8" t="e">
        <f>ROUND(VLOOKUP($M74,age!$A$2:$M$457,10,FALSE),1)</f>
        <v>#N/A</v>
      </c>
      <c r="X74" s="8" t="e">
        <f>ROUND(VLOOKUP($M74,age!$A$2:$M$457,11,FALSE),1)</f>
        <v>#N/A</v>
      </c>
      <c r="Y74" s="8" t="e">
        <f>ROUND(VLOOKUP($M74,age!$A$2:$M$457,12,FALSE),1)</f>
        <v>#N/A</v>
      </c>
      <c r="Z74" s="8" t="e">
        <f>ROUND(VLOOKUP($M74,age!$A$2:$M$457,13,FALSE),1)</f>
        <v>#N/A</v>
      </c>
      <c r="AA74" s="8" t="e">
        <f>ROUND(VLOOKUP($N74,ht!$A$2:$H$253,2,FALSE),1)</f>
        <v>#N/A</v>
      </c>
      <c r="AB74" s="8" t="e">
        <f>ROUND(VLOOKUP($N74,ht!$A$2:$H$253,3,FALSE),1)</f>
        <v>#N/A</v>
      </c>
      <c r="AC74" s="8" t="e">
        <f>ROUND(VLOOKUP($N74,ht!$A$2:$H$253,4,FALSE),1)</f>
        <v>#N/A</v>
      </c>
      <c r="AD74" s="8" t="e">
        <f>ROUND(VLOOKUP($N74,ht!$A$2:$H$253,5,FALSE),1)</f>
        <v>#N/A</v>
      </c>
      <c r="AE74" s="8" t="e">
        <f>ROUND(VLOOKUP($N74,ht!$A$2:$H$253,6,FALSE),1)</f>
        <v>#N/A</v>
      </c>
      <c r="AF74" s="8" t="e">
        <f>ROUND(VLOOKUP($N74,ht!$A$2:$H$253,7,FALSE),1)</f>
        <v>#N/A</v>
      </c>
      <c r="AG74" s="8" t="e">
        <f>ROUND(VLOOKUP($N74,ht!$A$2:$H$253,8,FALSE),1)</f>
        <v>#N/A</v>
      </c>
    </row>
    <row r="75" spans="1:33" x14ac:dyDescent="0.5">
      <c r="A75" s="13"/>
      <c r="B75" s="14"/>
      <c r="C75" s="15"/>
      <c r="D75" s="15"/>
      <c r="E75" s="15"/>
      <c r="F75" s="15"/>
      <c r="G75" s="15"/>
      <c r="H75" s="18" t="str">
        <f t="shared" si="10"/>
        <v/>
      </c>
      <c r="I75" s="18" t="str">
        <f t="shared" si="6"/>
        <v/>
      </c>
      <c r="J75" s="18" t="str">
        <f t="shared" si="7"/>
        <v/>
      </c>
      <c r="K75" s="19" t="str">
        <f>Profile!$B$2</f>
        <v>-</v>
      </c>
      <c r="L75" s="21">
        <f t="shared" si="8"/>
        <v>44866</v>
      </c>
      <c r="M75" s="8" t="str">
        <f t="shared" si="9"/>
        <v>0</v>
      </c>
      <c r="N75" s="8" t="str">
        <f t="shared" si="11"/>
        <v>0</v>
      </c>
      <c r="O75" s="8" t="e">
        <f>ROUND(VLOOKUP($M75,age!$A$2:$M$457,2,FALSE),1)</f>
        <v>#N/A</v>
      </c>
      <c r="P75" s="8" t="e">
        <f>ROUND(VLOOKUP($M75,age!$A$2:$M$457,3,FALSE),1)</f>
        <v>#N/A</v>
      </c>
      <c r="Q75" s="8" t="e">
        <f>ROUND(VLOOKUP($M75,age!$A$2:$M$457,4,FALSE),1)</f>
        <v>#N/A</v>
      </c>
      <c r="R75" s="8" t="e">
        <f>ROUND(VLOOKUP($M75,age!$A$2:$M$457,5,FALSE),1)</f>
        <v>#N/A</v>
      </c>
      <c r="S75" s="8" t="e">
        <f>ROUND(VLOOKUP($M75,age!$A$2:$M$457,6,FALSE),1)</f>
        <v>#N/A</v>
      </c>
      <c r="T75" s="8" t="e">
        <f>ROUND(VLOOKUP($M75,age!$A$2:$M$457,7,FALSE),1)</f>
        <v>#N/A</v>
      </c>
      <c r="U75" s="8" t="e">
        <f>ROUND(VLOOKUP($M75,age!$A$2:$M$457,8,FALSE),1)</f>
        <v>#N/A</v>
      </c>
      <c r="V75" s="8" t="e">
        <f>ROUND(VLOOKUP($M75,age!$A$2:$M$457,9,FALSE),1)</f>
        <v>#N/A</v>
      </c>
      <c r="W75" s="8" t="e">
        <f>ROUND(VLOOKUP($M75,age!$A$2:$M$457,10,FALSE),1)</f>
        <v>#N/A</v>
      </c>
      <c r="X75" s="8" t="e">
        <f>ROUND(VLOOKUP($M75,age!$A$2:$M$457,11,FALSE),1)</f>
        <v>#N/A</v>
      </c>
      <c r="Y75" s="8" t="e">
        <f>ROUND(VLOOKUP($M75,age!$A$2:$M$457,12,FALSE),1)</f>
        <v>#N/A</v>
      </c>
      <c r="Z75" s="8" t="e">
        <f>ROUND(VLOOKUP($M75,age!$A$2:$M$457,13,FALSE),1)</f>
        <v>#N/A</v>
      </c>
      <c r="AA75" s="8" t="e">
        <f>ROUND(VLOOKUP($N75,ht!$A$2:$H$253,2,FALSE),1)</f>
        <v>#N/A</v>
      </c>
      <c r="AB75" s="8" t="e">
        <f>ROUND(VLOOKUP($N75,ht!$A$2:$H$253,3,FALSE),1)</f>
        <v>#N/A</v>
      </c>
      <c r="AC75" s="8" t="e">
        <f>ROUND(VLOOKUP($N75,ht!$A$2:$H$253,4,FALSE),1)</f>
        <v>#N/A</v>
      </c>
      <c r="AD75" s="8" t="e">
        <f>ROUND(VLOOKUP($N75,ht!$A$2:$H$253,5,FALSE),1)</f>
        <v>#N/A</v>
      </c>
      <c r="AE75" s="8" t="e">
        <f>ROUND(VLOOKUP($N75,ht!$A$2:$H$253,6,FALSE),1)</f>
        <v>#N/A</v>
      </c>
      <c r="AF75" s="8" t="e">
        <f>ROUND(VLOOKUP($N75,ht!$A$2:$H$253,7,FALSE),1)</f>
        <v>#N/A</v>
      </c>
      <c r="AG75" s="8" t="e">
        <f>ROUND(VLOOKUP($N75,ht!$A$2:$H$253,8,FALSE),1)</f>
        <v>#N/A</v>
      </c>
    </row>
    <row r="76" spans="1:33" x14ac:dyDescent="0.5">
      <c r="A76" s="13"/>
      <c r="B76" s="14"/>
      <c r="C76" s="15"/>
      <c r="D76" s="15"/>
      <c r="E76" s="15"/>
      <c r="F76" s="15"/>
      <c r="G76" s="15"/>
      <c r="H76" s="18" t="str">
        <f t="shared" si="10"/>
        <v/>
      </c>
      <c r="I76" s="18" t="str">
        <f t="shared" si="6"/>
        <v/>
      </c>
      <c r="J76" s="18" t="str">
        <f t="shared" si="7"/>
        <v/>
      </c>
      <c r="K76" s="19" t="str">
        <f>Profile!$B$2</f>
        <v>-</v>
      </c>
      <c r="L76" s="21">
        <f t="shared" si="8"/>
        <v>44866</v>
      </c>
      <c r="M76" s="8" t="str">
        <f t="shared" si="9"/>
        <v>0</v>
      </c>
      <c r="N76" s="8" t="str">
        <f t="shared" si="11"/>
        <v>0</v>
      </c>
      <c r="O76" s="8" t="e">
        <f>ROUND(VLOOKUP($M76,age!$A$2:$M$457,2,FALSE),1)</f>
        <v>#N/A</v>
      </c>
      <c r="P76" s="8" t="e">
        <f>ROUND(VLOOKUP($M76,age!$A$2:$M$457,3,FALSE),1)</f>
        <v>#N/A</v>
      </c>
      <c r="Q76" s="8" t="e">
        <f>ROUND(VLOOKUP($M76,age!$A$2:$M$457,4,FALSE),1)</f>
        <v>#N/A</v>
      </c>
      <c r="R76" s="8" t="e">
        <f>ROUND(VLOOKUP($M76,age!$A$2:$M$457,5,FALSE),1)</f>
        <v>#N/A</v>
      </c>
      <c r="S76" s="8" t="e">
        <f>ROUND(VLOOKUP($M76,age!$A$2:$M$457,6,FALSE),1)</f>
        <v>#N/A</v>
      </c>
      <c r="T76" s="8" t="e">
        <f>ROUND(VLOOKUP($M76,age!$A$2:$M$457,7,FALSE),1)</f>
        <v>#N/A</v>
      </c>
      <c r="U76" s="8" t="e">
        <f>ROUND(VLOOKUP($M76,age!$A$2:$M$457,8,FALSE),1)</f>
        <v>#N/A</v>
      </c>
      <c r="V76" s="8" t="e">
        <f>ROUND(VLOOKUP($M76,age!$A$2:$M$457,9,FALSE),1)</f>
        <v>#N/A</v>
      </c>
      <c r="W76" s="8" t="e">
        <f>ROUND(VLOOKUP($M76,age!$A$2:$M$457,10,FALSE),1)</f>
        <v>#N/A</v>
      </c>
      <c r="X76" s="8" t="e">
        <f>ROUND(VLOOKUP($M76,age!$A$2:$M$457,11,FALSE),1)</f>
        <v>#N/A</v>
      </c>
      <c r="Y76" s="8" t="e">
        <f>ROUND(VLOOKUP($M76,age!$A$2:$M$457,12,FALSE),1)</f>
        <v>#N/A</v>
      </c>
      <c r="Z76" s="8" t="e">
        <f>ROUND(VLOOKUP($M76,age!$A$2:$M$457,13,FALSE),1)</f>
        <v>#N/A</v>
      </c>
      <c r="AA76" s="8" t="e">
        <f>ROUND(VLOOKUP($N76,ht!$A$2:$H$253,2,FALSE),1)</f>
        <v>#N/A</v>
      </c>
      <c r="AB76" s="8" t="e">
        <f>ROUND(VLOOKUP($N76,ht!$A$2:$H$253,3,FALSE),1)</f>
        <v>#N/A</v>
      </c>
      <c r="AC76" s="8" t="e">
        <f>ROUND(VLOOKUP($N76,ht!$A$2:$H$253,4,FALSE),1)</f>
        <v>#N/A</v>
      </c>
      <c r="AD76" s="8" t="e">
        <f>ROUND(VLOOKUP($N76,ht!$A$2:$H$253,5,FALSE),1)</f>
        <v>#N/A</v>
      </c>
      <c r="AE76" s="8" t="e">
        <f>ROUND(VLOOKUP($N76,ht!$A$2:$H$253,6,FALSE),1)</f>
        <v>#N/A</v>
      </c>
      <c r="AF76" s="8" t="e">
        <f>ROUND(VLOOKUP($N76,ht!$A$2:$H$253,7,FALSE),1)</f>
        <v>#N/A</v>
      </c>
      <c r="AG76" s="8" t="e">
        <f>ROUND(VLOOKUP($N76,ht!$A$2:$H$253,8,FALSE),1)</f>
        <v>#N/A</v>
      </c>
    </row>
    <row r="77" spans="1:33" x14ac:dyDescent="0.5">
      <c r="A77" s="13"/>
      <c r="B77" s="14"/>
      <c r="C77" s="15"/>
      <c r="D77" s="15"/>
      <c r="E77" s="15"/>
      <c r="F77" s="15"/>
      <c r="G77" s="15"/>
      <c r="H77" s="18" t="str">
        <f t="shared" si="10"/>
        <v/>
      </c>
      <c r="I77" s="18" t="str">
        <f t="shared" si="6"/>
        <v/>
      </c>
      <c r="J77" s="18" t="str">
        <f t="shared" si="7"/>
        <v/>
      </c>
      <c r="K77" s="19" t="str">
        <f>Profile!$B$2</f>
        <v>-</v>
      </c>
      <c r="L77" s="21">
        <f t="shared" si="8"/>
        <v>44866</v>
      </c>
      <c r="M77" s="8" t="str">
        <f t="shared" si="9"/>
        <v>0</v>
      </c>
      <c r="N77" s="8" t="str">
        <f t="shared" si="11"/>
        <v>0</v>
      </c>
      <c r="O77" s="8" t="e">
        <f>ROUND(VLOOKUP($M77,age!$A$2:$M$457,2,FALSE),1)</f>
        <v>#N/A</v>
      </c>
      <c r="P77" s="8" t="e">
        <f>ROUND(VLOOKUP($M77,age!$A$2:$M$457,3,FALSE),1)</f>
        <v>#N/A</v>
      </c>
      <c r="Q77" s="8" t="e">
        <f>ROUND(VLOOKUP($M77,age!$A$2:$M$457,4,FALSE),1)</f>
        <v>#N/A</v>
      </c>
      <c r="R77" s="8" t="e">
        <f>ROUND(VLOOKUP($M77,age!$A$2:$M$457,5,FALSE),1)</f>
        <v>#N/A</v>
      </c>
      <c r="S77" s="8" t="e">
        <f>ROUND(VLOOKUP($M77,age!$A$2:$M$457,6,FALSE),1)</f>
        <v>#N/A</v>
      </c>
      <c r="T77" s="8" t="e">
        <f>ROUND(VLOOKUP($M77,age!$A$2:$M$457,7,FALSE),1)</f>
        <v>#N/A</v>
      </c>
      <c r="U77" s="8" t="e">
        <f>ROUND(VLOOKUP($M77,age!$A$2:$M$457,8,FALSE),1)</f>
        <v>#N/A</v>
      </c>
      <c r="V77" s="8" t="e">
        <f>ROUND(VLOOKUP($M77,age!$A$2:$M$457,9,FALSE),1)</f>
        <v>#N/A</v>
      </c>
      <c r="W77" s="8" t="e">
        <f>ROUND(VLOOKUP($M77,age!$A$2:$M$457,10,FALSE),1)</f>
        <v>#N/A</v>
      </c>
      <c r="X77" s="8" t="e">
        <f>ROUND(VLOOKUP($M77,age!$A$2:$M$457,11,FALSE),1)</f>
        <v>#N/A</v>
      </c>
      <c r="Y77" s="8" t="e">
        <f>ROUND(VLOOKUP($M77,age!$A$2:$M$457,12,FALSE),1)</f>
        <v>#N/A</v>
      </c>
      <c r="Z77" s="8" t="e">
        <f>ROUND(VLOOKUP($M77,age!$A$2:$M$457,13,FALSE),1)</f>
        <v>#N/A</v>
      </c>
      <c r="AA77" s="8" t="e">
        <f>ROUND(VLOOKUP($N77,ht!$A$2:$H$253,2,FALSE),1)</f>
        <v>#N/A</v>
      </c>
      <c r="AB77" s="8" t="e">
        <f>ROUND(VLOOKUP($N77,ht!$A$2:$H$253,3,FALSE),1)</f>
        <v>#N/A</v>
      </c>
      <c r="AC77" s="8" t="e">
        <f>ROUND(VLOOKUP($N77,ht!$A$2:$H$253,4,FALSE),1)</f>
        <v>#N/A</v>
      </c>
      <c r="AD77" s="8" t="e">
        <f>ROUND(VLOOKUP($N77,ht!$A$2:$H$253,5,FALSE),1)</f>
        <v>#N/A</v>
      </c>
      <c r="AE77" s="8" t="e">
        <f>ROUND(VLOOKUP($N77,ht!$A$2:$H$253,6,FALSE),1)</f>
        <v>#N/A</v>
      </c>
      <c r="AF77" s="8" t="e">
        <f>ROUND(VLOOKUP($N77,ht!$A$2:$H$253,7,FALSE),1)</f>
        <v>#N/A</v>
      </c>
      <c r="AG77" s="8" t="e">
        <f>ROUND(VLOOKUP($N77,ht!$A$2:$H$253,8,FALSE),1)</f>
        <v>#N/A</v>
      </c>
    </row>
    <row r="78" spans="1:33" x14ac:dyDescent="0.5">
      <c r="A78" s="13"/>
      <c r="B78" s="14"/>
      <c r="C78" s="15"/>
      <c r="D78" s="15"/>
      <c r="E78" s="15"/>
      <c r="F78" s="15"/>
      <c r="G78" s="15"/>
      <c r="H78" s="18" t="str">
        <f t="shared" si="10"/>
        <v/>
      </c>
      <c r="I78" s="18" t="str">
        <f t="shared" si="6"/>
        <v/>
      </c>
      <c r="J78" s="18" t="str">
        <f t="shared" si="7"/>
        <v/>
      </c>
      <c r="K78" s="19" t="str">
        <f>Profile!$B$2</f>
        <v>-</v>
      </c>
      <c r="L78" s="21">
        <f t="shared" si="8"/>
        <v>44866</v>
      </c>
      <c r="M78" s="8" t="str">
        <f t="shared" si="9"/>
        <v>0</v>
      </c>
      <c r="N78" s="8" t="str">
        <f t="shared" si="11"/>
        <v>0</v>
      </c>
      <c r="O78" s="8" t="e">
        <f>ROUND(VLOOKUP($M78,age!$A$2:$M$457,2,FALSE),1)</f>
        <v>#N/A</v>
      </c>
      <c r="P78" s="8" t="e">
        <f>ROUND(VLOOKUP($M78,age!$A$2:$M$457,3,FALSE),1)</f>
        <v>#N/A</v>
      </c>
      <c r="Q78" s="8" t="e">
        <f>ROUND(VLOOKUP($M78,age!$A$2:$M$457,4,FALSE),1)</f>
        <v>#N/A</v>
      </c>
      <c r="R78" s="8" t="e">
        <f>ROUND(VLOOKUP($M78,age!$A$2:$M$457,5,FALSE),1)</f>
        <v>#N/A</v>
      </c>
      <c r="S78" s="8" t="e">
        <f>ROUND(VLOOKUP($M78,age!$A$2:$M$457,6,FALSE),1)</f>
        <v>#N/A</v>
      </c>
      <c r="T78" s="8" t="e">
        <f>ROUND(VLOOKUP($M78,age!$A$2:$M$457,7,FALSE),1)</f>
        <v>#N/A</v>
      </c>
      <c r="U78" s="8" t="e">
        <f>ROUND(VLOOKUP($M78,age!$A$2:$M$457,8,FALSE),1)</f>
        <v>#N/A</v>
      </c>
      <c r="V78" s="8" t="e">
        <f>ROUND(VLOOKUP($M78,age!$A$2:$M$457,9,FALSE),1)</f>
        <v>#N/A</v>
      </c>
      <c r="W78" s="8" t="e">
        <f>ROUND(VLOOKUP($M78,age!$A$2:$M$457,10,FALSE),1)</f>
        <v>#N/A</v>
      </c>
      <c r="X78" s="8" t="e">
        <f>ROUND(VLOOKUP($M78,age!$A$2:$M$457,11,FALSE),1)</f>
        <v>#N/A</v>
      </c>
      <c r="Y78" s="8" t="e">
        <f>ROUND(VLOOKUP($M78,age!$A$2:$M$457,12,FALSE),1)</f>
        <v>#N/A</v>
      </c>
      <c r="Z78" s="8" t="e">
        <f>ROUND(VLOOKUP($M78,age!$A$2:$M$457,13,FALSE),1)</f>
        <v>#N/A</v>
      </c>
      <c r="AA78" s="8" t="e">
        <f>ROUND(VLOOKUP($N78,ht!$A$2:$H$253,2,FALSE),1)</f>
        <v>#N/A</v>
      </c>
      <c r="AB78" s="8" t="e">
        <f>ROUND(VLOOKUP($N78,ht!$A$2:$H$253,3,FALSE),1)</f>
        <v>#N/A</v>
      </c>
      <c r="AC78" s="8" t="e">
        <f>ROUND(VLOOKUP($N78,ht!$A$2:$H$253,4,FALSE),1)</f>
        <v>#N/A</v>
      </c>
      <c r="AD78" s="8" t="e">
        <f>ROUND(VLOOKUP($N78,ht!$A$2:$H$253,5,FALSE),1)</f>
        <v>#N/A</v>
      </c>
      <c r="AE78" s="8" t="e">
        <f>ROUND(VLOOKUP($N78,ht!$A$2:$H$253,6,FALSE),1)</f>
        <v>#N/A</v>
      </c>
      <c r="AF78" s="8" t="e">
        <f>ROUND(VLOOKUP($N78,ht!$A$2:$H$253,7,FALSE),1)</f>
        <v>#N/A</v>
      </c>
      <c r="AG78" s="8" t="e">
        <f>ROUND(VLOOKUP($N78,ht!$A$2:$H$253,8,FALSE),1)</f>
        <v>#N/A</v>
      </c>
    </row>
    <row r="79" spans="1:33" x14ac:dyDescent="0.5">
      <c r="A79" s="13"/>
      <c r="B79" s="14"/>
      <c r="C79" s="15"/>
      <c r="D79" s="15"/>
      <c r="E79" s="15"/>
      <c r="F79" s="15"/>
      <c r="G79" s="15"/>
      <c r="H79" s="18" t="str">
        <f t="shared" si="10"/>
        <v/>
      </c>
      <c r="I79" s="18" t="str">
        <f t="shared" si="6"/>
        <v/>
      </c>
      <c r="J79" s="18" t="str">
        <f t="shared" si="7"/>
        <v/>
      </c>
      <c r="K79" s="19" t="str">
        <f>Profile!$B$2</f>
        <v>-</v>
      </c>
      <c r="L79" s="21">
        <f t="shared" si="8"/>
        <v>44866</v>
      </c>
      <c r="M79" s="8" t="str">
        <f t="shared" si="9"/>
        <v>0</v>
      </c>
      <c r="N79" s="8" t="str">
        <f t="shared" si="11"/>
        <v>0</v>
      </c>
      <c r="O79" s="8" t="e">
        <f>ROUND(VLOOKUP($M79,age!$A$2:$M$457,2,FALSE),1)</f>
        <v>#N/A</v>
      </c>
      <c r="P79" s="8" t="e">
        <f>ROUND(VLOOKUP($M79,age!$A$2:$M$457,3,FALSE),1)</f>
        <v>#N/A</v>
      </c>
      <c r="Q79" s="8" t="e">
        <f>ROUND(VLOOKUP($M79,age!$A$2:$M$457,4,FALSE),1)</f>
        <v>#N/A</v>
      </c>
      <c r="R79" s="8" t="e">
        <f>ROUND(VLOOKUP($M79,age!$A$2:$M$457,5,FALSE),1)</f>
        <v>#N/A</v>
      </c>
      <c r="S79" s="8" t="e">
        <f>ROUND(VLOOKUP($M79,age!$A$2:$M$457,6,FALSE),1)</f>
        <v>#N/A</v>
      </c>
      <c r="T79" s="8" t="e">
        <f>ROUND(VLOOKUP($M79,age!$A$2:$M$457,7,FALSE),1)</f>
        <v>#N/A</v>
      </c>
      <c r="U79" s="8" t="e">
        <f>ROUND(VLOOKUP($M79,age!$A$2:$M$457,8,FALSE),1)</f>
        <v>#N/A</v>
      </c>
      <c r="V79" s="8" t="e">
        <f>ROUND(VLOOKUP($M79,age!$A$2:$M$457,9,FALSE),1)</f>
        <v>#N/A</v>
      </c>
      <c r="W79" s="8" t="e">
        <f>ROUND(VLOOKUP($M79,age!$A$2:$M$457,10,FALSE),1)</f>
        <v>#N/A</v>
      </c>
      <c r="X79" s="8" t="e">
        <f>ROUND(VLOOKUP($M79,age!$A$2:$M$457,11,FALSE),1)</f>
        <v>#N/A</v>
      </c>
      <c r="Y79" s="8" t="e">
        <f>ROUND(VLOOKUP($M79,age!$A$2:$M$457,12,FALSE),1)</f>
        <v>#N/A</v>
      </c>
      <c r="Z79" s="8" t="e">
        <f>ROUND(VLOOKUP($M79,age!$A$2:$M$457,13,FALSE),1)</f>
        <v>#N/A</v>
      </c>
      <c r="AA79" s="8" t="e">
        <f>ROUND(VLOOKUP($N79,ht!$A$2:$H$253,2,FALSE),1)</f>
        <v>#N/A</v>
      </c>
      <c r="AB79" s="8" t="e">
        <f>ROUND(VLOOKUP($N79,ht!$A$2:$H$253,3,FALSE),1)</f>
        <v>#N/A</v>
      </c>
      <c r="AC79" s="8" t="e">
        <f>ROUND(VLOOKUP($N79,ht!$A$2:$H$253,4,FALSE),1)</f>
        <v>#N/A</v>
      </c>
      <c r="AD79" s="8" t="e">
        <f>ROUND(VLOOKUP($N79,ht!$A$2:$H$253,5,FALSE),1)</f>
        <v>#N/A</v>
      </c>
      <c r="AE79" s="8" t="e">
        <f>ROUND(VLOOKUP($N79,ht!$A$2:$H$253,6,FALSE),1)</f>
        <v>#N/A</v>
      </c>
      <c r="AF79" s="8" t="e">
        <f>ROUND(VLOOKUP($N79,ht!$A$2:$H$253,7,FALSE),1)</f>
        <v>#N/A</v>
      </c>
      <c r="AG79" s="8" t="e">
        <f>ROUND(VLOOKUP($N79,ht!$A$2:$H$253,8,FALSE),1)</f>
        <v>#N/A</v>
      </c>
    </row>
    <row r="80" spans="1:33" x14ac:dyDescent="0.5">
      <c r="A80" s="13"/>
      <c r="B80" s="14"/>
      <c r="C80" s="15"/>
      <c r="D80" s="15"/>
      <c r="E80" s="15"/>
      <c r="F80" s="15"/>
      <c r="G80" s="15"/>
      <c r="H80" s="18" t="str">
        <f t="shared" si="10"/>
        <v/>
      </c>
      <c r="I80" s="18" t="str">
        <f t="shared" si="6"/>
        <v/>
      </c>
      <c r="J80" s="18" t="str">
        <f t="shared" si="7"/>
        <v/>
      </c>
      <c r="K80" s="19" t="str">
        <f>Profile!$B$2</f>
        <v>-</v>
      </c>
      <c r="L80" s="21">
        <f t="shared" si="8"/>
        <v>44866</v>
      </c>
      <c r="M80" s="8" t="str">
        <f t="shared" si="9"/>
        <v>0</v>
      </c>
      <c r="N80" s="8" t="str">
        <f t="shared" si="11"/>
        <v>0</v>
      </c>
      <c r="O80" s="8" t="e">
        <f>ROUND(VLOOKUP($M80,age!$A$2:$M$457,2,FALSE),1)</f>
        <v>#N/A</v>
      </c>
      <c r="P80" s="8" t="e">
        <f>ROUND(VLOOKUP($M80,age!$A$2:$M$457,3,FALSE),1)</f>
        <v>#N/A</v>
      </c>
      <c r="Q80" s="8" t="e">
        <f>ROUND(VLOOKUP($M80,age!$A$2:$M$457,4,FALSE),1)</f>
        <v>#N/A</v>
      </c>
      <c r="R80" s="8" t="e">
        <f>ROUND(VLOOKUP($M80,age!$A$2:$M$457,5,FALSE),1)</f>
        <v>#N/A</v>
      </c>
      <c r="S80" s="8" t="e">
        <f>ROUND(VLOOKUP($M80,age!$A$2:$M$457,6,FALSE),1)</f>
        <v>#N/A</v>
      </c>
      <c r="T80" s="8" t="e">
        <f>ROUND(VLOOKUP($M80,age!$A$2:$M$457,7,FALSE),1)</f>
        <v>#N/A</v>
      </c>
      <c r="U80" s="8" t="e">
        <f>ROUND(VLOOKUP($M80,age!$A$2:$M$457,8,FALSE),1)</f>
        <v>#N/A</v>
      </c>
      <c r="V80" s="8" t="e">
        <f>ROUND(VLOOKUP($M80,age!$A$2:$M$457,9,FALSE),1)</f>
        <v>#N/A</v>
      </c>
      <c r="W80" s="8" t="e">
        <f>ROUND(VLOOKUP($M80,age!$A$2:$M$457,10,FALSE),1)</f>
        <v>#N/A</v>
      </c>
      <c r="X80" s="8" t="e">
        <f>ROUND(VLOOKUP($M80,age!$A$2:$M$457,11,FALSE),1)</f>
        <v>#N/A</v>
      </c>
      <c r="Y80" s="8" t="e">
        <f>ROUND(VLOOKUP($M80,age!$A$2:$M$457,12,FALSE),1)</f>
        <v>#N/A</v>
      </c>
      <c r="Z80" s="8" t="e">
        <f>ROUND(VLOOKUP($M80,age!$A$2:$M$457,13,FALSE),1)</f>
        <v>#N/A</v>
      </c>
      <c r="AA80" s="8" t="e">
        <f>ROUND(VLOOKUP($N80,ht!$A$2:$H$253,2,FALSE),1)</f>
        <v>#N/A</v>
      </c>
      <c r="AB80" s="8" t="e">
        <f>ROUND(VLOOKUP($N80,ht!$A$2:$H$253,3,FALSE),1)</f>
        <v>#N/A</v>
      </c>
      <c r="AC80" s="8" t="e">
        <f>ROUND(VLOOKUP($N80,ht!$A$2:$H$253,4,FALSE),1)</f>
        <v>#N/A</v>
      </c>
      <c r="AD80" s="8" t="e">
        <f>ROUND(VLOOKUP($N80,ht!$A$2:$H$253,5,FALSE),1)</f>
        <v>#N/A</v>
      </c>
      <c r="AE80" s="8" t="e">
        <f>ROUND(VLOOKUP($N80,ht!$A$2:$H$253,6,FALSE),1)</f>
        <v>#N/A</v>
      </c>
      <c r="AF80" s="8" t="e">
        <f>ROUND(VLOOKUP($N80,ht!$A$2:$H$253,7,FALSE),1)</f>
        <v>#N/A</v>
      </c>
      <c r="AG80" s="8" t="e">
        <f>ROUND(VLOOKUP($N80,ht!$A$2:$H$253,8,FALSE),1)</f>
        <v>#N/A</v>
      </c>
    </row>
    <row r="81" spans="1:33" x14ac:dyDescent="0.5">
      <c r="A81" s="13"/>
      <c r="B81" s="14"/>
      <c r="C81" s="15"/>
      <c r="D81" s="15"/>
      <c r="E81" s="15"/>
      <c r="F81" s="15"/>
      <c r="G81" s="15"/>
      <c r="H81" s="18" t="str">
        <f t="shared" si="10"/>
        <v/>
      </c>
      <c r="I81" s="18" t="str">
        <f t="shared" si="6"/>
        <v/>
      </c>
      <c r="J81" s="18" t="str">
        <f t="shared" si="7"/>
        <v/>
      </c>
      <c r="K81" s="19" t="str">
        <f>Profile!$B$2</f>
        <v>-</v>
      </c>
      <c r="L81" s="21">
        <f t="shared" si="8"/>
        <v>44866</v>
      </c>
      <c r="M81" s="8" t="str">
        <f t="shared" si="9"/>
        <v>0</v>
      </c>
      <c r="N81" s="8" t="str">
        <f t="shared" si="11"/>
        <v>0</v>
      </c>
      <c r="O81" s="8" t="e">
        <f>ROUND(VLOOKUP($M81,age!$A$2:$M$457,2,FALSE),1)</f>
        <v>#N/A</v>
      </c>
      <c r="P81" s="8" t="e">
        <f>ROUND(VLOOKUP($M81,age!$A$2:$M$457,3,FALSE),1)</f>
        <v>#N/A</v>
      </c>
      <c r="Q81" s="8" t="e">
        <f>ROUND(VLOOKUP($M81,age!$A$2:$M$457,4,FALSE),1)</f>
        <v>#N/A</v>
      </c>
      <c r="R81" s="8" t="e">
        <f>ROUND(VLOOKUP($M81,age!$A$2:$M$457,5,FALSE),1)</f>
        <v>#N/A</v>
      </c>
      <c r="S81" s="8" t="e">
        <f>ROUND(VLOOKUP($M81,age!$A$2:$M$457,6,FALSE),1)</f>
        <v>#N/A</v>
      </c>
      <c r="T81" s="8" t="e">
        <f>ROUND(VLOOKUP($M81,age!$A$2:$M$457,7,FALSE),1)</f>
        <v>#N/A</v>
      </c>
      <c r="U81" s="8" t="e">
        <f>ROUND(VLOOKUP($M81,age!$A$2:$M$457,8,FALSE),1)</f>
        <v>#N/A</v>
      </c>
      <c r="V81" s="8" t="e">
        <f>ROUND(VLOOKUP($M81,age!$A$2:$M$457,9,FALSE),1)</f>
        <v>#N/A</v>
      </c>
      <c r="W81" s="8" t="e">
        <f>ROUND(VLOOKUP($M81,age!$A$2:$M$457,10,FALSE),1)</f>
        <v>#N/A</v>
      </c>
      <c r="X81" s="8" t="e">
        <f>ROUND(VLOOKUP($M81,age!$A$2:$M$457,11,FALSE),1)</f>
        <v>#N/A</v>
      </c>
      <c r="Y81" s="8" t="e">
        <f>ROUND(VLOOKUP($M81,age!$A$2:$M$457,12,FALSE),1)</f>
        <v>#N/A</v>
      </c>
      <c r="Z81" s="8" t="e">
        <f>ROUND(VLOOKUP($M81,age!$A$2:$M$457,13,FALSE),1)</f>
        <v>#N/A</v>
      </c>
      <c r="AA81" s="8" t="e">
        <f>ROUND(VLOOKUP($N81,ht!$A$2:$H$253,2,FALSE),1)</f>
        <v>#N/A</v>
      </c>
      <c r="AB81" s="8" t="e">
        <f>ROUND(VLOOKUP($N81,ht!$A$2:$H$253,3,FALSE),1)</f>
        <v>#N/A</v>
      </c>
      <c r="AC81" s="8" t="e">
        <f>ROUND(VLOOKUP($N81,ht!$A$2:$H$253,4,FALSE),1)</f>
        <v>#N/A</v>
      </c>
      <c r="AD81" s="8" t="e">
        <f>ROUND(VLOOKUP($N81,ht!$A$2:$H$253,5,FALSE),1)</f>
        <v>#N/A</v>
      </c>
      <c r="AE81" s="8" t="e">
        <f>ROUND(VLOOKUP($N81,ht!$A$2:$H$253,6,FALSE),1)</f>
        <v>#N/A</v>
      </c>
      <c r="AF81" s="8" t="e">
        <f>ROUND(VLOOKUP($N81,ht!$A$2:$H$253,7,FALSE),1)</f>
        <v>#N/A</v>
      </c>
      <c r="AG81" s="8" t="e">
        <f>ROUND(VLOOKUP($N81,ht!$A$2:$H$253,8,FALSE),1)</f>
        <v>#N/A</v>
      </c>
    </row>
    <row r="82" spans="1:33" x14ac:dyDescent="0.5">
      <c r="A82" s="13"/>
      <c r="B82" s="14"/>
      <c r="C82" s="15"/>
      <c r="D82" s="15"/>
      <c r="E82" s="15"/>
      <c r="F82" s="15"/>
      <c r="G82" s="15"/>
      <c r="H82" s="18" t="str">
        <f t="shared" si="10"/>
        <v/>
      </c>
      <c r="I82" s="18" t="str">
        <f t="shared" si="6"/>
        <v/>
      </c>
      <c r="J82" s="18" t="str">
        <f t="shared" si="7"/>
        <v/>
      </c>
      <c r="K82" s="19" t="str">
        <f>Profile!$B$2</f>
        <v>-</v>
      </c>
      <c r="L82" s="21">
        <f t="shared" si="8"/>
        <v>44866</v>
      </c>
      <c r="M82" s="8" t="str">
        <f t="shared" si="9"/>
        <v>0</v>
      </c>
      <c r="N82" s="8" t="str">
        <f t="shared" si="11"/>
        <v>0</v>
      </c>
      <c r="O82" s="8" t="e">
        <f>ROUND(VLOOKUP($M82,age!$A$2:$M$457,2,FALSE),1)</f>
        <v>#N/A</v>
      </c>
      <c r="P82" s="8" t="e">
        <f>ROUND(VLOOKUP($M82,age!$A$2:$M$457,3,FALSE),1)</f>
        <v>#N/A</v>
      </c>
      <c r="Q82" s="8" t="e">
        <f>ROUND(VLOOKUP($M82,age!$A$2:$M$457,4,FALSE),1)</f>
        <v>#N/A</v>
      </c>
      <c r="R82" s="8" t="e">
        <f>ROUND(VLOOKUP($M82,age!$A$2:$M$457,5,FALSE),1)</f>
        <v>#N/A</v>
      </c>
      <c r="S82" s="8" t="e">
        <f>ROUND(VLOOKUP($M82,age!$A$2:$M$457,6,FALSE),1)</f>
        <v>#N/A</v>
      </c>
      <c r="T82" s="8" t="e">
        <f>ROUND(VLOOKUP($M82,age!$A$2:$M$457,7,FALSE),1)</f>
        <v>#N/A</v>
      </c>
      <c r="U82" s="8" t="e">
        <f>ROUND(VLOOKUP($M82,age!$A$2:$M$457,8,FALSE),1)</f>
        <v>#N/A</v>
      </c>
      <c r="V82" s="8" t="e">
        <f>ROUND(VLOOKUP($M82,age!$A$2:$M$457,9,FALSE),1)</f>
        <v>#N/A</v>
      </c>
      <c r="W82" s="8" t="e">
        <f>ROUND(VLOOKUP($M82,age!$A$2:$M$457,10,FALSE),1)</f>
        <v>#N/A</v>
      </c>
      <c r="X82" s="8" t="e">
        <f>ROUND(VLOOKUP($M82,age!$A$2:$M$457,11,FALSE),1)</f>
        <v>#N/A</v>
      </c>
      <c r="Y82" s="8" t="e">
        <f>ROUND(VLOOKUP($M82,age!$A$2:$M$457,12,FALSE),1)</f>
        <v>#N/A</v>
      </c>
      <c r="Z82" s="8" t="e">
        <f>ROUND(VLOOKUP($M82,age!$A$2:$M$457,13,FALSE),1)</f>
        <v>#N/A</v>
      </c>
      <c r="AA82" s="8" t="e">
        <f>ROUND(VLOOKUP($N82,ht!$A$2:$H$253,2,FALSE),1)</f>
        <v>#N/A</v>
      </c>
      <c r="AB82" s="8" t="e">
        <f>ROUND(VLOOKUP($N82,ht!$A$2:$H$253,3,FALSE),1)</f>
        <v>#N/A</v>
      </c>
      <c r="AC82" s="8" t="e">
        <f>ROUND(VLOOKUP($N82,ht!$A$2:$H$253,4,FALSE),1)</f>
        <v>#N/A</v>
      </c>
      <c r="AD82" s="8" t="e">
        <f>ROUND(VLOOKUP($N82,ht!$A$2:$H$253,5,FALSE),1)</f>
        <v>#N/A</v>
      </c>
      <c r="AE82" s="8" t="e">
        <f>ROUND(VLOOKUP($N82,ht!$A$2:$H$253,6,FALSE),1)</f>
        <v>#N/A</v>
      </c>
      <c r="AF82" s="8" t="e">
        <f>ROUND(VLOOKUP($N82,ht!$A$2:$H$253,7,FALSE),1)</f>
        <v>#N/A</v>
      </c>
      <c r="AG82" s="8" t="e">
        <f>ROUND(VLOOKUP($N82,ht!$A$2:$H$253,8,FALSE),1)</f>
        <v>#N/A</v>
      </c>
    </row>
    <row r="83" spans="1:33" x14ac:dyDescent="0.5">
      <c r="A83" s="13"/>
      <c r="B83" s="14"/>
      <c r="C83" s="15"/>
      <c r="D83" s="15"/>
      <c r="E83" s="15"/>
      <c r="F83" s="15"/>
      <c r="G83" s="15"/>
      <c r="H83" s="18" t="str">
        <f t="shared" si="10"/>
        <v/>
      </c>
      <c r="I83" s="18" t="str">
        <f t="shared" si="6"/>
        <v/>
      </c>
      <c r="J83" s="18" t="str">
        <f t="shared" si="7"/>
        <v/>
      </c>
      <c r="K83" s="19" t="str">
        <f>Profile!$B$2</f>
        <v>-</v>
      </c>
      <c r="L83" s="21">
        <f t="shared" si="8"/>
        <v>44866</v>
      </c>
      <c r="M83" s="8" t="str">
        <f t="shared" si="9"/>
        <v>0</v>
      </c>
      <c r="N83" s="8" t="str">
        <f t="shared" si="11"/>
        <v>0</v>
      </c>
      <c r="O83" s="8" t="e">
        <f>ROUND(VLOOKUP($M83,age!$A$2:$M$457,2,FALSE),1)</f>
        <v>#N/A</v>
      </c>
      <c r="P83" s="8" t="e">
        <f>ROUND(VLOOKUP($M83,age!$A$2:$M$457,3,FALSE),1)</f>
        <v>#N/A</v>
      </c>
      <c r="Q83" s="8" t="e">
        <f>ROUND(VLOOKUP($M83,age!$A$2:$M$457,4,FALSE),1)</f>
        <v>#N/A</v>
      </c>
      <c r="R83" s="8" t="e">
        <f>ROUND(VLOOKUP($M83,age!$A$2:$M$457,5,FALSE),1)</f>
        <v>#N/A</v>
      </c>
      <c r="S83" s="8" t="e">
        <f>ROUND(VLOOKUP($M83,age!$A$2:$M$457,6,FALSE),1)</f>
        <v>#N/A</v>
      </c>
      <c r="T83" s="8" t="e">
        <f>ROUND(VLOOKUP($M83,age!$A$2:$M$457,7,FALSE),1)</f>
        <v>#N/A</v>
      </c>
      <c r="U83" s="8" t="e">
        <f>ROUND(VLOOKUP($M83,age!$A$2:$M$457,8,FALSE),1)</f>
        <v>#N/A</v>
      </c>
      <c r="V83" s="8" t="e">
        <f>ROUND(VLOOKUP($M83,age!$A$2:$M$457,9,FALSE),1)</f>
        <v>#N/A</v>
      </c>
      <c r="W83" s="8" t="e">
        <f>ROUND(VLOOKUP($M83,age!$A$2:$M$457,10,FALSE),1)</f>
        <v>#N/A</v>
      </c>
      <c r="X83" s="8" t="e">
        <f>ROUND(VLOOKUP($M83,age!$A$2:$M$457,11,FALSE),1)</f>
        <v>#N/A</v>
      </c>
      <c r="Y83" s="8" t="e">
        <f>ROUND(VLOOKUP($M83,age!$A$2:$M$457,12,FALSE),1)</f>
        <v>#N/A</v>
      </c>
      <c r="Z83" s="8" t="e">
        <f>ROUND(VLOOKUP($M83,age!$A$2:$M$457,13,FALSE),1)</f>
        <v>#N/A</v>
      </c>
      <c r="AA83" s="8" t="e">
        <f>ROUND(VLOOKUP($N83,ht!$A$2:$H$253,2,FALSE),1)</f>
        <v>#N/A</v>
      </c>
      <c r="AB83" s="8" t="e">
        <f>ROUND(VLOOKUP($N83,ht!$A$2:$H$253,3,FALSE),1)</f>
        <v>#N/A</v>
      </c>
      <c r="AC83" s="8" t="e">
        <f>ROUND(VLOOKUP($N83,ht!$A$2:$H$253,4,FALSE),1)</f>
        <v>#N/A</v>
      </c>
      <c r="AD83" s="8" t="e">
        <f>ROUND(VLOOKUP($N83,ht!$A$2:$H$253,5,FALSE),1)</f>
        <v>#N/A</v>
      </c>
      <c r="AE83" s="8" t="e">
        <f>ROUND(VLOOKUP($N83,ht!$A$2:$H$253,6,FALSE),1)</f>
        <v>#N/A</v>
      </c>
      <c r="AF83" s="8" t="e">
        <f>ROUND(VLOOKUP($N83,ht!$A$2:$H$253,7,FALSE),1)</f>
        <v>#N/A</v>
      </c>
      <c r="AG83" s="8" t="e">
        <f>ROUND(VLOOKUP($N83,ht!$A$2:$H$253,8,FALSE),1)</f>
        <v>#N/A</v>
      </c>
    </row>
    <row r="84" spans="1:33" x14ac:dyDescent="0.5">
      <c r="A84" s="13"/>
      <c r="B84" s="14"/>
      <c r="C84" s="15"/>
      <c r="D84" s="15"/>
      <c r="E84" s="15"/>
      <c r="F84" s="15"/>
      <c r="G84" s="15"/>
      <c r="H84" s="18" t="str">
        <f t="shared" si="10"/>
        <v/>
      </c>
      <c r="I84" s="18" t="str">
        <f t="shared" si="6"/>
        <v/>
      </c>
      <c r="J84" s="18" t="str">
        <f t="shared" si="7"/>
        <v/>
      </c>
      <c r="K84" s="19" t="str">
        <f>Profile!$B$2</f>
        <v>-</v>
      </c>
      <c r="L84" s="21">
        <f t="shared" si="8"/>
        <v>44866</v>
      </c>
      <c r="M84" s="8" t="str">
        <f t="shared" si="9"/>
        <v>0</v>
      </c>
      <c r="N84" s="8" t="str">
        <f t="shared" si="11"/>
        <v>0</v>
      </c>
      <c r="O84" s="8" t="e">
        <f>ROUND(VLOOKUP($M84,age!$A$2:$M$457,2,FALSE),1)</f>
        <v>#N/A</v>
      </c>
      <c r="P84" s="8" t="e">
        <f>ROUND(VLOOKUP($M84,age!$A$2:$M$457,3,FALSE),1)</f>
        <v>#N/A</v>
      </c>
      <c r="Q84" s="8" t="e">
        <f>ROUND(VLOOKUP($M84,age!$A$2:$M$457,4,FALSE),1)</f>
        <v>#N/A</v>
      </c>
      <c r="R84" s="8" t="e">
        <f>ROUND(VLOOKUP($M84,age!$A$2:$M$457,5,FALSE),1)</f>
        <v>#N/A</v>
      </c>
      <c r="S84" s="8" t="e">
        <f>ROUND(VLOOKUP($M84,age!$A$2:$M$457,6,FALSE),1)</f>
        <v>#N/A</v>
      </c>
      <c r="T84" s="8" t="e">
        <f>ROUND(VLOOKUP($M84,age!$A$2:$M$457,7,FALSE),1)</f>
        <v>#N/A</v>
      </c>
      <c r="U84" s="8" t="e">
        <f>ROUND(VLOOKUP($M84,age!$A$2:$M$457,8,FALSE),1)</f>
        <v>#N/A</v>
      </c>
      <c r="V84" s="8" t="e">
        <f>ROUND(VLOOKUP($M84,age!$A$2:$M$457,9,FALSE),1)</f>
        <v>#N/A</v>
      </c>
      <c r="W84" s="8" t="e">
        <f>ROUND(VLOOKUP($M84,age!$A$2:$M$457,10,FALSE),1)</f>
        <v>#N/A</v>
      </c>
      <c r="X84" s="8" t="e">
        <f>ROUND(VLOOKUP($M84,age!$A$2:$M$457,11,FALSE),1)</f>
        <v>#N/A</v>
      </c>
      <c r="Y84" s="8" t="e">
        <f>ROUND(VLOOKUP($M84,age!$A$2:$M$457,12,FALSE),1)</f>
        <v>#N/A</v>
      </c>
      <c r="Z84" s="8" t="e">
        <f>ROUND(VLOOKUP($M84,age!$A$2:$M$457,13,FALSE),1)</f>
        <v>#N/A</v>
      </c>
      <c r="AA84" s="8" t="e">
        <f>ROUND(VLOOKUP($N84,ht!$A$2:$H$253,2,FALSE),1)</f>
        <v>#N/A</v>
      </c>
      <c r="AB84" s="8" t="e">
        <f>ROUND(VLOOKUP($N84,ht!$A$2:$H$253,3,FALSE),1)</f>
        <v>#N/A</v>
      </c>
      <c r="AC84" s="8" t="e">
        <f>ROUND(VLOOKUP($N84,ht!$A$2:$H$253,4,FALSE),1)</f>
        <v>#N/A</v>
      </c>
      <c r="AD84" s="8" t="e">
        <f>ROUND(VLOOKUP($N84,ht!$A$2:$H$253,5,FALSE),1)</f>
        <v>#N/A</v>
      </c>
      <c r="AE84" s="8" t="e">
        <f>ROUND(VLOOKUP($N84,ht!$A$2:$H$253,6,FALSE),1)</f>
        <v>#N/A</v>
      </c>
      <c r="AF84" s="8" t="e">
        <f>ROUND(VLOOKUP($N84,ht!$A$2:$H$253,7,FALSE),1)</f>
        <v>#N/A</v>
      </c>
      <c r="AG84" s="8" t="e">
        <f>ROUND(VLOOKUP($N84,ht!$A$2:$H$253,8,FALSE),1)</f>
        <v>#N/A</v>
      </c>
    </row>
    <row r="85" spans="1:33" x14ac:dyDescent="0.5">
      <c r="A85" s="13"/>
      <c r="B85" s="14"/>
      <c r="C85" s="15"/>
      <c r="D85" s="15"/>
      <c r="E85" s="15"/>
      <c r="F85" s="15"/>
      <c r="G85" s="15"/>
      <c r="H85" s="18" t="str">
        <f t="shared" si="10"/>
        <v/>
      </c>
      <c r="I85" s="18" t="str">
        <f t="shared" si="6"/>
        <v/>
      </c>
      <c r="J85" s="18" t="str">
        <f t="shared" si="7"/>
        <v/>
      </c>
      <c r="K85" s="19" t="str">
        <f>Profile!$B$2</f>
        <v>-</v>
      </c>
      <c r="L85" s="21">
        <f t="shared" si="8"/>
        <v>44866</v>
      </c>
      <c r="M85" s="8" t="str">
        <f t="shared" si="9"/>
        <v>0</v>
      </c>
      <c r="N85" s="8" t="str">
        <f t="shared" si="11"/>
        <v>0</v>
      </c>
      <c r="O85" s="8" t="e">
        <f>ROUND(VLOOKUP($M85,age!$A$2:$M$457,2,FALSE),1)</f>
        <v>#N/A</v>
      </c>
      <c r="P85" s="8" t="e">
        <f>ROUND(VLOOKUP($M85,age!$A$2:$M$457,3,FALSE),1)</f>
        <v>#N/A</v>
      </c>
      <c r="Q85" s="8" t="e">
        <f>ROUND(VLOOKUP($M85,age!$A$2:$M$457,4,FALSE),1)</f>
        <v>#N/A</v>
      </c>
      <c r="R85" s="8" t="e">
        <f>ROUND(VLOOKUP($M85,age!$A$2:$M$457,5,FALSE),1)</f>
        <v>#N/A</v>
      </c>
      <c r="S85" s="8" t="e">
        <f>ROUND(VLOOKUP($M85,age!$A$2:$M$457,6,FALSE),1)</f>
        <v>#N/A</v>
      </c>
      <c r="T85" s="8" t="e">
        <f>ROUND(VLOOKUP($M85,age!$A$2:$M$457,7,FALSE),1)</f>
        <v>#N/A</v>
      </c>
      <c r="U85" s="8" t="e">
        <f>ROUND(VLOOKUP($M85,age!$A$2:$M$457,8,FALSE),1)</f>
        <v>#N/A</v>
      </c>
      <c r="V85" s="8" t="e">
        <f>ROUND(VLOOKUP($M85,age!$A$2:$M$457,9,FALSE),1)</f>
        <v>#N/A</v>
      </c>
      <c r="W85" s="8" t="e">
        <f>ROUND(VLOOKUP($M85,age!$A$2:$M$457,10,FALSE),1)</f>
        <v>#N/A</v>
      </c>
      <c r="X85" s="8" t="e">
        <f>ROUND(VLOOKUP($M85,age!$A$2:$M$457,11,FALSE),1)</f>
        <v>#N/A</v>
      </c>
      <c r="Y85" s="8" t="e">
        <f>ROUND(VLOOKUP($M85,age!$A$2:$M$457,12,FALSE),1)</f>
        <v>#N/A</v>
      </c>
      <c r="Z85" s="8" t="e">
        <f>ROUND(VLOOKUP($M85,age!$A$2:$M$457,13,FALSE),1)</f>
        <v>#N/A</v>
      </c>
      <c r="AA85" s="8" t="e">
        <f>ROUND(VLOOKUP($N85,ht!$A$2:$H$253,2,FALSE),1)</f>
        <v>#N/A</v>
      </c>
      <c r="AB85" s="8" t="e">
        <f>ROUND(VLOOKUP($N85,ht!$A$2:$H$253,3,FALSE),1)</f>
        <v>#N/A</v>
      </c>
      <c r="AC85" s="8" t="e">
        <f>ROUND(VLOOKUP($N85,ht!$A$2:$H$253,4,FALSE),1)</f>
        <v>#N/A</v>
      </c>
      <c r="AD85" s="8" t="e">
        <f>ROUND(VLOOKUP($N85,ht!$A$2:$H$253,5,FALSE),1)</f>
        <v>#N/A</v>
      </c>
      <c r="AE85" s="8" t="e">
        <f>ROUND(VLOOKUP($N85,ht!$A$2:$H$253,6,FALSE),1)</f>
        <v>#N/A</v>
      </c>
      <c r="AF85" s="8" t="e">
        <f>ROUND(VLOOKUP($N85,ht!$A$2:$H$253,7,FALSE),1)</f>
        <v>#N/A</v>
      </c>
      <c r="AG85" s="8" t="e">
        <f>ROUND(VLOOKUP($N85,ht!$A$2:$H$253,8,FALSE),1)</f>
        <v>#N/A</v>
      </c>
    </row>
    <row r="86" spans="1:33" x14ac:dyDescent="0.5">
      <c r="A86" s="13"/>
      <c r="B86" s="14"/>
      <c r="C86" s="15"/>
      <c r="D86" s="15"/>
      <c r="E86" s="15"/>
      <c r="F86" s="15"/>
      <c r="G86" s="15"/>
      <c r="H86" s="18" t="str">
        <f t="shared" si="10"/>
        <v/>
      </c>
      <c r="I86" s="18" t="str">
        <f t="shared" si="6"/>
        <v/>
      </c>
      <c r="J86" s="18" t="str">
        <f t="shared" si="7"/>
        <v/>
      </c>
      <c r="K86" s="19" t="str">
        <f>Profile!$B$2</f>
        <v>-</v>
      </c>
      <c r="L86" s="21">
        <f t="shared" si="8"/>
        <v>44866</v>
      </c>
      <c r="M86" s="8" t="str">
        <f t="shared" si="9"/>
        <v>0</v>
      </c>
      <c r="N86" s="8" t="str">
        <f t="shared" si="11"/>
        <v>0</v>
      </c>
      <c r="O86" s="8" t="e">
        <f>ROUND(VLOOKUP($M86,age!$A$2:$M$457,2,FALSE),1)</f>
        <v>#N/A</v>
      </c>
      <c r="P86" s="8" t="e">
        <f>ROUND(VLOOKUP($M86,age!$A$2:$M$457,3,FALSE),1)</f>
        <v>#N/A</v>
      </c>
      <c r="Q86" s="8" t="e">
        <f>ROUND(VLOOKUP($M86,age!$A$2:$M$457,4,FALSE),1)</f>
        <v>#N/A</v>
      </c>
      <c r="R86" s="8" t="e">
        <f>ROUND(VLOOKUP($M86,age!$A$2:$M$457,5,FALSE),1)</f>
        <v>#N/A</v>
      </c>
      <c r="S86" s="8" t="e">
        <f>ROUND(VLOOKUP($M86,age!$A$2:$M$457,6,FALSE),1)</f>
        <v>#N/A</v>
      </c>
      <c r="T86" s="8" t="e">
        <f>ROUND(VLOOKUP($M86,age!$A$2:$M$457,7,FALSE),1)</f>
        <v>#N/A</v>
      </c>
      <c r="U86" s="8" t="e">
        <f>ROUND(VLOOKUP($M86,age!$A$2:$M$457,8,FALSE),1)</f>
        <v>#N/A</v>
      </c>
      <c r="V86" s="8" t="e">
        <f>ROUND(VLOOKUP($M86,age!$A$2:$M$457,9,FALSE),1)</f>
        <v>#N/A</v>
      </c>
      <c r="W86" s="8" t="e">
        <f>ROUND(VLOOKUP($M86,age!$A$2:$M$457,10,FALSE),1)</f>
        <v>#N/A</v>
      </c>
      <c r="X86" s="8" t="e">
        <f>ROUND(VLOOKUP($M86,age!$A$2:$M$457,11,FALSE),1)</f>
        <v>#N/A</v>
      </c>
      <c r="Y86" s="8" t="e">
        <f>ROUND(VLOOKUP($M86,age!$A$2:$M$457,12,FALSE),1)</f>
        <v>#N/A</v>
      </c>
      <c r="Z86" s="8" t="e">
        <f>ROUND(VLOOKUP($M86,age!$A$2:$M$457,13,FALSE),1)</f>
        <v>#N/A</v>
      </c>
      <c r="AA86" s="8" t="e">
        <f>ROUND(VLOOKUP($N86,ht!$A$2:$H$253,2,FALSE),1)</f>
        <v>#N/A</v>
      </c>
      <c r="AB86" s="8" t="e">
        <f>ROUND(VLOOKUP($N86,ht!$A$2:$H$253,3,FALSE),1)</f>
        <v>#N/A</v>
      </c>
      <c r="AC86" s="8" t="e">
        <f>ROUND(VLOOKUP($N86,ht!$A$2:$H$253,4,FALSE),1)</f>
        <v>#N/A</v>
      </c>
      <c r="AD86" s="8" t="e">
        <f>ROUND(VLOOKUP($N86,ht!$A$2:$H$253,5,FALSE),1)</f>
        <v>#N/A</v>
      </c>
      <c r="AE86" s="8" t="e">
        <f>ROUND(VLOOKUP($N86,ht!$A$2:$H$253,6,FALSE),1)</f>
        <v>#N/A</v>
      </c>
      <c r="AF86" s="8" t="e">
        <f>ROUND(VLOOKUP($N86,ht!$A$2:$H$253,7,FALSE),1)</f>
        <v>#N/A</v>
      </c>
      <c r="AG86" s="8" t="e">
        <f>ROUND(VLOOKUP($N86,ht!$A$2:$H$253,8,FALSE),1)</f>
        <v>#N/A</v>
      </c>
    </row>
    <row r="87" spans="1:33" x14ac:dyDescent="0.5">
      <c r="A87" s="13"/>
      <c r="B87" s="14"/>
      <c r="C87" s="15"/>
      <c r="D87" s="15"/>
      <c r="E87" s="15"/>
      <c r="F87" s="15"/>
      <c r="G87" s="15"/>
      <c r="H87" s="18" t="str">
        <f t="shared" si="10"/>
        <v/>
      </c>
      <c r="I87" s="18" t="str">
        <f t="shared" si="6"/>
        <v/>
      </c>
      <c r="J87" s="18" t="str">
        <f t="shared" si="7"/>
        <v/>
      </c>
      <c r="K87" s="19" t="str">
        <f>Profile!$B$2</f>
        <v>-</v>
      </c>
      <c r="L87" s="21">
        <f t="shared" si="8"/>
        <v>44866</v>
      </c>
      <c r="M87" s="8" t="str">
        <f t="shared" si="9"/>
        <v>0</v>
      </c>
      <c r="N87" s="8" t="str">
        <f t="shared" si="11"/>
        <v>0</v>
      </c>
      <c r="O87" s="8" t="e">
        <f>ROUND(VLOOKUP($M87,age!$A$2:$M$457,2,FALSE),1)</f>
        <v>#N/A</v>
      </c>
      <c r="P87" s="8" t="e">
        <f>ROUND(VLOOKUP($M87,age!$A$2:$M$457,3,FALSE),1)</f>
        <v>#N/A</v>
      </c>
      <c r="Q87" s="8" t="e">
        <f>ROUND(VLOOKUP($M87,age!$A$2:$M$457,4,FALSE),1)</f>
        <v>#N/A</v>
      </c>
      <c r="R87" s="8" t="e">
        <f>ROUND(VLOOKUP($M87,age!$A$2:$M$457,5,FALSE),1)</f>
        <v>#N/A</v>
      </c>
      <c r="S87" s="8" t="e">
        <f>ROUND(VLOOKUP($M87,age!$A$2:$M$457,6,FALSE),1)</f>
        <v>#N/A</v>
      </c>
      <c r="T87" s="8" t="e">
        <f>ROUND(VLOOKUP($M87,age!$A$2:$M$457,7,FALSE),1)</f>
        <v>#N/A</v>
      </c>
      <c r="U87" s="8" t="e">
        <f>ROUND(VLOOKUP($M87,age!$A$2:$M$457,8,FALSE),1)</f>
        <v>#N/A</v>
      </c>
      <c r="V87" s="8" t="e">
        <f>ROUND(VLOOKUP($M87,age!$A$2:$M$457,9,FALSE),1)</f>
        <v>#N/A</v>
      </c>
      <c r="W87" s="8" t="e">
        <f>ROUND(VLOOKUP($M87,age!$A$2:$M$457,10,FALSE),1)</f>
        <v>#N/A</v>
      </c>
      <c r="X87" s="8" t="e">
        <f>ROUND(VLOOKUP($M87,age!$A$2:$M$457,11,FALSE),1)</f>
        <v>#N/A</v>
      </c>
      <c r="Y87" s="8" t="e">
        <f>ROUND(VLOOKUP($M87,age!$A$2:$M$457,12,FALSE),1)</f>
        <v>#N/A</v>
      </c>
      <c r="Z87" s="8" t="e">
        <f>ROUND(VLOOKUP($M87,age!$A$2:$M$457,13,FALSE),1)</f>
        <v>#N/A</v>
      </c>
      <c r="AA87" s="8" t="e">
        <f>ROUND(VLOOKUP($N87,ht!$A$2:$H$253,2,FALSE),1)</f>
        <v>#N/A</v>
      </c>
      <c r="AB87" s="8" t="e">
        <f>ROUND(VLOOKUP($N87,ht!$A$2:$H$253,3,FALSE),1)</f>
        <v>#N/A</v>
      </c>
      <c r="AC87" s="8" t="e">
        <f>ROUND(VLOOKUP($N87,ht!$A$2:$H$253,4,FALSE),1)</f>
        <v>#N/A</v>
      </c>
      <c r="AD87" s="8" t="e">
        <f>ROUND(VLOOKUP($N87,ht!$A$2:$H$253,5,FALSE),1)</f>
        <v>#N/A</v>
      </c>
      <c r="AE87" s="8" t="e">
        <f>ROUND(VLOOKUP($N87,ht!$A$2:$H$253,6,FALSE),1)</f>
        <v>#N/A</v>
      </c>
      <c r="AF87" s="8" t="e">
        <f>ROUND(VLOOKUP($N87,ht!$A$2:$H$253,7,FALSE),1)</f>
        <v>#N/A</v>
      </c>
      <c r="AG87" s="8" t="e">
        <f>ROUND(VLOOKUP($N87,ht!$A$2:$H$253,8,FALSE),1)</f>
        <v>#N/A</v>
      </c>
    </row>
    <row r="88" spans="1:33" x14ac:dyDescent="0.5">
      <c r="A88" s="13"/>
      <c r="B88" s="14"/>
      <c r="C88" s="15"/>
      <c r="D88" s="15"/>
      <c r="E88" s="15"/>
      <c r="F88" s="15"/>
      <c r="G88" s="15"/>
      <c r="H88" s="18" t="str">
        <f t="shared" si="10"/>
        <v/>
      </c>
      <c r="I88" s="18" t="str">
        <f t="shared" si="6"/>
        <v/>
      </c>
      <c r="J88" s="18" t="str">
        <f t="shared" si="7"/>
        <v/>
      </c>
      <c r="K88" s="19" t="str">
        <f>Profile!$B$2</f>
        <v>-</v>
      </c>
      <c r="L88" s="21">
        <f t="shared" si="8"/>
        <v>44866</v>
      </c>
      <c r="M88" s="8" t="str">
        <f t="shared" si="9"/>
        <v>0</v>
      </c>
      <c r="N88" s="8" t="str">
        <f t="shared" si="11"/>
        <v>0</v>
      </c>
      <c r="O88" s="8" t="e">
        <f>ROUND(VLOOKUP($M88,age!$A$2:$M$457,2,FALSE),1)</f>
        <v>#N/A</v>
      </c>
      <c r="P88" s="8" t="e">
        <f>ROUND(VLOOKUP($M88,age!$A$2:$M$457,3,FALSE),1)</f>
        <v>#N/A</v>
      </c>
      <c r="Q88" s="8" t="e">
        <f>ROUND(VLOOKUP($M88,age!$A$2:$M$457,4,FALSE),1)</f>
        <v>#N/A</v>
      </c>
      <c r="R88" s="8" t="e">
        <f>ROUND(VLOOKUP($M88,age!$A$2:$M$457,5,FALSE),1)</f>
        <v>#N/A</v>
      </c>
      <c r="S88" s="8" t="e">
        <f>ROUND(VLOOKUP($M88,age!$A$2:$M$457,6,FALSE),1)</f>
        <v>#N/A</v>
      </c>
      <c r="T88" s="8" t="e">
        <f>ROUND(VLOOKUP($M88,age!$A$2:$M$457,7,FALSE),1)</f>
        <v>#N/A</v>
      </c>
      <c r="U88" s="8" t="e">
        <f>ROUND(VLOOKUP($M88,age!$A$2:$M$457,8,FALSE),1)</f>
        <v>#N/A</v>
      </c>
      <c r="V88" s="8" t="e">
        <f>ROUND(VLOOKUP($M88,age!$A$2:$M$457,9,FALSE),1)</f>
        <v>#N/A</v>
      </c>
      <c r="W88" s="8" t="e">
        <f>ROUND(VLOOKUP($M88,age!$A$2:$M$457,10,FALSE),1)</f>
        <v>#N/A</v>
      </c>
      <c r="X88" s="8" t="e">
        <f>ROUND(VLOOKUP($M88,age!$A$2:$M$457,11,FALSE),1)</f>
        <v>#N/A</v>
      </c>
      <c r="Y88" s="8" t="e">
        <f>ROUND(VLOOKUP($M88,age!$A$2:$M$457,12,FALSE),1)</f>
        <v>#N/A</v>
      </c>
      <c r="Z88" s="8" t="e">
        <f>ROUND(VLOOKUP($M88,age!$A$2:$M$457,13,FALSE),1)</f>
        <v>#N/A</v>
      </c>
      <c r="AA88" s="8" t="e">
        <f>ROUND(VLOOKUP($N88,ht!$A$2:$H$253,2,FALSE),1)</f>
        <v>#N/A</v>
      </c>
      <c r="AB88" s="8" t="e">
        <f>ROUND(VLOOKUP($N88,ht!$A$2:$H$253,3,FALSE),1)</f>
        <v>#N/A</v>
      </c>
      <c r="AC88" s="8" t="e">
        <f>ROUND(VLOOKUP($N88,ht!$A$2:$H$253,4,FALSE),1)</f>
        <v>#N/A</v>
      </c>
      <c r="AD88" s="8" t="e">
        <f>ROUND(VLOOKUP($N88,ht!$A$2:$H$253,5,FALSE),1)</f>
        <v>#N/A</v>
      </c>
      <c r="AE88" s="8" t="e">
        <f>ROUND(VLOOKUP($N88,ht!$A$2:$H$253,6,FALSE),1)</f>
        <v>#N/A</v>
      </c>
      <c r="AF88" s="8" t="e">
        <f>ROUND(VLOOKUP($N88,ht!$A$2:$H$253,7,FALSE),1)</f>
        <v>#N/A</v>
      </c>
      <c r="AG88" s="8" t="e">
        <f>ROUND(VLOOKUP($N88,ht!$A$2:$H$253,8,FALSE),1)</f>
        <v>#N/A</v>
      </c>
    </row>
    <row r="89" spans="1:33" x14ac:dyDescent="0.5">
      <c r="A89" s="13"/>
      <c r="B89" s="14"/>
      <c r="C89" s="15"/>
      <c r="D89" s="15"/>
      <c r="E89" s="15"/>
      <c r="F89" s="15"/>
      <c r="G89" s="15"/>
      <c r="H89" s="18" t="str">
        <f t="shared" si="10"/>
        <v/>
      </c>
      <c r="I89" s="18" t="str">
        <f t="shared" si="6"/>
        <v/>
      </c>
      <c r="J89" s="18" t="str">
        <f t="shared" si="7"/>
        <v/>
      </c>
      <c r="K89" s="19" t="str">
        <f>Profile!$B$2</f>
        <v>-</v>
      </c>
      <c r="L89" s="21">
        <f t="shared" si="8"/>
        <v>44866</v>
      </c>
      <c r="M89" s="8" t="str">
        <f t="shared" si="9"/>
        <v>0</v>
      </c>
      <c r="N89" s="8" t="str">
        <f t="shared" si="11"/>
        <v>0</v>
      </c>
      <c r="O89" s="8" t="e">
        <f>ROUND(VLOOKUP($M89,age!$A$2:$M$457,2,FALSE),1)</f>
        <v>#N/A</v>
      </c>
      <c r="P89" s="8" t="e">
        <f>ROUND(VLOOKUP($M89,age!$A$2:$M$457,3,FALSE),1)</f>
        <v>#N/A</v>
      </c>
      <c r="Q89" s="8" t="e">
        <f>ROUND(VLOOKUP($M89,age!$A$2:$M$457,4,FALSE),1)</f>
        <v>#N/A</v>
      </c>
      <c r="R89" s="8" t="e">
        <f>ROUND(VLOOKUP($M89,age!$A$2:$M$457,5,FALSE),1)</f>
        <v>#N/A</v>
      </c>
      <c r="S89" s="8" t="e">
        <f>ROUND(VLOOKUP($M89,age!$A$2:$M$457,6,FALSE),1)</f>
        <v>#N/A</v>
      </c>
      <c r="T89" s="8" t="e">
        <f>ROUND(VLOOKUP($M89,age!$A$2:$M$457,7,FALSE),1)</f>
        <v>#N/A</v>
      </c>
      <c r="U89" s="8" t="e">
        <f>ROUND(VLOOKUP($M89,age!$A$2:$M$457,8,FALSE),1)</f>
        <v>#N/A</v>
      </c>
      <c r="V89" s="8" t="e">
        <f>ROUND(VLOOKUP($M89,age!$A$2:$M$457,9,FALSE),1)</f>
        <v>#N/A</v>
      </c>
      <c r="W89" s="8" t="e">
        <f>ROUND(VLOOKUP($M89,age!$A$2:$M$457,10,FALSE),1)</f>
        <v>#N/A</v>
      </c>
      <c r="X89" s="8" t="e">
        <f>ROUND(VLOOKUP($M89,age!$A$2:$M$457,11,FALSE),1)</f>
        <v>#N/A</v>
      </c>
      <c r="Y89" s="8" t="e">
        <f>ROUND(VLOOKUP($M89,age!$A$2:$M$457,12,FALSE),1)</f>
        <v>#N/A</v>
      </c>
      <c r="Z89" s="8" t="e">
        <f>ROUND(VLOOKUP($M89,age!$A$2:$M$457,13,FALSE),1)</f>
        <v>#N/A</v>
      </c>
      <c r="AA89" s="8" t="e">
        <f>ROUND(VLOOKUP($N89,ht!$A$2:$H$253,2,FALSE),1)</f>
        <v>#N/A</v>
      </c>
      <c r="AB89" s="8" t="e">
        <f>ROUND(VLOOKUP($N89,ht!$A$2:$H$253,3,FALSE),1)</f>
        <v>#N/A</v>
      </c>
      <c r="AC89" s="8" t="e">
        <f>ROUND(VLOOKUP($N89,ht!$A$2:$H$253,4,FALSE),1)</f>
        <v>#N/A</v>
      </c>
      <c r="AD89" s="8" t="e">
        <f>ROUND(VLOOKUP($N89,ht!$A$2:$H$253,5,FALSE),1)</f>
        <v>#N/A</v>
      </c>
      <c r="AE89" s="8" t="e">
        <f>ROUND(VLOOKUP($N89,ht!$A$2:$H$253,6,FALSE),1)</f>
        <v>#N/A</v>
      </c>
      <c r="AF89" s="8" t="e">
        <f>ROUND(VLOOKUP($N89,ht!$A$2:$H$253,7,FALSE),1)</f>
        <v>#N/A</v>
      </c>
      <c r="AG89" s="8" t="e">
        <f>ROUND(VLOOKUP($N89,ht!$A$2:$H$253,8,FALSE),1)</f>
        <v>#N/A</v>
      </c>
    </row>
    <row r="90" spans="1:33" x14ac:dyDescent="0.5">
      <c r="A90" s="13"/>
      <c r="B90" s="14"/>
      <c r="C90" s="15"/>
      <c r="D90" s="15"/>
      <c r="E90" s="15"/>
      <c r="F90" s="15"/>
      <c r="G90" s="15"/>
      <c r="H90" s="18" t="str">
        <f t="shared" si="10"/>
        <v/>
      </c>
      <c r="I90" s="18" t="str">
        <f t="shared" si="6"/>
        <v/>
      </c>
      <c r="J90" s="18" t="str">
        <f t="shared" si="7"/>
        <v/>
      </c>
      <c r="K90" s="19" t="str">
        <f>Profile!$B$2</f>
        <v>-</v>
      </c>
      <c r="L90" s="21">
        <f t="shared" si="8"/>
        <v>44866</v>
      </c>
      <c r="M90" s="8" t="str">
        <f t="shared" si="9"/>
        <v>0</v>
      </c>
      <c r="N90" s="8" t="str">
        <f t="shared" si="11"/>
        <v>0</v>
      </c>
      <c r="O90" s="8" t="e">
        <f>ROUND(VLOOKUP($M90,age!$A$2:$M$457,2,FALSE),1)</f>
        <v>#N/A</v>
      </c>
      <c r="P90" s="8" t="e">
        <f>ROUND(VLOOKUP($M90,age!$A$2:$M$457,3,FALSE),1)</f>
        <v>#N/A</v>
      </c>
      <c r="Q90" s="8" t="e">
        <f>ROUND(VLOOKUP($M90,age!$A$2:$M$457,4,FALSE),1)</f>
        <v>#N/A</v>
      </c>
      <c r="R90" s="8" t="e">
        <f>ROUND(VLOOKUP($M90,age!$A$2:$M$457,5,FALSE),1)</f>
        <v>#N/A</v>
      </c>
      <c r="S90" s="8" t="e">
        <f>ROUND(VLOOKUP($M90,age!$A$2:$M$457,6,FALSE),1)</f>
        <v>#N/A</v>
      </c>
      <c r="T90" s="8" t="e">
        <f>ROUND(VLOOKUP($M90,age!$A$2:$M$457,7,FALSE),1)</f>
        <v>#N/A</v>
      </c>
      <c r="U90" s="8" t="e">
        <f>ROUND(VLOOKUP($M90,age!$A$2:$M$457,8,FALSE),1)</f>
        <v>#N/A</v>
      </c>
      <c r="V90" s="8" t="e">
        <f>ROUND(VLOOKUP($M90,age!$A$2:$M$457,9,FALSE),1)</f>
        <v>#N/A</v>
      </c>
      <c r="W90" s="8" t="e">
        <f>ROUND(VLOOKUP($M90,age!$A$2:$M$457,10,FALSE),1)</f>
        <v>#N/A</v>
      </c>
      <c r="X90" s="8" t="e">
        <f>ROUND(VLOOKUP($M90,age!$A$2:$M$457,11,FALSE),1)</f>
        <v>#N/A</v>
      </c>
      <c r="Y90" s="8" t="e">
        <f>ROUND(VLOOKUP($M90,age!$A$2:$M$457,12,FALSE),1)</f>
        <v>#N/A</v>
      </c>
      <c r="Z90" s="8" t="e">
        <f>ROUND(VLOOKUP($M90,age!$A$2:$M$457,13,FALSE),1)</f>
        <v>#N/A</v>
      </c>
      <c r="AA90" s="8" t="e">
        <f>ROUND(VLOOKUP($N90,ht!$A$2:$H$253,2,FALSE),1)</f>
        <v>#N/A</v>
      </c>
      <c r="AB90" s="8" t="e">
        <f>ROUND(VLOOKUP($N90,ht!$A$2:$H$253,3,FALSE),1)</f>
        <v>#N/A</v>
      </c>
      <c r="AC90" s="8" t="e">
        <f>ROUND(VLOOKUP($N90,ht!$A$2:$H$253,4,FALSE),1)</f>
        <v>#N/A</v>
      </c>
      <c r="AD90" s="8" t="e">
        <f>ROUND(VLOOKUP($N90,ht!$A$2:$H$253,5,FALSE),1)</f>
        <v>#N/A</v>
      </c>
      <c r="AE90" s="8" t="e">
        <f>ROUND(VLOOKUP($N90,ht!$A$2:$H$253,6,FALSE),1)</f>
        <v>#N/A</v>
      </c>
      <c r="AF90" s="8" t="e">
        <f>ROUND(VLOOKUP($N90,ht!$A$2:$H$253,7,FALSE),1)</f>
        <v>#N/A</v>
      </c>
      <c r="AG90" s="8" t="e">
        <f>ROUND(VLOOKUP($N90,ht!$A$2:$H$253,8,FALSE),1)</f>
        <v>#N/A</v>
      </c>
    </row>
    <row r="91" spans="1:33" x14ac:dyDescent="0.5">
      <c r="A91" s="13"/>
      <c r="B91" s="14"/>
      <c r="C91" s="15"/>
      <c r="D91" s="15"/>
      <c r="E91" s="15"/>
      <c r="F91" s="15"/>
      <c r="G91" s="15"/>
      <c r="H91" s="18" t="str">
        <f t="shared" si="10"/>
        <v/>
      </c>
      <c r="I91" s="18" t="str">
        <f t="shared" si="6"/>
        <v/>
      </c>
      <c r="J91" s="18" t="str">
        <f t="shared" si="7"/>
        <v/>
      </c>
      <c r="K91" s="19" t="str">
        <f>Profile!$B$2</f>
        <v>-</v>
      </c>
      <c r="L91" s="21">
        <f t="shared" si="8"/>
        <v>44866</v>
      </c>
      <c r="M91" s="8" t="str">
        <f t="shared" si="9"/>
        <v>0</v>
      </c>
      <c r="N91" s="8" t="str">
        <f t="shared" si="11"/>
        <v>0</v>
      </c>
      <c r="O91" s="8" t="e">
        <f>ROUND(VLOOKUP($M91,age!$A$2:$M$457,2,FALSE),1)</f>
        <v>#N/A</v>
      </c>
      <c r="P91" s="8" t="e">
        <f>ROUND(VLOOKUP($M91,age!$A$2:$M$457,3,FALSE),1)</f>
        <v>#N/A</v>
      </c>
      <c r="Q91" s="8" t="e">
        <f>ROUND(VLOOKUP($M91,age!$A$2:$M$457,4,FALSE),1)</f>
        <v>#N/A</v>
      </c>
      <c r="R91" s="8" t="e">
        <f>ROUND(VLOOKUP($M91,age!$A$2:$M$457,5,FALSE),1)</f>
        <v>#N/A</v>
      </c>
      <c r="S91" s="8" t="e">
        <f>ROUND(VLOOKUP($M91,age!$A$2:$M$457,6,FALSE),1)</f>
        <v>#N/A</v>
      </c>
      <c r="T91" s="8" t="e">
        <f>ROUND(VLOOKUP($M91,age!$A$2:$M$457,7,FALSE),1)</f>
        <v>#N/A</v>
      </c>
      <c r="U91" s="8" t="e">
        <f>ROUND(VLOOKUP($M91,age!$A$2:$M$457,8,FALSE),1)</f>
        <v>#N/A</v>
      </c>
      <c r="V91" s="8" t="e">
        <f>ROUND(VLOOKUP($M91,age!$A$2:$M$457,9,FALSE),1)</f>
        <v>#N/A</v>
      </c>
      <c r="W91" s="8" t="e">
        <f>ROUND(VLOOKUP($M91,age!$A$2:$M$457,10,FALSE),1)</f>
        <v>#N/A</v>
      </c>
      <c r="X91" s="8" t="e">
        <f>ROUND(VLOOKUP($M91,age!$A$2:$M$457,11,FALSE),1)</f>
        <v>#N/A</v>
      </c>
      <c r="Y91" s="8" t="e">
        <f>ROUND(VLOOKUP($M91,age!$A$2:$M$457,12,FALSE),1)</f>
        <v>#N/A</v>
      </c>
      <c r="Z91" s="8" t="e">
        <f>ROUND(VLOOKUP($M91,age!$A$2:$M$457,13,FALSE),1)</f>
        <v>#N/A</v>
      </c>
      <c r="AA91" s="8" t="e">
        <f>ROUND(VLOOKUP($N91,ht!$A$2:$H$253,2,FALSE),1)</f>
        <v>#N/A</v>
      </c>
      <c r="AB91" s="8" t="e">
        <f>ROUND(VLOOKUP($N91,ht!$A$2:$H$253,3,FALSE),1)</f>
        <v>#N/A</v>
      </c>
      <c r="AC91" s="8" t="e">
        <f>ROUND(VLOOKUP($N91,ht!$A$2:$H$253,4,FALSE),1)</f>
        <v>#N/A</v>
      </c>
      <c r="AD91" s="8" t="e">
        <f>ROUND(VLOOKUP($N91,ht!$A$2:$H$253,5,FALSE),1)</f>
        <v>#N/A</v>
      </c>
      <c r="AE91" s="8" t="e">
        <f>ROUND(VLOOKUP($N91,ht!$A$2:$H$253,6,FALSE),1)</f>
        <v>#N/A</v>
      </c>
      <c r="AF91" s="8" t="e">
        <f>ROUND(VLOOKUP($N91,ht!$A$2:$H$253,7,FALSE),1)</f>
        <v>#N/A</v>
      </c>
      <c r="AG91" s="8" t="e">
        <f>ROUND(VLOOKUP($N91,ht!$A$2:$H$253,8,FALSE),1)</f>
        <v>#N/A</v>
      </c>
    </row>
    <row r="92" spans="1:33" x14ac:dyDescent="0.5">
      <c r="A92" s="13"/>
      <c r="B92" s="14"/>
      <c r="C92" s="15"/>
      <c r="D92" s="15"/>
      <c r="E92" s="15"/>
      <c r="F92" s="15"/>
      <c r="G92" s="15"/>
      <c r="H92" s="18" t="str">
        <f t="shared" si="10"/>
        <v/>
      </c>
      <c r="I92" s="18" t="str">
        <f t="shared" si="6"/>
        <v/>
      </c>
      <c r="J92" s="18" t="str">
        <f t="shared" si="7"/>
        <v/>
      </c>
      <c r="K92" s="19" t="str">
        <f>Profile!$B$2</f>
        <v>-</v>
      </c>
      <c r="L92" s="21">
        <f t="shared" si="8"/>
        <v>44866</v>
      </c>
      <c r="M92" s="8" t="str">
        <f t="shared" si="9"/>
        <v>0</v>
      </c>
      <c r="N92" s="8" t="str">
        <f t="shared" si="11"/>
        <v>0</v>
      </c>
      <c r="O92" s="8" t="e">
        <f>ROUND(VLOOKUP($M92,age!$A$2:$M$457,2,FALSE),1)</f>
        <v>#N/A</v>
      </c>
      <c r="P92" s="8" t="e">
        <f>ROUND(VLOOKUP($M92,age!$A$2:$M$457,3,FALSE),1)</f>
        <v>#N/A</v>
      </c>
      <c r="Q92" s="8" t="e">
        <f>ROUND(VLOOKUP($M92,age!$A$2:$M$457,4,FALSE),1)</f>
        <v>#N/A</v>
      </c>
      <c r="R92" s="8" t="e">
        <f>ROUND(VLOOKUP($M92,age!$A$2:$M$457,5,FALSE),1)</f>
        <v>#N/A</v>
      </c>
      <c r="S92" s="8" t="e">
        <f>ROUND(VLOOKUP($M92,age!$A$2:$M$457,6,FALSE),1)</f>
        <v>#N/A</v>
      </c>
      <c r="T92" s="8" t="e">
        <f>ROUND(VLOOKUP($M92,age!$A$2:$M$457,7,FALSE),1)</f>
        <v>#N/A</v>
      </c>
      <c r="U92" s="8" t="e">
        <f>ROUND(VLOOKUP($M92,age!$A$2:$M$457,8,FALSE),1)</f>
        <v>#N/A</v>
      </c>
      <c r="V92" s="8" t="e">
        <f>ROUND(VLOOKUP($M92,age!$A$2:$M$457,9,FALSE),1)</f>
        <v>#N/A</v>
      </c>
      <c r="W92" s="8" t="e">
        <f>ROUND(VLOOKUP($M92,age!$A$2:$M$457,10,FALSE),1)</f>
        <v>#N/A</v>
      </c>
      <c r="X92" s="8" t="e">
        <f>ROUND(VLOOKUP($M92,age!$A$2:$M$457,11,FALSE),1)</f>
        <v>#N/A</v>
      </c>
      <c r="Y92" s="8" t="e">
        <f>ROUND(VLOOKUP($M92,age!$A$2:$M$457,12,FALSE),1)</f>
        <v>#N/A</v>
      </c>
      <c r="Z92" s="8" t="e">
        <f>ROUND(VLOOKUP($M92,age!$A$2:$M$457,13,FALSE),1)</f>
        <v>#N/A</v>
      </c>
      <c r="AA92" s="8" t="e">
        <f>ROUND(VLOOKUP($N92,ht!$A$2:$H$253,2,FALSE),1)</f>
        <v>#N/A</v>
      </c>
      <c r="AB92" s="8" t="e">
        <f>ROUND(VLOOKUP($N92,ht!$A$2:$H$253,3,FALSE),1)</f>
        <v>#N/A</v>
      </c>
      <c r="AC92" s="8" t="e">
        <f>ROUND(VLOOKUP($N92,ht!$A$2:$H$253,4,FALSE),1)</f>
        <v>#N/A</v>
      </c>
      <c r="AD92" s="8" t="e">
        <f>ROUND(VLOOKUP($N92,ht!$A$2:$H$253,5,FALSE),1)</f>
        <v>#N/A</v>
      </c>
      <c r="AE92" s="8" t="e">
        <f>ROUND(VLOOKUP($N92,ht!$A$2:$H$253,6,FALSE),1)</f>
        <v>#N/A</v>
      </c>
      <c r="AF92" s="8" t="e">
        <f>ROUND(VLOOKUP($N92,ht!$A$2:$H$253,7,FALSE),1)</f>
        <v>#N/A</v>
      </c>
      <c r="AG92" s="8" t="e">
        <f>ROUND(VLOOKUP($N92,ht!$A$2:$H$253,8,FALSE),1)</f>
        <v>#N/A</v>
      </c>
    </row>
    <row r="93" spans="1:33" x14ac:dyDescent="0.5">
      <c r="A93" s="13"/>
      <c r="B93" s="14"/>
      <c r="C93" s="15"/>
      <c r="D93" s="15"/>
      <c r="E93" s="15"/>
      <c r="F93" s="15"/>
      <c r="G93" s="15"/>
      <c r="H93" s="18" t="str">
        <f t="shared" si="10"/>
        <v/>
      </c>
      <c r="I93" s="18" t="str">
        <f t="shared" si="6"/>
        <v/>
      </c>
      <c r="J93" s="18" t="str">
        <f t="shared" si="7"/>
        <v/>
      </c>
      <c r="K93" s="19" t="str">
        <f>Profile!$B$2</f>
        <v>-</v>
      </c>
      <c r="L93" s="21">
        <f t="shared" si="8"/>
        <v>44866</v>
      </c>
      <c r="M93" s="8" t="str">
        <f t="shared" si="9"/>
        <v>0</v>
      </c>
      <c r="N93" s="8" t="str">
        <f t="shared" si="11"/>
        <v>0</v>
      </c>
      <c r="O93" s="8" t="e">
        <f>ROUND(VLOOKUP($M93,age!$A$2:$M$457,2,FALSE),1)</f>
        <v>#N/A</v>
      </c>
      <c r="P93" s="8" t="e">
        <f>ROUND(VLOOKUP($M93,age!$A$2:$M$457,3,FALSE),1)</f>
        <v>#N/A</v>
      </c>
      <c r="Q93" s="8" t="e">
        <f>ROUND(VLOOKUP($M93,age!$A$2:$M$457,4,FALSE),1)</f>
        <v>#N/A</v>
      </c>
      <c r="R93" s="8" t="e">
        <f>ROUND(VLOOKUP($M93,age!$A$2:$M$457,5,FALSE),1)</f>
        <v>#N/A</v>
      </c>
      <c r="S93" s="8" t="e">
        <f>ROUND(VLOOKUP($M93,age!$A$2:$M$457,6,FALSE),1)</f>
        <v>#N/A</v>
      </c>
      <c r="T93" s="8" t="e">
        <f>ROUND(VLOOKUP($M93,age!$A$2:$M$457,7,FALSE),1)</f>
        <v>#N/A</v>
      </c>
      <c r="U93" s="8" t="e">
        <f>ROUND(VLOOKUP($M93,age!$A$2:$M$457,8,FALSE),1)</f>
        <v>#N/A</v>
      </c>
      <c r="V93" s="8" t="e">
        <f>ROUND(VLOOKUP($M93,age!$A$2:$M$457,9,FALSE),1)</f>
        <v>#N/A</v>
      </c>
      <c r="W93" s="8" t="e">
        <f>ROUND(VLOOKUP($M93,age!$A$2:$M$457,10,FALSE),1)</f>
        <v>#N/A</v>
      </c>
      <c r="X93" s="8" t="e">
        <f>ROUND(VLOOKUP($M93,age!$A$2:$M$457,11,FALSE),1)</f>
        <v>#N/A</v>
      </c>
      <c r="Y93" s="8" t="e">
        <f>ROUND(VLOOKUP($M93,age!$A$2:$M$457,12,FALSE),1)</f>
        <v>#N/A</v>
      </c>
      <c r="Z93" s="8" t="e">
        <f>ROUND(VLOOKUP($M93,age!$A$2:$M$457,13,FALSE),1)</f>
        <v>#N/A</v>
      </c>
      <c r="AA93" s="8" t="e">
        <f>ROUND(VLOOKUP($N93,ht!$A$2:$H$253,2,FALSE),1)</f>
        <v>#N/A</v>
      </c>
      <c r="AB93" s="8" t="e">
        <f>ROUND(VLOOKUP($N93,ht!$A$2:$H$253,3,FALSE),1)</f>
        <v>#N/A</v>
      </c>
      <c r="AC93" s="8" t="e">
        <f>ROUND(VLOOKUP($N93,ht!$A$2:$H$253,4,FALSE),1)</f>
        <v>#N/A</v>
      </c>
      <c r="AD93" s="8" t="e">
        <f>ROUND(VLOOKUP($N93,ht!$A$2:$H$253,5,FALSE),1)</f>
        <v>#N/A</v>
      </c>
      <c r="AE93" s="8" t="e">
        <f>ROUND(VLOOKUP($N93,ht!$A$2:$H$253,6,FALSE),1)</f>
        <v>#N/A</v>
      </c>
      <c r="AF93" s="8" t="e">
        <f>ROUND(VLOOKUP($N93,ht!$A$2:$H$253,7,FALSE),1)</f>
        <v>#N/A</v>
      </c>
      <c r="AG93" s="8" t="e">
        <f>ROUND(VLOOKUP($N93,ht!$A$2:$H$253,8,FALSE),1)</f>
        <v>#N/A</v>
      </c>
    </row>
    <row r="94" spans="1:33" x14ac:dyDescent="0.5">
      <c r="A94" s="13"/>
      <c r="B94" s="14"/>
      <c r="C94" s="15"/>
      <c r="D94" s="15"/>
      <c r="E94" s="15"/>
      <c r="F94" s="15"/>
      <c r="G94" s="15"/>
      <c r="H94" s="18" t="str">
        <f t="shared" si="10"/>
        <v/>
      </c>
      <c r="I94" s="18" t="str">
        <f t="shared" si="6"/>
        <v/>
      </c>
      <c r="J94" s="18" t="str">
        <f t="shared" si="7"/>
        <v/>
      </c>
      <c r="K94" s="19" t="str">
        <f>Profile!$B$2</f>
        <v>-</v>
      </c>
      <c r="L94" s="21">
        <f t="shared" si="8"/>
        <v>44866</v>
      </c>
      <c r="M94" s="8" t="str">
        <f t="shared" si="9"/>
        <v>0</v>
      </c>
      <c r="N94" s="8" t="str">
        <f t="shared" si="11"/>
        <v>0</v>
      </c>
      <c r="O94" s="8" t="e">
        <f>ROUND(VLOOKUP($M94,age!$A$2:$M$457,2,FALSE),1)</f>
        <v>#N/A</v>
      </c>
      <c r="P94" s="8" t="e">
        <f>ROUND(VLOOKUP($M94,age!$A$2:$M$457,3,FALSE),1)</f>
        <v>#N/A</v>
      </c>
      <c r="Q94" s="8" t="e">
        <f>ROUND(VLOOKUP($M94,age!$A$2:$M$457,4,FALSE),1)</f>
        <v>#N/A</v>
      </c>
      <c r="R94" s="8" t="e">
        <f>ROUND(VLOOKUP($M94,age!$A$2:$M$457,5,FALSE),1)</f>
        <v>#N/A</v>
      </c>
      <c r="S94" s="8" t="e">
        <f>ROUND(VLOOKUP($M94,age!$A$2:$M$457,6,FALSE),1)</f>
        <v>#N/A</v>
      </c>
      <c r="T94" s="8" t="e">
        <f>ROUND(VLOOKUP($M94,age!$A$2:$M$457,7,FALSE),1)</f>
        <v>#N/A</v>
      </c>
      <c r="U94" s="8" t="e">
        <f>ROUND(VLOOKUP($M94,age!$A$2:$M$457,8,FALSE),1)</f>
        <v>#N/A</v>
      </c>
      <c r="V94" s="8" t="e">
        <f>ROUND(VLOOKUP($M94,age!$A$2:$M$457,9,FALSE),1)</f>
        <v>#N/A</v>
      </c>
      <c r="W94" s="8" t="e">
        <f>ROUND(VLOOKUP($M94,age!$A$2:$M$457,10,FALSE),1)</f>
        <v>#N/A</v>
      </c>
      <c r="X94" s="8" t="e">
        <f>ROUND(VLOOKUP($M94,age!$A$2:$M$457,11,FALSE),1)</f>
        <v>#N/A</v>
      </c>
      <c r="Y94" s="8" t="e">
        <f>ROUND(VLOOKUP($M94,age!$A$2:$M$457,12,FALSE),1)</f>
        <v>#N/A</v>
      </c>
      <c r="Z94" s="8" t="e">
        <f>ROUND(VLOOKUP($M94,age!$A$2:$M$457,13,FALSE),1)</f>
        <v>#N/A</v>
      </c>
      <c r="AA94" s="8" t="e">
        <f>ROUND(VLOOKUP($N94,ht!$A$2:$H$253,2,FALSE),1)</f>
        <v>#N/A</v>
      </c>
      <c r="AB94" s="8" t="e">
        <f>ROUND(VLOOKUP($N94,ht!$A$2:$H$253,3,FALSE),1)</f>
        <v>#N/A</v>
      </c>
      <c r="AC94" s="8" t="e">
        <f>ROUND(VLOOKUP($N94,ht!$A$2:$H$253,4,FALSE),1)</f>
        <v>#N/A</v>
      </c>
      <c r="AD94" s="8" t="e">
        <f>ROUND(VLOOKUP($N94,ht!$A$2:$H$253,5,FALSE),1)</f>
        <v>#N/A</v>
      </c>
      <c r="AE94" s="8" t="e">
        <f>ROUND(VLOOKUP($N94,ht!$A$2:$H$253,6,FALSE),1)</f>
        <v>#N/A</v>
      </c>
      <c r="AF94" s="8" t="e">
        <f>ROUND(VLOOKUP($N94,ht!$A$2:$H$253,7,FALSE),1)</f>
        <v>#N/A</v>
      </c>
      <c r="AG94" s="8" t="e">
        <f>ROUND(VLOOKUP($N94,ht!$A$2:$H$253,8,FALSE),1)</f>
        <v>#N/A</v>
      </c>
    </row>
    <row r="95" spans="1:33" x14ac:dyDescent="0.5">
      <c r="A95" s="13"/>
      <c r="B95" s="14"/>
      <c r="C95" s="15"/>
      <c r="D95" s="15"/>
      <c r="E95" s="15"/>
      <c r="F95" s="15"/>
      <c r="G95" s="15"/>
      <c r="H95" s="18" t="str">
        <f t="shared" si="10"/>
        <v/>
      </c>
      <c r="I95" s="18" t="str">
        <f t="shared" si="6"/>
        <v/>
      </c>
      <c r="J95" s="18" t="str">
        <f t="shared" si="7"/>
        <v/>
      </c>
      <c r="K95" s="19" t="str">
        <f>Profile!$B$2</f>
        <v>-</v>
      </c>
      <c r="L95" s="21">
        <f t="shared" si="8"/>
        <v>44866</v>
      </c>
      <c r="M95" s="8" t="str">
        <f t="shared" si="9"/>
        <v>0</v>
      </c>
      <c r="N95" s="8" t="str">
        <f t="shared" si="11"/>
        <v>0</v>
      </c>
      <c r="O95" s="8" t="e">
        <f>ROUND(VLOOKUP($M95,age!$A$2:$M$457,2,FALSE),1)</f>
        <v>#N/A</v>
      </c>
      <c r="P95" s="8" t="e">
        <f>ROUND(VLOOKUP($M95,age!$A$2:$M$457,3,FALSE),1)</f>
        <v>#N/A</v>
      </c>
      <c r="Q95" s="8" t="e">
        <f>ROUND(VLOOKUP($M95,age!$A$2:$M$457,4,FALSE),1)</f>
        <v>#N/A</v>
      </c>
      <c r="R95" s="8" t="e">
        <f>ROUND(VLOOKUP($M95,age!$A$2:$M$457,5,FALSE),1)</f>
        <v>#N/A</v>
      </c>
      <c r="S95" s="8" t="e">
        <f>ROUND(VLOOKUP($M95,age!$A$2:$M$457,6,FALSE),1)</f>
        <v>#N/A</v>
      </c>
      <c r="T95" s="8" t="e">
        <f>ROUND(VLOOKUP($M95,age!$A$2:$M$457,7,FALSE),1)</f>
        <v>#N/A</v>
      </c>
      <c r="U95" s="8" t="e">
        <f>ROUND(VLOOKUP($M95,age!$A$2:$M$457,8,FALSE),1)</f>
        <v>#N/A</v>
      </c>
      <c r="V95" s="8" t="e">
        <f>ROUND(VLOOKUP($M95,age!$A$2:$M$457,9,FALSE),1)</f>
        <v>#N/A</v>
      </c>
      <c r="W95" s="8" t="e">
        <f>ROUND(VLOOKUP($M95,age!$A$2:$M$457,10,FALSE),1)</f>
        <v>#N/A</v>
      </c>
      <c r="X95" s="8" t="e">
        <f>ROUND(VLOOKUP($M95,age!$A$2:$M$457,11,FALSE),1)</f>
        <v>#N/A</v>
      </c>
      <c r="Y95" s="8" t="e">
        <f>ROUND(VLOOKUP($M95,age!$A$2:$M$457,12,FALSE),1)</f>
        <v>#N/A</v>
      </c>
      <c r="Z95" s="8" t="e">
        <f>ROUND(VLOOKUP($M95,age!$A$2:$M$457,13,FALSE),1)</f>
        <v>#N/A</v>
      </c>
      <c r="AA95" s="8" t="e">
        <f>ROUND(VLOOKUP($N95,ht!$A$2:$H$253,2,FALSE),1)</f>
        <v>#N/A</v>
      </c>
      <c r="AB95" s="8" t="e">
        <f>ROUND(VLOOKUP($N95,ht!$A$2:$H$253,3,FALSE),1)</f>
        <v>#N/A</v>
      </c>
      <c r="AC95" s="8" t="e">
        <f>ROUND(VLOOKUP($N95,ht!$A$2:$H$253,4,FALSE),1)</f>
        <v>#N/A</v>
      </c>
      <c r="AD95" s="8" t="e">
        <f>ROUND(VLOOKUP($N95,ht!$A$2:$H$253,5,FALSE),1)</f>
        <v>#N/A</v>
      </c>
      <c r="AE95" s="8" t="e">
        <f>ROUND(VLOOKUP($N95,ht!$A$2:$H$253,6,FALSE),1)</f>
        <v>#N/A</v>
      </c>
      <c r="AF95" s="8" t="e">
        <f>ROUND(VLOOKUP($N95,ht!$A$2:$H$253,7,FALSE),1)</f>
        <v>#N/A</v>
      </c>
      <c r="AG95" s="8" t="e">
        <f>ROUND(VLOOKUP($N95,ht!$A$2:$H$253,8,FALSE),1)</f>
        <v>#N/A</v>
      </c>
    </row>
    <row r="96" spans="1:33" x14ac:dyDescent="0.5">
      <c r="A96" s="13"/>
      <c r="B96" s="14"/>
      <c r="C96" s="15"/>
      <c r="D96" s="15"/>
      <c r="E96" s="15"/>
      <c r="F96" s="15"/>
      <c r="G96" s="15"/>
      <c r="H96" s="18" t="str">
        <f t="shared" si="10"/>
        <v/>
      </c>
      <c r="I96" s="18" t="str">
        <f t="shared" si="6"/>
        <v/>
      </c>
      <c r="J96" s="18" t="str">
        <f t="shared" si="7"/>
        <v/>
      </c>
      <c r="K96" s="19" t="str">
        <f>Profile!$B$2</f>
        <v>-</v>
      </c>
      <c r="L96" s="21">
        <f t="shared" si="8"/>
        <v>44866</v>
      </c>
      <c r="M96" s="8" t="str">
        <f t="shared" si="9"/>
        <v>0</v>
      </c>
      <c r="N96" s="8" t="str">
        <f t="shared" si="11"/>
        <v>0</v>
      </c>
      <c r="O96" s="8" t="e">
        <f>ROUND(VLOOKUP($M96,age!$A$2:$M$457,2,FALSE),1)</f>
        <v>#N/A</v>
      </c>
      <c r="P96" s="8" t="e">
        <f>ROUND(VLOOKUP($M96,age!$A$2:$M$457,3,FALSE),1)</f>
        <v>#N/A</v>
      </c>
      <c r="Q96" s="8" t="e">
        <f>ROUND(VLOOKUP($M96,age!$A$2:$M$457,4,FALSE),1)</f>
        <v>#N/A</v>
      </c>
      <c r="R96" s="8" t="e">
        <f>ROUND(VLOOKUP($M96,age!$A$2:$M$457,5,FALSE),1)</f>
        <v>#N/A</v>
      </c>
      <c r="S96" s="8" t="e">
        <f>ROUND(VLOOKUP($M96,age!$A$2:$M$457,6,FALSE),1)</f>
        <v>#N/A</v>
      </c>
      <c r="T96" s="8" t="e">
        <f>ROUND(VLOOKUP($M96,age!$A$2:$M$457,7,FALSE),1)</f>
        <v>#N/A</v>
      </c>
      <c r="U96" s="8" t="e">
        <f>ROUND(VLOOKUP($M96,age!$A$2:$M$457,8,FALSE),1)</f>
        <v>#N/A</v>
      </c>
      <c r="V96" s="8" t="e">
        <f>ROUND(VLOOKUP($M96,age!$A$2:$M$457,9,FALSE),1)</f>
        <v>#N/A</v>
      </c>
      <c r="W96" s="8" t="e">
        <f>ROUND(VLOOKUP($M96,age!$A$2:$M$457,10,FALSE),1)</f>
        <v>#N/A</v>
      </c>
      <c r="X96" s="8" t="e">
        <f>ROUND(VLOOKUP($M96,age!$A$2:$M$457,11,FALSE),1)</f>
        <v>#N/A</v>
      </c>
      <c r="Y96" s="8" t="e">
        <f>ROUND(VLOOKUP($M96,age!$A$2:$M$457,12,FALSE),1)</f>
        <v>#N/A</v>
      </c>
      <c r="Z96" s="8" t="e">
        <f>ROUND(VLOOKUP($M96,age!$A$2:$M$457,13,FALSE),1)</f>
        <v>#N/A</v>
      </c>
      <c r="AA96" s="8" t="e">
        <f>ROUND(VLOOKUP($N96,ht!$A$2:$H$253,2,FALSE),1)</f>
        <v>#N/A</v>
      </c>
      <c r="AB96" s="8" t="e">
        <f>ROUND(VLOOKUP($N96,ht!$A$2:$H$253,3,FALSE),1)</f>
        <v>#N/A</v>
      </c>
      <c r="AC96" s="8" t="e">
        <f>ROUND(VLOOKUP($N96,ht!$A$2:$H$253,4,FALSE),1)</f>
        <v>#N/A</v>
      </c>
      <c r="AD96" s="8" t="e">
        <f>ROUND(VLOOKUP($N96,ht!$A$2:$H$253,5,FALSE),1)</f>
        <v>#N/A</v>
      </c>
      <c r="AE96" s="8" t="e">
        <f>ROUND(VLOOKUP($N96,ht!$A$2:$H$253,6,FALSE),1)</f>
        <v>#N/A</v>
      </c>
      <c r="AF96" s="8" t="e">
        <f>ROUND(VLOOKUP($N96,ht!$A$2:$H$253,7,FALSE),1)</f>
        <v>#N/A</v>
      </c>
      <c r="AG96" s="8" t="e">
        <f>ROUND(VLOOKUP($N96,ht!$A$2:$H$253,8,FALSE),1)</f>
        <v>#N/A</v>
      </c>
    </row>
    <row r="97" spans="1:33" x14ac:dyDescent="0.5">
      <c r="A97" s="13"/>
      <c r="B97" s="14"/>
      <c r="C97" s="15"/>
      <c r="D97" s="15"/>
      <c r="E97" s="15"/>
      <c r="F97" s="15"/>
      <c r="G97" s="15"/>
      <c r="H97" s="18" t="str">
        <f t="shared" si="10"/>
        <v/>
      </c>
      <c r="I97" s="18" t="str">
        <f t="shared" si="6"/>
        <v/>
      </c>
      <c r="J97" s="18" t="str">
        <f t="shared" si="7"/>
        <v/>
      </c>
      <c r="K97" s="19" t="str">
        <f>Profile!$B$2</f>
        <v>-</v>
      </c>
      <c r="L97" s="21">
        <f t="shared" si="8"/>
        <v>44866</v>
      </c>
      <c r="M97" s="8" t="str">
        <f t="shared" si="9"/>
        <v>0</v>
      </c>
      <c r="N97" s="8" t="str">
        <f t="shared" si="11"/>
        <v>0</v>
      </c>
      <c r="O97" s="8" t="e">
        <f>ROUND(VLOOKUP($M97,age!$A$2:$M$457,2,FALSE),1)</f>
        <v>#N/A</v>
      </c>
      <c r="P97" s="8" t="e">
        <f>ROUND(VLOOKUP($M97,age!$A$2:$M$457,3,FALSE),1)</f>
        <v>#N/A</v>
      </c>
      <c r="Q97" s="8" t="e">
        <f>ROUND(VLOOKUP($M97,age!$A$2:$M$457,4,FALSE),1)</f>
        <v>#N/A</v>
      </c>
      <c r="R97" s="8" t="e">
        <f>ROUND(VLOOKUP($M97,age!$A$2:$M$457,5,FALSE),1)</f>
        <v>#N/A</v>
      </c>
      <c r="S97" s="8" t="e">
        <f>ROUND(VLOOKUP($M97,age!$A$2:$M$457,6,FALSE),1)</f>
        <v>#N/A</v>
      </c>
      <c r="T97" s="8" t="e">
        <f>ROUND(VLOOKUP($M97,age!$A$2:$M$457,7,FALSE),1)</f>
        <v>#N/A</v>
      </c>
      <c r="U97" s="8" t="e">
        <f>ROUND(VLOOKUP($M97,age!$A$2:$M$457,8,FALSE),1)</f>
        <v>#N/A</v>
      </c>
      <c r="V97" s="8" t="e">
        <f>ROUND(VLOOKUP($M97,age!$A$2:$M$457,9,FALSE),1)</f>
        <v>#N/A</v>
      </c>
      <c r="W97" s="8" t="e">
        <f>ROUND(VLOOKUP($M97,age!$A$2:$M$457,10,FALSE),1)</f>
        <v>#N/A</v>
      </c>
      <c r="X97" s="8" t="e">
        <f>ROUND(VLOOKUP($M97,age!$A$2:$M$457,11,FALSE),1)</f>
        <v>#N/A</v>
      </c>
      <c r="Y97" s="8" t="e">
        <f>ROUND(VLOOKUP($M97,age!$A$2:$M$457,12,FALSE),1)</f>
        <v>#N/A</v>
      </c>
      <c r="Z97" s="8" t="e">
        <f>ROUND(VLOOKUP($M97,age!$A$2:$M$457,13,FALSE),1)</f>
        <v>#N/A</v>
      </c>
      <c r="AA97" s="8" t="e">
        <f>ROUND(VLOOKUP($N97,ht!$A$2:$H$253,2,FALSE),1)</f>
        <v>#N/A</v>
      </c>
      <c r="AB97" s="8" t="e">
        <f>ROUND(VLOOKUP($N97,ht!$A$2:$H$253,3,FALSE),1)</f>
        <v>#N/A</v>
      </c>
      <c r="AC97" s="8" t="e">
        <f>ROUND(VLOOKUP($N97,ht!$A$2:$H$253,4,FALSE),1)</f>
        <v>#N/A</v>
      </c>
      <c r="AD97" s="8" t="e">
        <f>ROUND(VLOOKUP($N97,ht!$A$2:$H$253,5,FALSE),1)</f>
        <v>#N/A</v>
      </c>
      <c r="AE97" s="8" t="e">
        <f>ROUND(VLOOKUP($N97,ht!$A$2:$H$253,6,FALSE),1)</f>
        <v>#N/A</v>
      </c>
      <c r="AF97" s="8" t="e">
        <f>ROUND(VLOOKUP($N97,ht!$A$2:$H$253,7,FALSE),1)</f>
        <v>#N/A</v>
      </c>
      <c r="AG97" s="8" t="e">
        <f>ROUND(VLOOKUP($N97,ht!$A$2:$H$253,8,FALSE),1)</f>
        <v>#N/A</v>
      </c>
    </row>
    <row r="98" spans="1:33" x14ac:dyDescent="0.5">
      <c r="A98" s="13"/>
      <c r="B98" s="14"/>
      <c r="C98" s="15"/>
      <c r="D98" s="15"/>
      <c r="E98" s="15"/>
      <c r="F98" s="15"/>
      <c r="G98" s="15"/>
      <c r="H98" s="18" t="str">
        <f t="shared" si="10"/>
        <v/>
      </c>
      <c r="I98" s="18" t="str">
        <f t="shared" si="6"/>
        <v/>
      </c>
      <c r="J98" s="18" t="str">
        <f t="shared" si="7"/>
        <v/>
      </c>
      <c r="K98" s="19" t="str">
        <f>Profile!$B$2</f>
        <v>-</v>
      </c>
      <c r="L98" s="21">
        <f t="shared" si="8"/>
        <v>44866</v>
      </c>
      <c r="M98" s="8" t="str">
        <f t="shared" si="9"/>
        <v>0</v>
      </c>
      <c r="N98" s="8" t="str">
        <f t="shared" si="11"/>
        <v>0</v>
      </c>
      <c r="O98" s="8" t="e">
        <f>ROUND(VLOOKUP($M98,age!$A$2:$M$457,2,FALSE),1)</f>
        <v>#N/A</v>
      </c>
      <c r="P98" s="8" t="e">
        <f>ROUND(VLOOKUP($M98,age!$A$2:$M$457,3,FALSE),1)</f>
        <v>#N/A</v>
      </c>
      <c r="Q98" s="8" t="e">
        <f>ROUND(VLOOKUP($M98,age!$A$2:$M$457,4,FALSE),1)</f>
        <v>#N/A</v>
      </c>
      <c r="R98" s="8" t="e">
        <f>ROUND(VLOOKUP($M98,age!$A$2:$M$457,5,FALSE),1)</f>
        <v>#N/A</v>
      </c>
      <c r="S98" s="8" t="e">
        <f>ROUND(VLOOKUP($M98,age!$A$2:$M$457,6,FALSE),1)</f>
        <v>#N/A</v>
      </c>
      <c r="T98" s="8" t="e">
        <f>ROUND(VLOOKUP($M98,age!$A$2:$M$457,7,FALSE),1)</f>
        <v>#N/A</v>
      </c>
      <c r="U98" s="8" t="e">
        <f>ROUND(VLOOKUP($M98,age!$A$2:$M$457,8,FALSE),1)</f>
        <v>#N/A</v>
      </c>
      <c r="V98" s="8" t="e">
        <f>ROUND(VLOOKUP($M98,age!$A$2:$M$457,9,FALSE),1)</f>
        <v>#N/A</v>
      </c>
      <c r="W98" s="8" t="e">
        <f>ROUND(VLOOKUP($M98,age!$A$2:$M$457,10,FALSE),1)</f>
        <v>#N/A</v>
      </c>
      <c r="X98" s="8" t="e">
        <f>ROUND(VLOOKUP($M98,age!$A$2:$M$457,11,FALSE),1)</f>
        <v>#N/A</v>
      </c>
      <c r="Y98" s="8" t="e">
        <f>ROUND(VLOOKUP($M98,age!$A$2:$M$457,12,FALSE),1)</f>
        <v>#N/A</v>
      </c>
      <c r="Z98" s="8" t="e">
        <f>ROUND(VLOOKUP($M98,age!$A$2:$M$457,13,FALSE),1)</f>
        <v>#N/A</v>
      </c>
      <c r="AA98" s="8" t="e">
        <f>ROUND(VLOOKUP($N98,ht!$A$2:$H$253,2,FALSE),1)</f>
        <v>#N/A</v>
      </c>
      <c r="AB98" s="8" t="e">
        <f>ROUND(VLOOKUP($N98,ht!$A$2:$H$253,3,FALSE),1)</f>
        <v>#N/A</v>
      </c>
      <c r="AC98" s="8" t="e">
        <f>ROUND(VLOOKUP($N98,ht!$A$2:$H$253,4,FALSE),1)</f>
        <v>#N/A</v>
      </c>
      <c r="AD98" s="8" t="e">
        <f>ROUND(VLOOKUP($N98,ht!$A$2:$H$253,5,FALSE),1)</f>
        <v>#N/A</v>
      </c>
      <c r="AE98" s="8" t="e">
        <f>ROUND(VLOOKUP($N98,ht!$A$2:$H$253,6,FALSE),1)</f>
        <v>#N/A</v>
      </c>
      <c r="AF98" s="8" t="e">
        <f>ROUND(VLOOKUP($N98,ht!$A$2:$H$253,7,FALSE),1)</f>
        <v>#N/A</v>
      </c>
      <c r="AG98" s="8" t="e">
        <f>ROUND(VLOOKUP($N98,ht!$A$2:$H$253,8,FALSE),1)</f>
        <v>#N/A</v>
      </c>
    </row>
    <row r="99" spans="1:33" x14ac:dyDescent="0.5">
      <c r="A99" s="13"/>
      <c r="B99" s="14"/>
      <c r="C99" s="15"/>
      <c r="D99" s="15"/>
      <c r="E99" s="15"/>
      <c r="F99" s="15"/>
      <c r="G99" s="15"/>
      <c r="H99" s="18" t="str">
        <f t="shared" si="10"/>
        <v/>
      </c>
      <c r="I99" s="18" t="str">
        <f t="shared" si="6"/>
        <v/>
      </c>
      <c r="J99" s="18" t="str">
        <f t="shared" si="7"/>
        <v/>
      </c>
      <c r="K99" s="19" t="str">
        <f>Profile!$B$2</f>
        <v>-</v>
      </c>
      <c r="L99" s="21">
        <f t="shared" si="8"/>
        <v>44866</v>
      </c>
      <c r="M99" s="8" t="str">
        <f t="shared" si="9"/>
        <v>0</v>
      </c>
      <c r="N99" s="8" t="str">
        <f t="shared" si="11"/>
        <v>0</v>
      </c>
      <c r="O99" s="8" t="e">
        <f>ROUND(VLOOKUP($M99,age!$A$2:$M$457,2,FALSE),1)</f>
        <v>#N/A</v>
      </c>
      <c r="P99" s="8" t="e">
        <f>ROUND(VLOOKUP($M99,age!$A$2:$M$457,3,FALSE),1)</f>
        <v>#N/A</v>
      </c>
      <c r="Q99" s="8" t="e">
        <f>ROUND(VLOOKUP($M99,age!$A$2:$M$457,4,FALSE),1)</f>
        <v>#N/A</v>
      </c>
      <c r="R99" s="8" t="e">
        <f>ROUND(VLOOKUP($M99,age!$A$2:$M$457,5,FALSE),1)</f>
        <v>#N/A</v>
      </c>
      <c r="S99" s="8" t="e">
        <f>ROUND(VLOOKUP($M99,age!$A$2:$M$457,6,FALSE),1)</f>
        <v>#N/A</v>
      </c>
      <c r="T99" s="8" t="e">
        <f>ROUND(VLOOKUP($M99,age!$A$2:$M$457,7,FALSE),1)</f>
        <v>#N/A</v>
      </c>
      <c r="U99" s="8" t="e">
        <f>ROUND(VLOOKUP($M99,age!$A$2:$M$457,8,FALSE),1)</f>
        <v>#N/A</v>
      </c>
      <c r="V99" s="8" t="e">
        <f>ROUND(VLOOKUP($M99,age!$A$2:$M$457,9,FALSE),1)</f>
        <v>#N/A</v>
      </c>
      <c r="W99" s="8" t="e">
        <f>ROUND(VLOOKUP($M99,age!$A$2:$M$457,10,FALSE),1)</f>
        <v>#N/A</v>
      </c>
      <c r="X99" s="8" t="e">
        <f>ROUND(VLOOKUP($M99,age!$A$2:$M$457,11,FALSE),1)</f>
        <v>#N/A</v>
      </c>
      <c r="Y99" s="8" t="e">
        <f>ROUND(VLOOKUP($M99,age!$A$2:$M$457,12,FALSE),1)</f>
        <v>#N/A</v>
      </c>
      <c r="Z99" s="8" t="e">
        <f>ROUND(VLOOKUP($M99,age!$A$2:$M$457,13,FALSE),1)</f>
        <v>#N/A</v>
      </c>
      <c r="AA99" s="8" t="e">
        <f>ROUND(VLOOKUP($N99,ht!$A$2:$H$253,2,FALSE),1)</f>
        <v>#N/A</v>
      </c>
      <c r="AB99" s="8" t="e">
        <f>ROUND(VLOOKUP($N99,ht!$A$2:$H$253,3,FALSE),1)</f>
        <v>#N/A</v>
      </c>
      <c r="AC99" s="8" t="e">
        <f>ROUND(VLOOKUP($N99,ht!$A$2:$H$253,4,FALSE),1)</f>
        <v>#N/A</v>
      </c>
      <c r="AD99" s="8" t="e">
        <f>ROUND(VLOOKUP($N99,ht!$A$2:$H$253,5,FALSE),1)</f>
        <v>#N/A</v>
      </c>
      <c r="AE99" s="8" t="e">
        <f>ROUND(VLOOKUP($N99,ht!$A$2:$H$253,6,FALSE),1)</f>
        <v>#N/A</v>
      </c>
      <c r="AF99" s="8" t="e">
        <f>ROUND(VLOOKUP($N99,ht!$A$2:$H$253,7,FALSE),1)</f>
        <v>#N/A</v>
      </c>
      <c r="AG99" s="8" t="e">
        <f>ROUND(VLOOKUP($N99,ht!$A$2:$H$253,8,FALSE),1)</f>
        <v>#N/A</v>
      </c>
    </row>
    <row r="100" spans="1:33" x14ac:dyDescent="0.5">
      <c r="A100" s="13"/>
      <c r="B100" s="14"/>
      <c r="C100" s="15"/>
      <c r="D100" s="15"/>
      <c r="E100" s="15"/>
      <c r="F100" s="15"/>
      <c r="G100" s="15"/>
      <c r="H100" s="18" t="str">
        <f t="shared" si="10"/>
        <v/>
      </c>
      <c r="I100" s="18" t="str">
        <f t="shared" si="6"/>
        <v/>
      </c>
      <c r="J100" s="18" t="str">
        <f t="shared" si="7"/>
        <v/>
      </c>
      <c r="K100" s="19" t="str">
        <f>Profile!$B$2</f>
        <v>-</v>
      </c>
      <c r="L100" s="21">
        <f t="shared" si="8"/>
        <v>44866</v>
      </c>
      <c r="M100" s="8" t="str">
        <f t="shared" si="9"/>
        <v>0</v>
      </c>
      <c r="N100" s="8" t="str">
        <f t="shared" si="11"/>
        <v>0</v>
      </c>
      <c r="O100" s="8" t="e">
        <f>ROUND(VLOOKUP($M100,age!$A$2:$M$457,2,FALSE),1)</f>
        <v>#N/A</v>
      </c>
      <c r="P100" s="8" t="e">
        <f>ROUND(VLOOKUP($M100,age!$A$2:$M$457,3,FALSE),1)</f>
        <v>#N/A</v>
      </c>
      <c r="Q100" s="8" t="e">
        <f>ROUND(VLOOKUP($M100,age!$A$2:$M$457,4,FALSE),1)</f>
        <v>#N/A</v>
      </c>
      <c r="R100" s="8" t="e">
        <f>ROUND(VLOOKUP($M100,age!$A$2:$M$457,5,FALSE),1)</f>
        <v>#N/A</v>
      </c>
      <c r="S100" s="8" t="e">
        <f>ROUND(VLOOKUP($M100,age!$A$2:$M$457,6,FALSE),1)</f>
        <v>#N/A</v>
      </c>
      <c r="T100" s="8" t="e">
        <f>ROUND(VLOOKUP($M100,age!$A$2:$M$457,7,FALSE),1)</f>
        <v>#N/A</v>
      </c>
      <c r="U100" s="8" t="e">
        <f>ROUND(VLOOKUP($M100,age!$A$2:$M$457,8,FALSE),1)</f>
        <v>#N/A</v>
      </c>
      <c r="V100" s="8" t="e">
        <f>ROUND(VLOOKUP($M100,age!$A$2:$M$457,9,FALSE),1)</f>
        <v>#N/A</v>
      </c>
      <c r="W100" s="8" t="e">
        <f>ROUND(VLOOKUP($M100,age!$A$2:$M$457,10,FALSE),1)</f>
        <v>#N/A</v>
      </c>
      <c r="X100" s="8" t="e">
        <f>ROUND(VLOOKUP($M100,age!$A$2:$M$457,11,FALSE),1)</f>
        <v>#N/A</v>
      </c>
      <c r="Y100" s="8" t="e">
        <f>ROUND(VLOOKUP($M100,age!$A$2:$M$457,12,FALSE),1)</f>
        <v>#N/A</v>
      </c>
      <c r="Z100" s="8" t="e">
        <f>ROUND(VLOOKUP($M100,age!$A$2:$M$457,13,FALSE),1)</f>
        <v>#N/A</v>
      </c>
      <c r="AA100" s="8" t="e">
        <f>ROUND(VLOOKUP($N100,ht!$A$2:$H$253,2,FALSE),1)</f>
        <v>#N/A</v>
      </c>
      <c r="AB100" s="8" t="e">
        <f>ROUND(VLOOKUP($N100,ht!$A$2:$H$253,3,FALSE),1)</f>
        <v>#N/A</v>
      </c>
      <c r="AC100" s="8" t="e">
        <f>ROUND(VLOOKUP($N100,ht!$A$2:$H$253,4,FALSE),1)</f>
        <v>#N/A</v>
      </c>
      <c r="AD100" s="8" t="e">
        <f>ROUND(VLOOKUP($N100,ht!$A$2:$H$253,5,FALSE),1)</f>
        <v>#N/A</v>
      </c>
      <c r="AE100" s="8" t="e">
        <f>ROUND(VLOOKUP($N100,ht!$A$2:$H$253,6,FALSE),1)</f>
        <v>#N/A</v>
      </c>
      <c r="AF100" s="8" t="e">
        <f>ROUND(VLOOKUP($N100,ht!$A$2:$H$253,7,FALSE),1)</f>
        <v>#N/A</v>
      </c>
      <c r="AG100" s="8" t="e">
        <f>ROUND(VLOOKUP($N100,ht!$A$2:$H$253,8,FALSE),1)</f>
        <v>#N/A</v>
      </c>
    </row>
    <row r="101" spans="1:33" x14ac:dyDescent="0.5">
      <c r="A101" s="13"/>
      <c r="B101" s="14"/>
      <c r="C101" s="15"/>
      <c r="D101" s="15"/>
      <c r="E101" s="15"/>
      <c r="F101" s="15"/>
      <c r="G101" s="15"/>
      <c r="H101" s="18" t="str">
        <f t="shared" si="10"/>
        <v/>
      </c>
      <c r="I101" s="18" t="str">
        <f t="shared" si="6"/>
        <v/>
      </c>
      <c r="J101" s="18" t="str">
        <f t="shared" si="7"/>
        <v/>
      </c>
      <c r="K101" s="19" t="str">
        <f>Profile!$B$2</f>
        <v>-</v>
      </c>
      <c r="L101" s="21">
        <f t="shared" si="8"/>
        <v>44866</v>
      </c>
      <c r="M101" s="8" t="str">
        <f t="shared" si="9"/>
        <v>0</v>
      </c>
      <c r="N101" s="8" t="str">
        <f t="shared" si="11"/>
        <v>0</v>
      </c>
      <c r="O101" s="8" t="e">
        <f>ROUND(VLOOKUP($M101,age!$A$2:$M$457,2,FALSE),1)</f>
        <v>#N/A</v>
      </c>
      <c r="P101" s="8" t="e">
        <f>ROUND(VLOOKUP($M101,age!$A$2:$M$457,3,FALSE),1)</f>
        <v>#N/A</v>
      </c>
      <c r="Q101" s="8" t="e">
        <f>ROUND(VLOOKUP($M101,age!$A$2:$M$457,4,FALSE),1)</f>
        <v>#N/A</v>
      </c>
      <c r="R101" s="8" t="e">
        <f>ROUND(VLOOKUP($M101,age!$A$2:$M$457,5,FALSE),1)</f>
        <v>#N/A</v>
      </c>
      <c r="S101" s="8" t="e">
        <f>ROUND(VLOOKUP($M101,age!$A$2:$M$457,6,FALSE),1)</f>
        <v>#N/A</v>
      </c>
      <c r="T101" s="8" t="e">
        <f>ROUND(VLOOKUP($M101,age!$A$2:$M$457,7,FALSE),1)</f>
        <v>#N/A</v>
      </c>
      <c r="U101" s="8" t="e">
        <f>ROUND(VLOOKUP($M101,age!$A$2:$M$457,8,FALSE),1)</f>
        <v>#N/A</v>
      </c>
      <c r="V101" s="8" t="e">
        <f>ROUND(VLOOKUP($M101,age!$A$2:$M$457,9,FALSE),1)</f>
        <v>#N/A</v>
      </c>
      <c r="W101" s="8" t="e">
        <f>ROUND(VLOOKUP($M101,age!$A$2:$M$457,10,FALSE),1)</f>
        <v>#N/A</v>
      </c>
      <c r="X101" s="8" t="e">
        <f>ROUND(VLOOKUP($M101,age!$A$2:$M$457,11,FALSE),1)</f>
        <v>#N/A</v>
      </c>
      <c r="Y101" s="8" t="e">
        <f>ROUND(VLOOKUP($M101,age!$A$2:$M$457,12,FALSE),1)</f>
        <v>#N/A</v>
      </c>
      <c r="Z101" s="8" t="e">
        <f>ROUND(VLOOKUP($M101,age!$A$2:$M$457,13,FALSE),1)</f>
        <v>#N/A</v>
      </c>
      <c r="AA101" s="8" t="e">
        <f>ROUND(VLOOKUP($N101,ht!$A$2:$H$253,2,FALSE),1)</f>
        <v>#N/A</v>
      </c>
      <c r="AB101" s="8" t="e">
        <f>ROUND(VLOOKUP($N101,ht!$A$2:$H$253,3,FALSE),1)</f>
        <v>#N/A</v>
      </c>
      <c r="AC101" s="8" t="e">
        <f>ROUND(VLOOKUP($N101,ht!$A$2:$H$253,4,FALSE),1)</f>
        <v>#N/A</v>
      </c>
      <c r="AD101" s="8" t="e">
        <f>ROUND(VLOOKUP($N101,ht!$A$2:$H$253,5,FALSE),1)</f>
        <v>#N/A</v>
      </c>
      <c r="AE101" s="8" t="e">
        <f>ROUND(VLOOKUP($N101,ht!$A$2:$H$253,6,FALSE),1)</f>
        <v>#N/A</v>
      </c>
      <c r="AF101" s="8" t="e">
        <f>ROUND(VLOOKUP($N101,ht!$A$2:$H$253,7,FALSE),1)</f>
        <v>#N/A</v>
      </c>
      <c r="AG101" s="8" t="e">
        <f>ROUND(VLOOKUP($N101,ht!$A$2:$H$253,8,FALSE),1)</f>
        <v>#N/A</v>
      </c>
    </row>
    <row r="102" spans="1:33" x14ac:dyDescent="0.5">
      <c r="A102" s="13"/>
      <c r="B102" s="14"/>
      <c r="C102" s="15"/>
      <c r="D102" s="15"/>
      <c r="E102" s="15"/>
      <c r="F102" s="15"/>
      <c r="G102" s="15"/>
      <c r="H102" s="18" t="str">
        <f t="shared" si="10"/>
        <v/>
      </c>
      <c r="I102" s="18" t="str">
        <f t="shared" si="6"/>
        <v/>
      </c>
      <c r="J102" s="18" t="str">
        <f t="shared" si="7"/>
        <v/>
      </c>
      <c r="K102" s="19" t="str">
        <f>Profile!$B$2</f>
        <v>-</v>
      </c>
      <c r="L102" s="21">
        <f t="shared" si="8"/>
        <v>44866</v>
      </c>
      <c r="M102" s="8" t="str">
        <f t="shared" si="9"/>
        <v>0</v>
      </c>
      <c r="N102" s="8" t="str">
        <f t="shared" si="11"/>
        <v>0</v>
      </c>
      <c r="O102" s="8" t="e">
        <f>ROUND(VLOOKUP($M102,age!$A$2:$M$457,2,FALSE),1)</f>
        <v>#N/A</v>
      </c>
      <c r="P102" s="8" t="e">
        <f>ROUND(VLOOKUP($M102,age!$A$2:$M$457,3,FALSE),1)</f>
        <v>#N/A</v>
      </c>
      <c r="Q102" s="8" t="e">
        <f>ROUND(VLOOKUP($M102,age!$A$2:$M$457,4,FALSE),1)</f>
        <v>#N/A</v>
      </c>
      <c r="R102" s="8" t="e">
        <f>ROUND(VLOOKUP($M102,age!$A$2:$M$457,5,FALSE),1)</f>
        <v>#N/A</v>
      </c>
      <c r="S102" s="8" t="e">
        <f>ROUND(VLOOKUP($M102,age!$A$2:$M$457,6,FALSE),1)</f>
        <v>#N/A</v>
      </c>
      <c r="T102" s="8" t="e">
        <f>ROUND(VLOOKUP($M102,age!$A$2:$M$457,7,FALSE),1)</f>
        <v>#N/A</v>
      </c>
      <c r="U102" s="8" t="e">
        <f>ROUND(VLOOKUP($M102,age!$A$2:$M$457,8,FALSE),1)</f>
        <v>#N/A</v>
      </c>
      <c r="V102" s="8" t="e">
        <f>ROUND(VLOOKUP($M102,age!$A$2:$M$457,9,FALSE),1)</f>
        <v>#N/A</v>
      </c>
      <c r="W102" s="8" t="e">
        <f>ROUND(VLOOKUP($M102,age!$A$2:$M$457,10,FALSE),1)</f>
        <v>#N/A</v>
      </c>
      <c r="X102" s="8" t="e">
        <f>ROUND(VLOOKUP($M102,age!$A$2:$M$457,11,FALSE),1)</f>
        <v>#N/A</v>
      </c>
      <c r="Y102" s="8" t="e">
        <f>ROUND(VLOOKUP($M102,age!$A$2:$M$457,12,FALSE),1)</f>
        <v>#N/A</v>
      </c>
      <c r="Z102" s="8" t="e">
        <f>ROUND(VLOOKUP($M102,age!$A$2:$M$457,13,FALSE),1)</f>
        <v>#N/A</v>
      </c>
      <c r="AA102" s="8" t="e">
        <f>ROUND(VLOOKUP($N102,ht!$A$2:$H$253,2,FALSE),1)</f>
        <v>#N/A</v>
      </c>
      <c r="AB102" s="8" t="e">
        <f>ROUND(VLOOKUP($N102,ht!$A$2:$H$253,3,FALSE),1)</f>
        <v>#N/A</v>
      </c>
      <c r="AC102" s="8" t="e">
        <f>ROUND(VLOOKUP($N102,ht!$A$2:$H$253,4,FALSE),1)</f>
        <v>#N/A</v>
      </c>
      <c r="AD102" s="8" t="e">
        <f>ROUND(VLOOKUP($N102,ht!$A$2:$H$253,5,FALSE),1)</f>
        <v>#N/A</v>
      </c>
      <c r="AE102" s="8" t="e">
        <f>ROUND(VLOOKUP($N102,ht!$A$2:$H$253,6,FALSE),1)</f>
        <v>#N/A</v>
      </c>
      <c r="AF102" s="8" t="e">
        <f>ROUND(VLOOKUP($N102,ht!$A$2:$H$253,7,FALSE),1)</f>
        <v>#N/A</v>
      </c>
      <c r="AG102" s="8" t="e">
        <f>ROUND(VLOOKUP($N102,ht!$A$2:$H$253,8,FALSE),1)</f>
        <v>#N/A</v>
      </c>
    </row>
    <row r="103" spans="1:33" x14ac:dyDescent="0.5">
      <c r="A103" s="13"/>
      <c r="B103" s="14"/>
      <c r="C103" s="15"/>
      <c r="D103" s="15"/>
      <c r="E103" s="15"/>
      <c r="F103" s="15"/>
      <c r="G103" s="15"/>
      <c r="H103" s="18" t="str">
        <f t="shared" si="10"/>
        <v/>
      </c>
      <c r="I103" s="18" t="str">
        <f t="shared" si="6"/>
        <v/>
      </c>
      <c r="J103" s="18" t="str">
        <f t="shared" si="7"/>
        <v/>
      </c>
      <c r="K103" s="19" t="str">
        <f>Profile!$B$2</f>
        <v>-</v>
      </c>
      <c r="L103" s="21">
        <f t="shared" si="8"/>
        <v>44866</v>
      </c>
      <c r="M103" s="8" t="str">
        <f t="shared" si="9"/>
        <v>0</v>
      </c>
      <c r="N103" s="8" t="str">
        <f t="shared" si="11"/>
        <v>0</v>
      </c>
      <c r="O103" s="8" t="e">
        <f>ROUND(VLOOKUP($M103,age!$A$2:$M$457,2,FALSE),1)</f>
        <v>#N/A</v>
      </c>
      <c r="P103" s="8" t="e">
        <f>ROUND(VLOOKUP($M103,age!$A$2:$M$457,3,FALSE),1)</f>
        <v>#N/A</v>
      </c>
      <c r="Q103" s="8" t="e">
        <f>ROUND(VLOOKUP($M103,age!$A$2:$M$457,4,FALSE),1)</f>
        <v>#N/A</v>
      </c>
      <c r="R103" s="8" t="e">
        <f>ROUND(VLOOKUP($M103,age!$A$2:$M$457,5,FALSE),1)</f>
        <v>#N/A</v>
      </c>
      <c r="S103" s="8" t="e">
        <f>ROUND(VLOOKUP($M103,age!$A$2:$M$457,6,FALSE),1)</f>
        <v>#N/A</v>
      </c>
      <c r="T103" s="8" t="e">
        <f>ROUND(VLOOKUP($M103,age!$A$2:$M$457,7,FALSE),1)</f>
        <v>#N/A</v>
      </c>
      <c r="U103" s="8" t="e">
        <f>ROUND(VLOOKUP($M103,age!$A$2:$M$457,8,FALSE),1)</f>
        <v>#N/A</v>
      </c>
      <c r="V103" s="8" t="e">
        <f>ROUND(VLOOKUP($M103,age!$A$2:$M$457,9,FALSE),1)</f>
        <v>#N/A</v>
      </c>
      <c r="W103" s="8" t="e">
        <f>ROUND(VLOOKUP($M103,age!$A$2:$M$457,10,FALSE),1)</f>
        <v>#N/A</v>
      </c>
      <c r="X103" s="8" t="e">
        <f>ROUND(VLOOKUP($M103,age!$A$2:$M$457,11,FALSE),1)</f>
        <v>#N/A</v>
      </c>
      <c r="Y103" s="8" t="e">
        <f>ROUND(VLOOKUP($M103,age!$A$2:$M$457,12,FALSE),1)</f>
        <v>#N/A</v>
      </c>
      <c r="Z103" s="8" t="e">
        <f>ROUND(VLOOKUP($M103,age!$A$2:$M$457,13,FALSE),1)</f>
        <v>#N/A</v>
      </c>
      <c r="AA103" s="8" t="e">
        <f>ROUND(VLOOKUP($N103,ht!$A$2:$H$253,2,FALSE),1)</f>
        <v>#N/A</v>
      </c>
      <c r="AB103" s="8" t="e">
        <f>ROUND(VLOOKUP($N103,ht!$A$2:$H$253,3,FALSE),1)</f>
        <v>#N/A</v>
      </c>
      <c r="AC103" s="8" t="e">
        <f>ROUND(VLOOKUP($N103,ht!$A$2:$H$253,4,FALSE),1)</f>
        <v>#N/A</v>
      </c>
      <c r="AD103" s="8" t="e">
        <f>ROUND(VLOOKUP($N103,ht!$A$2:$H$253,5,FALSE),1)</f>
        <v>#N/A</v>
      </c>
      <c r="AE103" s="8" t="e">
        <f>ROUND(VLOOKUP($N103,ht!$A$2:$H$253,6,FALSE),1)</f>
        <v>#N/A</v>
      </c>
      <c r="AF103" s="8" t="e">
        <f>ROUND(VLOOKUP($N103,ht!$A$2:$H$253,7,FALSE),1)</f>
        <v>#N/A</v>
      </c>
      <c r="AG103" s="8" t="e">
        <f>ROUND(VLOOKUP($N103,ht!$A$2:$H$253,8,FALSE),1)</f>
        <v>#N/A</v>
      </c>
    </row>
  </sheetData>
  <sheetProtection password="98C2" sheet="1" objects="1" scenarios="1"/>
  <mergeCells count="18">
    <mergeCell ref="N2:N3"/>
    <mergeCell ref="O2:T2"/>
    <mergeCell ref="U2:Z2"/>
    <mergeCell ref="AA2:AG2"/>
    <mergeCell ref="H2:H3"/>
    <mergeCell ref="I2:I3"/>
    <mergeCell ref="J2:J3"/>
    <mergeCell ref="K2:K3"/>
    <mergeCell ref="L2:L3"/>
    <mergeCell ref="M2:M3"/>
    <mergeCell ref="A1:C1"/>
    <mergeCell ref="D1:G1"/>
    <mergeCell ref="A2:A3"/>
    <mergeCell ref="B2:B3"/>
    <mergeCell ref="C2:C3"/>
    <mergeCell ref="D2:E2"/>
    <mergeCell ref="F2:F3"/>
    <mergeCell ref="G2:G3"/>
  </mergeCells>
  <pageMargins left="0.75" right="0.75" top="1" bottom="1" header="0.5" footer="0.5"/>
  <pageSetup paperSize="9" scale="67" fitToHeight="0" orientation="portrait" horizontalDpi="4294967293" verticalDpi="12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103"/>
  <sheetViews>
    <sheetView tabSelected="1" zoomScale="64" zoomScaleNormal="64" workbookViewId="0">
      <selection activeCell="J2" sqref="J2:J3"/>
    </sheetView>
  </sheetViews>
  <sheetFormatPr defaultColWidth="9.140625" defaultRowHeight="21.75" x14ac:dyDescent="0.5"/>
  <cols>
    <col min="1" max="1" width="8.42578125" style="8" customWidth="1"/>
    <col min="2" max="2" width="29.140625" style="8" customWidth="1"/>
    <col min="3" max="3" width="6.140625" style="9" customWidth="1"/>
    <col min="4" max="4" width="5.7109375" style="9" customWidth="1"/>
    <col min="5" max="5" width="5.85546875" style="9" customWidth="1"/>
    <col min="6" max="6" width="7.28515625" style="9" customWidth="1"/>
    <col min="7" max="7" width="6.5703125" style="9" customWidth="1"/>
    <col min="8" max="8" width="20.28515625" style="8" customWidth="1"/>
    <col min="9" max="9" width="21.28515625" style="8" customWidth="1"/>
    <col min="10" max="10" width="20.42578125" style="8" customWidth="1"/>
    <col min="11" max="11" width="10.5703125" style="8" hidden="1" customWidth="1"/>
    <col min="12" max="12" width="10.42578125" style="8" hidden="1" customWidth="1"/>
    <col min="13" max="14" width="9.140625" style="8" hidden="1" customWidth="1"/>
    <col min="15" max="15" width="9.42578125" style="8" hidden="1" customWidth="1"/>
    <col min="16" max="26" width="9.140625" style="8" hidden="1" customWidth="1"/>
    <col min="27" max="27" width="7.85546875" style="8" hidden="1" customWidth="1"/>
    <col min="28" max="28" width="6.7109375" style="8" hidden="1" customWidth="1"/>
    <col min="29" max="29" width="7.85546875" style="8" hidden="1" customWidth="1"/>
    <col min="30" max="30" width="8.5703125" style="8" hidden="1" customWidth="1"/>
    <col min="31" max="31" width="8.28515625" style="8" hidden="1" customWidth="1"/>
    <col min="32" max="32" width="6.85546875" style="8" hidden="1" customWidth="1"/>
    <col min="33" max="33" width="9.140625" style="8" hidden="1" customWidth="1"/>
    <col min="34" max="16384" width="9.140625" style="8"/>
  </cols>
  <sheetData>
    <row r="1" spans="1:33" x14ac:dyDescent="0.5">
      <c r="A1" s="139" t="s">
        <v>528</v>
      </c>
      <c r="B1" s="139"/>
      <c r="C1" s="139"/>
      <c r="D1" s="139" t="str">
        <f>Profile!B6</f>
        <v>โรงเรียนเทศบาลโพธิ์ประทับช้าง</v>
      </c>
      <c r="E1" s="139"/>
      <c r="F1" s="139"/>
      <c r="G1" s="139"/>
      <c r="H1" s="40" t="str">
        <f>Profile!B3</f>
        <v>พิจิตร</v>
      </c>
      <c r="I1" s="24" t="s">
        <v>482</v>
      </c>
      <c r="J1" s="26">
        <v>44593</v>
      </c>
      <c r="K1" s="20"/>
      <c r="L1" s="20"/>
    </row>
    <row r="2" spans="1:33" ht="29.25" customHeight="1" x14ac:dyDescent="0.5">
      <c r="A2" s="140" t="s">
        <v>505</v>
      </c>
      <c r="B2" s="142" t="s">
        <v>464</v>
      </c>
      <c r="C2" s="143" t="s">
        <v>465</v>
      </c>
      <c r="D2" s="142" t="s">
        <v>466</v>
      </c>
      <c r="E2" s="142"/>
      <c r="F2" s="143" t="s">
        <v>469</v>
      </c>
      <c r="G2" s="143" t="s">
        <v>470</v>
      </c>
      <c r="H2" s="143" t="s">
        <v>472</v>
      </c>
      <c r="I2" s="143" t="s">
        <v>473</v>
      </c>
      <c r="J2" s="143" t="s">
        <v>474</v>
      </c>
      <c r="K2" s="143" t="s">
        <v>496</v>
      </c>
      <c r="L2" s="143" t="s">
        <v>482</v>
      </c>
      <c r="M2" s="144" t="s">
        <v>259</v>
      </c>
      <c r="N2" s="144" t="s">
        <v>6</v>
      </c>
      <c r="O2" s="144" t="s">
        <v>471</v>
      </c>
      <c r="P2" s="144"/>
      <c r="Q2" s="144"/>
      <c r="R2" s="144"/>
      <c r="S2" s="144"/>
      <c r="T2" s="144"/>
      <c r="U2" s="144" t="s">
        <v>479</v>
      </c>
      <c r="V2" s="144"/>
      <c r="W2" s="144"/>
      <c r="X2" s="144"/>
      <c r="Y2" s="144"/>
      <c r="Z2" s="144"/>
      <c r="AA2" s="144" t="s">
        <v>481</v>
      </c>
      <c r="AB2" s="144"/>
      <c r="AC2" s="144"/>
      <c r="AD2" s="144"/>
      <c r="AE2" s="144"/>
      <c r="AF2" s="144"/>
      <c r="AG2" s="144"/>
    </row>
    <row r="3" spans="1:33" ht="20.25" customHeight="1" x14ac:dyDescent="0.5">
      <c r="A3" s="141"/>
      <c r="B3" s="142"/>
      <c r="C3" s="143"/>
      <c r="D3" s="41" t="s">
        <v>467</v>
      </c>
      <c r="E3" s="41" t="s">
        <v>468</v>
      </c>
      <c r="F3" s="143"/>
      <c r="G3" s="143"/>
      <c r="H3" s="143"/>
      <c r="I3" s="143"/>
      <c r="J3" s="143"/>
      <c r="K3" s="143"/>
      <c r="L3" s="143"/>
      <c r="M3" s="144"/>
      <c r="N3" s="144"/>
      <c r="O3" s="39" t="s">
        <v>0</v>
      </c>
      <c r="P3" s="39" t="s">
        <v>1</v>
      </c>
      <c r="Q3" s="10" t="s">
        <v>475</v>
      </c>
      <c r="R3" s="10" t="s">
        <v>476</v>
      </c>
      <c r="S3" s="39" t="s">
        <v>477</v>
      </c>
      <c r="T3" s="39" t="s">
        <v>478</v>
      </c>
      <c r="U3" s="39" t="s">
        <v>0</v>
      </c>
      <c r="V3" s="39" t="s">
        <v>1</v>
      </c>
      <c r="W3" s="10" t="s">
        <v>475</v>
      </c>
      <c r="X3" s="10" t="s">
        <v>476</v>
      </c>
      <c r="Y3" s="39" t="s">
        <v>477</v>
      </c>
      <c r="Z3" s="39" t="s">
        <v>478</v>
      </c>
      <c r="AA3" s="39" t="s">
        <v>0</v>
      </c>
      <c r="AB3" s="39" t="s">
        <v>1</v>
      </c>
      <c r="AC3" s="10" t="s">
        <v>475</v>
      </c>
      <c r="AD3" s="10" t="s">
        <v>476</v>
      </c>
      <c r="AE3" s="39" t="s">
        <v>477</v>
      </c>
      <c r="AF3" s="39" t="s">
        <v>478</v>
      </c>
      <c r="AG3" s="9" t="s">
        <v>480</v>
      </c>
    </row>
    <row r="4" spans="1:33" ht="23.25" x14ac:dyDescent="0.5">
      <c r="A4" s="13">
        <v>1</v>
      </c>
      <c r="B4" s="42" t="s">
        <v>532</v>
      </c>
      <c r="C4" s="34">
        <v>1</v>
      </c>
      <c r="D4" s="34">
        <v>7</v>
      </c>
      <c r="E4" s="34">
        <v>8</v>
      </c>
      <c r="F4" s="34">
        <v>37.1</v>
      </c>
      <c r="G4" s="34">
        <v>123</v>
      </c>
      <c r="H4" s="18" t="str">
        <f>IF(F4=0,"",IF(F4&gt;T4,"น้ำหนักมากเกินเกณฑ์",IF(F4&gt;S4,"น้ำหนักค่อนข้างมาก",IF(F4&gt;=R4,"น้ำหนักตามเกณฑ์",IF(F4&gt;=Q4,"น้ำหนักค่อนข้างน้อย","น้ำหนักน้อยกว่าเกณฑ์")))))</f>
        <v>น้ำหนักมากเกินเกณฑ์</v>
      </c>
      <c r="I4" s="18" t="str">
        <f>IF(G4=0,"",IF(G4&gt;Z4,"สูง",IF(G4&gt;Y4,"ค่อนข้างสูง",IF(G4&gt;=X4,"ส่วนสูงตามเกณฑ์",IF(G4&gt;=W4,"ค่อนข้างเตี้ย","เตี้ย")))))</f>
        <v>ส่วนสูงตามเกณฑ์</v>
      </c>
      <c r="J4" s="18" t="str">
        <f>IF(F4=0,"",IF(F4&gt;AG4,"อ้วน",IF(F4&gt;AF4,"เริ่มอ้วน",IF(F4&gt;AE4,"ท้วม",IF(F4&gt;=AD4,"สมส่วน",IF(F4&gt;=AC4,"ค่อนข้างผอม","ผอม"))))))</f>
        <v>อ้วน</v>
      </c>
      <c r="K4" s="19" t="str">
        <f>Profile!$B$2</f>
        <v>-</v>
      </c>
      <c r="L4" s="21">
        <f>$J$1</f>
        <v>44593</v>
      </c>
      <c r="M4" s="8" t="str">
        <f>CONCATENATE(C4,D4*12+E4)</f>
        <v>192</v>
      </c>
      <c r="N4" s="8" t="str">
        <f>CONCATENATE(C4,ROUND(G4,0))</f>
        <v>1123</v>
      </c>
      <c r="O4" s="8">
        <f>ROUND(VLOOKUP($M4,age!$A$2:$M$457,2,FALSE),1)</f>
        <v>25.8</v>
      </c>
      <c r="P4" s="8">
        <f>ROUND(VLOOKUP($M4,age!$A$2:$M$457,3,FALSE),1)</f>
        <v>3.8</v>
      </c>
      <c r="Q4" s="8">
        <f>ROUND(VLOOKUP($M4,age!$A$2:$M$457,4,FALSE),1)</f>
        <v>18.100000000000001</v>
      </c>
      <c r="R4" s="8">
        <f>ROUND(VLOOKUP($M4,age!$A$2:$M$457,5,FALSE),1)</f>
        <v>19.399999999999999</v>
      </c>
      <c r="S4" s="8">
        <f>ROUND(VLOOKUP($M4,age!$A$2:$M$457,6,FALSE),1)</f>
        <v>30.9</v>
      </c>
      <c r="T4" s="8">
        <f>ROUND(VLOOKUP($M4,age!$A$2:$M$457,7,FALSE),1)</f>
        <v>33.4</v>
      </c>
      <c r="U4" s="8">
        <f>ROUND(VLOOKUP($M4,age!$A$2:$M$457,8,FALSE),1)</f>
        <v>123.6</v>
      </c>
      <c r="V4" s="8">
        <f>ROUND(VLOOKUP($M4,age!$A$2:$M$457,9,FALSE),1)</f>
        <v>5.0999999999999996</v>
      </c>
      <c r="W4" s="8">
        <f>ROUND(VLOOKUP($M4,age!$A$2:$M$457,10,FALSE),1)</f>
        <v>113.4</v>
      </c>
      <c r="X4" s="8">
        <f>ROUND(VLOOKUP($M4,age!$A$2:$M$457,11,FALSE),1)</f>
        <v>115.9</v>
      </c>
      <c r="Y4" s="8">
        <f>ROUND(VLOOKUP($M4,age!$A$2:$M$457,12,FALSE),1)</f>
        <v>131.19999999999999</v>
      </c>
      <c r="Z4" s="8">
        <f>ROUND(VLOOKUP($M4,age!$A$2:$M$457,13,FALSE),1)</f>
        <v>133.80000000000001</v>
      </c>
      <c r="AA4" s="8">
        <f>ROUND(VLOOKUP($N4,ht!$A$2:$H$253,2,FALSE),1)</f>
        <v>24.7</v>
      </c>
      <c r="AB4" s="8">
        <f>ROUND(VLOOKUP($N4,ht!$A$2:$H$253,3,FALSE),1)</f>
        <v>2.5</v>
      </c>
      <c r="AC4" s="8">
        <f>ROUND(VLOOKUP($N4,ht!$A$2:$H$253,4,FALSE),1)</f>
        <v>19.7</v>
      </c>
      <c r="AD4" s="8">
        <f>ROUND(VLOOKUP($N4,ht!$A$2:$H$253,5,FALSE),1)</f>
        <v>20.5</v>
      </c>
      <c r="AE4" s="8">
        <f>ROUND(VLOOKUP($N4,ht!$A$2:$H$253,6,FALSE),1)</f>
        <v>28</v>
      </c>
      <c r="AF4" s="8">
        <f>ROUND(VLOOKUP($N4,ht!$A$2:$H$253,7,FALSE),1)</f>
        <v>29.7</v>
      </c>
      <c r="AG4" s="8">
        <f>ROUND(VLOOKUP($N4,ht!$A$2:$H$253,8,FALSE),1)</f>
        <v>33</v>
      </c>
    </row>
    <row r="5" spans="1:33" ht="23.25" x14ac:dyDescent="0.5">
      <c r="A5" s="13">
        <v>2</v>
      </c>
      <c r="B5" s="42" t="s">
        <v>533</v>
      </c>
      <c r="C5" s="34">
        <v>1</v>
      </c>
      <c r="D5" s="34">
        <v>7</v>
      </c>
      <c r="E5" s="34">
        <v>9</v>
      </c>
      <c r="F5" s="34">
        <v>22.4</v>
      </c>
      <c r="G5" s="34">
        <v>123</v>
      </c>
      <c r="H5" s="18" t="str">
        <f>IF(F5=0,"",IF(F5&gt;T5,"น้ำหนักมากเกินเกณฑ์",IF(F5&gt;S5,"น้ำหนักค่อนข้างมาก",IF(F5&gt;=R5,"น้ำหนักตามเกณฑ์",IF(F5&gt;=Q5,"น้ำหนักค่อนข้างน้อย","น้ำหนักน้อยกว่าเกณฑ์")))))</f>
        <v>น้ำหนักตามเกณฑ์</v>
      </c>
      <c r="I5" s="18" t="str">
        <f t="shared" ref="I5:I68" si="0">IF(G5=0,"",IF(G5&gt;Z5,"สูง",IF(G5&gt;Y5,"ค่อนข้างสูง",IF(G5&gt;=X5,"ส่วนสูงตามเกณฑ์",IF(G5&gt;=W5,"ค่อนข้างเตี้ย","เตี้ย")))))</f>
        <v>ส่วนสูงตามเกณฑ์</v>
      </c>
      <c r="J5" s="18" t="str">
        <f t="shared" ref="J5:J68" si="1">IF(F5=0,"",IF(F5&gt;AG5,"อ้วน",IF(F5&gt;AF5,"เริ่มอ้วน",IF(F5&gt;AE5,"ท้วม",IF(F5&gt;=AD5,"สมส่วน",IF(F5&gt;=AC5,"ค่อนข้างผอม","ผอม"))))))</f>
        <v>สมส่วน</v>
      </c>
      <c r="K5" s="19" t="str">
        <f>Profile!$B$2</f>
        <v>-</v>
      </c>
      <c r="L5" s="21">
        <f t="shared" ref="L5:L68" si="2">$J$1</f>
        <v>44593</v>
      </c>
      <c r="M5" s="8" t="str">
        <f t="shared" ref="M5:M68" si="3">CONCATENATE(C5,D5*12+E5)</f>
        <v>193</v>
      </c>
      <c r="N5" s="8" t="str">
        <f>CONCATENATE(C5,ROUND(G5,0))</f>
        <v>1123</v>
      </c>
      <c r="O5" s="8">
        <f>ROUND(VLOOKUP($M5,age!$A$2:$M$457,2,FALSE),1)</f>
        <v>26</v>
      </c>
      <c r="P5" s="8">
        <f>ROUND(VLOOKUP($M5,age!$A$2:$M$457,3,FALSE),1)</f>
        <v>3.9</v>
      </c>
      <c r="Q5" s="8">
        <f>ROUND(VLOOKUP($M5,age!$A$2:$M$457,4,FALSE),1)</f>
        <v>18.2</v>
      </c>
      <c r="R5" s="8">
        <f>ROUND(VLOOKUP($M5,age!$A$2:$M$457,5,FALSE),1)</f>
        <v>19.5</v>
      </c>
      <c r="S5" s="8">
        <f>ROUND(VLOOKUP($M5,age!$A$2:$M$457,6,FALSE),1)</f>
        <v>31.2</v>
      </c>
      <c r="T5" s="8">
        <f>ROUND(VLOOKUP($M5,age!$A$2:$M$457,7,FALSE),1)</f>
        <v>33.700000000000003</v>
      </c>
      <c r="U5" s="8">
        <f>ROUND(VLOOKUP($M5,age!$A$2:$M$457,8,FALSE),1)</f>
        <v>124</v>
      </c>
      <c r="V5" s="8">
        <f>ROUND(VLOOKUP($M5,age!$A$2:$M$457,9,FALSE),1)</f>
        <v>5.2</v>
      </c>
      <c r="W5" s="8">
        <f>ROUND(VLOOKUP($M5,age!$A$2:$M$457,10,FALSE),1)</f>
        <v>113.7</v>
      </c>
      <c r="X5" s="8">
        <f>ROUND(VLOOKUP($M5,age!$A$2:$M$457,11,FALSE),1)</f>
        <v>116.3</v>
      </c>
      <c r="Y5" s="8">
        <f>ROUND(VLOOKUP($M5,age!$A$2:$M$457,12,FALSE),1)</f>
        <v>131.69999999999999</v>
      </c>
      <c r="Z5" s="8">
        <f>ROUND(VLOOKUP($M5,age!$A$2:$M$457,13,FALSE),1)</f>
        <v>134.30000000000001</v>
      </c>
      <c r="AA5" s="8">
        <f>ROUND(VLOOKUP($N5,ht!$A$2:$H$253,2,FALSE),1)</f>
        <v>24.7</v>
      </c>
      <c r="AB5" s="8">
        <f>ROUND(VLOOKUP($N5,ht!$A$2:$H$253,3,FALSE),1)</f>
        <v>2.5</v>
      </c>
      <c r="AC5" s="8">
        <f>ROUND(VLOOKUP($N5,ht!$A$2:$H$253,4,FALSE),1)</f>
        <v>19.7</v>
      </c>
      <c r="AD5" s="8">
        <f>ROUND(VLOOKUP($N5,ht!$A$2:$H$253,5,FALSE),1)</f>
        <v>20.5</v>
      </c>
      <c r="AE5" s="8">
        <f>ROUND(VLOOKUP($N5,ht!$A$2:$H$253,6,FALSE),1)</f>
        <v>28</v>
      </c>
      <c r="AF5" s="8">
        <f>ROUND(VLOOKUP($N5,ht!$A$2:$H$253,7,FALSE),1)</f>
        <v>29.7</v>
      </c>
      <c r="AG5" s="8">
        <f>ROUND(VLOOKUP($N5,ht!$A$2:$H$253,8,FALSE),1)</f>
        <v>33</v>
      </c>
    </row>
    <row r="6" spans="1:33" ht="23.25" x14ac:dyDescent="0.5">
      <c r="A6" s="13">
        <v>3</v>
      </c>
      <c r="B6" s="42" t="s">
        <v>534</v>
      </c>
      <c r="C6" s="34">
        <v>1</v>
      </c>
      <c r="D6" s="34">
        <v>8</v>
      </c>
      <c r="E6" s="34">
        <v>5</v>
      </c>
      <c r="F6" s="34">
        <v>28.4</v>
      </c>
      <c r="G6" s="34">
        <v>130</v>
      </c>
      <c r="H6" s="18" t="str">
        <f t="shared" ref="H6:H69" si="4">IF(F6=0,"",IF(F6&gt;T6,"น้ำหนักมากเกินเกณฑ์",IF(F6&gt;S6,"น้ำหนักค่อนข้างมาก",IF(F6&gt;=R6,"น้ำหนักตามเกณฑ์",IF(F6&gt;=Q6,"น้ำหนักค่อนข้างน้อย","น้ำหนักน้อยกว่าเกณฑ์")))))</f>
        <v>น้ำหนักตามเกณฑ์</v>
      </c>
      <c r="I6" s="18" t="str">
        <f t="shared" si="0"/>
        <v>ส่วนสูงตามเกณฑ์</v>
      </c>
      <c r="J6" s="18" t="str">
        <f t="shared" si="1"/>
        <v>สมส่วน</v>
      </c>
      <c r="K6" s="19" t="str">
        <f>Profile!$B$2</f>
        <v>-</v>
      </c>
      <c r="L6" s="21">
        <f t="shared" si="2"/>
        <v>44593</v>
      </c>
      <c r="M6" s="8" t="str">
        <f t="shared" si="3"/>
        <v>1101</v>
      </c>
      <c r="N6" s="8" t="str">
        <f t="shared" ref="N6:N69" si="5">CONCATENATE(C6,ROUND(G6,0))</f>
        <v>1130</v>
      </c>
      <c r="O6" s="8">
        <f>ROUND(VLOOKUP($M6,age!$A$2:$M$457,2,FALSE),1)</f>
        <v>28</v>
      </c>
      <c r="P6" s="8">
        <f>ROUND(VLOOKUP($M6,age!$A$2:$M$457,3,FALSE),1)</f>
        <v>4.5</v>
      </c>
      <c r="Q6" s="8">
        <f>ROUND(VLOOKUP($M6,age!$A$2:$M$457,4,FALSE),1)</f>
        <v>19</v>
      </c>
      <c r="R6" s="8">
        <f>ROUND(VLOOKUP($M6,age!$A$2:$M$457,5,FALSE),1)</f>
        <v>20.6</v>
      </c>
      <c r="S6" s="8">
        <f>ROUND(VLOOKUP($M6,age!$A$2:$M$457,6,FALSE),1)</f>
        <v>34</v>
      </c>
      <c r="T6" s="8">
        <f>ROUND(VLOOKUP($M6,age!$A$2:$M$457,7,FALSE),1)</f>
        <v>37</v>
      </c>
      <c r="U6" s="8">
        <f>ROUND(VLOOKUP($M6,age!$A$2:$M$457,8,FALSE),1)</f>
        <v>127.3</v>
      </c>
      <c r="V6" s="8">
        <f>ROUND(VLOOKUP($M6,age!$A$2:$M$457,9,FALSE),1)</f>
        <v>5.4</v>
      </c>
      <c r="W6" s="8">
        <f>ROUND(VLOOKUP($M6,age!$A$2:$M$457,10,FALSE),1)</f>
        <v>116.6</v>
      </c>
      <c r="X6" s="8">
        <f>ROUND(VLOOKUP($M6,age!$A$2:$M$457,11,FALSE),1)</f>
        <v>119.2</v>
      </c>
      <c r="Y6" s="8">
        <f>ROUND(VLOOKUP($M6,age!$A$2:$M$457,12,FALSE),1)</f>
        <v>135.30000000000001</v>
      </c>
      <c r="Z6" s="8">
        <f>ROUND(VLOOKUP($M6,age!$A$2:$M$457,13,FALSE),1)</f>
        <v>138</v>
      </c>
      <c r="AA6" s="8">
        <f>ROUND(VLOOKUP($N6,ht!$A$2:$H$253,2,FALSE),1)</f>
        <v>28.6</v>
      </c>
      <c r="AB6" s="8">
        <f>ROUND(VLOOKUP($N6,ht!$A$2:$H$253,3,FALSE),1)</f>
        <v>3.2</v>
      </c>
      <c r="AC6" s="8">
        <f>ROUND(VLOOKUP($N6,ht!$A$2:$H$253,4,FALSE),1)</f>
        <v>22.2</v>
      </c>
      <c r="AD6" s="8">
        <f>ROUND(VLOOKUP($N6,ht!$A$2:$H$253,5,FALSE),1)</f>
        <v>23.3</v>
      </c>
      <c r="AE6" s="8">
        <f>ROUND(VLOOKUP($N6,ht!$A$2:$H$253,6,FALSE),1)</f>
        <v>32.9</v>
      </c>
      <c r="AF6" s="8">
        <f>ROUND(VLOOKUP($N6,ht!$A$2:$H$253,7,FALSE),1)</f>
        <v>35</v>
      </c>
      <c r="AG6" s="8">
        <f>ROUND(VLOOKUP($N6,ht!$A$2:$H$253,8,FALSE),1)</f>
        <v>39.200000000000003</v>
      </c>
    </row>
    <row r="7" spans="1:33" ht="23.25" x14ac:dyDescent="0.5">
      <c r="A7" s="13">
        <v>4</v>
      </c>
      <c r="B7" s="42" t="s">
        <v>535</v>
      </c>
      <c r="C7" s="34">
        <v>1</v>
      </c>
      <c r="D7" s="34">
        <v>7</v>
      </c>
      <c r="E7" s="34">
        <v>8</v>
      </c>
      <c r="F7" s="34">
        <v>25.8</v>
      </c>
      <c r="G7" s="34">
        <v>124</v>
      </c>
      <c r="H7" s="18" t="str">
        <f t="shared" si="4"/>
        <v>น้ำหนักตามเกณฑ์</v>
      </c>
      <c r="I7" s="18" t="str">
        <f t="shared" si="0"/>
        <v>ส่วนสูงตามเกณฑ์</v>
      </c>
      <c r="J7" s="18" t="str">
        <f t="shared" si="1"/>
        <v>สมส่วน</v>
      </c>
      <c r="K7" s="19" t="str">
        <f>Profile!$B$2</f>
        <v>-</v>
      </c>
      <c r="L7" s="21">
        <f t="shared" si="2"/>
        <v>44593</v>
      </c>
      <c r="M7" s="8" t="str">
        <f t="shared" si="3"/>
        <v>192</v>
      </c>
      <c r="N7" s="8" t="str">
        <f t="shared" si="5"/>
        <v>1124</v>
      </c>
      <c r="O7" s="8">
        <f>ROUND(VLOOKUP($M7,age!$A$2:$M$457,2,FALSE),1)</f>
        <v>25.8</v>
      </c>
      <c r="P7" s="8">
        <f>ROUND(VLOOKUP($M7,age!$A$2:$M$457,3,FALSE),1)</f>
        <v>3.8</v>
      </c>
      <c r="Q7" s="8">
        <f>ROUND(VLOOKUP($M7,age!$A$2:$M$457,4,FALSE),1)</f>
        <v>18.100000000000001</v>
      </c>
      <c r="R7" s="8">
        <f>ROUND(VLOOKUP($M7,age!$A$2:$M$457,5,FALSE),1)</f>
        <v>19.399999999999999</v>
      </c>
      <c r="S7" s="8">
        <f>ROUND(VLOOKUP($M7,age!$A$2:$M$457,6,FALSE),1)</f>
        <v>30.9</v>
      </c>
      <c r="T7" s="8">
        <f>ROUND(VLOOKUP($M7,age!$A$2:$M$457,7,FALSE),1)</f>
        <v>33.4</v>
      </c>
      <c r="U7" s="8">
        <f>ROUND(VLOOKUP($M7,age!$A$2:$M$457,8,FALSE),1)</f>
        <v>123.6</v>
      </c>
      <c r="V7" s="8">
        <f>ROUND(VLOOKUP($M7,age!$A$2:$M$457,9,FALSE),1)</f>
        <v>5.0999999999999996</v>
      </c>
      <c r="W7" s="8">
        <f>ROUND(VLOOKUP($M7,age!$A$2:$M$457,10,FALSE),1)</f>
        <v>113.4</v>
      </c>
      <c r="X7" s="8">
        <f>ROUND(VLOOKUP($M7,age!$A$2:$M$457,11,FALSE),1)</f>
        <v>115.9</v>
      </c>
      <c r="Y7" s="8">
        <f>ROUND(VLOOKUP($M7,age!$A$2:$M$457,12,FALSE),1)</f>
        <v>131.19999999999999</v>
      </c>
      <c r="Z7" s="8">
        <f>ROUND(VLOOKUP($M7,age!$A$2:$M$457,13,FALSE),1)</f>
        <v>133.80000000000001</v>
      </c>
      <c r="AA7" s="8">
        <f>ROUND(VLOOKUP($N7,ht!$A$2:$H$253,2,FALSE),1)</f>
        <v>25.3</v>
      </c>
      <c r="AB7" s="8">
        <f>ROUND(VLOOKUP($N7,ht!$A$2:$H$253,3,FALSE),1)</f>
        <v>2.6</v>
      </c>
      <c r="AC7" s="8">
        <f>ROUND(VLOOKUP($N7,ht!$A$2:$H$253,4,FALSE),1)</f>
        <v>20.100000000000001</v>
      </c>
      <c r="AD7" s="8">
        <f>ROUND(VLOOKUP($N7,ht!$A$2:$H$253,5,FALSE),1)</f>
        <v>20.9</v>
      </c>
      <c r="AE7" s="8">
        <f>ROUND(VLOOKUP($N7,ht!$A$2:$H$253,6,FALSE),1)</f>
        <v>28.7</v>
      </c>
      <c r="AF7" s="8">
        <f>ROUND(VLOOKUP($N7,ht!$A$2:$H$253,7,FALSE),1)</f>
        <v>30.4</v>
      </c>
      <c r="AG7" s="8">
        <f>ROUND(VLOOKUP($N7,ht!$A$2:$H$253,8,FALSE),1)</f>
        <v>33.9</v>
      </c>
    </row>
    <row r="8" spans="1:33" ht="23.25" x14ac:dyDescent="0.5">
      <c r="A8" s="13">
        <v>5</v>
      </c>
      <c r="B8" s="42" t="s">
        <v>536</v>
      </c>
      <c r="C8" s="34">
        <v>1</v>
      </c>
      <c r="D8" s="34">
        <v>7</v>
      </c>
      <c r="E8" s="34">
        <v>9</v>
      </c>
      <c r="F8" s="34">
        <v>23.7</v>
      </c>
      <c r="G8" s="34">
        <v>127</v>
      </c>
      <c r="H8" s="18" t="str">
        <f t="shared" si="4"/>
        <v>น้ำหนักตามเกณฑ์</v>
      </c>
      <c r="I8" s="18" t="str">
        <f t="shared" si="0"/>
        <v>ส่วนสูงตามเกณฑ์</v>
      </c>
      <c r="J8" s="18" t="str">
        <f t="shared" si="1"/>
        <v>สมส่วน</v>
      </c>
      <c r="K8" s="19" t="str">
        <f>Profile!$B$2</f>
        <v>-</v>
      </c>
      <c r="L8" s="21">
        <f t="shared" si="2"/>
        <v>44593</v>
      </c>
      <c r="M8" s="8" t="str">
        <f t="shared" si="3"/>
        <v>193</v>
      </c>
      <c r="N8" s="8" t="str">
        <f t="shared" si="5"/>
        <v>1127</v>
      </c>
      <c r="O8" s="8">
        <f>ROUND(VLOOKUP($M8,age!$A$2:$M$457,2,FALSE),1)</f>
        <v>26</v>
      </c>
      <c r="P8" s="8">
        <f>ROUND(VLOOKUP($M8,age!$A$2:$M$457,3,FALSE),1)</f>
        <v>3.9</v>
      </c>
      <c r="Q8" s="8">
        <f>ROUND(VLOOKUP($M8,age!$A$2:$M$457,4,FALSE),1)</f>
        <v>18.2</v>
      </c>
      <c r="R8" s="8">
        <f>ROUND(VLOOKUP($M8,age!$A$2:$M$457,5,FALSE),1)</f>
        <v>19.5</v>
      </c>
      <c r="S8" s="8">
        <f>ROUND(VLOOKUP($M8,age!$A$2:$M$457,6,FALSE),1)</f>
        <v>31.2</v>
      </c>
      <c r="T8" s="8">
        <f>ROUND(VLOOKUP($M8,age!$A$2:$M$457,7,FALSE),1)</f>
        <v>33.700000000000003</v>
      </c>
      <c r="U8" s="8">
        <f>ROUND(VLOOKUP($M8,age!$A$2:$M$457,8,FALSE),1)</f>
        <v>124</v>
      </c>
      <c r="V8" s="8">
        <f>ROUND(VLOOKUP($M8,age!$A$2:$M$457,9,FALSE),1)</f>
        <v>5.2</v>
      </c>
      <c r="W8" s="8">
        <f>ROUND(VLOOKUP($M8,age!$A$2:$M$457,10,FALSE),1)</f>
        <v>113.7</v>
      </c>
      <c r="X8" s="8">
        <f>ROUND(VLOOKUP($M8,age!$A$2:$M$457,11,FALSE),1)</f>
        <v>116.3</v>
      </c>
      <c r="Y8" s="8">
        <f>ROUND(VLOOKUP($M8,age!$A$2:$M$457,12,FALSE),1)</f>
        <v>131.69999999999999</v>
      </c>
      <c r="Z8" s="8">
        <f>ROUND(VLOOKUP($M8,age!$A$2:$M$457,13,FALSE),1)</f>
        <v>134.30000000000001</v>
      </c>
      <c r="AA8" s="8">
        <f>ROUND(VLOOKUP($N8,ht!$A$2:$H$253,2,FALSE),1)</f>
        <v>26.9</v>
      </c>
      <c r="AB8" s="8">
        <f>ROUND(VLOOKUP($N8,ht!$A$2:$H$253,3,FALSE),1)</f>
        <v>2.9</v>
      </c>
      <c r="AC8" s="8">
        <f>ROUND(VLOOKUP($N8,ht!$A$2:$H$253,4,FALSE),1)</f>
        <v>21.2</v>
      </c>
      <c r="AD8" s="8">
        <f>ROUND(VLOOKUP($N8,ht!$A$2:$H$253,5,FALSE),1)</f>
        <v>22.1</v>
      </c>
      <c r="AE8" s="8">
        <f>ROUND(VLOOKUP($N8,ht!$A$2:$H$253,6,FALSE),1)</f>
        <v>30.7</v>
      </c>
      <c r="AF8" s="8">
        <f>ROUND(VLOOKUP($N8,ht!$A$2:$H$253,7,FALSE),1)</f>
        <v>32.6</v>
      </c>
      <c r="AG8" s="8">
        <f>ROUND(VLOOKUP($N8,ht!$A$2:$H$253,8,FALSE),1)</f>
        <v>36.299999999999997</v>
      </c>
    </row>
    <row r="9" spans="1:33" ht="23.25" x14ac:dyDescent="0.5">
      <c r="A9" s="13">
        <v>6</v>
      </c>
      <c r="B9" s="43" t="s">
        <v>537</v>
      </c>
      <c r="C9" s="34">
        <v>1</v>
      </c>
      <c r="D9" s="34">
        <v>7</v>
      </c>
      <c r="E9" s="34">
        <v>8</v>
      </c>
      <c r="F9" s="34">
        <v>25</v>
      </c>
      <c r="G9" s="34">
        <v>126</v>
      </c>
      <c r="H9" s="18" t="str">
        <f t="shared" si="4"/>
        <v>น้ำหนักตามเกณฑ์</v>
      </c>
      <c r="I9" s="18" t="str">
        <f t="shared" si="0"/>
        <v>ส่วนสูงตามเกณฑ์</v>
      </c>
      <c r="J9" s="18" t="str">
        <f t="shared" si="1"/>
        <v>สมส่วน</v>
      </c>
      <c r="K9" s="19" t="str">
        <f>Profile!$B$2</f>
        <v>-</v>
      </c>
      <c r="L9" s="21">
        <f t="shared" si="2"/>
        <v>44593</v>
      </c>
      <c r="M9" s="8" t="str">
        <f t="shared" si="3"/>
        <v>192</v>
      </c>
      <c r="N9" s="8" t="str">
        <f t="shared" si="5"/>
        <v>1126</v>
      </c>
      <c r="O9" s="8">
        <f>ROUND(VLOOKUP($M9,age!$A$2:$M$457,2,FALSE),1)</f>
        <v>25.8</v>
      </c>
      <c r="P9" s="8">
        <f>ROUND(VLOOKUP($M9,age!$A$2:$M$457,3,FALSE),1)</f>
        <v>3.8</v>
      </c>
      <c r="Q9" s="8">
        <f>ROUND(VLOOKUP($M9,age!$A$2:$M$457,4,FALSE),1)</f>
        <v>18.100000000000001</v>
      </c>
      <c r="R9" s="8">
        <f>ROUND(VLOOKUP($M9,age!$A$2:$M$457,5,FALSE),1)</f>
        <v>19.399999999999999</v>
      </c>
      <c r="S9" s="8">
        <f>ROUND(VLOOKUP($M9,age!$A$2:$M$457,6,FALSE),1)</f>
        <v>30.9</v>
      </c>
      <c r="T9" s="8">
        <f>ROUND(VLOOKUP($M9,age!$A$2:$M$457,7,FALSE),1)</f>
        <v>33.4</v>
      </c>
      <c r="U9" s="8">
        <f>ROUND(VLOOKUP($M9,age!$A$2:$M$457,8,FALSE),1)</f>
        <v>123.6</v>
      </c>
      <c r="V9" s="8">
        <f>ROUND(VLOOKUP($M9,age!$A$2:$M$457,9,FALSE),1)</f>
        <v>5.0999999999999996</v>
      </c>
      <c r="W9" s="8">
        <f>ROUND(VLOOKUP($M9,age!$A$2:$M$457,10,FALSE),1)</f>
        <v>113.4</v>
      </c>
      <c r="X9" s="8">
        <f>ROUND(VLOOKUP($M9,age!$A$2:$M$457,11,FALSE),1)</f>
        <v>115.9</v>
      </c>
      <c r="Y9" s="8">
        <f>ROUND(VLOOKUP($M9,age!$A$2:$M$457,12,FALSE),1)</f>
        <v>131.19999999999999</v>
      </c>
      <c r="Z9" s="8">
        <f>ROUND(VLOOKUP($M9,age!$A$2:$M$457,13,FALSE),1)</f>
        <v>133.80000000000001</v>
      </c>
      <c r="AA9" s="8">
        <f>ROUND(VLOOKUP($N9,ht!$A$2:$H$253,2,FALSE),1)</f>
        <v>26.3</v>
      </c>
      <c r="AB9" s="8">
        <f>ROUND(VLOOKUP($N9,ht!$A$2:$H$253,3,FALSE),1)</f>
        <v>2.7</v>
      </c>
      <c r="AC9" s="8">
        <f>ROUND(VLOOKUP($N9,ht!$A$2:$H$253,4,FALSE),1)</f>
        <v>20.8</v>
      </c>
      <c r="AD9" s="8">
        <f>ROUND(VLOOKUP($N9,ht!$A$2:$H$253,5,FALSE),1)</f>
        <v>21.7</v>
      </c>
      <c r="AE9" s="8">
        <f>ROUND(VLOOKUP($N9,ht!$A$2:$H$253,6,FALSE),1)</f>
        <v>29.9</v>
      </c>
      <c r="AF9" s="8">
        <f>ROUND(VLOOKUP($N9,ht!$A$2:$H$253,7,FALSE),1)</f>
        <v>31.7</v>
      </c>
      <c r="AG9" s="8">
        <f>ROUND(VLOOKUP($N9,ht!$A$2:$H$253,8,FALSE),1)</f>
        <v>35.299999999999997</v>
      </c>
    </row>
    <row r="10" spans="1:33" ht="23.25" x14ac:dyDescent="0.5">
      <c r="A10" s="13">
        <v>7</v>
      </c>
      <c r="B10" s="42" t="s">
        <v>538</v>
      </c>
      <c r="C10" s="34">
        <v>1</v>
      </c>
      <c r="D10" s="34">
        <v>6</v>
      </c>
      <c r="E10" s="34">
        <v>6</v>
      </c>
      <c r="F10" s="34">
        <v>24.1</v>
      </c>
      <c r="G10" s="34">
        <v>127</v>
      </c>
      <c r="H10" s="18" t="str">
        <f t="shared" si="4"/>
        <v>น้ำหนักตามเกณฑ์</v>
      </c>
      <c r="I10" s="18" t="str">
        <f t="shared" si="0"/>
        <v>สูง</v>
      </c>
      <c r="J10" s="18" t="str">
        <f t="shared" si="1"/>
        <v>สมส่วน</v>
      </c>
      <c r="K10" s="19" t="str">
        <f>Profile!$B$2</f>
        <v>-</v>
      </c>
      <c r="L10" s="21">
        <f t="shared" si="2"/>
        <v>44593</v>
      </c>
      <c r="M10" s="8" t="str">
        <f t="shared" si="3"/>
        <v>178</v>
      </c>
      <c r="N10" s="8" t="str">
        <f t="shared" si="5"/>
        <v>1127</v>
      </c>
      <c r="O10" s="8">
        <f>ROUND(VLOOKUP($M10,age!$A$2:$M$457,2,FALSE),1)</f>
        <v>22.7</v>
      </c>
      <c r="P10" s="8">
        <f>ROUND(VLOOKUP($M10,age!$A$2:$M$457,3,FALSE),1)</f>
        <v>3.2</v>
      </c>
      <c r="Q10" s="8">
        <f>ROUND(VLOOKUP($M10,age!$A$2:$M$457,4,FALSE),1)</f>
        <v>16.2</v>
      </c>
      <c r="R10" s="8">
        <f>ROUND(VLOOKUP($M10,age!$A$2:$M$457,5,FALSE),1)</f>
        <v>17.399999999999999</v>
      </c>
      <c r="S10" s="8">
        <f>ROUND(VLOOKUP($M10,age!$A$2:$M$457,6,FALSE),1)</f>
        <v>27</v>
      </c>
      <c r="T10" s="8">
        <f>ROUND(VLOOKUP($M10,age!$A$2:$M$457,7,FALSE),1)</f>
        <v>29.1</v>
      </c>
      <c r="U10" s="8">
        <f>ROUND(VLOOKUP($M10,age!$A$2:$M$457,8,FALSE),1)</f>
        <v>117.4</v>
      </c>
      <c r="V10" s="8">
        <f>ROUND(VLOOKUP($M10,age!$A$2:$M$457,9,FALSE),1)</f>
        <v>4.8</v>
      </c>
      <c r="W10" s="8">
        <f>ROUND(VLOOKUP($M10,age!$A$2:$M$457,10,FALSE),1)</f>
        <v>107.9</v>
      </c>
      <c r="X10" s="8">
        <f>ROUND(VLOOKUP($M10,age!$A$2:$M$457,11,FALSE),1)</f>
        <v>110.3</v>
      </c>
      <c r="Y10" s="8">
        <f>ROUND(VLOOKUP($M10,age!$A$2:$M$457,12,FALSE),1)</f>
        <v>124.5</v>
      </c>
      <c r="Z10" s="8">
        <f>ROUND(VLOOKUP($M10,age!$A$2:$M$457,13,FALSE),1)</f>
        <v>126.9</v>
      </c>
      <c r="AA10" s="8">
        <f>ROUND(VLOOKUP($N10,ht!$A$2:$H$253,2,FALSE),1)</f>
        <v>26.9</v>
      </c>
      <c r="AB10" s="8">
        <f>ROUND(VLOOKUP($N10,ht!$A$2:$H$253,3,FALSE),1)</f>
        <v>2.9</v>
      </c>
      <c r="AC10" s="8">
        <f>ROUND(VLOOKUP($N10,ht!$A$2:$H$253,4,FALSE),1)</f>
        <v>21.2</v>
      </c>
      <c r="AD10" s="8">
        <f>ROUND(VLOOKUP($N10,ht!$A$2:$H$253,5,FALSE),1)</f>
        <v>22.1</v>
      </c>
      <c r="AE10" s="8">
        <f>ROUND(VLOOKUP($N10,ht!$A$2:$H$253,6,FALSE),1)</f>
        <v>30.7</v>
      </c>
      <c r="AF10" s="8">
        <f>ROUND(VLOOKUP($N10,ht!$A$2:$H$253,7,FALSE),1)</f>
        <v>32.6</v>
      </c>
      <c r="AG10" s="8">
        <f>ROUND(VLOOKUP($N10,ht!$A$2:$H$253,8,FALSE),1)</f>
        <v>36.299999999999997</v>
      </c>
    </row>
    <row r="11" spans="1:33" ht="23.25" x14ac:dyDescent="0.5">
      <c r="A11" s="13">
        <v>8</v>
      </c>
      <c r="B11" s="42" t="s">
        <v>539</v>
      </c>
      <c r="C11" s="34">
        <v>1</v>
      </c>
      <c r="D11" s="34">
        <v>7</v>
      </c>
      <c r="E11" s="34">
        <v>11</v>
      </c>
      <c r="F11" s="34">
        <v>31</v>
      </c>
      <c r="G11" s="34">
        <v>132</v>
      </c>
      <c r="H11" s="18" t="str">
        <f t="shared" si="4"/>
        <v>น้ำหนักตามเกณฑ์</v>
      </c>
      <c r="I11" s="18" t="str">
        <f t="shared" si="0"/>
        <v>ส่วนสูงตามเกณฑ์</v>
      </c>
      <c r="J11" s="18" t="str">
        <f t="shared" si="1"/>
        <v>สมส่วน</v>
      </c>
      <c r="K11" s="19" t="str">
        <f>Profile!$B$2</f>
        <v>-</v>
      </c>
      <c r="L11" s="21">
        <f t="shared" si="2"/>
        <v>44593</v>
      </c>
      <c r="M11" s="8" t="str">
        <f t="shared" si="3"/>
        <v>195</v>
      </c>
      <c r="N11" s="8" t="str">
        <f t="shared" si="5"/>
        <v>1132</v>
      </c>
      <c r="O11" s="8">
        <f>ROUND(VLOOKUP($M11,age!$A$2:$M$457,2,FALSE),1)</f>
        <v>26.4</v>
      </c>
      <c r="P11" s="8">
        <f>ROUND(VLOOKUP($M11,age!$A$2:$M$457,3,FALSE),1)</f>
        <v>4</v>
      </c>
      <c r="Q11" s="8">
        <f>ROUND(VLOOKUP($M11,age!$A$2:$M$457,4,FALSE),1)</f>
        <v>18.399999999999999</v>
      </c>
      <c r="R11" s="8">
        <f>ROUND(VLOOKUP($M11,age!$A$2:$M$457,5,FALSE),1)</f>
        <v>19.8</v>
      </c>
      <c r="S11" s="8">
        <f>ROUND(VLOOKUP($M11,age!$A$2:$M$457,6,FALSE),1)</f>
        <v>31.8</v>
      </c>
      <c r="T11" s="8">
        <f>ROUND(VLOOKUP($M11,age!$A$2:$M$457,7,FALSE),1)</f>
        <v>34.4</v>
      </c>
      <c r="U11" s="8">
        <f>ROUND(VLOOKUP($M11,age!$A$2:$M$457,8,FALSE),1)</f>
        <v>125</v>
      </c>
      <c r="V11" s="8">
        <f>ROUND(VLOOKUP($M11,age!$A$2:$M$457,9,FALSE),1)</f>
        <v>5.2</v>
      </c>
      <c r="W11" s="8">
        <f>ROUND(VLOOKUP($M11,age!$A$2:$M$457,10,FALSE),1)</f>
        <v>114.5</v>
      </c>
      <c r="X11" s="8">
        <f>ROUND(VLOOKUP($M11,age!$A$2:$M$457,11,FALSE),1)</f>
        <v>117.1</v>
      </c>
      <c r="Y11" s="8">
        <f>ROUND(VLOOKUP($M11,age!$A$2:$M$457,12,FALSE),1)</f>
        <v>132.69999999999999</v>
      </c>
      <c r="Z11" s="8">
        <f>ROUND(VLOOKUP($M11,age!$A$2:$M$457,13,FALSE),1)</f>
        <v>135.4</v>
      </c>
      <c r="AA11" s="8">
        <f>ROUND(VLOOKUP($N11,ht!$A$2:$H$253,2,FALSE),1)</f>
        <v>30</v>
      </c>
      <c r="AB11" s="8">
        <f>ROUND(VLOOKUP($N11,ht!$A$2:$H$253,3,FALSE),1)</f>
        <v>3.4</v>
      </c>
      <c r="AC11" s="8">
        <f>ROUND(VLOOKUP($N11,ht!$A$2:$H$253,4,FALSE),1)</f>
        <v>23.1</v>
      </c>
      <c r="AD11" s="8">
        <f>ROUND(VLOOKUP($N11,ht!$A$2:$H$253,5,FALSE),1)</f>
        <v>24.3</v>
      </c>
      <c r="AE11" s="8">
        <f>ROUND(VLOOKUP($N11,ht!$A$2:$H$253,6,FALSE),1)</f>
        <v>34.6</v>
      </c>
      <c r="AF11" s="8">
        <f>ROUND(VLOOKUP($N11,ht!$A$2:$H$253,7,FALSE),1)</f>
        <v>36.799999999999997</v>
      </c>
      <c r="AG11" s="8">
        <f>ROUND(VLOOKUP($N11,ht!$A$2:$H$253,8,FALSE),1)</f>
        <v>41.4</v>
      </c>
    </row>
    <row r="12" spans="1:33" ht="23.25" x14ac:dyDescent="0.5">
      <c r="A12" s="13">
        <v>9</v>
      </c>
      <c r="B12" s="42" t="s">
        <v>540</v>
      </c>
      <c r="C12" s="34">
        <v>1</v>
      </c>
      <c r="D12" s="34">
        <v>7</v>
      </c>
      <c r="E12" s="34">
        <v>9</v>
      </c>
      <c r="F12" s="34">
        <v>28.8</v>
      </c>
      <c r="G12" s="34">
        <v>122</v>
      </c>
      <c r="H12" s="18" t="str">
        <f t="shared" si="4"/>
        <v>น้ำหนักตามเกณฑ์</v>
      </c>
      <c r="I12" s="18" t="str">
        <f t="shared" si="0"/>
        <v>ส่วนสูงตามเกณฑ์</v>
      </c>
      <c r="J12" s="18" t="str">
        <f t="shared" si="1"/>
        <v>ท้วม</v>
      </c>
      <c r="K12" s="19" t="str">
        <f>Profile!$B$2</f>
        <v>-</v>
      </c>
      <c r="L12" s="21">
        <f t="shared" si="2"/>
        <v>44593</v>
      </c>
      <c r="M12" s="8" t="str">
        <f t="shared" si="3"/>
        <v>193</v>
      </c>
      <c r="N12" s="8" t="str">
        <f t="shared" si="5"/>
        <v>1122</v>
      </c>
      <c r="O12" s="8">
        <f>ROUND(VLOOKUP($M12,age!$A$2:$M$457,2,FALSE),1)</f>
        <v>26</v>
      </c>
      <c r="P12" s="8">
        <f>ROUND(VLOOKUP($M12,age!$A$2:$M$457,3,FALSE),1)</f>
        <v>3.9</v>
      </c>
      <c r="Q12" s="8">
        <f>ROUND(VLOOKUP($M12,age!$A$2:$M$457,4,FALSE),1)</f>
        <v>18.2</v>
      </c>
      <c r="R12" s="8">
        <f>ROUND(VLOOKUP($M12,age!$A$2:$M$457,5,FALSE),1)</f>
        <v>19.5</v>
      </c>
      <c r="S12" s="8">
        <f>ROUND(VLOOKUP($M12,age!$A$2:$M$457,6,FALSE),1)</f>
        <v>31.2</v>
      </c>
      <c r="T12" s="8">
        <f>ROUND(VLOOKUP($M12,age!$A$2:$M$457,7,FALSE),1)</f>
        <v>33.700000000000003</v>
      </c>
      <c r="U12" s="8">
        <f>ROUND(VLOOKUP($M12,age!$A$2:$M$457,8,FALSE),1)</f>
        <v>124</v>
      </c>
      <c r="V12" s="8">
        <f>ROUND(VLOOKUP($M12,age!$A$2:$M$457,9,FALSE),1)</f>
        <v>5.2</v>
      </c>
      <c r="W12" s="8">
        <f>ROUND(VLOOKUP($M12,age!$A$2:$M$457,10,FALSE),1)</f>
        <v>113.7</v>
      </c>
      <c r="X12" s="8">
        <f>ROUND(VLOOKUP($M12,age!$A$2:$M$457,11,FALSE),1)</f>
        <v>116.3</v>
      </c>
      <c r="Y12" s="8">
        <f>ROUND(VLOOKUP($M12,age!$A$2:$M$457,12,FALSE),1)</f>
        <v>131.69999999999999</v>
      </c>
      <c r="Z12" s="8">
        <f>ROUND(VLOOKUP($M12,age!$A$2:$M$457,13,FALSE),1)</f>
        <v>134.30000000000001</v>
      </c>
      <c r="AA12" s="8">
        <f>ROUND(VLOOKUP($N12,ht!$A$2:$H$253,2,FALSE),1)</f>
        <v>24.3</v>
      </c>
      <c r="AB12" s="8">
        <f>ROUND(VLOOKUP($N12,ht!$A$2:$H$253,3,FALSE),1)</f>
        <v>2.4</v>
      </c>
      <c r="AC12" s="8">
        <f>ROUND(VLOOKUP($N12,ht!$A$2:$H$253,4,FALSE),1)</f>
        <v>19.399999999999999</v>
      </c>
      <c r="AD12" s="8">
        <f>ROUND(VLOOKUP($N12,ht!$A$2:$H$253,5,FALSE),1)</f>
        <v>20.2</v>
      </c>
      <c r="AE12" s="8">
        <f>ROUND(VLOOKUP($N12,ht!$A$2:$H$253,6,FALSE),1)</f>
        <v>27.5</v>
      </c>
      <c r="AF12" s="8">
        <f>ROUND(VLOOKUP($N12,ht!$A$2:$H$253,7,FALSE),1)</f>
        <v>29.1</v>
      </c>
      <c r="AG12" s="8">
        <f>ROUND(VLOOKUP($N12,ht!$A$2:$H$253,8,FALSE),1)</f>
        <v>32.299999999999997</v>
      </c>
    </row>
    <row r="13" spans="1:33" ht="23.25" x14ac:dyDescent="0.5">
      <c r="A13" s="13">
        <v>10</v>
      </c>
      <c r="B13" s="42" t="s">
        <v>541</v>
      </c>
      <c r="C13" s="34">
        <v>1</v>
      </c>
      <c r="D13" s="34">
        <v>7</v>
      </c>
      <c r="E13" s="34">
        <v>2</v>
      </c>
      <c r="F13" s="34">
        <v>23.1</v>
      </c>
      <c r="G13" s="34">
        <v>124</v>
      </c>
      <c r="H13" s="18" t="str">
        <f t="shared" si="4"/>
        <v>น้ำหนักตามเกณฑ์</v>
      </c>
      <c r="I13" s="18" t="str">
        <f t="shared" si="0"/>
        <v>ส่วนสูงตามเกณฑ์</v>
      </c>
      <c r="J13" s="18" t="str">
        <f t="shared" si="1"/>
        <v>สมส่วน</v>
      </c>
      <c r="K13" s="19" t="str">
        <f>Profile!$B$2</f>
        <v>-</v>
      </c>
      <c r="L13" s="21">
        <f t="shared" si="2"/>
        <v>44593</v>
      </c>
      <c r="M13" s="8" t="str">
        <f t="shared" si="3"/>
        <v>186</v>
      </c>
      <c r="N13" s="8" t="str">
        <f t="shared" si="5"/>
        <v>1124</v>
      </c>
      <c r="O13" s="8">
        <f>ROUND(VLOOKUP($M13,age!$A$2:$M$457,2,FALSE),1)</f>
        <v>24.5</v>
      </c>
      <c r="P13" s="8">
        <f>ROUND(VLOOKUP($M13,age!$A$2:$M$457,3,FALSE),1)</f>
        <v>3.6</v>
      </c>
      <c r="Q13" s="8">
        <f>ROUND(VLOOKUP($M13,age!$A$2:$M$457,4,FALSE),1)</f>
        <v>17.3</v>
      </c>
      <c r="R13" s="8">
        <f>ROUND(VLOOKUP($M13,age!$A$2:$M$457,5,FALSE),1)</f>
        <v>18.600000000000001</v>
      </c>
      <c r="S13" s="8">
        <f>ROUND(VLOOKUP($M13,age!$A$2:$M$457,6,FALSE),1)</f>
        <v>29.3</v>
      </c>
      <c r="T13" s="8">
        <f>ROUND(VLOOKUP($M13,age!$A$2:$M$457,7,FALSE),1)</f>
        <v>31.7</v>
      </c>
      <c r="U13" s="8">
        <f>ROUND(VLOOKUP($M13,age!$A$2:$M$457,8,FALSE),1)</f>
        <v>120.9</v>
      </c>
      <c r="V13" s="8">
        <f>ROUND(VLOOKUP($M13,age!$A$2:$M$457,9,FALSE),1)</f>
        <v>4.9000000000000004</v>
      </c>
      <c r="W13" s="8">
        <f>ROUND(VLOOKUP($M13,age!$A$2:$M$457,10,FALSE),1)</f>
        <v>111.1</v>
      </c>
      <c r="X13" s="8">
        <f>ROUND(VLOOKUP($M13,age!$A$2:$M$457,11,FALSE),1)</f>
        <v>113.6</v>
      </c>
      <c r="Y13" s="8">
        <f>ROUND(VLOOKUP($M13,age!$A$2:$M$457,12,FALSE),1)</f>
        <v>128.30000000000001</v>
      </c>
      <c r="Z13" s="8">
        <f>ROUND(VLOOKUP($M13,age!$A$2:$M$457,13,FALSE),1)</f>
        <v>130.80000000000001</v>
      </c>
      <c r="AA13" s="8">
        <f>ROUND(VLOOKUP($N13,ht!$A$2:$H$253,2,FALSE),1)</f>
        <v>25.3</v>
      </c>
      <c r="AB13" s="8">
        <f>ROUND(VLOOKUP($N13,ht!$A$2:$H$253,3,FALSE),1)</f>
        <v>2.6</v>
      </c>
      <c r="AC13" s="8">
        <f>ROUND(VLOOKUP($N13,ht!$A$2:$H$253,4,FALSE),1)</f>
        <v>20.100000000000001</v>
      </c>
      <c r="AD13" s="8">
        <f>ROUND(VLOOKUP($N13,ht!$A$2:$H$253,5,FALSE),1)</f>
        <v>20.9</v>
      </c>
      <c r="AE13" s="8">
        <f>ROUND(VLOOKUP($N13,ht!$A$2:$H$253,6,FALSE),1)</f>
        <v>28.7</v>
      </c>
      <c r="AF13" s="8">
        <f>ROUND(VLOOKUP($N13,ht!$A$2:$H$253,7,FALSE),1)</f>
        <v>30.4</v>
      </c>
      <c r="AG13" s="8">
        <f>ROUND(VLOOKUP($N13,ht!$A$2:$H$253,8,FALSE),1)</f>
        <v>33.9</v>
      </c>
    </row>
    <row r="14" spans="1:33" ht="23.25" x14ac:dyDescent="0.5">
      <c r="A14" s="13">
        <v>11</v>
      </c>
      <c r="B14" s="42" t="s">
        <v>542</v>
      </c>
      <c r="C14" s="34">
        <v>1</v>
      </c>
      <c r="D14" s="34">
        <v>7</v>
      </c>
      <c r="E14" s="34">
        <v>1</v>
      </c>
      <c r="F14" s="34">
        <v>20.100000000000001</v>
      </c>
      <c r="G14" s="34">
        <v>117</v>
      </c>
      <c r="H14" s="18" t="str">
        <f t="shared" si="4"/>
        <v>น้ำหนักตามเกณฑ์</v>
      </c>
      <c r="I14" s="18" t="str">
        <f t="shared" si="0"/>
        <v>ส่วนสูงตามเกณฑ์</v>
      </c>
      <c r="J14" s="18" t="str">
        <f t="shared" si="1"/>
        <v>สมส่วน</v>
      </c>
      <c r="K14" s="19" t="str">
        <f>Profile!$B$2</f>
        <v>-</v>
      </c>
      <c r="L14" s="21">
        <f t="shared" si="2"/>
        <v>44593</v>
      </c>
      <c r="M14" s="8" t="str">
        <f t="shared" si="3"/>
        <v>185</v>
      </c>
      <c r="N14" s="8" t="str">
        <f t="shared" si="5"/>
        <v>1117</v>
      </c>
      <c r="O14" s="8">
        <f>ROUND(VLOOKUP($M14,age!$A$2:$M$457,2,FALSE),1)</f>
        <v>24.3</v>
      </c>
      <c r="P14" s="8">
        <f>ROUND(VLOOKUP($M14,age!$A$2:$M$457,3,FALSE),1)</f>
        <v>3.5</v>
      </c>
      <c r="Q14" s="8">
        <f>ROUND(VLOOKUP($M14,age!$A$2:$M$457,4,FALSE),1)</f>
        <v>17.2</v>
      </c>
      <c r="R14" s="8">
        <f>ROUND(VLOOKUP($M14,age!$A$2:$M$457,5,FALSE),1)</f>
        <v>18.399999999999999</v>
      </c>
      <c r="S14" s="8">
        <f>ROUND(VLOOKUP($M14,age!$A$2:$M$457,6,FALSE),1)</f>
        <v>29</v>
      </c>
      <c r="T14" s="8">
        <f>ROUND(VLOOKUP($M14,age!$A$2:$M$457,7,FALSE),1)</f>
        <v>31.4</v>
      </c>
      <c r="U14" s="8">
        <f>ROUND(VLOOKUP($M14,age!$A$2:$M$457,8,FALSE),1)</f>
        <v>120.6</v>
      </c>
      <c r="V14" s="8">
        <f>ROUND(VLOOKUP($M14,age!$A$2:$M$457,9,FALSE),1)</f>
        <v>4.9000000000000004</v>
      </c>
      <c r="W14" s="8">
        <f>ROUND(VLOOKUP($M14,age!$A$2:$M$457,10,FALSE),1)</f>
        <v>110.8</v>
      </c>
      <c r="X14" s="8">
        <f>ROUND(VLOOKUP($M14,age!$A$2:$M$457,11,FALSE),1)</f>
        <v>113.2</v>
      </c>
      <c r="Y14" s="8">
        <f>ROUND(VLOOKUP($M14,age!$A$2:$M$457,12,FALSE),1)</f>
        <v>127.8</v>
      </c>
      <c r="Z14" s="8">
        <f>ROUND(VLOOKUP($M14,age!$A$2:$M$457,13,FALSE),1)</f>
        <v>130.30000000000001</v>
      </c>
      <c r="AA14" s="8">
        <f>ROUND(VLOOKUP($N14,ht!$A$2:$H$253,2,FALSE),1)</f>
        <v>21.9</v>
      </c>
      <c r="AB14" s="8">
        <f>ROUND(VLOOKUP($N14,ht!$A$2:$H$253,3,FALSE),1)</f>
        <v>2.1</v>
      </c>
      <c r="AC14" s="8">
        <f>ROUND(VLOOKUP($N14,ht!$A$2:$H$253,4,FALSE),1)</f>
        <v>17.7</v>
      </c>
      <c r="AD14" s="8">
        <f>ROUND(VLOOKUP($N14,ht!$A$2:$H$253,5,FALSE),1)</f>
        <v>18.5</v>
      </c>
      <c r="AE14" s="8">
        <f>ROUND(VLOOKUP($N14,ht!$A$2:$H$253,6,FALSE),1)</f>
        <v>24.8</v>
      </c>
      <c r="AF14" s="8">
        <f>ROUND(VLOOKUP($N14,ht!$A$2:$H$253,7,FALSE),1)</f>
        <v>26.1</v>
      </c>
      <c r="AG14" s="8">
        <f>ROUND(VLOOKUP($N14,ht!$A$2:$H$253,8,FALSE),1)</f>
        <v>28.8</v>
      </c>
    </row>
    <row r="15" spans="1:33" ht="23.25" x14ac:dyDescent="0.5">
      <c r="A15" s="13">
        <v>12</v>
      </c>
      <c r="B15" s="42" t="s">
        <v>543</v>
      </c>
      <c r="C15" s="34">
        <v>1</v>
      </c>
      <c r="D15" s="34">
        <v>7</v>
      </c>
      <c r="E15" s="34">
        <v>2</v>
      </c>
      <c r="F15" s="34">
        <v>18.3</v>
      </c>
      <c r="G15" s="34">
        <v>115</v>
      </c>
      <c r="H15" s="18" t="str">
        <f t="shared" si="4"/>
        <v>น้ำหนักค่อนข้างน้อย</v>
      </c>
      <c r="I15" s="18" t="str">
        <f t="shared" si="0"/>
        <v>ส่วนสูงตามเกณฑ์</v>
      </c>
      <c r="J15" s="18" t="str">
        <f t="shared" si="1"/>
        <v>สมส่วน</v>
      </c>
      <c r="K15" s="19" t="str">
        <f>Profile!$B$2</f>
        <v>-</v>
      </c>
      <c r="L15" s="21">
        <f t="shared" si="2"/>
        <v>44593</v>
      </c>
      <c r="M15" s="8" t="str">
        <f t="shared" si="3"/>
        <v>186</v>
      </c>
      <c r="N15" s="8" t="str">
        <f t="shared" si="5"/>
        <v>1115</v>
      </c>
      <c r="O15" s="8">
        <f>ROUND(VLOOKUP($M15,age!$A$2:$M$457,2,FALSE),1)</f>
        <v>24.5</v>
      </c>
      <c r="P15" s="8">
        <f>ROUND(VLOOKUP($M15,age!$A$2:$M$457,3,FALSE),1)</f>
        <v>3.6</v>
      </c>
      <c r="Q15" s="8">
        <f>ROUND(VLOOKUP($M15,age!$A$2:$M$457,4,FALSE),1)</f>
        <v>17.3</v>
      </c>
      <c r="R15" s="8">
        <f>ROUND(VLOOKUP($M15,age!$A$2:$M$457,5,FALSE),1)</f>
        <v>18.600000000000001</v>
      </c>
      <c r="S15" s="8">
        <f>ROUND(VLOOKUP($M15,age!$A$2:$M$457,6,FALSE),1)</f>
        <v>29.3</v>
      </c>
      <c r="T15" s="8">
        <f>ROUND(VLOOKUP($M15,age!$A$2:$M$457,7,FALSE),1)</f>
        <v>31.7</v>
      </c>
      <c r="U15" s="8">
        <f>ROUND(VLOOKUP($M15,age!$A$2:$M$457,8,FALSE),1)</f>
        <v>120.9</v>
      </c>
      <c r="V15" s="8">
        <f>ROUND(VLOOKUP($M15,age!$A$2:$M$457,9,FALSE),1)</f>
        <v>4.9000000000000004</v>
      </c>
      <c r="W15" s="8">
        <f>ROUND(VLOOKUP($M15,age!$A$2:$M$457,10,FALSE),1)</f>
        <v>111.1</v>
      </c>
      <c r="X15" s="8">
        <f>ROUND(VLOOKUP($M15,age!$A$2:$M$457,11,FALSE),1)</f>
        <v>113.6</v>
      </c>
      <c r="Y15" s="8">
        <f>ROUND(VLOOKUP($M15,age!$A$2:$M$457,12,FALSE),1)</f>
        <v>128.30000000000001</v>
      </c>
      <c r="Z15" s="8">
        <f>ROUND(VLOOKUP($M15,age!$A$2:$M$457,13,FALSE),1)</f>
        <v>130.80000000000001</v>
      </c>
      <c r="AA15" s="8">
        <f>ROUND(VLOOKUP($N15,ht!$A$2:$H$253,2,FALSE),1)</f>
        <v>21.1</v>
      </c>
      <c r="AB15" s="8">
        <f>ROUND(VLOOKUP($N15,ht!$A$2:$H$253,3,FALSE),1)</f>
        <v>2</v>
      </c>
      <c r="AC15" s="8">
        <f>ROUND(VLOOKUP($N15,ht!$A$2:$H$253,4,FALSE),1)</f>
        <v>17.100000000000001</v>
      </c>
      <c r="AD15" s="8">
        <f>ROUND(VLOOKUP($N15,ht!$A$2:$H$253,5,FALSE),1)</f>
        <v>17.899999999999999</v>
      </c>
      <c r="AE15" s="8">
        <f>ROUND(VLOOKUP($N15,ht!$A$2:$H$253,6,FALSE),1)</f>
        <v>23.8</v>
      </c>
      <c r="AF15" s="8">
        <f>ROUND(VLOOKUP($N15,ht!$A$2:$H$253,7,FALSE),1)</f>
        <v>25</v>
      </c>
      <c r="AG15" s="8">
        <f>ROUND(VLOOKUP($N15,ht!$A$2:$H$253,8,FALSE),1)</f>
        <v>27.4</v>
      </c>
    </row>
    <row r="16" spans="1:33" ht="23.25" x14ac:dyDescent="0.5">
      <c r="A16" s="13">
        <v>13</v>
      </c>
      <c r="B16" s="44" t="s">
        <v>544</v>
      </c>
      <c r="C16" s="34">
        <v>1</v>
      </c>
      <c r="D16" s="34">
        <v>7</v>
      </c>
      <c r="E16" s="34">
        <v>4</v>
      </c>
      <c r="F16" s="34">
        <v>44.4</v>
      </c>
      <c r="G16" s="34">
        <v>129</v>
      </c>
      <c r="H16" s="18" t="str">
        <f t="shared" si="4"/>
        <v>น้ำหนักมากเกินเกณฑ์</v>
      </c>
      <c r="I16" s="18" t="str">
        <f t="shared" si="0"/>
        <v>ส่วนสูงตามเกณฑ์</v>
      </c>
      <c r="J16" s="18" t="str">
        <f t="shared" si="1"/>
        <v>อ้วน</v>
      </c>
      <c r="K16" s="19" t="str">
        <f>Profile!$B$2</f>
        <v>-</v>
      </c>
      <c r="L16" s="21">
        <f t="shared" si="2"/>
        <v>44593</v>
      </c>
      <c r="M16" s="8" t="str">
        <f t="shared" si="3"/>
        <v>188</v>
      </c>
      <c r="N16" s="8" t="str">
        <f t="shared" si="5"/>
        <v>1129</v>
      </c>
      <c r="O16" s="8">
        <f>ROUND(VLOOKUP($M16,age!$A$2:$M$457,2,FALSE),1)</f>
        <v>24.9</v>
      </c>
      <c r="P16" s="8">
        <f>ROUND(VLOOKUP($M16,age!$A$2:$M$457,3,FALSE),1)</f>
        <v>3.7</v>
      </c>
      <c r="Q16" s="8">
        <f>ROUND(VLOOKUP($M16,age!$A$2:$M$457,4,FALSE),1)</f>
        <v>17.600000000000001</v>
      </c>
      <c r="R16" s="8">
        <f>ROUND(VLOOKUP($M16,age!$A$2:$M$457,5,FALSE),1)</f>
        <v>18.899999999999999</v>
      </c>
      <c r="S16" s="8">
        <f>ROUND(VLOOKUP($M16,age!$A$2:$M$457,6,FALSE),1)</f>
        <v>29.9</v>
      </c>
      <c r="T16" s="8">
        <f>ROUND(VLOOKUP($M16,age!$A$2:$M$457,7,FALSE),1)</f>
        <v>32.299999999999997</v>
      </c>
      <c r="U16" s="8">
        <f>ROUND(VLOOKUP($M16,age!$A$2:$M$457,8,FALSE),1)</f>
        <v>121.9</v>
      </c>
      <c r="V16" s="8">
        <f>ROUND(VLOOKUP($M16,age!$A$2:$M$457,9,FALSE),1)</f>
        <v>5</v>
      </c>
      <c r="W16" s="8">
        <f>ROUND(VLOOKUP($M16,age!$A$2:$M$457,10,FALSE),1)</f>
        <v>111.9</v>
      </c>
      <c r="X16" s="8">
        <f>ROUND(VLOOKUP($M16,age!$A$2:$M$457,11,FALSE),1)</f>
        <v>114.4</v>
      </c>
      <c r="Y16" s="8">
        <f>ROUND(VLOOKUP($M16,age!$A$2:$M$457,12,FALSE),1)</f>
        <v>129.30000000000001</v>
      </c>
      <c r="Z16" s="8">
        <f>ROUND(VLOOKUP($M16,age!$A$2:$M$457,13,FALSE),1)</f>
        <v>131.80000000000001</v>
      </c>
      <c r="AA16" s="8">
        <f>ROUND(VLOOKUP($N16,ht!$A$2:$H$253,2,FALSE),1)</f>
        <v>28</v>
      </c>
      <c r="AB16" s="8">
        <f>ROUND(VLOOKUP($N16,ht!$A$2:$H$253,3,FALSE),1)</f>
        <v>3.1</v>
      </c>
      <c r="AC16" s="8">
        <f>ROUND(VLOOKUP($N16,ht!$A$2:$H$253,4,FALSE),1)</f>
        <v>21.9</v>
      </c>
      <c r="AD16" s="8">
        <f>ROUND(VLOOKUP($N16,ht!$A$2:$H$253,5,FALSE),1)</f>
        <v>22.9</v>
      </c>
      <c r="AE16" s="8">
        <f>ROUND(VLOOKUP($N16,ht!$A$2:$H$253,6,FALSE),1)</f>
        <v>32.1</v>
      </c>
      <c r="AF16" s="8">
        <f>ROUND(VLOOKUP($N16,ht!$A$2:$H$253,7,FALSE),1)</f>
        <v>34.1</v>
      </c>
      <c r="AG16" s="8">
        <f>ROUND(VLOOKUP($N16,ht!$A$2:$H$253,8,FALSE),1)</f>
        <v>38.1</v>
      </c>
    </row>
    <row r="17" spans="1:33" ht="23.25" x14ac:dyDescent="0.5">
      <c r="A17" s="13">
        <v>14</v>
      </c>
      <c r="B17" s="42" t="s">
        <v>545</v>
      </c>
      <c r="C17" s="34">
        <v>1</v>
      </c>
      <c r="D17" s="34">
        <v>7</v>
      </c>
      <c r="E17" s="34">
        <v>4</v>
      </c>
      <c r="F17" s="34">
        <v>24.1</v>
      </c>
      <c r="G17" s="34">
        <v>124</v>
      </c>
      <c r="H17" s="18" t="str">
        <f t="shared" si="4"/>
        <v>น้ำหนักตามเกณฑ์</v>
      </c>
      <c r="I17" s="18" t="str">
        <f t="shared" si="0"/>
        <v>ส่วนสูงตามเกณฑ์</v>
      </c>
      <c r="J17" s="18" t="str">
        <f t="shared" si="1"/>
        <v>สมส่วน</v>
      </c>
      <c r="K17" s="19" t="str">
        <f>Profile!$B$2</f>
        <v>-</v>
      </c>
      <c r="L17" s="21">
        <f t="shared" si="2"/>
        <v>44593</v>
      </c>
      <c r="M17" s="8" t="str">
        <f t="shared" si="3"/>
        <v>188</v>
      </c>
      <c r="N17" s="8" t="str">
        <f t="shared" si="5"/>
        <v>1124</v>
      </c>
      <c r="O17" s="8">
        <f>ROUND(VLOOKUP($M17,age!$A$2:$M$457,2,FALSE),1)</f>
        <v>24.9</v>
      </c>
      <c r="P17" s="8">
        <f>ROUND(VLOOKUP($M17,age!$A$2:$M$457,3,FALSE),1)</f>
        <v>3.7</v>
      </c>
      <c r="Q17" s="8">
        <f>ROUND(VLOOKUP($M17,age!$A$2:$M$457,4,FALSE),1)</f>
        <v>17.600000000000001</v>
      </c>
      <c r="R17" s="8">
        <f>ROUND(VLOOKUP($M17,age!$A$2:$M$457,5,FALSE),1)</f>
        <v>18.899999999999999</v>
      </c>
      <c r="S17" s="8">
        <f>ROUND(VLOOKUP($M17,age!$A$2:$M$457,6,FALSE),1)</f>
        <v>29.9</v>
      </c>
      <c r="T17" s="8">
        <f>ROUND(VLOOKUP($M17,age!$A$2:$M$457,7,FALSE),1)</f>
        <v>32.299999999999997</v>
      </c>
      <c r="U17" s="8">
        <f>ROUND(VLOOKUP($M17,age!$A$2:$M$457,8,FALSE),1)</f>
        <v>121.9</v>
      </c>
      <c r="V17" s="8">
        <f>ROUND(VLOOKUP($M17,age!$A$2:$M$457,9,FALSE),1)</f>
        <v>5</v>
      </c>
      <c r="W17" s="8">
        <f>ROUND(VLOOKUP($M17,age!$A$2:$M$457,10,FALSE),1)</f>
        <v>111.9</v>
      </c>
      <c r="X17" s="8">
        <f>ROUND(VLOOKUP($M17,age!$A$2:$M$457,11,FALSE),1)</f>
        <v>114.4</v>
      </c>
      <c r="Y17" s="8">
        <f>ROUND(VLOOKUP($M17,age!$A$2:$M$457,12,FALSE),1)</f>
        <v>129.30000000000001</v>
      </c>
      <c r="Z17" s="8">
        <f>ROUND(VLOOKUP($M17,age!$A$2:$M$457,13,FALSE),1)</f>
        <v>131.80000000000001</v>
      </c>
      <c r="AA17" s="8">
        <f>ROUND(VLOOKUP($N17,ht!$A$2:$H$253,2,FALSE),1)</f>
        <v>25.3</v>
      </c>
      <c r="AB17" s="8">
        <f>ROUND(VLOOKUP($N17,ht!$A$2:$H$253,3,FALSE),1)</f>
        <v>2.6</v>
      </c>
      <c r="AC17" s="8">
        <f>ROUND(VLOOKUP($N17,ht!$A$2:$H$253,4,FALSE),1)</f>
        <v>20.100000000000001</v>
      </c>
      <c r="AD17" s="8">
        <f>ROUND(VLOOKUP($N17,ht!$A$2:$H$253,5,FALSE),1)</f>
        <v>20.9</v>
      </c>
      <c r="AE17" s="8">
        <f>ROUND(VLOOKUP($N17,ht!$A$2:$H$253,6,FALSE),1)</f>
        <v>28.7</v>
      </c>
      <c r="AF17" s="8">
        <f>ROUND(VLOOKUP($N17,ht!$A$2:$H$253,7,FALSE),1)</f>
        <v>30.4</v>
      </c>
      <c r="AG17" s="8">
        <f>ROUND(VLOOKUP($N17,ht!$A$2:$H$253,8,FALSE),1)</f>
        <v>33.9</v>
      </c>
    </row>
    <row r="18" spans="1:33" ht="23.25" x14ac:dyDescent="0.5">
      <c r="A18" s="13">
        <v>15</v>
      </c>
      <c r="B18" s="42" t="s">
        <v>546</v>
      </c>
      <c r="C18" s="34">
        <v>1</v>
      </c>
      <c r="D18" s="34">
        <v>9</v>
      </c>
      <c r="E18" s="34">
        <v>1</v>
      </c>
      <c r="F18" s="34">
        <v>18.8</v>
      </c>
      <c r="G18" s="34">
        <v>121.5</v>
      </c>
      <c r="H18" s="18" t="str">
        <f t="shared" si="4"/>
        <v>น้ำหนักน้อยกว่าเกณฑ์</v>
      </c>
      <c r="I18" s="18" t="str">
        <f t="shared" si="0"/>
        <v>ค่อนข้างเตี้ย</v>
      </c>
      <c r="J18" s="18" t="str">
        <f t="shared" si="1"/>
        <v>ผอม</v>
      </c>
      <c r="K18" s="19" t="str">
        <f>Profile!$B$2</f>
        <v>-</v>
      </c>
      <c r="L18" s="21">
        <f t="shared" si="2"/>
        <v>44593</v>
      </c>
      <c r="M18" s="8" t="str">
        <f t="shared" si="3"/>
        <v>1109</v>
      </c>
      <c r="N18" s="8" t="str">
        <f t="shared" si="5"/>
        <v>1122</v>
      </c>
      <c r="O18" s="8">
        <f>ROUND(VLOOKUP($M18,age!$A$2:$M$457,2,FALSE),1)</f>
        <v>30.1</v>
      </c>
      <c r="P18" s="8">
        <f>ROUND(VLOOKUP($M18,age!$A$2:$M$457,3,FALSE),1)</f>
        <v>5.0999999999999996</v>
      </c>
      <c r="Q18" s="8">
        <f>ROUND(VLOOKUP($M18,age!$A$2:$M$457,4,FALSE),1)</f>
        <v>19.899999999999999</v>
      </c>
      <c r="R18" s="8">
        <f>ROUND(VLOOKUP($M18,age!$A$2:$M$457,5,FALSE),1)</f>
        <v>21.6</v>
      </c>
      <c r="S18" s="8">
        <f>ROUND(VLOOKUP($M18,age!$A$2:$M$457,6,FALSE),1)</f>
        <v>36.9</v>
      </c>
      <c r="T18" s="8">
        <f>ROUND(VLOOKUP($M18,age!$A$2:$M$457,7,FALSE),1)</f>
        <v>40.299999999999997</v>
      </c>
      <c r="U18" s="8">
        <f>ROUND(VLOOKUP($M18,age!$A$2:$M$457,8,FALSE),1)</f>
        <v>130.4</v>
      </c>
      <c r="V18" s="8">
        <f>ROUND(VLOOKUP($M18,age!$A$2:$M$457,9,FALSE),1)</f>
        <v>5.5</v>
      </c>
      <c r="W18" s="8">
        <f>ROUND(VLOOKUP($M18,age!$A$2:$M$457,10,FALSE),1)</f>
        <v>119.4</v>
      </c>
      <c r="X18" s="8">
        <f>ROUND(VLOOKUP($M18,age!$A$2:$M$457,11,FALSE),1)</f>
        <v>122.2</v>
      </c>
      <c r="Y18" s="8">
        <f>ROUND(VLOOKUP($M18,age!$A$2:$M$457,12,FALSE),1)</f>
        <v>138.69999999999999</v>
      </c>
      <c r="Z18" s="8">
        <f>ROUND(VLOOKUP($M18,age!$A$2:$M$457,13,FALSE),1)</f>
        <v>141.4</v>
      </c>
      <c r="AA18" s="8">
        <f>ROUND(VLOOKUP($N18,ht!$A$2:$H$253,2,FALSE),1)</f>
        <v>24.3</v>
      </c>
      <c r="AB18" s="8">
        <f>ROUND(VLOOKUP($N18,ht!$A$2:$H$253,3,FALSE),1)</f>
        <v>2.4</v>
      </c>
      <c r="AC18" s="8">
        <f>ROUND(VLOOKUP($N18,ht!$A$2:$H$253,4,FALSE),1)</f>
        <v>19.399999999999999</v>
      </c>
      <c r="AD18" s="8">
        <f>ROUND(VLOOKUP($N18,ht!$A$2:$H$253,5,FALSE),1)</f>
        <v>20.2</v>
      </c>
      <c r="AE18" s="8">
        <f>ROUND(VLOOKUP($N18,ht!$A$2:$H$253,6,FALSE),1)</f>
        <v>27.5</v>
      </c>
      <c r="AF18" s="8">
        <f>ROUND(VLOOKUP($N18,ht!$A$2:$H$253,7,FALSE),1)</f>
        <v>29.1</v>
      </c>
      <c r="AG18" s="8">
        <f>ROUND(VLOOKUP($N18,ht!$A$2:$H$253,8,FALSE),1)</f>
        <v>32.299999999999997</v>
      </c>
    </row>
    <row r="19" spans="1:33" ht="23.25" x14ac:dyDescent="0.5">
      <c r="A19" s="13">
        <v>16</v>
      </c>
      <c r="B19" s="42" t="s">
        <v>547</v>
      </c>
      <c r="C19" s="34">
        <v>1</v>
      </c>
      <c r="D19" s="34">
        <v>7</v>
      </c>
      <c r="E19" s="34">
        <v>5</v>
      </c>
      <c r="F19" s="34">
        <v>23</v>
      </c>
      <c r="G19" s="34">
        <v>131</v>
      </c>
      <c r="H19" s="18" t="str">
        <f t="shared" si="4"/>
        <v>น้ำหนักตามเกณฑ์</v>
      </c>
      <c r="I19" s="18" t="str">
        <f t="shared" si="0"/>
        <v>ค่อนข้างสูง</v>
      </c>
      <c r="J19" s="18" t="str">
        <f t="shared" si="1"/>
        <v>ค่อนข้างผอม</v>
      </c>
      <c r="K19" s="19" t="str">
        <f>Profile!$B$2</f>
        <v>-</v>
      </c>
      <c r="L19" s="21">
        <f t="shared" si="2"/>
        <v>44593</v>
      </c>
      <c r="M19" s="8" t="str">
        <f t="shared" si="3"/>
        <v>189</v>
      </c>
      <c r="N19" s="8" t="str">
        <f t="shared" si="5"/>
        <v>1131</v>
      </c>
      <c r="O19" s="8">
        <f>ROUND(VLOOKUP($M19,age!$A$2:$M$457,2,FALSE),1)</f>
        <v>25.1</v>
      </c>
      <c r="P19" s="8">
        <f>ROUND(VLOOKUP($M19,age!$A$2:$M$457,3,FALSE),1)</f>
        <v>3.7</v>
      </c>
      <c r="Q19" s="8">
        <f>ROUND(VLOOKUP($M19,age!$A$2:$M$457,4,FALSE),1)</f>
        <v>17.7</v>
      </c>
      <c r="R19" s="8">
        <f>ROUND(VLOOKUP($M19,age!$A$2:$M$457,5,FALSE),1)</f>
        <v>19</v>
      </c>
      <c r="S19" s="8">
        <f>ROUND(VLOOKUP($M19,age!$A$2:$M$457,6,FALSE),1)</f>
        <v>30.2</v>
      </c>
      <c r="T19" s="8">
        <f>ROUND(VLOOKUP($M19,age!$A$2:$M$457,7,FALSE),1)</f>
        <v>32.6</v>
      </c>
      <c r="U19" s="8">
        <f>ROUND(VLOOKUP($M19,age!$A$2:$M$457,8,FALSE),1)</f>
        <v>122.3</v>
      </c>
      <c r="V19" s="8">
        <f>ROUND(VLOOKUP($M19,age!$A$2:$M$457,9,FALSE),1)</f>
        <v>5</v>
      </c>
      <c r="W19" s="8">
        <f>ROUND(VLOOKUP($M19,age!$A$2:$M$457,10,FALSE),1)</f>
        <v>112.3</v>
      </c>
      <c r="X19" s="8">
        <f>ROUND(VLOOKUP($M19,age!$A$2:$M$457,11,FALSE),1)</f>
        <v>114.8</v>
      </c>
      <c r="Y19" s="8">
        <f>ROUND(VLOOKUP($M19,age!$A$2:$M$457,12,FALSE),1)</f>
        <v>129.80000000000001</v>
      </c>
      <c r="Z19" s="8">
        <f>ROUND(VLOOKUP($M19,age!$A$2:$M$457,13,FALSE),1)</f>
        <v>132.30000000000001</v>
      </c>
      <c r="AA19" s="8">
        <f>ROUND(VLOOKUP($N19,ht!$A$2:$H$253,2,FALSE),1)</f>
        <v>29.3</v>
      </c>
      <c r="AB19" s="8">
        <f>ROUND(VLOOKUP($N19,ht!$A$2:$H$253,3,FALSE),1)</f>
        <v>3.3</v>
      </c>
      <c r="AC19" s="8">
        <f>ROUND(VLOOKUP($N19,ht!$A$2:$H$253,4,FALSE),1)</f>
        <v>22.6</v>
      </c>
      <c r="AD19" s="8">
        <f>ROUND(VLOOKUP($N19,ht!$A$2:$H$253,5,FALSE),1)</f>
        <v>23.8</v>
      </c>
      <c r="AE19" s="8">
        <f>ROUND(VLOOKUP($N19,ht!$A$2:$H$253,6,FALSE),1)</f>
        <v>33.700000000000003</v>
      </c>
      <c r="AF19" s="8">
        <f>ROUND(VLOOKUP($N19,ht!$A$2:$H$253,7,FALSE),1)</f>
        <v>35.9</v>
      </c>
      <c r="AG19" s="8">
        <f>ROUND(VLOOKUP($N19,ht!$A$2:$H$253,8,FALSE),1)</f>
        <v>40.299999999999997</v>
      </c>
    </row>
    <row r="20" spans="1:33" ht="23.25" x14ac:dyDescent="0.5">
      <c r="A20" s="13">
        <v>17</v>
      </c>
      <c r="B20" s="42" t="s">
        <v>548</v>
      </c>
      <c r="C20" s="34">
        <v>1</v>
      </c>
      <c r="D20" s="34">
        <v>12</v>
      </c>
      <c r="E20" s="34">
        <v>8</v>
      </c>
      <c r="F20" s="34">
        <v>47.3</v>
      </c>
      <c r="G20" s="34">
        <v>157</v>
      </c>
      <c r="H20" s="18" t="str">
        <f t="shared" si="4"/>
        <v>น้ำหนักตามเกณฑ์</v>
      </c>
      <c r="I20" s="18" t="str">
        <f t="shared" si="0"/>
        <v>ส่วนสูงตามเกณฑ์</v>
      </c>
      <c r="J20" s="18" t="str">
        <f t="shared" si="1"/>
        <v>สมส่วน</v>
      </c>
      <c r="K20" s="19" t="str">
        <f>Profile!$B$2</f>
        <v>-</v>
      </c>
      <c r="L20" s="21">
        <f t="shared" si="2"/>
        <v>44593</v>
      </c>
      <c r="M20" s="8" t="str">
        <f t="shared" si="3"/>
        <v>1152</v>
      </c>
      <c r="N20" s="8" t="str">
        <f t="shared" si="5"/>
        <v>1157</v>
      </c>
      <c r="O20" s="8">
        <f>ROUND(VLOOKUP($M20,age!$A$2:$M$457,2,FALSE),1)</f>
        <v>42.3</v>
      </c>
      <c r="P20" s="8">
        <f>ROUND(VLOOKUP($M20,age!$A$2:$M$457,3,FALSE),1)</f>
        <v>7.6</v>
      </c>
      <c r="Q20" s="8">
        <f>ROUND(VLOOKUP($M20,age!$A$2:$M$457,4,FALSE),1)</f>
        <v>27</v>
      </c>
      <c r="R20" s="8">
        <f>ROUND(VLOOKUP($M20,age!$A$2:$M$457,5,FALSE),1)</f>
        <v>30.2</v>
      </c>
      <c r="S20" s="8">
        <f>ROUND(VLOOKUP($M20,age!$A$2:$M$457,6,FALSE),1)</f>
        <v>53</v>
      </c>
      <c r="T20" s="8">
        <f>ROUND(VLOOKUP($M20,age!$A$2:$M$457,7,FALSE),1)</f>
        <v>57.5</v>
      </c>
      <c r="U20" s="8">
        <f>ROUND(VLOOKUP($M20,age!$A$2:$M$457,8,FALSE),1)</f>
        <v>150.4</v>
      </c>
      <c r="V20" s="8">
        <f>ROUND(VLOOKUP($M20,age!$A$2:$M$457,9,FALSE),1)</f>
        <v>7.7</v>
      </c>
      <c r="W20" s="8">
        <f>ROUND(VLOOKUP($M20,age!$A$2:$M$457,10,FALSE),1)</f>
        <v>135</v>
      </c>
      <c r="X20" s="8">
        <f>ROUND(VLOOKUP($M20,age!$A$2:$M$457,11,FALSE),1)</f>
        <v>138.9</v>
      </c>
      <c r="Y20" s="8">
        <f>ROUND(VLOOKUP($M20,age!$A$2:$M$457,12,FALSE),1)</f>
        <v>161.9</v>
      </c>
      <c r="Z20" s="8">
        <f>ROUND(VLOOKUP($M20,age!$A$2:$M$457,13,FALSE),1)</f>
        <v>165.7</v>
      </c>
      <c r="AA20" s="8">
        <f>ROUND(VLOOKUP($N20,ht!$A$2:$H$253,2,FALSE),1)</f>
        <v>47.4</v>
      </c>
      <c r="AB20" s="8">
        <f>ROUND(VLOOKUP($N20,ht!$A$2:$H$253,3,FALSE),1)</f>
        <v>5.3</v>
      </c>
      <c r="AC20" s="8">
        <f>ROUND(VLOOKUP($N20,ht!$A$2:$H$253,4,FALSE),1)</f>
        <v>36.700000000000003</v>
      </c>
      <c r="AD20" s="8">
        <f>ROUND(VLOOKUP($N20,ht!$A$2:$H$253,5,FALSE),1)</f>
        <v>38.799999999999997</v>
      </c>
      <c r="AE20" s="8">
        <f>ROUND(VLOOKUP($N20,ht!$A$2:$H$253,6,FALSE),1)</f>
        <v>54.8</v>
      </c>
      <c r="AF20" s="8">
        <f>ROUND(VLOOKUP($N20,ht!$A$2:$H$253,7,FALSE),1)</f>
        <v>58</v>
      </c>
      <c r="AG20" s="8">
        <f>ROUND(VLOOKUP($N20,ht!$A$2:$H$253,8,FALSE),1)</f>
        <v>64.3</v>
      </c>
    </row>
    <row r="21" spans="1:33" ht="23.25" x14ac:dyDescent="0.5">
      <c r="A21" s="13">
        <v>18</v>
      </c>
      <c r="B21" s="42" t="s">
        <v>549</v>
      </c>
      <c r="C21" s="34">
        <v>1</v>
      </c>
      <c r="D21" s="34">
        <v>7</v>
      </c>
      <c r="E21" s="34">
        <v>2</v>
      </c>
      <c r="F21" s="34">
        <v>44.7</v>
      </c>
      <c r="G21" s="34">
        <v>131</v>
      </c>
      <c r="H21" s="18" t="str">
        <f t="shared" si="4"/>
        <v>น้ำหนักมากเกินเกณฑ์</v>
      </c>
      <c r="I21" s="18" t="str">
        <f t="shared" si="0"/>
        <v>สูง</v>
      </c>
      <c r="J21" s="18" t="str">
        <f t="shared" si="1"/>
        <v>อ้วน</v>
      </c>
      <c r="K21" s="19" t="str">
        <f>Profile!$B$2</f>
        <v>-</v>
      </c>
      <c r="L21" s="21">
        <f t="shared" si="2"/>
        <v>44593</v>
      </c>
      <c r="M21" s="8" t="str">
        <f t="shared" si="3"/>
        <v>186</v>
      </c>
      <c r="N21" s="8" t="str">
        <f t="shared" si="5"/>
        <v>1131</v>
      </c>
      <c r="O21" s="8">
        <f>ROUND(VLOOKUP($M21,age!$A$2:$M$457,2,FALSE),1)</f>
        <v>24.5</v>
      </c>
      <c r="P21" s="8">
        <f>ROUND(VLOOKUP($M21,age!$A$2:$M$457,3,FALSE),1)</f>
        <v>3.6</v>
      </c>
      <c r="Q21" s="8">
        <f>ROUND(VLOOKUP($M21,age!$A$2:$M$457,4,FALSE),1)</f>
        <v>17.3</v>
      </c>
      <c r="R21" s="8">
        <f>ROUND(VLOOKUP($M21,age!$A$2:$M$457,5,FALSE),1)</f>
        <v>18.600000000000001</v>
      </c>
      <c r="S21" s="8">
        <f>ROUND(VLOOKUP($M21,age!$A$2:$M$457,6,FALSE),1)</f>
        <v>29.3</v>
      </c>
      <c r="T21" s="8">
        <f>ROUND(VLOOKUP($M21,age!$A$2:$M$457,7,FALSE),1)</f>
        <v>31.7</v>
      </c>
      <c r="U21" s="8">
        <f>ROUND(VLOOKUP($M21,age!$A$2:$M$457,8,FALSE),1)</f>
        <v>120.9</v>
      </c>
      <c r="V21" s="8">
        <f>ROUND(VLOOKUP($M21,age!$A$2:$M$457,9,FALSE),1)</f>
        <v>4.9000000000000004</v>
      </c>
      <c r="W21" s="8">
        <f>ROUND(VLOOKUP($M21,age!$A$2:$M$457,10,FALSE),1)</f>
        <v>111.1</v>
      </c>
      <c r="X21" s="8">
        <f>ROUND(VLOOKUP($M21,age!$A$2:$M$457,11,FALSE),1)</f>
        <v>113.6</v>
      </c>
      <c r="Y21" s="8">
        <f>ROUND(VLOOKUP($M21,age!$A$2:$M$457,12,FALSE),1)</f>
        <v>128.30000000000001</v>
      </c>
      <c r="Z21" s="8">
        <f>ROUND(VLOOKUP($M21,age!$A$2:$M$457,13,FALSE),1)</f>
        <v>130.80000000000001</v>
      </c>
      <c r="AA21" s="8">
        <f>ROUND(VLOOKUP($N21,ht!$A$2:$H$253,2,FALSE),1)</f>
        <v>29.3</v>
      </c>
      <c r="AB21" s="8">
        <f>ROUND(VLOOKUP($N21,ht!$A$2:$H$253,3,FALSE),1)</f>
        <v>3.3</v>
      </c>
      <c r="AC21" s="8">
        <f>ROUND(VLOOKUP($N21,ht!$A$2:$H$253,4,FALSE),1)</f>
        <v>22.6</v>
      </c>
      <c r="AD21" s="8">
        <f>ROUND(VLOOKUP($N21,ht!$A$2:$H$253,5,FALSE),1)</f>
        <v>23.8</v>
      </c>
      <c r="AE21" s="8">
        <f>ROUND(VLOOKUP($N21,ht!$A$2:$H$253,6,FALSE),1)</f>
        <v>33.700000000000003</v>
      </c>
      <c r="AF21" s="8">
        <f>ROUND(VLOOKUP($N21,ht!$A$2:$H$253,7,FALSE),1)</f>
        <v>35.9</v>
      </c>
      <c r="AG21" s="8">
        <f>ROUND(VLOOKUP($N21,ht!$A$2:$H$253,8,FALSE),1)</f>
        <v>40.299999999999997</v>
      </c>
    </row>
    <row r="22" spans="1:33" ht="23.25" x14ac:dyDescent="0.5">
      <c r="A22" s="13">
        <v>19</v>
      </c>
      <c r="B22" s="43" t="s">
        <v>550</v>
      </c>
      <c r="C22" s="34">
        <v>1</v>
      </c>
      <c r="D22" s="34">
        <v>8</v>
      </c>
      <c r="E22" s="34">
        <v>6</v>
      </c>
      <c r="F22" s="34">
        <v>34.4</v>
      </c>
      <c r="G22" s="34">
        <v>123</v>
      </c>
      <c r="H22" s="18" t="str">
        <f t="shared" si="4"/>
        <v>น้ำหนักตามเกณฑ์</v>
      </c>
      <c r="I22" s="18" t="str">
        <f t="shared" si="0"/>
        <v>ส่วนสูงตามเกณฑ์</v>
      </c>
      <c r="J22" s="18" t="str">
        <f t="shared" si="1"/>
        <v>อ้วน</v>
      </c>
      <c r="K22" s="19" t="str">
        <f>Profile!$B$2</f>
        <v>-</v>
      </c>
      <c r="L22" s="21">
        <f t="shared" si="2"/>
        <v>44593</v>
      </c>
      <c r="M22" s="8" t="str">
        <f t="shared" si="3"/>
        <v>1102</v>
      </c>
      <c r="N22" s="8" t="str">
        <f t="shared" si="5"/>
        <v>1123</v>
      </c>
      <c r="O22" s="8">
        <f>ROUND(VLOOKUP($M22,age!$A$2:$M$457,2,FALSE),1)</f>
        <v>28.3</v>
      </c>
      <c r="P22" s="8">
        <f>ROUND(VLOOKUP($M22,age!$A$2:$M$457,3,FALSE),1)</f>
        <v>4.5999999999999996</v>
      </c>
      <c r="Q22" s="8">
        <f>ROUND(VLOOKUP($M22,age!$A$2:$M$457,4,FALSE),1)</f>
        <v>19.100000000000001</v>
      </c>
      <c r="R22" s="8">
        <f>ROUND(VLOOKUP($M22,age!$A$2:$M$457,5,FALSE),1)</f>
        <v>20.7</v>
      </c>
      <c r="S22" s="8">
        <f>ROUND(VLOOKUP($M22,age!$A$2:$M$457,6,FALSE),1)</f>
        <v>34.4</v>
      </c>
      <c r="T22" s="8">
        <f>ROUND(VLOOKUP($M22,age!$A$2:$M$457,7,FALSE),1)</f>
        <v>37.4</v>
      </c>
      <c r="U22" s="8">
        <f>ROUND(VLOOKUP($M22,age!$A$2:$M$457,8,FALSE),1)</f>
        <v>127.7</v>
      </c>
      <c r="V22" s="8">
        <f>ROUND(VLOOKUP($M22,age!$A$2:$M$457,9,FALSE),1)</f>
        <v>5.4</v>
      </c>
      <c r="W22" s="8">
        <f>ROUND(VLOOKUP($M22,age!$A$2:$M$457,10,FALSE),1)</f>
        <v>117</v>
      </c>
      <c r="X22" s="8">
        <f>ROUND(VLOOKUP($M22,age!$A$2:$M$457,11,FALSE),1)</f>
        <v>119.7</v>
      </c>
      <c r="Y22" s="8">
        <f>ROUND(VLOOKUP($M22,age!$A$2:$M$457,12,FALSE),1)</f>
        <v>135.69999999999999</v>
      </c>
      <c r="Z22" s="8">
        <f>ROUND(VLOOKUP($M22,age!$A$2:$M$457,13,FALSE),1)</f>
        <v>138.4</v>
      </c>
      <c r="AA22" s="8">
        <f>ROUND(VLOOKUP($N22,ht!$A$2:$H$253,2,FALSE),1)</f>
        <v>24.7</v>
      </c>
      <c r="AB22" s="8">
        <f>ROUND(VLOOKUP($N22,ht!$A$2:$H$253,3,FALSE),1)</f>
        <v>2.5</v>
      </c>
      <c r="AC22" s="8">
        <f>ROUND(VLOOKUP($N22,ht!$A$2:$H$253,4,FALSE),1)</f>
        <v>19.7</v>
      </c>
      <c r="AD22" s="8">
        <f>ROUND(VLOOKUP($N22,ht!$A$2:$H$253,5,FALSE),1)</f>
        <v>20.5</v>
      </c>
      <c r="AE22" s="8">
        <f>ROUND(VLOOKUP($N22,ht!$A$2:$H$253,6,FALSE),1)</f>
        <v>28</v>
      </c>
      <c r="AF22" s="8">
        <f>ROUND(VLOOKUP($N22,ht!$A$2:$H$253,7,FALSE),1)</f>
        <v>29.7</v>
      </c>
      <c r="AG22" s="8">
        <f>ROUND(VLOOKUP($N22,ht!$A$2:$H$253,8,FALSE),1)</f>
        <v>33</v>
      </c>
    </row>
    <row r="23" spans="1:33" ht="23.25" x14ac:dyDescent="0.5">
      <c r="A23" s="13">
        <v>20</v>
      </c>
      <c r="B23" s="43" t="s">
        <v>551</v>
      </c>
      <c r="C23" s="34">
        <v>1</v>
      </c>
      <c r="D23" s="34">
        <v>8</v>
      </c>
      <c r="E23" s="34">
        <v>1</v>
      </c>
      <c r="F23" s="34">
        <v>36.200000000000003</v>
      </c>
      <c r="G23" s="34">
        <v>123</v>
      </c>
      <c r="H23" s="18" t="str">
        <f t="shared" si="4"/>
        <v>น้ำหนักมากเกินเกณฑ์</v>
      </c>
      <c r="I23" s="18" t="str">
        <f t="shared" si="0"/>
        <v>ส่วนสูงตามเกณฑ์</v>
      </c>
      <c r="J23" s="18" t="str">
        <f t="shared" si="1"/>
        <v>อ้วน</v>
      </c>
      <c r="K23" s="19" t="str">
        <f>Profile!$B$2</f>
        <v>-</v>
      </c>
      <c r="L23" s="21">
        <f t="shared" si="2"/>
        <v>44593</v>
      </c>
      <c r="M23" s="8" t="str">
        <f t="shared" si="3"/>
        <v>197</v>
      </c>
      <c r="N23" s="8" t="str">
        <f t="shared" si="5"/>
        <v>1123</v>
      </c>
      <c r="O23" s="8">
        <f>ROUND(VLOOKUP($M23,age!$A$2:$M$457,2,FALSE),1)</f>
        <v>27.1</v>
      </c>
      <c r="P23" s="8">
        <f>ROUND(VLOOKUP($M23,age!$A$2:$M$457,3,FALSE),1)</f>
        <v>4.2</v>
      </c>
      <c r="Q23" s="8">
        <f>ROUND(VLOOKUP($M23,age!$A$2:$M$457,4,FALSE),1)</f>
        <v>18.7</v>
      </c>
      <c r="R23" s="8">
        <f>ROUND(VLOOKUP($M23,age!$A$2:$M$457,5,FALSE),1)</f>
        <v>20.100000000000001</v>
      </c>
      <c r="S23" s="8">
        <f>ROUND(VLOOKUP($M23,age!$A$2:$M$457,6,FALSE),1)</f>
        <v>32.6</v>
      </c>
      <c r="T23" s="8">
        <f>ROUND(VLOOKUP($M23,age!$A$2:$M$457,7,FALSE),1)</f>
        <v>35.4</v>
      </c>
      <c r="U23" s="8">
        <f>ROUND(VLOOKUP($M23,age!$A$2:$M$457,8,FALSE),1)</f>
        <v>125.7</v>
      </c>
      <c r="V23" s="8">
        <f>ROUND(VLOOKUP($M23,age!$A$2:$M$457,9,FALSE),1)</f>
        <v>5.3</v>
      </c>
      <c r="W23" s="8">
        <f>ROUND(VLOOKUP($M23,age!$A$2:$M$457,10,FALSE),1)</f>
        <v>115.2</v>
      </c>
      <c r="X23" s="8">
        <f>ROUND(VLOOKUP($M23,age!$A$2:$M$457,11,FALSE),1)</f>
        <v>117.8</v>
      </c>
      <c r="Y23" s="8">
        <f>ROUND(VLOOKUP($M23,age!$A$2:$M$457,12,FALSE),1)</f>
        <v>133.6</v>
      </c>
      <c r="Z23" s="8">
        <f>ROUND(VLOOKUP($M23,age!$A$2:$M$457,13,FALSE),1)</f>
        <v>136.30000000000001</v>
      </c>
      <c r="AA23" s="8">
        <f>ROUND(VLOOKUP($N23,ht!$A$2:$H$253,2,FALSE),1)</f>
        <v>24.7</v>
      </c>
      <c r="AB23" s="8">
        <f>ROUND(VLOOKUP($N23,ht!$A$2:$H$253,3,FALSE),1)</f>
        <v>2.5</v>
      </c>
      <c r="AC23" s="8">
        <f>ROUND(VLOOKUP($N23,ht!$A$2:$H$253,4,FALSE),1)</f>
        <v>19.7</v>
      </c>
      <c r="AD23" s="8">
        <f>ROUND(VLOOKUP($N23,ht!$A$2:$H$253,5,FALSE),1)</f>
        <v>20.5</v>
      </c>
      <c r="AE23" s="8">
        <f>ROUND(VLOOKUP($N23,ht!$A$2:$H$253,6,FALSE),1)</f>
        <v>28</v>
      </c>
      <c r="AF23" s="8">
        <f>ROUND(VLOOKUP($N23,ht!$A$2:$H$253,7,FALSE),1)</f>
        <v>29.7</v>
      </c>
      <c r="AG23" s="8">
        <f>ROUND(VLOOKUP($N23,ht!$A$2:$H$253,8,FALSE),1)</f>
        <v>33</v>
      </c>
    </row>
    <row r="24" spans="1:33" ht="23.25" x14ac:dyDescent="0.5">
      <c r="A24" s="13">
        <v>21</v>
      </c>
      <c r="B24" s="43" t="s">
        <v>552</v>
      </c>
      <c r="C24" s="34">
        <v>2</v>
      </c>
      <c r="D24" s="34">
        <v>7</v>
      </c>
      <c r="E24" s="34">
        <v>10</v>
      </c>
      <c r="F24" s="34">
        <v>26.9</v>
      </c>
      <c r="G24" s="34">
        <v>128</v>
      </c>
      <c r="H24" s="18" t="str">
        <f t="shared" si="4"/>
        <v>น้ำหนักตามเกณฑ์</v>
      </c>
      <c r="I24" s="18" t="str">
        <f t="shared" si="0"/>
        <v>ส่วนสูงตามเกณฑ์</v>
      </c>
      <c r="J24" s="18" t="str">
        <f t="shared" si="1"/>
        <v>สมส่วน</v>
      </c>
      <c r="K24" s="19" t="str">
        <f>Profile!$B$2</f>
        <v>-</v>
      </c>
      <c r="L24" s="21">
        <f t="shared" si="2"/>
        <v>44593</v>
      </c>
      <c r="M24" s="8" t="str">
        <f t="shared" si="3"/>
        <v>294</v>
      </c>
      <c r="N24" s="8" t="str">
        <f t="shared" si="5"/>
        <v>2128</v>
      </c>
      <c r="O24" s="8">
        <f>ROUND(VLOOKUP($M24,age!$A$2:$M$457,2,FALSE),1)</f>
        <v>26.3</v>
      </c>
      <c r="P24" s="8">
        <f>ROUND(VLOOKUP($M24,age!$A$2:$M$457,3,FALSE),1)</f>
        <v>4.3</v>
      </c>
      <c r="Q24" s="8">
        <f>ROUND(VLOOKUP($M24,age!$A$2:$M$457,4,FALSE),1)</f>
        <v>17.7</v>
      </c>
      <c r="R24" s="8">
        <f>ROUND(VLOOKUP($M24,age!$A$2:$M$457,5,FALSE),1)</f>
        <v>19.100000000000001</v>
      </c>
      <c r="S24" s="8">
        <f>ROUND(VLOOKUP($M24,age!$A$2:$M$457,6,FALSE),1)</f>
        <v>32</v>
      </c>
      <c r="T24" s="8">
        <f>ROUND(VLOOKUP($M24,age!$A$2:$M$457,7,FALSE),1)</f>
        <v>34.9</v>
      </c>
      <c r="U24" s="8">
        <f>ROUND(VLOOKUP($M24,age!$A$2:$M$457,8,FALSE),1)</f>
        <v>123.8</v>
      </c>
      <c r="V24" s="8">
        <f>ROUND(VLOOKUP($M24,age!$A$2:$M$457,9,FALSE),1)</f>
        <v>5.0999999999999996</v>
      </c>
      <c r="W24" s="8">
        <f>ROUND(VLOOKUP($M24,age!$A$2:$M$457,10,FALSE),1)</f>
        <v>113.7</v>
      </c>
      <c r="X24" s="8">
        <f>ROUND(VLOOKUP($M24,age!$A$2:$M$457,11,FALSE),1)</f>
        <v>116.2</v>
      </c>
      <c r="Y24" s="8">
        <f>ROUND(VLOOKUP($M24,age!$A$2:$M$457,12,FALSE),1)</f>
        <v>131.5</v>
      </c>
      <c r="Z24" s="8">
        <f>ROUND(VLOOKUP($M24,age!$A$2:$M$457,13,FALSE),1)</f>
        <v>134</v>
      </c>
      <c r="AA24" s="8">
        <f>ROUND(VLOOKUP($N24,ht!$A$2:$H$253,2,FALSE),1)</f>
        <v>27.5</v>
      </c>
      <c r="AB24" s="8">
        <f>ROUND(VLOOKUP($N24,ht!$A$2:$H$253,3,FALSE),1)</f>
        <v>3.4</v>
      </c>
      <c r="AC24" s="8">
        <f>ROUND(VLOOKUP($N24,ht!$A$2:$H$253,4,FALSE),1)</f>
        <v>20.7</v>
      </c>
      <c r="AD24" s="8">
        <f>ROUND(VLOOKUP($N24,ht!$A$2:$H$253,5,FALSE),1)</f>
        <v>21.9</v>
      </c>
      <c r="AE24" s="8">
        <f>ROUND(VLOOKUP($N24,ht!$A$2:$H$253,6,FALSE),1)</f>
        <v>32</v>
      </c>
      <c r="AF24" s="8">
        <f>ROUND(VLOOKUP($N24,ht!$A$2:$H$253,7,FALSE),1)</f>
        <v>34.200000000000003</v>
      </c>
      <c r="AG24" s="8">
        <f>ROUND(VLOOKUP($N24,ht!$A$2:$H$253,8,FALSE),1)</f>
        <v>38.6</v>
      </c>
    </row>
    <row r="25" spans="1:33" ht="23.25" x14ac:dyDescent="0.5">
      <c r="A25" s="13">
        <v>22</v>
      </c>
      <c r="B25" s="43" t="s">
        <v>553</v>
      </c>
      <c r="C25" s="34">
        <v>2</v>
      </c>
      <c r="D25" s="34">
        <v>7</v>
      </c>
      <c r="E25" s="34">
        <v>7</v>
      </c>
      <c r="F25" s="35">
        <v>30.8</v>
      </c>
      <c r="G25" s="34">
        <v>133</v>
      </c>
      <c r="H25" s="18" t="str">
        <f t="shared" si="4"/>
        <v>น้ำหนักตามเกณฑ์</v>
      </c>
      <c r="I25" s="18" t="str">
        <f t="shared" si="0"/>
        <v>สูง</v>
      </c>
      <c r="J25" s="18" t="str">
        <f t="shared" si="1"/>
        <v>สมส่วน</v>
      </c>
      <c r="K25" s="19" t="str">
        <f>Profile!$B$2</f>
        <v>-</v>
      </c>
      <c r="L25" s="21">
        <f t="shared" si="2"/>
        <v>44593</v>
      </c>
      <c r="M25" s="8" t="str">
        <f t="shared" si="3"/>
        <v>291</v>
      </c>
      <c r="N25" s="8" t="str">
        <f t="shared" si="5"/>
        <v>2133</v>
      </c>
      <c r="O25" s="8">
        <f>ROUND(VLOOKUP($M25,age!$A$2:$M$457,2,FALSE),1)</f>
        <v>25.7</v>
      </c>
      <c r="P25" s="8">
        <f>ROUND(VLOOKUP($M25,age!$A$2:$M$457,3,FALSE),1)</f>
        <v>4.0999999999999996</v>
      </c>
      <c r="Q25" s="8">
        <f>ROUND(VLOOKUP($M25,age!$A$2:$M$457,4,FALSE),1)</f>
        <v>17.399999999999999</v>
      </c>
      <c r="R25" s="8">
        <f>ROUND(VLOOKUP($M25,age!$A$2:$M$457,5,FALSE),1)</f>
        <v>18.7</v>
      </c>
      <c r="S25" s="8">
        <f>ROUND(VLOOKUP($M25,age!$A$2:$M$457,6,FALSE),1)</f>
        <v>31.1</v>
      </c>
      <c r="T25" s="8">
        <f>ROUND(VLOOKUP($M25,age!$A$2:$M$457,7,FALSE),1)</f>
        <v>33.9</v>
      </c>
      <c r="U25" s="8">
        <f>ROUND(VLOOKUP($M25,age!$A$2:$M$457,8,FALSE),1)</f>
        <v>122.5</v>
      </c>
      <c r="V25" s="8">
        <f>ROUND(VLOOKUP($M25,age!$A$2:$M$457,9,FALSE),1)</f>
        <v>5</v>
      </c>
      <c r="W25" s="8">
        <f>ROUND(VLOOKUP($M25,age!$A$2:$M$457,10,FALSE),1)</f>
        <v>112.5</v>
      </c>
      <c r="X25" s="8">
        <f>ROUND(VLOOKUP($M25,age!$A$2:$M$457,11,FALSE),1)</f>
        <v>115</v>
      </c>
      <c r="Y25" s="8">
        <f>ROUND(VLOOKUP($M25,age!$A$2:$M$457,12,FALSE),1)</f>
        <v>130</v>
      </c>
      <c r="Z25" s="8">
        <f>ROUND(VLOOKUP($M25,age!$A$2:$M$457,13,FALSE),1)</f>
        <v>132.5</v>
      </c>
      <c r="AA25" s="8">
        <f>ROUND(VLOOKUP($N25,ht!$A$2:$H$253,2,FALSE),1)</f>
        <v>30.7</v>
      </c>
      <c r="AB25" s="8">
        <f>ROUND(VLOOKUP($N25,ht!$A$2:$H$253,3,FALSE),1)</f>
        <v>4.0999999999999996</v>
      </c>
      <c r="AC25" s="8">
        <f>ROUND(VLOOKUP($N25,ht!$A$2:$H$253,4,FALSE),1)</f>
        <v>22.6</v>
      </c>
      <c r="AD25" s="8">
        <f>ROUND(VLOOKUP($N25,ht!$A$2:$H$253,5,FALSE),1)</f>
        <v>24</v>
      </c>
      <c r="AE25" s="8">
        <f>ROUND(VLOOKUP($N25,ht!$A$2:$H$253,6,FALSE),1)</f>
        <v>36.200000000000003</v>
      </c>
      <c r="AF25" s="8">
        <f>ROUND(VLOOKUP($N25,ht!$A$2:$H$253,7,FALSE),1)</f>
        <v>38.799999999999997</v>
      </c>
      <c r="AG25" s="8">
        <f>ROUND(VLOOKUP($N25,ht!$A$2:$H$253,8,FALSE),1)</f>
        <v>44.2</v>
      </c>
    </row>
    <row r="26" spans="1:33" ht="23.25" x14ac:dyDescent="0.5">
      <c r="A26" s="13">
        <v>23</v>
      </c>
      <c r="B26" s="42" t="s">
        <v>554</v>
      </c>
      <c r="C26" s="34">
        <v>2</v>
      </c>
      <c r="D26" s="34">
        <v>7</v>
      </c>
      <c r="E26" s="34">
        <v>10</v>
      </c>
      <c r="F26" s="34">
        <v>23.6</v>
      </c>
      <c r="G26" s="34">
        <v>117</v>
      </c>
      <c r="H26" s="18" t="str">
        <f t="shared" si="4"/>
        <v>น้ำหนักตามเกณฑ์</v>
      </c>
      <c r="I26" s="18" t="str">
        <f t="shared" si="0"/>
        <v>ส่วนสูงตามเกณฑ์</v>
      </c>
      <c r="J26" s="18" t="str">
        <f t="shared" si="1"/>
        <v>สมส่วน</v>
      </c>
      <c r="K26" s="19" t="str">
        <f>Profile!$B$2</f>
        <v>-</v>
      </c>
      <c r="L26" s="21">
        <f t="shared" si="2"/>
        <v>44593</v>
      </c>
      <c r="M26" s="8" t="str">
        <f t="shared" si="3"/>
        <v>294</v>
      </c>
      <c r="N26" s="8" t="str">
        <f t="shared" si="5"/>
        <v>2117</v>
      </c>
      <c r="O26" s="8">
        <f>ROUND(VLOOKUP($M26,age!$A$2:$M$457,2,FALSE),1)</f>
        <v>26.3</v>
      </c>
      <c r="P26" s="8">
        <f>ROUND(VLOOKUP($M26,age!$A$2:$M$457,3,FALSE),1)</f>
        <v>4.3</v>
      </c>
      <c r="Q26" s="8">
        <f>ROUND(VLOOKUP($M26,age!$A$2:$M$457,4,FALSE),1)</f>
        <v>17.7</v>
      </c>
      <c r="R26" s="8">
        <f>ROUND(VLOOKUP($M26,age!$A$2:$M$457,5,FALSE),1)</f>
        <v>19.100000000000001</v>
      </c>
      <c r="S26" s="8">
        <f>ROUND(VLOOKUP($M26,age!$A$2:$M$457,6,FALSE),1)</f>
        <v>32</v>
      </c>
      <c r="T26" s="8">
        <f>ROUND(VLOOKUP($M26,age!$A$2:$M$457,7,FALSE),1)</f>
        <v>34.9</v>
      </c>
      <c r="U26" s="8">
        <f>ROUND(VLOOKUP($M26,age!$A$2:$M$457,8,FALSE),1)</f>
        <v>123.8</v>
      </c>
      <c r="V26" s="8">
        <f>ROUND(VLOOKUP($M26,age!$A$2:$M$457,9,FALSE),1)</f>
        <v>5.0999999999999996</v>
      </c>
      <c r="W26" s="8">
        <f>ROUND(VLOOKUP($M26,age!$A$2:$M$457,10,FALSE),1)</f>
        <v>113.7</v>
      </c>
      <c r="X26" s="8">
        <f>ROUND(VLOOKUP($M26,age!$A$2:$M$457,11,FALSE),1)</f>
        <v>116.2</v>
      </c>
      <c r="Y26" s="8">
        <f>ROUND(VLOOKUP($M26,age!$A$2:$M$457,12,FALSE),1)</f>
        <v>131.5</v>
      </c>
      <c r="Z26" s="8">
        <f>ROUND(VLOOKUP($M26,age!$A$2:$M$457,13,FALSE),1)</f>
        <v>134</v>
      </c>
      <c r="AA26" s="8">
        <f>ROUND(VLOOKUP($N26,ht!$A$2:$H$253,2,FALSE),1)</f>
        <v>21.7</v>
      </c>
      <c r="AB26" s="8">
        <f>ROUND(VLOOKUP($N26,ht!$A$2:$H$253,3,FALSE),1)</f>
        <v>2.2000000000000002</v>
      </c>
      <c r="AC26" s="8">
        <f>ROUND(VLOOKUP($N26,ht!$A$2:$H$253,4,FALSE),1)</f>
        <v>17.2</v>
      </c>
      <c r="AD26" s="8">
        <f>ROUND(VLOOKUP($N26,ht!$A$2:$H$253,5,FALSE),1)</f>
        <v>18</v>
      </c>
      <c r="AE26" s="8">
        <f>ROUND(VLOOKUP($N26,ht!$A$2:$H$253,6,FALSE),1)</f>
        <v>24.7</v>
      </c>
      <c r="AF26" s="8">
        <f>ROUND(VLOOKUP($N26,ht!$A$2:$H$253,7,FALSE),1)</f>
        <v>26.1</v>
      </c>
      <c r="AG26" s="8">
        <f>ROUND(VLOOKUP($N26,ht!$A$2:$H$253,8,FALSE),1)</f>
        <v>28.9</v>
      </c>
    </row>
    <row r="27" spans="1:33" ht="23.25" x14ac:dyDescent="0.5">
      <c r="A27" s="13">
        <v>24</v>
      </c>
      <c r="B27" s="42" t="s">
        <v>555</v>
      </c>
      <c r="C27" s="34">
        <v>2</v>
      </c>
      <c r="D27" s="34">
        <v>7</v>
      </c>
      <c r="E27" s="34">
        <v>6</v>
      </c>
      <c r="F27" s="34">
        <v>18.2</v>
      </c>
      <c r="G27" s="34">
        <v>119</v>
      </c>
      <c r="H27" s="18" t="str">
        <f t="shared" si="4"/>
        <v>น้ำหนักค่อนข้างน้อย</v>
      </c>
      <c r="I27" s="18" t="str">
        <f t="shared" si="0"/>
        <v>ส่วนสูงตามเกณฑ์</v>
      </c>
      <c r="J27" s="18" t="str">
        <f t="shared" si="1"/>
        <v>ค่อนข้างผอม</v>
      </c>
      <c r="K27" s="19" t="str">
        <f>Profile!$B$2</f>
        <v>-</v>
      </c>
      <c r="L27" s="21">
        <f t="shared" si="2"/>
        <v>44593</v>
      </c>
      <c r="M27" s="8" t="str">
        <f t="shared" si="3"/>
        <v>290</v>
      </c>
      <c r="N27" s="8" t="str">
        <f t="shared" si="5"/>
        <v>2119</v>
      </c>
      <c r="O27" s="8">
        <f>ROUND(VLOOKUP($M27,age!$A$2:$M$457,2,FALSE),1)</f>
        <v>25.4</v>
      </c>
      <c r="P27" s="8">
        <f>ROUND(VLOOKUP($M27,age!$A$2:$M$457,3,FALSE),1)</f>
        <v>4.0999999999999996</v>
      </c>
      <c r="Q27" s="8">
        <f>ROUND(VLOOKUP($M27,age!$A$2:$M$457,4,FALSE),1)</f>
        <v>17.3</v>
      </c>
      <c r="R27" s="8">
        <f>ROUND(VLOOKUP($M27,age!$A$2:$M$457,5,FALSE),1)</f>
        <v>18.600000000000001</v>
      </c>
      <c r="S27" s="8">
        <f>ROUND(VLOOKUP($M27,age!$A$2:$M$457,6,FALSE),1)</f>
        <v>30.7</v>
      </c>
      <c r="T27" s="8">
        <f>ROUND(VLOOKUP($M27,age!$A$2:$M$457,7,FALSE),1)</f>
        <v>33.5</v>
      </c>
      <c r="U27" s="8">
        <f>ROUND(VLOOKUP($M27,age!$A$2:$M$457,8,FALSE),1)</f>
        <v>122.1</v>
      </c>
      <c r="V27" s="8">
        <f>ROUND(VLOOKUP($M27,age!$A$2:$M$457,9,FALSE),1)</f>
        <v>5</v>
      </c>
      <c r="W27" s="8">
        <f>ROUND(VLOOKUP($M27,age!$A$2:$M$457,10,FALSE),1)</f>
        <v>112.2</v>
      </c>
      <c r="X27" s="8">
        <f>ROUND(VLOOKUP($M27,age!$A$2:$M$457,11,FALSE),1)</f>
        <v>114.7</v>
      </c>
      <c r="Y27" s="8">
        <f>ROUND(VLOOKUP($M27,age!$A$2:$M$457,12,FALSE),1)</f>
        <v>129.5</v>
      </c>
      <c r="Z27" s="8">
        <f>ROUND(VLOOKUP($M27,age!$A$2:$M$457,13,FALSE),1)</f>
        <v>132</v>
      </c>
      <c r="AA27" s="8">
        <f>ROUND(VLOOKUP($N27,ht!$A$2:$H$253,2,FALSE),1)</f>
        <v>22.6</v>
      </c>
      <c r="AB27" s="8">
        <f>ROUND(VLOOKUP($N27,ht!$A$2:$H$253,3,FALSE),1)</f>
        <v>2.4</v>
      </c>
      <c r="AC27" s="8">
        <f>ROUND(VLOOKUP($N27,ht!$A$2:$H$253,4,FALSE),1)</f>
        <v>17.8</v>
      </c>
      <c r="AD27" s="8">
        <f>ROUND(VLOOKUP($N27,ht!$A$2:$H$253,5,FALSE),1)</f>
        <v>18.7</v>
      </c>
      <c r="AE27" s="8">
        <f>ROUND(VLOOKUP($N27,ht!$A$2:$H$253,6,FALSE),1)</f>
        <v>25.8</v>
      </c>
      <c r="AF27" s="8">
        <f>ROUND(VLOOKUP($N27,ht!$A$2:$H$253,7,FALSE),1)</f>
        <v>27.4</v>
      </c>
      <c r="AG27" s="8">
        <f>ROUND(VLOOKUP($N27,ht!$A$2:$H$253,8,FALSE),1)</f>
        <v>30.4</v>
      </c>
    </row>
    <row r="28" spans="1:33" ht="23.25" x14ac:dyDescent="0.5">
      <c r="A28" s="13">
        <v>25</v>
      </c>
      <c r="B28" s="42" t="s">
        <v>556</v>
      </c>
      <c r="C28" s="34">
        <v>2</v>
      </c>
      <c r="D28" s="34">
        <v>7</v>
      </c>
      <c r="E28" s="34">
        <v>3</v>
      </c>
      <c r="F28" s="34">
        <v>18</v>
      </c>
      <c r="G28" s="34">
        <v>115.5</v>
      </c>
      <c r="H28" s="18" t="str">
        <f t="shared" si="4"/>
        <v>น้ำหนักค่อนข้างน้อย</v>
      </c>
      <c r="I28" s="18" t="str">
        <f t="shared" si="0"/>
        <v>ส่วนสูงตามเกณฑ์</v>
      </c>
      <c r="J28" s="18" t="str">
        <f t="shared" si="1"/>
        <v>สมส่วน</v>
      </c>
      <c r="K28" s="19" t="str">
        <f>Profile!$B$2</f>
        <v>-</v>
      </c>
      <c r="L28" s="21">
        <f t="shared" si="2"/>
        <v>44593</v>
      </c>
      <c r="M28" s="8" t="str">
        <f t="shared" si="3"/>
        <v>287</v>
      </c>
      <c r="N28" s="8" t="str">
        <f t="shared" si="5"/>
        <v>2116</v>
      </c>
      <c r="O28" s="8">
        <f>ROUND(VLOOKUP($M28,age!$A$2:$M$457,2,FALSE),1)</f>
        <v>24.6</v>
      </c>
      <c r="P28" s="8">
        <f>ROUND(VLOOKUP($M28,age!$A$2:$M$457,3,FALSE),1)</f>
        <v>3.8</v>
      </c>
      <c r="Q28" s="8">
        <f>ROUND(VLOOKUP($M28,age!$A$2:$M$457,4,FALSE),1)</f>
        <v>16.899999999999999</v>
      </c>
      <c r="R28" s="8">
        <f>ROUND(VLOOKUP($M28,age!$A$2:$M$457,5,FALSE),1)</f>
        <v>18.2</v>
      </c>
      <c r="S28" s="8">
        <f>ROUND(VLOOKUP($M28,age!$A$2:$M$457,6,FALSE),1)</f>
        <v>29.7</v>
      </c>
      <c r="T28" s="8">
        <f>ROUND(VLOOKUP($M28,age!$A$2:$M$457,7,FALSE),1)</f>
        <v>32.299999999999997</v>
      </c>
      <c r="U28" s="8">
        <f>ROUND(VLOOKUP($M28,age!$A$2:$M$457,8,FALSE),1)</f>
        <v>120.8</v>
      </c>
      <c r="V28" s="8">
        <f>ROUND(VLOOKUP($M28,age!$A$2:$M$457,9,FALSE),1)</f>
        <v>4.9000000000000004</v>
      </c>
      <c r="W28" s="8">
        <f>ROUND(VLOOKUP($M28,age!$A$2:$M$457,10,FALSE),1)</f>
        <v>111</v>
      </c>
      <c r="X28" s="8">
        <f>ROUND(VLOOKUP($M28,age!$A$2:$M$457,11,FALSE),1)</f>
        <v>113.5</v>
      </c>
      <c r="Y28" s="8">
        <f>ROUND(VLOOKUP($M28,age!$A$2:$M$457,12,FALSE),1)</f>
        <v>128.19999999999999</v>
      </c>
      <c r="Z28" s="8">
        <f>ROUND(VLOOKUP($M28,age!$A$2:$M$457,13,FALSE),1)</f>
        <v>130.6</v>
      </c>
      <c r="AA28" s="8">
        <f>ROUND(VLOOKUP($N28,ht!$A$2:$H$253,2,FALSE),1)</f>
        <v>21.3</v>
      </c>
      <c r="AB28" s="8">
        <f>ROUND(VLOOKUP($N28,ht!$A$2:$H$253,3,FALSE),1)</f>
        <v>2.2000000000000002</v>
      </c>
      <c r="AC28" s="8">
        <f>ROUND(VLOOKUP($N28,ht!$A$2:$H$253,4,FALSE),1)</f>
        <v>16.899999999999999</v>
      </c>
      <c r="AD28" s="8">
        <f>ROUND(VLOOKUP($N28,ht!$A$2:$H$253,5,FALSE),1)</f>
        <v>17.7</v>
      </c>
      <c r="AE28" s="8">
        <f>ROUND(VLOOKUP($N28,ht!$A$2:$H$253,6,FALSE),1)</f>
        <v>24.3</v>
      </c>
      <c r="AF28" s="8">
        <f>ROUND(VLOOKUP($N28,ht!$A$2:$H$253,7,FALSE),1)</f>
        <v>25.6</v>
      </c>
      <c r="AG28" s="8">
        <f>ROUND(VLOOKUP($N28,ht!$A$2:$H$253,8,FALSE),1)</f>
        <v>28.3</v>
      </c>
    </row>
    <row r="29" spans="1:33" ht="23.25" x14ac:dyDescent="0.5">
      <c r="A29" s="13">
        <v>26</v>
      </c>
      <c r="B29" s="43" t="s">
        <v>557</v>
      </c>
      <c r="C29" s="34">
        <v>2</v>
      </c>
      <c r="D29" s="34">
        <v>7</v>
      </c>
      <c r="E29" s="34">
        <v>3</v>
      </c>
      <c r="F29" s="34">
        <v>25.6</v>
      </c>
      <c r="G29" s="34">
        <v>130</v>
      </c>
      <c r="H29" s="18" t="str">
        <f t="shared" si="4"/>
        <v>น้ำหนักตามเกณฑ์</v>
      </c>
      <c r="I29" s="18" t="str">
        <f t="shared" si="0"/>
        <v>ค่อนข้างสูง</v>
      </c>
      <c r="J29" s="18" t="str">
        <f t="shared" si="1"/>
        <v>สมส่วน</v>
      </c>
      <c r="K29" s="19" t="str">
        <f>Profile!$B$2</f>
        <v>-</v>
      </c>
      <c r="L29" s="21">
        <f t="shared" si="2"/>
        <v>44593</v>
      </c>
      <c r="M29" s="8" t="str">
        <f t="shared" si="3"/>
        <v>287</v>
      </c>
      <c r="N29" s="8" t="str">
        <f t="shared" si="5"/>
        <v>2130</v>
      </c>
      <c r="O29" s="8">
        <f>ROUND(VLOOKUP($M29,age!$A$2:$M$457,2,FALSE),1)</f>
        <v>24.6</v>
      </c>
      <c r="P29" s="8">
        <f>ROUND(VLOOKUP($M29,age!$A$2:$M$457,3,FALSE),1)</f>
        <v>3.8</v>
      </c>
      <c r="Q29" s="8">
        <f>ROUND(VLOOKUP($M29,age!$A$2:$M$457,4,FALSE),1)</f>
        <v>16.899999999999999</v>
      </c>
      <c r="R29" s="8">
        <f>ROUND(VLOOKUP($M29,age!$A$2:$M$457,5,FALSE),1)</f>
        <v>18.2</v>
      </c>
      <c r="S29" s="8">
        <f>ROUND(VLOOKUP($M29,age!$A$2:$M$457,6,FALSE),1)</f>
        <v>29.7</v>
      </c>
      <c r="T29" s="8">
        <f>ROUND(VLOOKUP($M29,age!$A$2:$M$457,7,FALSE),1)</f>
        <v>32.299999999999997</v>
      </c>
      <c r="U29" s="8">
        <f>ROUND(VLOOKUP($M29,age!$A$2:$M$457,8,FALSE),1)</f>
        <v>120.8</v>
      </c>
      <c r="V29" s="8">
        <f>ROUND(VLOOKUP($M29,age!$A$2:$M$457,9,FALSE),1)</f>
        <v>4.9000000000000004</v>
      </c>
      <c r="W29" s="8">
        <f>ROUND(VLOOKUP($M29,age!$A$2:$M$457,10,FALSE),1)</f>
        <v>111</v>
      </c>
      <c r="X29" s="8">
        <f>ROUND(VLOOKUP($M29,age!$A$2:$M$457,11,FALSE),1)</f>
        <v>113.5</v>
      </c>
      <c r="Y29" s="8">
        <f>ROUND(VLOOKUP($M29,age!$A$2:$M$457,12,FALSE),1)</f>
        <v>128.19999999999999</v>
      </c>
      <c r="Z29" s="8">
        <f>ROUND(VLOOKUP($M29,age!$A$2:$M$457,13,FALSE),1)</f>
        <v>130.6</v>
      </c>
      <c r="AA29" s="8">
        <f>ROUND(VLOOKUP($N29,ht!$A$2:$H$253,2,FALSE),1)</f>
        <v>28.8</v>
      </c>
      <c r="AB29" s="8">
        <f>ROUND(VLOOKUP($N29,ht!$A$2:$H$253,3,FALSE),1)</f>
        <v>3.7</v>
      </c>
      <c r="AC29" s="8">
        <f>ROUND(VLOOKUP($N29,ht!$A$2:$H$253,4,FALSE),1)</f>
        <v>21.4</v>
      </c>
      <c r="AD29" s="8">
        <f>ROUND(VLOOKUP($N29,ht!$A$2:$H$253,5,FALSE),1)</f>
        <v>22.7</v>
      </c>
      <c r="AE29" s="8">
        <f>ROUND(VLOOKUP($N29,ht!$A$2:$H$253,6,FALSE),1)</f>
        <v>33.700000000000003</v>
      </c>
      <c r="AF29" s="8">
        <f>ROUND(VLOOKUP($N29,ht!$A$2:$H$253,7,FALSE),1)</f>
        <v>36.1</v>
      </c>
      <c r="AG29" s="8">
        <f>ROUND(VLOOKUP($N29,ht!$A$2:$H$253,8,FALSE),1)</f>
        <v>40.9</v>
      </c>
    </row>
    <row r="30" spans="1:33" ht="23.25" x14ac:dyDescent="0.5">
      <c r="A30" s="13">
        <v>27</v>
      </c>
      <c r="B30" s="43" t="s">
        <v>558</v>
      </c>
      <c r="C30" s="34">
        <v>2</v>
      </c>
      <c r="D30" s="34">
        <v>7</v>
      </c>
      <c r="E30" s="34">
        <v>2</v>
      </c>
      <c r="F30" s="34">
        <v>24.1</v>
      </c>
      <c r="G30" s="34">
        <v>118</v>
      </c>
      <c r="H30" s="18" t="str">
        <f t="shared" si="4"/>
        <v>น้ำหนักตามเกณฑ์</v>
      </c>
      <c r="I30" s="18" t="str">
        <f t="shared" si="0"/>
        <v>ส่วนสูงตามเกณฑ์</v>
      </c>
      <c r="J30" s="18" t="str">
        <f t="shared" si="1"/>
        <v>สมส่วน</v>
      </c>
      <c r="K30" s="19" t="str">
        <f>Profile!$B$2</f>
        <v>-</v>
      </c>
      <c r="L30" s="21">
        <f t="shared" si="2"/>
        <v>44593</v>
      </c>
      <c r="M30" s="8" t="str">
        <f t="shared" si="3"/>
        <v>286</v>
      </c>
      <c r="N30" s="8" t="str">
        <f t="shared" si="5"/>
        <v>2118</v>
      </c>
      <c r="O30" s="8">
        <f>ROUND(VLOOKUP($M30,age!$A$2:$M$457,2,FALSE),1)</f>
        <v>24.3</v>
      </c>
      <c r="P30" s="8">
        <f>ROUND(VLOOKUP($M30,age!$A$2:$M$457,3,FALSE),1)</f>
        <v>3.8</v>
      </c>
      <c r="Q30" s="8">
        <f>ROUND(VLOOKUP($M30,age!$A$2:$M$457,4,FALSE),1)</f>
        <v>16.8</v>
      </c>
      <c r="R30" s="8">
        <f>ROUND(VLOOKUP($M30,age!$A$2:$M$457,5,FALSE),1)</f>
        <v>18.100000000000001</v>
      </c>
      <c r="S30" s="8">
        <f>ROUND(VLOOKUP($M30,age!$A$2:$M$457,6,FALSE),1)</f>
        <v>29.4</v>
      </c>
      <c r="T30" s="8">
        <f>ROUND(VLOOKUP($M30,age!$A$2:$M$457,7,FALSE),1)</f>
        <v>31.9</v>
      </c>
      <c r="U30" s="8">
        <f>ROUND(VLOOKUP($M30,age!$A$2:$M$457,8,FALSE),1)</f>
        <v>120.4</v>
      </c>
      <c r="V30" s="8">
        <f>ROUND(VLOOKUP($M30,age!$A$2:$M$457,9,FALSE),1)</f>
        <v>4.9000000000000004</v>
      </c>
      <c r="W30" s="8">
        <f>ROUND(VLOOKUP($M30,age!$A$2:$M$457,10,FALSE),1)</f>
        <v>110.7</v>
      </c>
      <c r="X30" s="8">
        <f>ROUND(VLOOKUP($M30,age!$A$2:$M$457,11,FALSE),1)</f>
        <v>113.2</v>
      </c>
      <c r="Y30" s="8">
        <f>ROUND(VLOOKUP($M30,age!$A$2:$M$457,12,FALSE),1)</f>
        <v>127.8</v>
      </c>
      <c r="Z30" s="8">
        <f>ROUND(VLOOKUP($M30,age!$A$2:$M$457,13,FALSE),1)</f>
        <v>130.19999999999999</v>
      </c>
      <c r="AA30" s="8">
        <f>ROUND(VLOOKUP($N30,ht!$A$2:$H$253,2,FALSE),1)</f>
        <v>22.1</v>
      </c>
      <c r="AB30" s="8">
        <f>ROUND(VLOOKUP($N30,ht!$A$2:$H$253,3,FALSE),1)</f>
        <v>2.2999999999999998</v>
      </c>
      <c r="AC30" s="8">
        <f>ROUND(VLOOKUP($N30,ht!$A$2:$H$253,4,FALSE),1)</f>
        <v>17.5</v>
      </c>
      <c r="AD30" s="8">
        <f>ROUND(VLOOKUP($N30,ht!$A$2:$H$253,5,FALSE),1)</f>
        <v>18.399999999999999</v>
      </c>
      <c r="AE30" s="8">
        <f>ROUND(VLOOKUP($N30,ht!$A$2:$H$253,6,FALSE),1)</f>
        <v>25.3</v>
      </c>
      <c r="AF30" s="8">
        <f>ROUND(VLOOKUP($N30,ht!$A$2:$H$253,7,FALSE),1)</f>
        <v>26.7</v>
      </c>
      <c r="AG30" s="8">
        <f>ROUND(VLOOKUP($N30,ht!$A$2:$H$253,8,FALSE),1)</f>
        <v>29.6</v>
      </c>
    </row>
    <row r="31" spans="1:33" ht="23.25" x14ac:dyDescent="0.5">
      <c r="A31" s="13">
        <v>28</v>
      </c>
      <c r="B31" s="43" t="s">
        <v>559</v>
      </c>
      <c r="C31" s="34">
        <v>2</v>
      </c>
      <c r="D31" s="34">
        <v>7</v>
      </c>
      <c r="E31" s="34">
        <v>1</v>
      </c>
      <c r="F31" s="34">
        <v>21.5</v>
      </c>
      <c r="G31" s="34">
        <v>126</v>
      </c>
      <c r="H31" s="18" t="str">
        <f t="shared" si="4"/>
        <v>น้ำหนักตามเกณฑ์</v>
      </c>
      <c r="I31" s="18" t="str">
        <f t="shared" si="0"/>
        <v>ส่วนสูงตามเกณฑ์</v>
      </c>
      <c r="J31" s="18" t="str">
        <f t="shared" si="1"/>
        <v>สมส่วน</v>
      </c>
      <c r="K31" s="19" t="str">
        <f>Profile!$B$2</f>
        <v>-</v>
      </c>
      <c r="L31" s="21">
        <f t="shared" si="2"/>
        <v>44593</v>
      </c>
      <c r="M31" s="8" t="str">
        <f t="shared" si="3"/>
        <v>285</v>
      </c>
      <c r="N31" s="8" t="str">
        <f t="shared" si="5"/>
        <v>2126</v>
      </c>
      <c r="O31" s="8">
        <f>ROUND(VLOOKUP($M31,age!$A$2:$M$457,2,FALSE),1)</f>
        <v>24.2</v>
      </c>
      <c r="P31" s="8">
        <f>ROUND(VLOOKUP($M31,age!$A$2:$M$457,3,FALSE),1)</f>
        <v>3.7</v>
      </c>
      <c r="Q31" s="8">
        <f>ROUND(VLOOKUP($M31,age!$A$2:$M$457,4,FALSE),1)</f>
        <v>16.7</v>
      </c>
      <c r="R31" s="8">
        <f>ROUND(VLOOKUP($M31,age!$A$2:$M$457,5,FALSE),1)</f>
        <v>17.899999999999999</v>
      </c>
      <c r="S31" s="8">
        <f>ROUND(VLOOKUP($M31,age!$A$2:$M$457,6,FALSE),1)</f>
        <v>29.1</v>
      </c>
      <c r="T31" s="8">
        <f>ROUND(VLOOKUP($M31,age!$A$2:$M$457,7,FALSE),1)</f>
        <v>31.6</v>
      </c>
      <c r="U31" s="8">
        <f>ROUND(VLOOKUP($M31,age!$A$2:$M$457,8,FALSE),1)</f>
        <v>120</v>
      </c>
      <c r="V31" s="8">
        <f>ROUND(VLOOKUP($M31,age!$A$2:$M$457,9,FALSE),1)</f>
        <v>4.8</v>
      </c>
      <c r="W31" s="8">
        <f>ROUND(VLOOKUP($M31,age!$A$2:$M$457,10,FALSE),1)</f>
        <v>110.3</v>
      </c>
      <c r="X31" s="8">
        <f>ROUND(VLOOKUP($M31,age!$A$2:$M$457,11,FALSE),1)</f>
        <v>112.8</v>
      </c>
      <c r="Y31" s="8">
        <f>ROUND(VLOOKUP($M31,age!$A$2:$M$457,12,FALSE),1)</f>
        <v>127.3</v>
      </c>
      <c r="Z31" s="8">
        <f>ROUND(VLOOKUP($M31,age!$A$2:$M$457,13,FALSE),1)</f>
        <v>129.69999999999999</v>
      </c>
      <c r="AA31" s="8">
        <f>ROUND(VLOOKUP($N31,ht!$A$2:$H$253,2,FALSE),1)</f>
        <v>26.3</v>
      </c>
      <c r="AB31" s="8">
        <f>ROUND(VLOOKUP($N31,ht!$A$2:$H$253,3,FALSE),1)</f>
        <v>3.2</v>
      </c>
      <c r="AC31" s="8">
        <f>ROUND(VLOOKUP($N31,ht!$A$2:$H$253,4,FALSE),1)</f>
        <v>20</v>
      </c>
      <c r="AD31" s="8">
        <f>ROUND(VLOOKUP($N31,ht!$A$2:$H$253,5,FALSE),1)</f>
        <v>21.1</v>
      </c>
      <c r="AE31" s="8">
        <f>ROUND(VLOOKUP($N31,ht!$A$2:$H$253,6,FALSE),1)</f>
        <v>30.5</v>
      </c>
      <c r="AF31" s="8">
        <f>ROUND(VLOOKUP($N31,ht!$A$2:$H$253,7,FALSE),1)</f>
        <v>32.6</v>
      </c>
      <c r="AG31" s="8">
        <f>ROUND(VLOOKUP($N31,ht!$A$2:$H$253,8,FALSE),1)</f>
        <v>36.700000000000003</v>
      </c>
    </row>
    <row r="32" spans="1:33" x14ac:dyDescent="0.5">
      <c r="A32" s="13">
        <v>29</v>
      </c>
      <c r="B32" s="33"/>
      <c r="C32" s="34"/>
      <c r="D32" s="34"/>
      <c r="E32" s="34"/>
      <c r="F32" s="34"/>
      <c r="G32" s="34"/>
      <c r="H32" s="18" t="str">
        <f t="shared" si="4"/>
        <v/>
      </c>
      <c r="I32" s="18" t="str">
        <f t="shared" si="0"/>
        <v/>
      </c>
      <c r="J32" s="18" t="str">
        <f t="shared" si="1"/>
        <v/>
      </c>
      <c r="K32" s="19" t="str">
        <f>Profile!$B$2</f>
        <v>-</v>
      </c>
      <c r="L32" s="21">
        <f t="shared" si="2"/>
        <v>44593</v>
      </c>
      <c r="M32" s="8" t="str">
        <f t="shared" si="3"/>
        <v>0</v>
      </c>
      <c r="N32" s="8" t="str">
        <f t="shared" si="5"/>
        <v>0</v>
      </c>
      <c r="O32" s="8" t="e">
        <f>ROUND(VLOOKUP($M32,age!$A$2:$M$457,2,FALSE),1)</f>
        <v>#N/A</v>
      </c>
      <c r="P32" s="8" t="e">
        <f>ROUND(VLOOKUP($M32,age!$A$2:$M$457,3,FALSE),1)</f>
        <v>#N/A</v>
      </c>
      <c r="Q32" s="8" t="e">
        <f>ROUND(VLOOKUP($M32,age!$A$2:$M$457,4,FALSE),1)</f>
        <v>#N/A</v>
      </c>
      <c r="R32" s="8" t="e">
        <f>ROUND(VLOOKUP($M32,age!$A$2:$M$457,5,FALSE),1)</f>
        <v>#N/A</v>
      </c>
      <c r="S32" s="8" t="e">
        <f>ROUND(VLOOKUP($M32,age!$A$2:$M$457,6,FALSE),1)</f>
        <v>#N/A</v>
      </c>
      <c r="T32" s="8" t="e">
        <f>ROUND(VLOOKUP($M32,age!$A$2:$M$457,7,FALSE),1)</f>
        <v>#N/A</v>
      </c>
      <c r="U32" s="8" t="e">
        <f>ROUND(VLOOKUP($M32,age!$A$2:$M$457,8,FALSE),1)</f>
        <v>#N/A</v>
      </c>
      <c r="V32" s="8" t="e">
        <f>ROUND(VLOOKUP($M32,age!$A$2:$M$457,9,FALSE),1)</f>
        <v>#N/A</v>
      </c>
      <c r="W32" s="8" t="e">
        <f>ROUND(VLOOKUP($M32,age!$A$2:$M$457,10,FALSE),1)</f>
        <v>#N/A</v>
      </c>
      <c r="X32" s="8" t="e">
        <f>ROUND(VLOOKUP($M32,age!$A$2:$M$457,11,FALSE),1)</f>
        <v>#N/A</v>
      </c>
      <c r="Y32" s="8" t="e">
        <f>ROUND(VLOOKUP($M32,age!$A$2:$M$457,12,FALSE),1)</f>
        <v>#N/A</v>
      </c>
      <c r="Z32" s="8" t="e">
        <f>ROUND(VLOOKUP($M32,age!$A$2:$M$457,13,FALSE),1)</f>
        <v>#N/A</v>
      </c>
      <c r="AA32" s="8" t="e">
        <f>ROUND(VLOOKUP($N32,ht!$A$2:$H$253,2,FALSE),1)</f>
        <v>#N/A</v>
      </c>
      <c r="AB32" s="8" t="e">
        <f>ROUND(VLOOKUP($N32,ht!$A$2:$H$253,3,FALSE),1)</f>
        <v>#N/A</v>
      </c>
      <c r="AC32" s="8" t="e">
        <f>ROUND(VLOOKUP($N32,ht!$A$2:$H$253,4,FALSE),1)</f>
        <v>#N/A</v>
      </c>
      <c r="AD32" s="8" t="e">
        <f>ROUND(VLOOKUP($N32,ht!$A$2:$H$253,5,FALSE),1)</f>
        <v>#N/A</v>
      </c>
      <c r="AE32" s="8" t="e">
        <f>ROUND(VLOOKUP($N32,ht!$A$2:$H$253,6,FALSE),1)</f>
        <v>#N/A</v>
      </c>
      <c r="AF32" s="8" t="e">
        <f>ROUND(VLOOKUP($N32,ht!$A$2:$H$253,7,FALSE),1)</f>
        <v>#N/A</v>
      </c>
      <c r="AG32" s="8" t="e">
        <f>ROUND(VLOOKUP($N32,ht!$A$2:$H$253,8,FALSE),1)</f>
        <v>#N/A</v>
      </c>
    </row>
    <row r="33" spans="1:33" x14ac:dyDescent="0.5">
      <c r="A33" s="13">
        <v>30</v>
      </c>
      <c r="B33" s="33"/>
      <c r="C33" s="34"/>
      <c r="D33" s="34"/>
      <c r="E33" s="34"/>
      <c r="F33" s="34"/>
      <c r="G33" s="34"/>
      <c r="H33" s="18" t="str">
        <f t="shared" si="4"/>
        <v/>
      </c>
      <c r="I33" s="18" t="str">
        <f t="shared" si="0"/>
        <v/>
      </c>
      <c r="J33" s="18" t="str">
        <f t="shared" si="1"/>
        <v/>
      </c>
      <c r="K33" s="19" t="str">
        <f>Profile!$B$2</f>
        <v>-</v>
      </c>
      <c r="L33" s="21">
        <f t="shared" si="2"/>
        <v>44593</v>
      </c>
      <c r="M33" s="8" t="str">
        <f t="shared" si="3"/>
        <v>0</v>
      </c>
      <c r="N33" s="8" t="str">
        <f t="shared" si="5"/>
        <v>0</v>
      </c>
      <c r="O33" s="8" t="e">
        <f>ROUND(VLOOKUP($M33,age!$A$2:$M$457,2,FALSE),1)</f>
        <v>#N/A</v>
      </c>
      <c r="P33" s="8" t="e">
        <f>ROUND(VLOOKUP($M33,age!$A$2:$M$457,3,FALSE),1)</f>
        <v>#N/A</v>
      </c>
      <c r="Q33" s="8" t="e">
        <f>ROUND(VLOOKUP($M33,age!$A$2:$M$457,4,FALSE),1)</f>
        <v>#N/A</v>
      </c>
      <c r="R33" s="8" t="e">
        <f>ROUND(VLOOKUP($M33,age!$A$2:$M$457,5,FALSE),1)</f>
        <v>#N/A</v>
      </c>
      <c r="S33" s="8" t="e">
        <f>ROUND(VLOOKUP($M33,age!$A$2:$M$457,6,FALSE),1)</f>
        <v>#N/A</v>
      </c>
      <c r="T33" s="8" t="e">
        <f>ROUND(VLOOKUP($M33,age!$A$2:$M$457,7,FALSE),1)</f>
        <v>#N/A</v>
      </c>
      <c r="U33" s="8" t="e">
        <f>ROUND(VLOOKUP($M33,age!$A$2:$M$457,8,FALSE),1)</f>
        <v>#N/A</v>
      </c>
      <c r="V33" s="8" t="e">
        <f>ROUND(VLOOKUP($M33,age!$A$2:$M$457,9,FALSE),1)</f>
        <v>#N/A</v>
      </c>
      <c r="W33" s="8" t="e">
        <f>ROUND(VLOOKUP($M33,age!$A$2:$M$457,10,FALSE),1)</f>
        <v>#N/A</v>
      </c>
      <c r="X33" s="8" t="e">
        <f>ROUND(VLOOKUP($M33,age!$A$2:$M$457,11,FALSE),1)</f>
        <v>#N/A</v>
      </c>
      <c r="Y33" s="8" t="e">
        <f>ROUND(VLOOKUP($M33,age!$A$2:$M$457,12,FALSE),1)</f>
        <v>#N/A</v>
      </c>
      <c r="Z33" s="8" t="e">
        <f>ROUND(VLOOKUP($M33,age!$A$2:$M$457,13,FALSE),1)</f>
        <v>#N/A</v>
      </c>
      <c r="AA33" s="8" t="e">
        <f>ROUND(VLOOKUP($N33,ht!$A$2:$H$253,2,FALSE),1)</f>
        <v>#N/A</v>
      </c>
      <c r="AB33" s="8" t="e">
        <f>ROUND(VLOOKUP($N33,ht!$A$2:$H$253,3,FALSE),1)</f>
        <v>#N/A</v>
      </c>
      <c r="AC33" s="8" t="e">
        <f>ROUND(VLOOKUP($N33,ht!$A$2:$H$253,4,FALSE),1)</f>
        <v>#N/A</v>
      </c>
      <c r="AD33" s="8" t="e">
        <f>ROUND(VLOOKUP($N33,ht!$A$2:$H$253,5,FALSE),1)</f>
        <v>#N/A</v>
      </c>
      <c r="AE33" s="8" t="e">
        <f>ROUND(VLOOKUP($N33,ht!$A$2:$H$253,6,FALSE),1)</f>
        <v>#N/A</v>
      </c>
      <c r="AF33" s="8" t="e">
        <f>ROUND(VLOOKUP($N33,ht!$A$2:$H$253,7,FALSE),1)</f>
        <v>#N/A</v>
      </c>
      <c r="AG33" s="8" t="e">
        <f>ROUND(VLOOKUP($N33,ht!$A$2:$H$253,8,FALSE),1)</f>
        <v>#N/A</v>
      </c>
    </row>
    <row r="34" spans="1:33" x14ac:dyDescent="0.5">
      <c r="A34" s="13">
        <v>31</v>
      </c>
      <c r="B34" s="33"/>
      <c r="C34" s="34"/>
      <c r="D34" s="34"/>
      <c r="E34" s="34"/>
      <c r="F34" s="34"/>
      <c r="G34" s="34"/>
      <c r="H34" s="18" t="str">
        <f t="shared" si="4"/>
        <v/>
      </c>
      <c r="I34" s="18" t="str">
        <f t="shared" si="0"/>
        <v/>
      </c>
      <c r="J34" s="18" t="str">
        <f t="shared" si="1"/>
        <v/>
      </c>
      <c r="K34" s="19" t="str">
        <f>Profile!$B$2</f>
        <v>-</v>
      </c>
      <c r="L34" s="21">
        <f t="shared" si="2"/>
        <v>44593</v>
      </c>
      <c r="M34" s="8" t="str">
        <f t="shared" si="3"/>
        <v>0</v>
      </c>
      <c r="N34" s="8" t="str">
        <f t="shared" si="5"/>
        <v>0</v>
      </c>
      <c r="O34" s="8" t="e">
        <f>ROUND(VLOOKUP($M34,age!$A$2:$M$457,2,FALSE),1)</f>
        <v>#N/A</v>
      </c>
      <c r="P34" s="8" t="e">
        <f>ROUND(VLOOKUP($M34,age!$A$2:$M$457,3,FALSE),1)</f>
        <v>#N/A</v>
      </c>
      <c r="Q34" s="8" t="e">
        <f>ROUND(VLOOKUP($M34,age!$A$2:$M$457,4,FALSE),1)</f>
        <v>#N/A</v>
      </c>
      <c r="R34" s="8" t="e">
        <f>ROUND(VLOOKUP($M34,age!$A$2:$M$457,5,FALSE),1)</f>
        <v>#N/A</v>
      </c>
      <c r="S34" s="8" t="e">
        <f>ROUND(VLOOKUP($M34,age!$A$2:$M$457,6,FALSE),1)</f>
        <v>#N/A</v>
      </c>
      <c r="T34" s="8" t="e">
        <f>ROUND(VLOOKUP($M34,age!$A$2:$M$457,7,FALSE),1)</f>
        <v>#N/A</v>
      </c>
      <c r="U34" s="8" t="e">
        <f>ROUND(VLOOKUP($M34,age!$A$2:$M$457,8,FALSE),1)</f>
        <v>#N/A</v>
      </c>
      <c r="V34" s="8" t="e">
        <f>ROUND(VLOOKUP($M34,age!$A$2:$M$457,9,FALSE),1)</f>
        <v>#N/A</v>
      </c>
      <c r="W34" s="8" t="e">
        <f>ROUND(VLOOKUP($M34,age!$A$2:$M$457,10,FALSE),1)</f>
        <v>#N/A</v>
      </c>
      <c r="X34" s="8" t="e">
        <f>ROUND(VLOOKUP($M34,age!$A$2:$M$457,11,FALSE),1)</f>
        <v>#N/A</v>
      </c>
      <c r="Y34" s="8" t="e">
        <f>ROUND(VLOOKUP($M34,age!$A$2:$M$457,12,FALSE),1)</f>
        <v>#N/A</v>
      </c>
      <c r="Z34" s="8" t="e">
        <f>ROUND(VLOOKUP($M34,age!$A$2:$M$457,13,FALSE),1)</f>
        <v>#N/A</v>
      </c>
      <c r="AA34" s="8" t="e">
        <f>ROUND(VLOOKUP($N34,ht!$A$2:$H$253,2,FALSE),1)</f>
        <v>#N/A</v>
      </c>
      <c r="AB34" s="8" t="e">
        <f>ROUND(VLOOKUP($N34,ht!$A$2:$H$253,3,FALSE),1)</f>
        <v>#N/A</v>
      </c>
      <c r="AC34" s="8" t="e">
        <f>ROUND(VLOOKUP($N34,ht!$A$2:$H$253,4,FALSE),1)</f>
        <v>#N/A</v>
      </c>
      <c r="AD34" s="8" t="e">
        <f>ROUND(VLOOKUP($N34,ht!$A$2:$H$253,5,FALSE),1)</f>
        <v>#N/A</v>
      </c>
      <c r="AE34" s="8" t="e">
        <f>ROUND(VLOOKUP($N34,ht!$A$2:$H$253,6,FALSE),1)</f>
        <v>#N/A</v>
      </c>
      <c r="AF34" s="8" t="e">
        <f>ROUND(VLOOKUP($N34,ht!$A$2:$H$253,7,FALSE),1)</f>
        <v>#N/A</v>
      </c>
      <c r="AG34" s="8" t="e">
        <f>ROUND(VLOOKUP($N34,ht!$A$2:$H$253,8,FALSE),1)</f>
        <v>#N/A</v>
      </c>
    </row>
    <row r="35" spans="1:33" x14ac:dyDescent="0.5">
      <c r="A35" s="13">
        <v>32</v>
      </c>
      <c r="B35" s="33"/>
      <c r="C35" s="34"/>
      <c r="D35" s="34"/>
      <c r="E35" s="34"/>
      <c r="F35" s="34"/>
      <c r="G35" s="34"/>
      <c r="H35" s="18" t="str">
        <f t="shared" si="4"/>
        <v/>
      </c>
      <c r="I35" s="18" t="str">
        <f t="shared" si="0"/>
        <v/>
      </c>
      <c r="J35" s="18" t="str">
        <f t="shared" si="1"/>
        <v/>
      </c>
      <c r="K35" s="19" t="str">
        <f>Profile!$B$2</f>
        <v>-</v>
      </c>
      <c r="L35" s="21">
        <f t="shared" si="2"/>
        <v>44593</v>
      </c>
      <c r="M35" s="8" t="str">
        <f t="shared" si="3"/>
        <v>0</v>
      </c>
      <c r="N35" s="8" t="str">
        <f t="shared" si="5"/>
        <v>0</v>
      </c>
      <c r="O35" s="8" t="e">
        <f>ROUND(VLOOKUP($M35,age!$A$2:$M$457,2,FALSE),1)</f>
        <v>#N/A</v>
      </c>
      <c r="P35" s="8" t="e">
        <f>ROUND(VLOOKUP($M35,age!$A$2:$M$457,3,FALSE),1)</f>
        <v>#N/A</v>
      </c>
      <c r="Q35" s="8" t="e">
        <f>ROUND(VLOOKUP($M35,age!$A$2:$M$457,4,FALSE),1)</f>
        <v>#N/A</v>
      </c>
      <c r="R35" s="8" t="e">
        <f>ROUND(VLOOKUP($M35,age!$A$2:$M$457,5,FALSE),1)</f>
        <v>#N/A</v>
      </c>
      <c r="S35" s="8" t="e">
        <f>ROUND(VLOOKUP($M35,age!$A$2:$M$457,6,FALSE),1)</f>
        <v>#N/A</v>
      </c>
      <c r="T35" s="8" t="e">
        <f>ROUND(VLOOKUP($M35,age!$A$2:$M$457,7,FALSE),1)</f>
        <v>#N/A</v>
      </c>
      <c r="U35" s="8" t="e">
        <f>ROUND(VLOOKUP($M35,age!$A$2:$M$457,8,FALSE),1)</f>
        <v>#N/A</v>
      </c>
      <c r="V35" s="8" t="e">
        <f>ROUND(VLOOKUP($M35,age!$A$2:$M$457,9,FALSE),1)</f>
        <v>#N/A</v>
      </c>
      <c r="W35" s="8" t="e">
        <f>ROUND(VLOOKUP($M35,age!$A$2:$M$457,10,FALSE),1)</f>
        <v>#N/A</v>
      </c>
      <c r="X35" s="8" t="e">
        <f>ROUND(VLOOKUP($M35,age!$A$2:$M$457,11,FALSE),1)</f>
        <v>#N/A</v>
      </c>
      <c r="Y35" s="8" t="e">
        <f>ROUND(VLOOKUP($M35,age!$A$2:$M$457,12,FALSE),1)</f>
        <v>#N/A</v>
      </c>
      <c r="Z35" s="8" t="e">
        <f>ROUND(VLOOKUP($M35,age!$A$2:$M$457,13,FALSE),1)</f>
        <v>#N/A</v>
      </c>
      <c r="AA35" s="8" t="e">
        <f>ROUND(VLOOKUP($N35,ht!$A$2:$H$253,2,FALSE),1)</f>
        <v>#N/A</v>
      </c>
      <c r="AB35" s="8" t="e">
        <f>ROUND(VLOOKUP($N35,ht!$A$2:$H$253,3,FALSE),1)</f>
        <v>#N/A</v>
      </c>
      <c r="AC35" s="8" t="e">
        <f>ROUND(VLOOKUP($N35,ht!$A$2:$H$253,4,FALSE),1)</f>
        <v>#N/A</v>
      </c>
      <c r="AD35" s="8" t="e">
        <f>ROUND(VLOOKUP($N35,ht!$A$2:$H$253,5,FALSE),1)</f>
        <v>#N/A</v>
      </c>
      <c r="AE35" s="8" t="e">
        <f>ROUND(VLOOKUP($N35,ht!$A$2:$H$253,6,FALSE),1)</f>
        <v>#N/A</v>
      </c>
      <c r="AF35" s="8" t="e">
        <f>ROUND(VLOOKUP($N35,ht!$A$2:$H$253,7,FALSE),1)</f>
        <v>#N/A</v>
      </c>
      <c r="AG35" s="8" t="e">
        <f>ROUND(VLOOKUP($N35,ht!$A$2:$H$253,8,FALSE),1)</f>
        <v>#N/A</v>
      </c>
    </row>
    <row r="36" spans="1:33" x14ac:dyDescent="0.5">
      <c r="A36" s="13">
        <v>33</v>
      </c>
      <c r="B36" s="33"/>
      <c r="C36" s="34"/>
      <c r="D36" s="34"/>
      <c r="E36" s="34"/>
      <c r="F36" s="34"/>
      <c r="G36" s="34"/>
      <c r="H36" s="18" t="str">
        <f t="shared" si="4"/>
        <v/>
      </c>
      <c r="I36" s="18" t="str">
        <f t="shared" si="0"/>
        <v/>
      </c>
      <c r="J36" s="18" t="str">
        <f t="shared" si="1"/>
        <v/>
      </c>
      <c r="K36" s="19" t="str">
        <f>Profile!$B$2</f>
        <v>-</v>
      </c>
      <c r="L36" s="21">
        <f t="shared" si="2"/>
        <v>44593</v>
      </c>
      <c r="M36" s="8" t="str">
        <f t="shared" si="3"/>
        <v>0</v>
      </c>
      <c r="N36" s="8" t="str">
        <f t="shared" si="5"/>
        <v>0</v>
      </c>
      <c r="O36" s="8" t="e">
        <f>ROUND(VLOOKUP($M36,age!$A$2:$M$457,2,FALSE),1)</f>
        <v>#N/A</v>
      </c>
      <c r="P36" s="8" t="e">
        <f>ROUND(VLOOKUP($M36,age!$A$2:$M$457,3,FALSE),1)</f>
        <v>#N/A</v>
      </c>
      <c r="Q36" s="8" t="e">
        <f>ROUND(VLOOKUP($M36,age!$A$2:$M$457,4,FALSE),1)</f>
        <v>#N/A</v>
      </c>
      <c r="R36" s="8" t="e">
        <f>ROUND(VLOOKUP($M36,age!$A$2:$M$457,5,FALSE),1)</f>
        <v>#N/A</v>
      </c>
      <c r="S36" s="8" t="e">
        <f>ROUND(VLOOKUP($M36,age!$A$2:$M$457,6,FALSE),1)</f>
        <v>#N/A</v>
      </c>
      <c r="T36" s="8" t="e">
        <f>ROUND(VLOOKUP($M36,age!$A$2:$M$457,7,FALSE),1)</f>
        <v>#N/A</v>
      </c>
      <c r="U36" s="8" t="e">
        <f>ROUND(VLOOKUP($M36,age!$A$2:$M$457,8,FALSE),1)</f>
        <v>#N/A</v>
      </c>
      <c r="V36" s="8" t="e">
        <f>ROUND(VLOOKUP($M36,age!$A$2:$M$457,9,FALSE),1)</f>
        <v>#N/A</v>
      </c>
      <c r="W36" s="8" t="e">
        <f>ROUND(VLOOKUP($M36,age!$A$2:$M$457,10,FALSE),1)</f>
        <v>#N/A</v>
      </c>
      <c r="X36" s="8" t="e">
        <f>ROUND(VLOOKUP($M36,age!$A$2:$M$457,11,FALSE),1)</f>
        <v>#N/A</v>
      </c>
      <c r="Y36" s="8" t="e">
        <f>ROUND(VLOOKUP($M36,age!$A$2:$M$457,12,FALSE),1)</f>
        <v>#N/A</v>
      </c>
      <c r="Z36" s="8" t="e">
        <f>ROUND(VLOOKUP($M36,age!$A$2:$M$457,13,FALSE),1)</f>
        <v>#N/A</v>
      </c>
      <c r="AA36" s="8" t="e">
        <f>ROUND(VLOOKUP($N36,ht!$A$2:$H$253,2,FALSE),1)</f>
        <v>#N/A</v>
      </c>
      <c r="AB36" s="8" t="e">
        <f>ROUND(VLOOKUP($N36,ht!$A$2:$H$253,3,FALSE),1)</f>
        <v>#N/A</v>
      </c>
      <c r="AC36" s="8" t="e">
        <f>ROUND(VLOOKUP($N36,ht!$A$2:$H$253,4,FALSE),1)</f>
        <v>#N/A</v>
      </c>
      <c r="AD36" s="8" t="e">
        <f>ROUND(VLOOKUP($N36,ht!$A$2:$H$253,5,FALSE),1)</f>
        <v>#N/A</v>
      </c>
      <c r="AE36" s="8" t="e">
        <f>ROUND(VLOOKUP($N36,ht!$A$2:$H$253,6,FALSE),1)</f>
        <v>#N/A</v>
      </c>
      <c r="AF36" s="8" t="e">
        <f>ROUND(VLOOKUP($N36,ht!$A$2:$H$253,7,FALSE),1)</f>
        <v>#N/A</v>
      </c>
      <c r="AG36" s="8" t="e">
        <f>ROUND(VLOOKUP($N36,ht!$A$2:$H$253,8,FALSE),1)</f>
        <v>#N/A</v>
      </c>
    </row>
    <row r="37" spans="1:33" x14ac:dyDescent="0.5">
      <c r="A37" s="13">
        <v>34</v>
      </c>
      <c r="B37" s="33"/>
      <c r="C37" s="34"/>
      <c r="D37" s="34"/>
      <c r="E37" s="34"/>
      <c r="F37" s="34"/>
      <c r="G37" s="34"/>
      <c r="H37" s="18" t="str">
        <f t="shared" si="4"/>
        <v/>
      </c>
      <c r="I37" s="18" t="str">
        <f t="shared" si="0"/>
        <v/>
      </c>
      <c r="J37" s="18" t="str">
        <f t="shared" si="1"/>
        <v/>
      </c>
      <c r="K37" s="19" t="str">
        <f>Profile!$B$2</f>
        <v>-</v>
      </c>
      <c r="L37" s="21">
        <f t="shared" si="2"/>
        <v>44593</v>
      </c>
      <c r="M37" s="8" t="str">
        <f t="shared" si="3"/>
        <v>0</v>
      </c>
      <c r="N37" s="8" t="str">
        <f t="shared" si="5"/>
        <v>0</v>
      </c>
      <c r="O37" s="8" t="e">
        <f>ROUND(VLOOKUP($M37,age!$A$2:$M$457,2,FALSE),1)</f>
        <v>#N/A</v>
      </c>
      <c r="P37" s="8" t="e">
        <f>ROUND(VLOOKUP($M37,age!$A$2:$M$457,3,FALSE),1)</f>
        <v>#N/A</v>
      </c>
      <c r="Q37" s="8" t="e">
        <f>ROUND(VLOOKUP($M37,age!$A$2:$M$457,4,FALSE),1)</f>
        <v>#N/A</v>
      </c>
      <c r="R37" s="8" t="e">
        <f>ROUND(VLOOKUP($M37,age!$A$2:$M$457,5,FALSE),1)</f>
        <v>#N/A</v>
      </c>
      <c r="S37" s="8" t="e">
        <f>ROUND(VLOOKUP($M37,age!$A$2:$M$457,6,FALSE),1)</f>
        <v>#N/A</v>
      </c>
      <c r="T37" s="8" t="e">
        <f>ROUND(VLOOKUP($M37,age!$A$2:$M$457,7,FALSE),1)</f>
        <v>#N/A</v>
      </c>
      <c r="U37" s="8" t="e">
        <f>ROUND(VLOOKUP($M37,age!$A$2:$M$457,8,FALSE),1)</f>
        <v>#N/A</v>
      </c>
      <c r="V37" s="8" t="e">
        <f>ROUND(VLOOKUP($M37,age!$A$2:$M$457,9,FALSE),1)</f>
        <v>#N/A</v>
      </c>
      <c r="W37" s="8" t="e">
        <f>ROUND(VLOOKUP($M37,age!$A$2:$M$457,10,FALSE),1)</f>
        <v>#N/A</v>
      </c>
      <c r="X37" s="8" t="e">
        <f>ROUND(VLOOKUP($M37,age!$A$2:$M$457,11,FALSE),1)</f>
        <v>#N/A</v>
      </c>
      <c r="Y37" s="8" t="e">
        <f>ROUND(VLOOKUP($M37,age!$A$2:$M$457,12,FALSE),1)</f>
        <v>#N/A</v>
      </c>
      <c r="Z37" s="8" t="e">
        <f>ROUND(VLOOKUP($M37,age!$A$2:$M$457,13,FALSE),1)</f>
        <v>#N/A</v>
      </c>
      <c r="AA37" s="8" t="e">
        <f>ROUND(VLOOKUP($N37,ht!$A$2:$H$253,2,FALSE),1)</f>
        <v>#N/A</v>
      </c>
      <c r="AB37" s="8" t="e">
        <f>ROUND(VLOOKUP($N37,ht!$A$2:$H$253,3,FALSE),1)</f>
        <v>#N/A</v>
      </c>
      <c r="AC37" s="8" t="e">
        <f>ROUND(VLOOKUP($N37,ht!$A$2:$H$253,4,FALSE),1)</f>
        <v>#N/A</v>
      </c>
      <c r="AD37" s="8" t="e">
        <f>ROUND(VLOOKUP($N37,ht!$A$2:$H$253,5,FALSE),1)</f>
        <v>#N/A</v>
      </c>
      <c r="AE37" s="8" t="e">
        <f>ROUND(VLOOKUP($N37,ht!$A$2:$H$253,6,FALSE),1)</f>
        <v>#N/A</v>
      </c>
      <c r="AF37" s="8" t="e">
        <f>ROUND(VLOOKUP($N37,ht!$A$2:$H$253,7,FALSE),1)</f>
        <v>#N/A</v>
      </c>
      <c r="AG37" s="8" t="e">
        <f>ROUND(VLOOKUP($N37,ht!$A$2:$H$253,8,FALSE),1)</f>
        <v>#N/A</v>
      </c>
    </row>
    <row r="38" spans="1:33" x14ac:dyDescent="0.5">
      <c r="A38" s="13">
        <v>35</v>
      </c>
      <c r="B38" s="14"/>
      <c r="C38" s="15"/>
      <c r="D38" s="15"/>
      <c r="E38" s="15"/>
      <c r="F38" s="15"/>
      <c r="G38" s="15"/>
      <c r="H38" s="18" t="str">
        <f t="shared" si="4"/>
        <v/>
      </c>
      <c r="I38" s="18" t="str">
        <f t="shared" si="0"/>
        <v/>
      </c>
      <c r="J38" s="18" t="str">
        <f t="shared" si="1"/>
        <v/>
      </c>
      <c r="K38" s="19" t="str">
        <f>Profile!$B$2</f>
        <v>-</v>
      </c>
      <c r="L38" s="21">
        <f t="shared" si="2"/>
        <v>44593</v>
      </c>
      <c r="M38" s="8" t="str">
        <f t="shared" si="3"/>
        <v>0</v>
      </c>
      <c r="N38" s="8" t="str">
        <f t="shared" si="5"/>
        <v>0</v>
      </c>
      <c r="O38" s="8" t="e">
        <f>ROUND(VLOOKUP($M38,age!$A$2:$M$457,2,FALSE),1)</f>
        <v>#N/A</v>
      </c>
      <c r="P38" s="8" t="e">
        <f>ROUND(VLOOKUP($M38,age!$A$2:$M$457,3,FALSE),1)</f>
        <v>#N/A</v>
      </c>
      <c r="Q38" s="8" t="e">
        <f>ROUND(VLOOKUP($M38,age!$A$2:$M$457,4,FALSE),1)</f>
        <v>#N/A</v>
      </c>
      <c r="R38" s="8" t="e">
        <f>ROUND(VLOOKUP($M38,age!$A$2:$M$457,5,FALSE),1)</f>
        <v>#N/A</v>
      </c>
      <c r="S38" s="8" t="e">
        <f>ROUND(VLOOKUP($M38,age!$A$2:$M$457,6,FALSE),1)</f>
        <v>#N/A</v>
      </c>
      <c r="T38" s="8" t="e">
        <f>ROUND(VLOOKUP($M38,age!$A$2:$M$457,7,FALSE),1)</f>
        <v>#N/A</v>
      </c>
      <c r="U38" s="8" t="e">
        <f>ROUND(VLOOKUP($M38,age!$A$2:$M$457,8,FALSE),1)</f>
        <v>#N/A</v>
      </c>
      <c r="V38" s="8" t="e">
        <f>ROUND(VLOOKUP($M38,age!$A$2:$M$457,9,FALSE),1)</f>
        <v>#N/A</v>
      </c>
      <c r="W38" s="8" t="e">
        <f>ROUND(VLOOKUP($M38,age!$A$2:$M$457,10,FALSE),1)</f>
        <v>#N/A</v>
      </c>
      <c r="X38" s="8" t="e">
        <f>ROUND(VLOOKUP($M38,age!$A$2:$M$457,11,FALSE),1)</f>
        <v>#N/A</v>
      </c>
      <c r="Y38" s="8" t="e">
        <f>ROUND(VLOOKUP($M38,age!$A$2:$M$457,12,FALSE),1)</f>
        <v>#N/A</v>
      </c>
      <c r="Z38" s="8" t="e">
        <f>ROUND(VLOOKUP($M38,age!$A$2:$M$457,13,FALSE),1)</f>
        <v>#N/A</v>
      </c>
      <c r="AA38" s="8" t="e">
        <f>ROUND(VLOOKUP($N38,ht!$A$2:$H$253,2,FALSE),1)</f>
        <v>#N/A</v>
      </c>
      <c r="AB38" s="8" t="e">
        <f>ROUND(VLOOKUP($N38,ht!$A$2:$H$253,3,FALSE),1)</f>
        <v>#N/A</v>
      </c>
      <c r="AC38" s="8" t="e">
        <f>ROUND(VLOOKUP($N38,ht!$A$2:$H$253,4,FALSE),1)</f>
        <v>#N/A</v>
      </c>
      <c r="AD38" s="8" t="e">
        <f>ROUND(VLOOKUP($N38,ht!$A$2:$H$253,5,FALSE),1)</f>
        <v>#N/A</v>
      </c>
      <c r="AE38" s="8" t="e">
        <f>ROUND(VLOOKUP($N38,ht!$A$2:$H$253,6,FALSE),1)</f>
        <v>#N/A</v>
      </c>
      <c r="AF38" s="8" t="e">
        <f>ROUND(VLOOKUP($N38,ht!$A$2:$H$253,7,FALSE),1)</f>
        <v>#N/A</v>
      </c>
      <c r="AG38" s="8" t="e">
        <f>ROUND(VLOOKUP($N38,ht!$A$2:$H$253,8,FALSE),1)</f>
        <v>#N/A</v>
      </c>
    </row>
    <row r="39" spans="1:33" x14ac:dyDescent="0.5">
      <c r="A39" s="13"/>
      <c r="B39" s="14"/>
      <c r="C39" s="15"/>
      <c r="D39" s="15"/>
      <c r="E39" s="15"/>
      <c r="F39" s="15"/>
      <c r="G39" s="15"/>
      <c r="H39" s="18" t="str">
        <f t="shared" si="4"/>
        <v/>
      </c>
      <c r="I39" s="18" t="str">
        <f t="shared" si="0"/>
        <v/>
      </c>
      <c r="J39" s="18" t="str">
        <f t="shared" si="1"/>
        <v/>
      </c>
      <c r="K39" s="19" t="str">
        <f>Profile!$B$2</f>
        <v>-</v>
      </c>
      <c r="L39" s="21">
        <f t="shared" si="2"/>
        <v>44593</v>
      </c>
      <c r="M39" s="8" t="str">
        <f t="shared" si="3"/>
        <v>0</v>
      </c>
      <c r="N39" s="8" t="str">
        <f t="shared" si="5"/>
        <v>0</v>
      </c>
      <c r="O39" s="8" t="e">
        <f>ROUND(VLOOKUP($M39,age!$A$2:$M$457,2,FALSE),1)</f>
        <v>#N/A</v>
      </c>
      <c r="P39" s="8" t="e">
        <f>ROUND(VLOOKUP($M39,age!$A$2:$M$457,3,FALSE),1)</f>
        <v>#N/A</v>
      </c>
      <c r="Q39" s="8" t="e">
        <f>ROUND(VLOOKUP($M39,age!$A$2:$M$457,4,FALSE),1)</f>
        <v>#N/A</v>
      </c>
      <c r="R39" s="8" t="e">
        <f>ROUND(VLOOKUP($M39,age!$A$2:$M$457,5,FALSE),1)</f>
        <v>#N/A</v>
      </c>
      <c r="S39" s="8" t="e">
        <f>ROUND(VLOOKUP($M39,age!$A$2:$M$457,6,FALSE),1)</f>
        <v>#N/A</v>
      </c>
      <c r="T39" s="8" t="e">
        <f>ROUND(VLOOKUP($M39,age!$A$2:$M$457,7,FALSE),1)</f>
        <v>#N/A</v>
      </c>
      <c r="U39" s="8" t="e">
        <f>ROUND(VLOOKUP($M39,age!$A$2:$M$457,8,FALSE),1)</f>
        <v>#N/A</v>
      </c>
      <c r="V39" s="8" t="e">
        <f>ROUND(VLOOKUP($M39,age!$A$2:$M$457,9,FALSE),1)</f>
        <v>#N/A</v>
      </c>
      <c r="W39" s="8" t="e">
        <f>ROUND(VLOOKUP($M39,age!$A$2:$M$457,10,FALSE),1)</f>
        <v>#N/A</v>
      </c>
      <c r="X39" s="8" t="e">
        <f>ROUND(VLOOKUP($M39,age!$A$2:$M$457,11,FALSE),1)</f>
        <v>#N/A</v>
      </c>
      <c r="Y39" s="8" t="e">
        <f>ROUND(VLOOKUP($M39,age!$A$2:$M$457,12,FALSE),1)</f>
        <v>#N/A</v>
      </c>
      <c r="Z39" s="8" t="e">
        <f>ROUND(VLOOKUP($M39,age!$A$2:$M$457,13,FALSE),1)</f>
        <v>#N/A</v>
      </c>
      <c r="AA39" s="8" t="e">
        <f>ROUND(VLOOKUP($N39,ht!$A$2:$H$253,2,FALSE),1)</f>
        <v>#N/A</v>
      </c>
      <c r="AB39" s="8" t="e">
        <f>ROUND(VLOOKUP($N39,ht!$A$2:$H$253,3,FALSE),1)</f>
        <v>#N/A</v>
      </c>
      <c r="AC39" s="8" t="e">
        <f>ROUND(VLOOKUP($N39,ht!$A$2:$H$253,4,FALSE),1)</f>
        <v>#N/A</v>
      </c>
      <c r="AD39" s="8" t="e">
        <f>ROUND(VLOOKUP($N39,ht!$A$2:$H$253,5,FALSE),1)</f>
        <v>#N/A</v>
      </c>
      <c r="AE39" s="8" t="e">
        <f>ROUND(VLOOKUP($N39,ht!$A$2:$H$253,6,FALSE),1)</f>
        <v>#N/A</v>
      </c>
      <c r="AF39" s="8" t="e">
        <f>ROUND(VLOOKUP($N39,ht!$A$2:$H$253,7,FALSE),1)</f>
        <v>#N/A</v>
      </c>
      <c r="AG39" s="8" t="e">
        <f>ROUND(VLOOKUP($N39,ht!$A$2:$H$253,8,FALSE),1)</f>
        <v>#N/A</v>
      </c>
    </row>
    <row r="40" spans="1:33" x14ac:dyDescent="0.5">
      <c r="A40" s="13"/>
      <c r="B40" s="14"/>
      <c r="C40" s="15"/>
      <c r="D40" s="15"/>
      <c r="E40" s="15"/>
      <c r="F40" s="15"/>
      <c r="G40" s="15"/>
      <c r="H40" s="18" t="str">
        <f t="shared" si="4"/>
        <v/>
      </c>
      <c r="I40" s="18" t="str">
        <f t="shared" si="0"/>
        <v/>
      </c>
      <c r="J40" s="18" t="str">
        <f t="shared" si="1"/>
        <v/>
      </c>
      <c r="K40" s="19" t="str">
        <f>Profile!$B$2</f>
        <v>-</v>
      </c>
      <c r="L40" s="21">
        <f t="shared" si="2"/>
        <v>44593</v>
      </c>
      <c r="M40" s="8" t="str">
        <f t="shared" si="3"/>
        <v>0</v>
      </c>
      <c r="N40" s="8" t="str">
        <f t="shared" si="5"/>
        <v>0</v>
      </c>
      <c r="O40" s="8" t="e">
        <f>ROUND(VLOOKUP($M40,age!$A$2:$M$457,2,FALSE),1)</f>
        <v>#N/A</v>
      </c>
      <c r="P40" s="8" t="e">
        <f>ROUND(VLOOKUP($M40,age!$A$2:$M$457,3,FALSE),1)</f>
        <v>#N/A</v>
      </c>
      <c r="Q40" s="8" t="e">
        <f>ROUND(VLOOKUP($M40,age!$A$2:$M$457,4,FALSE),1)</f>
        <v>#N/A</v>
      </c>
      <c r="R40" s="8" t="e">
        <f>ROUND(VLOOKUP($M40,age!$A$2:$M$457,5,FALSE),1)</f>
        <v>#N/A</v>
      </c>
      <c r="S40" s="8" t="e">
        <f>ROUND(VLOOKUP($M40,age!$A$2:$M$457,6,FALSE),1)</f>
        <v>#N/A</v>
      </c>
      <c r="T40" s="8" t="e">
        <f>ROUND(VLOOKUP($M40,age!$A$2:$M$457,7,FALSE),1)</f>
        <v>#N/A</v>
      </c>
      <c r="U40" s="8" t="e">
        <f>ROUND(VLOOKUP($M40,age!$A$2:$M$457,8,FALSE),1)</f>
        <v>#N/A</v>
      </c>
      <c r="V40" s="8" t="e">
        <f>ROUND(VLOOKUP($M40,age!$A$2:$M$457,9,FALSE),1)</f>
        <v>#N/A</v>
      </c>
      <c r="W40" s="8" t="e">
        <f>ROUND(VLOOKUP($M40,age!$A$2:$M$457,10,FALSE),1)</f>
        <v>#N/A</v>
      </c>
      <c r="X40" s="8" t="e">
        <f>ROUND(VLOOKUP($M40,age!$A$2:$M$457,11,FALSE),1)</f>
        <v>#N/A</v>
      </c>
      <c r="Y40" s="8" t="e">
        <f>ROUND(VLOOKUP($M40,age!$A$2:$M$457,12,FALSE),1)</f>
        <v>#N/A</v>
      </c>
      <c r="Z40" s="8" t="e">
        <f>ROUND(VLOOKUP($M40,age!$A$2:$M$457,13,FALSE),1)</f>
        <v>#N/A</v>
      </c>
      <c r="AA40" s="8" t="e">
        <f>ROUND(VLOOKUP($N40,ht!$A$2:$H$253,2,FALSE),1)</f>
        <v>#N/A</v>
      </c>
      <c r="AB40" s="8" t="e">
        <f>ROUND(VLOOKUP($N40,ht!$A$2:$H$253,3,FALSE),1)</f>
        <v>#N/A</v>
      </c>
      <c r="AC40" s="8" t="e">
        <f>ROUND(VLOOKUP($N40,ht!$A$2:$H$253,4,FALSE),1)</f>
        <v>#N/A</v>
      </c>
      <c r="AD40" s="8" t="e">
        <f>ROUND(VLOOKUP($N40,ht!$A$2:$H$253,5,FALSE),1)</f>
        <v>#N/A</v>
      </c>
      <c r="AE40" s="8" t="e">
        <f>ROUND(VLOOKUP($N40,ht!$A$2:$H$253,6,FALSE),1)</f>
        <v>#N/A</v>
      </c>
      <c r="AF40" s="8" t="e">
        <f>ROUND(VLOOKUP($N40,ht!$A$2:$H$253,7,FALSE),1)</f>
        <v>#N/A</v>
      </c>
      <c r="AG40" s="8" t="e">
        <f>ROUND(VLOOKUP($N40,ht!$A$2:$H$253,8,FALSE),1)</f>
        <v>#N/A</v>
      </c>
    </row>
    <row r="41" spans="1:33" x14ac:dyDescent="0.5">
      <c r="A41" s="13"/>
      <c r="B41" s="14"/>
      <c r="C41" s="15"/>
      <c r="D41" s="15"/>
      <c r="E41" s="15"/>
      <c r="F41" s="15"/>
      <c r="G41" s="15"/>
      <c r="H41" s="18" t="str">
        <f t="shared" si="4"/>
        <v/>
      </c>
      <c r="I41" s="18" t="str">
        <f t="shared" si="0"/>
        <v/>
      </c>
      <c r="J41" s="18" t="str">
        <f t="shared" si="1"/>
        <v/>
      </c>
      <c r="K41" s="19" t="str">
        <f>Profile!$B$2</f>
        <v>-</v>
      </c>
      <c r="L41" s="21">
        <f t="shared" si="2"/>
        <v>44593</v>
      </c>
      <c r="M41" s="8" t="str">
        <f t="shared" si="3"/>
        <v>0</v>
      </c>
      <c r="N41" s="8" t="str">
        <f t="shared" si="5"/>
        <v>0</v>
      </c>
      <c r="O41" s="8" t="e">
        <f>ROUND(VLOOKUP($M41,age!$A$2:$M$457,2,FALSE),1)</f>
        <v>#N/A</v>
      </c>
      <c r="P41" s="8" t="e">
        <f>ROUND(VLOOKUP($M41,age!$A$2:$M$457,3,FALSE),1)</f>
        <v>#N/A</v>
      </c>
      <c r="Q41" s="8" t="e">
        <f>ROUND(VLOOKUP($M41,age!$A$2:$M$457,4,FALSE),1)</f>
        <v>#N/A</v>
      </c>
      <c r="R41" s="8" t="e">
        <f>ROUND(VLOOKUP($M41,age!$A$2:$M$457,5,FALSE),1)</f>
        <v>#N/A</v>
      </c>
      <c r="S41" s="8" t="e">
        <f>ROUND(VLOOKUP($M41,age!$A$2:$M$457,6,FALSE),1)</f>
        <v>#N/A</v>
      </c>
      <c r="T41" s="8" t="e">
        <f>ROUND(VLOOKUP($M41,age!$A$2:$M$457,7,FALSE),1)</f>
        <v>#N/A</v>
      </c>
      <c r="U41" s="8" t="e">
        <f>ROUND(VLOOKUP($M41,age!$A$2:$M$457,8,FALSE),1)</f>
        <v>#N/A</v>
      </c>
      <c r="V41" s="8" t="e">
        <f>ROUND(VLOOKUP($M41,age!$A$2:$M$457,9,FALSE),1)</f>
        <v>#N/A</v>
      </c>
      <c r="W41" s="8" t="e">
        <f>ROUND(VLOOKUP($M41,age!$A$2:$M$457,10,FALSE),1)</f>
        <v>#N/A</v>
      </c>
      <c r="X41" s="8" t="e">
        <f>ROUND(VLOOKUP($M41,age!$A$2:$M$457,11,FALSE),1)</f>
        <v>#N/A</v>
      </c>
      <c r="Y41" s="8" t="e">
        <f>ROUND(VLOOKUP($M41,age!$A$2:$M$457,12,FALSE),1)</f>
        <v>#N/A</v>
      </c>
      <c r="Z41" s="8" t="e">
        <f>ROUND(VLOOKUP($M41,age!$A$2:$M$457,13,FALSE),1)</f>
        <v>#N/A</v>
      </c>
      <c r="AA41" s="8" t="e">
        <f>ROUND(VLOOKUP($N41,ht!$A$2:$H$253,2,FALSE),1)</f>
        <v>#N/A</v>
      </c>
      <c r="AB41" s="8" t="e">
        <f>ROUND(VLOOKUP($N41,ht!$A$2:$H$253,3,FALSE),1)</f>
        <v>#N/A</v>
      </c>
      <c r="AC41" s="8" t="e">
        <f>ROUND(VLOOKUP($N41,ht!$A$2:$H$253,4,FALSE),1)</f>
        <v>#N/A</v>
      </c>
      <c r="AD41" s="8" t="e">
        <f>ROUND(VLOOKUP($N41,ht!$A$2:$H$253,5,FALSE),1)</f>
        <v>#N/A</v>
      </c>
      <c r="AE41" s="8" t="e">
        <f>ROUND(VLOOKUP($N41,ht!$A$2:$H$253,6,FALSE),1)</f>
        <v>#N/A</v>
      </c>
      <c r="AF41" s="8" t="e">
        <f>ROUND(VLOOKUP($N41,ht!$A$2:$H$253,7,FALSE),1)</f>
        <v>#N/A</v>
      </c>
      <c r="AG41" s="8" t="e">
        <f>ROUND(VLOOKUP($N41,ht!$A$2:$H$253,8,FALSE),1)</f>
        <v>#N/A</v>
      </c>
    </row>
    <row r="42" spans="1:33" x14ac:dyDescent="0.5">
      <c r="A42" s="13"/>
      <c r="B42" s="14"/>
      <c r="C42" s="15"/>
      <c r="D42" s="15"/>
      <c r="E42" s="15"/>
      <c r="F42" s="15"/>
      <c r="G42" s="15"/>
      <c r="H42" s="18" t="str">
        <f t="shared" si="4"/>
        <v/>
      </c>
      <c r="I42" s="18" t="str">
        <f t="shared" si="0"/>
        <v/>
      </c>
      <c r="J42" s="18" t="str">
        <f t="shared" si="1"/>
        <v/>
      </c>
      <c r="K42" s="19" t="str">
        <f>Profile!$B$2</f>
        <v>-</v>
      </c>
      <c r="L42" s="21">
        <f t="shared" si="2"/>
        <v>44593</v>
      </c>
      <c r="M42" s="8" t="str">
        <f t="shared" si="3"/>
        <v>0</v>
      </c>
      <c r="N42" s="8" t="str">
        <f t="shared" si="5"/>
        <v>0</v>
      </c>
      <c r="O42" s="8" t="e">
        <f>ROUND(VLOOKUP($M42,age!$A$2:$M$457,2,FALSE),1)</f>
        <v>#N/A</v>
      </c>
      <c r="P42" s="8" t="e">
        <f>ROUND(VLOOKUP($M42,age!$A$2:$M$457,3,FALSE),1)</f>
        <v>#N/A</v>
      </c>
      <c r="Q42" s="8" t="e">
        <f>ROUND(VLOOKUP($M42,age!$A$2:$M$457,4,FALSE),1)</f>
        <v>#N/A</v>
      </c>
      <c r="R42" s="8" t="e">
        <f>ROUND(VLOOKUP($M42,age!$A$2:$M$457,5,FALSE),1)</f>
        <v>#N/A</v>
      </c>
      <c r="S42" s="8" t="e">
        <f>ROUND(VLOOKUP($M42,age!$A$2:$M$457,6,FALSE),1)</f>
        <v>#N/A</v>
      </c>
      <c r="T42" s="8" t="e">
        <f>ROUND(VLOOKUP($M42,age!$A$2:$M$457,7,FALSE),1)</f>
        <v>#N/A</v>
      </c>
      <c r="U42" s="8" t="e">
        <f>ROUND(VLOOKUP($M42,age!$A$2:$M$457,8,FALSE),1)</f>
        <v>#N/A</v>
      </c>
      <c r="V42" s="8" t="e">
        <f>ROUND(VLOOKUP($M42,age!$A$2:$M$457,9,FALSE),1)</f>
        <v>#N/A</v>
      </c>
      <c r="W42" s="8" t="e">
        <f>ROUND(VLOOKUP($M42,age!$A$2:$M$457,10,FALSE),1)</f>
        <v>#N/A</v>
      </c>
      <c r="X42" s="8" t="e">
        <f>ROUND(VLOOKUP($M42,age!$A$2:$M$457,11,FALSE),1)</f>
        <v>#N/A</v>
      </c>
      <c r="Y42" s="8" t="e">
        <f>ROUND(VLOOKUP($M42,age!$A$2:$M$457,12,FALSE),1)</f>
        <v>#N/A</v>
      </c>
      <c r="Z42" s="8" t="e">
        <f>ROUND(VLOOKUP($M42,age!$A$2:$M$457,13,FALSE),1)</f>
        <v>#N/A</v>
      </c>
      <c r="AA42" s="8" t="e">
        <f>ROUND(VLOOKUP($N42,ht!$A$2:$H$253,2,FALSE),1)</f>
        <v>#N/A</v>
      </c>
      <c r="AB42" s="8" t="e">
        <f>ROUND(VLOOKUP($N42,ht!$A$2:$H$253,3,FALSE),1)</f>
        <v>#N/A</v>
      </c>
      <c r="AC42" s="8" t="e">
        <f>ROUND(VLOOKUP($N42,ht!$A$2:$H$253,4,FALSE),1)</f>
        <v>#N/A</v>
      </c>
      <c r="AD42" s="8" t="e">
        <f>ROUND(VLOOKUP($N42,ht!$A$2:$H$253,5,FALSE),1)</f>
        <v>#N/A</v>
      </c>
      <c r="AE42" s="8" t="e">
        <f>ROUND(VLOOKUP($N42,ht!$A$2:$H$253,6,FALSE),1)</f>
        <v>#N/A</v>
      </c>
      <c r="AF42" s="8" t="e">
        <f>ROUND(VLOOKUP($N42,ht!$A$2:$H$253,7,FALSE),1)</f>
        <v>#N/A</v>
      </c>
      <c r="AG42" s="8" t="e">
        <f>ROUND(VLOOKUP($N42,ht!$A$2:$H$253,8,FALSE),1)</f>
        <v>#N/A</v>
      </c>
    </row>
    <row r="43" spans="1:33" x14ac:dyDescent="0.5">
      <c r="A43" s="13"/>
      <c r="B43" s="14"/>
      <c r="C43" s="15"/>
      <c r="D43" s="15"/>
      <c r="E43" s="15"/>
      <c r="F43" s="15"/>
      <c r="G43" s="15"/>
      <c r="H43" s="18" t="str">
        <f t="shared" si="4"/>
        <v/>
      </c>
      <c r="I43" s="18" t="str">
        <f t="shared" si="0"/>
        <v/>
      </c>
      <c r="J43" s="18" t="str">
        <f t="shared" si="1"/>
        <v/>
      </c>
      <c r="K43" s="19" t="str">
        <f>Profile!$B$2</f>
        <v>-</v>
      </c>
      <c r="L43" s="21">
        <f t="shared" si="2"/>
        <v>44593</v>
      </c>
      <c r="M43" s="8" t="str">
        <f t="shared" si="3"/>
        <v>0</v>
      </c>
      <c r="N43" s="8" t="str">
        <f t="shared" si="5"/>
        <v>0</v>
      </c>
      <c r="O43" s="8" t="e">
        <f>ROUND(VLOOKUP($M43,age!$A$2:$M$457,2,FALSE),1)</f>
        <v>#N/A</v>
      </c>
      <c r="P43" s="8" t="e">
        <f>ROUND(VLOOKUP($M43,age!$A$2:$M$457,3,FALSE),1)</f>
        <v>#N/A</v>
      </c>
      <c r="Q43" s="8" t="e">
        <f>ROUND(VLOOKUP($M43,age!$A$2:$M$457,4,FALSE),1)</f>
        <v>#N/A</v>
      </c>
      <c r="R43" s="8" t="e">
        <f>ROUND(VLOOKUP($M43,age!$A$2:$M$457,5,FALSE),1)</f>
        <v>#N/A</v>
      </c>
      <c r="S43" s="8" t="e">
        <f>ROUND(VLOOKUP($M43,age!$A$2:$M$457,6,FALSE),1)</f>
        <v>#N/A</v>
      </c>
      <c r="T43" s="8" t="e">
        <f>ROUND(VLOOKUP($M43,age!$A$2:$M$457,7,FALSE),1)</f>
        <v>#N/A</v>
      </c>
      <c r="U43" s="8" t="e">
        <f>ROUND(VLOOKUP($M43,age!$A$2:$M$457,8,FALSE),1)</f>
        <v>#N/A</v>
      </c>
      <c r="V43" s="8" t="e">
        <f>ROUND(VLOOKUP($M43,age!$A$2:$M$457,9,FALSE),1)</f>
        <v>#N/A</v>
      </c>
      <c r="W43" s="8" t="e">
        <f>ROUND(VLOOKUP($M43,age!$A$2:$M$457,10,FALSE),1)</f>
        <v>#N/A</v>
      </c>
      <c r="X43" s="8" t="e">
        <f>ROUND(VLOOKUP($M43,age!$A$2:$M$457,11,FALSE),1)</f>
        <v>#N/A</v>
      </c>
      <c r="Y43" s="8" t="e">
        <f>ROUND(VLOOKUP($M43,age!$A$2:$M$457,12,FALSE),1)</f>
        <v>#N/A</v>
      </c>
      <c r="Z43" s="8" t="e">
        <f>ROUND(VLOOKUP($M43,age!$A$2:$M$457,13,FALSE),1)</f>
        <v>#N/A</v>
      </c>
      <c r="AA43" s="8" t="e">
        <f>ROUND(VLOOKUP($N43,ht!$A$2:$H$253,2,FALSE),1)</f>
        <v>#N/A</v>
      </c>
      <c r="AB43" s="8" t="e">
        <f>ROUND(VLOOKUP($N43,ht!$A$2:$H$253,3,FALSE),1)</f>
        <v>#N/A</v>
      </c>
      <c r="AC43" s="8" t="e">
        <f>ROUND(VLOOKUP($N43,ht!$A$2:$H$253,4,FALSE),1)</f>
        <v>#N/A</v>
      </c>
      <c r="AD43" s="8" t="e">
        <f>ROUND(VLOOKUP($N43,ht!$A$2:$H$253,5,FALSE),1)</f>
        <v>#N/A</v>
      </c>
      <c r="AE43" s="8" t="e">
        <f>ROUND(VLOOKUP($N43,ht!$A$2:$H$253,6,FALSE),1)</f>
        <v>#N/A</v>
      </c>
      <c r="AF43" s="8" t="e">
        <f>ROUND(VLOOKUP($N43,ht!$A$2:$H$253,7,FALSE),1)</f>
        <v>#N/A</v>
      </c>
      <c r="AG43" s="8" t="e">
        <f>ROUND(VLOOKUP($N43,ht!$A$2:$H$253,8,FALSE),1)</f>
        <v>#N/A</v>
      </c>
    </row>
    <row r="44" spans="1:33" x14ac:dyDescent="0.5">
      <c r="A44" s="13"/>
      <c r="B44" s="14"/>
      <c r="C44" s="15"/>
      <c r="D44" s="15"/>
      <c r="E44" s="15"/>
      <c r="F44" s="15"/>
      <c r="G44" s="15"/>
      <c r="H44" s="18" t="str">
        <f t="shared" si="4"/>
        <v/>
      </c>
      <c r="I44" s="18" t="str">
        <f t="shared" si="0"/>
        <v/>
      </c>
      <c r="J44" s="18" t="str">
        <f t="shared" si="1"/>
        <v/>
      </c>
      <c r="K44" s="19" t="str">
        <f>Profile!$B$2</f>
        <v>-</v>
      </c>
      <c r="L44" s="21">
        <f t="shared" si="2"/>
        <v>44593</v>
      </c>
      <c r="M44" s="8" t="str">
        <f t="shared" si="3"/>
        <v>0</v>
      </c>
      <c r="N44" s="8" t="str">
        <f t="shared" si="5"/>
        <v>0</v>
      </c>
      <c r="O44" s="8" t="e">
        <f>ROUND(VLOOKUP($M44,age!$A$2:$M$457,2,FALSE),1)</f>
        <v>#N/A</v>
      </c>
      <c r="P44" s="8" t="e">
        <f>ROUND(VLOOKUP($M44,age!$A$2:$M$457,3,FALSE),1)</f>
        <v>#N/A</v>
      </c>
      <c r="Q44" s="8" t="e">
        <f>ROUND(VLOOKUP($M44,age!$A$2:$M$457,4,FALSE),1)</f>
        <v>#N/A</v>
      </c>
      <c r="R44" s="8" t="e">
        <f>ROUND(VLOOKUP($M44,age!$A$2:$M$457,5,FALSE),1)</f>
        <v>#N/A</v>
      </c>
      <c r="S44" s="8" t="e">
        <f>ROUND(VLOOKUP($M44,age!$A$2:$M$457,6,FALSE),1)</f>
        <v>#N/A</v>
      </c>
      <c r="T44" s="8" t="e">
        <f>ROUND(VLOOKUP($M44,age!$A$2:$M$457,7,FALSE),1)</f>
        <v>#N/A</v>
      </c>
      <c r="U44" s="8" t="e">
        <f>ROUND(VLOOKUP($M44,age!$A$2:$M$457,8,FALSE),1)</f>
        <v>#N/A</v>
      </c>
      <c r="V44" s="8" t="e">
        <f>ROUND(VLOOKUP($M44,age!$A$2:$M$457,9,FALSE),1)</f>
        <v>#N/A</v>
      </c>
      <c r="W44" s="8" t="e">
        <f>ROUND(VLOOKUP($M44,age!$A$2:$M$457,10,FALSE),1)</f>
        <v>#N/A</v>
      </c>
      <c r="X44" s="8" t="e">
        <f>ROUND(VLOOKUP($M44,age!$A$2:$M$457,11,FALSE),1)</f>
        <v>#N/A</v>
      </c>
      <c r="Y44" s="8" t="e">
        <f>ROUND(VLOOKUP($M44,age!$A$2:$M$457,12,FALSE),1)</f>
        <v>#N/A</v>
      </c>
      <c r="Z44" s="8" t="e">
        <f>ROUND(VLOOKUP($M44,age!$A$2:$M$457,13,FALSE),1)</f>
        <v>#N/A</v>
      </c>
      <c r="AA44" s="8" t="e">
        <f>ROUND(VLOOKUP($N44,ht!$A$2:$H$253,2,FALSE),1)</f>
        <v>#N/A</v>
      </c>
      <c r="AB44" s="8" t="e">
        <f>ROUND(VLOOKUP($N44,ht!$A$2:$H$253,3,FALSE),1)</f>
        <v>#N/A</v>
      </c>
      <c r="AC44" s="8" t="e">
        <f>ROUND(VLOOKUP($N44,ht!$A$2:$H$253,4,FALSE),1)</f>
        <v>#N/A</v>
      </c>
      <c r="AD44" s="8" t="e">
        <f>ROUND(VLOOKUP($N44,ht!$A$2:$H$253,5,FALSE),1)</f>
        <v>#N/A</v>
      </c>
      <c r="AE44" s="8" t="e">
        <f>ROUND(VLOOKUP($N44,ht!$A$2:$H$253,6,FALSE),1)</f>
        <v>#N/A</v>
      </c>
      <c r="AF44" s="8" t="e">
        <f>ROUND(VLOOKUP($N44,ht!$A$2:$H$253,7,FALSE),1)</f>
        <v>#N/A</v>
      </c>
      <c r="AG44" s="8" t="e">
        <f>ROUND(VLOOKUP($N44,ht!$A$2:$H$253,8,FALSE),1)</f>
        <v>#N/A</v>
      </c>
    </row>
    <row r="45" spans="1:33" x14ac:dyDescent="0.5">
      <c r="A45" s="13"/>
      <c r="B45" s="14"/>
      <c r="C45" s="15"/>
      <c r="D45" s="15"/>
      <c r="E45" s="15"/>
      <c r="F45" s="15"/>
      <c r="G45" s="15"/>
      <c r="H45" s="18" t="str">
        <f t="shared" si="4"/>
        <v/>
      </c>
      <c r="I45" s="18" t="str">
        <f t="shared" si="0"/>
        <v/>
      </c>
      <c r="J45" s="18" t="str">
        <f t="shared" si="1"/>
        <v/>
      </c>
      <c r="K45" s="19" t="str">
        <f>Profile!$B$2</f>
        <v>-</v>
      </c>
      <c r="L45" s="21">
        <f t="shared" si="2"/>
        <v>44593</v>
      </c>
      <c r="M45" s="8" t="str">
        <f t="shared" si="3"/>
        <v>0</v>
      </c>
      <c r="N45" s="8" t="str">
        <f t="shared" si="5"/>
        <v>0</v>
      </c>
      <c r="O45" s="8" t="e">
        <f>ROUND(VLOOKUP($M45,age!$A$2:$M$457,2,FALSE),1)</f>
        <v>#N/A</v>
      </c>
      <c r="P45" s="8" t="e">
        <f>ROUND(VLOOKUP($M45,age!$A$2:$M$457,3,FALSE),1)</f>
        <v>#N/A</v>
      </c>
      <c r="Q45" s="8" t="e">
        <f>ROUND(VLOOKUP($M45,age!$A$2:$M$457,4,FALSE),1)</f>
        <v>#N/A</v>
      </c>
      <c r="R45" s="8" t="e">
        <f>ROUND(VLOOKUP($M45,age!$A$2:$M$457,5,FALSE),1)</f>
        <v>#N/A</v>
      </c>
      <c r="S45" s="8" t="e">
        <f>ROUND(VLOOKUP($M45,age!$A$2:$M$457,6,FALSE),1)</f>
        <v>#N/A</v>
      </c>
      <c r="T45" s="8" t="e">
        <f>ROUND(VLOOKUP($M45,age!$A$2:$M$457,7,FALSE),1)</f>
        <v>#N/A</v>
      </c>
      <c r="U45" s="8" t="e">
        <f>ROUND(VLOOKUP($M45,age!$A$2:$M$457,8,FALSE),1)</f>
        <v>#N/A</v>
      </c>
      <c r="V45" s="8" t="e">
        <f>ROUND(VLOOKUP($M45,age!$A$2:$M$457,9,FALSE),1)</f>
        <v>#N/A</v>
      </c>
      <c r="W45" s="8" t="e">
        <f>ROUND(VLOOKUP($M45,age!$A$2:$M$457,10,FALSE),1)</f>
        <v>#N/A</v>
      </c>
      <c r="X45" s="8" t="e">
        <f>ROUND(VLOOKUP($M45,age!$A$2:$M$457,11,FALSE),1)</f>
        <v>#N/A</v>
      </c>
      <c r="Y45" s="8" t="e">
        <f>ROUND(VLOOKUP($M45,age!$A$2:$M$457,12,FALSE),1)</f>
        <v>#N/A</v>
      </c>
      <c r="Z45" s="8" t="e">
        <f>ROUND(VLOOKUP($M45,age!$A$2:$M$457,13,FALSE),1)</f>
        <v>#N/A</v>
      </c>
      <c r="AA45" s="8" t="e">
        <f>ROUND(VLOOKUP($N45,ht!$A$2:$H$253,2,FALSE),1)</f>
        <v>#N/A</v>
      </c>
      <c r="AB45" s="8" t="e">
        <f>ROUND(VLOOKUP($N45,ht!$A$2:$H$253,3,FALSE),1)</f>
        <v>#N/A</v>
      </c>
      <c r="AC45" s="8" t="e">
        <f>ROUND(VLOOKUP($N45,ht!$A$2:$H$253,4,FALSE),1)</f>
        <v>#N/A</v>
      </c>
      <c r="AD45" s="8" t="e">
        <f>ROUND(VLOOKUP($N45,ht!$A$2:$H$253,5,FALSE),1)</f>
        <v>#N/A</v>
      </c>
      <c r="AE45" s="8" t="e">
        <f>ROUND(VLOOKUP($N45,ht!$A$2:$H$253,6,FALSE),1)</f>
        <v>#N/A</v>
      </c>
      <c r="AF45" s="8" t="e">
        <f>ROUND(VLOOKUP($N45,ht!$A$2:$H$253,7,FALSE),1)</f>
        <v>#N/A</v>
      </c>
      <c r="AG45" s="8" t="e">
        <f>ROUND(VLOOKUP($N45,ht!$A$2:$H$253,8,FALSE),1)</f>
        <v>#N/A</v>
      </c>
    </row>
    <row r="46" spans="1:33" x14ac:dyDescent="0.5">
      <c r="A46" s="13"/>
      <c r="B46" s="14"/>
      <c r="C46" s="15"/>
      <c r="D46" s="15"/>
      <c r="E46" s="15"/>
      <c r="F46" s="15"/>
      <c r="G46" s="15"/>
      <c r="H46" s="18" t="str">
        <f t="shared" si="4"/>
        <v/>
      </c>
      <c r="I46" s="18" t="str">
        <f t="shared" si="0"/>
        <v/>
      </c>
      <c r="J46" s="18" t="str">
        <f t="shared" si="1"/>
        <v/>
      </c>
      <c r="K46" s="19" t="str">
        <f>Profile!$B$2</f>
        <v>-</v>
      </c>
      <c r="L46" s="21">
        <f t="shared" si="2"/>
        <v>44593</v>
      </c>
      <c r="M46" s="8" t="str">
        <f t="shared" si="3"/>
        <v>0</v>
      </c>
      <c r="N46" s="8" t="str">
        <f t="shared" si="5"/>
        <v>0</v>
      </c>
      <c r="O46" s="8" t="e">
        <f>ROUND(VLOOKUP($M46,age!$A$2:$M$457,2,FALSE),1)</f>
        <v>#N/A</v>
      </c>
      <c r="P46" s="8" t="e">
        <f>ROUND(VLOOKUP($M46,age!$A$2:$M$457,3,FALSE),1)</f>
        <v>#N/A</v>
      </c>
      <c r="Q46" s="8" t="e">
        <f>ROUND(VLOOKUP($M46,age!$A$2:$M$457,4,FALSE),1)</f>
        <v>#N/A</v>
      </c>
      <c r="R46" s="8" t="e">
        <f>ROUND(VLOOKUP($M46,age!$A$2:$M$457,5,FALSE),1)</f>
        <v>#N/A</v>
      </c>
      <c r="S46" s="8" t="e">
        <f>ROUND(VLOOKUP($M46,age!$A$2:$M$457,6,FALSE),1)</f>
        <v>#N/A</v>
      </c>
      <c r="T46" s="8" t="e">
        <f>ROUND(VLOOKUP($M46,age!$A$2:$M$457,7,FALSE),1)</f>
        <v>#N/A</v>
      </c>
      <c r="U46" s="8" t="e">
        <f>ROUND(VLOOKUP($M46,age!$A$2:$M$457,8,FALSE),1)</f>
        <v>#N/A</v>
      </c>
      <c r="V46" s="8" t="e">
        <f>ROUND(VLOOKUP($M46,age!$A$2:$M$457,9,FALSE),1)</f>
        <v>#N/A</v>
      </c>
      <c r="W46" s="8" t="e">
        <f>ROUND(VLOOKUP($M46,age!$A$2:$M$457,10,FALSE),1)</f>
        <v>#N/A</v>
      </c>
      <c r="X46" s="8" t="e">
        <f>ROUND(VLOOKUP($M46,age!$A$2:$M$457,11,FALSE),1)</f>
        <v>#N/A</v>
      </c>
      <c r="Y46" s="8" t="e">
        <f>ROUND(VLOOKUP($M46,age!$A$2:$M$457,12,FALSE),1)</f>
        <v>#N/A</v>
      </c>
      <c r="Z46" s="8" t="e">
        <f>ROUND(VLOOKUP($M46,age!$A$2:$M$457,13,FALSE),1)</f>
        <v>#N/A</v>
      </c>
      <c r="AA46" s="8" t="e">
        <f>ROUND(VLOOKUP($N46,ht!$A$2:$H$253,2,FALSE),1)</f>
        <v>#N/A</v>
      </c>
      <c r="AB46" s="8" t="e">
        <f>ROUND(VLOOKUP($N46,ht!$A$2:$H$253,3,FALSE),1)</f>
        <v>#N/A</v>
      </c>
      <c r="AC46" s="8" t="e">
        <f>ROUND(VLOOKUP($N46,ht!$A$2:$H$253,4,FALSE),1)</f>
        <v>#N/A</v>
      </c>
      <c r="AD46" s="8" t="e">
        <f>ROUND(VLOOKUP($N46,ht!$A$2:$H$253,5,FALSE),1)</f>
        <v>#N/A</v>
      </c>
      <c r="AE46" s="8" t="e">
        <f>ROUND(VLOOKUP($N46,ht!$A$2:$H$253,6,FALSE),1)</f>
        <v>#N/A</v>
      </c>
      <c r="AF46" s="8" t="e">
        <f>ROUND(VLOOKUP($N46,ht!$A$2:$H$253,7,FALSE),1)</f>
        <v>#N/A</v>
      </c>
      <c r="AG46" s="8" t="e">
        <f>ROUND(VLOOKUP($N46,ht!$A$2:$H$253,8,FALSE),1)</f>
        <v>#N/A</v>
      </c>
    </row>
    <row r="47" spans="1:33" x14ac:dyDescent="0.5">
      <c r="A47" s="13"/>
      <c r="B47" s="14"/>
      <c r="C47" s="15"/>
      <c r="D47" s="15"/>
      <c r="E47" s="15"/>
      <c r="F47" s="15"/>
      <c r="G47" s="15"/>
      <c r="H47" s="18" t="str">
        <f t="shared" si="4"/>
        <v/>
      </c>
      <c r="I47" s="18" t="str">
        <f t="shared" si="0"/>
        <v/>
      </c>
      <c r="J47" s="18" t="str">
        <f t="shared" si="1"/>
        <v/>
      </c>
      <c r="K47" s="19" t="str">
        <f>Profile!$B$2</f>
        <v>-</v>
      </c>
      <c r="L47" s="21">
        <f t="shared" si="2"/>
        <v>44593</v>
      </c>
      <c r="M47" s="8" t="str">
        <f t="shared" si="3"/>
        <v>0</v>
      </c>
      <c r="N47" s="8" t="str">
        <f t="shared" si="5"/>
        <v>0</v>
      </c>
      <c r="O47" s="8" t="e">
        <f>ROUND(VLOOKUP($M47,age!$A$2:$M$457,2,FALSE),1)</f>
        <v>#N/A</v>
      </c>
      <c r="P47" s="8" t="e">
        <f>ROUND(VLOOKUP($M47,age!$A$2:$M$457,3,FALSE),1)</f>
        <v>#N/A</v>
      </c>
      <c r="Q47" s="8" t="e">
        <f>ROUND(VLOOKUP($M47,age!$A$2:$M$457,4,FALSE),1)</f>
        <v>#N/A</v>
      </c>
      <c r="R47" s="8" t="e">
        <f>ROUND(VLOOKUP($M47,age!$A$2:$M$457,5,FALSE),1)</f>
        <v>#N/A</v>
      </c>
      <c r="S47" s="8" t="e">
        <f>ROUND(VLOOKUP($M47,age!$A$2:$M$457,6,FALSE),1)</f>
        <v>#N/A</v>
      </c>
      <c r="T47" s="8" t="e">
        <f>ROUND(VLOOKUP($M47,age!$A$2:$M$457,7,FALSE),1)</f>
        <v>#N/A</v>
      </c>
      <c r="U47" s="8" t="e">
        <f>ROUND(VLOOKUP($M47,age!$A$2:$M$457,8,FALSE),1)</f>
        <v>#N/A</v>
      </c>
      <c r="V47" s="8" t="e">
        <f>ROUND(VLOOKUP($M47,age!$A$2:$M$457,9,FALSE),1)</f>
        <v>#N/A</v>
      </c>
      <c r="W47" s="8" t="e">
        <f>ROUND(VLOOKUP($M47,age!$A$2:$M$457,10,FALSE),1)</f>
        <v>#N/A</v>
      </c>
      <c r="X47" s="8" t="e">
        <f>ROUND(VLOOKUP($M47,age!$A$2:$M$457,11,FALSE),1)</f>
        <v>#N/A</v>
      </c>
      <c r="Y47" s="8" t="e">
        <f>ROUND(VLOOKUP($M47,age!$A$2:$M$457,12,FALSE),1)</f>
        <v>#N/A</v>
      </c>
      <c r="Z47" s="8" t="e">
        <f>ROUND(VLOOKUP($M47,age!$A$2:$M$457,13,FALSE),1)</f>
        <v>#N/A</v>
      </c>
      <c r="AA47" s="8" t="e">
        <f>ROUND(VLOOKUP($N47,ht!$A$2:$H$253,2,FALSE),1)</f>
        <v>#N/A</v>
      </c>
      <c r="AB47" s="8" t="e">
        <f>ROUND(VLOOKUP($N47,ht!$A$2:$H$253,3,FALSE),1)</f>
        <v>#N/A</v>
      </c>
      <c r="AC47" s="8" t="e">
        <f>ROUND(VLOOKUP($N47,ht!$A$2:$H$253,4,FALSE),1)</f>
        <v>#N/A</v>
      </c>
      <c r="AD47" s="8" t="e">
        <f>ROUND(VLOOKUP($N47,ht!$A$2:$H$253,5,FALSE),1)</f>
        <v>#N/A</v>
      </c>
      <c r="AE47" s="8" t="e">
        <f>ROUND(VLOOKUP($N47,ht!$A$2:$H$253,6,FALSE),1)</f>
        <v>#N/A</v>
      </c>
      <c r="AF47" s="8" t="e">
        <f>ROUND(VLOOKUP($N47,ht!$A$2:$H$253,7,FALSE),1)</f>
        <v>#N/A</v>
      </c>
      <c r="AG47" s="8" t="e">
        <f>ROUND(VLOOKUP($N47,ht!$A$2:$H$253,8,FALSE),1)</f>
        <v>#N/A</v>
      </c>
    </row>
    <row r="48" spans="1:33" x14ac:dyDescent="0.5">
      <c r="A48" s="13"/>
      <c r="B48" s="14"/>
      <c r="C48" s="15"/>
      <c r="D48" s="15"/>
      <c r="E48" s="15"/>
      <c r="F48" s="15"/>
      <c r="G48" s="15"/>
      <c r="H48" s="18" t="str">
        <f t="shared" si="4"/>
        <v/>
      </c>
      <c r="I48" s="18" t="str">
        <f t="shared" si="0"/>
        <v/>
      </c>
      <c r="J48" s="18" t="str">
        <f t="shared" si="1"/>
        <v/>
      </c>
      <c r="K48" s="19" t="str">
        <f>Profile!$B$2</f>
        <v>-</v>
      </c>
      <c r="L48" s="21">
        <f t="shared" si="2"/>
        <v>44593</v>
      </c>
      <c r="M48" s="8" t="str">
        <f t="shared" si="3"/>
        <v>0</v>
      </c>
      <c r="N48" s="8" t="str">
        <f t="shared" si="5"/>
        <v>0</v>
      </c>
      <c r="O48" s="8" t="e">
        <f>ROUND(VLOOKUP($M48,age!$A$2:$M$457,2,FALSE),1)</f>
        <v>#N/A</v>
      </c>
      <c r="P48" s="8" t="e">
        <f>ROUND(VLOOKUP($M48,age!$A$2:$M$457,3,FALSE),1)</f>
        <v>#N/A</v>
      </c>
      <c r="Q48" s="8" t="e">
        <f>ROUND(VLOOKUP($M48,age!$A$2:$M$457,4,FALSE),1)</f>
        <v>#N/A</v>
      </c>
      <c r="R48" s="8" t="e">
        <f>ROUND(VLOOKUP($M48,age!$A$2:$M$457,5,FALSE),1)</f>
        <v>#N/A</v>
      </c>
      <c r="S48" s="8" t="e">
        <f>ROUND(VLOOKUP($M48,age!$A$2:$M$457,6,FALSE),1)</f>
        <v>#N/A</v>
      </c>
      <c r="T48" s="8" t="e">
        <f>ROUND(VLOOKUP($M48,age!$A$2:$M$457,7,FALSE),1)</f>
        <v>#N/A</v>
      </c>
      <c r="U48" s="8" t="e">
        <f>ROUND(VLOOKUP($M48,age!$A$2:$M$457,8,FALSE),1)</f>
        <v>#N/A</v>
      </c>
      <c r="V48" s="8" t="e">
        <f>ROUND(VLOOKUP($M48,age!$A$2:$M$457,9,FALSE),1)</f>
        <v>#N/A</v>
      </c>
      <c r="W48" s="8" t="e">
        <f>ROUND(VLOOKUP($M48,age!$A$2:$M$457,10,FALSE),1)</f>
        <v>#N/A</v>
      </c>
      <c r="X48" s="8" t="e">
        <f>ROUND(VLOOKUP($M48,age!$A$2:$M$457,11,FALSE),1)</f>
        <v>#N/A</v>
      </c>
      <c r="Y48" s="8" t="e">
        <f>ROUND(VLOOKUP($M48,age!$A$2:$M$457,12,FALSE),1)</f>
        <v>#N/A</v>
      </c>
      <c r="Z48" s="8" t="e">
        <f>ROUND(VLOOKUP($M48,age!$A$2:$M$457,13,FALSE),1)</f>
        <v>#N/A</v>
      </c>
      <c r="AA48" s="8" t="e">
        <f>ROUND(VLOOKUP($N48,ht!$A$2:$H$253,2,FALSE),1)</f>
        <v>#N/A</v>
      </c>
      <c r="AB48" s="8" t="e">
        <f>ROUND(VLOOKUP($N48,ht!$A$2:$H$253,3,FALSE),1)</f>
        <v>#N/A</v>
      </c>
      <c r="AC48" s="8" t="e">
        <f>ROUND(VLOOKUP($N48,ht!$A$2:$H$253,4,FALSE),1)</f>
        <v>#N/A</v>
      </c>
      <c r="AD48" s="8" t="e">
        <f>ROUND(VLOOKUP($N48,ht!$A$2:$H$253,5,FALSE),1)</f>
        <v>#N/A</v>
      </c>
      <c r="AE48" s="8" t="e">
        <f>ROUND(VLOOKUP($N48,ht!$A$2:$H$253,6,FALSE),1)</f>
        <v>#N/A</v>
      </c>
      <c r="AF48" s="8" t="e">
        <f>ROUND(VLOOKUP($N48,ht!$A$2:$H$253,7,FALSE),1)</f>
        <v>#N/A</v>
      </c>
      <c r="AG48" s="8" t="e">
        <f>ROUND(VLOOKUP($N48,ht!$A$2:$H$253,8,FALSE),1)</f>
        <v>#N/A</v>
      </c>
    </row>
    <row r="49" spans="1:33" x14ac:dyDescent="0.5">
      <c r="A49" s="13"/>
      <c r="B49" s="14"/>
      <c r="C49" s="15"/>
      <c r="D49" s="15"/>
      <c r="E49" s="15"/>
      <c r="F49" s="15"/>
      <c r="G49" s="15"/>
      <c r="H49" s="18" t="str">
        <f t="shared" si="4"/>
        <v/>
      </c>
      <c r="I49" s="18" t="str">
        <f t="shared" si="0"/>
        <v/>
      </c>
      <c r="J49" s="18" t="str">
        <f t="shared" si="1"/>
        <v/>
      </c>
      <c r="K49" s="19" t="str">
        <f>Profile!$B$2</f>
        <v>-</v>
      </c>
      <c r="L49" s="21">
        <f t="shared" si="2"/>
        <v>44593</v>
      </c>
      <c r="M49" s="8" t="str">
        <f t="shared" si="3"/>
        <v>0</v>
      </c>
      <c r="N49" s="8" t="str">
        <f t="shared" si="5"/>
        <v>0</v>
      </c>
      <c r="O49" s="8" t="e">
        <f>ROUND(VLOOKUP($M49,age!$A$2:$M$457,2,FALSE),1)</f>
        <v>#N/A</v>
      </c>
      <c r="P49" s="8" t="e">
        <f>ROUND(VLOOKUP($M49,age!$A$2:$M$457,3,FALSE),1)</f>
        <v>#N/A</v>
      </c>
      <c r="Q49" s="8" t="e">
        <f>ROUND(VLOOKUP($M49,age!$A$2:$M$457,4,FALSE),1)</f>
        <v>#N/A</v>
      </c>
      <c r="R49" s="8" t="e">
        <f>ROUND(VLOOKUP($M49,age!$A$2:$M$457,5,FALSE),1)</f>
        <v>#N/A</v>
      </c>
      <c r="S49" s="8" t="e">
        <f>ROUND(VLOOKUP($M49,age!$A$2:$M$457,6,FALSE),1)</f>
        <v>#N/A</v>
      </c>
      <c r="T49" s="8" t="e">
        <f>ROUND(VLOOKUP($M49,age!$A$2:$M$457,7,FALSE),1)</f>
        <v>#N/A</v>
      </c>
      <c r="U49" s="8" t="e">
        <f>ROUND(VLOOKUP($M49,age!$A$2:$M$457,8,FALSE),1)</f>
        <v>#N/A</v>
      </c>
      <c r="V49" s="8" t="e">
        <f>ROUND(VLOOKUP($M49,age!$A$2:$M$457,9,FALSE),1)</f>
        <v>#N/A</v>
      </c>
      <c r="W49" s="8" t="e">
        <f>ROUND(VLOOKUP($M49,age!$A$2:$M$457,10,FALSE),1)</f>
        <v>#N/A</v>
      </c>
      <c r="X49" s="8" t="e">
        <f>ROUND(VLOOKUP($M49,age!$A$2:$M$457,11,FALSE),1)</f>
        <v>#N/A</v>
      </c>
      <c r="Y49" s="8" t="e">
        <f>ROUND(VLOOKUP($M49,age!$A$2:$M$457,12,FALSE),1)</f>
        <v>#N/A</v>
      </c>
      <c r="Z49" s="8" t="e">
        <f>ROUND(VLOOKUP($M49,age!$A$2:$M$457,13,FALSE),1)</f>
        <v>#N/A</v>
      </c>
      <c r="AA49" s="8" t="e">
        <f>ROUND(VLOOKUP($N49,ht!$A$2:$H$253,2,FALSE),1)</f>
        <v>#N/A</v>
      </c>
      <c r="AB49" s="8" t="e">
        <f>ROUND(VLOOKUP($N49,ht!$A$2:$H$253,3,FALSE),1)</f>
        <v>#N/A</v>
      </c>
      <c r="AC49" s="8" t="e">
        <f>ROUND(VLOOKUP($N49,ht!$A$2:$H$253,4,FALSE),1)</f>
        <v>#N/A</v>
      </c>
      <c r="AD49" s="8" t="e">
        <f>ROUND(VLOOKUP($N49,ht!$A$2:$H$253,5,FALSE),1)</f>
        <v>#N/A</v>
      </c>
      <c r="AE49" s="8" t="e">
        <f>ROUND(VLOOKUP($N49,ht!$A$2:$H$253,6,FALSE),1)</f>
        <v>#N/A</v>
      </c>
      <c r="AF49" s="8" t="e">
        <f>ROUND(VLOOKUP($N49,ht!$A$2:$H$253,7,FALSE),1)</f>
        <v>#N/A</v>
      </c>
      <c r="AG49" s="8" t="e">
        <f>ROUND(VLOOKUP($N49,ht!$A$2:$H$253,8,FALSE),1)</f>
        <v>#N/A</v>
      </c>
    </row>
    <row r="50" spans="1:33" x14ac:dyDescent="0.5">
      <c r="A50" s="13"/>
      <c r="B50" s="14"/>
      <c r="C50" s="15"/>
      <c r="D50" s="15"/>
      <c r="E50" s="15"/>
      <c r="F50" s="15"/>
      <c r="G50" s="15"/>
      <c r="H50" s="18" t="str">
        <f t="shared" si="4"/>
        <v/>
      </c>
      <c r="I50" s="18" t="str">
        <f t="shared" si="0"/>
        <v/>
      </c>
      <c r="J50" s="18" t="str">
        <f t="shared" si="1"/>
        <v/>
      </c>
      <c r="K50" s="19" t="str">
        <f>Profile!$B$2</f>
        <v>-</v>
      </c>
      <c r="L50" s="21">
        <f t="shared" si="2"/>
        <v>44593</v>
      </c>
      <c r="M50" s="8" t="str">
        <f t="shared" si="3"/>
        <v>0</v>
      </c>
      <c r="N50" s="8" t="str">
        <f t="shared" si="5"/>
        <v>0</v>
      </c>
      <c r="O50" s="8" t="e">
        <f>ROUND(VLOOKUP($M50,age!$A$2:$M$457,2,FALSE),1)</f>
        <v>#N/A</v>
      </c>
      <c r="P50" s="8" t="e">
        <f>ROUND(VLOOKUP($M50,age!$A$2:$M$457,3,FALSE),1)</f>
        <v>#N/A</v>
      </c>
      <c r="Q50" s="8" t="e">
        <f>ROUND(VLOOKUP($M50,age!$A$2:$M$457,4,FALSE),1)</f>
        <v>#N/A</v>
      </c>
      <c r="R50" s="8" t="e">
        <f>ROUND(VLOOKUP($M50,age!$A$2:$M$457,5,FALSE),1)</f>
        <v>#N/A</v>
      </c>
      <c r="S50" s="8" t="e">
        <f>ROUND(VLOOKUP($M50,age!$A$2:$M$457,6,FALSE),1)</f>
        <v>#N/A</v>
      </c>
      <c r="T50" s="8" t="e">
        <f>ROUND(VLOOKUP($M50,age!$A$2:$M$457,7,FALSE),1)</f>
        <v>#N/A</v>
      </c>
      <c r="U50" s="8" t="e">
        <f>ROUND(VLOOKUP($M50,age!$A$2:$M$457,8,FALSE),1)</f>
        <v>#N/A</v>
      </c>
      <c r="V50" s="8" t="e">
        <f>ROUND(VLOOKUP($M50,age!$A$2:$M$457,9,FALSE),1)</f>
        <v>#N/A</v>
      </c>
      <c r="W50" s="8" t="e">
        <f>ROUND(VLOOKUP($M50,age!$A$2:$M$457,10,FALSE),1)</f>
        <v>#N/A</v>
      </c>
      <c r="X50" s="8" t="e">
        <f>ROUND(VLOOKUP($M50,age!$A$2:$M$457,11,FALSE),1)</f>
        <v>#N/A</v>
      </c>
      <c r="Y50" s="8" t="e">
        <f>ROUND(VLOOKUP($M50,age!$A$2:$M$457,12,FALSE),1)</f>
        <v>#N/A</v>
      </c>
      <c r="Z50" s="8" t="e">
        <f>ROUND(VLOOKUP($M50,age!$A$2:$M$457,13,FALSE),1)</f>
        <v>#N/A</v>
      </c>
      <c r="AA50" s="8" t="e">
        <f>ROUND(VLOOKUP($N50,ht!$A$2:$H$253,2,FALSE),1)</f>
        <v>#N/A</v>
      </c>
      <c r="AB50" s="8" t="e">
        <f>ROUND(VLOOKUP($N50,ht!$A$2:$H$253,3,FALSE),1)</f>
        <v>#N/A</v>
      </c>
      <c r="AC50" s="8" t="e">
        <f>ROUND(VLOOKUP($N50,ht!$A$2:$H$253,4,FALSE),1)</f>
        <v>#N/A</v>
      </c>
      <c r="AD50" s="8" t="e">
        <f>ROUND(VLOOKUP($N50,ht!$A$2:$H$253,5,FALSE),1)</f>
        <v>#N/A</v>
      </c>
      <c r="AE50" s="8" t="e">
        <f>ROUND(VLOOKUP($N50,ht!$A$2:$H$253,6,FALSE),1)</f>
        <v>#N/A</v>
      </c>
      <c r="AF50" s="8" t="e">
        <f>ROUND(VLOOKUP($N50,ht!$A$2:$H$253,7,FALSE),1)</f>
        <v>#N/A</v>
      </c>
      <c r="AG50" s="8" t="e">
        <f>ROUND(VLOOKUP($N50,ht!$A$2:$H$253,8,FALSE),1)</f>
        <v>#N/A</v>
      </c>
    </row>
    <row r="51" spans="1:33" x14ac:dyDescent="0.5">
      <c r="A51" s="13"/>
      <c r="B51" s="14"/>
      <c r="C51" s="15"/>
      <c r="D51" s="15"/>
      <c r="E51" s="15"/>
      <c r="F51" s="15"/>
      <c r="G51" s="15"/>
      <c r="H51" s="18" t="str">
        <f t="shared" si="4"/>
        <v/>
      </c>
      <c r="I51" s="18" t="str">
        <f t="shared" si="0"/>
        <v/>
      </c>
      <c r="J51" s="18" t="str">
        <f t="shared" si="1"/>
        <v/>
      </c>
      <c r="K51" s="19" t="str">
        <f>Profile!$B$2</f>
        <v>-</v>
      </c>
      <c r="L51" s="21">
        <f t="shared" si="2"/>
        <v>44593</v>
      </c>
      <c r="M51" s="8" t="str">
        <f t="shared" si="3"/>
        <v>0</v>
      </c>
      <c r="N51" s="8" t="str">
        <f t="shared" si="5"/>
        <v>0</v>
      </c>
      <c r="O51" s="8" t="e">
        <f>ROUND(VLOOKUP($M51,age!$A$2:$M$457,2,FALSE),1)</f>
        <v>#N/A</v>
      </c>
      <c r="P51" s="8" t="e">
        <f>ROUND(VLOOKUP($M51,age!$A$2:$M$457,3,FALSE),1)</f>
        <v>#N/A</v>
      </c>
      <c r="Q51" s="8" t="e">
        <f>ROUND(VLOOKUP($M51,age!$A$2:$M$457,4,FALSE),1)</f>
        <v>#N/A</v>
      </c>
      <c r="R51" s="8" t="e">
        <f>ROUND(VLOOKUP($M51,age!$A$2:$M$457,5,FALSE),1)</f>
        <v>#N/A</v>
      </c>
      <c r="S51" s="8" t="e">
        <f>ROUND(VLOOKUP($M51,age!$A$2:$M$457,6,FALSE),1)</f>
        <v>#N/A</v>
      </c>
      <c r="T51" s="8" t="e">
        <f>ROUND(VLOOKUP($M51,age!$A$2:$M$457,7,FALSE),1)</f>
        <v>#N/A</v>
      </c>
      <c r="U51" s="8" t="e">
        <f>ROUND(VLOOKUP($M51,age!$A$2:$M$457,8,FALSE),1)</f>
        <v>#N/A</v>
      </c>
      <c r="V51" s="8" t="e">
        <f>ROUND(VLOOKUP($M51,age!$A$2:$M$457,9,FALSE),1)</f>
        <v>#N/A</v>
      </c>
      <c r="W51" s="8" t="e">
        <f>ROUND(VLOOKUP($M51,age!$A$2:$M$457,10,FALSE),1)</f>
        <v>#N/A</v>
      </c>
      <c r="X51" s="8" t="e">
        <f>ROUND(VLOOKUP($M51,age!$A$2:$M$457,11,FALSE),1)</f>
        <v>#N/A</v>
      </c>
      <c r="Y51" s="8" t="e">
        <f>ROUND(VLOOKUP($M51,age!$A$2:$M$457,12,FALSE),1)</f>
        <v>#N/A</v>
      </c>
      <c r="Z51" s="8" t="e">
        <f>ROUND(VLOOKUP($M51,age!$A$2:$M$457,13,FALSE),1)</f>
        <v>#N/A</v>
      </c>
      <c r="AA51" s="8" t="e">
        <f>ROUND(VLOOKUP($N51,ht!$A$2:$H$253,2,FALSE),1)</f>
        <v>#N/A</v>
      </c>
      <c r="AB51" s="8" t="e">
        <f>ROUND(VLOOKUP($N51,ht!$A$2:$H$253,3,FALSE),1)</f>
        <v>#N/A</v>
      </c>
      <c r="AC51" s="8" t="e">
        <f>ROUND(VLOOKUP($N51,ht!$A$2:$H$253,4,FALSE),1)</f>
        <v>#N/A</v>
      </c>
      <c r="AD51" s="8" t="e">
        <f>ROUND(VLOOKUP($N51,ht!$A$2:$H$253,5,FALSE),1)</f>
        <v>#N/A</v>
      </c>
      <c r="AE51" s="8" t="e">
        <f>ROUND(VLOOKUP($N51,ht!$A$2:$H$253,6,FALSE),1)</f>
        <v>#N/A</v>
      </c>
      <c r="AF51" s="8" t="e">
        <f>ROUND(VLOOKUP($N51,ht!$A$2:$H$253,7,FALSE),1)</f>
        <v>#N/A</v>
      </c>
      <c r="AG51" s="8" t="e">
        <f>ROUND(VLOOKUP($N51,ht!$A$2:$H$253,8,FALSE),1)</f>
        <v>#N/A</v>
      </c>
    </row>
    <row r="52" spans="1:33" x14ac:dyDescent="0.5">
      <c r="A52" s="13"/>
      <c r="B52" s="14"/>
      <c r="C52" s="15"/>
      <c r="D52" s="15"/>
      <c r="E52" s="15"/>
      <c r="F52" s="15"/>
      <c r="G52" s="15"/>
      <c r="H52" s="18" t="str">
        <f t="shared" si="4"/>
        <v/>
      </c>
      <c r="I52" s="18" t="str">
        <f t="shared" si="0"/>
        <v/>
      </c>
      <c r="J52" s="18" t="str">
        <f t="shared" si="1"/>
        <v/>
      </c>
      <c r="K52" s="19" t="str">
        <f>Profile!$B$2</f>
        <v>-</v>
      </c>
      <c r="L52" s="21">
        <f t="shared" si="2"/>
        <v>44593</v>
      </c>
      <c r="M52" s="8" t="str">
        <f t="shared" si="3"/>
        <v>0</v>
      </c>
      <c r="N52" s="8" t="str">
        <f t="shared" si="5"/>
        <v>0</v>
      </c>
      <c r="O52" s="8" t="e">
        <f>ROUND(VLOOKUP($M52,age!$A$2:$M$457,2,FALSE),1)</f>
        <v>#N/A</v>
      </c>
      <c r="P52" s="8" t="e">
        <f>ROUND(VLOOKUP($M52,age!$A$2:$M$457,3,FALSE),1)</f>
        <v>#N/A</v>
      </c>
      <c r="Q52" s="8" t="e">
        <f>ROUND(VLOOKUP($M52,age!$A$2:$M$457,4,FALSE),1)</f>
        <v>#N/A</v>
      </c>
      <c r="R52" s="8" t="e">
        <f>ROUND(VLOOKUP($M52,age!$A$2:$M$457,5,FALSE),1)</f>
        <v>#N/A</v>
      </c>
      <c r="S52" s="8" t="e">
        <f>ROUND(VLOOKUP($M52,age!$A$2:$M$457,6,FALSE),1)</f>
        <v>#N/A</v>
      </c>
      <c r="T52" s="8" t="e">
        <f>ROUND(VLOOKUP($M52,age!$A$2:$M$457,7,FALSE),1)</f>
        <v>#N/A</v>
      </c>
      <c r="U52" s="8" t="e">
        <f>ROUND(VLOOKUP($M52,age!$A$2:$M$457,8,FALSE),1)</f>
        <v>#N/A</v>
      </c>
      <c r="V52" s="8" t="e">
        <f>ROUND(VLOOKUP($M52,age!$A$2:$M$457,9,FALSE),1)</f>
        <v>#N/A</v>
      </c>
      <c r="W52" s="8" t="e">
        <f>ROUND(VLOOKUP($M52,age!$A$2:$M$457,10,FALSE),1)</f>
        <v>#N/A</v>
      </c>
      <c r="X52" s="8" t="e">
        <f>ROUND(VLOOKUP($M52,age!$A$2:$M$457,11,FALSE),1)</f>
        <v>#N/A</v>
      </c>
      <c r="Y52" s="8" t="e">
        <f>ROUND(VLOOKUP($M52,age!$A$2:$M$457,12,FALSE),1)</f>
        <v>#N/A</v>
      </c>
      <c r="Z52" s="8" t="e">
        <f>ROUND(VLOOKUP($M52,age!$A$2:$M$457,13,FALSE),1)</f>
        <v>#N/A</v>
      </c>
      <c r="AA52" s="8" t="e">
        <f>ROUND(VLOOKUP($N52,ht!$A$2:$H$253,2,FALSE),1)</f>
        <v>#N/A</v>
      </c>
      <c r="AB52" s="8" t="e">
        <f>ROUND(VLOOKUP($N52,ht!$A$2:$H$253,3,FALSE),1)</f>
        <v>#N/A</v>
      </c>
      <c r="AC52" s="8" t="e">
        <f>ROUND(VLOOKUP($N52,ht!$A$2:$H$253,4,FALSE),1)</f>
        <v>#N/A</v>
      </c>
      <c r="AD52" s="8" t="e">
        <f>ROUND(VLOOKUP($N52,ht!$A$2:$H$253,5,FALSE),1)</f>
        <v>#N/A</v>
      </c>
      <c r="AE52" s="8" t="e">
        <f>ROUND(VLOOKUP($N52,ht!$A$2:$H$253,6,FALSE),1)</f>
        <v>#N/A</v>
      </c>
      <c r="AF52" s="8" t="e">
        <f>ROUND(VLOOKUP($N52,ht!$A$2:$H$253,7,FALSE),1)</f>
        <v>#N/A</v>
      </c>
      <c r="AG52" s="8" t="e">
        <f>ROUND(VLOOKUP($N52,ht!$A$2:$H$253,8,FALSE),1)</f>
        <v>#N/A</v>
      </c>
    </row>
    <row r="53" spans="1:33" x14ac:dyDescent="0.5">
      <c r="A53" s="13"/>
      <c r="B53" s="14"/>
      <c r="C53" s="15"/>
      <c r="D53" s="15"/>
      <c r="E53" s="15"/>
      <c r="F53" s="15"/>
      <c r="G53" s="15"/>
      <c r="H53" s="18" t="str">
        <f t="shared" si="4"/>
        <v/>
      </c>
      <c r="I53" s="18" t="str">
        <f t="shared" si="0"/>
        <v/>
      </c>
      <c r="J53" s="18" t="str">
        <f t="shared" si="1"/>
        <v/>
      </c>
      <c r="K53" s="19" t="str">
        <f>Profile!$B$2</f>
        <v>-</v>
      </c>
      <c r="L53" s="21">
        <f t="shared" si="2"/>
        <v>44593</v>
      </c>
      <c r="M53" s="8" t="str">
        <f t="shared" si="3"/>
        <v>0</v>
      </c>
      <c r="N53" s="8" t="str">
        <f t="shared" si="5"/>
        <v>0</v>
      </c>
      <c r="O53" s="8" t="e">
        <f>ROUND(VLOOKUP($M53,age!$A$2:$M$457,2,FALSE),1)</f>
        <v>#N/A</v>
      </c>
      <c r="P53" s="8" t="e">
        <f>ROUND(VLOOKUP($M53,age!$A$2:$M$457,3,FALSE),1)</f>
        <v>#N/A</v>
      </c>
      <c r="Q53" s="8" t="e">
        <f>ROUND(VLOOKUP($M53,age!$A$2:$M$457,4,FALSE),1)</f>
        <v>#N/A</v>
      </c>
      <c r="R53" s="8" t="e">
        <f>ROUND(VLOOKUP($M53,age!$A$2:$M$457,5,FALSE),1)</f>
        <v>#N/A</v>
      </c>
      <c r="S53" s="8" t="e">
        <f>ROUND(VLOOKUP($M53,age!$A$2:$M$457,6,FALSE),1)</f>
        <v>#N/A</v>
      </c>
      <c r="T53" s="8" t="e">
        <f>ROUND(VLOOKUP($M53,age!$A$2:$M$457,7,FALSE),1)</f>
        <v>#N/A</v>
      </c>
      <c r="U53" s="8" t="e">
        <f>ROUND(VLOOKUP($M53,age!$A$2:$M$457,8,FALSE),1)</f>
        <v>#N/A</v>
      </c>
      <c r="V53" s="8" t="e">
        <f>ROUND(VLOOKUP($M53,age!$A$2:$M$457,9,FALSE),1)</f>
        <v>#N/A</v>
      </c>
      <c r="W53" s="8" t="e">
        <f>ROUND(VLOOKUP($M53,age!$A$2:$M$457,10,FALSE),1)</f>
        <v>#N/A</v>
      </c>
      <c r="X53" s="8" t="e">
        <f>ROUND(VLOOKUP($M53,age!$A$2:$M$457,11,FALSE),1)</f>
        <v>#N/A</v>
      </c>
      <c r="Y53" s="8" t="e">
        <f>ROUND(VLOOKUP($M53,age!$A$2:$M$457,12,FALSE),1)</f>
        <v>#N/A</v>
      </c>
      <c r="Z53" s="8" t="e">
        <f>ROUND(VLOOKUP($M53,age!$A$2:$M$457,13,FALSE),1)</f>
        <v>#N/A</v>
      </c>
      <c r="AA53" s="8" t="e">
        <f>ROUND(VLOOKUP($N53,ht!$A$2:$H$253,2,FALSE),1)</f>
        <v>#N/A</v>
      </c>
      <c r="AB53" s="8" t="e">
        <f>ROUND(VLOOKUP($N53,ht!$A$2:$H$253,3,FALSE),1)</f>
        <v>#N/A</v>
      </c>
      <c r="AC53" s="8" t="e">
        <f>ROUND(VLOOKUP($N53,ht!$A$2:$H$253,4,FALSE),1)</f>
        <v>#N/A</v>
      </c>
      <c r="AD53" s="8" t="e">
        <f>ROUND(VLOOKUP($N53,ht!$A$2:$H$253,5,FALSE),1)</f>
        <v>#N/A</v>
      </c>
      <c r="AE53" s="8" t="e">
        <f>ROUND(VLOOKUP($N53,ht!$A$2:$H$253,6,FALSE),1)</f>
        <v>#N/A</v>
      </c>
      <c r="AF53" s="8" t="e">
        <f>ROUND(VLOOKUP($N53,ht!$A$2:$H$253,7,FALSE),1)</f>
        <v>#N/A</v>
      </c>
      <c r="AG53" s="8" t="e">
        <f>ROUND(VLOOKUP($N53,ht!$A$2:$H$253,8,FALSE),1)</f>
        <v>#N/A</v>
      </c>
    </row>
    <row r="54" spans="1:33" x14ac:dyDescent="0.5">
      <c r="A54" s="13"/>
      <c r="B54" s="14"/>
      <c r="C54" s="15"/>
      <c r="D54" s="15"/>
      <c r="E54" s="15"/>
      <c r="F54" s="15"/>
      <c r="G54" s="15"/>
      <c r="H54" s="18" t="str">
        <f t="shared" si="4"/>
        <v/>
      </c>
      <c r="I54" s="18" t="str">
        <f t="shared" si="0"/>
        <v/>
      </c>
      <c r="J54" s="18" t="str">
        <f t="shared" si="1"/>
        <v/>
      </c>
      <c r="K54" s="19" t="str">
        <f>Profile!$B$2</f>
        <v>-</v>
      </c>
      <c r="L54" s="21">
        <f t="shared" si="2"/>
        <v>44593</v>
      </c>
      <c r="M54" s="8" t="str">
        <f t="shared" si="3"/>
        <v>0</v>
      </c>
      <c r="N54" s="8" t="str">
        <f t="shared" si="5"/>
        <v>0</v>
      </c>
      <c r="O54" s="8" t="e">
        <f>ROUND(VLOOKUP($M54,age!$A$2:$M$457,2,FALSE),1)</f>
        <v>#N/A</v>
      </c>
      <c r="P54" s="8" t="e">
        <f>ROUND(VLOOKUP($M54,age!$A$2:$M$457,3,FALSE),1)</f>
        <v>#N/A</v>
      </c>
      <c r="Q54" s="8" t="e">
        <f>ROUND(VLOOKUP($M54,age!$A$2:$M$457,4,FALSE),1)</f>
        <v>#N/A</v>
      </c>
      <c r="R54" s="8" t="e">
        <f>ROUND(VLOOKUP($M54,age!$A$2:$M$457,5,FALSE),1)</f>
        <v>#N/A</v>
      </c>
      <c r="S54" s="8" t="e">
        <f>ROUND(VLOOKUP($M54,age!$A$2:$M$457,6,FALSE),1)</f>
        <v>#N/A</v>
      </c>
      <c r="T54" s="8" t="e">
        <f>ROUND(VLOOKUP($M54,age!$A$2:$M$457,7,FALSE),1)</f>
        <v>#N/A</v>
      </c>
      <c r="U54" s="8" t="e">
        <f>ROUND(VLOOKUP($M54,age!$A$2:$M$457,8,FALSE),1)</f>
        <v>#N/A</v>
      </c>
      <c r="V54" s="8" t="e">
        <f>ROUND(VLOOKUP($M54,age!$A$2:$M$457,9,FALSE),1)</f>
        <v>#N/A</v>
      </c>
      <c r="W54" s="8" t="e">
        <f>ROUND(VLOOKUP($M54,age!$A$2:$M$457,10,FALSE),1)</f>
        <v>#N/A</v>
      </c>
      <c r="X54" s="8" t="e">
        <f>ROUND(VLOOKUP($M54,age!$A$2:$M$457,11,FALSE),1)</f>
        <v>#N/A</v>
      </c>
      <c r="Y54" s="8" t="e">
        <f>ROUND(VLOOKUP($M54,age!$A$2:$M$457,12,FALSE),1)</f>
        <v>#N/A</v>
      </c>
      <c r="Z54" s="8" t="e">
        <f>ROUND(VLOOKUP($M54,age!$A$2:$M$457,13,FALSE),1)</f>
        <v>#N/A</v>
      </c>
      <c r="AA54" s="8" t="e">
        <f>ROUND(VLOOKUP($N54,ht!$A$2:$H$253,2,FALSE),1)</f>
        <v>#N/A</v>
      </c>
      <c r="AB54" s="8" t="e">
        <f>ROUND(VLOOKUP($N54,ht!$A$2:$H$253,3,FALSE),1)</f>
        <v>#N/A</v>
      </c>
      <c r="AC54" s="8" t="e">
        <f>ROUND(VLOOKUP($N54,ht!$A$2:$H$253,4,FALSE),1)</f>
        <v>#N/A</v>
      </c>
      <c r="AD54" s="8" t="e">
        <f>ROUND(VLOOKUP($N54,ht!$A$2:$H$253,5,FALSE),1)</f>
        <v>#N/A</v>
      </c>
      <c r="AE54" s="8" t="e">
        <f>ROUND(VLOOKUP($N54,ht!$A$2:$H$253,6,FALSE),1)</f>
        <v>#N/A</v>
      </c>
      <c r="AF54" s="8" t="e">
        <f>ROUND(VLOOKUP($N54,ht!$A$2:$H$253,7,FALSE),1)</f>
        <v>#N/A</v>
      </c>
      <c r="AG54" s="8" t="e">
        <f>ROUND(VLOOKUP($N54,ht!$A$2:$H$253,8,FALSE),1)</f>
        <v>#N/A</v>
      </c>
    </row>
    <row r="55" spans="1:33" x14ac:dyDescent="0.5">
      <c r="A55" s="13"/>
      <c r="B55" s="14"/>
      <c r="C55" s="15"/>
      <c r="D55" s="15"/>
      <c r="E55" s="15"/>
      <c r="F55" s="15"/>
      <c r="G55" s="15"/>
      <c r="H55" s="18" t="str">
        <f t="shared" si="4"/>
        <v/>
      </c>
      <c r="I55" s="18" t="str">
        <f t="shared" si="0"/>
        <v/>
      </c>
      <c r="J55" s="18" t="str">
        <f t="shared" si="1"/>
        <v/>
      </c>
      <c r="K55" s="19" t="str">
        <f>Profile!$B$2</f>
        <v>-</v>
      </c>
      <c r="L55" s="21">
        <f t="shared" si="2"/>
        <v>44593</v>
      </c>
      <c r="M55" s="8" t="str">
        <f t="shared" si="3"/>
        <v>0</v>
      </c>
      <c r="N55" s="8" t="str">
        <f t="shared" si="5"/>
        <v>0</v>
      </c>
      <c r="O55" s="8" t="e">
        <f>ROUND(VLOOKUP($M55,age!$A$2:$M$457,2,FALSE),1)</f>
        <v>#N/A</v>
      </c>
      <c r="P55" s="8" t="e">
        <f>ROUND(VLOOKUP($M55,age!$A$2:$M$457,3,FALSE),1)</f>
        <v>#N/A</v>
      </c>
      <c r="Q55" s="8" t="e">
        <f>ROUND(VLOOKUP($M55,age!$A$2:$M$457,4,FALSE),1)</f>
        <v>#N/A</v>
      </c>
      <c r="R55" s="8" t="e">
        <f>ROUND(VLOOKUP($M55,age!$A$2:$M$457,5,FALSE),1)</f>
        <v>#N/A</v>
      </c>
      <c r="S55" s="8" t="e">
        <f>ROUND(VLOOKUP($M55,age!$A$2:$M$457,6,FALSE),1)</f>
        <v>#N/A</v>
      </c>
      <c r="T55" s="8" t="e">
        <f>ROUND(VLOOKUP($M55,age!$A$2:$M$457,7,FALSE),1)</f>
        <v>#N/A</v>
      </c>
      <c r="U55" s="8" t="e">
        <f>ROUND(VLOOKUP($M55,age!$A$2:$M$457,8,FALSE),1)</f>
        <v>#N/A</v>
      </c>
      <c r="V55" s="8" t="e">
        <f>ROUND(VLOOKUP($M55,age!$A$2:$M$457,9,FALSE),1)</f>
        <v>#N/A</v>
      </c>
      <c r="W55" s="8" t="e">
        <f>ROUND(VLOOKUP($M55,age!$A$2:$M$457,10,FALSE),1)</f>
        <v>#N/A</v>
      </c>
      <c r="X55" s="8" t="e">
        <f>ROUND(VLOOKUP($M55,age!$A$2:$M$457,11,FALSE),1)</f>
        <v>#N/A</v>
      </c>
      <c r="Y55" s="8" t="e">
        <f>ROUND(VLOOKUP($M55,age!$A$2:$M$457,12,FALSE),1)</f>
        <v>#N/A</v>
      </c>
      <c r="Z55" s="8" t="e">
        <f>ROUND(VLOOKUP($M55,age!$A$2:$M$457,13,FALSE),1)</f>
        <v>#N/A</v>
      </c>
      <c r="AA55" s="8" t="e">
        <f>ROUND(VLOOKUP($N55,ht!$A$2:$H$253,2,FALSE),1)</f>
        <v>#N/A</v>
      </c>
      <c r="AB55" s="8" t="e">
        <f>ROUND(VLOOKUP($N55,ht!$A$2:$H$253,3,FALSE),1)</f>
        <v>#N/A</v>
      </c>
      <c r="AC55" s="8" t="e">
        <f>ROUND(VLOOKUP($N55,ht!$A$2:$H$253,4,FALSE),1)</f>
        <v>#N/A</v>
      </c>
      <c r="AD55" s="8" t="e">
        <f>ROUND(VLOOKUP($N55,ht!$A$2:$H$253,5,FALSE),1)</f>
        <v>#N/A</v>
      </c>
      <c r="AE55" s="8" t="e">
        <f>ROUND(VLOOKUP($N55,ht!$A$2:$H$253,6,FALSE),1)</f>
        <v>#N/A</v>
      </c>
      <c r="AF55" s="8" t="e">
        <f>ROUND(VLOOKUP($N55,ht!$A$2:$H$253,7,FALSE),1)</f>
        <v>#N/A</v>
      </c>
      <c r="AG55" s="8" t="e">
        <f>ROUND(VLOOKUP($N55,ht!$A$2:$H$253,8,FALSE),1)</f>
        <v>#N/A</v>
      </c>
    </row>
    <row r="56" spans="1:33" x14ac:dyDescent="0.5">
      <c r="A56" s="13"/>
      <c r="B56" s="14"/>
      <c r="C56" s="15"/>
      <c r="D56" s="15"/>
      <c r="E56" s="15"/>
      <c r="F56" s="15"/>
      <c r="G56" s="15"/>
      <c r="H56" s="18" t="str">
        <f t="shared" si="4"/>
        <v/>
      </c>
      <c r="I56" s="18" t="str">
        <f t="shared" si="0"/>
        <v/>
      </c>
      <c r="J56" s="18" t="str">
        <f t="shared" si="1"/>
        <v/>
      </c>
      <c r="K56" s="19" t="str">
        <f>Profile!$B$2</f>
        <v>-</v>
      </c>
      <c r="L56" s="21">
        <f t="shared" si="2"/>
        <v>44593</v>
      </c>
      <c r="M56" s="8" t="str">
        <f t="shared" si="3"/>
        <v>0</v>
      </c>
      <c r="N56" s="8" t="str">
        <f t="shared" si="5"/>
        <v>0</v>
      </c>
      <c r="O56" s="8" t="e">
        <f>ROUND(VLOOKUP($M56,age!$A$2:$M$457,2,FALSE),1)</f>
        <v>#N/A</v>
      </c>
      <c r="P56" s="8" t="e">
        <f>ROUND(VLOOKUP($M56,age!$A$2:$M$457,3,FALSE),1)</f>
        <v>#N/A</v>
      </c>
      <c r="Q56" s="8" t="e">
        <f>ROUND(VLOOKUP($M56,age!$A$2:$M$457,4,FALSE),1)</f>
        <v>#N/A</v>
      </c>
      <c r="R56" s="8" t="e">
        <f>ROUND(VLOOKUP($M56,age!$A$2:$M$457,5,FALSE),1)</f>
        <v>#N/A</v>
      </c>
      <c r="S56" s="8" t="e">
        <f>ROUND(VLOOKUP($M56,age!$A$2:$M$457,6,FALSE),1)</f>
        <v>#N/A</v>
      </c>
      <c r="T56" s="8" t="e">
        <f>ROUND(VLOOKUP($M56,age!$A$2:$M$457,7,FALSE),1)</f>
        <v>#N/A</v>
      </c>
      <c r="U56" s="8" t="e">
        <f>ROUND(VLOOKUP($M56,age!$A$2:$M$457,8,FALSE),1)</f>
        <v>#N/A</v>
      </c>
      <c r="V56" s="8" t="e">
        <f>ROUND(VLOOKUP($M56,age!$A$2:$M$457,9,FALSE),1)</f>
        <v>#N/A</v>
      </c>
      <c r="W56" s="8" t="e">
        <f>ROUND(VLOOKUP($M56,age!$A$2:$M$457,10,FALSE),1)</f>
        <v>#N/A</v>
      </c>
      <c r="X56" s="8" t="e">
        <f>ROUND(VLOOKUP($M56,age!$A$2:$M$457,11,FALSE),1)</f>
        <v>#N/A</v>
      </c>
      <c r="Y56" s="8" t="e">
        <f>ROUND(VLOOKUP($M56,age!$A$2:$M$457,12,FALSE),1)</f>
        <v>#N/A</v>
      </c>
      <c r="Z56" s="8" t="e">
        <f>ROUND(VLOOKUP($M56,age!$A$2:$M$457,13,FALSE),1)</f>
        <v>#N/A</v>
      </c>
      <c r="AA56" s="8" t="e">
        <f>ROUND(VLOOKUP($N56,ht!$A$2:$H$253,2,FALSE),1)</f>
        <v>#N/A</v>
      </c>
      <c r="AB56" s="8" t="e">
        <f>ROUND(VLOOKUP($N56,ht!$A$2:$H$253,3,FALSE),1)</f>
        <v>#N/A</v>
      </c>
      <c r="AC56" s="8" t="e">
        <f>ROUND(VLOOKUP($N56,ht!$A$2:$H$253,4,FALSE),1)</f>
        <v>#N/A</v>
      </c>
      <c r="AD56" s="8" t="e">
        <f>ROUND(VLOOKUP($N56,ht!$A$2:$H$253,5,FALSE),1)</f>
        <v>#N/A</v>
      </c>
      <c r="AE56" s="8" t="e">
        <f>ROUND(VLOOKUP($N56,ht!$A$2:$H$253,6,FALSE),1)</f>
        <v>#N/A</v>
      </c>
      <c r="AF56" s="8" t="e">
        <f>ROUND(VLOOKUP($N56,ht!$A$2:$H$253,7,FALSE),1)</f>
        <v>#N/A</v>
      </c>
      <c r="AG56" s="8" t="e">
        <f>ROUND(VLOOKUP($N56,ht!$A$2:$H$253,8,FALSE),1)</f>
        <v>#N/A</v>
      </c>
    </row>
    <row r="57" spans="1:33" x14ac:dyDescent="0.5">
      <c r="A57" s="13"/>
      <c r="B57" s="14"/>
      <c r="C57" s="15"/>
      <c r="D57" s="15"/>
      <c r="E57" s="15"/>
      <c r="F57" s="15"/>
      <c r="G57" s="15"/>
      <c r="H57" s="18" t="str">
        <f t="shared" si="4"/>
        <v/>
      </c>
      <c r="I57" s="18" t="str">
        <f t="shared" si="0"/>
        <v/>
      </c>
      <c r="J57" s="18" t="str">
        <f t="shared" si="1"/>
        <v/>
      </c>
      <c r="K57" s="19" t="str">
        <f>Profile!$B$2</f>
        <v>-</v>
      </c>
      <c r="L57" s="21">
        <f t="shared" si="2"/>
        <v>44593</v>
      </c>
      <c r="M57" s="8" t="str">
        <f t="shared" si="3"/>
        <v>0</v>
      </c>
      <c r="N57" s="8" t="str">
        <f t="shared" si="5"/>
        <v>0</v>
      </c>
      <c r="O57" s="8" t="e">
        <f>ROUND(VLOOKUP($M57,age!$A$2:$M$457,2,FALSE),1)</f>
        <v>#N/A</v>
      </c>
      <c r="P57" s="8" t="e">
        <f>ROUND(VLOOKUP($M57,age!$A$2:$M$457,3,FALSE),1)</f>
        <v>#N/A</v>
      </c>
      <c r="Q57" s="8" t="e">
        <f>ROUND(VLOOKUP($M57,age!$A$2:$M$457,4,FALSE),1)</f>
        <v>#N/A</v>
      </c>
      <c r="R57" s="8" t="e">
        <f>ROUND(VLOOKUP($M57,age!$A$2:$M$457,5,FALSE),1)</f>
        <v>#N/A</v>
      </c>
      <c r="S57" s="8" t="e">
        <f>ROUND(VLOOKUP($M57,age!$A$2:$M$457,6,FALSE),1)</f>
        <v>#N/A</v>
      </c>
      <c r="T57" s="8" t="e">
        <f>ROUND(VLOOKUP($M57,age!$A$2:$M$457,7,FALSE),1)</f>
        <v>#N/A</v>
      </c>
      <c r="U57" s="8" t="e">
        <f>ROUND(VLOOKUP($M57,age!$A$2:$M$457,8,FALSE),1)</f>
        <v>#N/A</v>
      </c>
      <c r="V57" s="8" t="e">
        <f>ROUND(VLOOKUP($M57,age!$A$2:$M$457,9,FALSE),1)</f>
        <v>#N/A</v>
      </c>
      <c r="W57" s="8" t="e">
        <f>ROUND(VLOOKUP($M57,age!$A$2:$M$457,10,FALSE),1)</f>
        <v>#N/A</v>
      </c>
      <c r="X57" s="8" t="e">
        <f>ROUND(VLOOKUP($M57,age!$A$2:$M$457,11,FALSE),1)</f>
        <v>#N/A</v>
      </c>
      <c r="Y57" s="8" t="e">
        <f>ROUND(VLOOKUP($M57,age!$A$2:$M$457,12,FALSE),1)</f>
        <v>#N/A</v>
      </c>
      <c r="Z57" s="8" t="e">
        <f>ROUND(VLOOKUP($M57,age!$A$2:$M$457,13,FALSE),1)</f>
        <v>#N/A</v>
      </c>
      <c r="AA57" s="8" t="e">
        <f>ROUND(VLOOKUP($N57,ht!$A$2:$H$253,2,FALSE),1)</f>
        <v>#N/A</v>
      </c>
      <c r="AB57" s="8" t="e">
        <f>ROUND(VLOOKUP($N57,ht!$A$2:$H$253,3,FALSE),1)</f>
        <v>#N/A</v>
      </c>
      <c r="AC57" s="8" t="e">
        <f>ROUND(VLOOKUP($N57,ht!$A$2:$H$253,4,FALSE),1)</f>
        <v>#N/A</v>
      </c>
      <c r="AD57" s="8" t="e">
        <f>ROUND(VLOOKUP($N57,ht!$A$2:$H$253,5,FALSE),1)</f>
        <v>#N/A</v>
      </c>
      <c r="AE57" s="8" t="e">
        <f>ROUND(VLOOKUP($N57,ht!$A$2:$H$253,6,FALSE),1)</f>
        <v>#N/A</v>
      </c>
      <c r="AF57" s="8" t="e">
        <f>ROUND(VLOOKUP($N57,ht!$A$2:$H$253,7,FALSE),1)</f>
        <v>#N/A</v>
      </c>
      <c r="AG57" s="8" t="e">
        <f>ROUND(VLOOKUP($N57,ht!$A$2:$H$253,8,FALSE),1)</f>
        <v>#N/A</v>
      </c>
    </row>
    <row r="58" spans="1:33" x14ac:dyDescent="0.5">
      <c r="A58" s="13"/>
      <c r="B58" s="14"/>
      <c r="C58" s="15"/>
      <c r="D58" s="15"/>
      <c r="E58" s="15"/>
      <c r="F58" s="15"/>
      <c r="G58" s="15"/>
      <c r="H58" s="18" t="str">
        <f t="shared" si="4"/>
        <v/>
      </c>
      <c r="I58" s="18" t="str">
        <f t="shared" si="0"/>
        <v/>
      </c>
      <c r="J58" s="18" t="str">
        <f t="shared" si="1"/>
        <v/>
      </c>
      <c r="K58" s="19" t="str">
        <f>Profile!$B$2</f>
        <v>-</v>
      </c>
      <c r="L58" s="21">
        <f t="shared" si="2"/>
        <v>44593</v>
      </c>
      <c r="M58" s="8" t="str">
        <f t="shared" si="3"/>
        <v>0</v>
      </c>
      <c r="N58" s="8" t="str">
        <f t="shared" si="5"/>
        <v>0</v>
      </c>
      <c r="O58" s="8" t="e">
        <f>ROUND(VLOOKUP($M58,age!$A$2:$M$457,2,FALSE),1)</f>
        <v>#N/A</v>
      </c>
      <c r="P58" s="8" t="e">
        <f>ROUND(VLOOKUP($M58,age!$A$2:$M$457,3,FALSE),1)</f>
        <v>#N/A</v>
      </c>
      <c r="Q58" s="8" t="e">
        <f>ROUND(VLOOKUP($M58,age!$A$2:$M$457,4,FALSE),1)</f>
        <v>#N/A</v>
      </c>
      <c r="R58" s="8" t="e">
        <f>ROUND(VLOOKUP($M58,age!$A$2:$M$457,5,FALSE),1)</f>
        <v>#N/A</v>
      </c>
      <c r="S58" s="8" t="e">
        <f>ROUND(VLOOKUP($M58,age!$A$2:$M$457,6,FALSE),1)</f>
        <v>#N/A</v>
      </c>
      <c r="T58" s="8" t="e">
        <f>ROUND(VLOOKUP($M58,age!$A$2:$M$457,7,FALSE),1)</f>
        <v>#N/A</v>
      </c>
      <c r="U58" s="8" t="e">
        <f>ROUND(VLOOKUP($M58,age!$A$2:$M$457,8,FALSE),1)</f>
        <v>#N/A</v>
      </c>
      <c r="V58" s="8" t="e">
        <f>ROUND(VLOOKUP($M58,age!$A$2:$M$457,9,FALSE),1)</f>
        <v>#N/A</v>
      </c>
      <c r="W58" s="8" t="e">
        <f>ROUND(VLOOKUP($M58,age!$A$2:$M$457,10,FALSE),1)</f>
        <v>#N/A</v>
      </c>
      <c r="X58" s="8" t="e">
        <f>ROUND(VLOOKUP($M58,age!$A$2:$M$457,11,FALSE),1)</f>
        <v>#N/A</v>
      </c>
      <c r="Y58" s="8" t="e">
        <f>ROUND(VLOOKUP($M58,age!$A$2:$M$457,12,FALSE),1)</f>
        <v>#N/A</v>
      </c>
      <c r="Z58" s="8" t="e">
        <f>ROUND(VLOOKUP($M58,age!$A$2:$M$457,13,FALSE),1)</f>
        <v>#N/A</v>
      </c>
      <c r="AA58" s="8" t="e">
        <f>ROUND(VLOOKUP($N58,ht!$A$2:$H$253,2,FALSE),1)</f>
        <v>#N/A</v>
      </c>
      <c r="AB58" s="8" t="e">
        <f>ROUND(VLOOKUP($N58,ht!$A$2:$H$253,3,FALSE),1)</f>
        <v>#N/A</v>
      </c>
      <c r="AC58" s="8" t="e">
        <f>ROUND(VLOOKUP($N58,ht!$A$2:$H$253,4,FALSE),1)</f>
        <v>#N/A</v>
      </c>
      <c r="AD58" s="8" t="e">
        <f>ROUND(VLOOKUP($N58,ht!$A$2:$H$253,5,FALSE),1)</f>
        <v>#N/A</v>
      </c>
      <c r="AE58" s="8" t="e">
        <f>ROUND(VLOOKUP($N58,ht!$A$2:$H$253,6,FALSE),1)</f>
        <v>#N/A</v>
      </c>
      <c r="AF58" s="8" t="e">
        <f>ROUND(VLOOKUP($N58,ht!$A$2:$H$253,7,FALSE),1)</f>
        <v>#N/A</v>
      </c>
      <c r="AG58" s="8" t="e">
        <f>ROUND(VLOOKUP($N58,ht!$A$2:$H$253,8,FALSE),1)</f>
        <v>#N/A</v>
      </c>
    </row>
    <row r="59" spans="1:33" x14ac:dyDescent="0.5">
      <c r="A59" s="13"/>
      <c r="B59" s="14"/>
      <c r="C59" s="15"/>
      <c r="D59" s="15"/>
      <c r="E59" s="15"/>
      <c r="F59" s="15"/>
      <c r="G59" s="15"/>
      <c r="H59" s="18" t="str">
        <f t="shared" si="4"/>
        <v/>
      </c>
      <c r="I59" s="18" t="str">
        <f t="shared" si="0"/>
        <v/>
      </c>
      <c r="J59" s="18" t="str">
        <f t="shared" si="1"/>
        <v/>
      </c>
      <c r="K59" s="19" t="str">
        <f>Profile!$B$2</f>
        <v>-</v>
      </c>
      <c r="L59" s="21">
        <f t="shared" si="2"/>
        <v>44593</v>
      </c>
      <c r="M59" s="8" t="str">
        <f t="shared" si="3"/>
        <v>0</v>
      </c>
      <c r="N59" s="8" t="str">
        <f t="shared" si="5"/>
        <v>0</v>
      </c>
      <c r="O59" s="8" t="e">
        <f>ROUND(VLOOKUP($M59,age!$A$2:$M$457,2,FALSE),1)</f>
        <v>#N/A</v>
      </c>
      <c r="P59" s="8" t="e">
        <f>ROUND(VLOOKUP($M59,age!$A$2:$M$457,3,FALSE),1)</f>
        <v>#N/A</v>
      </c>
      <c r="Q59" s="8" t="e">
        <f>ROUND(VLOOKUP($M59,age!$A$2:$M$457,4,FALSE),1)</f>
        <v>#N/A</v>
      </c>
      <c r="R59" s="8" t="e">
        <f>ROUND(VLOOKUP($M59,age!$A$2:$M$457,5,FALSE),1)</f>
        <v>#N/A</v>
      </c>
      <c r="S59" s="8" t="e">
        <f>ROUND(VLOOKUP($M59,age!$A$2:$M$457,6,FALSE),1)</f>
        <v>#N/A</v>
      </c>
      <c r="T59" s="8" t="e">
        <f>ROUND(VLOOKUP($M59,age!$A$2:$M$457,7,FALSE),1)</f>
        <v>#N/A</v>
      </c>
      <c r="U59" s="8" t="e">
        <f>ROUND(VLOOKUP($M59,age!$A$2:$M$457,8,FALSE),1)</f>
        <v>#N/A</v>
      </c>
      <c r="V59" s="8" t="e">
        <f>ROUND(VLOOKUP($M59,age!$A$2:$M$457,9,FALSE),1)</f>
        <v>#N/A</v>
      </c>
      <c r="W59" s="8" t="e">
        <f>ROUND(VLOOKUP($M59,age!$A$2:$M$457,10,FALSE),1)</f>
        <v>#N/A</v>
      </c>
      <c r="X59" s="8" t="e">
        <f>ROUND(VLOOKUP($M59,age!$A$2:$M$457,11,FALSE),1)</f>
        <v>#N/A</v>
      </c>
      <c r="Y59" s="8" t="e">
        <f>ROUND(VLOOKUP($M59,age!$A$2:$M$457,12,FALSE),1)</f>
        <v>#N/A</v>
      </c>
      <c r="Z59" s="8" t="e">
        <f>ROUND(VLOOKUP($M59,age!$A$2:$M$457,13,FALSE),1)</f>
        <v>#N/A</v>
      </c>
      <c r="AA59" s="8" t="e">
        <f>ROUND(VLOOKUP($N59,ht!$A$2:$H$253,2,FALSE),1)</f>
        <v>#N/A</v>
      </c>
      <c r="AB59" s="8" t="e">
        <f>ROUND(VLOOKUP($N59,ht!$A$2:$H$253,3,FALSE),1)</f>
        <v>#N/A</v>
      </c>
      <c r="AC59" s="8" t="e">
        <f>ROUND(VLOOKUP($N59,ht!$A$2:$H$253,4,FALSE),1)</f>
        <v>#N/A</v>
      </c>
      <c r="AD59" s="8" t="e">
        <f>ROUND(VLOOKUP($N59,ht!$A$2:$H$253,5,FALSE),1)</f>
        <v>#N/A</v>
      </c>
      <c r="AE59" s="8" t="e">
        <f>ROUND(VLOOKUP($N59,ht!$A$2:$H$253,6,FALSE),1)</f>
        <v>#N/A</v>
      </c>
      <c r="AF59" s="8" t="e">
        <f>ROUND(VLOOKUP($N59,ht!$A$2:$H$253,7,FALSE),1)</f>
        <v>#N/A</v>
      </c>
      <c r="AG59" s="8" t="e">
        <f>ROUND(VLOOKUP($N59,ht!$A$2:$H$253,8,FALSE),1)</f>
        <v>#N/A</v>
      </c>
    </row>
    <row r="60" spans="1:33" x14ac:dyDescent="0.5">
      <c r="A60" s="13"/>
      <c r="B60" s="14"/>
      <c r="C60" s="15"/>
      <c r="D60" s="15"/>
      <c r="E60" s="15"/>
      <c r="F60" s="15"/>
      <c r="G60" s="15"/>
      <c r="H60" s="18" t="str">
        <f t="shared" si="4"/>
        <v/>
      </c>
      <c r="I60" s="18" t="str">
        <f t="shared" si="0"/>
        <v/>
      </c>
      <c r="J60" s="18" t="str">
        <f t="shared" si="1"/>
        <v/>
      </c>
      <c r="K60" s="19" t="str">
        <f>Profile!$B$2</f>
        <v>-</v>
      </c>
      <c r="L60" s="21">
        <f t="shared" si="2"/>
        <v>44593</v>
      </c>
      <c r="M60" s="8" t="str">
        <f t="shared" si="3"/>
        <v>0</v>
      </c>
      <c r="N60" s="8" t="str">
        <f t="shared" si="5"/>
        <v>0</v>
      </c>
      <c r="O60" s="8" t="e">
        <f>ROUND(VLOOKUP($M60,age!$A$2:$M$457,2,FALSE),1)</f>
        <v>#N/A</v>
      </c>
      <c r="P60" s="8" t="e">
        <f>ROUND(VLOOKUP($M60,age!$A$2:$M$457,3,FALSE),1)</f>
        <v>#N/A</v>
      </c>
      <c r="Q60" s="8" t="e">
        <f>ROUND(VLOOKUP($M60,age!$A$2:$M$457,4,FALSE),1)</f>
        <v>#N/A</v>
      </c>
      <c r="R60" s="8" t="e">
        <f>ROUND(VLOOKUP($M60,age!$A$2:$M$457,5,FALSE),1)</f>
        <v>#N/A</v>
      </c>
      <c r="S60" s="8" t="e">
        <f>ROUND(VLOOKUP($M60,age!$A$2:$M$457,6,FALSE),1)</f>
        <v>#N/A</v>
      </c>
      <c r="T60" s="8" t="e">
        <f>ROUND(VLOOKUP($M60,age!$A$2:$M$457,7,FALSE),1)</f>
        <v>#N/A</v>
      </c>
      <c r="U60" s="8" t="e">
        <f>ROUND(VLOOKUP($M60,age!$A$2:$M$457,8,FALSE),1)</f>
        <v>#N/A</v>
      </c>
      <c r="V60" s="8" t="e">
        <f>ROUND(VLOOKUP($M60,age!$A$2:$M$457,9,FALSE),1)</f>
        <v>#N/A</v>
      </c>
      <c r="W60" s="8" t="e">
        <f>ROUND(VLOOKUP($M60,age!$A$2:$M$457,10,FALSE),1)</f>
        <v>#N/A</v>
      </c>
      <c r="X60" s="8" t="e">
        <f>ROUND(VLOOKUP($M60,age!$A$2:$M$457,11,FALSE),1)</f>
        <v>#N/A</v>
      </c>
      <c r="Y60" s="8" t="e">
        <f>ROUND(VLOOKUP($M60,age!$A$2:$M$457,12,FALSE),1)</f>
        <v>#N/A</v>
      </c>
      <c r="Z60" s="8" t="e">
        <f>ROUND(VLOOKUP($M60,age!$A$2:$M$457,13,FALSE),1)</f>
        <v>#N/A</v>
      </c>
      <c r="AA60" s="8" t="e">
        <f>ROUND(VLOOKUP($N60,ht!$A$2:$H$253,2,FALSE),1)</f>
        <v>#N/A</v>
      </c>
      <c r="AB60" s="8" t="e">
        <f>ROUND(VLOOKUP($N60,ht!$A$2:$H$253,3,FALSE),1)</f>
        <v>#N/A</v>
      </c>
      <c r="AC60" s="8" t="e">
        <f>ROUND(VLOOKUP($N60,ht!$A$2:$H$253,4,FALSE),1)</f>
        <v>#N/A</v>
      </c>
      <c r="AD60" s="8" t="e">
        <f>ROUND(VLOOKUP($N60,ht!$A$2:$H$253,5,FALSE),1)</f>
        <v>#N/A</v>
      </c>
      <c r="AE60" s="8" t="e">
        <f>ROUND(VLOOKUP($N60,ht!$A$2:$H$253,6,FALSE),1)</f>
        <v>#N/A</v>
      </c>
      <c r="AF60" s="8" t="e">
        <f>ROUND(VLOOKUP($N60,ht!$A$2:$H$253,7,FALSE),1)</f>
        <v>#N/A</v>
      </c>
      <c r="AG60" s="8" t="e">
        <f>ROUND(VLOOKUP($N60,ht!$A$2:$H$253,8,FALSE),1)</f>
        <v>#N/A</v>
      </c>
    </row>
    <row r="61" spans="1:33" x14ac:dyDescent="0.5">
      <c r="A61" s="13"/>
      <c r="B61" s="14"/>
      <c r="C61" s="15"/>
      <c r="D61" s="15"/>
      <c r="E61" s="15"/>
      <c r="F61" s="15"/>
      <c r="G61" s="15"/>
      <c r="H61" s="18" t="str">
        <f t="shared" si="4"/>
        <v/>
      </c>
      <c r="I61" s="18" t="str">
        <f t="shared" si="0"/>
        <v/>
      </c>
      <c r="J61" s="18" t="str">
        <f t="shared" si="1"/>
        <v/>
      </c>
      <c r="K61" s="19" t="str">
        <f>Profile!$B$2</f>
        <v>-</v>
      </c>
      <c r="L61" s="21">
        <f t="shared" si="2"/>
        <v>44593</v>
      </c>
      <c r="M61" s="8" t="str">
        <f t="shared" si="3"/>
        <v>0</v>
      </c>
      <c r="N61" s="8" t="str">
        <f t="shared" si="5"/>
        <v>0</v>
      </c>
      <c r="O61" s="8" t="e">
        <f>ROUND(VLOOKUP($M61,age!$A$2:$M$457,2,FALSE),1)</f>
        <v>#N/A</v>
      </c>
      <c r="P61" s="8" t="e">
        <f>ROUND(VLOOKUP($M61,age!$A$2:$M$457,3,FALSE),1)</f>
        <v>#N/A</v>
      </c>
      <c r="Q61" s="8" t="e">
        <f>ROUND(VLOOKUP($M61,age!$A$2:$M$457,4,FALSE),1)</f>
        <v>#N/A</v>
      </c>
      <c r="R61" s="8" t="e">
        <f>ROUND(VLOOKUP($M61,age!$A$2:$M$457,5,FALSE),1)</f>
        <v>#N/A</v>
      </c>
      <c r="S61" s="8" t="e">
        <f>ROUND(VLOOKUP($M61,age!$A$2:$M$457,6,FALSE),1)</f>
        <v>#N/A</v>
      </c>
      <c r="T61" s="8" t="e">
        <f>ROUND(VLOOKUP($M61,age!$A$2:$M$457,7,FALSE),1)</f>
        <v>#N/A</v>
      </c>
      <c r="U61" s="8" t="e">
        <f>ROUND(VLOOKUP($M61,age!$A$2:$M$457,8,FALSE),1)</f>
        <v>#N/A</v>
      </c>
      <c r="V61" s="8" t="e">
        <f>ROUND(VLOOKUP($M61,age!$A$2:$M$457,9,FALSE),1)</f>
        <v>#N/A</v>
      </c>
      <c r="W61" s="8" t="e">
        <f>ROUND(VLOOKUP($M61,age!$A$2:$M$457,10,FALSE),1)</f>
        <v>#N/A</v>
      </c>
      <c r="X61" s="8" t="e">
        <f>ROUND(VLOOKUP($M61,age!$A$2:$M$457,11,FALSE),1)</f>
        <v>#N/A</v>
      </c>
      <c r="Y61" s="8" t="e">
        <f>ROUND(VLOOKUP($M61,age!$A$2:$M$457,12,FALSE),1)</f>
        <v>#N/A</v>
      </c>
      <c r="Z61" s="8" t="e">
        <f>ROUND(VLOOKUP($M61,age!$A$2:$M$457,13,FALSE),1)</f>
        <v>#N/A</v>
      </c>
      <c r="AA61" s="8" t="e">
        <f>ROUND(VLOOKUP($N61,ht!$A$2:$H$253,2,FALSE),1)</f>
        <v>#N/A</v>
      </c>
      <c r="AB61" s="8" t="e">
        <f>ROUND(VLOOKUP($N61,ht!$A$2:$H$253,3,FALSE),1)</f>
        <v>#N/A</v>
      </c>
      <c r="AC61" s="8" t="e">
        <f>ROUND(VLOOKUP($N61,ht!$A$2:$H$253,4,FALSE),1)</f>
        <v>#N/A</v>
      </c>
      <c r="AD61" s="8" t="e">
        <f>ROUND(VLOOKUP($N61,ht!$A$2:$H$253,5,FALSE),1)</f>
        <v>#N/A</v>
      </c>
      <c r="AE61" s="8" t="e">
        <f>ROUND(VLOOKUP($N61,ht!$A$2:$H$253,6,FALSE),1)</f>
        <v>#N/A</v>
      </c>
      <c r="AF61" s="8" t="e">
        <f>ROUND(VLOOKUP($N61,ht!$A$2:$H$253,7,FALSE),1)</f>
        <v>#N/A</v>
      </c>
      <c r="AG61" s="8" t="e">
        <f>ROUND(VLOOKUP($N61,ht!$A$2:$H$253,8,FALSE),1)</f>
        <v>#N/A</v>
      </c>
    </row>
    <row r="62" spans="1:33" x14ac:dyDescent="0.5">
      <c r="A62" s="13"/>
      <c r="B62" s="14"/>
      <c r="C62" s="15"/>
      <c r="D62" s="15"/>
      <c r="E62" s="15"/>
      <c r="F62" s="15"/>
      <c r="G62" s="15"/>
      <c r="H62" s="18" t="str">
        <f t="shared" si="4"/>
        <v/>
      </c>
      <c r="I62" s="18" t="str">
        <f t="shared" si="0"/>
        <v/>
      </c>
      <c r="J62" s="18" t="str">
        <f t="shared" si="1"/>
        <v/>
      </c>
      <c r="K62" s="19" t="str">
        <f>Profile!$B$2</f>
        <v>-</v>
      </c>
      <c r="L62" s="21">
        <f t="shared" si="2"/>
        <v>44593</v>
      </c>
      <c r="M62" s="8" t="str">
        <f t="shared" si="3"/>
        <v>0</v>
      </c>
      <c r="N62" s="8" t="str">
        <f t="shared" si="5"/>
        <v>0</v>
      </c>
      <c r="O62" s="8" t="e">
        <f>ROUND(VLOOKUP($M62,age!$A$2:$M$457,2,FALSE),1)</f>
        <v>#N/A</v>
      </c>
      <c r="P62" s="8" t="e">
        <f>ROUND(VLOOKUP($M62,age!$A$2:$M$457,3,FALSE),1)</f>
        <v>#N/A</v>
      </c>
      <c r="Q62" s="8" t="e">
        <f>ROUND(VLOOKUP($M62,age!$A$2:$M$457,4,FALSE),1)</f>
        <v>#N/A</v>
      </c>
      <c r="R62" s="8" t="e">
        <f>ROUND(VLOOKUP($M62,age!$A$2:$M$457,5,FALSE),1)</f>
        <v>#N/A</v>
      </c>
      <c r="S62" s="8" t="e">
        <f>ROUND(VLOOKUP($M62,age!$A$2:$M$457,6,FALSE),1)</f>
        <v>#N/A</v>
      </c>
      <c r="T62" s="8" t="e">
        <f>ROUND(VLOOKUP($M62,age!$A$2:$M$457,7,FALSE),1)</f>
        <v>#N/A</v>
      </c>
      <c r="U62" s="8" t="e">
        <f>ROUND(VLOOKUP($M62,age!$A$2:$M$457,8,FALSE),1)</f>
        <v>#N/A</v>
      </c>
      <c r="V62" s="8" t="e">
        <f>ROUND(VLOOKUP($M62,age!$A$2:$M$457,9,FALSE),1)</f>
        <v>#N/A</v>
      </c>
      <c r="W62" s="8" t="e">
        <f>ROUND(VLOOKUP($M62,age!$A$2:$M$457,10,FALSE),1)</f>
        <v>#N/A</v>
      </c>
      <c r="X62" s="8" t="e">
        <f>ROUND(VLOOKUP($M62,age!$A$2:$M$457,11,FALSE),1)</f>
        <v>#N/A</v>
      </c>
      <c r="Y62" s="8" t="e">
        <f>ROUND(VLOOKUP($M62,age!$A$2:$M$457,12,FALSE),1)</f>
        <v>#N/A</v>
      </c>
      <c r="Z62" s="8" t="e">
        <f>ROUND(VLOOKUP($M62,age!$A$2:$M$457,13,FALSE),1)</f>
        <v>#N/A</v>
      </c>
      <c r="AA62" s="8" t="e">
        <f>ROUND(VLOOKUP($N62,ht!$A$2:$H$253,2,FALSE),1)</f>
        <v>#N/A</v>
      </c>
      <c r="AB62" s="8" t="e">
        <f>ROUND(VLOOKUP($N62,ht!$A$2:$H$253,3,FALSE),1)</f>
        <v>#N/A</v>
      </c>
      <c r="AC62" s="8" t="e">
        <f>ROUND(VLOOKUP($N62,ht!$A$2:$H$253,4,FALSE),1)</f>
        <v>#N/A</v>
      </c>
      <c r="AD62" s="8" t="e">
        <f>ROUND(VLOOKUP($N62,ht!$A$2:$H$253,5,FALSE),1)</f>
        <v>#N/A</v>
      </c>
      <c r="AE62" s="8" t="e">
        <f>ROUND(VLOOKUP($N62,ht!$A$2:$H$253,6,FALSE),1)</f>
        <v>#N/A</v>
      </c>
      <c r="AF62" s="8" t="e">
        <f>ROUND(VLOOKUP($N62,ht!$A$2:$H$253,7,FALSE),1)</f>
        <v>#N/A</v>
      </c>
      <c r="AG62" s="8" t="e">
        <f>ROUND(VLOOKUP($N62,ht!$A$2:$H$253,8,FALSE),1)</f>
        <v>#N/A</v>
      </c>
    </row>
    <row r="63" spans="1:33" x14ac:dyDescent="0.5">
      <c r="A63" s="13"/>
      <c r="B63" s="14"/>
      <c r="C63" s="15"/>
      <c r="D63" s="15"/>
      <c r="E63" s="15"/>
      <c r="F63" s="15"/>
      <c r="G63" s="15"/>
      <c r="H63" s="18" t="str">
        <f t="shared" si="4"/>
        <v/>
      </c>
      <c r="I63" s="18" t="str">
        <f t="shared" si="0"/>
        <v/>
      </c>
      <c r="J63" s="18" t="str">
        <f t="shared" si="1"/>
        <v/>
      </c>
      <c r="K63" s="19" t="str">
        <f>Profile!$B$2</f>
        <v>-</v>
      </c>
      <c r="L63" s="21">
        <f t="shared" si="2"/>
        <v>44593</v>
      </c>
      <c r="M63" s="8" t="str">
        <f t="shared" si="3"/>
        <v>0</v>
      </c>
      <c r="N63" s="8" t="str">
        <f t="shared" si="5"/>
        <v>0</v>
      </c>
      <c r="O63" s="8" t="e">
        <f>ROUND(VLOOKUP($M63,age!$A$2:$M$457,2,FALSE),1)</f>
        <v>#N/A</v>
      </c>
      <c r="P63" s="8" t="e">
        <f>ROUND(VLOOKUP($M63,age!$A$2:$M$457,3,FALSE),1)</f>
        <v>#N/A</v>
      </c>
      <c r="Q63" s="8" t="e">
        <f>ROUND(VLOOKUP($M63,age!$A$2:$M$457,4,FALSE),1)</f>
        <v>#N/A</v>
      </c>
      <c r="R63" s="8" t="e">
        <f>ROUND(VLOOKUP($M63,age!$A$2:$M$457,5,FALSE),1)</f>
        <v>#N/A</v>
      </c>
      <c r="S63" s="8" t="e">
        <f>ROUND(VLOOKUP($M63,age!$A$2:$M$457,6,FALSE),1)</f>
        <v>#N/A</v>
      </c>
      <c r="T63" s="8" t="e">
        <f>ROUND(VLOOKUP($M63,age!$A$2:$M$457,7,FALSE),1)</f>
        <v>#N/A</v>
      </c>
      <c r="U63" s="8" t="e">
        <f>ROUND(VLOOKUP($M63,age!$A$2:$M$457,8,FALSE),1)</f>
        <v>#N/A</v>
      </c>
      <c r="V63" s="8" t="e">
        <f>ROUND(VLOOKUP($M63,age!$A$2:$M$457,9,FALSE),1)</f>
        <v>#N/A</v>
      </c>
      <c r="W63" s="8" t="e">
        <f>ROUND(VLOOKUP($M63,age!$A$2:$M$457,10,FALSE),1)</f>
        <v>#N/A</v>
      </c>
      <c r="X63" s="8" t="e">
        <f>ROUND(VLOOKUP($M63,age!$A$2:$M$457,11,FALSE),1)</f>
        <v>#N/A</v>
      </c>
      <c r="Y63" s="8" t="e">
        <f>ROUND(VLOOKUP($M63,age!$A$2:$M$457,12,FALSE),1)</f>
        <v>#N/A</v>
      </c>
      <c r="Z63" s="8" t="e">
        <f>ROUND(VLOOKUP($M63,age!$A$2:$M$457,13,FALSE),1)</f>
        <v>#N/A</v>
      </c>
      <c r="AA63" s="8" t="e">
        <f>ROUND(VLOOKUP($N63,ht!$A$2:$H$253,2,FALSE),1)</f>
        <v>#N/A</v>
      </c>
      <c r="AB63" s="8" t="e">
        <f>ROUND(VLOOKUP($N63,ht!$A$2:$H$253,3,FALSE),1)</f>
        <v>#N/A</v>
      </c>
      <c r="AC63" s="8" t="e">
        <f>ROUND(VLOOKUP($N63,ht!$A$2:$H$253,4,FALSE),1)</f>
        <v>#N/A</v>
      </c>
      <c r="AD63" s="8" t="e">
        <f>ROUND(VLOOKUP($N63,ht!$A$2:$H$253,5,FALSE),1)</f>
        <v>#N/A</v>
      </c>
      <c r="AE63" s="8" t="e">
        <f>ROUND(VLOOKUP($N63,ht!$A$2:$H$253,6,FALSE),1)</f>
        <v>#N/A</v>
      </c>
      <c r="AF63" s="8" t="e">
        <f>ROUND(VLOOKUP($N63,ht!$A$2:$H$253,7,FALSE),1)</f>
        <v>#N/A</v>
      </c>
      <c r="AG63" s="8" t="e">
        <f>ROUND(VLOOKUP($N63,ht!$A$2:$H$253,8,FALSE),1)</f>
        <v>#N/A</v>
      </c>
    </row>
    <row r="64" spans="1:33" x14ac:dyDescent="0.5">
      <c r="A64" s="13"/>
      <c r="B64" s="14"/>
      <c r="C64" s="15"/>
      <c r="D64" s="15"/>
      <c r="E64" s="15"/>
      <c r="F64" s="15"/>
      <c r="G64" s="15"/>
      <c r="H64" s="18" t="str">
        <f t="shared" si="4"/>
        <v/>
      </c>
      <c r="I64" s="18" t="str">
        <f t="shared" si="0"/>
        <v/>
      </c>
      <c r="J64" s="18" t="str">
        <f t="shared" si="1"/>
        <v/>
      </c>
      <c r="K64" s="19" t="str">
        <f>Profile!$B$2</f>
        <v>-</v>
      </c>
      <c r="L64" s="21">
        <f t="shared" si="2"/>
        <v>44593</v>
      </c>
      <c r="M64" s="8" t="str">
        <f t="shared" si="3"/>
        <v>0</v>
      </c>
      <c r="N64" s="8" t="str">
        <f t="shared" si="5"/>
        <v>0</v>
      </c>
      <c r="O64" s="8" t="e">
        <f>ROUND(VLOOKUP($M64,age!$A$2:$M$457,2,FALSE),1)</f>
        <v>#N/A</v>
      </c>
      <c r="P64" s="8" t="e">
        <f>ROUND(VLOOKUP($M64,age!$A$2:$M$457,3,FALSE),1)</f>
        <v>#N/A</v>
      </c>
      <c r="Q64" s="8" t="e">
        <f>ROUND(VLOOKUP($M64,age!$A$2:$M$457,4,FALSE),1)</f>
        <v>#N/A</v>
      </c>
      <c r="R64" s="8" t="e">
        <f>ROUND(VLOOKUP($M64,age!$A$2:$M$457,5,FALSE),1)</f>
        <v>#N/A</v>
      </c>
      <c r="S64" s="8" t="e">
        <f>ROUND(VLOOKUP($M64,age!$A$2:$M$457,6,FALSE),1)</f>
        <v>#N/A</v>
      </c>
      <c r="T64" s="8" t="e">
        <f>ROUND(VLOOKUP($M64,age!$A$2:$M$457,7,FALSE),1)</f>
        <v>#N/A</v>
      </c>
      <c r="U64" s="8" t="e">
        <f>ROUND(VLOOKUP($M64,age!$A$2:$M$457,8,FALSE),1)</f>
        <v>#N/A</v>
      </c>
      <c r="V64" s="8" t="e">
        <f>ROUND(VLOOKUP($M64,age!$A$2:$M$457,9,FALSE),1)</f>
        <v>#N/A</v>
      </c>
      <c r="W64" s="8" t="e">
        <f>ROUND(VLOOKUP($M64,age!$A$2:$M$457,10,FALSE),1)</f>
        <v>#N/A</v>
      </c>
      <c r="X64" s="8" t="e">
        <f>ROUND(VLOOKUP($M64,age!$A$2:$M$457,11,FALSE),1)</f>
        <v>#N/A</v>
      </c>
      <c r="Y64" s="8" t="e">
        <f>ROUND(VLOOKUP($M64,age!$A$2:$M$457,12,FALSE),1)</f>
        <v>#N/A</v>
      </c>
      <c r="Z64" s="8" t="e">
        <f>ROUND(VLOOKUP($M64,age!$A$2:$M$457,13,FALSE),1)</f>
        <v>#N/A</v>
      </c>
      <c r="AA64" s="8" t="e">
        <f>ROUND(VLOOKUP($N64,ht!$A$2:$H$253,2,FALSE),1)</f>
        <v>#N/A</v>
      </c>
      <c r="AB64" s="8" t="e">
        <f>ROUND(VLOOKUP($N64,ht!$A$2:$H$253,3,FALSE),1)</f>
        <v>#N/A</v>
      </c>
      <c r="AC64" s="8" t="e">
        <f>ROUND(VLOOKUP($N64,ht!$A$2:$H$253,4,FALSE),1)</f>
        <v>#N/A</v>
      </c>
      <c r="AD64" s="8" t="e">
        <f>ROUND(VLOOKUP($N64,ht!$A$2:$H$253,5,FALSE),1)</f>
        <v>#N/A</v>
      </c>
      <c r="AE64" s="8" t="e">
        <f>ROUND(VLOOKUP($N64,ht!$A$2:$H$253,6,FALSE),1)</f>
        <v>#N/A</v>
      </c>
      <c r="AF64" s="8" t="e">
        <f>ROUND(VLOOKUP($N64,ht!$A$2:$H$253,7,FALSE),1)</f>
        <v>#N/A</v>
      </c>
      <c r="AG64" s="8" t="e">
        <f>ROUND(VLOOKUP($N64,ht!$A$2:$H$253,8,FALSE),1)</f>
        <v>#N/A</v>
      </c>
    </row>
    <row r="65" spans="1:33" x14ac:dyDescent="0.5">
      <c r="A65" s="13"/>
      <c r="B65" s="14"/>
      <c r="C65" s="15"/>
      <c r="D65" s="15"/>
      <c r="E65" s="15"/>
      <c r="F65" s="15"/>
      <c r="G65" s="15"/>
      <c r="H65" s="18" t="str">
        <f t="shared" si="4"/>
        <v/>
      </c>
      <c r="I65" s="18" t="str">
        <f t="shared" si="0"/>
        <v/>
      </c>
      <c r="J65" s="18" t="str">
        <f t="shared" si="1"/>
        <v/>
      </c>
      <c r="K65" s="19" t="str">
        <f>Profile!$B$2</f>
        <v>-</v>
      </c>
      <c r="L65" s="21">
        <f t="shared" si="2"/>
        <v>44593</v>
      </c>
      <c r="M65" s="8" t="str">
        <f t="shared" si="3"/>
        <v>0</v>
      </c>
      <c r="N65" s="8" t="str">
        <f t="shared" si="5"/>
        <v>0</v>
      </c>
      <c r="O65" s="8" t="e">
        <f>ROUND(VLOOKUP($M65,age!$A$2:$M$457,2,FALSE),1)</f>
        <v>#N/A</v>
      </c>
      <c r="P65" s="8" t="e">
        <f>ROUND(VLOOKUP($M65,age!$A$2:$M$457,3,FALSE),1)</f>
        <v>#N/A</v>
      </c>
      <c r="Q65" s="8" t="e">
        <f>ROUND(VLOOKUP($M65,age!$A$2:$M$457,4,FALSE),1)</f>
        <v>#N/A</v>
      </c>
      <c r="R65" s="8" t="e">
        <f>ROUND(VLOOKUP($M65,age!$A$2:$M$457,5,FALSE),1)</f>
        <v>#N/A</v>
      </c>
      <c r="S65" s="8" t="e">
        <f>ROUND(VLOOKUP($M65,age!$A$2:$M$457,6,FALSE),1)</f>
        <v>#N/A</v>
      </c>
      <c r="T65" s="8" t="e">
        <f>ROUND(VLOOKUP($M65,age!$A$2:$M$457,7,FALSE),1)</f>
        <v>#N/A</v>
      </c>
      <c r="U65" s="8" t="e">
        <f>ROUND(VLOOKUP($M65,age!$A$2:$M$457,8,FALSE),1)</f>
        <v>#N/A</v>
      </c>
      <c r="V65" s="8" t="e">
        <f>ROUND(VLOOKUP($M65,age!$A$2:$M$457,9,FALSE),1)</f>
        <v>#N/A</v>
      </c>
      <c r="W65" s="8" t="e">
        <f>ROUND(VLOOKUP($M65,age!$A$2:$M$457,10,FALSE),1)</f>
        <v>#N/A</v>
      </c>
      <c r="X65" s="8" t="e">
        <f>ROUND(VLOOKUP($M65,age!$A$2:$M$457,11,FALSE),1)</f>
        <v>#N/A</v>
      </c>
      <c r="Y65" s="8" t="e">
        <f>ROUND(VLOOKUP($M65,age!$A$2:$M$457,12,FALSE),1)</f>
        <v>#N/A</v>
      </c>
      <c r="Z65" s="8" t="e">
        <f>ROUND(VLOOKUP($M65,age!$A$2:$M$457,13,FALSE),1)</f>
        <v>#N/A</v>
      </c>
      <c r="AA65" s="8" t="e">
        <f>ROUND(VLOOKUP($N65,ht!$A$2:$H$253,2,FALSE),1)</f>
        <v>#N/A</v>
      </c>
      <c r="AB65" s="8" t="e">
        <f>ROUND(VLOOKUP($N65,ht!$A$2:$H$253,3,FALSE),1)</f>
        <v>#N/A</v>
      </c>
      <c r="AC65" s="8" t="e">
        <f>ROUND(VLOOKUP($N65,ht!$A$2:$H$253,4,FALSE),1)</f>
        <v>#N/A</v>
      </c>
      <c r="AD65" s="8" t="e">
        <f>ROUND(VLOOKUP($N65,ht!$A$2:$H$253,5,FALSE),1)</f>
        <v>#N/A</v>
      </c>
      <c r="AE65" s="8" t="e">
        <f>ROUND(VLOOKUP($N65,ht!$A$2:$H$253,6,FALSE),1)</f>
        <v>#N/A</v>
      </c>
      <c r="AF65" s="8" t="e">
        <f>ROUND(VLOOKUP($N65,ht!$A$2:$H$253,7,FALSE),1)</f>
        <v>#N/A</v>
      </c>
      <c r="AG65" s="8" t="e">
        <f>ROUND(VLOOKUP($N65,ht!$A$2:$H$253,8,FALSE),1)</f>
        <v>#N/A</v>
      </c>
    </row>
    <row r="66" spans="1:33" x14ac:dyDescent="0.5">
      <c r="A66" s="13"/>
      <c r="B66" s="14"/>
      <c r="C66" s="15"/>
      <c r="D66" s="15"/>
      <c r="E66" s="15"/>
      <c r="F66" s="15"/>
      <c r="G66" s="15"/>
      <c r="H66" s="18" t="str">
        <f t="shared" si="4"/>
        <v/>
      </c>
      <c r="I66" s="18" t="str">
        <f t="shared" si="0"/>
        <v/>
      </c>
      <c r="J66" s="18" t="str">
        <f t="shared" si="1"/>
        <v/>
      </c>
      <c r="K66" s="19" t="str">
        <f>Profile!$B$2</f>
        <v>-</v>
      </c>
      <c r="L66" s="21">
        <f t="shared" si="2"/>
        <v>44593</v>
      </c>
      <c r="M66" s="8" t="str">
        <f t="shared" si="3"/>
        <v>0</v>
      </c>
      <c r="N66" s="8" t="str">
        <f t="shared" si="5"/>
        <v>0</v>
      </c>
      <c r="O66" s="8" t="e">
        <f>ROUND(VLOOKUP($M66,age!$A$2:$M$457,2,FALSE),1)</f>
        <v>#N/A</v>
      </c>
      <c r="P66" s="8" t="e">
        <f>ROUND(VLOOKUP($M66,age!$A$2:$M$457,3,FALSE),1)</f>
        <v>#N/A</v>
      </c>
      <c r="Q66" s="8" t="e">
        <f>ROUND(VLOOKUP($M66,age!$A$2:$M$457,4,FALSE),1)</f>
        <v>#N/A</v>
      </c>
      <c r="R66" s="8" t="e">
        <f>ROUND(VLOOKUP($M66,age!$A$2:$M$457,5,FALSE),1)</f>
        <v>#N/A</v>
      </c>
      <c r="S66" s="8" t="e">
        <f>ROUND(VLOOKUP($M66,age!$A$2:$M$457,6,FALSE),1)</f>
        <v>#N/A</v>
      </c>
      <c r="T66" s="8" t="e">
        <f>ROUND(VLOOKUP($M66,age!$A$2:$M$457,7,FALSE),1)</f>
        <v>#N/A</v>
      </c>
      <c r="U66" s="8" t="e">
        <f>ROUND(VLOOKUP($M66,age!$A$2:$M$457,8,FALSE),1)</f>
        <v>#N/A</v>
      </c>
      <c r="V66" s="8" t="e">
        <f>ROUND(VLOOKUP($M66,age!$A$2:$M$457,9,FALSE),1)</f>
        <v>#N/A</v>
      </c>
      <c r="W66" s="8" t="e">
        <f>ROUND(VLOOKUP($M66,age!$A$2:$M$457,10,FALSE),1)</f>
        <v>#N/A</v>
      </c>
      <c r="X66" s="8" t="e">
        <f>ROUND(VLOOKUP($M66,age!$A$2:$M$457,11,FALSE),1)</f>
        <v>#N/A</v>
      </c>
      <c r="Y66" s="8" t="e">
        <f>ROUND(VLOOKUP($M66,age!$A$2:$M$457,12,FALSE),1)</f>
        <v>#N/A</v>
      </c>
      <c r="Z66" s="8" t="e">
        <f>ROUND(VLOOKUP($M66,age!$A$2:$M$457,13,FALSE),1)</f>
        <v>#N/A</v>
      </c>
      <c r="AA66" s="8" t="e">
        <f>ROUND(VLOOKUP($N66,ht!$A$2:$H$253,2,FALSE),1)</f>
        <v>#N/A</v>
      </c>
      <c r="AB66" s="8" t="e">
        <f>ROUND(VLOOKUP($N66,ht!$A$2:$H$253,3,FALSE),1)</f>
        <v>#N/A</v>
      </c>
      <c r="AC66" s="8" t="e">
        <f>ROUND(VLOOKUP($N66,ht!$A$2:$H$253,4,FALSE),1)</f>
        <v>#N/A</v>
      </c>
      <c r="AD66" s="8" t="e">
        <f>ROUND(VLOOKUP($N66,ht!$A$2:$H$253,5,FALSE),1)</f>
        <v>#N/A</v>
      </c>
      <c r="AE66" s="8" t="e">
        <f>ROUND(VLOOKUP($N66,ht!$A$2:$H$253,6,FALSE),1)</f>
        <v>#N/A</v>
      </c>
      <c r="AF66" s="8" t="e">
        <f>ROUND(VLOOKUP($N66,ht!$A$2:$H$253,7,FALSE),1)</f>
        <v>#N/A</v>
      </c>
      <c r="AG66" s="8" t="e">
        <f>ROUND(VLOOKUP($N66,ht!$A$2:$H$253,8,FALSE),1)</f>
        <v>#N/A</v>
      </c>
    </row>
    <row r="67" spans="1:33" x14ac:dyDescent="0.5">
      <c r="A67" s="13"/>
      <c r="B67" s="14"/>
      <c r="C67" s="15"/>
      <c r="D67" s="15"/>
      <c r="E67" s="15"/>
      <c r="F67" s="15"/>
      <c r="G67" s="15"/>
      <c r="H67" s="18" t="str">
        <f t="shared" si="4"/>
        <v/>
      </c>
      <c r="I67" s="18" t="str">
        <f t="shared" si="0"/>
        <v/>
      </c>
      <c r="J67" s="18" t="str">
        <f t="shared" si="1"/>
        <v/>
      </c>
      <c r="K67" s="19" t="str">
        <f>Profile!$B$2</f>
        <v>-</v>
      </c>
      <c r="L67" s="21">
        <f t="shared" si="2"/>
        <v>44593</v>
      </c>
      <c r="M67" s="8" t="str">
        <f t="shared" si="3"/>
        <v>0</v>
      </c>
      <c r="N67" s="8" t="str">
        <f t="shared" si="5"/>
        <v>0</v>
      </c>
      <c r="O67" s="8" t="e">
        <f>ROUND(VLOOKUP($M67,age!$A$2:$M$457,2,FALSE),1)</f>
        <v>#N/A</v>
      </c>
      <c r="P67" s="8" t="e">
        <f>ROUND(VLOOKUP($M67,age!$A$2:$M$457,3,FALSE),1)</f>
        <v>#N/A</v>
      </c>
      <c r="Q67" s="8" t="e">
        <f>ROUND(VLOOKUP($M67,age!$A$2:$M$457,4,FALSE),1)</f>
        <v>#N/A</v>
      </c>
      <c r="R67" s="8" t="e">
        <f>ROUND(VLOOKUP($M67,age!$A$2:$M$457,5,FALSE),1)</f>
        <v>#N/A</v>
      </c>
      <c r="S67" s="8" t="e">
        <f>ROUND(VLOOKUP($M67,age!$A$2:$M$457,6,FALSE),1)</f>
        <v>#N/A</v>
      </c>
      <c r="T67" s="8" t="e">
        <f>ROUND(VLOOKUP($M67,age!$A$2:$M$457,7,FALSE),1)</f>
        <v>#N/A</v>
      </c>
      <c r="U67" s="8" t="e">
        <f>ROUND(VLOOKUP($M67,age!$A$2:$M$457,8,FALSE),1)</f>
        <v>#N/A</v>
      </c>
      <c r="V67" s="8" t="e">
        <f>ROUND(VLOOKUP($M67,age!$A$2:$M$457,9,FALSE),1)</f>
        <v>#N/A</v>
      </c>
      <c r="W67" s="8" t="e">
        <f>ROUND(VLOOKUP($M67,age!$A$2:$M$457,10,FALSE),1)</f>
        <v>#N/A</v>
      </c>
      <c r="X67" s="8" t="e">
        <f>ROUND(VLOOKUP($M67,age!$A$2:$M$457,11,FALSE),1)</f>
        <v>#N/A</v>
      </c>
      <c r="Y67" s="8" t="e">
        <f>ROUND(VLOOKUP($M67,age!$A$2:$M$457,12,FALSE),1)</f>
        <v>#N/A</v>
      </c>
      <c r="Z67" s="8" t="e">
        <f>ROUND(VLOOKUP($M67,age!$A$2:$M$457,13,FALSE),1)</f>
        <v>#N/A</v>
      </c>
      <c r="AA67" s="8" t="e">
        <f>ROUND(VLOOKUP($N67,ht!$A$2:$H$253,2,FALSE),1)</f>
        <v>#N/A</v>
      </c>
      <c r="AB67" s="8" t="e">
        <f>ROUND(VLOOKUP($N67,ht!$A$2:$H$253,3,FALSE),1)</f>
        <v>#N/A</v>
      </c>
      <c r="AC67" s="8" t="e">
        <f>ROUND(VLOOKUP($N67,ht!$A$2:$H$253,4,FALSE),1)</f>
        <v>#N/A</v>
      </c>
      <c r="AD67" s="8" t="e">
        <f>ROUND(VLOOKUP($N67,ht!$A$2:$H$253,5,FALSE),1)</f>
        <v>#N/A</v>
      </c>
      <c r="AE67" s="8" t="e">
        <f>ROUND(VLOOKUP($N67,ht!$A$2:$H$253,6,FALSE),1)</f>
        <v>#N/A</v>
      </c>
      <c r="AF67" s="8" t="e">
        <f>ROUND(VLOOKUP($N67,ht!$A$2:$H$253,7,FALSE),1)</f>
        <v>#N/A</v>
      </c>
      <c r="AG67" s="8" t="e">
        <f>ROUND(VLOOKUP($N67,ht!$A$2:$H$253,8,FALSE),1)</f>
        <v>#N/A</v>
      </c>
    </row>
    <row r="68" spans="1:33" x14ac:dyDescent="0.5">
      <c r="A68" s="13"/>
      <c r="B68" s="14"/>
      <c r="C68" s="15"/>
      <c r="D68" s="15"/>
      <c r="E68" s="15"/>
      <c r="F68" s="15"/>
      <c r="G68" s="15"/>
      <c r="H68" s="18" t="str">
        <f t="shared" si="4"/>
        <v/>
      </c>
      <c r="I68" s="18" t="str">
        <f t="shared" si="0"/>
        <v/>
      </c>
      <c r="J68" s="18" t="str">
        <f t="shared" si="1"/>
        <v/>
      </c>
      <c r="K68" s="19" t="str">
        <f>Profile!$B$2</f>
        <v>-</v>
      </c>
      <c r="L68" s="21">
        <f t="shared" si="2"/>
        <v>44593</v>
      </c>
      <c r="M68" s="8" t="str">
        <f t="shared" si="3"/>
        <v>0</v>
      </c>
      <c r="N68" s="8" t="str">
        <f t="shared" si="5"/>
        <v>0</v>
      </c>
      <c r="O68" s="8" t="e">
        <f>ROUND(VLOOKUP($M68,age!$A$2:$M$457,2,FALSE),1)</f>
        <v>#N/A</v>
      </c>
      <c r="P68" s="8" t="e">
        <f>ROUND(VLOOKUP($M68,age!$A$2:$M$457,3,FALSE),1)</f>
        <v>#N/A</v>
      </c>
      <c r="Q68" s="8" t="e">
        <f>ROUND(VLOOKUP($M68,age!$A$2:$M$457,4,FALSE),1)</f>
        <v>#N/A</v>
      </c>
      <c r="R68" s="8" t="e">
        <f>ROUND(VLOOKUP($M68,age!$A$2:$M$457,5,FALSE),1)</f>
        <v>#N/A</v>
      </c>
      <c r="S68" s="8" t="e">
        <f>ROUND(VLOOKUP($M68,age!$A$2:$M$457,6,FALSE),1)</f>
        <v>#N/A</v>
      </c>
      <c r="T68" s="8" t="e">
        <f>ROUND(VLOOKUP($M68,age!$A$2:$M$457,7,FALSE),1)</f>
        <v>#N/A</v>
      </c>
      <c r="U68" s="8" t="e">
        <f>ROUND(VLOOKUP($M68,age!$A$2:$M$457,8,FALSE),1)</f>
        <v>#N/A</v>
      </c>
      <c r="V68" s="8" t="e">
        <f>ROUND(VLOOKUP($M68,age!$A$2:$M$457,9,FALSE),1)</f>
        <v>#N/A</v>
      </c>
      <c r="W68" s="8" t="e">
        <f>ROUND(VLOOKUP($M68,age!$A$2:$M$457,10,FALSE),1)</f>
        <v>#N/A</v>
      </c>
      <c r="X68" s="8" t="e">
        <f>ROUND(VLOOKUP($M68,age!$A$2:$M$457,11,FALSE),1)</f>
        <v>#N/A</v>
      </c>
      <c r="Y68" s="8" t="e">
        <f>ROUND(VLOOKUP($M68,age!$A$2:$M$457,12,FALSE),1)</f>
        <v>#N/A</v>
      </c>
      <c r="Z68" s="8" t="e">
        <f>ROUND(VLOOKUP($M68,age!$A$2:$M$457,13,FALSE),1)</f>
        <v>#N/A</v>
      </c>
      <c r="AA68" s="8" t="e">
        <f>ROUND(VLOOKUP($N68,ht!$A$2:$H$253,2,FALSE),1)</f>
        <v>#N/A</v>
      </c>
      <c r="AB68" s="8" t="e">
        <f>ROUND(VLOOKUP($N68,ht!$A$2:$H$253,3,FALSE),1)</f>
        <v>#N/A</v>
      </c>
      <c r="AC68" s="8" t="e">
        <f>ROUND(VLOOKUP($N68,ht!$A$2:$H$253,4,FALSE),1)</f>
        <v>#N/A</v>
      </c>
      <c r="AD68" s="8" t="e">
        <f>ROUND(VLOOKUP($N68,ht!$A$2:$H$253,5,FALSE),1)</f>
        <v>#N/A</v>
      </c>
      <c r="AE68" s="8" t="e">
        <f>ROUND(VLOOKUP($N68,ht!$A$2:$H$253,6,FALSE),1)</f>
        <v>#N/A</v>
      </c>
      <c r="AF68" s="8" t="e">
        <f>ROUND(VLOOKUP($N68,ht!$A$2:$H$253,7,FALSE),1)</f>
        <v>#N/A</v>
      </c>
      <c r="AG68" s="8" t="e">
        <f>ROUND(VLOOKUP($N68,ht!$A$2:$H$253,8,FALSE),1)</f>
        <v>#N/A</v>
      </c>
    </row>
    <row r="69" spans="1:33" x14ac:dyDescent="0.5">
      <c r="A69" s="13"/>
      <c r="B69" s="14"/>
      <c r="C69" s="15"/>
      <c r="D69" s="15"/>
      <c r="E69" s="15"/>
      <c r="F69" s="15"/>
      <c r="G69" s="15"/>
      <c r="H69" s="18" t="str">
        <f t="shared" si="4"/>
        <v/>
      </c>
      <c r="I69" s="18" t="str">
        <f t="shared" ref="I69:I103" si="6">IF(G69=0,"",IF(G69&gt;Z69,"สูง",IF(G69&gt;Y69,"ค่อนข้างสูง",IF(G69&gt;=X69,"ส่วนสูงตามเกณฑ์",IF(G69&gt;=W69,"ค่อนข้างเตี้ย","เตี้ย")))))</f>
        <v/>
      </c>
      <c r="J69" s="18" t="str">
        <f t="shared" ref="J69:J103" si="7">IF(F69=0,"",IF(F69&gt;AG69,"อ้วน",IF(F69&gt;AF69,"เริ่มอ้วน",IF(F69&gt;AE69,"ท้วม",IF(F69&gt;=AD69,"สมส่วน",IF(F69&gt;=AC69,"ค่อนข้างผอม","ผอม"))))))</f>
        <v/>
      </c>
      <c r="K69" s="19" t="str">
        <f>Profile!$B$2</f>
        <v>-</v>
      </c>
      <c r="L69" s="21">
        <f t="shared" ref="L69:L103" si="8">$J$1</f>
        <v>44593</v>
      </c>
      <c r="M69" s="8" t="str">
        <f t="shared" ref="M69:M103" si="9">CONCATENATE(C69,D69*12+E69)</f>
        <v>0</v>
      </c>
      <c r="N69" s="8" t="str">
        <f t="shared" si="5"/>
        <v>0</v>
      </c>
      <c r="O69" s="8" t="e">
        <f>ROUND(VLOOKUP($M69,age!$A$2:$M$457,2,FALSE),1)</f>
        <v>#N/A</v>
      </c>
      <c r="P69" s="8" t="e">
        <f>ROUND(VLOOKUP($M69,age!$A$2:$M$457,3,FALSE),1)</f>
        <v>#N/A</v>
      </c>
      <c r="Q69" s="8" t="e">
        <f>ROUND(VLOOKUP($M69,age!$A$2:$M$457,4,FALSE),1)</f>
        <v>#N/A</v>
      </c>
      <c r="R69" s="8" t="e">
        <f>ROUND(VLOOKUP($M69,age!$A$2:$M$457,5,FALSE),1)</f>
        <v>#N/A</v>
      </c>
      <c r="S69" s="8" t="e">
        <f>ROUND(VLOOKUP($M69,age!$A$2:$M$457,6,FALSE),1)</f>
        <v>#N/A</v>
      </c>
      <c r="T69" s="8" t="e">
        <f>ROUND(VLOOKUP($M69,age!$A$2:$M$457,7,FALSE),1)</f>
        <v>#N/A</v>
      </c>
      <c r="U69" s="8" t="e">
        <f>ROUND(VLOOKUP($M69,age!$A$2:$M$457,8,FALSE),1)</f>
        <v>#N/A</v>
      </c>
      <c r="V69" s="8" t="e">
        <f>ROUND(VLOOKUP($M69,age!$A$2:$M$457,9,FALSE),1)</f>
        <v>#N/A</v>
      </c>
      <c r="W69" s="8" t="e">
        <f>ROUND(VLOOKUP($M69,age!$A$2:$M$457,10,FALSE),1)</f>
        <v>#N/A</v>
      </c>
      <c r="X69" s="8" t="e">
        <f>ROUND(VLOOKUP($M69,age!$A$2:$M$457,11,FALSE),1)</f>
        <v>#N/A</v>
      </c>
      <c r="Y69" s="8" t="e">
        <f>ROUND(VLOOKUP($M69,age!$A$2:$M$457,12,FALSE),1)</f>
        <v>#N/A</v>
      </c>
      <c r="Z69" s="8" t="e">
        <f>ROUND(VLOOKUP($M69,age!$A$2:$M$457,13,FALSE),1)</f>
        <v>#N/A</v>
      </c>
      <c r="AA69" s="8" t="e">
        <f>ROUND(VLOOKUP($N69,ht!$A$2:$H$253,2,FALSE),1)</f>
        <v>#N/A</v>
      </c>
      <c r="AB69" s="8" t="e">
        <f>ROUND(VLOOKUP($N69,ht!$A$2:$H$253,3,FALSE),1)</f>
        <v>#N/A</v>
      </c>
      <c r="AC69" s="8" t="e">
        <f>ROUND(VLOOKUP($N69,ht!$A$2:$H$253,4,FALSE),1)</f>
        <v>#N/A</v>
      </c>
      <c r="AD69" s="8" t="e">
        <f>ROUND(VLOOKUP($N69,ht!$A$2:$H$253,5,FALSE),1)</f>
        <v>#N/A</v>
      </c>
      <c r="AE69" s="8" t="e">
        <f>ROUND(VLOOKUP($N69,ht!$A$2:$H$253,6,FALSE),1)</f>
        <v>#N/A</v>
      </c>
      <c r="AF69" s="8" t="e">
        <f>ROUND(VLOOKUP($N69,ht!$A$2:$H$253,7,FALSE),1)</f>
        <v>#N/A</v>
      </c>
      <c r="AG69" s="8" t="e">
        <f>ROUND(VLOOKUP($N69,ht!$A$2:$H$253,8,FALSE),1)</f>
        <v>#N/A</v>
      </c>
    </row>
    <row r="70" spans="1:33" x14ac:dyDescent="0.5">
      <c r="A70" s="13"/>
      <c r="B70" s="14"/>
      <c r="C70" s="15"/>
      <c r="D70" s="15"/>
      <c r="E70" s="15"/>
      <c r="F70" s="15"/>
      <c r="G70" s="15"/>
      <c r="H70" s="18" t="str">
        <f t="shared" ref="H70:H103" si="10">IF(F70=0,"",IF(F70&gt;T70,"น้ำหนักมากเกินเกณฑ์",IF(F70&gt;S70,"น้ำหนักค่อนข้างมาก",IF(F70&gt;=R70,"น้ำหนักตามเกณฑ์",IF(F70&gt;=Q70,"น้ำหนักค่อนข้างน้อย","น้ำหนักน้อยกว่าเกณฑ์")))))</f>
        <v/>
      </c>
      <c r="I70" s="18" t="str">
        <f t="shared" si="6"/>
        <v/>
      </c>
      <c r="J70" s="18" t="str">
        <f t="shared" si="7"/>
        <v/>
      </c>
      <c r="K70" s="19" t="str">
        <f>Profile!$B$2</f>
        <v>-</v>
      </c>
      <c r="L70" s="21">
        <f t="shared" si="8"/>
        <v>44593</v>
      </c>
      <c r="M70" s="8" t="str">
        <f t="shared" si="9"/>
        <v>0</v>
      </c>
      <c r="N70" s="8" t="str">
        <f t="shared" ref="N70:N103" si="11">CONCATENATE(C70,ROUND(G70,0))</f>
        <v>0</v>
      </c>
      <c r="O70" s="8" t="e">
        <f>ROUND(VLOOKUP($M70,age!$A$2:$M$457,2,FALSE),1)</f>
        <v>#N/A</v>
      </c>
      <c r="P70" s="8" t="e">
        <f>ROUND(VLOOKUP($M70,age!$A$2:$M$457,3,FALSE),1)</f>
        <v>#N/A</v>
      </c>
      <c r="Q70" s="8" t="e">
        <f>ROUND(VLOOKUP($M70,age!$A$2:$M$457,4,FALSE),1)</f>
        <v>#N/A</v>
      </c>
      <c r="R70" s="8" t="e">
        <f>ROUND(VLOOKUP($M70,age!$A$2:$M$457,5,FALSE),1)</f>
        <v>#N/A</v>
      </c>
      <c r="S70" s="8" t="e">
        <f>ROUND(VLOOKUP($M70,age!$A$2:$M$457,6,FALSE),1)</f>
        <v>#N/A</v>
      </c>
      <c r="T70" s="8" t="e">
        <f>ROUND(VLOOKUP($M70,age!$A$2:$M$457,7,FALSE),1)</f>
        <v>#N/A</v>
      </c>
      <c r="U70" s="8" t="e">
        <f>ROUND(VLOOKUP($M70,age!$A$2:$M$457,8,FALSE),1)</f>
        <v>#N/A</v>
      </c>
      <c r="V70" s="8" t="e">
        <f>ROUND(VLOOKUP($M70,age!$A$2:$M$457,9,FALSE),1)</f>
        <v>#N/A</v>
      </c>
      <c r="W70" s="8" t="e">
        <f>ROUND(VLOOKUP($M70,age!$A$2:$M$457,10,FALSE),1)</f>
        <v>#N/A</v>
      </c>
      <c r="X70" s="8" t="e">
        <f>ROUND(VLOOKUP($M70,age!$A$2:$M$457,11,FALSE),1)</f>
        <v>#N/A</v>
      </c>
      <c r="Y70" s="8" t="e">
        <f>ROUND(VLOOKUP($M70,age!$A$2:$M$457,12,FALSE),1)</f>
        <v>#N/A</v>
      </c>
      <c r="Z70" s="8" t="e">
        <f>ROUND(VLOOKUP($M70,age!$A$2:$M$457,13,FALSE),1)</f>
        <v>#N/A</v>
      </c>
      <c r="AA70" s="8" t="e">
        <f>ROUND(VLOOKUP($N70,ht!$A$2:$H$253,2,FALSE),1)</f>
        <v>#N/A</v>
      </c>
      <c r="AB70" s="8" t="e">
        <f>ROUND(VLOOKUP($N70,ht!$A$2:$H$253,3,FALSE),1)</f>
        <v>#N/A</v>
      </c>
      <c r="AC70" s="8" t="e">
        <f>ROUND(VLOOKUP($N70,ht!$A$2:$H$253,4,FALSE),1)</f>
        <v>#N/A</v>
      </c>
      <c r="AD70" s="8" t="e">
        <f>ROUND(VLOOKUP($N70,ht!$A$2:$H$253,5,FALSE),1)</f>
        <v>#N/A</v>
      </c>
      <c r="AE70" s="8" t="e">
        <f>ROUND(VLOOKUP($N70,ht!$A$2:$H$253,6,FALSE),1)</f>
        <v>#N/A</v>
      </c>
      <c r="AF70" s="8" t="e">
        <f>ROUND(VLOOKUP($N70,ht!$A$2:$H$253,7,FALSE),1)</f>
        <v>#N/A</v>
      </c>
      <c r="AG70" s="8" t="e">
        <f>ROUND(VLOOKUP($N70,ht!$A$2:$H$253,8,FALSE),1)</f>
        <v>#N/A</v>
      </c>
    </row>
    <row r="71" spans="1:33" x14ac:dyDescent="0.5">
      <c r="A71" s="13"/>
      <c r="B71" s="14"/>
      <c r="C71" s="15"/>
      <c r="D71" s="15"/>
      <c r="E71" s="15"/>
      <c r="F71" s="15"/>
      <c r="G71" s="15"/>
      <c r="H71" s="18" t="str">
        <f t="shared" si="10"/>
        <v/>
      </c>
      <c r="I71" s="18" t="str">
        <f t="shared" si="6"/>
        <v/>
      </c>
      <c r="J71" s="18" t="str">
        <f t="shared" si="7"/>
        <v/>
      </c>
      <c r="K71" s="19" t="str">
        <f>Profile!$B$2</f>
        <v>-</v>
      </c>
      <c r="L71" s="21">
        <f t="shared" si="8"/>
        <v>44593</v>
      </c>
      <c r="M71" s="8" t="str">
        <f t="shared" si="9"/>
        <v>0</v>
      </c>
      <c r="N71" s="8" t="str">
        <f t="shared" si="11"/>
        <v>0</v>
      </c>
      <c r="O71" s="8" t="e">
        <f>ROUND(VLOOKUP($M71,age!$A$2:$M$457,2,FALSE),1)</f>
        <v>#N/A</v>
      </c>
      <c r="P71" s="8" t="e">
        <f>ROUND(VLOOKUP($M71,age!$A$2:$M$457,3,FALSE),1)</f>
        <v>#N/A</v>
      </c>
      <c r="Q71" s="8" t="e">
        <f>ROUND(VLOOKUP($M71,age!$A$2:$M$457,4,FALSE),1)</f>
        <v>#N/A</v>
      </c>
      <c r="R71" s="8" t="e">
        <f>ROUND(VLOOKUP($M71,age!$A$2:$M$457,5,FALSE),1)</f>
        <v>#N/A</v>
      </c>
      <c r="S71" s="8" t="e">
        <f>ROUND(VLOOKUP($M71,age!$A$2:$M$457,6,FALSE),1)</f>
        <v>#N/A</v>
      </c>
      <c r="T71" s="8" t="e">
        <f>ROUND(VLOOKUP($M71,age!$A$2:$M$457,7,FALSE),1)</f>
        <v>#N/A</v>
      </c>
      <c r="U71" s="8" t="e">
        <f>ROUND(VLOOKUP($M71,age!$A$2:$M$457,8,FALSE),1)</f>
        <v>#N/A</v>
      </c>
      <c r="V71" s="8" t="e">
        <f>ROUND(VLOOKUP($M71,age!$A$2:$M$457,9,FALSE),1)</f>
        <v>#N/A</v>
      </c>
      <c r="W71" s="8" t="e">
        <f>ROUND(VLOOKUP($M71,age!$A$2:$M$457,10,FALSE),1)</f>
        <v>#N/A</v>
      </c>
      <c r="X71" s="8" t="e">
        <f>ROUND(VLOOKUP($M71,age!$A$2:$M$457,11,FALSE),1)</f>
        <v>#N/A</v>
      </c>
      <c r="Y71" s="8" t="e">
        <f>ROUND(VLOOKUP($M71,age!$A$2:$M$457,12,FALSE),1)</f>
        <v>#N/A</v>
      </c>
      <c r="Z71" s="8" t="e">
        <f>ROUND(VLOOKUP($M71,age!$A$2:$M$457,13,FALSE),1)</f>
        <v>#N/A</v>
      </c>
      <c r="AA71" s="8" t="e">
        <f>ROUND(VLOOKUP($N71,ht!$A$2:$H$253,2,FALSE),1)</f>
        <v>#N/A</v>
      </c>
      <c r="AB71" s="8" t="e">
        <f>ROUND(VLOOKUP($N71,ht!$A$2:$H$253,3,FALSE),1)</f>
        <v>#N/A</v>
      </c>
      <c r="AC71" s="8" t="e">
        <f>ROUND(VLOOKUP($N71,ht!$A$2:$H$253,4,FALSE),1)</f>
        <v>#N/A</v>
      </c>
      <c r="AD71" s="8" t="e">
        <f>ROUND(VLOOKUP($N71,ht!$A$2:$H$253,5,FALSE),1)</f>
        <v>#N/A</v>
      </c>
      <c r="AE71" s="8" t="e">
        <f>ROUND(VLOOKUP($N71,ht!$A$2:$H$253,6,FALSE),1)</f>
        <v>#N/A</v>
      </c>
      <c r="AF71" s="8" t="e">
        <f>ROUND(VLOOKUP($N71,ht!$A$2:$H$253,7,FALSE),1)</f>
        <v>#N/A</v>
      </c>
      <c r="AG71" s="8" t="e">
        <f>ROUND(VLOOKUP($N71,ht!$A$2:$H$253,8,FALSE),1)</f>
        <v>#N/A</v>
      </c>
    </row>
    <row r="72" spans="1:33" x14ac:dyDescent="0.5">
      <c r="A72" s="13"/>
      <c r="B72" s="14"/>
      <c r="C72" s="15"/>
      <c r="D72" s="15"/>
      <c r="E72" s="15"/>
      <c r="F72" s="15"/>
      <c r="G72" s="15"/>
      <c r="H72" s="18" t="str">
        <f t="shared" si="10"/>
        <v/>
      </c>
      <c r="I72" s="18" t="str">
        <f t="shared" si="6"/>
        <v/>
      </c>
      <c r="J72" s="18" t="str">
        <f t="shared" si="7"/>
        <v/>
      </c>
      <c r="K72" s="19" t="str">
        <f>Profile!$B$2</f>
        <v>-</v>
      </c>
      <c r="L72" s="21">
        <f t="shared" si="8"/>
        <v>44593</v>
      </c>
      <c r="M72" s="8" t="str">
        <f t="shared" si="9"/>
        <v>0</v>
      </c>
      <c r="N72" s="8" t="str">
        <f t="shared" si="11"/>
        <v>0</v>
      </c>
      <c r="O72" s="8" t="e">
        <f>ROUND(VLOOKUP($M72,age!$A$2:$M$457,2,FALSE),1)</f>
        <v>#N/A</v>
      </c>
      <c r="P72" s="8" t="e">
        <f>ROUND(VLOOKUP($M72,age!$A$2:$M$457,3,FALSE),1)</f>
        <v>#N/A</v>
      </c>
      <c r="Q72" s="8" t="e">
        <f>ROUND(VLOOKUP($M72,age!$A$2:$M$457,4,FALSE),1)</f>
        <v>#N/A</v>
      </c>
      <c r="R72" s="8" t="e">
        <f>ROUND(VLOOKUP($M72,age!$A$2:$M$457,5,FALSE),1)</f>
        <v>#N/A</v>
      </c>
      <c r="S72" s="8" t="e">
        <f>ROUND(VLOOKUP($M72,age!$A$2:$M$457,6,FALSE),1)</f>
        <v>#N/A</v>
      </c>
      <c r="T72" s="8" t="e">
        <f>ROUND(VLOOKUP($M72,age!$A$2:$M$457,7,FALSE),1)</f>
        <v>#N/A</v>
      </c>
      <c r="U72" s="8" t="e">
        <f>ROUND(VLOOKUP($M72,age!$A$2:$M$457,8,FALSE),1)</f>
        <v>#N/A</v>
      </c>
      <c r="V72" s="8" t="e">
        <f>ROUND(VLOOKUP($M72,age!$A$2:$M$457,9,FALSE),1)</f>
        <v>#N/A</v>
      </c>
      <c r="W72" s="8" t="e">
        <f>ROUND(VLOOKUP($M72,age!$A$2:$M$457,10,FALSE),1)</f>
        <v>#N/A</v>
      </c>
      <c r="X72" s="8" t="e">
        <f>ROUND(VLOOKUP($M72,age!$A$2:$M$457,11,FALSE),1)</f>
        <v>#N/A</v>
      </c>
      <c r="Y72" s="8" t="e">
        <f>ROUND(VLOOKUP($M72,age!$A$2:$M$457,12,FALSE),1)</f>
        <v>#N/A</v>
      </c>
      <c r="Z72" s="8" t="e">
        <f>ROUND(VLOOKUP($M72,age!$A$2:$M$457,13,FALSE),1)</f>
        <v>#N/A</v>
      </c>
      <c r="AA72" s="8" t="e">
        <f>ROUND(VLOOKUP($N72,ht!$A$2:$H$253,2,FALSE),1)</f>
        <v>#N/A</v>
      </c>
      <c r="AB72" s="8" t="e">
        <f>ROUND(VLOOKUP($N72,ht!$A$2:$H$253,3,FALSE),1)</f>
        <v>#N/A</v>
      </c>
      <c r="AC72" s="8" t="e">
        <f>ROUND(VLOOKUP($N72,ht!$A$2:$H$253,4,FALSE),1)</f>
        <v>#N/A</v>
      </c>
      <c r="AD72" s="8" t="e">
        <f>ROUND(VLOOKUP($N72,ht!$A$2:$H$253,5,FALSE),1)</f>
        <v>#N/A</v>
      </c>
      <c r="AE72" s="8" t="e">
        <f>ROUND(VLOOKUP($N72,ht!$A$2:$H$253,6,FALSE),1)</f>
        <v>#N/A</v>
      </c>
      <c r="AF72" s="8" t="e">
        <f>ROUND(VLOOKUP($N72,ht!$A$2:$H$253,7,FALSE),1)</f>
        <v>#N/A</v>
      </c>
      <c r="AG72" s="8" t="e">
        <f>ROUND(VLOOKUP($N72,ht!$A$2:$H$253,8,FALSE),1)</f>
        <v>#N/A</v>
      </c>
    </row>
    <row r="73" spans="1:33" x14ac:dyDescent="0.5">
      <c r="A73" s="13"/>
      <c r="B73" s="14"/>
      <c r="C73" s="15"/>
      <c r="D73" s="15"/>
      <c r="E73" s="15"/>
      <c r="F73" s="15"/>
      <c r="G73" s="15"/>
      <c r="H73" s="18" t="str">
        <f t="shared" si="10"/>
        <v/>
      </c>
      <c r="I73" s="18" t="str">
        <f t="shared" si="6"/>
        <v/>
      </c>
      <c r="J73" s="18" t="str">
        <f t="shared" si="7"/>
        <v/>
      </c>
      <c r="K73" s="19" t="str">
        <f>Profile!$B$2</f>
        <v>-</v>
      </c>
      <c r="L73" s="21">
        <f t="shared" si="8"/>
        <v>44593</v>
      </c>
      <c r="M73" s="8" t="str">
        <f t="shared" si="9"/>
        <v>0</v>
      </c>
      <c r="N73" s="8" t="str">
        <f t="shared" si="11"/>
        <v>0</v>
      </c>
      <c r="O73" s="8" t="e">
        <f>ROUND(VLOOKUP($M73,age!$A$2:$M$457,2,FALSE),1)</f>
        <v>#N/A</v>
      </c>
      <c r="P73" s="8" t="e">
        <f>ROUND(VLOOKUP($M73,age!$A$2:$M$457,3,FALSE),1)</f>
        <v>#N/A</v>
      </c>
      <c r="Q73" s="8" t="e">
        <f>ROUND(VLOOKUP($M73,age!$A$2:$M$457,4,FALSE),1)</f>
        <v>#N/A</v>
      </c>
      <c r="R73" s="8" t="e">
        <f>ROUND(VLOOKUP($M73,age!$A$2:$M$457,5,FALSE),1)</f>
        <v>#N/A</v>
      </c>
      <c r="S73" s="8" t="e">
        <f>ROUND(VLOOKUP($M73,age!$A$2:$M$457,6,FALSE),1)</f>
        <v>#N/A</v>
      </c>
      <c r="T73" s="8" t="e">
        <f>ROUND(VLOOKUP($M73,age!$A$2:$M$457,7,FALSE),1)</f>
        <v>#N/A</v>
      </c>
      <c r="U73" s="8" t="e">
        <f>ROUND(VLOOKUP($M73,age!$A$2:$M$457,8,FALSE),1)</f>
        <v>#N/A</v>
      </c>
      <c r="V73" s="8" t="e">
        <f>ROUND(VLOOKUP($M73,age!$A$2:$M$457,9,FALSE),1)</f>
        <v>#N/A</v>
      </c>
      <c r="W73" s="8" t="e">
        <f>ROUND(VLOOKUP($M73,age!$A$2:$M$457,10,FALSE),1)</f>
        <v>#N/A</v>
      </c>
      <c r="X73" s="8" t="e">
        <f>ROUND(VLOOKUP($M73,age!$A$2:$M$457,11,FALSE),1)</f>
        <v>#N/A</v>
      </c>
      <c r="Y73" s="8" t="e">
        <f>ROUND(VLOOKUP($M73,age!$A$2:$M$457,12,FALSE),1)</f>
        <v>#N/A</v>
      </c>
      <c r="Z73" s="8" t="e">
        <f>ROUND(VLOOKUP($M73,age!$A$2:$M$457,13,FALSE),1)</f>
        <v>#N/A</v>
      </c>
      <c r="AA73" s="8" t="e">
        <f>ROUND(VLOOKUP($N73,ht!$A$2:$H$253,2,FALSE),1)</f>
        <v>#N/A</v>
      </c>
      <c r="AB73" s="8" t="e">
        <f>ROUND(VLOOKUP($N73,ht!$A$2:$H$253,3,FALSE),1)</f>
        <v>#N/A</v>
      </c>
      <c r="AC73" s="8" t="e">
        <f>ROUND(VLOOKUP($N73,ht!$A$2:$H$253,4,FALSE),1)</f>
        <v>#N/A</v>
      </c>
      <c r="AD73" s="8" t="e">
        <f>ROUND(VLOOKUP($N73,ht!$A$2:$H$253,5,FALSE),1)</f>
        <v>#N/A</v>
      </c>
      <c r="AE73" s="8" t="e">
        <f>ROUND(VLOOKUP($N73,ht!$A$2:$H$253,6,FALSE),1)</f>
        <v>#N/A</v>
      </c>
      <c r="AF73" s="8" t="e">
        <f>ROUND(VLOOKUP($N73,ht!$A$2:$H$253,7,FALSE),1)</f>
        <v>#N/A</v>
      </c>
      <c r="AG73" s="8" t="e">
        <f>ROUND(VLOOKUP($N73,ht!$A$2:$H$253,8,FALSE),1)</f>
        <v>#N/A</v>
      </c>
    </row>
    <row r="74" spans="1:33" x14ac:dyDescent="0.5">
      <c r="A74" s="13"/>
      <c r="B74" s="14"/>
      <c r="C74" s="15"/>
      <c r="D74" s="15"/>
      <c r="E74" s="15"/>
      <c r="F74" s="15"/>
      <c r="G74" s="15"/>
      <c r="H74" s="18" t="str">
        <f t="shared" si="10"/>
        <v/>
      </c>
      <c r="I74" s="18" t="str">
        <f t="shared" si="6"/>
        <v/>
      </c>
      <c r="J74" s="18" t="str">
        <f t="shared" si="7"/>
        <v/>
      </c>
      <c r="K74" s="19" t="str">
        <f>Profile!$B$2</f>
        <v>-</v>
      </c>
      <c r="L74" s="21">
        <f t="shared" si="8"/>
        <v>44593</v>
      </c>
      <c r="M74" s="8" t="str">
        <f t="shared" si="9"/>
        <v>0</v>
      </c>
      <c r="N74" s="8" t="str">
        <f t="shared" si="11"/>
        <v>0</v>
      </c>
      <c r="O74" s="8" t="e">
        <f>ROUND(VLOOKUP($M74,age!$A$2:$M$457,2,FALSE),1)</f>
        <v>#N/A</v>
      </c>
      <c r="P74" s="8" t="e">
        <f>ROUND(VLOOKUP($M74,age!$A$2:$M$457,3,FALSE),1)</f>
        <v>#N/A</v>
      </c>
      <c r="Q74" s="8" t="e">
        <f>ROUND(VLOOKUP($M74,age!$A$2:$M$457,4,FALSE),1)</f>
        <v>#N/A</v>
      </c>
      <c r="R74" s="8" t="e">
        <f>ROUND(VLOOKUP($M74,age!$A$2:$M$457,5,FALSE),1)</f>
        <v>#N/A</v>
      </c>
      <c r="S74" s="8" t="e">
        <f>ROUND(VLOOKUP($M74,age!$A$2:$M$457,6,FALSE),1)</f>
        <v>#N/A</v>
      </c>
      <c r="T74" s="8" t="e">
        <f>ROUND(VLOOKUP($M74,age!$A$2:$M$457,7,FALSE),1)</f>
        <v>#N/A</v>
      </c>
      <c r="U74" s="8" t="e">
        <f>ROUND(VLOOKUP($M74,age!$A$2:$M$457,8,FALSE),1)</f>
        <v>#N/A</v>
      </c>
      <c r="V74" s="8" t="e">
        <f>ROUND(VLOOKUP($M74,age!$A$2:$M$457,9,FALSE),1)</f>
        <v>#N/A</v>
      </c>
      <c r="W74" s="8" t="e">
        <f>ROUND(VLOOKUP($M74,age!$A$2:$M$457,10,FALSE),1)</f>
        <v>#N/A</v>
      </c>
      <c r="X74" s="8" t="e">
        <f>ROUND(VLOOKUP($M74,age!$A$2:$M$457,11,FALSE),1)</f>
        <v>#N/A</v>
      </c>
      <c r="Y74" s="8" t="e">
        <f>ROUND(VLOOKUP($M74,age!$A$2:$M$457,12,FALSE),1)</f>
        <v>#N/A</v>
      </c>
      <c r="Z74" s="8" t="e">
        <f>ROUND(VLOOKUP($M74,age!$A$2:$M$457,13,FALSE),1)</f>
        <v>#N/A</v>
      </c>
      <c r="AA74" s="8" t="e">
        <f>ROUND(VLOOKUP($N74,ht!$A$2:$H$253,2,FALSE),1)</f>
        <v>#N/A</v>
      </c>
      <c r="AB74" s="8" t="e">
        <f>ROUND(VLOOKUP($N74,ht!$A$2:$H$253,3,FALSE),1)</f>
        <v>#N/A</v>
      </c>
      <c r="AC74" s="8" t="e">
        <f>ROUND(VLOOKUP($N74,ht!$A$2:$H$253,4,FALSE),1)</f>
        <v>#N/A</v>
      </c>
      <c r="AD74" s="8" t="e">
        <f>ROUND(VLOOKUP($N74,ht!$A$2:$H$253,5,FALSE),1)</f>
        <v>#N/A</v>
      </c>
      <c r="AE74" s="8" t="e">
        <f>ROUND(VLOOKUP($N74,ht!$A$2:$H$253,6,FALSE),1)</f>
        <v>#N/A</v>
      </c>
      <c r="AF74" s="8" t="e">
        <f>ROUND(VLOOKUP($N74,ht!$A$2:$H$253,7,FALSE),1)</f>
        <v>#N/A</v>
      </c>
      <c r="AG74" s="8" t="e">
        <f>ROUND(VLOOKUP($N74,ht!$A$2:$H$253,8,FALSE),1)</f>
        <v>#N/A</v>
      </c>
    </row>
    <row r="75" spans="1:33" x14ac:dyDescent="0.5">
      <c r="A75" s="13"/>
      <c r="B75" s="14"/>
      <c r="C75" s="15"/>
      <c r="D75" s="15"/>
      <c r="E75" s="15"/>
      <c r="F75" s="15"/>
      <c r="G75" s="15"/>
      <c r="H75" s="18" t="str">
        <f t="shared" si="10"/>
        <v/>
      </c>
      <c r="I75" s="18" t="str">
        <f t="shared" si="6"/>
        <v/>
      </c>
      <c r="J75" s="18" t="str">
        <f t="shared" si="7"/>
        <v/>
      </c>
      <c r="K75" s="19" t="str">
        <f>Profile!$B$2</f>
        <v>-</v>
      </c>
      <c r="L75" s="21">
        <f t="shared" si="8"/>
        <v>44593</v>
      </c>
      <c r="M75" s="8" t="str">
        <f t="shared" si="9"/>
        <v>0</v>
      </c>
      <c r="N75" s="8" t="str">
        <f t="shared" si="11"/>
        <v>0</v>
      </c>
      <c r="O75" s="8" t="e">
        <f>ROUND(VLOOKUP($M75,age!$A$2:$M$457,2,FALSE),1)</f>
        <v>#N/A</v>
      </c>
      <c r="P75" s="8" t="e">
        <f>ROUND(VLOOKUP($M75,age!$A$2:$M$457,3,FALSE),1)</f>
        <v>#N/A</v>
      </c>
      <c r="Q75" s="8" t="e">
        <f>ROUND(VLOOKUP($M75,age!$A$2:$M$457,4,FALSE),1)</f>
        <v>#N/A</v>
      </c>
      <c r="R75" s="8" t="e">
        <f>ROUND(VLOOKUP($M75,age!$A$2:$M$457,5,FALSE),1)</f>
        <v>#N/A</v>
      </c>
      <c r="S75" s="8" t="e">
        <f>ROUND(VLOOKUP($M75,age!$A$2:$M$457,6,FALSE),1)</f>
        <v>#N/A</v>
      </c>
      <c r="T75" s="8" t="e">
        <f>ROUND(VLOOKUP($M75,age!$A$2:$M$457,7,FALSE),1)</f>
        <v>#N/A</v>
      </c>
      <c r="U75" s="8" t="e">
        <f>ROUND(VLOOKUP($M75,age!$A$2:$M$457,8,FALSE),1)</f>
        <v>#N/A</v>
      </c>
      <c r="V75" s="8" t="e">
        <f>ROUND(VLOOKUP($M75,age!$A$2:$M$457,9,FALSE),1)</f>
        <v>#N/A</v>
      </c>
      <c r="W75" s="8" t="e">
        <f>ROUND(VLOOKUP($M75,age!$A$2:$M$457,10,FALSE),1)</f>
        <v>#N/A</v>
      </c>
      <c r="X75" s="8" t="e">
        <f>ROUND(VLOOKUP($M75,age!$A$2:$M$457,11,FALSE),1)</f>
        <v>#N/A</v>
      </c>
      <c r="Y75" s="8" t="e">
        <f>ROUND(VLOOKUP($M75,age!$A$2:$M$457,12,FALSE),1)</f>
        <v>#N/A</v>
      </c>
      <c r="Z75" s="8" t="e">
        <f>ROUND(VLOOKUP($M75,age!$A$2:$M$457,13,FALSE),1)</f>
        <v>#N/A</v>
      </c>
      <c r="AA75" s="8" t="e">
        <f>ROUND(VLOOKUP($N75,ht!$A$2:$H$253,2,FALSE),1)</f>
        <v>#N/A</v>
      </c>
      <c r="AB75" s="8" t="e">
        <f>ROUND(VLOOKUP($N75,ht!$A$2:$H$253,3,FALSE),1)</f>
        <v>#N/A</v>
      </c>
      <c r="AC75" s="8" t="e">
        <f>ROUND(VLOOKUP($N75,ht!$A$2:$H$253,4,FALSE),1)</f>
        <v>#N/A</v>
      </c>
      <c r="AD75" s="8" t="e">
        <f>ROUND(VLOOKUP($N75,ht!$A$2:$H$253,5,FALSE),1)</f>
        <v>#N/A</v>
      </c>
      <c r="AE75" s="8" t="e">
        <f>ROUND(VLOOKUP($N75,ht!$A$2:$H$253,6,FALSE),1)</f>
        <v>#N/A</v>
      </c>
      <c r="AF75" s="8" t="e">
        <f>ROUND(VLOOKUP($N75,ht!$A$2:$H$253,7,FALSE),1)</f>
        <v>#N/A</v>
      </c>
      <c r="AG75" s="8" t="e">
        <f>ROUND(VLOOKUP($N75,ht!$A$2:$H$253,8,FALSE),1)</f>
        <v>#N/A</v>
      </c>
    </row>
    <row r="76" spans="1:33" x14ac:dyDescent="0.5">
      <c r="A76" s="13"/>
      <c r="B76" s="14"/>
      <c r="C76" s="15"/>
      <c r="D76" s="15"/>
      <c r="E76" s="15"/>
      <c r="F76" s="15"/>
      <c r="G76" s="15"/>
      <c r="H76" s="18" t="str">
        <f t="shared" si="10"/>
        <v/>
      </c>
      <c r="I76" s="18" t="str">
        <f t="shared" si="6"/>
        <v/>
      </c>
      <c r="J76" s="18" t="str">
        <f t="shared" si="7"/>
        <v/>
      </c>
      <c r="K76" s="19" t="str">
        <f>Profile!$B$2</f>
        <v>-</v>
      </c>
      <c r="L76" s="21">
        <f t="shared" si="8"/>
        <v>44593</v>
      </c>
      <c r="M76" s="8" t="str">
        <f t="shared" si="9"/>
        <v>0</v>
      </c>
      <c r="N76" s="8" t="str">
        <f t="shared" si="11"/>
        <v>0</v>
      </c>
      <c r="O76" s="8" t="e">
        <f>ROUND(VLOOKUP($M76,age!$A$2:$M$457,2,FALSE),1)</f>
        <v>#N/A</v>
      </c>
      <c r="P76" s="8" t="e">
        <f>ROUND(VLOOKUP($M76,age!$A$2:$M$457,3,FALSE),1)</f>
        <v>#N/A</v>
      </c>
      <c r="Q76" s="8" t="e">
        <f>ROUND(VLOOKUP($M76,age!$A$2:$M$457,4,FALSE),1)</f>
        <v>#N/A</v>
      </c>
      <c r="R76" s="8" t="e">
        <f>ROUND(VLOOKUP($M76,age!$A$2:$M$457,5,FALSE),1)</f>
        <v>#N/A</v>
      </c>
      <c r="S76" s="8" t="e">
        <f>ROUND(VLOOKUP($M76,age!$A$2:$M$457,6,FALSE),1)</f>
        <v>#N/A</v>
      </c>
      <c r="T76" s="8" t="e">
        <f>ROUND(VLOOKUP($M76,age!$A$2:$M$457,7,FALSE),1)</f>
        <v>#N/A</v>
      </c>
      <c r="U76" s="8" t="e">
        <f>ROUND(VLOOKUP($M76,age!$A$2:$M$457,8,FALSE),1)</f>
        <v>#N/A</v>
      </c>
      <c r="V76" s="8" t="e">
        <f>ROUND(VLOOKUP($M76,age!$A$2:$M$457,9,FALSE),1)</f>
        <v>#N/A</v>
      </c>
      <c r="W76" s="8" t="e">
        <f>ROUND(VLOOKUP($M76,age!$A$2:$M$457,10,FALSE),1)</f>
        <v>#N/A</v>
      </c>
      <c r="X76" s="8" t="e">
        <f>ROUND(VLOOKUP($M76,age!$A$2:$M$457,11,FALSE),1)</f>
        <v>#N/A</v>
      </c>
      <c r="Y76" s="8" t="e">
        <f>ROUND(VLOOKUP($M76,age!$A$2:$M$457,12,FALSE),1)</f>
        <v>#N/A</v>
      </c>
      <c r="Z76" s="8" t="e">
        <f>ROUND(VLOOKUP($M76,age!$A$2:$M$457,13,FALSE),1)</f>
        <v>#N/A</v>
      </c>
      <c r="AA76" s="8" t="e">
        <f>ROUND(VLOOKUP($N76,ht!$A$2:$H$253,2,FALSE),1)</f>
        <v>#N/A</v>
      </c>
      <c r="AB76" s="8" t="e">
        <f>ROUND(VLOOKUP($N76,ht!$A$2:$H$253,3,FALSE),1)</f>
        <v>#N/A</v>
      </c>
      <c r="AC76" s="8" t="e">
        <f>ROUND(VLOOKUP($N76,ht!$A$2:$H$253,4,FALSE),1)</f>
        <v>#N/A</v>
      </c>
      <c r="AD76" s="8" t="e">
        <f>ROUND(VLOOKUP($N76,ht!$A$2:$H$253,5,FALSE),1)</f>
        <v>#N/A</v>
      </c>
      <c r="AE76" s="8" t="e">
        <f>ROUND(VLOOKUP($N76,ht!$A$2:$H$253,6,FALSE),1)</f>
        <v>#N/A</v>
      </c>
      <c r="AF76" s="8" t="e">
        <f>ROUND(VLOOKUP($N76,ht!$A$2:$H$253,7,FALSE),1)</f>
        <v>#N/A</v>
      </c>
      <c r="AG76" s="8" t="e">
        <f>ROUND(VLOOKUP($N76,ht!$A$2:$H$253,8,FALSE),1)</f>
        <v>#N/A</v>
      </c>
    </row>
    <row r="77" spans="1:33" x14ac:dyDescent="0.5">
      <c r="A77" s="13"/>
      <c r="B77" s="14"/>
      <c r="C77" s="15"/>
      <c r="D77" s="15"/>
      <c r="E77" s="15"/>
      <c r="F77" s="15"/>
      <c r="G77" s="15"/>
      <c r="H77" s="18" t="str">
        <f t="shared" si="10"/>
        <v/>
      </c>
      <c r="I77" s="18" t="str">
        <f t="shared" si="6"/>
        <v/>
      </c>
      <c r="J77" s="18" t="str">
        <f t="shared" si="7"/>
        <v/>
      </c>
      <c r="K77" s="19" t="str">
        <f>Profile!$B$2</f>
        <v>-</v>
      </c>
      <c r="L77" s="21">
        <f t="shared" si="8"/>
        <v>44593</v>
      </c>
      <c r="M77" s="8" t="str">
        <f t="shared" si="9"/>
        <v>0</v>
      </c>
      <c r="N77" s="8" t="str">
        <f t="shared" si="11"/>
        <v>0</v>
      </c>
      <c r="O77" s="8" t="e">
        <f>ROUND(VLOOKUP($M77,age!$A$2:$M$457,2,FALSE),1)</f>
        <v>#N/A</v>
      </c>
      <c r="P77" s="8" t="e">
        <f>ROUND(VLOOKUP($M77,age!$A$2:$M$457,3,FALSE),1)</f>
        <v>#N/A</v>
      </c>
      <c r="Q77" s="8" t="e">
        <f>ROUND(VLOOKUP($M77,age!$A$2:$M$457,4,FALSE),1)</f>
        <v>#N/A</v>
      </c>
      <c r="R77" s="8" t="e">
        <f>ROUND(VLOOKUP($M77,age!$A$2:$M$457,5,FALSE),1)</f>
        <v>#N/A</v>
      </c>
      <c r="S77" s="8" t="e">
        <f>ROUND(VLOOKUP($M77,age!$A$2:$M$457,6,FALSE),1)</f>
        <v>#N/A</v>
      </c>
      <c r="T77" s="8" t="e">
        <f>ROUND(VLOOKUP($M77,age!$A$2:$M$457,7,FALSE),1)</f>
        <v>#N/A</v>
      </c>
      <c r="U77" s="8" t="e">
        <f>ROUND(VLOOKUP($M77,age!$A$2:$M$457,8,FALSE),1)</f>
        <v>#N/A</v>
      </c>
      <c r="V77" s="8" t="e">
        <f>ROUND(VLOOKUP($M77,age!$A$2:$M$457,9,FALSE),1)</f>
        <v>#N/A</v>
      </c>
      <c r="W77" s="8" t="e">
        <f>ROUND(VLOOKUP($M77,age!$A$2:$M$457,10,FALSE),1)</f>
        <v>#N/A</v>
      </c>
      <c r="X77" s="8" t="e">
        <f>ROUND(VLOOKUP($M77,age!$A$2:$M$457,11,FALSE),1)</f>
        <v>#N/A</v>
      </c>
      <c r="Y77" s="8" t="e">
        <f>ROUND(VLOOKUP($M77,age!$A$2:$M$457,12,FALSE),1)</f>
        <v>#N/A</v>
      </c>
      <c r="Z77" s="8" t="e">
        <f>ROUND(VLOOKUP($M77,age!$A$2:$M$457,13,FALSE),1)</f>
        <v>#N/A</v>
      </c>
      <c r="AA77" s="8" t="e">
        <f>ROUND(VLOOKUP($N77,ht!$A$2:$H$253,2,FALSE),1)</f>
        <v>#N/A</v>
      </c>
      <c r="AB77" s="8" t="e">
        <f>ROUND(VLOOKUP($N77,ht!$A$2:$H$253,3,FALSE),1)</f>
        <v>#N/A</v>
      </c>
      <c r="AC77" s="8" t="e">
        <f>ROUND(VLOOKUP($N77,ht!$A$2:$H$253,4,FALSE),1)</f>
        <v>#N/A</v>
      </c>
      <c r="AD77" s="8" t="e">
        <f>ROUND(VLOOKUP($N77,ht!$A$2:$H$253,5,FALSE),1)</f>
        <v>#N/A</v>
      </c>
      <c r="AE77" s="8" t="e">
        <f>ROUND(VLOOKUP($N77,ht!$A$2:$H$253,6,FALSE),1)</f>
        <v>#N/A</v>
      </c>
      <c r="AF77" s="8" t="e">
        <f>ROUND(VLOOKUP($N77,ht!$A$2:$H$253,7,FALSE),1)</f>
        <v>#N/A</v>
      </c>
      <c r="AG77" s="8" t="e">
        <f>ROUND(VLOOKUP($N77,ht!$A$2:$H$253,8,FALSE),1)</f>
        <v>#N/A</v>
      </c>
    </row>
    <row r="78" spans="1:33" x14ac:dyDescent="0.5">
      <c r="A78" s="13"/>
      <c r="B78" s="14"/>
      <c r="C78" s="15"/>
      <c r="D78" s="15"/>
      <c r="E78" s="15"/>
      <c r="F78" s="15"/>
      <c r="G78" s="15"/>
      <c r="H78" s="18" t="str">
        <f t="shared" si="10"/>
        <v/>
      </c>
      <c r="I78" s="18" t="str">
        <f t="shared" si="6"/>
        <v/>
      </c>
      <c r="J78" s="18" t="str">
        <f t="shared" si="7"/>
        <v/>
      </c>
      <c r="K78" s="19" t="str">
        <f>Profile!$B$2</f>
        <v>-</v>
      </c>
      <c r="L78" s="21">
        <f t="shared" si="8"/>
        <v>44593</v>
      </c>
      <c r="M78" s="8" t="str">
        <f t="shared" si="9"/>
        <v>0</v>
      </c>
      <c r="N78" s="8" t="str">
        <f t="shared" si="11"/>
        <v>0</v>
      </c>
      <c r="O78" s="8" t="e">
        <f>ROUND(VLOOKUP($M78,age!$A$2:$M$457,2,FALSE),1)</f>
        <v>#N/A</v>
      </c>
      <c r="P78" s="8" t="e">
        <f>ROUND(VLOOKUP($M78,age!$A$2:$M$457,3,FALSE),1)</f>
        <v>#N/A</v>
      </c>
      <c r="Q78" s="8" t="e">
        <f>ROUND(VLOOKUP($M78,age!$A$2:$M$457,4,FALSE),1)</f>
        <v>#N/A</v>
      </c>
      <c r="R78" s="8" t="e">
        <f>ROUND(VLOOKUP($M78,age!$A$2:$M$457,5,FALSE),1)</f>
        <v>#N/A</v>
      </c>
      <c r="S78" s="8" t="e">
        <f>ROUND(VLOOKUP($M78,age!$A$2:$M$457,6,FALSE),1)</f>
        <v>#N/A</v>
      </c>
      <c r="T78" s="8" t="e">
        <f>ROUND(VLOOKUP($M78,age!$A$2:$M$457,7,FALSE),1)</f>
        <v>#N/A</v>
      </c>
      <c r="U78" s="8" t="e">
        <f>ROUND(VLOOKUP($M78,age!$A$2:$M$457,8,FALSE),1)</f>
        <v>#N/A</v>
      </c>
      <c r="V78" s="8" t="e">
        <f>ROUND(VLOOKUP($M78,age!$A$2:$M$457,9,FALSE),1)</f>
        <v>#N/A</v>
      </c>
      <c r="W78" s="8" t="e">
        <f>ROUND(VLOOKUP($M78,age!$A$2:$M$457,10,FALSE),1)</f>
        <v>#N/A</v>
      </c>
      <c r="X78" s="8" t="e">
        <f>ROUND(VLOOKUP($M78,age!$A$2:$M$457,11,FALSE),1)</f>
        <v>#N/A</v>
      </c>
      <c r="Y78" s="8" t="e">
        <f>ROUND(VLOOKUP($M78,age!$A$2:$M$457,12,FALSE),1)</f>
        <v>#N/A</v>
      </c>
      <c r="Z78" s="8" t="e">
        <f>ROUND(VLOOKUP($M78,age!$A$2:$M$457,13,FALSE),1)</f>
        <v>#N/A</v>
      </c>
      <c r="AA78" s="8" t="e">
        <f>ROUND(VLOOKUP($N78,ht!$A$2:$H$253,2,FALSE),1)</f>
        <v>#N/A</v>
      </c>
      <c r="AB78" s="8" t="e">
        <f>ROUND(VLOOKUP($N78,ht!$A$2:$H$253,3,FALSE),1)</f>
        <v>#N/A</v>
      </c>
      <c r="AC78" s="8" t="e">
        <f>ROUND(VLOOKUP($N78,ht!$A$2:$H$253,4,FALSE),1)</f>
        <v>#N/A</v>
      </c>
      <c r="AD78" s="8" t="e">
        <f>ROUND(VLOOKUP($N78,ht!$A$2:$H$253,5,FALSE),1)</f>
        <v>#N/A</v>
      </c>
      <c r="AE78" s="8" t="e">
        <f>ROUND(VLOOKUP($N78,ht!$A$2:$H$253,6,FALSE),1)</f>
        <v>#N/A</v>
      </c>
      <c r="AF78" s="8" t="e">
        <f>ROUND(VLOOKUP($N78,ht!$A$2:$H$253,7,FALSE),1)</f>
        <v>#N/A</v>
      </c>
      <c r="AG78" s="8" t="e">
        <f>ROUND(VLOOKUP($N78,ht!$A$2:$H$253,8,FALSE),1)</f>
        <v>#N/A</v>
      </c>
    </row>
    <row r="79" spans="1:33" x14ac:dyDescent="0.5">
      <c r="A79" s="13"/>
      <c r="B79" s="14"/>
      <c r="C79" s="15"/>
      <c r="D79" s="15"/>
      <c r="E79" s="15"/>
      <c r="F79" s="15"/>
      <c r="G79" s="15"/>
      <c r="H79" s="18" t="str">
        <f t="shared" si="10"/>
        <v/>
      </c>
      <c r="I79" s="18" t="str">
        <f t="shared" si="6"/>
        <v/>
      </c>
      <c r="J79" s="18" t="str">
        <f t="shared" si="7"/>
        <v/>
      </c>
      <c r="K79" s="19" t="str">
        <f>Profile!$B$2</f>
        <v>-</v>
      </c>
      <c r="L79" s="21">
        <f t="shared" si="8"/>
        <v>44593</v>
      </c>
      <c r="M79" s="8" t="str">
        <f t="shared" si="9"/>
        <v>0</v>
      </c>
      <c r="N79" s="8" t="str">
        <f t="shared" si="11"/>
        <v>0</v>
      </c>
      <c r="O79" s="8" t="e">
        <f>ROUND(VLOOKUP($M79,age!$A$2:$M$457,2,FALSE),1)</f>
        <v>#N/A</v>
      </c>
      <c r="P79" s="8" t="e">
        <f>ROUND(VLOOKUP($M79,age!$A$2:$M$457,3,FALSE),1)</f>
        <v>#N/A</v>
      </c>
      <c r="Q79" s="8" t="e">
        <f>ROUND(VLOOKUP($M79,age!$A$2:$M$457,4,FALSE),1)</f>
        <v>#N/A</v>
      </c>
      <c r="R79" s="8" t="e">
        <f>ROUND(VLOOKUP($M79,age!$A$2:$M$457,5,FALSE),1)</f>
        <v>#N/A</v>
      </c>
      <c r="S79" s="8" t="e">
        <f>ROUND(VLOOKUP($M79,age!$A$2:$M$457,6,FALSE),1)</f>
        <v>#N/A</v>
      </c>
      <c r="T79" s="8" t="e">
        <f>ROUND(VLOOKUP($M79,age!$A$2:$M$457,7,FALSE),1)</f>
        <v>#N/A</v>
      </c>
      <c r="U79" s="8" t="e">
        <f>ROUND(VLOOKUP($M79,age!$A$2:$M$457,8,FALSE),1)</f>
        <v>#N/A</v>
      </c>
      <c r="V79" s="8" t="e">
        <f>ROUND(VLOOKUP($M79,age!$A$2:$M$457,9,FALSE),1)</f>
        <v>#N/A</v>
      </c>
      <c r="W79" s="8" t="e">
        <f>ROUND(VLOOKUP($M79,age!$A$2:$M$457,10,FALSE),1)</f>
        <v>#N/A</v>
      </c>
      <c r="X79" s="8" t="e">
        <f>ROUND(VLOOKUP($M79,age!$A$2:$M$457,11,FALSE),1)</f>
        <v>#N/A</v>
      </c>
      <c r="Y79" s="8" t="e">
        <f>ROUND(VLOOKUP($M79,age!$A$2:$M$457,12,FALSE),1)</f>
        <v>#N/A</v>
      </c>
      <c r="Z79" s="8" t="e">
        <f>ROUND(VLOOKUP($M79,age!$A$2:$M$457,13,FALSE),1)</f>
        <v>#N/A</v>
      </c>
      <c r="AA79" s="8" t="e">
        <f>ROUND(VLOOKUP($N79,ht!$A$2:$H$253,2,FALSE),1)</f>
        <v>#N/A</v>
      </c>
      <c r="AB79" s="8" t="e">
        <f>ROUND(VLOOKUP($N79,ht!$A$2:$H$253,3,FALSE),1)</f>
        <v>#N/A</v>
      </c>
      <c r="AC79" s="8" t="e">
        <f>ROUND(VLOOKUP($N79,ht!$A$2:$H$253,4,FALSE),1)</f>
        <v>#N/A</v>
      </c>
      <c r="AD79" s="8" t="e">
        <f>ROUND(VLOOKUP($N79,ht!$A$2:$H$253,5,FALSE),1)</f>
        <v>#N/A</v>
      </c>
      <c r="AE79" s="8" t="e">
        <f>ROUND(VLOOKUP($N79,ht!$A$2:$H$253,6,FALSE),1)</f>
        <v>#N/A</v>
      </c>
      <c r="AF79" s="8" t="e">
        <f>ROUND(VLOOKUP($N79,ht!$A$2:$H$253,7,FALSE),1)</f>
        <v>#N/A</v>
      </c>
      <c r="AG79" s="8" t="e">
        <f>ROUND(VLOOKUP($N79,ht!$A$2:$H$253,8,FALSE),1)</f>
        <v>#N/A</v>
      </c>
    </row>
    <row r="80" spans="1:33" x14ac:dyDescent="0.5">
      <c r="A80" s="13"/>
      <c r="B80" s="14"/>
      <c r="C80" s="15"/>
      <c r="D80" s="15"/>
      <c r="E80" s="15"/>
      <c r="F80" s="15"/>
      <c r="G80" s="15"/>
      <c r="H80" s="18" t="str">
        <f t="shared" si="10"/>
        <v/>
      </c>
      <c r="I80" s="18" t="str">
        <f t="shared" si="6"/>
        <v/>
      </c>
      <c r="J80" s="18" t="str">
        <f t="shared" si="7"/>
        <v/>
      </c>
      <c r="K80" s="19" t="str">
        <f>Profile!$B$2</f>
        <v>-</v>
      </c>
      <c r="L80" s="21">
        <f t="shared" si="8"/>
        <v>44593</v>
      </c>
      <c r="M80" s="8" t="str">
        <f t="shared" si="9"/>
        <v>0</v>
      </c>
      <c r="N80" s="8" t="str">
        <f t="shared" si="11"/>
        <v>0</v>
      </c>
      <c r="O80" s="8" t="e">
        <f>ROUND(VLOOKUP($M80,age!$A$2:$M$457,2,FALSE),1)</f>
        <v>#N/A</v>
      </c>
      <c r="P80" s="8" t="e">
        <f>ROUND(VLOOKUP($M80,age!$A$2:$M$457,3,FALSE),1)</f>
        <v>#N/A</v>
      </c>
      <c r="Q80" s="8" t="e">
        <f>ROUND(VLOOKUP($M80,age!$A$2:$M$457,4,FALSE),1)</f>
        <v>#N/A</v>
      </c>
      <c r="R80" s="8" t="e">
        <f>ROUND(VLOOKUP($M80,age!$A$2:$M$457,5,FALSE),1)</f>
        <v>#N/A</v>
      </c>
      <c r="S80" s="8" t="e">
        <f>ROUND(VLOOKUP($M80,age!$A$2:$M$457,6,FALSE),1)</f>
        <v>#N/A</v>
      </c>
      <c r="T80" s="8" t="e">
        <f>ROUND(VLOOKUP($M80,age!$A$2:$M$457,7,FALSE),1)</f>
        <v>#N/A</v>
      </c>
      <c r="U80" s="8" t="e">
        <f>ROUND(VLOOKUP($M80,age!$A$2:$M$457,8,FALSE),1)</f>
        <v>#N/A</v>
      </c>
      <c r="V80" s="8" t="e">
        <f>ROUND(VLOOKUP($M80,age!$A$2:$M$457,9,FALSE),1)</f>
        <v>#N/A</v>
      </c>
      <c r="W80" s="8" t="e">
        <f>ROUND(VLOOKUP($M80,age!$A$2:$M$457,10,FALSE),1)</f>
        <v>#N/A</v>
      </c>
      <c r="X80" s="8" t="e">
        <f>ROUND(VLOOKUP($M80,age!$A$2:$M$457,11,FALSE),1)</f>
        <v>#N/A</v>
      </c>
      <c r="Y80" s="8" t="e">
        <f>ROUND(VLOOKUP($M80,age!$A$2:$M$457,12,FALSE),1)</f>
        <v>#N/A</v>
      </c>
      <c r="Z80" s="8" t="e">
        <f>ROUND(VLOOKUP($M80,age!$A$2:$M$457,13,FALSE),1)</f>
        <v>#N/A</v>
      </c>
      <c r="AA80" s="8" t="e">
        <f>ROUND(VLOOKUP($N80,ht!$A$2:$H$253,2,FALSE),1)</f>
        <v>#N/A</v>
      </c>
      <c r="AB80" s="8" t="e">
        <f>ROUND(VLOOKUP($N80,ht!$A$2:$H$253,3,FALSE),1)</f>
        <v>#N/A</v>
      </c>
      <c r="AC80" s="8" t="e">
        <f>ROUND(VLOOKUP($N80,ht!$A$2:$H$253,4,FALSE),1)</f>
        <v>#N/A</v>
      </c>
      <c r="AD80" s="8" t="e">
        <f>ROUND(VLOOKUP($N80,ht!$A$2:$H$253,5,FALSE),1)</f>
        <v>#N/A</v>
      </c>
      <c r="AE80" s="8" t="e">
        <f>ROUND(VLOOKUP($N80,ht!$A$2:$H$253,6,FALSE),1)</f>
        <v>#N/A</v>
      </c>
      <c r="AF80" s="8" t="e">
        <f>ROUND(VLOOKUP($N80,ht!$A$2:$H$253,7,FALSE),1)</f>
        <v>#N/A</v>
      </c>
      <c r="AG80" s="8" t="e">
        <f>ROUND(VLOOKUP($N80,ht!$A$2:$H$253,8,FALSE),1)</f>
        <v>#N/A</v>
      </c>
    </row>
    <row r="81" spans="1:33" x14ac:dyDescent="0.5">
      <c r="A81" s="13"/>
      <c r="B81" s="14"/>
      <c r="C81" s="15"/>
      <c r="D81" s="15"/>
      <c r="E81" s="15"/>
      <c r="F81" s="15"/>
      <c r="G81" s="15"/>
      <c r="H81" s="18" t="str">
        <f t="shared" si="10"/>
        <v/>
      </c>
      <c r="I81" s="18" t="str">
        <f t="shared" si="6"/>
        <v/>
      </c>
      <c r="J81" s="18" t="str">
        <f t="shared" si="7"/>
        <v/>
      </c>
      <c r="K81" s="19" t="str">
        <f>Profile!$B$2</f>
        <v>-</v>
      </c>
      <c r="L81" s="21">
        <f t="shared" si="8"/>
        <v>44593</v>
      </c>
      <c r="M81" s="8" t="str">
        <f t="shared" si="9"/>
        <v>0</v>
      </c>
      <c r="N81" s="8" t="str">
        <f t="shared" si="11"/>
        <v>0</v>
      </c>
      <c r="O81" s="8" t="e">
        <f>ROUND(VLOOKUP($M81,age!$A$2:$M$457,2,FALSE),1)</f>
        <v>#N/A</v>
      </c>
      <c r="P81" s="8" t="e">
        <f>ROUND(VLOOKUP($M81,age!$A$2:$M$457,3,FALSE),1)</f>
        <v>#N/A</v>
      </c>
      <c r="Q81" s="8" t="e">
        <f>ROUND(VLOOKUP($M81,age!$A$2:$M$457,4,FALSE),1)</f>
        <v>#N/A</v>
      </c>
      <c r="R81" s="8" t="e">
        <f>ROUND(VLOOKUP($M81,age!$A$2:$M$457,5,FALSE),1)</f>
        <v>#N/A</v>
      </c>
      <c r="S81" s="8" t="e">
        <f>ROUND(VLOOKUP($M81,age!$A$2:$M$457,6,FALSE),1)</f>
        <v>#N/A</v>
      </c>
      <c r="T81" s="8" t="e">
        <f>ROUND(VLOOKUP($M81,age!$A$2:$M$457,7,FALSE),1)</f>
        <v>#N/A</v>
      </c>
      <c r="U81" s="8" t="e">
        <f>ROUND(VLOOKUP($M81,age!$A$2:$M$457,8,FALSE),1)</f>
        <v>#N/A</v>
      </c>
      <c r="V81" s="8" t="e">
        <f>ROUND(VLOOKUP($M81,age!$A$2:$M$457,9,FALSE),1)</f>
        <v>#N/A</v>
      </c>
      <c r="W81" s="8" t="e">
        <f>ROUND(VLOOKUP($M81,age!$A$2:$M$457,10,FALSE),1)</f>
        <v>#N/A</v>
      </c>
      <c r="X81" s="8" t="e">
        <f>ROUND(VLOOKUP($M81,age!$A$2:$M$457,11,FALSE),1)</f>
        <v>#N/A</v>
      </c>
      <c r="Y81" s="8" t="e">
        <f>ROUND(VLOOKUP($M81,age!$A$2:$M$457,12,FALSE),1)</f>
        <v>#N/A</v>
      </c>
      <c r="Z81" s="8" t="e">
        <f>ROUND(VLOOKUP($M81,age!$A$2:$M$457,13,FALSE),1)</f>
        <v>#N/A</v>
      </c>
      <c r="AA81" s="8" t="e">
        <f>ROUND(VLOOKUP($N81,ht!$A$2:$H$253,2,FALSE),1)</f>
        <v>#N/A</v>
      </c>
      <c r="AB81" s="8" t="e">
        <f>ROUND(VLOOKUP($N81,ht!$A$2:$H$253,3,FALSE),1)</f>
        <v>#N/A</v>
      </c>
      <c r="AC81" s="8" t="e">
        <f>ROUND(VLOOKUP($N81,ht!$A$2:$H$253,4,FALSE),1)</f>
        <v>#N/A</v>
      </c>
      <c r="AD81" s="8" t="e">
        <f>ROUND(VLOOKUP($N81,ht!$A$2:$H$253,5,FALSE),1)</f>
        <v>#N/A</v>
      </c>
      <c r="AE81" s="8" t="e">
        <f>ROUND(VLOOKUP($N81,ht!$A$2:$H$253,6,FALSE),1)</f>
        <v>#N/A</v>
      </c>
      <c r="AF81" s="8" t="e">
        <f>ROUND(VLOOKUP($N81,ht!$A$2:$H$253,7,FALSE),1)</f>
        <v>#N/A</v>
      </c>
      <c r="AG81" s="8" t="e">
        <f>ROUND(VLOOKUP($N81,ht!$A$2:$H$253,8,FALSE),1)</f>
        <v>#N/A</v>
      </c>
    </row>
    <row r="82" spans="1:33" x14ac:dyDescent="0.5">
      <c r="A82" s="13"/>
      <c r="B82" s="14"/>
      <c r="C82" s="15"/>
      <c r="D82" s="15"/>
      <c r="E82" s="15"/>
      <c r="F82" s="15"/>
      <c r="G82" s="15"/>
      <c r="H82" s="18" t="str">
        <f t="shared" si="10"/>
        <v/>
      </c>
      <c r="I82" s="18" t="str">
        <f t="shared" si="6"/>
        <v/>
      </c>
      <c r="J82" s="18" t="str">
        <f t="shared" si="7"/>
        <v/>
      </c>
      <c r="K82" s="19" t="str">
        <f>Profile!$B$2</f>
        <v>-</v>
      </c>
      <c r="L82" s="21">
        <f t="shared" si="8"/>
        <v>44593</v>
      </c>
      <c r="M82" s="8" t="str">
        <f t="shared" si="9"/>
        <v>0</v>
      </c>
      <c r="N82" s="8" t="str">
        <f t="shared" si="11"/>
        <v>0</v>
      </c>
      <c r="O82" s="8" t="e">
        <f>ROUND(VLOOKUP($M82,age!$A$2:$M$457,2,FALSE),1)</f>
        <v>#N/A</v>
      </c>
      <c r="P82" s="8" t="e">
        <f>ROUND(VLOOKUP($M82,age!$A$2:$M$457,3,FALSE),1)</f>
        <v>#N/A</v>
      </c>
      <c r="Q82" s="8" t="e">
        <f>ROUND(VLOOKUP($M82,age!$A$2:$M$457,4,FALSE),1)</f>
        <v>#N/A</v>
      </c>
      <c r="R82" s="8" t="e">
        <f>ROUND(VLOOKUP($M82,age!$A$2:$M$457,5,FALSE),1)</f>
        <v>#N/A</v>
      </c>
      <c r="S82" s="8" t="e">
        <f>ROUND(VLOOKUP($M82,age!$A$2:$M$457,6,FALSE),1)</f>
        <v>#N/A</v>
      </c>
      <c r="T82" s="8" t="e">
        <f>ROUND(VLOOKUP($M82,age!$A$2:$M$457,7,FALSE),1)</f>
        <v>#N/A</v>
      </c>
      <c r="U82" s="8" t="e">
        <f>ROUND(VLOOKUP($M82,age!$A$2:$M$457,8,FALSE),1)</f>
        <v>#N/A</v>
      </c>
      <c r="V82" s="8" t="e">
        <f>ROUND(VLOOKUP($M82,age!$A$2:$M$457,9,FALSE),1)</f>
        <v>#N/A</v>
      </c>
      <c r="W82" s="8" t="e">
        <f>ROUND(VLOOKUP($M82,age!$A$2:$M$457,10,FALSE),1)</f>
        <v>#N/A</v>
      </c>
      <c r="X82" s="8" t="e">
        <f>ROUND(VLOOKUP($M82,age!$A$2:$M$457,11,FALSE),1)</f>
        <v>#N/A</v>
      </c>
      <c r="Y82" s="8" t="e">
        <f>ROUND(VLOOKUP($M82,age!$A$2:$M$457,12,FALSE),1)</f>
        <v>#N/A</v>
      </c>
      <c r="Z82" s="8" t="e">
        <f>ROUND(VLOOKUP($M82,age!$A$2:$M$457,13,FALSE),1)</f>
        <v>#N/A</v>
      </c>
      <c r="AA82" s="8" t="e">
        <f>ROUND(VLOOKUP($N82,ht!$A$2:$H$253,2,FALSE),1)</f>
        <v>#N/A</v>
      </c>
      <c r="AB82" s="8" t="e">
        <f>ROUND(VLOOKUP($N82,ht!$A$2:$H$253,3,FALSE),1)</f>
        <v>#N/A</v>
      </c>
      <c r="AC82" s="8" t="e">
        <f>ROUND(VLOOKUP($N82,ht!$A$2:$H$253,4,FALSE),1)</f>
        <v>#N/A</v>
      </c>
      <c r="AD82" s="8" t="e">
        <f>ROUND(VLOOKUP($N82,ht!$A$2:$H$253,5,FALSE),1)</f>
        <v>#N/A</v>
      </c>
      <c r="AE82" s="8" t="e">
        <f>ROUND(VLOOKUP($N82,ht!$A$2:$H$253,6,FALSE),1)</f>
        <v>#N/A</v>
      </c>
      <c r="AF82" s="8" t="e">
        <f>ROUND(VLOOKUP($N82,ht!$A$2:$H$253,7,FALSE),1)</f>
        <v>#N/A</v>
      </c>
      <c r="AG82" s="8" t="e">
        <f>ROUND(VLOOKUP($N82,ht!$A$2:$H$253,8,FALSE),1)</f>
        <v>#N/A</v>
      </c>
    </row>
    <row r="83" spans="1:33" x14ac:dyDescent="0.5">
      <c r="A83" s="13"/>
      <c r="B83" s="14"/>
      <c r="C83" s="15"/>
      <c r="D83" s="15"/>
      <c r="E83" s="15"/>
      <c r="F83" s="15"/>
      <c r="G83" s="15"/>
      <c r="H83" s="18" t="str">
        <f t="shared" si="10"/>
        <v/>
      </c>
      <c r="I83" s="18" t="str">
        <f t="shared" si="6"/>
        <v/>
      </c>
      <c r="J83" s="18" t="str">
        <f t="shared" si="7"/>
        <v/>
      </c>
      <c r="K83" s="19" t="str">
        <f>Profile!$B$2</f>
        <v>-</v>
      </c>
      <c r="L83" s="21">
        <f t="shared" si="8"/>
        <v>44593</v>
      </c>
      <c r="M83" s="8" t="str">
        <f t="shared" si="9"/>
        <v>0</v>
      </c>
      <c r="N83" s="8" t="str">
        <f t="shared" si="11"/>
        <v>0</v>
      </c>
      <c r="O83" s="8" t="e">
        <f>ROUND(VLOOKUP($M83,age!$A$2:$M$457,2,FALSE),1)</f>
        <v>#N/A</v>
      </c>
      <c r="P83" s="8" t="e">
        <f>ROUND(VLOOKUP($M83,age!$A$2:$M$457,3,FALSE),1)</f>
        <v>#N/A</v>
      </c>
      <c r="Q83" s="8" t="e">
        <f>ROUND(VLOOKUP($M83,age!$A$2:$M$457,4,FALSE),1)</f>
        <v>#N/A</v>
      </c>
      <c r="R83" s="8" t="e">
        <f>ROUND(VLOOKUP($M83,age!$A$2:$M$457,5,FALSE),1)</f>
        <v>#N/A</v>
      </c>
      <c r="S83" s="8" t="e">
        <f>ROUND(VLOOKUP($M83,age!$A$2:$M$457,6,FALSE),1)</f>
        <v>#N/A</v>
      </c>
      <c r="T83" s="8" t="e">
        <f>ROUND(VLOOKUP($M83,age!$A$2:$M$457,7,FALSE),1)</f>
        <v>#N/A</v>
      </c>
      <c r="U83" s="8" t="e">
        <f>ROUND(VLOOKUP($M83,age!$A$2:$M$457,8,FALSE),1)</f>
        <v>#N/A</v>
      </c>
      <c r="V83" s="8" t="e">
        <f>ROUND(VLOOKUP($M83,age!$A$2:$M$457,9,FALSE),1)</f>
        <v>#N/A</v>
      </c>
      <c r="W83" s="8" t="e">
        <f>ROUND(VLOOKUP($M83,age!$A$2:$M$457,10,FALSE),1)</f>
        <v>#N/A</v>
      </c>
      <c r="X83" s="8" t="e">
        <f>ROUND(VLOOKUP($M83,age!$A$2:$M$457,11,FALSE),1)</f>
        <v>#N/A</v>
      </c>
      <c r="Y83" s="8" t="e">
        <f>ROUND(VLOOKUP($M83,age!$A$2:$M$457,12,FALSE),1)</f>
        <v>#N/A</v>
      </c>
      <c r="Z83" s="8" t="e">
        <f>ROUND(VLOOKUP($M83,age!$A$2:$M$457,13,FALSE),1)</f>
        <v>#N/A</v>
      </c>
      <c r="AA83" s="8" t="e">
        <f>ROUND(VLOOKUP($N83,ht!$A$2:$H$253,2,FALSE),1)</f>
        <v>#N/A</v>
      </c>
      <c r="AB83" s="8" t="e">
        <f>ROUND(VLOOKUP($N83,ht!$A$2:$H$253,3,FALSE),1)</f>
        <v>#N/A</v>
      </c>
      <c r="AC83" s="8" t="e">
        <f>ROUND(VLOOKUP($N83,ht!$A$2:$H$253,4,FALSE),1)</f>
        <v>#N/A</v>
      </c>
      <c r="AD83" s="8" t="e">
        <f>ROUND(VLOOKUP($N83,ht!$A$2:$H$253,5,FALSE),1)</f>
        <v>#N/A</v>
      </c>
      <c r="AE83" s="8" t="e">
        <f>ROUND(VLOOKUP($N83,ht!$A$2:$H$253,6,FALSE),1)</f>
        <v>#N/A</v>
      </c>
      <c r="AF83" s="8" t="e">
        <f>ROUND(VLOOKUP($N83,ht!$A$2:$H$253,7,FALSE),1)</f>
        <v>#N/A</v>
      </c>
      <c r="AG83" s="8" t="e">
        <f>ROUND(VLOOKUP($N83,ht!$A$2:$H$253,8,FALSE),1)</f>
        <v>#N/A</v>
      </c>
    </row>
    <row r="84" spans="1:33" x14ac:dyDescent="0.5">
      <c r="A84" s="13"/>
      <c r="B84" s="14"/>
      <c r="C84" s="15"/>
      <c r="D84" s="15"/>
      <c r="E84" s="15"/>
      <c r="F84" s="15"/>
      <c r="G84" s="15"/>
      <c r="H84" s="18" t="str">
        <f t="shared" si="10"/>
        <v/>
      </c>
      <c r="I84" s="18" t="str">
        <f t="shared" si="6"/>
        <v/>
      </c>
      <c r="J84" s="18" t="str">
        <f t="shared" si="7"/>
        <v/>
      </c>
      <c r="K84" s="19" t="str">
        <f>Profile!$B$2</f>
        <v>-</v>
      </c>
      <c r="L84" s="21">
        <f t="shared" si="8"/>
        <v>44593</v>
      </c>
      <c r="M84" s="8" t="str">
        <f t="shared" si="9"/>
        <v>0</v>
      </c>
      <c r="N84" s="8" t="str">
        <f t="shared" si="11"/>
        <v>0</v>
      </c>
      <c r="O84" s="8" t="e">
        <f>ROUND(VLOOKUP($M84,age!$A$2:$M$457,2,FALSE),1)</f>
        <v>#N/A</v>
      </c>
      <c r="P84" s="8" t="e">
        <f>ROUND(VLOOKUP($M84,age!$A$2:$M$457,3,FALSE),1)</f>
        <v>#N/A</v>
      </c>
      <c r="Q84" s="8" t="e">
        <f>ROUND(VLOOKUP($M84,age!$A$2:$M$457,4,FALSE),1)</f>
        <v>#N/A</v>
      </c>
      <c r="R84" s="8" t="e">
        <f>ROUND(VLOOKUP($M84,age!$A$2:$M$457,5,FALSE),1)</f>
        <v>#N/A</v>
      </c>
      <c r="S84" s="8" t="e">
        <f>ROUND(VLOOKUP($M84,age!$A$2:$M$457,6,FALSE),1)</f>
        <v>#N/A</v>
      </c>
      <c r="T84" s="8" t="e">
        <f>ROUND(VLOOKUP($M84,age!$A$2:$M$457,7,FALSE),1)</f>
        <v>#N/A</v>
      </c>
      <c r="U84" s="8" t="e">
        <f>ROUND(VLOOKUP($M84,age!$A$2:$M$457,8,FALSE),1)</f>
        <v>#N/A</v>
      </c>
      <c r="V84" s="8" t="e">
        <f>ROUND(VLOOKUP($M84,age!$A$2:$M$457,9,FALSE),1)</f>
        <v>#N/A</v>
      </c>
      <c r="W84" s="8" t="e">
        <f>ROUND(VLOOKUP($M84,age!$A$2:$M$457,10,FALSE),1)</f>
        <v>#N/A</v>
      </c>
      <c r="X84" s="8" t="e">
        <f>ROUND(VLOOKUP($M84,age!$A$2:$M$457,11,FALSE),1)</f>
        <v>#N/A</v>
      </c>
      <c r="Y84" s="8" t="e">
        <f>ROUND(VLOOKUP($M84,age!$A$2:$M$457,12,FALSE),1)</f>
        <v>#N/A</v>
      </c>
      <c r="Z84" s="8" t="e">
        <f>ROUND(VLOOKUP($M84,age!$A$2:$M$457,13,FALSE),1)</f>
        <v>#N/A</v>
      </c>
      <c r="AA84" s="8" t="e">
        <f>ROUND(VLOOKUP($N84,ht!$A$2:$H$253,2,FALSE),1)</f>
        <v>#N/A</v>
      </c>
      <c r="AB84" s="8" t="e">
        <f>ROUND(VLOOKUP($N84,ht!$A$2:$H$253,3,FALSE),1)</f>
        <v>#N/A</v>
      </c>
      <c r="AC84" s="8" t="e">
        <f>ROUND(VLOOKUP($N84,ht!$A$2:$H$253,4,FALSE),1)</f>
        <v>#N/A</v>
      </c>
      <c r="AD84" s="8" t="e">
        <f>ROUND(VLOOKUP($N84,ht!$A$2:$H$253,5,FALSE),1)</f>
        <v>#N/A</v>
      </c>
      <c r="AE84" s="8" t="e">
        <f>ROUND(VLOOKUP($N84,ht!$A$2:$H$253,6,FALSE),1)</f>
        <v>#N/A</v>
      </c>
      <c r="AF84" s="8" t="e">
        <f>ROUND(VLOOKUP($N84,ht!$A$2:$H$253,7,FALSE),1)</f>
        <v>#N/A</v>
      </c>
      <c r="AG84" s="8" t="e">
        <f>ROUND(VLOOKUP($N84,ht!$A$2:$H$253,8,FALSE),1)</f>
        <v>#N/A</v>
      </c>
    </row>
    <row r="85" spans="1:33" x14ac:dyDescent="0.5">
      <c r="A85" s="13"/>
      <c r="B85" s="14"/>
      <c r="C85" s="15"/>
      <c r="D85" s="15"/>
      <c r="E85" s="15"/>
      <c r="F85" s="15"/>
      <c r="G85" s="15"/>
      <c r="H85" s="18" t="str">
        <f t="shared" si="10"/>
        <v/>
      </c>
      <c r="I85" s="18" t="str">
        <f t="shared" si="6"/>
        <v/>
      </c>
      <c r="J85" s="18" t="str">
        <f t="shared" si="7"/>
        <v/>
      </c>
      <c r="K85" s="19" t="str">
        <f>Profile!$B$2</f>
        <v>-</v>
      </c>
      <c r="L85" s="21">
        <f t="shared" si="8"/>
        <v>44593</v>
      </c>
      <c r="M85" s="8" t="str">
        <f t="shared" si="9"/>
        <v>0</v>
      </c>
      <c r="N85" s="8" t="str">
        <f t="shared" si="11"/>
        <v>0</v>
      </c>
      <c r="O85" s="8" t="e">
        <f>ROUND(VLOOKUP($M85,age!$A$2:$M$457,2,FALSE),1)</f>
        <v>#N/A</v>
      </c>
      <c r="P85" s="8" t="e">
        <f>ROUND(VLOOKUP($M85,age!$A$2:$M$457,3,FALSE),1)</f>
        <v>#N/A</v>
      </c>
      <c r="Q85" s="8" t="e">
        <f>ROUND(VLOOKUP($M85,age!$A$2:$M$457,4,FALSE),1)</f>
        <v>#N/A</v>
      </c>
      <c r="R85" s="8" t="e">
        <f>ROUND(VLOOKUP($M85,age!$A$2:$M$457,5,FALSE),1)</f>
        <v>#N/A</v>
      </c>
      <c r="S85" s="8" t="e">
        <f>ROUND(VLOOKUP($M85,age!$A$2:$M$457,6,FALSE),1)</f>
        <v>#N/A</v>
      </c>
      <c r="T85" s="8" t="e">
        <f>ROUND(VLOOKUP($M85,age!$A$2:$M$457,7,FALSE),1)</f>
        <v>#N/A</v>
      </c>
      <c r="U85" s="8" t="e">
        <f>ROUND(VLOOKUP($M85,age!$A$2:$M$457,8,FALSE),1)</f>
        <v>#N/A</v>
      </c>
      <c r="V85" s="8" t="e">
        <f>ROUND(VLOOKUP($M85,age!$A$2:$M$457,9,FALSE),1)</f>
        <v>#N/A</v>
      </c>
      <c r="W85" s="8" t="e">
        <f>ROUND(VLOOKUP($M85,age!$A$2:$M$457,10,FALSE),1)</f>
        <v>#N/A</v>
      </c>
      <c r="X85" s="8" t="e">
        <f>ROUND(VLOOKUP($M85,age!$A$2:$M$457,11,FALSE),1)</f>
        <v>#N/A</v>
      </c>
      <c r="Y85" s="8" t="e">
        <f>ROUND(VLOOKUP($M85,age!$A$2:$M$457,12,FALSE),1)</f>
        <v>#N/A</v>
      </c>
      <c r="Z85" s="8" t="e">
        <f>ROUND(VLOOKUP($M85,age!$A$2:$M$457,13,FALSE),1)</f>
        <v>#N/A</v>
      </c>
      <c r="AA85" s="8" t="e">
        <f>ROUND(VLOOKUP($N85,ht!$A$2:$H$253,2,FALSE),1)</f>
        <v>#N/A</v>
      </c>
      <c r="AB85" s="8" t="e">
        <f>ROUND(VLOOKUP($N85,ht!$A$2:$H$253,3,FALSE),1)</f>
        <v>#N/A</v>
      </c>
      <c r="AC85" s="8" t="e">
        <f>ROUND(VLOOKUP($N85,ht!$A$2:$H$253,4,FALSE),1)</f>
        <v>#N/A</v>
      </c>
      <c r="AD85" s="8" t="e">
        <f>ROUND(VLOOKUP($N85,ht!$A$2:$H$253,5,FALSE),1)</f>
        <v>#N/A</v>
      </c>
      <c r="AE85" s="8" t="e">
        <f>ROUND(VLOOKUP($N85,ht!$A$2:$H$253,6,FALSE),1)</f>
        <v>#N/A</v>
      </c>
      <c r="AF85" s="8" t="e">
        <f>ROUND(VLOOKUP($N85,ht!$A$2:$H$253,7,FALSE),1)</f>
        <v>#N/A</v>
      </c>
      <c r="AG85" s="8" t="e">
        <f>ROUND(VLOOKUP($N85,ht!$A$2:$H$253,8,FALSE),1)</f>
        <v>#N/A</v>
      </c>
    </row>
    <row r="86" spans="1:33" x14ac:dyDescent="0.5">
      <c r="A86" s="13"/>
      <c r="B86" s="14"/>
      <c r="C86" s="15"/>
      <c r="D86" s="15"/>
      <c r="E86" s="15"/>
      <c r="F86" s="15"/>
      <c r="G86" s="15"/>
      <c r="H86" s="18" t="str">
        <f t="shared" si="10"/>
        <v/>
      </c>
      <c r="I86" s="18" t="str">
        <f t="shared" si="6"/>
        <v/>
      </c>
      <c r="J86" s="18" t="str">
        <f t="shared" si="7"/>
        <v/>
      </c>
      <c r="K86" s="19" t="str">
        <f>Profile!$B$2</f>
        <v>-</v>
      </c>
      <c r="L86" s="21">
        <f t="shared" si="8"/>
        <v>44593</v>
      </c>
      <c r="M86" s="8" t="str">
        <f t="shared" si="9"/>
        <v>0</v>
      </c>
      <c r="N86" s="8" t="str">
        <f t="shared" si="11"/>
        <v>0</v>
      </c>
      <c r="O86" s="8" t="e">
        <f>ROUND(VLOOKUP($M86,age!$A$2:$M$457,2,FALSE),1)</f>
        <v>#N/A</v>
      </c>
      <c r="P86" s="8" t="e">
        <f>ROUND(VLOOKUP($M86,age!$A$2:$M$457,3,FALSE),1)</f>
        <v>#N/A</v>
      </c>
      <c r="Q86" s="8" t="e">
        <f>ROUND(VLOOKUP($M86,age!$A$2:$M$457,4,FALSE),1)</f>
        <v>#N/A</v>
      </c>
      <c r="R86" s="8" t="e">
        <f>ROUND(VLOOKUP($M86,age!$A$2:$M$457,5,FALSE),1)</f>
        <v>#N/A</v>
      </c>
      <c r="S86" s="8" t="e">
        <f>ROUND(VLOOKUP($M86,age!$A$2:$M$457,6,FALSE),1)</f>
        <v>#N/A</v>
      </c>
      <c r="T86" s="8" t="e">
        <f>ROUND(VLOOKUP($M86,age!$A$2:$M$457,7,FALSE),1)</f>
        <v>#N/A</v>
      </c>
      <c r="U86" s="8" t="e">
        <f>ROUND(VLOOKUP($M86,age!$A$2:$M$457,8,FALSE),1)</f>
        <v>#N/A</v>
      </c>
      <c r="V86" s="8" t="e">
        <f>ROUND(VLOOKUP($M86,age!$A$2:$M$457,9,FALSE),1)</f>
        <v>#N/A</v>
      </c>
      <c r="W86" s="8" t="e">
        <f>ROUND(VLOOKUP($M86,age!$A$2:$M$457,10,FALSE),1)</f>
        <v>#N/A</v>
      </c>
      <c r="X86" s="8" t="e">
        <f>ROUND(VLOOKUP($M86,age!$A$2:$M$457,11,FALSE),1)</f>
        <v>#N/A</v>
      </c>
      <c r="Y86" s="8" t="e">
        <f>ROUND(VLOOKUP($M86,age!$A$2:$M$457,12,FALSE),1)</f>
        <v>#N/A</v>
      </c>
      <c r="Z86" s="8" t="e">
        <f>ROUND(VLOOKUP($M86,age!$A$2:$M$457,13,FALSE),1)</f>
        <v>#N/A</v>
      </c>
      <c r="AA86" s="8" t="e">
        <f>ROUND(VLOOKUP($N86,ht!$A$2:$H$253,2,FALSE),1)</f>
        <v>#N/A</v>
      </c>
      <c r="AB86" s="8" t="e">
        <f>ROUND(VLOOKUP($N86,ht!$A$2:$H$253,3,FALSE),1)</f>
        <v>#N/A</v>
      </c>
      <c r="AC86" s="8" t="e">
        <f>ROUND(VLOOKUP($N86,ht!$A$2:$H$253,4,FALSE),1)</f>
        <v>#N/A</v>
      </c>
      <c r="AD86" s="8" t="e">
        <f>ROUND(VLOOKUP($N86,ht!$A$2:$H$253,5,FALSE),1)</f>
        <v>#N/A</v>
      </c>
      <c r="AE86" s="8" t="e">
        <f>ROUND(VLOOKUP($N86,ht!$A$2:$H$253,6,FALSE),1)</f>
        <v>#N/A</v>
      </c>
      <c r="AF86" s="8" t="e">
        <f>ROUND(VLOOKUP($N86,ht!$A$2:$H$253,7,FALSE),1)</f>
        <v>#N/A</v>
      </c>
      <c r="AG86" s="8" t="e">
        <f>ROUND(VLOOKUP($N86,ht!$A$2:$H$253,8,FALSE),1)</f>
        <v>#N/A</v>
      </c>
    </row>
    <row r="87" spans="1:33" x14ac:dyDescent="0.5">
      <c r="A87" s="13"/>
      <c r="B87" s="14"/>
      <c r="C87" s="15"/>
      <c r="D87" s="15"/>
      <c r="E87" s="15"/>
      <c r="F87" s="15"/>
      <c r="G87" s="15"/>
      <c r="H87" s="18" t="str">
        <f t="shared" si="10"/>
        <v/>
      </c>
      <c r="I87" s="18" t="str">
        <f t="shared" si="6"/>
        <v/>
      </c>
      <c r="J87" s="18" t="str">
        <f t="shared" si="7"/>
        <v/>
      </c>
      <c r="K87" s="19" t="str">
        <f>Profile!$B$2</f>
        <v>-</v>
      </c>
      <c r="L87" s="21">
        <f t="shared" si="8"/>
        <v>44593</v>
      </c>
      <c r="M87" s="8" t="str">
        <f t="shared" si="9"/>
        <v>0</v>
      </c>
      <c r="N87" s="8" t="str">
        <f t="shared" si="11"/>
        <v>0</v>
      </c>
      <c r="O87" s="8" t="e">
        <f>ROUND(VLOOKUP($M87,age!$A$2:$M$457,2,FALSE),1)</f>
        <v>#N/A</v>
      </c>
      <c r="P87" s="8" t="e">
        <f>ROUND(VLOOKUP($M87,age!$A$2:$M$457,3,FALSE),1)</f>
        <v>#N/A</v>
      </c>
      <c r="Q87" s="8" t="e">
        <f>ROUND(VLOOKUP($M87,age!$A$2:$M$457,4,FALSE),1)</f>
        <v>#N/A</v>
      </c>
      <c r="R87" s="8" t="e">
        <f>ROUND(VLOOKUP($M87,age!$A$2:$M$457,5,FALSE),1)</f>
        <v>#N/A</v>
      </c>
      <c r="S87" s="8" t="e">
        <f>ROUND(VLOOKUP($M87,age!$A$2:$M$457,6,FALSE),1)</f>
        <v>#N/A</v>
      </c>
      <c r="T87" s="8" t="e">
        <f>ROUND(VLOOKUP($M87,age!$A$2:$M$457,7,FALSE),1)</f>
        <v>#N/A</v>
      </c>
      <c r="U87" s="8" t="e">
        <f>ROUND(VLOOKUP($M87,age!$A$2:$M$457,8,FALSE),1)</f>
        <v>#N/A</v>
      </c>
      <c r="V87" s="8" t="e">
        <f>ROUND(VLOOKUP($M87,age!$A$2:$M$457,9,FALSE),1)</f>
        <v>#N/A</v>
      </c>
      <c r="W87" s="8" t="e">
        <f>ROUND(VLOOKUP($M87,age!$A$2:$M$457,10,FALSE),1)</f>
        <v>#N/A</v>
      </c>
      <c r="X87" s="8" t="e">
        <f>ROUND(VLOOKUP($M87,age!$A$2:$M$457,11,FALSE),1)</f>
        <v>#N/A</v>
      </c>
      <c r="Y87" s="8" t="e">
        <f>ROUND(VLOOKUP($M87,age!$A$2:$M$457,12,FALSE),1)</f>
        <v>#N/A</v>
      </c>
      <c r="Z87" s="8" t="e">
        <f>ROUND(VLOOKUP($M87,age!$A$2:$M$457,13,FALSE),1)</f>
        <v>#N/A</v>
      </c>
      <c r="AA87" s="8" t="e">
        <f>ROUND(VLOOKUP($N87,ht!$A$2:$H$253,2,FALSE),1)</f>
        <v>#N/A</v>
      </c>
      <c r="AB87" s="8" t="e">
        <f>ROUND(VLOOKUP($N87,ht!$A$2:$H$253,3,FALSE),1)</f>
        <v>#N/A</v>
      </c>
      <c r="AC87" s="8" t="e">
        <f>ROUND(VLOOKUP($N87,ht!$A$2:$H$253,4,FALSE),1)</f>
        <v>#N/A</v>
      </c>
      <c r="AD87" s="8" t="e">
        <f>ROUND(VLOOKUP($N87,ht!$A$2:$H$253,5,FALSE),1)</f>
        <v>#N/A</v>
      </c>
      <c r="AE87" s="8" t="e">
        <f>ROUND(VLOOKUP($N87,ht!$A$2:$H$253,6,FALSE),1)</f>
        <v>#N/A</v>
      </c>
      <c r="AF87" s="8" t="e">
        <f>ROUND(VLOOKUP($N87,ht!$A$2:$H$253,7,FALSE),1)</f>
        <v>#N/A</v>
      </c>
      <c r="AG87" s="8" t="e">
        <f>ROUND(VLOOKUP($N87,ht!$A$2:$H$253,8,FALSE),1)</f>
        <v>#N/A</v>
      </c>
    </row>
    <row r="88" spans="1:33" x14ac:dyDescent="0.5">
      <c r="A88" s="13"/>
      <c r="B88" s="14"/>
      <c r="C88" s="15"/>
      <c r="D88" s="15"/>
      <c r="E88" s="15"/>
      <c r="F88" s="15"/>
      <c r="G88" s="15"/>
      <c r="H88" s="18" t="str">
        <f t="shared" si="10"/>
        <v/>
      </c>
      <c r="I88" s="18" t="str">
        <f t="shared" si="6"/>
        <v/>
      </c>
      <c r="J88" s="18" t="str">
        <f t="shared" si="7"/>
        <v/>
      </c>
      <c r="K88" s="19" t="str">
        <f>Profile!$B$2</f>
        <v>-</v>
      </c>
      <c r="L88" s="21">
        <f t="shared" si="8"/>
        <v>44593</v>
      </c>
      <c r="M88" s="8" t="str">
        <f t="shared" si="9"/>
        <v>0</v>
      </c>
      <c r="N88" s="8" t="str">
        <f t="shared" si="11"/>
        <v>0</v>
      </c>
      <c r="O88" s="8" t="e">
        <f>ROUND(VLOOKUP($M88,age!$A$2:$M$457,2,FALSE),1)</f>
        <v>#N/A</v>
      </c>
      <c r="P88" s="8" t="e">
        <f>ROUND(VLOOKUP($M88,age!$A$2:$M$457,3,FALSE),1)</f>
        <v>#N/A</v>
      </c>
      <c r="Q88" s="8" t="e">
        <f>ROUND(VLOOKUP($M88,age!$A$2:$M$457,4,FALSE),1)</f>
        <v>#N/A</v>
      </c>
      <c r="R88" s="8" t="e">
        <f>ROUND(VLOOKUP($M88,age!$A$2:$M$457,5,FALSE),1)</f>
        <v>#N/A</v>
      </c>
      <c r="S88" s="8" t="e">
        <f>ROUND(VLOOKUP($M88,age!$A$2:$M$457,6,FALSE),1)</f>
        <v>#N/A</v>
      </c>
      <c r="T88" s="8" t="e">
        <f>ROUND(VLOOKUP($M88,age!$A$2:$M$457,7,FALSE),1)</f>
        <v>#N/A</v>
      </c>
      <c r="U88" s="8" t="e">
        <f>ROUND(VLOOKUP($M88,age!$A$2:$M$457,8,FALSE),1)</f>
        <v>#N/A</v>
      </c>
      <c r="V88" s="8" t="e">
        <f>ROUND(VLOOKUP($M88,age!$A$2:$M$457,9,FALSE),1)</f>
        <v>#N/A</v>
      </c>
      <c r="W88" s="8" t="e">
        <f>ROUND(VLOOKUP($M88,age!$A$2:$M$457,10,FALSE),1)</f>
        <v>#N/A</v>
      </c>
      <c r="X88" s="8" t="e">
        <f>ROUND(VLOOKUP($M88,age!$A$2:$M$457,11,FALSE),1)</f>
        <v>#N/A</v>
      </c>
      <c r="Y88" s="8" t="e">
        <f>ROUND(VLOOKUP($M88,age!$A$2:$M$457,12,FALSE),1)</f>
        <v>#N/A</v>
      </c>
      <c r="Z88" s="8" t="e">
        <f>ROUND(VLOOKUP($M88,age!$A$2:$M$457,13,FALSE),1)</f>
        <v>#N/A</v>
      </c>
      <c r="AA88" s="8" t="e">
        <f>ROUND(VLOOKUP($N88,ht!$A$2:$H$253,2,FALSE),1)</f>
        <v>#N/A</v>
      </c>
      <c r="AB88" s="8" t="e">
        <f>ROUND(VLOOKUP($N88,ht!$A$2:$H$253,3,FALSE),1)</f>
        <v>#N/A</v>
      </c>
      <c r="AC88" s="8" t="e">
        <f>ROUND(VLOOKUP($N88,ht!$A$2:$H$253,4,FALSE),1)</f>
        <v>#N/A</v>
      </c>
      <c r="AD88" s="8" t="e">
        <f>ROUND(VLOOKUP($N88,ht!$A$2:$H$253,5,FALSE),1)</f>
        <v>#N/A</v>
      </c>
      <c r="AE88" s="8" t="e">
        <f>ROUND(VLOOKUP($N88,ht!$A$2:$H$253,6,FALSE),1)</f>
        <v>#N/A</v>
      </c>
      <c r="AF88" s="8" t="e">
        <f>ROUND(VLOOKUP($N88,ht!$A$2:$H$253,7,FALSE),1)</f>
        <v>#N/A</v>
      </c>
      <c r="AG88" s="8" t="e">
        <f>ROUND(VLOOKUP($N88,ht!$A$2:$H$253,8,FALSE),1)</f>
        <v>#N/A</v>
      </c>
    </row>
    <row r="89" spans="1:33" x14ac:dyDescent="0.5">
      <c r="A89" s="13"/>
      <c r="B89" s="14"/>
      <c r="C89" s="15"/>
      <c r="D89" s="15"/>
      <c r="E89" s="15"/>
      <c r="F89" s="15"/>
      <c r="G89" s="15"/>
      <c r="H89" s="18" t="str">
        <f t="shared" si="10"/>
        <v/>
      </c>
      <c r="I89" s="18" t="str">
        <f t="shared" si="6"/>
        <v/>
      </c>
      <c r="J89" s="18" t="str">
        <f t="shared" si="7"/>
        <v/>
      </c>
      <c r="K89" s="19" t="str">
        <f>Profile!$B$2</f>
        <v>-</v>
      </c>
      <c r="L89" s="21">
        <f t="shared" si="8"/>
        <v>44593</v>
      </c>
      <c r="M89" s="8" t="str">
        <f t="shared" si="9"/>
        <v>0</v>
      </c>
      <c r="N89" s="8" t="str">
        <f t="shared" si="11"/>
        <v>0</v>
      </c>
      <c r="O89" s="8" t="e">
        <f>ROUND(VLOOKUP($M89,age!$A$2:$M$457,2,FALSE),1)</f>
        <v>#N/A</v>
      </c>
      <c r="P89" s="8" t="e">
        <f>ROUND(VLOOKUP($M89,age!$A$2:$M$457,3,FALSE),1)</f>
        <v>#N/A</v>
      </c>
      <c r="Q89" s="8" t="e">
        <f>ROUND(VLOOKUP($M89,age!$A$2:$M$457,4,FALSE),1)</f>
        <v>#N/A</v>
      </c>
      <c r="R89" s="8" t="e">
        <f>ROUND(VLOOKUP($M89,age!$A$2:$M$457,5,FALSE),1)</f>
        <v>#N/A</v>
      </c>
      <c r="S89" s="8" t="e">
        <f>ROUND(VLOOKUP($M89,age!$A$2:$M$457,6,FALSE),1)</f>
        <v>#N/A</v>
      </c>
      <c r="T89" s="8" t="e">
        <f>ROUND(VLOOKUP($M89,age!$A$2:$M$457,7,FALSE),1)</f>
        <v>#N/A</v>
      </c>
      <c r="U89" s="8" t="e">
        <f>ROUND(VLOOKUP($M89,age!$A$2:$M$457,8,FALSE),1)</f>
        <v>#N/A</v>
      </c>
      <c r="V89" s="8" t="e">
        <f>ROUND(VLOOKUP($M89,age!$A$2:$M$457,9,FALSE),1)</f>
        <v>#N/A</v>
      </c>
      <c r="W89" s="8" t="e">
        <f>ROUND(VLOOKUP($M89,age!$A$2:$M$457,10,FALSE),1)</f>
        <v>#N/A</v>
      </c>
      <c r="X89" s="8" t="e">
        <f>ROUND(VLOOKUP($M89,age!$A$2:$M$457,11,FALSE),1)</f>
        <v>#N/A</v>
      </c>
      <c r="Y89" s="8" t="e">
        <f>ROUND(VLOOKUP($M89,age!$A$2:$M$457,12,FALSE),1)</f>
        <v>#N/A</v>
      </c>
      <c r="Z89" s="8" t="e">
        <f>ROUND(VLOOKUP($M89,age!$A$2:$M$457,13,FALSE),1)</f>
        <v>#N/A</v>
      </c>
      <c r="AA89" s="8" t="e">
        <f>ROUND(VLOOKUP($N89,ht!$A$2:$H$253,2,FALSE),1)</f>
        <v>#N/A</v>
      </c>
      <c r="AB89" s="8" t="e">
        <f>ROUND(VLOOKUP($N89,ht!$A$2:$H$253,3,FALSE),1)</f>
        <v>#N/A</v>
      </c>
      <c r="AC89" s="8" t="e">
        <f>ROUND(VLOOKUP($N89,ht!$A$2:$H$253,4,FALSE),1)</f>
        <v>#N/A</v>
      </c>
      <c r="AD89" s="8" t="e">
        <f>ROUND(VLOOKUP($N89,ht!$A$2:$H$253,5,FALSE),1)</f>
        <v>#N/A</v>
      </c>
      <c r="AE89" s="8" t="e">
        <f>ROUND(VLOOKUP($N89,ht!$A$2:$H$253,6,FALSE),1)</f>
        <v>#N/A</v>
      </c>
      <c r="AF89" s="8" t="e">
        <f>ROUND(VLOOKUP($N89,ht!$A$2:$H$253,7,FALSE),1)</f>
        <v>#N/A</v>
      </c>
      <c r="AG89" s="8" t="e">
        <f>ROUND(VLOOKUP($N89,ht!$A$2:$H$253,8,FALSE),1)</f>
        <v>#N/A</v>
      </c>
    </row>
    <row r="90" spans="1:33" x14ac:dyDescent="0.5">
      <c r="A90" s="13"/>
      <c r="B90" s="14"/>
      <c r="C90" s="15"/>
      <c r="D90" s="15"/>
      <c r="E90" s="15"/>
      <c r="F90" s="15"/>
      <c r="G90" s="15"/>
      <c r="H90" s="18" t="str">
        <f t="shared" si="10"/>
        <v/>
      </c>
      <c r="I90" s="18" t="str">
        <f t="shared" si="6"/>
        <v/>
      </c>
      <c r="J90" s="18" t="str">
        <f t="shared" si="7"/>
        <v/>
      </c>
      <c r="K90" s="19" t="str">
        <f>Profile!$B$2</f>
        <v>-</v>
      </c>
      <c r="L90" s="21">
        <f t="shared" si="8"/>
        <v>44593</v>
      </c>
      <c r="M90" s="8" t="str">
        <f t="shared" si="9"/>
        <v>0</v>
      </c>
      <c r="N90" s="8" t="str">
        <f t="shared" si="11"/>
        <v>0</v>
      </c>
      <c r="O90" s="8" t="e">
        <f>ROUND(VLOOKUP($M90,age!$A$2:$M$457,2,FALSE),1)</f>
        <v>#N/A</v>
      </c>
      <c r="P90" s="8" t="e">
        <f>ROUND(VLOOKUP($M90,age!$A$2:$M$457,3,FALSE),1)</f>
        <v>#N/A</v>
      </c>
      <c r="Q90" s="8" t="e">
        <f>ROUND(VLOOKUP($M90,age!$A$2:$M$457,4,FALSE),1)</f>
        <v>#N/A</v>
      </c>
      <c r="R90" s="8" t="e">
        <f>ROUND(VLOOKUP($M90,age!$A$2:$M$457,5,FALSE),1)</f>
        <v>#N/A</v>
      </c>
      <c r="S90" s="8" t="e">
        <f>ROUND(VLOOKUP($M90,age!$A$2:$M$457,6,FALSE),1)</f>
        <v>#N/A</v>
      </c>
      <c r="T90" s="8" t="e">
        <f>ROUND(VLOOKUP($M90,age!$A$2:$M$457,7,FALSE),1)</f>
        <v>#N/A</v>
      </c>
      <c r="U90" s="8" t="e">
        <f>ROUND(VLOOKUP($M90,age!$A$2:$M$457,8,FALSE),1)</f>
        <v>#N/A</v>
      </c>
      <c r="V90" s="8" t="e">
        <f>ROUND(VLOOKUP($M90,age!$A$2:$M$457,9,FALSE),1)</f>
        <v>#N/A</v>
      </c>
      <c r="W90" s="8" t="e">
        <f>ROUND(VLOOKUP($M90,age!$A$2:$M$457,10,FALSE),1)</f>
        <v>#N/A</v>
      </c>
      <c r="X90" s="8" t="e">
        <f>ROUND(VLOOKUP($M90,age!$A$2:$M$457,11,FALSE),1)</f>
        <v>#N/A</v>
      </c>
      <c r="Y90" s="8" t="e">
        <f>ROUND(VLOOKUP($M90,age!$A$2:$M$457,12,FALSE),1)</f>
        <v>#N/A</v>
      </c>
      <c r="Z90" s="8" t="e">
        <f>ROUND(VLOOKUP($M90,age!$A$2:$M$457,13,FALSE),1)</f>
        <v>#N/A</v>
      </c>
      <c r="AA90" s="8" t="e">
        <f>ROUND(VLOOKUP($N90,ht!$A$2:$H$253,2,FALSE),1)</f>
        <v>#N/A</v>
      </c>
      <c r="AB90" s="8" t="e">
        <f>ROUND(VLOOKUP($N90,ht!$A$2:$H$253,3,FALSE),1)</f>
        <v>#N/A</v>
      </c>
      <c r="AC90" s="8" t="e">
        <f>ROUND(VLOOKUP($N90,ht!$A$2:$H$253,4,FALSE),1)</f>
        <v>#N/A</v>
      </c>
      <c r="AD90" s="8" t="e">
        <f>ROUND(VLOOKUP($N90,ht!$A$2:$H$253,5,FALSE),1)</f>
        <v>#N/A</v>
      </c>
      <c r="AE90" s="8" t="e">
        <f>ROUND(VLOOKUP($N90,ht!$A$2:$H$253,6,FALSE),1)</f>
        <v>#N/A</v>
      </c>
      <c r="AF90" s="8" t="e">
        <f>ROUND(VLOOKUP($N90,ht!$A$2:$H$253,7,FALSE),1)</f>
        <v>#N/A</v>
      </c>
      <c r="AG90" s="8" t="e">
        <f>ROUND(VLOOKUP($N90,ht!$A$2:$H$253,8,FALSE),1)</f>
        <v>#N/A</v>
      </c>
    </row>
    <row r="91" spans="1:33" x14ac:dyDescent="0.5">
      <c r="A91" s="13"/>
      <c r="B91" s="14"/>
      <c r="C91" s="15"/>
      <c r="D91" s="15"/>
      <c r="E91" s="15"/>
      <c r="F91" s="15"/>
      <c r="G91" s="15"/>
      <c r="H91" s="18" t="str">
        <f t="shared" si="10"/>
        <v/>
      </c>
      <c r="I91" s="18" t="str">
        <f t="shared" si="6"/>
        <v/>
      </c>
      <c r="J91" s="18" t="str">
        <f t="shared" si="7"/>
        <v/>
      </c>
      <c r="K91" s="19" t="str">
        <f>Profile!$B$2</f>
        <v>-</v>
      </c>
      <c r="L91" s="21">
        <f t="shared" si="8"/>
        <v>44593</v>
      </c>
      <c r="M91" s="8" t="str">
        <f t="shared" si="9"/>
        <v>0</v>
      </c>
      <c r="N91" s="8" t="str">
        <f t="shared" si="11"/>
        <v>0</v>
      </c>
      <c r="O91" s="8" t="e">
        <f>ROUND(VLOOKUP($M91,age!$A$2:$M$457,2,FALSE),1)</f>
        <v>#N/A</v>
      </c>
      <c r="P91" s="8" t="e">
        <f>ROUND(VLOOKUP($M91,age!$A$2:$M$457,3,FALSE),1)</f>
        <v>#N/A</v>
      </c>
      <c r="Q91" s="8" t="e">
        <f>ROUND(VLOOKUP($M91,age!$A$2:$M$457,4,FALSE),1)</f>
        <v>#N/A</v>
      </c>
      <c r="R91" s="8" t="e">
        <f>ROUND(VLOOKUP($M91,age!$A$2:$M$457,5,FALSE),1)</f>
        <v>#N/A</v>
      </c>
      <c r="S91" s="8" t="e">
        <f>ROUND(VLOOKUP($M91,age!$A$2:$M$457,6,FALSE),1)</f>
        <v>#N/A</v>
      </c>
      <c r="T91" s="8" t="e">
        <f>ROUND(VLOOKUP($M91,age!$A$2:$M$457,7,FALSE),1)</f>
        <v>#N/A</v>
      </c>
      <c r="U91" s="8" t="e">
        <f>ROUND(VLOOKUP($M91,age!$A$2:$M$457,8,FALSE),1)</f>
        <v>#N/A</v>
      </c>
      <c r="V91" s="8" t="e">
        <f>ROUND(VLOOKUP($M91,age!$A$2:$M$457,9,FALSE),1)</f>
        <v>#N/A</v>
      </c>
      <c r="W91" s="8" t="e">
        <f>ROUND(VLOOKUP($M91,age!$A$2:$M$457,10,FALSE),1)</f>
        <v>#N/A</v>
      </c>
      <c r="X91" s="8" t="e">
        <f>ROUND(VLOOKUP($M91,age!$A$2:$M$457,11,FALSE),1)</f>
        <v>#N/A</v>
      </c>
      <c r="Y91" s="8" t="e">
        <f>ROUND(VLOOKUP($M91,age!$A$2:$M$457,12,FALSE),1)</f>
        <v>#N/A</v>
      </c>
      <c r="Z91" s="8" t="e">
        <f>ROUND(VLOOKUP($M91,age!$A$2:$M$457,13,FALSE),1)</f>
        <v>#N/A</v>
      </c>
      <c r="AA91" s="8" t="e">
        <f>ROUND(VLOOKUP($N91,ht!$A$2:$H$253,2,FALSE),1)</f>
        <v>#N/A</v>
      </c>
      <c r="AB91" s="8" t="e">
        <f>ROUND(VLOOKUP($N91,ht!$A$2:$H$253,3,FALSE),1)</f>
        <v>#N/A</v>
      </c>
      <c r="AC91" s="8" t="e">
        <f>ROUND(VLOOKUP($N91,ht!$A$2:$H$253,4,FALSE),1)</f>
        <v>#N/A</v>
      </c>
      <c r="AD91" s="8" t="e">
        <f>ROUND(VLOOKUP($N91,ht!$A$2:$H$253,5,FALSE),1)</f>
        <v>#N/A</v>
      </c>
      <c r="AE91" s="8" t="e">
        <f>ROUND(VLOOKUP($N91,ht!$A$2:$H$253,6,FALSE),1)</f>
        <v>#N/A</v>
      </c>
      <c r="AF91" s="8" t="e">
        <f>ROUND(VLOOKUP($N91,ht!$A$2:$H$253,7,FALSE),1)</f>
        <v>#N/A</v>
      </c>
      <c r="AG91" s="8" t="e">
        <f>ROUND(VLOOKUP($N91,ht!$A$2:$H$253,8,FALSE),1)</f>
        <v>#N/A</v>
      </c>
    </row>
    <row r="92" spans="1:33" x14ac:dyDescent="0.5">
      <c r="A92" s="13"/>
      <c r="B92" s="14"/>
      <c r="C92" s="15"/>
      <c r="D92" s="15"/>
      <c r="E92" s="15"/>
      <c r="F92" s="15"/>
      <c r="G92" s="15"/>
      <c r="H92" s="18" t="str">
        <f t="shared" si="10"/>
        <v/>
      </c>
      <c r="I92" s="18" t="str">
        <f t="shared" si="6"/>
        <v/>
      </c>
      <c r="J92" s="18" t="str">
        <f t="shared" si="7"/>
        <v/>
      </c>
      <c r="K92" s="19" t="str">
        <f>Profile!$B$2</f>
        <v>-</v>
      </c>
      <c r="L92" s="21">
        <f t="shared" si="8"/>
        <v>44593</v>
      </c>
      <c r="M92" s="8" t="str">
        <f t="shared" si="9"/>
        <v>0</v>
      </c>
      <c r="N92" s="8" t="str">
        <f t="shared" si="11"/>
        <v>0</v>
      </c>
      <c r="O92" s="8" t="e">
        <f>ROUND(VLOOKUP($M92,age!$A$2:$M$457,2,FALSE),1)</f>
        <v>#N/A</v>
      </c>
      <c r="P92" s="8" t="e">
        <f>ROUND(VLOOKUP($M92,age!$A$2:$M$457,3,FALSE),1)</f>
        <v>#N/A</v>
      </c>
      <c r="Q92" s="8" t="e">
        <f>ROUND(VLOOKUP($M92,age!$A$2:$M$457,4,FALSE),1)</f>
        <v>#N/A</v>
      </c>
      <c r="R92" s="8" t="e">
        <f>ROUND(VLOOKUP($M92,age!$A$2:$M$457,5,FALSE),1)</f>
        <v>#N/A</v>
      </c>
      <c r="S92" s="8" t="e">
        <f>ROUND(VLOOKUP($M92,age!$A$2:$M$457,6,FALSE),1)</f>
        <v>#N/A</v>
      </c>
      <c r="T92" s="8" t="e">
        <f>ROUND(VLOOKUP($M92,age!$A$2:$M$457,7,FALSE),1)</f>
        <v>#N/A</v>
      </c>
      <c r="U92" s="8" t="e">
        <f>ROUND(VLOOKUP($M92,age!$A$2:$M$457,8,FALSE),1)</f>
        <v>#N/A</v>
      </c>
      <c r="V92" s="8" t="e">
        <f>ROUND(VLOOKUP($M92,age!$A$2:$M$457,9,FALSE),1)</f>
        <v>#N/A</v>
      </c>
      <c r="W92" s="8" t="e">
        <f>ROUND(VLOOKUP($M92,age!$A$2:$M$457,10,FALSE),1)</f>
        <v>#N/A</v>
      </c>
      <c r="X92" s="8" t="e">
        <f>ROUND(VLOOKUP($M92,age!$A$2:$M$457,11,FALSE),1)</f>
        <v>#N/A</v>
      </c>
      <c r="Y92" s="8" t="e">
        <f>ROUND(VLOOKUP($M92,age!$A$2:$M$457,12,FALSE),1)</f>
        <v>#N/A</v>
      </c>
      <c r="Z92" s="8" t="e">
        <f>ROUND(VLOOKUP($M92,age!$A$2:$M$457,13,FALSE),1)</f>
        <v>#N/A</v>
      </c>
      <c r="AA92" s="8" t="e">
        <f>ROUND(VLOOKUP($N92,ht!$A$2:$H$253,2,FALSE),1)</f>
        <v>#N/A</v>
      </c>
      <c r="AB92" s="8" t="e">
        <f>ROUND(VLOOKUP($N92,ht!$A$2:$H$253,3,FALSE),1)</f>
        <v>#N/A</v>
      </c>
      <c r="AC92" s="8" t="e">
        <f>ROUND(VLOOKUP($N92,ht!$A$2:$H$253,4,FALSE),1)</f>
        <v>#N/A</v>
      </c>
      <c r="AD92" s="8" t="e">
        <f>ROUND(VLOOKUP($N92,ht!$A$2:$H$253,5,FALSE),1)</f>
        <v>#N/A</v>
      </c>
      <c r="AE92" s="8" t="e">
        <f>ROUND(VLOOKUP($N92,ht!$A$2:$H$253,6,FALSE),1)</f>
        <v>#N/A</v>
      </c>
      <c r="AF92" s="8" t="e">
        <f>ROUND(VLOOKUP($N92,ht!$A$2:$H$253,7,FALSE),1)</f>
        <v>#N/A</v>
      </c>
      <c r="AG92" s="8" t="e">
        <f>ROUND(VLOOKUP($N92,ht!$A$2:$H$253,8,FALSE),1)</f>
        <v>#N/A</v>
      </c>
    </row>
    <row r="93" spans="1:33" x14ac:dyDescent="0.5">
      <c r="A93" s="13"/>
      <c r="B93" s="14"/>
      <c r="C93" s="15"/>
      <c r="D93" s="15"/>
      <c r="E93" s="15"/>
      <c r="F93" s="15"/>
      <c r="G93" s="15"/>
      <c r="H93" s="18" t="str">
        <f t="shared" si="10"/>
        <v/>
      </c>
      <c r="I93" s="18" t="str">
        <f t="shared" si="6"/>
        <v/>
      </c>
      <c r="J93" s="18" t="str">
        <f t="shared" si="7"/>
        <v/>
      </c>
      <c r="K93" s="19" t="str">
        <f>Profile!$B$2</f>
        <v>-</v>
      </c>
      <c r="L93" s="21">
        <f t="shared" si="8"/>
        <v>44593</v>
      </c>
      <c r="M93" s="8" t="str">
        <f t="shared" si="9"/>
        <v>0</v>
      </c>
      <c r="N93" s="8" t="str">
        <f t="shared" si="11"/>
        <v>0</v>
      </c>
      <c r="O93" s="8" t="e">
        <f>ROUND(VLOOKUP($M93,age!$A$2:$M$457,2,FALSE),1)</f>
        <v>#N/A</v>
      </c>
      <c r="P93" s="8" t="e">
        <f>ROUND(VLOOKUP($M93,age!$A$2:$M$457,3,FALSE),1)</f>
        <v>#N/A</v>
      </c>
      <c r="Q93" s="8" t="e">
        <f>ROUND(VLOOKUP($M93,age!$A$2:$M$457,4,FALSE),1)</f>
        <v>#N/A</v>
      </c>
      <c r="R93" s="8" t="e">
        <f>ROUND(VLOOKUP($M93,age!$A$2:$M$457,5,FALSE),1)</f>
        <v>#N/A</v>
      </c>
      <c r="S93" s="8" t="e">
        <f>ROUND(VLOOKUP($M93,age!$A$2:$M$457,6,FALSE),1)</f>
        <v>#N/A</v>
      </c>
      <c r="T93" s="8" t="e">
        <f>ROUND(VLOOKUP($M93,age!$A$2:$M$457,7,FALSE),1)</f>
        <v>#N/A</v>
      </c>
      <c r="U93" s="8" t="e">
        <f>ROUND(VLOOKUP($M93,age!$A$2:$M$457,8,FALSE),1)</f>
        <v>#N/A</v>
      </c>
      <c r="V93" s="8" t="e">
        <f>ROUND(VLOOKUP($M93,age!$A$2:$M$457,9,FALSE),1)</f>
        <v>#N/A</v>
      </c>
      <c r="W93" s="8" t="e">
        <f>ROUND(VLOOKUP($M93,age!$A$2:$M$457,10,FALSE),1)</f>
        <v>#N/A</v>
      </c>
      <c r="X93" s="8" t="e">
        <f>ROUND(VLOOKUP($M93,age!$A$2:$M$457,11,FALSE),1)</f>
        <v>#N/A</v>
      </c>
      <c r="Y93" s="8" t="e">
        <f>ROUND(VLOOKUP($M93,age!$A$2:$M$457,12,FALSE),1)</f>
        <v>#N/A</v>
      </c>
      <c r="Z93" s="8" t="e">
        <f>ROUND(VLOOKUP($M93,age!$A$2:$M$457,13,FALSE),1)</f>
        <v>#N/A</v>
      </c>
      <c r="AA93" s="8" t="e">
        <f>ROUND(VLOOKUP($N93,ht!$A$2:$H$253,2,FALSE),1)</f>
        <v>#N/A</v>
      </c>
      <c r="AB93" s="8" t="e">
        <f>ROUND(VLOOKUP($N93,ht!$A$2:$H$253,3,FALSE),1)</f>
        <v>#N/A</v>
      </c>
      <c r="AC93" s="8" t="e">
        <f>ROUND(VLOOKUP($N93,ht!$A$2:$H$253,4,FALSE),1)</f>
        <v>#N/A</v>
      </c>
      <c r="AD93" s="8" t="e">
        <f>ROUND(VLOOKUP($N93,ht!$A$2:$H$253,5,FALSE),1)</f>
        <v>#N/A</v>
      </c>
      <c r="AE93" s="8" t="e">
        <f>ROUND(VLOOKUP($N93,ht!$A$2:$H$253,6,FALSE),1)</f>
        <v>#N/A</v>
      </c>
      <c r="AF93" s="8" t="e">
        <f>ROUND(VLOOKUP($N93,ht!$A$2:$H$253,7,FALSE),1)</f>
        <v>#N/A</v>
      </c>
      <c r="AG93" s="8" t="e">
        <f>ROUND(VLOOKUP($N93,ht!$A$2:$H$253,8,FALSE),1)</f>
        <v>#N/A</v>
      </c>
    </row>
    <row r="94" spans="1:33" x14ac:dyDescent="0.5">
      <c r="A94" s="13"/>
      <c r="B94" s="14"/>
      <c r="C94" s="15"/>
      <c r="D94" s="15"/>
      <c r="E94" s="15"/>
      <c r="F94" s="15"/>
      <c r="G94" s="15"/>
      <c r="H94" s="18" t="str">
        <f t="shared" si="10"/>
        <v/>
      </c>
      <c r="I94" s="18" t="str">
        <f t="shared" si="6"/>
        <v/>
      </c>
      <c r="J94" s="18" t="str">
        <f t="shared" si="7"/>
        <v/>
      </c>
      <c r="K94" s="19" t="str">
        <f>Profile!$B$2</f>
        <v>-</v>
      </c>
      <c r="L94" s="21">
        <f t="shared" si="8"/>
        <v>44593</v>
      </c>
      <c r="M94" s="8" t="str">
        <f t="shared" si="9"/>
        <v>0</v>
      </c>
      <c r="N94" s="8" t="str">
        <f t="shared" si="11"/>
        <v>0</v>
      </c>
      <c r="O94" s="8" t="e">
        <f>ROUND(VLOOKUP($M94,age!$A$2:$M$457,2,FALSE),1)</f>
        <v>#N/A</v>
      </c>
      <c r="P94" s="8" t="e">
        <f>ROUND(VLOOKUP($M94,age!$A$2:$M$457,3,FALSE),1)</f>
        <v>#N/A</v>
      </c>
      <c r="Q94" s="8" t="e">
        <f>ROUND(VLOOKUP($M94,age!$A$2:$M$457,4,FALSE),1)</f>
        <v>#N/A</v>
      </c>
      <c r="R94" s="8" t="e">
        <f>ROUND(VLOOKUP($M94,age!$A$2:$M$457,5,FALSE),1)</f>
        <v>#N/A</v>
      </c>
      <c r="S94" s="8" t="e">
        <f>ROUND(VLOOKUP($M94,age!$A$2:$M$457,6,FALSE),1)</f>
        <v>#N/A</v>
      </c>
      <c r="T94" s="8" t="e">
        <f>ROUND(VLOOKUP($M94,age!$A$2:$M$457,7,FALSE),1)</f>
        <v>#N/A</v>
      </c>
      <c r="U94" s="8" t="e">
        <f>ROUND(VLOOKUP($M94,age!$A$2:$M$457,8,FALSE),1)</f>
        <v>#N/A</v>
      </c>
      <c r="V94" s="8" t="e">
        <f>ROUND(VLOOKUP($M94,age!$A$2:$M$457,9,FALSE),1)</f>
        <v>#N/A</v>
      </c>
      <c r="W94" s="8" t="e">
        <f>ROUND(VLOOKUP($M94,age!$A$2:$M$457,10,FALSE),1)</f>
        <v>#N/A</v>
      </c>
      <c r="X94" s="8" t="e">
        <f>ROUND(VLOOKUP($M94,age!$A$2:$M$457,11,FALSE),1)</f>
        <v>#N/A</v>
      </c>
      <c r="Y94" s="8" t="e">
        <f>ROUND(VLOOKUP($M94,age!$A$2:$M$457,12,FALSE),1)</f>
        <v>#N/A</v>
      </c>
      <c r="Z94" s="8" t="e">
        <f>ROUND(VLOOKUP($M94,age!$A$2:$M$457,13,FALSE),1)</f>
        <v>#N/A</v>
      </c>
      <c r="AA94" s="8" t="e">
        <f>ROUND(VLOOKUP($N94,ht!$A$2:$H$253,2,FALSE),1)</f>
        <v>#N/A</v>
      </c>
      <c r="AB94" s="8" t="e">
        <f>ROUND(VLOOKUP($N94,ht!$A$2:$H$253,3,FALSE),1)</f>
        <v>#N/A</v>
      </c>
      <c r="AC94" s="8" t="e">
        <f>ROUND(VLOOKUP($N94,ht!$A$2:$H$253,4,FALSE),1)</f>
        <v>#N/A</v>
      </c>
      <c r="AD94" s="8" t="e">
        <f>ROUND(VLOOKUP($N94,ht!$A$2:$H$253,5,FALSE),1)</f>
        <v>#N/A</v>
      </c>
      <c r="AE94" s="8" t="e">
        <f>ROUND(VLOOKUP($N94,ht!$A$2:$H$253,6,FALSE),1)</f>
        <v>#N/A</v>
      </c>
      <c r="AF94" s="8" t="e">
        <f>ROUND(VLOOKUP($N94,ht!$A$2:$H$253,7,FALSE),1)</f>
        <v>#N/A</v>
      </c>
      <c r="AG94" s="8" t="e">
        <f>ROUND(VLOOKUP($N94,ht!$A$2:$H$253,8,FALSE),1)</f>
        <v>#N/A</v>
      </c>
    </row>
    <row r="95" spans="1:33" x14ac:dyDescent="0.5">
      <c r="A95" s="13"/>
      <c r="B95" s="14"/>
      <c r="C95" s="15"/>
      <c r="D95" s="15"/>
      <c r="E95" s="15"/>
      <c r="F95" s="15"/>
      <c r="G95" s="15"/>
      <c r="H95" s="18" t="str">
        <f t="shared" si="10"/>
        <v/>
      </c>
      <c r="I95" s="18" t="str">
        <f t="shared" si="6"/>
        <v/>
      </c>
      <c r="J95" s="18" t="str">
        <f t="shared" si="7"/>
        <v/>
      </c>
      <c r="K95" s="19" t="str">
        <f>Profile!$B$2</f>
        <v>-</v>
      </c>
      <c r="L95" s="21">
        <f t="shared" si="8"/>
        <v>44593</v>
      </c>
      <c r="M95" s="8" t="str">
        <f t="shared" si="9"/>
        <v>0</v>
      </c>
      <c r="N95" s="8" t="str">
        <f t="shared" si="11"/>
        <v>0</v>
      </c>
      <c r="O95" s="8" t="e">
        <f>ROUND(VLOOKUP($M95,age!$A$2:$M$457,2,FALSE),1)</f>
        <v>#N/A</v>
      </c>
      <c r="P95" s="8" t="e">
        <f>ROUND(VLOOKUP($M95,age!$A$2:$M$457,3,FALSE),1)</f>
        <v>#N/A</v>
      </c>
      <c r="Q95" s="8" t="e">
        <f>ROUND(VLOOKUP($M95,age!$A$2:$M$457,4,FALSE),1)</f>
        <v>#N/A</v>
      </c>
      <c r="R95" s="8" t="e">
        <f>ROUND(VLOOKUP($M95,age!$A$2:$M$457,5,FALSE),1)</f>
        <v>#N/A</v>
      </c>
      <c r="S95" s="8" t="e">
        <f>ROUND(VLOOKUP($M95,age!$A$2:$M$457,6,FALSE),1)</f>
        <v>#N/A</v>
      </c>
      <c r="T95" s="8" t="e">
        <f>ROUND(VLOOKUP($M95,age!$A$2:$M$457,7,FALSE),1)</f>
        <v>#N/A</v>
      </c>
      <c r="U95" s="8" t="e">
        <f>ROUND(VLOOKUP($M95,age!$A$2:$M$457,8,FALSE),1)</f>
        <v>#N/A</v>
      </c>
      <c r="V95" s="8" t="e">
        <f>ROUND(VLOOKUP($M95,age!$A$2:$M$457,9,FALSE),1)</f>
        <v>#N/A</v>
      </c>
      <c r="W95" s="8" t="e">
        <f>ROUND(VLOOKUP($M95,age!$A$2:$M$457,10,FALSE),1)</f>
        <v>#N/A</v>
      </c>
      <c r="X95" s="8" t="e">
        <f>ROUND(VLOOKUP($M95,age!$A$2:$M$457,11,FALSE),1)</f>
        <v>#N/A</v>
      </c>
      <c r="Y95" s="8" t="e">
        <f>ROUND(VLOOKUP($M95,age!$A$2:$M$457,12,FALSE),1)</f>
        <v>#N/A</v>
      </c>
      <c r="Z95" s="8" t="e">
        <f>ROUND(VLOOKUP($M95,age!$A$2:$M$457,13,FALSE),1)</f>
        <v>#N/A</v>
      </c>
      <c r="AA95" s="8" t="e">
        <f>ROUND(VLOOKUP($N95,ht!$A$2:$H$253,2,FALSE),1)</f>
        <v>#N/A</v>
      </c>
      <c r="AB95" s="8" t="e">
        <f>ROUND(VLOOKUP($N95,ht!$A$2:$H$253,3,FALSE),1)</f>
        <v>#N/A</v>
      </c>
      <c r="AC95" s="8" t="e">
        <f>ROUND(VLOOKUP($N95,ht!$A$2:$H$253,4,FALSE),1)</f>
        <v>#N/A</v>
      </c>
      <c r="AD95" s="8" t="e">
        <f>ROUND(VLOOKUP($N95,ht!$A$2:$H$253,5,FALSE),1)</f>
        <v>#N/A</v>
      </c>
      <c r="AE95" s="8" t="e">
        <f>ROUND(VLOOKUP($N95,ht!$A$2:$H$253,6,FALSE),1)</f>
        <v>#N/A</v>
      </c>
      <c r="AF95" s="8" t="e">
        <f>ROUND(VLOOKUP($N95,ht!$A$2:$H$253,7,FALSE),1)</f>
        <v>#N/A</v>
      </c>
      <c r="AG95" s="8" t="e">
        <f>ROUND(VLOOKUP($N95,ht!$A$2:$H$253,8,FALSE),1)</f>
        <v>#N/A</v>
      </c>
    </row>
    <row r="96" spans="1:33" x14ac:dyDescent="0.5">
      <c r="A96" s="13"/>
      <c r="B96" s="14"/>
      <c r="C96" s="15"/>
      <c r="D96" s="15"/>
      <c r="E96" s="15"/>
      <c r="F96" s="15"/>
      <c r="G96" s="15"/>
      <c r="H96" s="18" t="str">
        <f t="shared" si="10"/>
        <v/>
      </c>
      <c r="I96" s="18" t="str">
        <f t="shared" si="6"/>
        <v/>
      </c>
      <c r="J96" s="18" t="str">
        <f t="shared" si="7"/>
        <v/>
      </c>
      <c r="K96" s="19" t="str">
        <f>Profile!$B$2</f>
        <v>-</v>
      </c>
      <c r="L96" s="21">
        <f t="shared" si="8"/>
        <v>44593</v>
      </c>
      <c r="M96" s="8" t="str">
        <f t="shared" si="9"/>
        <v>0</v>
      </c>
      <c r="N96" s="8" t="str">
        <f t="shared" si="11"/>
        <v>0</v>
      </c>
      <c r="O96" s="8" t="e">
        <f>ROUND(VLOOKUP($M96,age!$A$2:$M$457,2,FALSE),1)</f>
        <v>#N/A</v>
      </c>
      <c r="P96" s="8" t="e">
        <f>ROUND(VLOOKUP($M96,age!$A$2:$M$457,3,FALSE),1)</f>
        <v>#N/A</v>
      </c>
      <c r="Q96" s="8" t="e">
        <f>ROUND(VLOOKUP($M96,age!$A$2:$M$457,4,FALSE),1)</f>
        <v>#N/A</v>
      </c>
      <c r="R96" s="8" t="e">
        <f>ROUND(VLOOKUP($M96,age!$A$2:$M$457,5,FALSE),1)</f>
        <v>#N/A</v>
      </c>
      <c r="S96" s="8" t="e">
        <f>ROUND(VLOOKUP($M96,age!$A$2:$M$457,6,FALSE),1)</f>
        <v>#N/A</v>
      </c>
      <c r="T96" s="8" t="e">
        <f>ROUND(VLOOKUP($M96,age!$A$2:$M$457,7,FALSE),1)</f>
        <v>#N/A</v>
      </c>
      <c r="U96" s="8" t="e">
        <f>ROUND(VLOOKUP($M96,age!$A$2:$M$457,8,FALSE),1)</f>
        <v>#N/A</v>
      </c>
      <c r="V96" s="8" t="e">
        <f>ROUND(VLOOKUP($M96,age!$A$2:$M$457,9,FALSE),1)</f>
        <v>#N/A</v>
      </c>
      <c r="W96" s="8" t="e">
        <f>ROUND(VLOOKUP($M96,age!$A$2:$M$457,10,FALSE),1)</f>
        <v>#N/A</v>
      </c>
      <c r="X96" s="8" t="e">
        <f>ROUND(VLOOKUP($M96,age!$A$2:$M$457,11,FALSE),1)</f>
        <v>#N/A</v>
      </c>
      <c r="Y96" s="8" t="e">
        <f>ROUND(VLOOKUP($M96,age!$A$2:$M$457,12,FALSE),1)</f>
        <v>#N/A</v>
      </c>
      <c r="Z96" s="8" t="e">
        <f>ROUND(VLOOKUP($M96,age!$A$2:$M$457,13,FALSE),1)</f>
        <v>#N/A</v>
      </c>
      <c r="AA96" s="8" t="e">
        <f>ROUND(VLOOKUP($N96,ht!$A$2:$H$253,2,FALSE),1)</f>
        <v>#N/A</v>
      </c>
      <c r="AB96" s="8" t="e">
        <f>ROUND(VLOOKUP($N96,ht!$A$2:$H$253,3,FALSE),1)</f>
        <v>#N/A</v>
      </c>
      <c r="AC96" s="8" t="e">
        <f>ROUND(VLOOKUP($N96,ht!$A$2:$H$253,4,FALSE),1)</f>
        <v>#N/A</v>
      </c>
      <c r="AD96" s="8" t="e">
        <f>ROUND(VLOOKUP($N96,ht!$A$2:$H$253,5,FALSE),1)</f>
        <v>#N/A</v>
      </c>
      <c r="AE96" s="8" t="e">
        <f>ROUND(VLOOKUP($N96,ht!$A$2:$H$253,6,FALSE),1)</f>
        <v>#N/A</v>
      </c>
      <c r="AF96" s="8" t="e">
        <f>ROUND(VLOOKUP($N96,ht!$A$2:$H$253,7,FALSE),1)</f>
        <v>#N/A</v>
      </c>
      <c r="AG96" s="8" t="e">
        <f>ROUND(VLOOKUP($N96,ht!$A$2:$H$253,8,FALSE),1)</f>
        <v>#N/A</v>
      </c>
    </row>
    <row r="97" spans="1:33" x14ac:dyDescent="0.5">
      <c r="A97" s="13"/>
      <c r="B97" s="14"/>
      <c r="C97" s="15"/>
      <c r="D97" s="15"/>
      <c r="E97" s="15"/>
      <c r="F97" s="15"/>
      <c r="G97" s="15"/>
      <c r="H97" s="18" t="str">
        <f t="shared" si="10"/>
        <v/>
      </c>
      <c r="I97" s="18" t="str">
        <f t="shared" si="6"/>
        <v/>
      </c>
      <c r="J97" s="18" t="str">
        <f t="shared" si="7"/>
        <v/>
      </c>
      <c r="K97" s="19" t="str">
        <f>Profile!$B$2</f>
        <v>-</v>
      </c>
      <c r="L97" s="21">
        <f t="shared" si="8"/>
        <v>44593</v>
      </c>
      <c r="M97" s="8" t="str">
        <f t="shared" si="9"/>
        <v>0</v>
      </c>
      <c r="N97" s="8" t="str">
        <f t="shared" si="11"/>
        <v>0</v>
      </c>
      <c r="O97" s="8" t="e">
        <f>ROUND(VLOOKUP($M97,age!$A$2:$M$457,2,FALSE),1)</f>
        <v>#N/A</v>
      </c>
      <c r="P97" s="8" t="e">
        <f>ROUND(VLOOKUP($M97,age!$A$2:$M$457,3,FALSE),1)</f>
        <v>#N/A</v>
      </c>
      <c r="Q97" s="8" t="e">
        <f>ROUND(VLOOKUP($M97,age!$A$2:$M$457,4,FALSE),1)</f>
        <v>#N/A</v>
      </c>
      <c r="R97" s="8" t="e">
        <f>ROUND(VLOOKUP($M97,age!$A$2:$M$457,5,FALSE),1)</f>
        <v>#N/A</v>
      </c>
      <c r="S97" s="8" t="e">
        <f>ROUND(VLOOKUP($M97,age!$A$2:$M$457,6,FALSE),1)</f>
        <v>#N/A</v>
      </c>
      <c r="T97" s="8" t="e">
        <f>ROUND(VLOOKUP($M97,age!$A$2:$M$457,7,FALSE),1)</f>
        <v>#N/A</v>
      </c>
      <c r="U97" s="8" t="e">
        <f>ROUND(VLOOKUP($M97,age!$A$2:$M$457,8,FALSE),1)</f>
        <v>#N/A</v>
      </c>
      <c r="V97" s="8" t="e">
        <f>ROUND(VLOOKUP($M97,age!$A$2:$M$457,9,FALSE),1)</f>
        <v>#N/A</v>
      </c>
      <c r="W97" s="8" t="e">
        <f>ROUND(VLOOKUP($M97,age!$A$2:$M$457,10,FALSE),1)</f>
        <v>#N/A</v>
      </c>
      <c r="X97" s="8" t="e">
        <f>ROUND(VLOOKUP($M97,age!$A$2:$M$457,11,FALSE),1)</f>
        <v>#N/A</v>
      </c>
      <c r="Y97" s="8" t="e">
        <f>ROUND(VLOOKUP($M97,age!$A$2:$M$457,12,FALSE),1)</f>
        <v>#N/A</v>
      </c>
      <c r="Z97" s="8" t="e">
        <f>ROUND(VLOOKUP($M97,age!$A$2:$M$457,13,FALSE),1)</f>
        <v>#N/A</v>
      </c>
      <c r="AA97" s="8" t="e">
        <f>ROUND(VLOOKUP($N97,ht!$A$2:$H$253,2,FALSE),1)</f>
        <v>#N/A</v>
      </c>
      <c r="AB97" s="8" t="e">
        <f>ROUND(VLOOKUP($N97,ht!$A$2:$H$253,3,FALSE),1)</f>
        <v>#N/A</v>
      </c>
      <c r="AC97" s="8" t="e">
        <f>ROUND(VLOOKUP($N97,ht!$A$2:$H$253,4,FALSE),1)</f>
        <v>#N/A</v>
      </c>
      <c r="AD97" s="8" t="e">
        <f>ROUND(VLOOKUP($N97,ht!$A$2:$H$253,5,FALSE),1)</f>
        <v>#N/A</v>
      </c>
      <c r="AE97" s="8" t="e">
        <f>ROUND(VLOOKUP($N97,ht!$A$2:$H$253,6,FALSE),1)</f>
        <v>#N/A</v>
      </c>
      <c r="AF97" s="8" t="e">
        <f>ROUND(VLOOKUP($N97,ht!$A$2:$H$253,7,FALSE),1)</f>
        <v>#N/A</v>
      </c>
      <c r="AG97" s="8" t="e">
        <f>ROUND(VLOOKUP($N97,ht!$A$2:$H$253,8,FALSE),1)</f>
        <v>#N/A</v>
      </c>
    </row>
    <row r="98" spans="1:33" x14ac:dyDescent="0.5">
      <c r="A98" s="13"/>
      <c r="B98" s="14"/>
      <c r="C98" s="15"/>
      <c r="D98" s="15"/>
      <c r="E98" s="15"/>
      <c r="F98" s="15"/>
      <c r="G98" s="15"/>
      <c r="H98" s="18" t="str">
        <f t="shared" si="10"/>
        <v/>
      </c>
      <c r="I98" s="18" t="str">
        <f t="shared" si="6"/>
        <v/>
      </c>
      <c r="J98" s="18" t="str">
        <f t="shared" si="7"/>
        <v/>
      </c>
      <c r="K98" s="19" t="str">
        <f>Profile!$B$2</f>
        <v>-</v>
      </c>
      <c r="L98" s="21">
        <f t="shared" si="8"/>
        <v>44593</v>
      </c>
      <c r="M98" s="8" t="str">
        <f t="shared" si="9"/>
        <v>0</v>
      </c>
      <c r="N98" s="8" t="str">
        <f t="shared" si="11"/>
        <v>0</v>
      </c>
      <c r="O98" s="8" t="e">
        <f>ROUND(VLOOKUP($M98,age!$A$2:$M$457,2,FALSE),1)</f>
        <v>#N/A</v>
      </c>
      <c r="P98" s="8" t="e">
        <f>ROUND(VLOOKUP($M98,age!$A$2:$M$457,3,FALSE),1)</f>
        <v>#N/A</v>
      </c>
      <c r="Q98" s="8" t="e">
        <f>ROUND(VLOOKUP($M98,age!$A$2:$M$457,4,FALSE),1)</f>
        <v>#N/A</v>
      </c>
      <c r="R98" s="8" t="e">
        <f>ROUND(VLOOKUP($M98,age!$A$2:$M$457,5,FALSE),1)</f>
        <v>#N/A</v>
      </c>
      <c r="S98" s="8" t="e">
        <f>ROUND(VLOOKUP($M98,age!$A$2:$M$457,6,FALSE),1)</f>
        <v>#N/A</v>
      </c>
      <c r="T98" s="8" t="e">
        <f>ROUND(VLOOKUP($M98,age!$A$2:$M$457,7,FALSE),1)</f>
        <v>#N/A</v>
      </c>
      <c r="U98" s="8" t="e">
        <f>ROUND(VLOOKUP($M98,age!$A$2:$M$457,8,FALSE),1)</f>
        <v>#N/A</v>
      </c>
      <c r="V98" s="8" t="e">
        <f>ROUND(VLOOKUP($M98,age!$A$2:$M$457,9,FALSE),1)</f>
        <v>#N/A</v>
      </c>
      <c r="W98" s="8" t="e">
        <f>ROUND(VLOOKUP($M98,age!$A$2:$M$457,10,FALSE),1)</f>
        <v>#N/A</v>
      </c>
      <c r="X98" s="8" t="e">
        <f>ROUND(VLOOKUP($M98,age!$A$2:$M$457,11,FALSE),1)</f>
        <v>#N/A</v>
      </c>
      <c r="Y98" s="8" t="e">
        <f>ROUND(VLOOKUP($M98,age!$A$2:$M$457,12,FALSE),1)</f>
        <v>#N/A</v>
      </c>
      <c r="Z98" s="8" t="e">
        <f>ROUND(VLOOKUP($M98,age!$A$2:$M$457,13,FALSE),1)</f>
        <v>#N/A</v>
      </c>
      <c r="AA98" s="8" t="e">
        <f>ROUND(VLOOKUP($N98,ht!$A$2:$H$253,2,FALSE),1)</f>
        <v>#N/A</v>
      </c>
      <c r="AB98" s="8" t="e">
        <f>ROUND(VLOOKUP($N98,ht!$A$2:$H$253,3,FALSE),1)</f>
        <v>#N/A</v>
      </c>
      <c r="AC98" s="8" t="e">
        <f>ROUND(VLOOKUP($N98,ht!$A$2:$H$253,4,FALSE),1)</f>
        <v>#N/A</v>
      </c>
      <c r="AD98" s="8" t="e">
        <f>ROUND(VLOOKUP($N98,ht!$A$2:$H$253,5,FALSE),1)</f>
        <v>#N/A</v>
      </c>
      <c r="AE98" s="8" t="e">
        <f>ROUND(VLOOKUP($N98,ht!$A$2:$H$253,6,FALSE),1)</f>
        <v>#N/A</v>
      </c>
      <c r="AF98" s="8" t="e">
        <f>ROUND(VLOOKUP($N98,ht!$A$2:$H$253,7,FALSE),1)</f>
        <v>#N/A</v>
      </c>
      <c r="AG98" s="8" t="e">
        <f>ROUND(VLOOKUP($N98,ht!$A$2:$H$253,8,FALSE),1)</f>
        <v>#N/A</v>
      </c>
    </row>
    <row r="99" spans="1:33" x14ac:dyDescent="0.5">
      <c r="A99" s="13"/>
      <c r="B99" s="14"/>
      <c r="C99" s="15"/>
      <c r="D99" s="15"/>
      <c r="E99" s="15"/>
      <c r="F99" s="15"/>
      <c r="G99" s="15"/>
      <c r="H99" s="18" t="str">
        <f t="shared" si="10"/>
        <v/>
      </c>
      <c r="I99" s="18" t="str">
        <f t="shared" si="6"/>
        <v/>
      </c>
      <c r="J99" s="18" t="str">
        <f t="shared" si="7"/>
        <v/>
      </c>
      <c r="K99" s="19" t="str">
        <f>Profile!$B$2</f>
        <v>-</v>
      </c>
      <c r="L99" s="21">
        <f t="shared" si="8"/>
        <v>44593</v>
      </c>
      <c r="M99" s="8" t="str">
        <f t="shared" si="9"/>
        <v>0</v>
      </c>
      <c r="N99" s="8" t="str">
        <f t="shared" si="11"/>
        <v>0</v>
      </c>
      <c r="O99" s="8" t="e">
        <f>ROUND(VLOOKUP($M99,age!$A$2:$M$457,2,FALSE),1)</f>
        <v>#N/A</v>
      </c>
      <c r="P99" s="8" t="e">
        <f>ROUND(VLOOKUP($M99,age!$A$2:$M$457,3,FALSE),1)</f>
        <v>#N/A</v>
      </c>
      <c r="Q99" s="8" t="e">
        <f>ROUND(VLOOKUP($M99,age!$A$2:$M$457,4,FALSE),1)</f>
        <v>#N/A</v>
      </c>
      <c r="R99" s="8" t="e">
        <f>ROUND(VLOOKUP($M99,age!$A$2:$M$457,5,FALSE),1)</f>
        <v>#N/A</v>
      </c>
      <c r="S99" s="8" t="e">
        <f>ROUND(VLOOKUP($M99,age!$A$2:$M$457,6,FALSE),1)</f>
        <v>#N/A</v>
      </c>
      <c r="T99" s="8" t="e">
        <f>ROUND(VLOOKUP($M99,age!$A$2:$M$457,7,FALSE),1)</f>
        <v>#N/A</v>
      </c>
      <c r="U99" s="8" t="e">
        <f>ROUND(VLOOKUP($M99,age!$A$2:$M$457,8,FALSE),1)</f>
        <v>#N/A</v>
      </c>
      <c r="V99" s="8" t="e">
        <f>ROUND(VLOOKUP($M99,age!$A$2:$M$457,9,FALSE),1)</f>
        <v>#N/A</v>
      </c>
      <c r="W99" s="8" t="e">
        <f>ROUND(VLOOKUP($M99,age!$A$2:$M$457,10,FALSE),1)</f>
        <v>#N/A</v>
      </c>
      <c r="X99" s="8" t="e">
        <f>ROUND(VLOOKUP($M99,age!$A$2:$M$457,11,FALSE),1)</f>
        <v>#N/A</v>
      </c>
      <c r="Y99" s="8" t="e">
        <f>ROUND(VLOOKUP($M99,age!$A$2:$M$457,12,FALSE),1)</f>
        <v>#N/A</v>
      </c>
      <c r="Z99" s="8" t="e">
        <f>ROUND(VLOOKUP($M99,age!$A$2:$M$457,13,FALSE),1)</f>
        <v>#N/A</v>
      </c>
      <c r="AA99" s="8" t="e">
        <f>ROUND(VLOOKUP($N99,ht!$A$2:$H$253,2,FALSE),1)</f>
        <v>#N/A</v>
      </c>
      <c r="AB99" s="8" t="e">
        <f>ROUND(VLOOKUP($N99,ht!$A$2:$H$253,3,FALSE),1)</f>
        <v>#N/A</v>
      </c>
      <c r="AC99" s="8" t="e">
        <f>ROUND(VLOOKUP($N99,ht!$A$2:$H$253,4,FALSE),1)</f>
        <v>#N/A</v>
      </c>
      <c r="AD99" s="8" t="e">
        <f>ROUND(VLOOKUP($N99,ht!$A$2:$H$253,5,FALSE),1)</f>
        <v>#N/A</v>
      </c>
      <c r="AE99" s="8" t="e">
        <f>ROUND(VLOOKUP($N99,ht!$A$2:$H$253,6,FALSE),1)</f>
        <v>#N/A</v>
      </c>
      <c r="AF99" s="8" t="e">
        <f>ROUND(VLOOKUP($N99,ht!$A$2:$H$253,7,FALSE),1)</f>
        <v>#N/A</v>
      </c>
      <c r="AG99" s="8" t="e">
        <f>ROUND(VLOOKUP($N99,ht!$A$2:$H$253,8,FALSE),1)</f>
        <v>#N/A</v>
      </c>
    </row>
    <row r="100" spans="1:33" x14ac:dyDescent="0.5">
      <c r="A100" s="13"/>
      <c r="B100" s="14"/>
      <c r="C100" s="15"/>
      <c r="D100" s="15"/>
      <c r="E100" s="15"/>
      <c r="F100" s="15"/>
      <c r="G100" s="15"/>
      <c r="H100" s="18" t="str">
        <f t="shared" si="10"/>
        <v/>
      </c>
      <c r="I100" s="18" t="str">
        <f t="shared" si="6"/>
        <v/>
      </c>
      <c r="J100" s="18" t="str">
        <f t="shared" si="7"/>
        <v/>
      </c>
      <c r="K100" s="19" t="str">
        <f>Profile!$B$2</f>
        <v>-</v>
      </c>
      <c r="L100" s="21">
        <f t="shared" si="8"/>
        <v>44593</v>
      </c>
      <c r="M100" s="8" t="str">
        <f t="shared" si="9"/>
        <v>0</v>
      </c>
      <c r="N100" s="8" t="str">
        <f t="shared" si="11"/>
        <v>0</v>
      </c>
      <c r="O100" s="8" t="e">
        <f>ROUND(VLOOKUP($M100,age!$A$2:$M$457,2,FALSE),1)</f>
        <v>#N/A</v>
      </c>
      <c r="P100" s="8" t="e">
        <f>ROUND(VLOOKUP($M100,age!$A$2:$M$457,3,FALSE),1)</f>
        <v>#N/A</v>
      </c>
      <c r="Q100" s="8" t="e">
        <f>ROUND(VLOOKUP($M100,age!$A$2:$M$457,4,FALSE),1)</f>
        <v>#N/A</v>
      </c>
      <c r="R100" s="8" t="e">
        <f>ROUND(VLOOKUP($M100,age!$A$2:$M$457,5,FALSE),1)</f>
        <v>#N/A</v>
      </c>
      <c r="S100" s="8" t="e">
        <f>ROUND(VLOOKUP($M100,age!$A$2:$M$457,6,FALSE),1)</f>
        <v>#N/A</v>
      </c>
      <c r="T100" s="8" t="e">
        <f>ROUND(VLOOKUP($M100,age!$A$2:$M$457,7,FALSE),1)</f>
        <v>#N/A</v>
      </c>
      <c r="U100" s="8" t="e">
        <f>ROUND(VLOOKUP($M100,age!$A$2:$M$457,8,FALSE),1)</f>
        <v>#N/A</v>
      </c>
      <c r="V100" s="8" t="e">
        <f>ROUND(VLOOKUP($M100,age!$A$2:$M$457,9,FALSE),1)</f>
        <v>#N/A</v>
      </c>
      <c r="W100" s="8" t="e">
        <f>ROUND(VLOOKUP($M100,age!$A$2:$M$457,10,FALSE),1)</f>
        <v>#N/A</v>
      </c>
      <c r="X100" s="8" t="e">
        <f>ROUND(VLOOKUP($M100,age!$A$2:$M$457,11,FALSE),1)</f>
        <v>#N/A</v>
      </c>
      <c r="Y100" s="8" t="e">
        <f>ROUND(VLOOKUP($M100,age!$A$2:$M$457,12,FALSE),1)</f>
        <v>#N/A</v>
      </c>
      <c r="Z100" s="8" t="e">
        <f>ROUND(VLOOKUP($M100,age!$A$2:$M$457,13,FALSE),1)</f>
        <v>#N/A</v>
      </c>
      <c r="AA100" s="8" t="e">
        <f>ROUND(VLOOKUP($N100,ht!$A$2:$H$253,2,FALSE),1)</f>
        <v>#N/A</v>
      </c>
      <c r="AB100" s="8" t="e">
        <f>ROUND(VLOOKUP($N100,ht!$A$2:$H$253,3,FALSE),1)</f>
        <v>#N/A</v>
      </c>
      <c r="AC100" s="8" t="e">
        <f>ROUND(VLOOKUP($N100,ht!$A$2:$H$253,4,FALSE),1)</f>
        <v>#N/A</v>
      </c>
      <c r="AD100" s="8" t="e">
        <f>ROUND(VLOOKUP($N100,ht!$A$2:$H$253,5,FALSE),1)</f>
        <v>#N/A</v>
      </c>
      <c r="AE100" s="8" t="e">
        <f>ROUND(VLOOKUP($N100,ht!$A$2:$H$253,6,FALSE),1)</f>
        <v>#N/A</v>
      </c>
      <c r="AF100" s="8" t="e">
        <f>ROUND(VLOOKUP($N100,ht!$A$2:$H$253,7,FALSE),1)</f>
        <v>#N/A</v>
      </c>
      <c r="AG100" s="8" t="e">
        <f>ROUND(VLOOKUP($N100,ht!$A$2:$H$253,8,FALSE),1)</f>
        <v>#N/A</v>
      </c>
    </row>
    <row r="101" spans="1:33" x14ac:dyDescent="0.5">
      <c r="A101" s="13"/>
      <c r="B101" s="14"/>
      <c r="C101" s="15"/>
      <c r="D101" s="15"/>
      <c r="E101" s="15"/>
      <c r="F101" s="15"/>
      <c r="G101" s="15"/>
      <c r="H101" s="18" t="str">
        <f t="shared" si="10"/>
        <v/>
      </c>
      <c r="I101" s="18" t="str">
        <f t="shared" si="6"/>
        <v/>
      </c>
      <c r="J101" s="18" t="str">
        <f t="shared" si="7"/>
        <v/>
      </c>
      <c r="K101" s="19" t="str">
        <f>Profile!$B$2</f>
        <v>-</v>
      </c>
      <c r="L101" s="21">
        <f t="shared" si="8"/>
        <v>44593</v>
      </c>
      <c r="M101" s="8" t="str">
        <f t="shared" si="9"/>
        <v>0</v>
      </c>
      <c r="N101" s="8" t="str">
        <f t="shared" si="11"/>
        <v>0</v>
      </c>
      <c r="O101" s="8" t="e">
        <f>ROUND(VLOOKUP($M101,age!$A$2:$M$457,2,FALSE),1)</f>
        <v>#N/A</v>
      </c>
      <c r="P101" s="8" t="e">
        <f>ROUND(VLOOKUP($M101,age!$A$2:$M$457,3,FALSE),1)</f>
        <v>#N/A</v>
      </c>
      <c r="Q101" s="8" t="e">
        <f>ROUND(VLOOKUP($M101,age!$A$2:$M$457,4,FALSE),1)</f>
        <v>#N/A</v>
      </c>
      <c r="R101" s="8" t="e">
        <f>ROUND(VLOOKUP($M101,age!$A$2:$M$457,5,FALSE),1)</f>
        <v>#N/A</v>
      </c>
      <c r="S101" s="8" t="e">
        <f>ROUND(VLOOKUP($M101,age!$A$2:$M$457,6,FALSE),1)</f>
        <v>#N/A</v>
      </c>
      <c r="T101" s="8" t="e">
        <f>ROUND(VLOOKUP($M101,age!$A$2:$M$457,7,FALSE),1)</f>
        <v>#N/A</v>
      </c>
      <c r="U101" s="8" t="e">
        <f>ROUND(VLOOKUP($M101,age!$A$2:$M$457,8,FALSE),1)</f>
        <v>#N/A</v>
      </c>
      <c r="V101" s="8" t="e">
        <f>ROUND(VLOOKUP($M101,age!$A$2:$M$457,9,FALSE),1)</f>
        <v>#N/A</v>
      </c>
      <c r="W101" s="8" t="e">
        <f>ROUND(VLOOKUP($M101,age!$A$2:$M$457,10,FALSE),1)</f>
        <v>#N/A</v>
      </c>
      <c r="X101" s="8" t="e">
        <f>ROUND(VLOOKUP($M101,age!$A$2:$M$457,11,FALSE),1)</f>
        <v>#N/A</v>
      </c>
      <c r="Y101" s="8" t="e">
        <f>ROUND(VLOOKUP($M101,age!$A$2:$M$457,12,FALSE),1)</f>
        <v>#N/A</v>
      </c>
      <c r="Z101" s="8" t="e">
        <f>ROUND(VLOOKUP($M101,age!$A$2:$M$457,13,FALSE),1)</f>
        <v>#N/A</v>
      </c>
      <c r="AA101" s="8" t="e">
        <f>ROUND(VLOOKUP($N101,ht!$A$2:$H$253,2,FALSE),1)</f>
        <v>#N/A</v>
      </c>
      <c r="AB101" s="8" t="e">
        <f>ROUND(VLOOKUP($N101,ht!$A$2:$H$253,3,FALSE),1)</f>
        <v>#N/A</v>
      </c>
      <c r="AC101" s="8" t="e">
        <f>ROUND(VLOOKUP($N101,ht!$A$2:$H$253,4,FALSE),1)</f>
        <v>#N/A</v>
      </c>
      <c r="AD101" s="8" t="e">
        <f>ROUND(VLOOKUP($N101,ht!$A$2:$H$253,5,FALSE),1)</f>
        <v>#N/A</v>
      </c>
      <c r="AE101" s="8" t="e">
        <f>ROUND(VLOOKUP($N101,ht!$A$2:$H$253,6,FALSE),1)</f>
        <v>#N/A</v>
      </c>
      <c r="AF101" s="8" t="e">
        <f>ROUND(VLOOKUP($N101,ht!$A$2:$H$253,7,FALSE),1)</f>
        <v>#N/A</v>
      </c>
      <c r="AG101" s="8" t="e">
        <f>ROUND(VLOOKUP($N101,ht!$A$2:$H$253,8,FALSE),1)</f>
        <v>#N/A</v>
      </c>
    </row>
    <row r="102" spans="1:33" x14ac:dyDescent="0.5">
      <c r="A102" s="13"/>
      <c r="B102" s="14"/>
      <c r="C102" s="15"/>
      <c r="D102" s="15"/>
      <c r="E102" s="15"/>
      <c r="F102" s="15"/>
      <c r="G102" s="15"/>
      <c r="H102" s="18" t="str">
        <f t="shared" si="10"/>
        <v/>
      </c>
      <c r="I102" s="18" t="str">
        <f t="shared" si="6"/>
        <v/>
      </c>
      <c r="J102" s="18" t="str">
        <f t="shared" si="7"/>
        <v/>
      </c>
      <c r="K102" s="19" t="str">
        <f>Profile!$B$2</f>
        <v>-</v>
      </c>
      <c r="L102" s="21">
        <f t="shared" si="8"/>
        <v>44593</v>
      </c>
      <c r="M102" s="8" t="str">
        <f t="shared" si="9"/>
        <v>0</v>
      </c>
      <c r="N102" s="8" t="str">
        <f t="shared" si="11"/>
        <v>0</v>
      </c>
      <c r="O102" s="8" t="e">
        <f>ROUND(VLOOKUP($M102,age!$A$2:$M$457,2,FALSE),1)</f>
        <v>#N/A</v>
      </c>
      <c r="P102" s="8" t="e">
        <f>ROUND(VLOOKUP($M102,age!$A$2:$M$457,3,FALSE),1)</f>
        <v>#N/A</v>
      </c>
      <c r="Q102" s="8" t="e">
        <f>ROUND(VLOOKUP($M102,age!$A$2:$M$457,4,FALSE),1)</f>
        <v>#N/A</v>
      </c>
      <c r="R102" s="8" t="e">
        <f>ROUND(VLOOKUP($M102,age!$A$2:$M$457,5,FALSE),1)</f>
        <v>#N/A</v>
      </c>
      <c r="S102" s="8" t="e">
        <f>ROUND(VLOOKUP($M102,age!$A$2:$M$457,6,FALSE),1)</f>
        <v>#N/A</v>
      </c>
      <c r="T102" s="8" t="e">
        <f>ROUND(VLOOKUP($M102,age!$A$2:$M$457,7,FALSE),1)</f>
        <v>#N/A</v>
      </c>
      <c r="U102" s="8" t="e">
        <f>ROUND(VLOOKUP($M102,age!$A$2:$M$457,8,FALSE),1)</f>
        <v>#N/A</v>
      </c>
      <c r="V102" s="8" t="e">
        <f>ROUND(VLOOKUP($M102,age!$A$2:$M$457,9,FALSE),1)</f>
        <v>#N/A</v>
      </c>
      <c r="W102" s="8" t="e">
        <f>ROUND(VLOOKUP($M102,age!$A$2:$M$457,10,FALSE),1)</f>
        <v>#N/A</v>
      </c>
      <c r="X102" s="8" t="e">
        <f>ROUND(VLOOKUP($M102,age!$A$2:$M$457,11,FALSE),1)</f>
        <v>#N/A</v>
      </c>
      <c r="Y102" s="8" t="e">
        <f>ROUND(VLOOKUP($M102,age!$A$2:$M$457,12,FALSE),1)</f>
        <v>#N/A</v>
      </c>
      <c r="Z102" s="8" t="e">
        <f>ROUND(VLOOKUP($M102,age!$A$2:$M$457,13,FALSE),1)</f>
        <v>#N/A</v>
      </c>
      <c r="AA102" s="8" t="e">
        <f>ROUND(VLOOKUP($N102,ht!$A$2:$H$253,2,FALSE),1)</f>
        <v>#N/A</v>
      </c>
      <c r="AB102" s="8" t="e">
        <f>ROUND(VLOOKUP($N102,ht!$A$2:$H$253,3,FALSE),1)</f>
        <v>#N/A</v>
      </c>
      <c r="AC102" s="8" t="e">
        <f>ROUND(VLOOKUP($N102,ht!$A$2:$H$253,4,FALSE),1)</f>
        <v>#N/A</v>
      </c>
      <c r="AD102" s="8" t="e">
        <f>ROUND(VLOOKUP($N102,ht!$A$2:$H$253,5,FALSE),1)</f>
        <v>#N/A</v>
      </c>
      <c r="AE102" s="8" t="e">
        <f>ROUND(VLOOKUP($N102,ht!$A$2:$H$253,6,FALSE),1)</f>
        <v>#N/A</v>
      </c>
      <c r="AF102" s="8" t="e">
        <f>ROUND(VLOOKUP($N102,ht!$A$2:$H$253,7,FALSE),1)</f>
        <v>#N/A</v>
      </c>
      <c r="AG102" s="8" t="e">
        <f>ROUND(VLOOKUP($N102,ht!$A$2:$H$253,8,FALSE),1)</f>
        <v>#N/A</v>
      </c>
    </row>
    <row r="103" spans="1:33" x14ac:dyDescent="0.5">
      <c r="A103" s="13"/>
      <c r="B103" s="14"/>
      <c r="C103" s="15"/>
      <c r="D103" s="15"/>
      <c r="E103" s="15"/>
      <c r="F103" s="15"/>
      <c r="G103" s="15"/>
      <c r="H103" s="18" t="str">
        <f t="shared" si="10"/>
        <v/>
      </c>
      <c r="I103" s="18" t="str">
        <f t="shared" si="6"/>
        <v/>
      </c>
      <c r="J103" s="18" t="str">
        <f t="shared" si="7"/>
        <v/>
      </c>
      <c r="K103" s="19" t="str">
        <f>Profile!$B$2</f>
        <v>-</v>
      </c>
      <c r="L103" s="21">
        <f t="shared" si="8"/>
        <v>44593</v>
      </c>
      <c r="M103" s="8" t="str">
        <f t="shared" si="9"/>
        <v>0</v>
      </c>
      <c r="N103" s="8" t="str">
        <f t="shared" si="11"/>
        <v>0</v>
      </c>
      <c r="O103" s="8" t="e">
        <f>ROUND(VLOOKUP($M103,age!$A$2:$M$457,2,FALSE),1)</f>
        <v>#N/A</v>
      </c>
      <c r="P103" s="8" t="e">
        <f>ROUND(VLOOKUP($M103,age!$A$2:$M$457,3,FALSE),1)</f>
        <v>#N/A</v>
      </c>
      <c r="Q103" s="8" t="e">
        <f>ROUND(VLOOKUP($M103,age!$A$2:$M$457,4,FALSE),1)</f>
        <v>#N/A</v>
      </c>
      <c r="R103" s="8" t="e">
        <f>ROUND(VLOOKUP($M103,age!$A$2:$M$457,5,FALSE),1)</f>
        <v>#N/A</v>
      </c>
      <c r="S103" s="8" t="e">
        <f>ROUND(VLOOKUP($M103,age!$A$2:$M$457,6,FALSE),1)</f>
        <v>#N/A</v>
      </c>
      <c r="T103" s="8" t="e">
        <f>ROUND(VLOOKUP($M103,age!$A$2:$M$457,7,FALSE),1)</f>
        <v>#N/A</v>
      </c>
      <c r="U103" s="8" t="e">
        <f>ROUND(VLOOKUP($M103,age!$A$2:$M$457,8,FALSE),1)</f>
        <v>#N/A</v>
      </c>
      <c r="V103" s="8" t="e">
        <f>ROUND(VLOOKUP($M103,age!$A$2:$M$457,9,FALSE),1)</f>
        <v>#N/A</v>
      </c>
      <c r="W103" s="8" t="e">
        <f>ROUND(VLOOKUP($M103,age!$A$2:$M$457,10,FALSE),1)</f>
        <v>#N/A</v>
      </c>
      <c r="X103" s="8" t="e">
        <f>ROUND(VLOOKUP($M103,age!$A$2:$M$457,11,FALSE),1)</f>
        <v>#N/A</v>
      </c>
      <c r="Y103" s="8" t="e">
        <f>ROUND(VLOOKUP($M103,age!$A$2:$M$457,12,FALSE),1)</f>
        <v>#N/A</v>
      </c>
      <c r="Z103" s="8" t="e">
        <f>ROUND(VLOOKUP($M103,age!$A$2:$M$457,13,FALSE),1)</f>
        <v>#N/A</v>
      </c>
      <c r="AA103" s="8" t="e">
        <f>ROUND(VLOOKUP($N103,ht!$A$2:$H$253,2,FALSE),1)</f>
        <v>#N/A</v>
      </c>
      <c r="AB103" s="8" t="e">
        <f>ROUND(VLOOKUP($N103,ht!$A$2:$H$253,3,FALSE),1)</f>
        <v>#N/A</v>
      </c>
      <c r="AC103" s="8" t="e">
        <f>ROUND(VLOOKUP($N103,ht!$A$2:$H$253,4,FALSE),1)</f>
        <v>#N/A</v>
      </c>
      <c r="AD103" s="8" t="e">
        <f>ROUND(VLOOKUP($N103,ht!$A$2:$H$253,5,FALSE),1)</f>
        <v>#N/A</v>
      </c>
      <c r="AE103" s="8" t="e">
        <f>ROUND(VLOOKUP($N103,ht!$A$2:$H$253,6,FALSE),1)</f>
        <v>#N/A</v>
      </c>
      <c r="AF103" s="8" t="e">
        <f>ROUND(VLOOKUP($N103,ht!$A$2:$H$253,7,FALSE),1)</f>
        <v>#N/A</v>
      </c>
      <c r="AG103" s="8" t="e">
        <f>ROUND(VLOOKUP($N103,ht!$A$2:$H$253,8,FALSE),1)</f>
        <v>#N/A</v>
      </c>
    </row>
  </sheetData>
  <sheetProtection password="98C2" sheet="1" objects="1" scenarios="1"/>
  <mergeCells count="18">
    <mergeCell ref="N2:N3"/>
    <mergeCell ref="O2:T2"/>
    <mergeCell ref="U2:Z2"/>
    <mergeCell ref="AA2:AG2"/>
    <mergeCell ref="H2:H3"/>
    <mergeCell ref="I2:I3"/>
    <mergeCell ref="J2:J3"/>
    <mergeCell ref="K2:K3"/>
    <mergeCell ref="L2:L3"/>
    <mergeCell ref="M2:M3"/>
    <mergeCell ref="A1:C1"/>
    <mergeCell ref="D1:G1"/>
    <mergeCell ref="A2:A3"/>
    <mergeCell ref="B2:B3"/>
    <mergeCell ref="C2:C3"/>
    <mergeCell ref="D2:E2"/>
    <mergeCell ref="F2:F3"/>
    <mergeCell ref="G2:G3"/>
  </mergeCells>
  <pageMargins left="0.75" right="0.75" top="1" bottom="1" header="0.5" footer="0.5"/>
  <pageSetup paperSize="9" scale="67" fitToHeight="0" orientation="portrait" horizontalDpi="4294967293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15</vt:i4>
      </vt:variant>
      <vt:variant>
        <vt:lpstr>ช่วงที่มีชื่อ</vt:lpstr>
      </vt:variant>
      <vt:variant>
        <vt:i4>4</vt:i4>
      </vt:variant>
    </vt:vector>
  </HeadingPairs>
  <TitlesOfParts>
    <vt:vector size="19" baseType="lpstr">
      <vt:lpstr>Profile</vt:lpstr>
      <vt:lpstr>(อ)พ.ค.</vt:lpstr>
      <vt:lpstr>(อ)ส.ค.</vt:lpstr>
      <vt:lpstr>(อ)พ.ย. </vt:lpstr>
      <vt:lpstr>(อ)ก.พ.</vt:lpstr>
      <vt:lpstr>(น-ส)พ.ค</vt:lpstr>
      <vt:lpstr>(น-ส)ส.ค</vt:lpstr>
      <vt:lpstr>(น-ส)พ.ย</vt:lpstr>
      <vt:lpstr>(น-ส)ก.พ</vt:lpstr>
      <vt:lpstr>สรุปพ.ค</vt:lpstr>
      <vt:lpstr>สรุปส.ค</vt:lpstr>
      <vt:lpstr>สรุปพ.ย</vt:lpstr>
      <vt:lpstr>สรุปก.พ</vt:lpstr>
      <vt:lpstr>ht</vt:lpstr>
      <vt:lpstr>age</vt:lpstr>
      <vt:lpstr>'(น-ส)ก.พ'!Print_Titles</vt:lpstr>
      <vt:lpstr>'(น-ส)พ.ค'!Print_Titles</vt:lpstr>
      <vt:lpstr>'(น-ส)พ.ย'!Print_Titles</vt:lpstr>
      <vt:lpstr>'(น-ส)ส.ค'!Print_Titles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160764SMC</cp:lastModifiedBy>
  <cp:lastPrinted>2020-08-18T04:03:50Z</cp:lastPrinted>
  <dcterms:created xsi:type="dcterms:W3CDTF">2007-04-17T09:50:49Z</dcterms:created>
  <dcterms:modified xsi:type="dcterms:W3CDTF">2022-06-30T03:42:27Z</dcterms:modified>
</cp:coreProperties>
</file>