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Work RPK22\"/>
    </mc:Choice>
  </mc:AlternateContent>
  <xr:revisionPtr revIDLastSave="0" documentId="13_ncr:1_{5CFBAD41-CACF-46F8-960C-404C251D96AD}" xr6:coauthVersionLast="45" xr6:coauthVersionMax="45" xr10:uidLastSave="{00000000-0000-0000-0000-000000000000}"/>
  <bookViews>
    <workbookView xWindow="-120" yWindow="-120" windowWidth="29040" windowHeight="15840" activeTab="12" xr2:uid="{00000000-000D-0000-FFFF-FFFF00000000}"/>
  </bookViews>
  <sheets>
    <sheet name="ปก" sheetId="1" r:id="rId1"/>
    <sheet name="คำนำ" sheetId="2" r:id="rId2"/>
    <sheet name="สารบัญ" sheetId="3" r:id="rId3"/>
    <sheet name="01" sheetId="4" r:id="rId4"/>
    <sheet name="02" sheetId="6" r:id="rId5"/>
    <sheet name="03" sheetId="7" r:id="rId6"/>
    <sheet name="04" sheetId="8" r:id="rId7"/>
    <sheet name="05" sheetId="9" r:id="rId8"/>
    <sheet name="06" sheetId="11" r:id="rId9"/>
    <sheet name="07" sheetId="13" r:id="rId10"/>
    <sheet name="08" sheetId="14" r:id="rId11"/>
    <sheet name="09" sheetId="39" r:id="rId12"/>
    <sheet name="09 ร้อยละ" sheetId="40" r:id="rId13"/>
    <sheet name="09 รวมร้อยละ" sheetId="41" r:id="rId14"/>
    <sheet name="10" sheetId="16" r:id="rId15"/>
    <sheet name="11" sheetId="17" r:id="rId16"/>
    <sheet name="คะแนนดิบ11 " sheetId="30" r:id="rId17"/>
    <sheet name="12" sheetId="18" r:id="rId18"/>
    <sheet name="13" sheetId="19" r:id="rId19"/>
    <sheet name="14" sheetId="20" r:id="rId20"/>
    <sheet name="15" sheetId="21" r:id="rId21"/>
    <sheet name="16" sheetId="22" r:id="rId22"/>
    <sheet name="18" sheetId="24" r:id="rId23"/>
    <sheet name="19" sheetId="25" r:id="rId24"/>
    <sheet name="20" sheetId="29" r:id="rId25"/>
    <sheet name="21" sheetId="26" r:id="rId26"/>
    <sheet name="ภาคผนวก" sheetId="27" r:id="rId27"/>
    <sheet name="รูปประกอบ1" sheetId="28" r:id="rId28"/>
    <sheet name="รูปประกอบ1 (2)" sheetId="31" r:id="rId29"/>
    <sheet name="รูปประกอบ1 (3)" sheetId="32" r:id="rId30"/>
    <sheet name="รูปประกอบ1 (4)" sheetId="33" r:id="rId31"/>
    <sheet name="รูปประกอบ1 (5)" sheetId="34" r:id="rId32"/>
    <sheet name="รูปประกอบ1 (6)" sheetId="35" r:id="rId33"/>
    <sheet name="รูปประกอบ1 (7)" sheetId="36" r:id="rId34"/>
    <sheet name="List" sheetId="10" state="hidden" r:id="rId35"/>
    <sheet name="Sheet1" sheetId="37" r:id="rId36"/>
  </sheets>
  <definedNames>
    <definedName name="_xlnm.Print_Area" localSheetId="3">'01'!$A$1:$V$41</definedName>
    <definedName name="_xlnm.Print_Area" localSheetId="4">'02'!$A$1:$V$37</definedName>
    <definedName name="_xlnm.Print_Area" localSheetId="5">'03'!$A$1:$V$38</definedName>
    <definedName name="_xlnm.Print_Area" localSheetId="6">'04'!$A$1:$V$37</definedName>
    <definedName name="_xlnm.Print_Area" localSheetId="7">'05'!$A$1:$V$35</definedName>
    <definedName name="_xlnm.Print_Area" localSheetId="8">'06'!$A$1:$V$47</definedName>
    <definedName name="_xlnm.Print_Area" localSheetId="9">'07'!$A$1:$V$38</definedName>
    <definedName name="_xlnm.Print_Area" localSheetId="10">'08'!$A$1:$V$37</definedName>
    <definedName name="_xlnm.Print_Area" localSheetId="11">'09'!$A$1:$V$37</definedName>
    <definedName name="_xlnm.Print_Area" localSheetId="13">'09 รวมร้อยละ'!$A$1:$Q$19</definedName>
    <definedName name="_xlnm.Print_Area" localSheetId="12">'09 ร้อยละ'!$A$1:$Q$34</definedName>
    <definedName name="_xlnm.Print_Area" localSheetId="14">'10'!$A$1:$V$41</definedName>
    <definedName name="_xlnm.Print_Area" localSheetId="15">'11'!$A$1:$V$29</definedName>
    <definedName name="_xlnm.Print_Area" localSheetId="17">'12'!$A$1:$V$40</definedName>
    <definedName name="_xlnm.Print_Area" localSheetId="18">'13'!$A$1:$V$32</definedName>
    <definedName name="_xlnm.Print_Area" localSheetId="19">'14'!$A$1:$V$37</definedName>
    <definedName name="_xlnm.Print_Area" localSheetId="20">'15'!$A$1:$V$31</definedName>
    <definedName name="_xlnm.Print_Area" localSheetId="21">'16'!$A$1:$V$32</definedName>
    <definedName name="_xlnm.Print_Area" localSheetId="22">'18'!$A$1:$V$19</definedName>
    <definedName name="_xlnm.Print_Area" localSheetId="23">'19'!$A$1:$V$34</definedName>
    <definedName name="_xlnm.Print_Area" localSheetId="24">'20'!$A$1:$V$34</definedName>
    <definedName name="_xlnm.Print_Area" localSheetId="25">'21'!$A$1:$V$32</definedName>
    <definedName name="_xlnm.Print_Area" localSheetId="16">'คะแนนดิบ11 '!$A$1:$V$29</definedName>
    <definedName name="_xlnm.Print_Area" localSheetId="1">คำนำ!$A$1:$V$30</definedName>
    <definedName name="_xlnm.Print_Area" localSheetId="0">ปก!$A$1:$V$30</definedName>
    <definedName name="_xlnm.Print_Area" localSheetId="26">ภาคผนวก!$A$1:$V$36</definedName>
    <definedName name="_xlnm.Print_Area" localSheetId="27">รูปประกอบ1!$A$1:$V$36</definedName>
    <definedName name="_xlnm.Print_Area" localSheetId="28">'รูปประกอบ1 (2)'!$A$1:$V$36</definedName>
    <definedName name="_xlnm.Print_Area" localSheetId="29">'รูปประกอบ1 (3)'!$A$1:$V$36</definedName>
    <definedName name="_xlnm.Print_Area" localSheetId="30">'รูปประกอบ1 (4)'!$A$1:$V$36</definedName>
    <definedName name="_xlnm.Print_Area" localSheetId="31">'รูปประกอบ1 (5)'!$A$1:$V$36</definedName>
    <definedName name="_xlnm.Print_Area" localSheetId="32">'รูปประกอบ1 (6)'!$A$1:$V$36</definedName>
    <definedName name="_xlnm.Print_Area" localSheetId="33">'รูปประกอบ1 (7)'!$A$1:$V$36</definedName>
    <definedName name="_xlnm.Print_Area" localSheetId="2">สารบัญ!$A$1:$V$28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40" l="1"/>
  <c r="K24" i="40"/>
  <c r="K25" i="40"/>
  <c r="K26" i="40"/>
  <c r="K27" i="40"/>
  <c r="K28" i="40"/>
  <c r="K29" i="40"/>
  <c r="K30" i="40"/>
  <c r="K31" i="40"/>
  <c r="K32" i="40"/>
  <c r="K33" i="40"/>
  <c r="K22" i="40"/>
  <c r="K8" i="40"/>
  <c r="K9" i="40"/>
  <c r="K10" i="40"/>
  <c r="K11" i="40"/>
  <c r="K12" i="40"/>
  <c r="K13" i="40"/>
  <c r="K14" i="40"/>
  <c r="K15" i="40"/>
  <c r="K16" i="40"/>
  <c r="K17" i="40"/>
  <c r="K18" i="40"/>
  <c r="K7" i="40"/>
  <c r="K8" i="41"/>
  <c r="K9" i="41"/>
  <c r="K10" i="41"/>
  <c r="K11" i="41"/>
  <c r="K12" i="41"/>
  <c r="K13" i="41"/>
  <c r="K14" i="41"/>
  <c r="K15" i="41"/>
  <c r="K16" i="41"/>
  <c r="K17" i="41"/>
  <c r="K18" i="41"/>
  <c r="K7" i="41"/>
  <c r="F8" i="41" l="1"/>
  <c r="F9" i="41"/>
  <c r="F10" i="41"/>
  <c r="F11" i="41"/>
  <c r="F12" i="41"/>
  <c r="F13" i="41"/>
  <c r="F14" i="41"/>
  <c r="F15" i="41"/>
  <c r="F16" i="41"/>
  <c r="F17" i="41"/>
  <c r="F18" i="41"/>
  <c r="D8" i="41"/>
  <c r="D9" i="41"/>
  <c r="D10" i="41"/>
  <c r="D11" i="41"/>
  <c r="D12" i="41"/>
  <c r="D13" i="41"/>
  <c r="D14" i="41"/>
  <c r="D15" i="41"/>
  <c r="D16" i="41"/>
  <c r="D17" i="41"/>
  <c r="D18" i="41"/>
  <c r="F7" i="41"/>
  <c r="D7" i="41"/>
  <c r="N7" i="41"/>
  <c r="M7" i="41"/>
  <c r="O7" i="41"/>
  <c r="L7" i="41"/>
  <c r="P22" i="40"/>
  <c r="Q22" i="40" s="1"/>
  <c r="Q23" i="40"/>
  <c r="Q24" i="40"/>
  <c r="Q25" i="40"/>
  <c r="Q26" i="40"/>
  <c r="Q27" i="40"/>
  <c r="Q28" i="40"/>
  <c r="Q29" i="40"/>
  <c r="Q30" i="40"/>
  <c r="Q31" i="40"/>
  <c r="Q32" i="40"/>
  <c r="Q33" i="40"/>
  <c r="Q7" i="41" l="1"/>
  <c r="P7" i="41"/>
  <c r="L8" i="41"/>
  <c r="M8" i="41"/>
  <c r="N8" i="41"/>
  <c r="O8" i="41"/>
  <c r="L9" i="41"/>
  <c r="M9" i="41"/>
  <c r="N9" i="41"/>
  <c r="O9" i="41"/>
  <c r="L10" i="41"/>
  <c r="M10" i="41"/>
  <c r="N10" i="41"/>
  <c r="O10" i="41"/>
  <c r="L11" i="41"/>
  <c r="M11" i="41"/>
  <c r="N11" i="41"/>
  <c r="O11" i="41"/>
  <c r="L12" i="41"/>
  <c r="M12" i="41"/>
  <c r="N12" i="41"/>
  <c r="O12" i="41"/>
  <c r="L13" i="41"/>
  <c r="M13" i="41"/>
  <c r="N13" i="41"/>
  <c r="P13" i="41" s="1"/>
  <c r="Q13" i="41" s="1"/>
  <c r="O13" i="41"/>
  <c r="L14" i="41"/>
  <c r="M14" i="41"/>
  <c r="N14" i="41"/>
  <c r="O14" i="41"/>
  <c r="L15" i="41"/>
  <c r="M15" i="41"/>
  <c r="N15" i="41"/>
  <c r="O15" i="41"/>
  <c r="L16" i="41"/>
  <c r="M16" i="41"/>
  <c r="N16" i="41"/>
  <c r="O16" i="41"/>
  <c r="L17" i="41"/>
  <c r="M17" i="41"/>
  <c r="N17" i="41"/>
  <c r="O17" i="41"/>
  <c r="L18" i="41"/>
  <c r="M18" i="41"/>
  <c r="N18" i="41"/>
  <c r="O18" i="41"/>
  <c r="Q8" i="40"/>
  <c r="Q9" i="40"/>
  <c r="Q10" i="40"/>
  <c r="Q11" i="40"/>
  <c r="Q12" i="40"/>
  <c r="Q13" i="40"/>
  <c r="Q14" i="40"/>
  <c r="Q15" i="40"/>
  <c r="Q16" i="40"/>
  <c r="Q17" i="40"/>
  <c r="Q18" i="40"/>
  <c r="P7" i="40"/>
  <c r="Q7" i="40" s="1"/>
  <c r="V34" i="39"/>
  <c r="V33" i="39"/>
  <c r="V32" i="39"/>
  <c r="V31" i="39"/>
  <c r="V30" i="39"/>
  <c r="V29" i="39"/>
  <c r="V28" i="39"/>
  <c r="V27" i="39"/>
  <c r="V26" i="39"/>
  <c r="V25" i="39"/>
  <c r="V24" i="39"/>
  <c r="V23" i="39"/>
  <c r="V18" i="39"/>
  <c r="V17" i="39"/>
  <c r="V16" i="39"/>
  <c r="V15" i="39"/>
  <c r="V14" i="39"/>
  <c r="V13" i="39"/>
  <c r="V12" i="39"/>
  <c r="V11" i="39"/>
  <c r="V10" i="39"/>
  <c r="V9" i="39"/>
  <c r="V8" i="39"/>
  <c r="V7" i="39"/>
  <c r="U35" i="39"/>
  <c r="T35" i="39"/>
  <c r="S35" i="39"/>
  <c r="R35" i="39"/>
  <c r="Q35" i="39"/>
  <c r="P35" i="39"/>
  <c r="O35" i="39"/>
  <c r="N35" i="39"/>
  <c r="M35" i="39"/>
  <c r="L35" i="39"/>
  <c r="U19" i="39"/>
  <c r="T19" i="39"/>
  <c r="S19" i="39"/>
  <c r="R19" i="39"/>
  <c r="Q19" i="39"/>
  <c r="P19" i="39"/>
  <c r="O19" i="39"/>
  <c r="N19" i="39"/>
  <c r="M19" i="39"/>
  <c r="L19" i="39"/>
  <c r="P10" i="41" l="1"/>
  <c r="Q10" i="41" s="1"/>
  <c r="V35" i="39"/>
  <c r="T36" i="39" s="1"/>
  <c r="P12" i="41"/>
  <c r="Q12" i="41" s="1"/>
  <c r="P16" i="41"/>
  <c r="Q16" i="41" s="1"/>
  <c r="P15" i="41"/>
  <c r="Q15" i="41" s="1"/>
  <c r="P18" i="41"/>
  <c r="Q18" i="41" s="1"/>
  <c r="P8" i="41"/>
  <c r="Q8" i="41" s="1"/>
  <c r="P11" i="41"/>
  <c r="Q11" i="41" s="1"/>
  <c r="P17" i="41"/>
  <c r="Q17" i="41" s="1"/>
  <c r="P14" i="41"/>
  <c r="Q14" i="41" s="1"/>
  <c r="P9" i="41"/>
  <c r="Q9" i="41" s="1"/>
  <c r="V19" i="39"/>
  <c r="O36" i="39" s="1"/>
  <c r="Q17" i="8"/>
  <c r="C5" i="19" l="1"/>
  <c r="U8" i="17" l="1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O7" i="17"/>
  <c r="Q7" i="17"/>
  <c r="S7" i="17"/>
  <c r="U7" i="17"/>
  <c r="M7" i="17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O27" i="30" l="1"/>
  <c r="S27" i="30"/>
  <c r="U27" i="30"/>
  <c r="Q27" i="30"/>
  <c r="M27" i="30"/>
  <c r="D6" i="29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18" i="22" l="1"/>
  <c r="U18" i="22"/>
  <c r="T18" i="22"/>
  <c r="S18" i="22"/>
  <c r="R18" i="22"/>
  <c r="S14" i="21"/>
  <c r="T14" i="21"/>
  <c r="U14" i="21"/>
  <c r="V14" i="21"/>
  <c r="R14" i="21"/>
  <c r="V20" i="20" l="1"/>
  <c r="U20" i="20"/>
  <c r="T20" i="20"/>
  <c r="S20" i="20"/>
  <c r="R20" i="20"/>
  <c r="S38" i="18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C6" i="11" l="1"/>
  <c r="C7" i="11" s="1"/>
  <c r="C8" i="11" s="1"/>
  <c r="C9" i="11" s="1"/>
  <c r="C10" i="11" s="1"/>
  <c r="C11" i="11" s="1"/>
  <c r="C12" i="11" s="1"/>
  <c r="C13" i="11" s="1"/>
  <c r="C14" i="11" s="1"/>
  <c r="P46" i="11"/>
  <c r="O2" i="11" l="1"/>
  <c r="J12" i="9"/>
  <c r="I19" i="8"/>
  <c r="C36" i="8" l="1"/>
  <c r="C23" i="8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Q16" i="8"/>
  <c r="G17" i="8"/>
  <c r="D17" i="8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R20" i="7"/>
  <c r="R21" i="7"/>
  <c r="R18" i="7"/>
  <c r="R19" i="7"/>
  <c r="R17" i="7"/>
  <c r="C2" i="7" l="1"/>
  <c r="C7" i="7"/>
  <c r="C8" i="7" s="1"/>
  <c r="C9" i="7" s="1"/>
  <c r="C10" i="7" s="1"/>
  <c r="C11" i="7" s="1"/>
  <c r="C3" i="6"/>
  <c r="S35" i="6"/>
  <c r="Q35" i="6"/>
  <c r="C24" i="6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S21" i="6"/>
  <c r="Q21" i="6"/>
  <c r="C9" i="6" l="1"/>
  <c r="C10" i="6" s="1"/>
  <c r="C11" i="6" s="1"/>
  <c r="C12" i="6" s="1"/>
  <c r="C13" i="6" s="1"/>
  <c r="C14" i="6" s="1"/>
  <c r="C15" i="6" s="1"/>
  <c r="C16" i="6" s="1"/>
  <c r="C17" i="6" s="1"/>
  <c r="C18" i="6" s="1"/>
  <c r="U39" i="4" l="1"/>
  <c r="L39" i="4"/>
  <c r="O39" i="4"/>
  <c r="R39" i="4"/>
  <c r="I39" i="4"/>
  <c r="C30" i="4"/>
  <c r="C31" i="4" s="1"/>
  <c r="C32" i="4" s="1"/>
  <c r="C33" i="4" s="1"/>
  <c r="C34" i="4" s="1"/>
  <c r="C35" i="4" s="1"/>
  <c r="C36" i="4" s="1"/>
  <c r="C37" i="4" s="1"/>
  <c r="C38" i="4" s="1"/>
  <c r="B12" i="2" l="1"/>
  <c r="O21" i="2"/>
  <c r="O20" i="2"/>
</calcChain>
</file>

<file path=xl/sharedStrings.xml><?xml version="1.0" encoding="utf-8"?>
<sst xmlns="http://schemas.openxmlformats.org/spreadsheetml/2006/main" count="944" uniqueCount="504">
  <si>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</si>
  <si>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</si>
  <si>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</si>
  <si>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</si>
  <si>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</si>
  <si>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</si>
  <si>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</si>
  <si>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รายงานการประเมินตนเอง (Self Assessment Report : SAR) เป็นการประเมินการปฏิบัติหน้าที่ตาม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</si>
  <si>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</si>
  <si>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</si>
  <si>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</si>
  <si>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</si>
  <si>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</si>
  <si>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</si>
  <si>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</si>
  <si>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</si>
  <si>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</si>
  <si>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</si>
  <si>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</si>
  <si>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ตอนที่  1  ข้อมูลส่วนตัว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</si>
  <si>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</si>
  <si>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</si>
  <si>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</si>
  <si>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</si>
  <si>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</si>
  <si>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ตอนที่  2  ผลการดำเนินงานตามมาตรฐานการศึกษา</t>
  </si>
  <si>
    <t>มาตรฐานที่  1  คุณภาพของผู้เรียน</t>
  </si>
  <si>
    <t>มาตรฐานที่  3  กระบวนการจัดการเรียนการสอนที่เน้นผู้เรียนเป็นสำคัญ</t>
  </si>
  <si>
    <t>ภาคผนวก</t>
  </si>
  <si>
    <t>รายงานการประเมินตนเอง  (SAR)</t>
  </si>
  <si>
    <t>ตอนที่  1  :  ข้อมูลส่วนตัว</t>
  </si>
  <si>
    <t>1.1  ข้อมูลทั่วไป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</si>
  <si>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</si>
  <si>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</si>
  <si>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</si>
  <si>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</si>
  <si>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</si>
  <si>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</si>
  <si>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</si>
  <si>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</si>
  <si>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</si>
  <si>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</si>
  <si>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</si>
  <si>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</si>
  <si>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</si>
  <si>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</si>
  <si>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</si>
  <si>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</si>
  <si>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</si>
  <si>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</si>
  <si>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</si>
  <si>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</si>
  <si>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</si>
  <si>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</si>
  <si>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</si>
  <si>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โรงเรียน</t>
  </si>
  <si>
    <t>อำเภอ</t>
  </si>
  <si>
    <t>จังหวัด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</si>
  <si>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</si>
  <si>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</si>
  <si>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</si>
  <si>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</si>
  <si>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</si>
  <si>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</si>
  <si>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</si>
  <si>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</si>
  <si>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</si>
  <si>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</si>
  <si>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</si>
  <si>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</t>
  </si>
  <si>
    <t>จำนวนวันลา/มาสาย</t>
  </si>
  <si>
    <t>จำนวนครั้ง</t>
  </si>
  <si>
    <t>จำนวน</t>
  </si>
  <si>
    <t>1.2   ข้อมูลการปฏิบัติหน้าที่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</si>
  <si>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</si>
  <si>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</si>
  <si>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</si>
  <si>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</si>
  <si>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</si>
  <si>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</si>
  <si>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</si>
  <si>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</si>
  <si>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</si>
  <si>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</si>
  <si>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</si>
  <si>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</si>
  <si>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</si>
  <si>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</si>
  <si>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</si>
  <si>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</si>
  <si>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</si>
  <si>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</si>
  <si>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</si>
  <si>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1.3  การจัดกิจกรรมการเรียนการสอน</t>
  </si>
  <si>
    <t>1.3.1  จัดทำแผนการจัดการเรียนรู้     ดังนี้</t>
  </si>
  <si>
    <t>ระดับชั้น</t>
  </si>
  <si>
    <t>จำนวนแผน</t>
  </si>
  <si>
    <t xml:space="preserve">1.3.2  ผลิตสื่อ / นวัตกรรม            </t>
  </si>
  <si>
    <t>ชิ้น     ได้แก่</t>
  </si>
  <si>
    <t>จำนวน (ชิ้น)</t>
  </si>
  <si>
    <t>ชื่อสื่อ/นวัตกรรม</t>
  </si>
  <si>
    <t>1.3.3  จัดทำหน่วยการเรียนรู้แบบบูรณาการ (สวนพฤกษศาสตร์, เศรษฐกิจพอเพียง) ได้แก่</t>
  </si>
  <si>
    <t>หน่วยที่</t>
  </si>
  <si>
    <t>เรื่อง</t>
  </si>
  <si>
    <t>จำนวนชั่วโมง</t>
  </si>
  <si>
    <t>1.3.4  จัดทำวิจัยในชั้นเรียน จำนวน</t>
  </si>
  <si>
    <t>เรื่อง    ได้แก่</t>
  </si>
  <si>
    <t>1.3.5  การนำ/มอบหมายงาน นักเรียนไปศึกษาค้นคว้า/ใช้แหล่งเรียนรู้นอกโรงเรียนจำนวนครั้ง  ดังนี้</t>
  </si>
  <si>
    <t>ชื่อแหล่งเรียนรู้</t>
  </si>
  <si>
    <t>1.3.6  เชิญวิทยากรภายนอกมาให้ความรู้แก่นักเรียน จำนวน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</si>
  <si>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</si>
  <si>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</si>
  <si>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</si>
  <si>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</si>
  <si>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>1.3.7  รูปแบบ / วิธีการจัดกิจกรรมการเรียนการสอนที่ครูใช้ คือ ข้อใดบ้าง (ตอบได้มากกว่า 1 ข้อ)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</si>
  <si>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</si>
  <si>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</si>
  <si>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</si>
  <si>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</si>
  <si>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</si>
  <si>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</si>
  <si>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</si>
  <si>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</si>
  <si>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</si>
  <si>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</si>
  <si>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</si>
  <si>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</si>
  <si>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</si>
  <si>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</si>
  <si>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</si>
  <si>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</si>
  <si>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</si>
  <si>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</si>
  <si>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</si>
  <si>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</si>
  <si>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การทัศนะศึกษานอกสถานที่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</si>
  <si>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</si>
  <si>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</si>
  <si>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</si>
  <si>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</si>
  <si>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</si>
  <si>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</si>
  <si>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</si>
  <si>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</si>
  <si>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</si>
  <si>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</si>
  <si>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</si>
  <si>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</si>
  <si>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</si>
  <si>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</si>
  <si>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</si>
  <si>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</si>
  <si>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</si>
  <si>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</si>
  <si>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</si>
  <si>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r>
      <t xml:space="preserve">1.3.8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</si>
  <si>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ศึกษาดูงาน   ฯลฯ) </t>
  </si>
  <si>
    <t xml:space="preserve">1.3.9  การพัฒนาตนเอง  (การเข้าร่วมกิจกรรมทางวิชาการ /  การเข้าร่วมอบรม  /  ประชุมสัมมนา   / </t>
  </si>
  <si>
    <t>สถานที่</t>
  </si>
  <si>
    <t>หน่วยงานที่จัด</t>
  </si>
  <si>
    <t>หลักฐาน</t>
  </si>
  <si>
    <r>
      <t>สรุป</t>
    </r>
    <r>
      <rPr>
        <sz val="16"/>
        <color theme="1"/>
        <rFont val="TH SarabunPSK"/>
        <family val="2"/>
      </rPr>
      <t xml:space="preserve"> การพัฒนาตนเอง </t>
    </r>
  </si>
  <si>
    <t>คิดเป็น</t>
  </si>
  <si>
    <t>ชั่วโมง</t>
  </si>
  <si>
    <t>นำไปขยายผล</t>
  </si>
  <si>
    <t>1.3.10  การได้รับรางวัล / ประกาศเกียรติคุณ / ผลงานดีเด่น / เกียรติประวัติที่ปรากฏต่อสาธารณชน</t>
  </si>
  <si>
    <t>ด้านสถานศึกษา / ครู / นักเรียน</t>
  </si>
  <si>
    <t>หน่วยงานที่มอบ</t>
  </si>
  <si>
    <t>1.3.11  การได้รับเชิญเป็นวิทยากร/กรรมการตัดสินภายในและภายนอกสถานศึกษา</t>
  </si>
  <si>
    <t>รายการ/เรื่อง</t>
  </si>
  <si>
    <t>หน่วยงานที่เชิญ</t>
  </si>
  <si>
    <t>1.4  ผลการปฏิบัติงาน</t>
  </si>
  <si>
    <t>วิชา</t>
  </si>
  <si>
    <t>ผลการเรียน(คน)</t>
  </si>
  <si>
    <t>ร</t>
  </si>
  <si>
    <t>มส.</t>
  </si>
  <si>
    <t>ร้อยละนักเรียนที่ได้ 3 ขึ้นไป</t>
  </si>
  <si>
    <t>1.4.2  การปฏิบัติงานหน้าที่พิเศษ  ปรากฏผลดังนี้ (หลักฐานปรากฏในภาคผนวก)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</si>
  <si>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</si>
  <si>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</si>
  <si>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</si>
  <si>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</si>
  <si>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</si>
  <si>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</si>
  <si>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</si>
  <si>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</si>
  <si>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</si>
  <si>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</si>
  <si>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</si>
  <si>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</si>
  <si>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</si>
  <si>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อังคาร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</si>
  <si>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</si>
  <si>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</si>
  <si>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</si>
  <si>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</si>
  <si>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</si>
  <si>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</si>
  <si>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ตาราง  แสดงร้อยละของระดับการประเมินการสอนของครูโดยนักเรียน</t>
  </si>
  <si>
    <r>
      <t xml:space="preserve">1.5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</si>
  <si>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</si>
  <si>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</si>
  <si>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</si>
  <si>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</si>
  <si>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</si>
  <si>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</si>
  <si>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</si>
  <si>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</si>
  <si>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</si>
  <si>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</si>
  <si>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</si>
  <si>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</si>
  <si>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</si>
  <si>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</si>
  <si>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</si>
  <si>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</si>
  <si>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</si>
  <si>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</si>
  <si>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</si>
  <si>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</si>
  <si>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</si>
  <si>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</si>
  <si>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</si>
  <si>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1.6  การประเมินตนเองเกี่ยวกับการจัดทำแผนการจัดการเรียนรู้ที่เน้นผู้เรียนเป็นสำคัญ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</si>
  <si>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</si>
  <si>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</si>
  <si>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</si>
  <si>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</si>
  <si>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</si>
  <si>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</si>
  <si>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</si>
  <si>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</si>
  <si>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</si>
  <si>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</si>
  <si>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</si>
  <si>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</si>
  <si>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</si>
  <si>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</si>
  <si>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</si>
  <si>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</si>
  <si>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</si>
  <si>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</si>
  <si>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</si>
  <si>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</si>
  <si>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</si>
  <si>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</si>
  <si>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</si>
  <si>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</si>
  <si>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</si>
  <si>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</si>
  <si>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</si>
  <si>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</si>
  <si>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</si>
  <si>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</si>
  <si>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</si>
  <si>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</si>
  <si>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</si>
  <si>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</si>
  <si>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</si>
  <si>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</si>
  <si>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</si>
  <si>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</si>
  <si>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</si>
  <si>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</si>
  <si>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</si>
  <si>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</si>
  <si>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</si>
  <si>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</si>
  <si>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</si>
  <si>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</si>
  <si>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</si>
  <si>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</si>
  <si>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</si>
  <si>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</si>
  <si>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</si>
  <si>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</si>
  <si>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</si>
  <si>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ตอนที่ 2</t>
  </si>
  <si>
    <t>ผลการดำเนินงานตามมาตรฐานการศึกษา</t>
  </si>
  <si>
    <t xml:space="preserve">คำชี้แจง  </t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</si>
  <si>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</si>
  <si>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</si>
  <si>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</si>
  <si>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</si>
  <si>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</si>
  <si>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</si>
  <si>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</si>
  <si>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</si>
  <si>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</si>
  <si>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</si>
  <si>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</si>
  <si>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</si>
  <si>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</si>
  <si>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</si>
  <si>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</si>
  <si>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>สรุปผลการประเมินมาตรฐานที่ 2</t>
  </si>
  <si>
    <t>มาตรฐานที่ 3  กระบวนการจัดการเรียนการสอนที่เน้นผู้เรียนเป็นสำคัญ</t>
  </si>
  <si>
    <t>สรุปผลการประเมินมาตรฐานที่ 3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</si>
  <si>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</si>
  <si>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</si>
  <si>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</si>
  <si>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</si>
  <si>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</si>
  <si>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ระดับ</t>
  </si>
  <si>
    <t>ดีเยี่ยม</t>
  </si>
  <si>
    <t>จำนวนนักเรียนที่ประเมิน (คน)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</si>
  <si>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</si>
  <si>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</si>
  <si>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</si>
  <si>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</si>
  <si>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</si>
  <si>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</si>
  <si>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</si>
  <si>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</si>
  <si>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</si>
  <si>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</si>
  <si>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</si>
  <si>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</si>
  <si>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</si>
  <si>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</si>
  <si>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</si>
  <si>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</si>
  <si>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</si>
  <si>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</si>
  <si>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(</t>
  </si>
  <si>
    <t>)</t>
  </si>
  <si>
    <t>ผู้รับรองข้อมูล</t>
  </si>
  <si>
    <t>หัวหน้า/รองผู้อำนวยการ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</si>
  <si>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</si>
  <si>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</si>
  <si>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</si>
  <si>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</si>
  <si>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</si>
  <si>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</si>
  <si>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 xml:space="preserve"> (Self Assessment Report : SAR)</t>
  </si>
  <si>
    <t>นางสุรีย์</t>
  </si>
  <si>
    <t>วงศ์นวล</t>
  </si>
  <si>
    <t>สุขศึกษา</t>
  </si>
  <si>
    <t>สถาบันราชภัฎอุตรดิตถ์</t>
  </si>
  <si>
    <t>ปฐมวัยศึกษา</t>
  </si>
  <si>
    <t>มหาวิทยาลัยสุโขทัยธรรมาธิราช</t>
  </si>
  <si>
    <t>ครู ค.ศ.3</t>
  </si>
  <si>
    <t>บ้านป่ายาง</t>
  </si>
  <si>
    <t>ปาย</t>
  </si>
  <si>
    <t>แม่ฮ่องสอน</t>
  </si>
  <si>
    <t>แนะแนว ป.1</t>
  </si>
  <si>
    <t>ลูกเสือ/เนตรนารี  ป.1 - ป.3</t>
  </si>
  <si>
    <t>กิจกรรมเพื่อสังคมและสาธารณประโยชน์ ป. 1 - ป.3</t>
  </si>
  <si>
    <t>ชุมนุมนันทนาการ</t>
  </si>
  <si>
    <t>1.2.3  ปฏิบัติหน้าที่ครูที่ปรึกษา /ครูประจำชั้น</t>
  </si>
  <si>
    <t>ป. 1</t>
  </si>
  <si>
    <t>อื่น ๆ ป.ตรี</t>
  </si>
  <si>
    <t>สมรรถนะสำคัญ</t>
  </si>
  <si>
    <t>ผลการประเมินสมรรถนะสำคัญตามหลักสูตร</t>
  </si>
  <si>
    <t>ผลการประเมินสมรรถนะสำคัญตามหลักสูตร พบว่า นักเรียนอยู่ในระดับ</t>
  </si>
  <si>
    <t>นางสุรีย์  วงศ์นวล</t>
  </si>
  <si>
    <t>ครูชำนาญการพิเศษ</t>
  </si>
  <si>
    <t>ชำนาญการพิเศษ</t>
  </si>
  <si>
    <t>รับผิด</t>
  </si>
  <si>
    <t>เวรวันศุกร์สุดสัปดาห์</t>
  </si>
  <si>
    <t>เป็นกรรมการพิจารณาความดีความชอบ</t>
  </si>
  <si>
    <t>รว่มงานชุมชนสัมพันธ์</t>
  </si>
  <si>
    <t>5)  ฝ่ายแผนงานและบริหารงบประมาณ</t>
  </si>
  <si>
    <t>จัดทำแผนงบประมาณ โครงการ</t>
  </si>
  <si>
    <t>6.</t>
  </si>
  <si>
    <t>6'</t>
  </si>
  <si>
    <t>คน</t>
  </si>
  <si>
    <t>มาตรฐานที่  2  กระบวนการบริหารและการจัดการ</t>
  </si>
  <si>
    <r>
      <t xml:space="preserve">2. มาตรฐานที่ 1-3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</si>
  <si>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>1.1 ผลสัมฤทธิ์ทางวิชาการของผู้เรียน</t>
  </si>
  <si>
    <t>1) มีความสามารถในการอ่าน การเขียน การสื่อสาร และการคิดคำนวน</t>
  </si>
  <si>
    <t>3) ความสามรถในการสร้างนวัตกรรม</t>
  </si>
  <si>
    <t>2) ผู้เรียนมีความสามารถในการคิดวิเคราะห์ คิดอย่างมีวิจารณญาน อภิปรายแลกเปลี่ยนความเห็นและแก้ปัญหา</t>
  </si>
  <si>
    <t>5) มีผลสัมฤทธิ์ทางการเรียนตามหลักสูตรสถานศึกษา</t>
  </si>
  <si>
    <t xml:space="preserve">6) มีความรู้ ทักษะพื้นฐานและเจตคิที่ดีต่องานอาชีพ     
</t>
  </si>
  <si>
    <t xml:space="preserve">     - ความสามารถในการอ่าน</t>
  </si>
  <si>
    <t xml:space="preserve">     - ความสามารถในการเขียน</t>
  </si>
  <si>
    <t xml:space="preserve">     - ความสามารถในการสื่อสาร</t>
  </si>
  <si>
    <t xml:space="preserve">     - ความสามารถในการคิดคำนวน</t>
  </si>
  <si>
    <t>1.2 คุณลักษณะที่พึงประสงค์ของผู้เรียน</t>
  </si>
  <si>
    <t>1) การมีคุณลักษณะและค่านิยมที่ดีตามที่สถานศึกษากำหนด</t>
  </si>
  <si>
    <t>2) ความภูมิใจในท้องภิ่นและความเป็นไทย</t>
  </si>
  <si>
    <t xml:space="preserve">3) การยอมรับที่จะอยู่ร่วมกันบนความแตกต่างและหลากหลาย
</t>
  </si>
  <si>
    <t>4) สุขภาวะทางร่างกายและจิต สังคม</t>
  </si>
  <si>
    <t>มาตรฐานที่ 2  กระบวนการบริหารและการจัดการ</t>
  </si>
  <si>
    <t xml:space="preserve">2.1เป้าหมายวิสัยทัศน์ และพันธกิจที่สถานศึกษากำหนดชัดเจน
</t>
  </si>
  <si>
    <t xml:space="preserve">2.2 มีระบบบริหารจัดการคุณภาพของสถานศึกษา
</t>
  </si>
  <si>
    <t xml:space="preserve">2.3 ดำเนินงานพัฒนาวิชาการที่เน้นคุณภาพผู้เรียนรอบด้านตามหลักสูตรสถานศึกษาและทุกกลุ่มเป้าหมาย
</t>
  </si>
  <si>
    <t xml:space="preserve">2.4 พัฒนาครูและบุคลากรให้มีความเชี่ยวชาญทางวิชาชีพ
</t>
  </si>
  <si>
    <t xml:space="preserve">2.5 จัดสภาพแวดล้อมทางกายภาพและสังคมที่เอื่อต่อการจัดการเรียนรุ้อย่างมีคุณภาพ
</t>
  </si>
  <si>
    <t>2.6 จัดระบบเทคโนโลยีสารสนเทศเพื่อสนับสุการบริหารจัดการและการจัดการเรียนรู้</t>
  </si>
  <si>
    <t xml:space="preserve">     - สภาพแวดล้อมทางกายภาพทั้งภายในและนอกห้องเรียน</t>
  </si>
  <si>
    <t xml:space="preserve">     - สภาพแวดล้อมทางสังคม</t>
  </si>
  <si>
    <t xml:space="preserve">3.1 จัดการเรียนเรียนรู้ผ่านกระบวนการคิดและปฎิบัติจริง และสามารถนำไประยุกต์ใช้ในชีวิตได้
</t>
  </si>
  <si>
    <t xml:space="preserve">3.3 มีการบริหารจัดการชั้นเรีนเชิงบวก
</t>
  </si>
  <si>
    <t>3.4 ตรวจสอบและประเมมินผู้เรียนอย่างเป็นระบบ และนำผลมาพัฒนาผู้เรียน</t>
  </si>
  <si>
    <t xml:space="preserve">3.5มีการแลกเปลี่ยนเรียนรู้และให้ข้อมูลสะท่อนกลับเพื่อพัฒนาและประบปรุงการจัดการเรียนรู้
</t>
  </si>
  <si>
    <t xml:space="preserve">  - การใช้เทคโนโลยีสารสนเทศ</t>
  </si>
  <si>
    <t xml:space="preserve">  - การใช้แหล่งเรียนรู้และภูมปัญญาท้องถิ่น</t>
  </si>
  <si>
    <t xml:space="preserve">   - การใช้สื่อ</t>
  </si>
  <si>
    <t xml:space="preserve">3.2 ใช้สื่อ เทคโนโลยีสารสนเทศ และแหล่งเรียนรู้ที่เอื้อต่อการเรียนรู้
</t>
  </si>
  <si>
    <t xml:space="preserve">   - การใช้แผนการจัดการเรียนรู้</t>
  </si>
  <si>
    <t xml:space="preserve">  -  การใช้หลักสูตรสถานศึกษา</t>
  </si>
  <si>
    <t>4.  สอดคล้องกับมาตรฐานตัวชี้วัด</t>
  </si>
  <si>
    <t>5     หมายถึง    มีผลการปฏิบัติอยู่ในระดับดีมาก  70 - 100</t>
  </si>
  <si>
    <t>4     หมายถึง    มีผลการปฏิบัติอยู่ในระดับดี  ช่วงคะแนน 60-69</t>
  </si>
  <si>
    <t>3     หมายถึง    มีผลการปฏิบัติอยู่ในระดับปานกลาง  50-59</t>
  </si>
  <si>
    <t>2     หมายถึง    มีผลการปฏิบัติอยู่ในระดับน้อย 40-49</t>
  </si>
  <si>
    <t>1     หมายถึง    มีผลการปฏิบัติอยู่ในระดับน้อยมาก ช่วงคะแนน 0-39</t>
  </si>
  <si>
    <t>ป. 2</t>
  </si>
  <si>
    <t>ท12101</t>
  </si>
  <si>
    <t>ค12101</t>
  </si>
  <si>
    <t>ว12101</t>
  </si>
  <si>
    <t>ส12101</t>
  </si>
  <si>
    <t>ส12232</t>
  </si>
  <si>
    <t>พ12101</t>
  </si>
  <si>
    <t>ศ12101</t>
  </si>
  <si>
    <t>อ12101</t>
  </si>
  <si>
    <t>ง12101</t>
  </si>
  <si>
    <t>คณิตศาสตร์ 2</t>
  </si>
  <si>
    <t>วิทยาศาสตร์ 2</t>
  </si>
  <si>
    <t>ประวัติศาสตร์ 2</t>
  </si>
  <si>
    <t>หน้าที่พลเมือง 2</t>
  </si>
  <si>
    <t>ภาษาอังกฤษ 2</t>
  </si>
  <si>
    <t>สอนประจำชั้นป 2</t>
  </si>
  <si>
    <t>ส12102</t>
  </si>
  <si>
    <t>ภาษาไทย 2</t>
  </si>
  <si>
    <t>สังคมศึกษา 2</t>
  </si>
  <si>
    <t>ศิลปะ 2</t>
  </si>
  <si>
    <t>สุขศึกษาและพลศึกษา 2</t>
  </si>
  <si>
    <t>ภาษาอังกฤษ2</t>
  </si>
  <si>
    <t>การงานอาชีพและเทคโนโลยี 2</t>
  </si>
  <si>
    <t>ป.2</t>
  </si>
  <si>
    <t>อ12102</t>
  </si>
  <si>
    <t>กิจกรรมพัฒนาผู้เรียน</t>
  </si>
  <si>
    <t>ประถมศึกษาปีที่ 2</t>
  </si>
  <si>
    <t>ภาอังกฤษเพิ่มเติม</t>
  </si>
  <si>
    <t>โป่งน้ำร้อนท่าปาย</t>
  </si>
  <si>
    <t>ศึกษาธรรมชาติ</t>
  </si>
  <si>
    <t>ศึกษาพืชเศรษฐกิจ</t>
  </si>
  <si>
    <t>สวนสตอเบอรรี่</t>
  </si>
  <si>
    <t>วัดน้ำฮู</t>
  </si>
  <si>
    <t>ศึกษาโบราณสถาน</t>
  </si>
  <si>
    <t>ปางช้างท่าปาย</t>
  </si>
  <si>
    <t>ศึกษาธรรมชาติชีวิตสัตว์</t>
  </si>
  <si>
    <t>ศึกษาวัฒนธรรมประเพณีกินวอชนเผ่าลาหู่</t>
  </si>
  <si>
    <t>รูปภาพกิจกรรม</t>
  </si>
  <si>
    <t>กิจกรรมการเรียนการสอน</t>
  </si>
  <si>
    <t>กิจกรรมการอบรมพัฒนาตนเอง</t>
  </si>
  <si>
    <t>กิจกรรมการเร่วมกิจกรรมทางวิชาการ</t>
  </si>
  <si>
    <t>กิจกรรมการร่วมประชุมต่างๆ</t>
  </si>
  <si>
    <t>กิจกรรมการร่วมกิจกรรมนักเรียนกีฬา</t>
  </si>
  <si>
    <t>กิจกรรมนักเรียนกีฬา</t>
  </si>
  <si>
    <t>กิจกรรมเยี่ยมบ้านนักเรียน</t>
  </si>
  <si>
    <t>โรงเรียนราชประชานุเคราะห์ 22</t>
  </si>
  <si>
    <t>สำนักบริหารงานการศึกษาพิเศษ</t>
  </si>
  <si>
    <t xml:space="preserve">สำนักบริหารงานการศึกษาพิเศษ  </t>
  </si>
  <si>
    <t>มาตรฐานการศึกษา โรงเรียนราชประชานุเคาะห์ 22 สังกัดสำนักบริหารงานการศึกษาพิเศษ</t>
  </si>
  <si>
    <t>ประจำปีการศึกษา 2562</t>
  </si>
  <si>
    <t>สังกัด</t>
  </si>
  <si>
    <t xml:space="preserve">แสดงจำนวนวันลา ประจำปีการศึกษา 2562 ( 1 มษายน 2562 - 31 มีนาคม 2563) </t>
  </si>
  <si>
    <t>นายชยุต  ข่าขันมะลี</t>
  </si>
  <si>
    <t>ผู้อำนวยการโรงเรียนรชประชานุเคราะห์ 22</t>
  </si>
  <si>
    <t>5)การมีทักษะการดำรงชีวิตในกรอบการเรียนรู้ท้องถิ่นสำหรับโรงเรียนศึกษาสงเคราะห์</t>
  </si>
  <si>
    <t>ห้อง</t>
  </si>
  <si>
    <t>เฉลี่ย</t>
  </si>
  <si>
    <t xml:space="preserve">4)  ความสามารถในการใช้เทคโนโลยีสารสนเทศและการสื่อสาร     
</t>
  </si>
  <si>
    <t xml:space="preserve">   5.1) กิจกรรมส่งเสริมสุขนิสัย</t>
  </si>
  <si>
    <t xml:space="preserve">   5.2) กิจกรรมส่งเสริมสมรรถภาพทางกาย</t>
  </si>
  <si>
    <t xml:space="preserve">   5.3) กิจกรรมหลักโภชนาการ</t>
  </si>
  <si>
    <t xml:space="preserve">   5.4) กิจกรรมหลักไตรรงค์</t>
  </si>
  <si>
    <t xml:space="preserve">   5.5) กิจกรรมส่งเสริมภาวะผู้นำ</t>
  </si>
  <si>
    <t xml:space="preserve">   5.6) กิจกรรมอนุรักษ์พลังงานและสื่งแวดล้อม</t>
  </si>
  <si>
    <t xml:space="preserve">   5.7) กิจกรรมส่งเสริมอาชีพท้องถิ่น</t>
  </si>
  <si>
    <t xml:space="preserve">   5.8) กิจกรรมสุนทรียภาพ</t>
  </si>
  <si>
    <t>ผลการประเมินการอ่านคิด วิเคราะห์และเขียน นักเรียนที่รับผิดชอบ</t>
  </si>
  <si>
    <t xml:space="preserve">1.4.1  การปฏิบัติหน้าที่จัดกิจกรรมการเรียนการสอนประจำปีการศึกษา  ปรากฏผลดังนี้ </t>
  </si>
  <si>
    <t>ท15101</t>
  </si>
  <si>
    <t>ภาษาไทย 5</t>
  </si>
  <si>
    <t>ป.5</t>
  </si>
  <si>
    <t>ค15101</t>
  </si>
  <si>
    <t>คณิตศาสตร์ 5</t>
  </si>
  <si>
    <t>ว15101</t>
  </si>
  <si>
    <t>วิทยาศาสตร์ 5</t>
  </si>
  <si>
    <t>ส15101</t>
  </si>
  <si>
    <t>สังคมศึกษา 5</t>
  </si>
  <si>
    <t>ส15102</t>
  </si>
  <si>
    <t>ประวัติศาสตร์ 5</t>
  </si>
  <si>
    <t>ศ15101</t>
  </si>
  <si>
    <t>ศิลปะ 5</t>
  </si>
  <si>
    <t>ส15235</t>
  </si>
  <si>
    <t>หน้าที่พลเมือง 5</t>
  </si>
  <si>
    <t>ง14101</t>
  </si>
  <si>
    <t>การงานอาชีพและเทคโนโลยี 4</t>
  </si>
  <si>
    <t>ป.4</t>
  </si>
  <si>
    <t>ง15101</t>
  </si>
  <si>
    <t>การงานอาชีพและเทคโนโลยี 5</t>
  </si>
  <si>
    <t>ง16101</t>
  </si>
  <si>
    <t>การงานอาชีพและเทคโนโลยี 6</t>
  </si>
  <si>
    <t>ป.6</t>
  </si>
  <si>
    <t>ภาคเรียนที่ 1 และภาคเรียนที่ 2</t>
  </si>
  <si>
    <t>ไทย</t>
  </si>
  <si>
    <t>งานแผนงาน</t>
  </si>
  <si>
    <t>บริหารงานงบประมาณและแผนงาน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</si>
</sst>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 2"/>
      <family val="1"/>
      <charset val="2"/>
    </font>
    <font>
      <sz val="12"/>
      <color theme="1"/>
      <name val="TH SarabunPSK"/>
      <family val="2"/>
    </font>
    <font>
      <b/>
      <sz val="24"/>
      <color theme="8" tint="-0.249977111117893"/>
      <name val="TH SarabunPSK"/>
      <family val="2"/>
    </font>
    <font>
      <b/>
      <sz val="22"/>
      <color theme="8" tint="-0.249977111117893"/>
      <name val="TH SarabunPSK"/>
      <family val="2"/>
    </font>
    <font>
      <b/>
      <sz val="28"/>
      <color theme="8" tint="-0.499984740745262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5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43" fontId="1" fillId="0" borderId="1" xfId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19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vertical="center" shrinkToFit="1"/>
    </xf>
    <xf numFmtId="2" fontId="5" fillId="0" borderId="10" xfId="0" applyNumberFormat="1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vertical="center" shrinkToFit="1"/>
    </xf>
    <xf numFmtId="2" fontId="5" fillId="0" borderId="11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3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18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18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vertical="center" wrapText="1" shrinkToFit="1"/>
    </xf>
    <xf numFmtId="0" fontId="17" fillId="0" borderId="20" xfId="0" applyFont="1" applyFill="1" applyBorder="1" applyAlignment="1">
      <alignment vertical="center" wrapText="1" shrinkToFit="1"/>
    </xf>
    <xf numFmtId="0" fontId="17" fillId="0" borderId="13" xfId="0" applyFont="1" applyFill="1" applyBorder="1" applyAlignment="1">
      <alignment vertical="center" wrapText="1" shrinkToFit="1"/>
    </xf>
    <xf numFmtId="0" fontId="17" fillId="0" borderId="12" xfId="0" applyFont="1" applyFill="1" applyBorder="1" applyAlignment="1">
      <alignment vertical="top" wrapText="1" shrinkToFit="1"/>
    </xf>
    <xf numFmtId="0" fontId="17" fillId="0" borderId="20" xfId="0" applyFont="1" applyFill="1" applyBorder="1" applyAlignment="1">
      <alignment vertical="top" wrapText="1" shrinkToFit="1"/>
    </xf>
    <xf numFmtId="0" fontId="17" fillId="0" borderId="13" xfId="0" applyFont="1" applyFill="1" applyBorder="1" applyAlignment="1">
      <alignment vertical="top" wrapText="1" shrinkToFit="1"/>
    </xf>
    <xf numFmtId="0" fontId="17" fillId="0" borderId="0" xfId="0" applyFont="1" applyFill="1" applyBorder="1" applyAlignment="1">
      <alignment vertical="top" wrapText="1" shrinkToFit="1"/>
    </xf>
    <xf numFmtId="0" fontId="1" fillId="2" borderId="0" xfId="0" applyFont="1" applyFill="1" applyBorder="1"/>
    <xf numFmtId="0" fontId="1" fillId="0" borderId="0" xfId="0" applyFont="1" applyFill="1" applyBorder="1" applyAlignment="1">
      <alignment vertical="top" shrinkToFit="1"/>
    </xf>
    <xf numFmtId="0" fontId="1" fillId="0" borderId="0" xfId="0" applyFont="1" applyFill="1" applyBorder="1" applyAlignment="1">
      <alignment vertical="top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left" vertical="center" wrapText="1" shrinkToFit="1"/>
    </xf>
    <xf numFmtId="0" fontId="19" fillId="0" borderId="15" xfId="0" applyFont="1" applyFill="1" applyBorder="1" applyAlignment="1">
      <alignment horizontal="left" vertical="center" wrapText="1" shrinkToFit="1"/>
    </xf>
    <xf numFmtId="0" fontId="19" fillId="0" borderId="16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5" fillId="3" borderId="0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shrinkToFit="1"/>
    </xf>
    <xf numFmtId="0" fontId="5" fillId="5" borderId="12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4" shrinkToFit="1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89" fontId="1" fillId="0" borderId="14" xfId="0" applyNumberFormat="1" applyFont="1" applyFill="1" applyBorder="1" applyAlignment="1">
      <alignment horizontal="center" vertical="center"/>
    </xf>
    <xf numFmtId="189" fontId="1" fillId="0" borderId="15" xfId="0" applyNumberFormat="1" applyFont="1" applyFill="1" applyBorder="1" applyAlignment="1">
      <alignment horizontal="center" vertical="center"/>
    </xf>
    <xf numFmtId="189" fontId="1" fillId="0" borderId="16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7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9" fontId="1" fillId="3" borderId="1" xfId="0" applyNumberFormat="1" applyFont="1" applyFill="1" applyBorder="1" applyAlignment="1">
      <alignment horizontal="center" vertical="center"/>
    </xf>
    <xf numFmtId="189" fontId="1" fillId="0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43" fontId="1" fillId="3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188" fontId="1" fillId="3" borderId="1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shrinkToFit="1"/>
    </xf>
    <xf numFmtId="49" fontId="1" fillId="0" borderId="15" xfId="0" applyNumberFormat="1" applyFont="1" applyFill="1" applyBorder="1" applyAlignment="1">
      <alignment horizontal="center" vertical="center" shrinkToFit="1"/>
    </xf>
    <xf numFmtId="49" fontId="1" fillId="0" borderId="16" xfId="0" applyNumberFormat="1" applyFont="1" applyFill="1" applyBorder="1" applyAlignment="1">
      <alignment horizontal="center" vertical="center" shrinkToFit="1"/>
    </xf>
    <xf numFmtId="49" fontId="1" fillId="0" borderId="14" xfId="0" applyNumberFormat="1" applyFont="1" applyFill="1" applyBorder="1" applyAlignment="1">
      <alignment horizontal="left" vertical="center" indent="1" shrinkToFit="1"/>
    </xf>
    <xf numFmtId="49" fontId="1" fillId="0" borderId="15" xfId="0" applyNumberFormat="1" applyFont="1" applyFill="1" applyBorder="1" applyAlignment="1">
      <alignment horizontal="left" vertical="center" indent="1" shrinkToFit="1"/>
    </xf>
    <xf numFmtId="49" fontId="1" fillId="0" borderId="16" xfId="0" applyNumberFormat="1" applyFont="1" applyFill="1" applyBorder="1" applyAlignment="1">
      <alignment horizontal="left" vertical="center" indent="1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49" fontId="1" fillId="0" borderId="14" xfId="0" applyNumberFormat="1" applyFont="1" applyFill="1" applyBorder="1" applyAlignment="1">
      <alignment horizontal="left" vertical="center" shrinkToFit="1"/>
    </xf>
    <xf numFmtId="49" fontId="1" fillId="0" borderId="15" xfId="0" applyNumberFormat="1" applyFont="1" applyFill="1" applyBorder="1" applyAlignment="1">
      <alignment horizontal="left" vertical="center" shrinkToFit="1"/>
    </xf>
    <xf numFmtId="49" fontId="1" fillId="0" borderId="16" xfId="0" applyNumberFormat="1" applyFont="1" applyFill="1" applyBorder="1" applyAlignment="1">
      <alignment horizontal="left" vertical="center" shrinkToFit="1"/>
    </xf>
    <xf numFmtId="49" fontId="1" fillId="0" borderId="3" xfId="0" applyNumberFormat="1" applyFont="1" applyFill="1" applyBorder="1" applyAlignment="1">
      <alignment horizontal="left" vertical="center" indent="1" shrinkToFit="1"/>
    </xf>
    <xf numFmtId="0" fontId="1" fillId="0" borderId="3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1" fillId="0" borderId="14" xfId="0" applyNumberFormat="1" applyFont="1" applyFill="1" applyBorder="1" applyAlignment="1">
      <alignment horizontal="left" vertical="center" indent="1" shrinkToFit="1"/>
    </xf>
    <xf numFmtId="0" fontId="1" fillId="0" borderId="15" xfId="0" applyNumberFormat="1" applyFont="1" applyFill="1" applyBorder="1" applyAlignment="1">
      <alignment horizontal="left" vertical="center" indent="1" shrinkToFit="1"/>
    </xf>
    <xf numFmtId="0" fontId="1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49" fontId="1" fillId="0" borderId="14" xfId="0" applyNumberFormat="1" applyFont="1" applyFill="1" applyBorder="1" applyAlignment="1">
      <alignment vertical="center" shrinkToFit="1"/>
    </xf>
    <xf numFmtId="49" fontId="1" fillId="0" borderId="15" xfId="0" applyNumberFormat="1" applyFont="1" applyFill="1" applyBorder="1" applyAlignment="1">
      <alignment vertical="center" shrinkToFit="1"/>
    </xf>
    <xf numFmtId="49" fontId="1" fillId="0" borderId="16" xfId="0" applyNumberFormat="1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left" vertical="center" indent="1" shrinkToFit="1"/>
    </xf>
    <xf numFmtId="49" fontId="4" fillId="0" borderId="15" xfId="0" applyNumberFormat="1" applyFont="1" applyFill="1" applyBorder="1" applyAlignment="1">
      <alignment horizontal="left" vertical="center" indent="1" shrinkToFit="1"/>
    </xf>
    <xf numFmtId="49" fontId="4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shrinkToFit="1"/>
    </xf>
    <xf numFmtId="0" fontId="1" fillId="0" borderId="14" xfId="0" applyNumberFormat="1" applyFont="1" applyFill="1" applyBorder="1" applyAlignment="1">
      <alignment horizontal="left" vertical="center" shrinkToFit="1"/>
    </xf>
    <xf numFmtId="0" fontId="1" fillId="0" borderId="15" xfId="0" applyNumberFormat="1" applyFont="1" applyFill="1" applyBorder="1" applyAlignment="1">
      <alignment horizontal="left" vertical="center" shrinkToFit="1"/>
    </xf>
    <xf numFmtId="0" fontId="1" fillId="0" borderId="16" xfId="0" applyNumberFormat="1" applyFont="1" applyFill="1" applyBorder="1" applyAlignment="1">
      <alignment horizontal="left" vertical="center" shrinkToFit="1"/>
    </xf>
    <xf numFmtId="0" fontId="1" fillId="0" borderId="14" xfId="0" applyNumberFormat="1" applyFont="1" applyFill="1" applyBorder="1" applyAlignment="1">
      <alignment horizontal="center" vertical="center" shrinkToFit="1"/>
    </xf>
    <xf numFmtId="0" fontId="1" fillId="0" borderId="15" xfId="0" applyNumberFormat="1" applyFont="1" applyFill="1" applyBorder="1" applyAlignment="1">
      <alignment horizontal="center" vertical="center" shrinkToFit="1"/>
    </xf>
    <xf numFmtId="0" fontId="1" fillId="0" borderId="16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189" fontId="1" fillId="0" borderId="3" xfId="0" applyNumberFormat="1" applyFont="1" applyFill="1" applyBorder="1" applyAlignment="1">
      <alignment horizontal="center" vertical="center"/>
    </xf>
    <xf numFmtId="189" fontId="17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indent="1" shrinkToFit="1"/>
    </xf>
    <xf numFmtId="0" fontId="5" fillId="0" borderId="15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7" fillId="0" borderId="14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90" fontId="4" fillId="0" borderId="14" xfId="0" applyNumberFormat="1" applyFont="1" applyFill="1" applyBorder="1" applyAlignment="1">
      <alignment horizontal="center" vertical="center" shrinkToFit="1"/>
    </xf>
    <xf numFmtId="190" fontId="4" fillId="0" borderId="15" xfId="0" applyNumberFormat="1" applyFont="1" applyFill="1" applyBorder="1" applyAlignment="1">
      <alignment horizontal="center" vertical="center" shrinkToFit="1"/>
    </xf>
    <xf numFmtId="190" fontId="4" fillId="0" borderId="16" xfId="0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90" fontId="4" fillId="0" borderId="3" xfId="0" applyNumberFormat="1" applyFont="1" applyFill="1" applyBorder="1" applyAlignment="1">
      <alignment horizontal="center" vertical="center" shrinkToFit="1"/>
    </xf>
    <xf numFmtId="2" fontId="5" fillId="0" borderId="17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90" fontId="5" fillId="0" borderId="4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11" fillId="0" borderId="16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indent="2"/>
    </xf>
    <xf numFmtId="0" fontId="5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8" fillId="0" borderId="20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9" xfId="0" applyFont="1" applyFill="1" applyBorder="1" applyAlignment="1">
      <alignment horizontal="left" vertical="top" indent="1" shrinkToFit="1"/>
    </xf>
    <xf numFmtId="0" fontId="11" fillId="0" borderId="10" xfId="0" applyFont="1" applyFill="1" applyBorder="1" applyAlignment="1">
      <alignment horizontal="left" vertical="top" inden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indent="1" shrinkToFit="1"/>
    </xf>
    <xf numFmtId="0" fontId="11" fillId="0" borderId="0" xfId="0" applyFont="1" applyFill="1" applyBorder="1" applyAlignment="1">
      <alignment horizontal="left" vertical="center" wrapText="1" indent="1" shrinkToFit="1"/>
    </xf>
    <xf numFmtId="0" fontId="11" fillId="0" borderId="19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>
      <alignment horizontal="left" vertical="top" indent="1" shrinkToFit="1"/>
    </xf>
    <xf numFmtId="0" fontId="11" fillId="0" borderId="19" xfId="0" applyFont="1" applyFill="1" applyBorder="1" applyAlignment="1">
      <alignment horizontal="left" vertical="top" indent="1" shrinkToFit="1"/>
    </xf>
    <xf numFmtId="0" fontId="11" fillId="0" borderId="6" xfId="0" applyFont="1" applyFill="1" applyBorder="1" applyAlignment="1">
      <alignment horizontal="left" vertical="top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top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 indent="2" shrinkToFit="1"/>
    </xf>
    <xf numFmtId="0" fontId="13" fillId="0" borderId="3" xfId="0" applyFont="1" applyFill="1" applyBorder="1" applyAlignment="1">
      <alignment horizontal="left" vertical="top" shrinkToFit="1"/>
    </xf>
    <xf numFmtId="0" fontId="11" fillId="0" borderId="3" xfId="0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center" wrapText="1" shrinkToFit="1"/>
    </xf>
    <xf numFmtId="0" fontId="19" fillId="0" borderId="15" xfId="0" applyFont="1" applyFill="1" applyBorder="1" applyAlignment="1">
      <alignment horizontal="left" vertical="center" wrapText="1" shrinkToFit="1"/>
    </xf>
    <xf numFmtId="0" fontId="19" fillId="0" borderId="16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49" fontId="11" fillId="0" borderId="14" xfId="0" applyNumberFormat="1" applyFont="1" applyFill="1" applyBorder="1" applyAlignment="1">
      <alignment horizontal="left" vertical="top" wrapText="1" shrinkToFit="1"/>
    </xf>
    <xf numFmtId="49" fontId="11" fillId="0" borderId="15" xfId="0" applyNumberFormat="1" applyFont="1" applyFill="1" applyBorder="1" applyAlignment="1">
      <alignment horizontal="left" vertical="top" wrapText="1" shrinkToFit="1"/>
    </xf>
    <xf numFmtId="49" fontId="11" fillId="0" borderId="16" xfId="0" applyNumberFormat="1" applyFont="1" applyFill="1" applyBorder="1" applyAlignment="1">
      <alignment horizontal="left" vertical="top" wrapText="1" shrinkToFit="1"/>
    </xf>
    <xf numFmtId="49" fontId="11" fillId="0" borderId="3" xfId="0" applyNumberFormat="1" applyFont="1" applyFill="1" applyBorder="1" applyAlignment="1">
      <alignment vertical="top" wrapText="1" shrinkToFit="1"/>
    </xf>
    <xf numFmtId="49" fontId="11" fillId="0" borderId="14" xfId="0" applyNumberFormat="1" applyFont="1" applyFill="1" applyBorder="1" applyAlignment="1">
      <alignment vertical="top" wrapText="1" shrinkToFit="1"/>
    </xf>
    <xf numFmtId="49" fontId="11" fillId="0" borderId="15" xfId="0" applyNumberFormat="1" applyFont="1" applyFill="1" applyBorder="1" applyAlignment="1">
      <alignment vertical="top" wrapText="1" shrinkToFit="1"/>
    </xf>
    <xf numFmtId="49" fontId="11" fillId="0" borderId="16" xfId="0" applyNumberFormat="1" applyFont="1" applyFill="1" applyBorder="1" applyAlignment="1">
      <alignment vertical="top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left" vertical="top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left" vertical="center" wrapText="1" shrinkToFit="1"/>
    </xf>
    <xf numFmtId="0" fontId="1" fillId="0" borderId="15" xfId="0" applyFont="1" applyFill="1" applyBorder="1" applyAlignment="1">
      <alignment horizontal="left" vertical="center" wrapText="1" shrinkToFit="1"/>
    </xf>
    <xf numFmtId="0" fontId="1" fillId="0" borderId="16" xfId="0" applyFont="1" applyFill="1" applyBorder="1" applyAlignment="1">
      <alignment horizontal="left" vertical="center" wrapText="1" shrinkToFit="1"/>
    </xf>
    <xf numFmtId="49" fontId="11" fillId="0" borderId="3" xfId="0" applyNumberFormat="1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49" fontId="17" fillId="0" borderId="3" xfId="0" applyNumberFormat="1" applyFont="1" applyFill="1" applyBorder="1" applyAlignment="1">
      <alignment horizontal="left" vertical="top" wrapText="1" shrinkToFit="1"/>
    </xf>
    <xf numFmtId="49" fontId="17" fillId="0" borderId="3" xfId="0" applyNumberFormat="1" applyFont="1" applyFill="1" applyBorder="1" applyAlignment="1">
      <alignment horizontal="left" vertical="top" shrinkToFit="1"/>
    </xf>
    <xf numFmtId="49" fontId="17" fillId="0" borderId="3" xfId="0" applyNumberFormat="1" applyFont="1" applyFill="1" applyBorder="1" applyAlignment="1">
      <alignment vertical="top" wrapText="1" shrinkToFit="1"/>
    </xf>
    <xf numFmtId="49" fontId="17" fillId="0" borderId="3" xfId="0" applyNumberFormat="1" applyFont="1" applyFill="1" applyBorder="1" applyAlignment="1">
      <alignment vertical="top" shrinkToFit="1"/>
    </xf>
    <xf numFmtId="49" fontId="17" fillId="0" borderId="14" xfId="0" applyNumberFormat="1" applyFont="1" applyFill="1" applyBorder="1" applyAlignment="1">
      <alignment vertical="top" wrapText="1" shrinkToFit="1"/>
    </xf>
    <xf numFmtId="49" fontId="17" fillId="0" borderId="15" xfId="0" applyNumberFormat="1" applyFont="1" applyFill="1" applyBorder="1" applyAlignment="1">
      <alignment vertical="top" wrapText="1" shrinkToFit="1"/>
    </xf>
    <xf numFmtId="49" fontId="17" fillId="0" borderId="16" xfId="0" applyNumberFormat="1" applyFont="1" applyFill="1" applyBorder="1" applyAlignment="1">
      <alignment vertical="top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90" shrinkToFit="1"/>
    </xf>
    <xf numFmtId="0" fontId="5" fillId="0" borderId="24" xfId="0" applyFont="1" applyFill="1" applyBorder="1" applyAlignment="1">
      <alignment horizontal="center" vertical="center" textRotation="90" shrinkToFit="1"/>
    </xf>
    <xf numFmtId="0" fontId="5" fillId="0" borderId="27" xfId="0" applyFont="1" applyFill="1" applyBorder="1" applyAlignment="1">
      <alignment horizontal="center" vertical="center" textRotation="90" shrinkToFit="1"/>
    </xf>
    <xf numFmtId="0" fontId="5" fillId="0" borderId="22" xfId="0" applyFont="1" applyFill="1" applyBorder="1" applyAlignment="1">
      <alignment horizontal="center" vertical="center" textRotation="90" shrinkToFit="1"/>
    </xf>
    <xf numFmtId="0" fontId="5" fillId="0" borderId="25" xfId="0" applyFont="1" applyFill="1" applyBorder="1" applyAlignment="1">
      <alignment horizontal="center" vertical="center" textRotation="90" shrinkToFit="1"/>
    </xf>
    <xf numFmtId="0" fontId="5" fillId="0" borderId="28" xfId="0" applyFont="1" applyFill="1" applyBorder="1" applyAlignment="1">
      <alignment horizontal="center" vertical="center" textRotation="90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2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11" xfId="0" applyNumberFormat="1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90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90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190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>
      <alignment horizontal="center" vertical="center" wrapText="1"/>
    </xf>
    <xf numFmtId="19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66675</xdr:rowOff>
    </xdr:from>
    <xdr:to>
      <xdr:col>13</xdr:col>
      <xdr:colOff>114300</xdr:colOff>
      <xdr:row>4</xdr:row>
      <xdr:rowOff>219075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" t="7752" r="6208" b="3876"/>
        <a:stretch/>
      </xdr:blipFill>
      <xdr:spPr>
        <a:xfrm>
          <a:off x="2600325" y="66675"/>
          <a:ext cx="1104900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73165</xdr:colOff>
      <xdr:row>11</xdr:row>
      <xdr:rowOff>0</xdr:rowOff>
    </xdr:from>
    <xdr:to>
      <xdr:col>15</xdr:col>
      <xdr:colOff>168415</xdr:colOff>
      <xdr:row>20</xdr:row>
      <xdr:rowOff>76200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740" y="3371850"/>
          <a:ext cx="2305050" cy="23050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30</xdr:col>
      <xdr:colOff>133350</xdr:colOff>
      <xdr:row>5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30</xdr:col>
      <xdr:colOff>133350</xdr:colOff>
      <xdr:row>5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0483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3</xdr:row>
      <xdr:rowOff>447675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2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b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สามารถคัดลอกชีตได้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45657</xdr:colOff>
      <xdr:row>4</xdr:row>
      <xdr:rowOff>18614</xdr:rowOff>
    </xdr:from>
    <xdr:to>
      <xdr:col>17</xdr:col>
      <xdr:colOff>194621</xdr:colOff>
      <xdr:row>15</xdr:row>
      <xdr:rowOff>211293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284" y="984529"/>
          <a:ext cx="3529668" cy="2848947"/>
        </a:xfrm>
        <a:prstGeom prst="rect">
          <a:avLst/>
        </a:prstGeom>
      </xdr:spPr>
    </xdr:pic>
    <xdr:clientData/>
  </xdr:twoCellAnchor>
  <xdr:twoCellAnchor editAs="oneCell">
    <xdr:from>
      <xdr:col>5</xdr:col>
      <xdr:colOff>103073</xdr:colOff>
      <xdr:row>19</xdr:row>
      <xdr:rowOff>157599</xdr:rowOff>
    </xdr:from>
    <xdr:to>
      <xdr:col>17</xdr:col>
      <xdr:colOff>236523</xdr:colOff>
      <xdr:row>31</xdr:row>
      <xdr:rowOff>96278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700" y="4745698"/>
          <a:ext cx="3514154" cy="28364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b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สามารถคัดลอกชีตได้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7</xdr:col>
      <xdr:colOff>178686</xdr:colOff>
      <xdr:row>6</xdr:row>
      <xdr:rowOff>97814</xdr:rowOff>
    </xdr:from>
    <xdr:to>
      <xdr:col>15</xdr:col>
      <xdr:colOff>61593</xdr:colOff>
      <xdr:row>13</xdr:row>
      <xdr:rowOff>132092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763" y="1546687"/>
          <a:ext cx="2136710" cy="1724630"/>
        </a:xfrm>
        <a:prstGeom prst="rect">
          <a:avLst/>
        </a:prstGeom>
      </xdr:spPr>
    </xdr:pic>
    <xdr:clientData/>
  </xdr:twoCellAnchor>
  <xdr:twoCellAnchor editAs="oneCell">
    <xdr:from>
      <xdr:col>5</xdr:col>
      <xdr:colOff>103073</xdr:colOff>
      <xdr:row>19</xdr:row>
      <xdr:rowOff>157599</xdr:rowOff>
    </xdr:from>
    <xdr:to>
      <xdr:col>17</xdr:col>
      <xdr:colOff>236523</xdr:colOff>
      <xdr:row>31</xdr:row>
      <xdr:rowOff>96278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700" y="4745698"/>
          <a:ext cx="3514154" cy="28364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b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สามารถคัดลอกชีตได้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120042</xdr:colOff>
      <xdr:row>4</xdr:row>
      <xdr:rowOff>18614</xdr:rowOff>
    </xdr:from>
    <xdr:to>
      <xdr:col>17</xdr:col>
      <xdr:colOff>269006</xdr:colOff>
      <xdr:row>15</xdr:row>
      <xdr:rowOff>211293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669" y="984529"/>
          <a:ext cx="3529668" cy="2848947"/>
        </a:xfrm>
        <a:prstGeom prst="rect">
          <a:avLst/>
        </a:prstGeom>
      </xdr:spPr>
    </xdr:pic>
    <xdr:clientData/>
  </xdr:twoCellAnchor>
  <xdr:twoCellAnchor editAs="oneCell">
    <xdr:from>
      <xdr:col>5</xdr:col>
      <xdr:colOff>80845</xdr:colOff>
      <xdr:row>19</xdr:row>
      <xdr:rowOff>157599</xdr:rowOff>
    </xdr:from>
    <xdr:to>
      <xdr:col>17</xdr:col>
      <xdr:colOff>214295</xdr:colOff>
      <xdr:row>31</xdr:row>
      <xdr:rowOff>96278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472" y="4745698"/>
          <a:ext cx="3514154" cy="28364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b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สามารถคัดลอกชีตได้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45657</xdr:colOff>
      <xdr:row>4</xdr:row>
      <xdr:rowOff>18614</xdr:rowOff>
    </xdr:from>
    <xdr:to>
      <xdr:col>17</xdr:col>
      <xdr:colOff>194621</xdr:colOff>
      <xdr:row>15</xdr:row>
      <xdr:rowOff>211293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284" y="984529"/>
          <a:ext cx="3529668" cy="2848947"/>
        </a:xfrm>
        <a:prstGeom prst="rect">
          <a:avLst/>
        </a:prstGeom>
      </xdr:spPr>
    </xdr:pic>
    <xdr:clientData/>
  </xdr:twoCellAnchor>
  <xdr:twoCellAnchor editAs="oneCell">
    <xdr:from>
      <xdr:col>5</xdr:col>
      <xdr:colOff>85040</xdr:colOff>
      <xdr:row>19</xdr:row>
      <xdr:rowOff>175527</xdr:rowOff>
    </xdr:from>
    <xdr:to>
      <xdr:col>17</xdr:col>
      <xdr:colOff>174066</xdr:colOff>
      <xdr:row>31</xdr:row>
      <xdr:rowOff>78349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667" y="4763626"/>
          <a:ext cx="3469730" cy="280056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b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สามารถคัดลอกชีตได้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45657</xdr:colOff>
      <xdr:row>4</xdr:row>
      <xdr:rowOff>18614</xdr:rowOff>
    </xdr:from>
    <xdr:to>
      <xdr:col>17</xdr:col>
      <xdr:colOff>194621</xdr:colOff>
      <xdr:row>15</xdr:row>
      <xdr:rowOff>211293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284" y="984529"/>
          <a:ext cx="3529668" cy="2848947"/>
        </a:xfrm>
        <a:prstGeom prst="rect">
          <a:avLst/>
        </a:prstGeom>
      </xdr:spPr>
    </xdr:pic>
    <xdr:clientData/>
  </xdr:twoCellAnchor>
  <xdr:twoCellAnchor editAs="oneCell">
    <xdr:from>
      <xdr:col>5</xdr:col>
      <xdr:colOff>9166</xdr:colOff>
      <xdr:row>19</xdr:row>
      <xdr:rowOff>171015</xdr:rowOff>
    </xdr:from>
    <xdr:to>
      <xdr:col>17</xdr:col>
      <xdr:colOff>142616</xdr:colOff>
      <xdr:row>31</xdr:row>
      <xdr:rowOff>109694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3" y="4759114"/>
          <a:ext cx="3514154" cy="28364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b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สามารถคัดลอกชีตได้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45657</xdr:colOff>
      <xdr:row>4</xdr:row>
      <xdr:rowOff>18614</xdr:rowOff>
    </xdr:from>
    <xdr:to>
      <xdr:col>17</xdr:col>
      <xdr:colOff>194621</xdr:colOff>
      <xdr:row>15</xdr:row>
      <xdr:rowOff>211293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284" y="984529"/>
          <a:ext cx="3529668" cy="2848947"/>
        </a:xfrm>
        <a:prstGeom prst="rect">
          <a:avLst/>
        </a:prstGeom>
      </xdr:spPr>
    </xdr:pic>
    <xdr:clientData/>
  </xdr:twoCellAnchor>
  <xdr:twoCellAnchor editAs="oneCell">
    <xdr:from>
      <xdr:col>5</xdr:col>
      <xdr:colOff>103074</xdr:colOff>
      <xdr:row>19</xdr:row>
      <xdr:rowOff>157599</xdr:rowOff>
    </xdr:from>
    <xdr:to>
      <xdr:col>17</xdr:col>
      <xdr:colOff>236524</xdr:colOff>
      <xdr:row>31</xdr:row>
      <xdr:rowOff>96278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701" y="4745698"/>
          <a:ext cx="3514154" cy="28364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b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สามารถคัดลอกชีตได้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45657</xdr:colOff>
      <xdr:row>4</xdr:row>
      <xdr:rowOff>18614</xdr:rowOff>
    </xdr:from>
    <xdr:to>
      <xdr:col>17</xdr:col>
      <xdr:colOff>194621</xdr:colOff>
      <xdr:row>15</xdr:row>
      <xdr:rowOff>211293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284" y="984529"/>
          <a:ext cx="3529668" cy="2848947"/>
        </a:xfrm>
        <a:prstGeom prst="rect">
          <a:avLst/>
        </a:prstGeom>
      </xdr:spPr>
    </xdr:pic>
    <xdr:clientData/>
  </xdr:twoCellAnchor>
  <xdr:twoCellAnchor editAs="oneCell">
    <xdr:from>
      <xdr:col>5</xdr:col>
      <xdr:colOff>102202</xdr:colOff>
      <xdr:row>19</xdr:row>
      <xdr:rowOff>174836</xdr:rowOff>
    </xdr:from>
    <xdr:to>
      <xdr:col>17</xdr:col>
      <xdr:colOff>192940</xdr:colOff>
      <xdr:row>31</xdr:row>
      <xdr:rowOff>79040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829" y="4762935"/>
          <a:ext cx="3471442" cy="280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opLeftCell="A16" zoomScaleNormal="100" workbookViewId="0">
      <selection activeCell="G25" sqref="G25:R25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68" t="s">
        <v>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</row>
    <row r="7" spans="1:22" ht="35.1" customHeight="1">
      <c r="A7" s="168" t="s">
        <v>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</row>
    <row r="8" spans="1:22" ht="30" customHeight="1">
      <c r="A8" s="169" t="s">
        <v>2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</row>
    <row r="9" spans="1:22" ht="30" customHeight="1">
      <c r="A9" s="107"/>
      <c r="B9" s="107"/>
      <c r="C9" s="107"/>
      <c r="D9" s="171" t="s">
        <v>17</v>
      </c>
      <c r="E9" s="171"/>
      <c r="F9" s="171"/>
      <c r="G9" s="171"/>
      <c r="H9" s="171"/>
      <c r="I9" s="171"/>
      <c r="J9" s="171"/>
      <c r="K9" s="171"/>
      <c r="L9" s="171"/>
      <c r="M9" s="171"/>
      <c r="N9" s="170">
        <v>2562</v>
      </c>
      <c r="O9" s="170"/>
      <c r="P9" s="170"/>
      <c r="Q9" s="107"/>
      <c r="R9" s="107"/>
      <c r="S9" s="107"/>
      <c r="T9" s="107"/>
      <c r="U9" s="107"/>
      <c r="V9" s="107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69" t="s">
        <v>3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</row>
    <row r="24" spans="1:22" ht="35.1" customHeight="1">
      <c r="A24" s="107"/>
      <c r="B24" s="107"/>
      <c r="C24" s="107"/>
      <c r="D24" s="165" t="s">
        <v>4</v>
      </c>
      <c r="E24" s="165"/>
      <c r="F24" s="165"/>
      <c r="G24" s="166" t="s">
        <v>355</v>
      </c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07"/>
      <c r="T24" s="107"/>
      <c r="U24" s="107"/>
      <c r="V24" s="107"/>
    </row>
    <row r="25" spans="1:22" ht="35.1" customHeight="1">
      <c r="A25" s="107"/>
      <c r="B25" s="107"/>
      <c r="C25" s="165" t="s">
        <v>5</v>
      </c>
      <c r="D25" s="165"/>
      <c r="E25" s="165"/>
      <c r="F25" s="165"/>
      <c r="G25" s="167" t="s">
        <v>356</v>
      </c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07"/>
      <c r="T25" s="107"/>
      <c r="U25" s="107"/>
      <c r="V25" s="107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164" t="s">
        <v>454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</row>
    <row r="30" spans="1:22" ht="35.1" customHeight="1">
      <c r="A30" s="164" t="s">
        <v>456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</row>
  </sheetData>
  <mergeCells count="12">
    <mergeCell ref="A6:V6"/>
    <mergeCell ref="A7:V7"/>
    <mergeCell ref="A8:V8"/>
    <mergeCell ref="A23:V23"/>
    <mergeCell ref="N9:P9"/>
    <mergeCell ref="D9:M9"/>
    <mergeCell ref="A29:V29"/>
    <mergeCell ref="A30:V30"/>
    <mergeCell ref="D24:F24"/>
    <mergeCell ref="G24:R24"/>
    <mergeCell ref="G25:R25"/>
    <mergeCell ref="C25:F2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workbookViewId="0">
      <selection activeCell="O23" sqref="O2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7"/>
      <c r="B2" s="179" t="s">
        <v>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78" t="s">
        <v>7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2" ht="20.100000000000001" customHeight="1">
      <c r="A5" s="4"/>
      <c r="B5" s="177" t="s">
        <v>8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</row>
    <row r="6" spans="1:22" ht="20.100000000000001" customHeight="1">
      <c r="A6" s="4"/>
      <c r="B6" s="177" t="s">
        <v>9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</row>
    <row r="7" spans="1:22" ht="20.100000000000001" customHeight="1">
      <c r="A7" s="4"/>
      <c r="B7" s="177" t="s">
        <v>10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</row>
    <row r="8" spans="1:22" ht="20.100000000000001" customHeight="1">
      <c r="A8" s="4"/>
      <c r="B8" s="177" t="s">
        <v>457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</row>
    <row r="9" spans="1:22" ht="20.100000000000001" customHeight="1">
      <c r="A9" s="4"/>
      <c r="B9" s="177" t="s">
        <v>458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</row>
    <row r="10" spans="1:22" ht="20.100000000000001" customHeight="1">
      <c r="A10" s="4"/>
      <c r="B10" s="178" t="s">
        <v>11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</row>
    <row r="11" spans="1:22" ht="20.100000000000001" customHeight="1">
      <c r="A11" s="4"/>
      <c r="B11" s="177" t="s">
        <v>12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</row>
    <row r="12" spans="1:22" ht="20.100000000000001" customHeight="1">
      <c r="A12" s="4"/>
      <c r="B12" s="177" t="str">
        <f>"ปฏิบัติงาน ของบุคลากร" &amp; ปก!A29</f>
        <v>ปฏิบัติงาน ของบุคลากรโรงเรียนราชประชานุเคราะห์ 22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</row>
    <row r="13" spans="1:22" ht="20.100000000000001" customHeight="1">
      <c r="A13" s="4"/>
      <c r="B13" s="178" t="s">
        <v>13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</row>
    <row r="14" spans="1:22" ht="20.100000000000001" customHeight="1">
      <c r="A14" s="4"/>
      <c r="B14" s="177" t="s">
        <v>14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</row>
    <row r="15" spans="1:22" ht="20.100000000000001" customHeight="1">
      <c r="A15" s="4"/>
      <c r="B15" s="177" t="s">
        <v>15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</row>
    <row r="16" spans="1:22" ht="20.100000000000001" customHeight="1">
      <c r="A16" s="4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22" ht="20.100000000000001" customHeight="1">
      <c r="A17" s="4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72" t="s">
        <v>16</v>
      </c>
      <c r="N19" s="172"/>
      <c r="O19" s="173"/>
      <c r="P19" s="173"/>
      <c r="Q19" s="173"/>
      <c r="R19" s="173"/>
      <c r="S19" s="173"/>
      <c r="T19" s="173"/>
      <c r="U19" s="173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74" t="str">
        <f>"(" &amp; ปก!G24 &amp; ")"</f>
        <v>(นางสุรีย์  วงศ์นวล)</v>
      </c>
      <c r="P20" s="174"/>
      <c r="Q20" s="174"/>
      <c r="R20" s="174"/>
      <c r="S20" s="174"/>
      <c r="T20" s="174"/>
      <c r="U20" s="174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74" t="str">
        <f>ปก!G25</f>
        <v>ครูชำนาญการพิเศษ</v>
      </c>
      <c r="P21" s="174"/>
      <c r="Q21" s="174"/>
      <c r="R21" s="174"/>
      <c r="S21" s="174"/>
      <c r="T21" s="174"/>
      <c r="U21" s="174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75">
        <v>242247</v>
      </c>
      <c r="P22" s="175"/>
      <c r="Q22" s="175"/>
      <c r="R22" s="175"/>
      <c r="S22" s="175"/>
      <c r="T22" s="175"/>
      <c r="U22" s="175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B2:V2"/>
    <mergeCell ref="B9:V9"/>
    <mergeCell ref="B10:V10"/>
    <mergeCell ref="B4:V4"/>
    <mergeCell ref="B5:V5"/>
    <mergeCell ref="B6:V6"/>
    <mergeCell ref="B7:V7"/>
    <mergeCell ref="B8:V8"/>
    <mergeCell ref="B17:V17"/>
    <mergeCell ref="B11:V11"/>
    <mergeCell ref="B12:V12"/>
    <mergeCell ref="B13:V13"/>
    <mergeCell ref="B14:V14"/>
    <mergeCell ref="B15:V15"/>
    <mergeCell ref="B16:V16"/>
    <mergeCell ref="M19:N19"/>
    <mergeCell ref="O19:U19"/>
    <mergeCell ref="O20:U20"/>
    <mergeCell ref="O21:U21"/>
    <mergeCell ref="O22:U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8"/>
  <sheetViews>
    <sheetView workbookViewId="0">
      <selection activeCell="M17" sqref="M17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7"/>
      <c r="B2" s="179" t="s">
        <v>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81" t="s">
        <v>18</v>
      </c>
      <c r="U4" s="181"/>
      <c r="V4" s="10"/>
    </row>
    <row r="5" spans="1:22" ht="20.100000000000001" customHeight="1">
      <c r="A5" s="4"/>
      <c r="B5" s="177" t="s">
        <v>19</v>
      </c>
      <c r="C5" s="177"/>
      <c r="D5" s="177"/>
      <c r="E5" s="177"/>
      <c r="F5" s="177"/>
      <c r="G5" s="177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81"/>
      <c r="U5" s="181"/>
      <c r="V5" s="10"/>
    </row>
    <row r="6" spans="1:22" ht="20.100000000000001" customHeight="1">
      <c r="A6" s="4"/>
      <c r="B6" s="10"/>
      <c r="C6" s="180" t="s">
        <v>20</v>
      </c>
      <c r="D6" s="180"/>
      <c r="E6" s="180"/>
      <c r="F6" s="180"/>
      <c r="G6" s="180"/>
      <c r="H6" s="180"/>
      <c r="I6" s="180"/>
      <c r="J6" s="180"/>
      <c r="K6" s="180"/>
      <c r="L6" s="10"/>
      <c r="M6" s="10"/>
      <c r="N6" s="10"/>
      <c r="O6" s="10"/>
      <c r="P6" s="10"/>
      <c r="Q6" s="10"/>
      <c r="R6" s="10"/>
      <c r="S6" s="10"/>
      <c r="T6" s="181">
        <v>1</v>
      </c>
      <c r="U6" s="181"/>
      <c r="V6" s="10"/>
    </row>
    <row r="7" spans="1:22" ht="20.100000000000001" customHeight="1">
      <c r="A7" s="4"/>
      <c r="B7" s="10"/>
      <c r="C7" s="180" t="s">
        <v>21</v>
      </c>
      <c r="D7" s="180"/>
      <c r="E7" s="180"/>
      <c r="F7" s="180"/>
      <c r="G7" s="180"/>
      <c r="H7" s="180"/>
      <c r="I7" s="180"/>
      <c r="J7" s="180"/>
      <c r="K7" s="180"/>
      <c r="L7" s="10"/>
      <c r="M7" s="10"/>
      <c r="N7" s="10"/>
      <c r="O7" s="10"/>
      <c r="P7" s="10"/>
      <c r="Q7" s="10"/>
      <c r="R7" s="10"/>
      <c r="S7" s="10"/>
      <c r="T7" s="181">
        <v>2</v>
      </c>
      <c r="U7" s="181"/>
      <c r="V7" s="10"/>
    </row>
    <row r="8" spans="1:22" ht="20.100000000000001" customHeight="1">
      <c r="A8" s="4"/>
      <c r="B8" s="10"/>
      <c r="C8" s="180" t="s">
        <v>22</v>
      </c>
      <c r="D8" s="180"/>
      <c r="E8" s="180"/>
      <c r="F8" s="180"/>
      <c r="G8" s="180"/>
      <c r="H8" s="180"/>
      <c r="I8" s="180"/>
      <c r="J8" s="180"/>
      <c r="K8" s="180"/>
      <c r="L8" s="10"/>
      <c r="M8" s="10"/>
      <c r="N8" s="10"/>
      <c r="O8" s="10"/>
      <c r="P8" s="10"/>
      <c r="Q8" s="10"/>
      <c r="R8" s="10"/>
      <c r="S8" s="10"/>
      <c r="T8" s="181">
        <v>3</v>
      </c>
      <c r="U8" s="181"/>
      <c r="V8" s="10"/>
    </row>
    <row r="9" spans="1:22" ht="20.100000000000001" customHeight="1">
      <c r="A9" s="4"/>
      <c r="B9" s="10"/>
      <c r="C9" s="180" t="s">
        <v>23</v>
      </c>
      <c r="D9" s="180"/>
      <c r="E9" s="180"/>
      <c r="F9" s="180"/>
      <c r="G9" s="180"/>
      <c r="H9" s="180"/>
      <c r="I9" s="180"/>
      <c r="J9" s="180"/>
      <c r="K9" s="180"/>
      <c r="L9" s="10"/>
      <c r="M9" s="10"/>
      <c r="N9" s="10"/>
      <c r="O9" s="10"/>
      <c r="P9" s="10"/>
      <c r="Q9" s="10"/>
      <c r="R9" s="10"/>
      <c r="S9" s="10"/>
      <c r="T9" s="181">
        <v>11</v>
      </c>
      <c r="U9" s="181"/>
      <c r="V9" s="10"/>
    </row>
    <row r="10" spans="1:22" ht="20.100000000000001" customHeight="1">
      <c r="A10" s="4"/>
      <c r="B10" s="10"/>
      <c r="C10" s="180" t="s">
        <v>24</v>
      </c>
      <c r="D10" s="180"/>
      <c r="E10" s="180"/>
      <c r="F10" s="180"/>
      <c r="G10" s="180"/>
      <c r="H10" s="180"/>
      <c r="I10" s="180"/>
      <c r="J10" s="180"/>
      <c r="K10" s="180"/>
      <c r="L10" s="10"/>
      <c r="M10" s="10"/>
      <c r="N10" s="10"/>
      <c r="O10" s="10"/>
      <c r="P10" s="10"/>
      <c r="Q10" s="10"/>
      <c r="R10" s="10"/>
      <c r="S10" s="10"/>
      <c r="T10" s="181">
        <v>12</v>
      </c>
      <c r="U10" s="181"/>
      <c r="V10" s="10"/>
    </row>
    <row r="11" spans="1:22" ht="20.100000000000001" customHeight="1">
      <c r="A11" s="4"/>
      <c r="B11" s="177" t="s">
        <v>25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0"/>
      <c r="M11" s="10"/>
      <c r="N11" s="10"/>
      <c r="O11" s="10"/>
      <c r="P11" s="10"/>
      <c r="Q11" s="10"/>
      <c r="R11" s="10"/>
      <c r="S11" s="10"/>
      <c r="T11" s="181">
        <v>13</v>
      </c>
      <c r="U11" s="181"/>
      <c r="V11" s="10"/>
    </row>
    <row r="12" spans="1:22" ht="20.100000000000001" customHeight="1">
      <c r="A12" s="4"/>
      <c r="B12" s="10"/>
      <c r="C12" s="180" t="s">
        <v>26</v>
      </c>
      <c r="D12" s="180"/>
      <c r="E12" s="180"/>
      <c r="F12" s="180"/>
      <c r="G12" s="180"/>
      <c r="H12" s="180"/>
      <c r="I12" s="180"/>
      <c r="J12" s="180"/>
      <c r="K12" s="180"/>
      <c r="L12" s="10"/>
      <c r="M12" s="10"/>
      <c r="N12" s="10"/>
      <c r="O12" s="10"/>
      <c r="P12" s="10"/>
      <c r="Q12" s="10"/>
      <c r="R12" s="10"/>
      <c r="S12" s="10"/>
      <c r="T12" s="181">
        <v>14</v>
      </c>
      <c r="U12" s="181"/>
      <c r="V12" s="10"/>
    </row>
    <row r="13" spans="1:22" ht="20.100000000000001" customHeight="1">
      <c r="A13" s="4"/>
      <c r="B13" s="10"/>
      <c r="C13" s="180" t="s">
        <v>367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0"/>
      <c r="T13" s="181">
        <v>15</v>
      </c>
      <c r="U13" s="181"/>
      <c r="V13" s="10"/>
    </row>
    <row r="14" spans="1:22" ht="20.100000000000001" customHeight="1">
      <c r="A14" s="4"/>
      <c r="B14" s="10"/>
      <c r="C14" s="180" t="s">
        <v>27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0"/>
      <c r="R14" s="10"/>
      <c r="S14" s="10"/>
      <c r="T14" s="181">
        <v>16</v>
      </c>
      <c r="U14" s="181"/>
      <c r="V14" s="10"/>
    </row>
    <row r="15" spans="1:22" ht="20.100000000000001" customHeight="1">
      <c r="A15" s="4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4"/>
      <c r="M15" s="4"/>
      <c r="N15" s="4"/>
      <c r="O15" s="4"/>
      <c r="P15" s="4"/>
      <c r="Q15" s="4"/>
      <c r="R15" s="4"/>
      <c r="S15" s="4"/>
      <c r="T15" s="181"/>
      <c r="U15" s="181"/>
      <c r="V15" s="4"/>
    </row>
    <row r="16" spans="1:22" ht="20.100000000000001" customHeight="1">
      <c r="A16" s="2"/>
      <c r="B16" s="177" t="s">
        <v>28</v>
      </c>
      <c r="C16" s="177"/>
      <c r="D16" s="177"/>
      <c r="E16" s="177"/>
      <c r="F16" s="177"/>
      <c r="G16" s="177"/>
      <c r="H16" s="177"/>
      <c r="I16" s="177"/>
      <c r="J16" s="177"/>
      <c r="K16" s="177"/>
      <c r="L16" s="4"/>
      <c r="M16" s="6"/>
      <c r="N16" s="6"/>
      <c r="O16" s="6"/>
      <c r="P16" s="6"/>
      <c r="Q16" s="6"/>
      <c r="R16" s="6"/>
      <c r="S16" s="6"/>
      <c r="T16" s="181">
        <v>21</v>
      </c>
      <c r="U16" s="181"/>
      <c r="V16" s="4"/>
    </row>
    <row r="17" spans="1:22" ht="20.100000000000001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1"/>
      <c r="N17" s="11"/>
      <c r="O17" s="6"/>
      <c r="P17" s="6"/>
      <c r="Q17" s="6"/>
      <c r="R17" s="6"/>
      <c r="S17" s="6"/>
      <c r="T17" s="6"/>
      <c r="U17" s="6"/>
      <c r="V17" s="4"/>
    </row>
    <row r="18" spans="1:22" ht="20.100000000000001" customHeight="1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7"/>
      <c r="O18" s="8"/>
      <c r="P18" s="8"/>
      <c r="Q18" s="8"/>
      <c r="R18" s="8"/>
      <c r="S18" s="8"/>
      <c r="T18" s="8"/>
      <c r="U18" s="8"/>
      <c r="V18" s="4"/>
    </row>
    <row r="19" spans="1:22" ht="20.100000000000001" customHeight="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6"/>
      <c r="O19" s="8"/>
      <c r="P19" s="8"/>
      <c r="Q19" s="8"/>
      <c r="R19" s="8"/>
      <c r="S19" s="8"/>
      <c r="T19" s="8"/>
      <c r="U19" s="8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6"/>
      <c r="O20" s="9"/>
      <c r="P20" s="9"/>
      <c r="Q20" s="9"/>
      <c r="R20" s="9"/>
      <c r="S20" s="9"/>
      <c r="T20" s="9"/>
      <c r="U20" s="9"/>
      <c r="V20" s="4"/>
    </row>
    <row r="21" spans="1:22" ht="20.100000000000001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  <c r="U21" s="6"/>
      <c r="V21" s="4"/>
    </row>
    <row r="22" spans="1:22" ht="20.100000000000001" customHeight="1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 s="6"/>
      <c r="O22" s="6"/>
      <c r="P22" s="6"/>
      <c r="Q22" s="6"/>
      <c r="R22" s="6"/>
      <c r="S22" s="6"/>
      <c r="T22" s="6"/>
      <c r="U22" s="6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6"/>
      <c r="O23" s="6"/>
      <c r="P23" s="6"/>
      <c r="Q23" s="6"/>
      <c r="R23" s="6"/>
      <c r="S23" s="6"/>
      <c r="T23" s="6"/>
      <c r="U23" s="6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</sheetData>
  <mergeCells count="26">
    <mergeCell ref="B2:V2"/>
    <mergeCell ref="B11:K11"/>
    <mergeCell ref="B16:K16"/>
    <mergeCell ref="T15:U15"/>
    <mergeCell ref="T16:U16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15:K15"/>
    <mergeCell ref="B5:G5"/>
    <mergeCell ref="C6:K6"/>
    <mergeCell ref="C7:K7"/>
    <mergeCell ref="C14:P14"/>
    <mergeCell ref="C13:R13"/>
    <mergeCell ref="T13:U13"/>
    <mergeCell ref="T14:U14"/>
    <mergeCell ref="C8:K8"/>
    <mergeCell ref="C9:K9"/>
    <mergeCell ref="C10:K10"/>
    <mergeCell ref="C12:K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1"/>
  <sheetViews>
    <sheetView workbookViewId="0">
      <selection activeCell="L29" sqref="L29:N29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6"/>
      <c r="B2" s="212" t="s">
        <v>29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</row>
    <row r="3" spans="1:22" ht="20.100000000000001" customHeight="1">
      <c r="A3" s="6"/>
      <c r="B3" s="219" t="s">
        <v>30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</row>
    <row r="4" spans="1:22" ht="20.100000000000001" customHeight="1">
      <c r="A4" s="6"/>
      <c r="B4" s="219" t="s">
        <v>31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</row>
    <row r="5" spans="1:22" ht="20.100000000000001" customHeight="1">
      <c r="A5" s="6"/>
      <c r="B5" s="12"/>
      <c r="C5" s="110" t="s">
        <v>4</v>
      </c>
      <c r="D5" s="218" t="s">
        <v>335</v>
      </c>
      <c r="E5" s="218"/>
      <c r="F5" s="218"/>
      <c r="G5" s="218"/>
      <c r="H5" s="218"/>
      <c r="I5" s="218"/>
      <c r="J5" s="110" t="s">
        <v>32</v>
      </c>
      <c r="K5" s="218" t="s">
        <v>336</v>
      </c>
      <c r="L5" s="218"/>
      <c r="M5" s="218"/>
      <c r="N5" s="218"/>
      <c r="O5" s="218"/>
      <c r="P5" s="218"/>
      <c r="Q5" s="12"/>
      <c r="R5" s="12"/>
      <c r="S5" s="12"/>
      <c r="T5" s="12"/>
      <c r="U5" s="12"/>
      <c r="V5" s="12"/>
    </row>
    <row r="6" spans="1:22" ht="20.100000000000001" customHeight="1">
      <c r="A6" s="6"/>
      <c r="B6" s="12"/>
      <c r="C6" s="220" t="s">
        <v>33</v>
      </c>
      <c r="D6" s="220"/>
      <c r="E6" s="220"/>
      <c r="F6" s="220"/>
      <c r="G6" s="14"/>
      <c r="H6" s="14"/>
      <c r="I6" s="14"/>
      <c r="J6" s="14"/>
      <c r="K6" s="1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" customHeight="1">
      <c r="A7" s="6"/>
      <c r="B7" s="12"/>
      <c r="C7" s="14"/>
      <c r="D7" s="14"/>
      <c r="E7" s="14"/>
      <c r="F7" s="14"/>
      <c r="G7" s="14"/>
      <c r="H7" s="14"/>
      <c r="I7" s="14"/>
      <c r="J7" s="14"/>
      <c r="K7" s="14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0.100000000000001" customHeight="1">
      <c r="A8" s="6"/>
      <c r="B8" s="12"/>
      <c r="C8" s="15" t="s">
        <v>35</v>
      </c>
      <c r="D8" s="216" t="s">
        <v>36</v>
      </c>
      <c r="E8" s="213"/>
      <c r="F8" s="213"/>
      <c r="G8" s="213" t="s">
        <v>37</v>
      </c>
      <c r="H8" s="213"/>
      <c r="I8" s="214" t="s">
        <v>337</v>
      </c>
      <c r="J8" s="214"/>
      <c r="K8" s="214"/>
      <c r="L8" s="214"/>
      <c r="M8" s="214"/>
      <c r="N8" s="214"/>
      <c r="O8" s="12" t="s">
        <v>38</v>
      </c>
      <c r="P8" s="215" t="s">
        <v>338</v>
      </c>
      <c r="Q8" s="215"/>
      <c r="R8" s="215"/>
      <c r="S8" s="215"/>
      <c r="T8" s="215"/>
      <c r="U8" s="215"/>
      <c r="V8" s="215"/>
    </row>
    <row r="9" spans="1:22" ht="3" customHeight="1">
      <c r="A9" s="6"/>
      <c r="B9" s="12"/>
      <c r="C9" s="14"/>
      <c r="D9" s="14"/>
      <c r="E9" s="14"/>
      <c r="F9" s="14"/>
      <c r="G9" s="14"/>
      <c r="H9" s="14"/>
      <c r="I9" s="14"/>
      <c r="J9" s="14"/>
      <c r="K9" s="14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20.100000000000001" customHeight="1">
      <c r="A10" s="6"/>
      <c r="B10" s="12"/>
      <c r="C10" s="15"/>
      <c r="D10" s="216" t="s">
        <v>39</v>
      </c>
      <c r="E10" s="213"/>
      <c r="F10" s="213"/>
      <c r="G10" s="213" t="s">
        <v>37</v>
      </c>
      <c r="H10" s="213"/>
      <c r="I10" s="217"/>
      <c r="J10" s="217"/>
      <c r="K10" s="217"/>
      <c r="L10" s="217"/>
      <c r="M10" s="217"/>
      <c r="N10" s="217"/>
      <c r="O10" s="12" t="s">
        <v>38</v>
      </c>
      <c r="P10" s="218"/>
      <c r="Q10" s="218"/>
      <c r="R10" s="218"/>
      <c r="S10" s="218"/>
      <c r="T10" s="218"/>
      <c r="U10" s="218"/>
      <c r="V10" s="218"/>
    </row>
    <row r="11" spans="1:22" ht="3" customHeight="1">
      <c r="A11" s="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6"/>
      <c r="B12" s="12"/>
      <c r="C12" s="15"/>
      <c r="D12" s="216" t="s">
        <v>40</v>
      </c>
      <c r="E12" s="213"/>
      <c r="F12" s="213"/>
      <c r="G12" s="213" t="s">
        <v>37</v>
      </c>
      <c r="H12" s="213"/>
      <c r="I12" s="217"/>
      <c r="J12" s="217"/>
      <c r="K12" s="217"/>
      <c r="L12" s="217"/>
      <c r="M12" s="217"/>
      <c r="N12" s="217"/>
      <c r="O12" s="12" t="s">
        <v>38</v>
      </c>
      <c r="P12" s="218"/>
      <c r="Q12" s="218"/>
      <c r="R12" s="218"/>
      <c r="S12" s="218"/>
      <c r="T12" s="218"/>
      <c r="U12" s="218"/>
      <c r="V12" s="218"/>
    </row>
    <row r="13" spans="1:22" ht="3" customHeight="1">
      <c r="A13" s="6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2"/>
      <c r="T13" s="12"/>
      <c r="U13" s="12"/>
      <c r="V13" s="12"/>
    </row>
    <row r="14" spans="1:22" ht="20.100000000000001" customHeight="1">
      <c r="A14" s="6"/>
      <c r="B14" s="12"/>
      <c r="C14" s="15" t="s">
        <v>35</v>
      </c>
      <c r="D14" s="216" t="s">
        <v>351</v>
      </c>
      <c r="E14" s="213"/>
      <c r="F14" s="213"/>
      <c r="G14" s="213" t="s">
        <v>37</v>
      </c>
      <c r="H14" s="213"/>
      <c r="I14" s="214" t="s">
        <v>339</v>
      </c>
      <c r="J14" s="214"/>
      <c r="K14" s="214"/>
      <c r="L14" s="214"/>
      <c r="M14" s="214"/>
      <c r="N14" s="214"/>
      <c r="O14" s="12" t="s">
        <v>38</v>
      </c>
      <c r="P14" s="215" t="s">
        <v>340</v>
      </c>
      <c r="Q14" s="215"/>
      <c r="R14" s="215"/>
      <c r="S14" s="215"/>
      <c r="T14" s="215"/>
      <c r="U14" s="215"/>
      <c r="V14" s="215"/>
    </row>
    <row r="15" spans="1:22" ht="3" customHeight="1">
      <c r="A15" s="6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6"/>
      <c r="R15" s="6"/>
      <c r="S15" s="6"/>
      <c r="T15" s="12"/>
      <c r="U15" s="12"/>
      <c r="V15" s="6"/>
    </row>
    <row r="16" spans="1:22" ht="20.100000000000001" customHeight="1">
      <c r="A16" s="6"/>
      <c r="B16" s="12"/>
      <c r="C16" s="208" t="s">
        <v>5</v>
      </c>
      <c r="D16" s="208"/>
      <c r="E16" s="209" t="s">
        <v>341</v>
      </c>
      <c r="F16" s="209"/>
      <c r="G16" s="209"/>
      <c r="H16" s="209"/>
      <c r="I16" s="210" t="s">
        <v>42</v>
      </c>
      <c r="J16" s="210"/>
      <c r="K16" s="209" t="s">
        <v>357</v>
      </c>
      <c r="L16" s="209"/>
      <c r="M16" s="209"/>
      <c r="N16" s="209"/>
      <c r="O16" s="209"/>
      <c r="P16" s="111" t="s">
        <v>43</v>
      </c>
      <c r="Q16" s="144">
        <v>45</v>
      </c>
      <c r="R16" s="111" t="s">
        <v>44</v>
      </c>
      <c r="S16" s="6"/>
      <c r="T16" s="12"/>
      <c r="U16" s="12"/>
      <c r="V16" s="6"/>
    </row>
    <row r="17" spans="1:22" ht="20.100000000000001" customHeight="1">
      <c r="A17" s="13"/>
      <c r="B17" s="12"/>
      <c r="C17" s="208" t="s">
        <v>45</v>
      </c>
      <c r="D17" s="208"/>
      <c r="E17" s="208"/>
      <c r="F17" s="145">
        <v>16</v>
      </c>
      <c r="G17" s="110" t="s">
        <v>44</v>
      </c>
      <c r="H17" s="210" t="s">
        <v>46</v>
      </c>
      <c r="I17" s="210"/>
      <c r="J17" s="210"/>
      <c r="K17" s="211"/>
      <c r="L17" s="211"/>
      <c r="M17" s="211"/>
      <c r="N17" s="201" t="s">
        <v>47</v>
      </c>
      <c r="O17" s="201"/>
      <c r="P17" s="221">
        <v>34470</v>
      </c>
      <c r="Q17" s="221"/>
      <c r="R17" s="221"/>
      <c r="S17" s="18"/>
      <c r="T17" s="208" t="s">
        <v>48</v>
      </c>
      <c r="U17" s="208"/>
      <c r="V17" s="6"/>
    </row>
    <row r="18" spans="1:22" ht="20.100000000000001" customHeight="1">
      <c r="A18" s="2"/>
      <c r="B18" s="4"/>
      <c r="C18" s="176" t="s">
        <v>49</v>
      </c>
      <c r="D18" s="176"/>
      <c r="E18" s="176"/>
      <c r="F18" s="207">
        <v>5600</v>
      </c>
      <c r="G18" s="207"/>
      <c r="H18" s="207"/>
      <c r="I18" s="176" t="s">
        <v>48</v>
      </c>
      <c r="J18" s="176"/>
      <c r="K18" s="4"/>
      <c r="L18" s="4"/>
      <c r="M18" s="11"/>
      <c r="N18" s="11"/>
      <c r="O18" s="6"/>
      <c r="P18" s="6"/>
      <c r="Q18" s="6"/>
      <c r="R18" s="6"/>
      <c r="S18" s="6"/>
      <c r="T18" s="6"/>
      <c r="U18" s="6"/>
      <c r="V18" s="4"/>
    </row>
    <row r="19" spans="1:22" ht="20.100000000000001" customHeight="1">
      <c r="A19" s="3"/>
      <c r="B19" s="4"/>
      <c r="C19" s="199" t="s">
        <v>50</v>
      </c>
      <c r="D19" s="199"/>
      <c r="E19" s="199"/>
      <c r="F19" s="204"/>
      <c r="G19" s="204"/>
      <c r="H19" s="204"/>
      <c r="I19" s="204"/>
      <c r="J19" s="204"/>
      <c r="K19" s="205" t="s">
        <v>51</v>
      </c>
      <c r="L19" s="205"/>
      <c r="M19" s="205"/>
      <c r="N19" s="205"/>
      <c r="O19" s="205"/>
      <c r="P19" s="205"/>
      <c r="Q19" s="205"/>
      <c r="R19" s="204">
        <v>235919</v>
      </c>
      <c r="S19" s="204"/>
      <c r="T19" s="204"/>
      <c r="U19" s="204"/>
      <c r="V19" s="204"/>
    </row>
    <row r="20" spans="1:22" ht="20.100000000000001" customHeight="1">
      <c r="A20" s="3"/>
      <c r="B20" s="4"/>
      <c r="C20" s="176" t="s">
        <v>52</v>
      </c>
      <c r="D20" s="176"/>
      <c r="E20" s="176"/>
      <c r="F20" s="176"/>
      <c r="G20" s="176"/>
      <c r="H20" s="176"/>
      <c r="I20" s="176"/>
      <c r="J20" s="206" t="s">
        <v>424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</row>
    <row r="21" spans="1:22" ht="20.100000000000001" customHeight="1">
      <c r="A21" s="3"/>
      <c r="B21" s="4"/>
      <c r="C21" s="176" t="s">
        <v>53</v>
      </c>
      <c r="D21" s="176"/>
      <c r="E21" s="176"/>
      <c r="F21" s="176"/>
      <c r="G21" s="200" t="s">
        <v>502</v>
      </c>
      <c r="H21" s="200"/>
      <c r="I21" s="200"/>
      <c r="J21" s="200"/>
      <c r="K21" s="200"/>
      <c r="L21" s="200"/>
      <c r="M21" s="200"/>
      <c r="N21" s="201" t="s">
        <v>54</v>
      </c>
      <c r="O21" s="201"/>
      <c r="P21" s="202" t="s">
        <v>503</v>
      </c>
      <c r="Q21" s="202"/>
      <c r="R21" s="202"/>
      <c r="S21" s="202"/>
      <c r="T21" s="202"/>
      <c r="U21" s="202"/>
      <c r="V21" s="202"/>
    </row>
    <row r="22" spans="1:22" ht="20.100000000000001" customHeight="1">
      <c r="A22" s="2"/>
      <c r="B22" s="4"/>
      <c r="C22" s="4" t="s">
        <v>55</v>
      </c>
      <c r="D22" s="4"/>
      <c r="E22" s="200"/>
      <c r="F22" s="200"/>
      <c r="G22" s="200"/>
      <c r="H22" s="200"/>
      <c r="I22" s="200"/>
      <c r="J22" s="200"/>
      <c r="K22" s="200"/>
      <c r="L22" s="200"/>
      <c r="M22" s="200"/>
      <c r="N22" s="203" t="s">
        <v>56</v>
      </c>
      <c r="O22" s="203"/>
      <c r="P22" s="198" t="s">
        <v>343</v>
      </c>
      <c r="Q22" s="198"/>
      <c r="R22" s="198"/>
      <c r="S22" s="198"/>
      <c r="T22" s="198"/>
      <c r="U22" s="198"/>
      <c r="V22" s="198"/>
    </row>
    <row r="23" spans="1:22" ht="20.100000000000001" customHeight="1">
      <c r="A23" s="2"/>
      <c r="B23" s="4"/>
      <c r="C23" s="176" t="s">
        <v>57</v>
      </c>
      <c r="D23" s="176"/>
      <c r="E23" s="198" t="s">
        <v>344</v>
      </c>
      <c r="F23" s="198"/>
      <c r="G23" s="198"/>
      <c r="H23" s="198"/>
      <c r="I23" s="198"/>
      <c r="J23" s="199" t="s">
        <v>459</v>
      </c>
      <c r="K23" s="199"/>
      <c r="L23" s="199"/>
      <c r="M23" s="199"/>
      <c r="N23" s="199"/>
      <c r="O23" s="199"/>
      <c r="P23" s="146" t="s">
        <v>455</v>
      </c>
      <c r="Q23" s="146"/>
      <c r="R23" s="146"/>
      <c r="S23" s="146"/>
      <c r="T23" s="146"/>
      <c r="U23" s="6"/>
      <c r="V23" s="138"/>
    </row>
    <row r="24" spans="1:22" ht="20.100000000000001" customHeight="1">
      <c r="A24" s="2"/>
      <c r="B24" s="4"/>
      <c r="C24" s="109"/>
      <c r="D24" s="109"/>
      <c r="E24" s="111"/>
      <c r="F24" s="111"/>
      <c r="G24" s="111"/>
      <c r="H24" s="111"/>
      <c r="I24" s="111"/>
      <c r="J24" s="112"/>
      <c r="K24" s="112"/>
      <c r="L24" s="112"/>
      <c r="M24" s="112"/>
      <c r="N24" s="112"/>
      <c r="O24" s="112"/>
      <c r="P24" s="111"/>
      <c r="Q24" s="111"/>
      <c r="R24" s="111"/>
      <c r="S24" s="111"/>
      <c r="T24" s="111"/>
      <c r="U24" s="6"/>
      <c r="V24" s="111"/>
    </row>
    <row r="25" spans="1:22" ht="20.100000000000001" customHeight="1">
      <c r="A25" s="2"/>
      <c r="B25" s="4"/>
      <c r="C25" s="195" t="s">
        <v>460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193" t="s">
        <v>66</v>
      </c>
      <c r="D27" s="185" t="s">
        <v>58</v>
      </c>
      <c r="E27" s="182"/>
      <c r="F27" s="182"/>
      <c r="G27" s="182"/>
      <c r="H27" s="188"/>
      <c r="I27" s="186" t="s">
        <v>70</v>
      </c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7"/>
    </row>
    <row r="28" spans="1:22" ht="20.100000000000001" customHeight="1">
      <c r="A28" s="2"/>
      <c r="B28" s="4"/>
      <c r="C28" s="197"/>
      <c r="D28" s="194" t="s">
        <v>59</v>
      </c>
      <c r="E28" s="184"/>
      <c r="F28" s="184"/>
      <c r="G28" s="184"/>
      <c r="H28" s="196"/>
      <c r="I28" s="186" t="s">
        <v>60</v>
      </c>
      <c r="J28" s="189"/>
      <c r="K28" s="187"/>
      <c r="L28" s="186" t="s">
        <v>63</v>
      </c>
      <c r="M28" s="189"/>
      <c r="N28" s="187"/>
      <c r="O28" s="186" t="s">
        <v>64</v>
      </c>
      <c r="P28" s="189"/>
      <c r="Q28" s="187"/>
      <c r="R28" s="186" t="s">
        <v>69</v>
      </c>
      <c r="S28" s="189"/>
      <c r="T28" s="187"/>
      <c r="U28" s="186" t="s">
        <v>65</v>
      </c>
      <c r="V28" s="187"/>
    </row>
    <row r="29" spans="1:22" ht="20.100000000000001" customHeight="1">
      <c r="A29" s="2"/>
      <c r="B29" s="4"/>
      <c r="C29" s="118">
        <v>1</v>
      </c>
      <c r="D29" s="190"/>
      <c r="E29" s="191"/>
      <c r="F29" s="191"/>
      <c r="G29" s="191"/>
      <c r="H29" s="192"/>
      <c r="I29" s="186"/>
      <c r="J29" s="189"/>
      <c r="K29" s="187"/>
      <c r="L29" s="186"/>
      <c r="M29" s="189"/>
      <c r="N29" s="187"/>
      <c r="O29" s="186"/>
      <c r="P29" s="189"/>
      <c r="Q29" s="187"/>
      <c r="R29" s="186"/>
      <c r="S29" s="189"/>
      <c r="T29" s="187"/>
      <c r="U29" s="186"/>
      <c r="V29" s="187"/>
    </row>
    <row r="30" spans="1:22" ht="20.100000000000001" customHeight="1">
      <c r="A30" s="2"/>
      <c r="B30" s="4"/>
      <c r="C30" s="118">
        <f>C29+1</f>
        <v>2</v>
      </c>
      <c r="D30" s="190"/>
      <c r="E30" s="191"/>
      <c r="F30" s="191"/>
      <c r="G30" s="191"/>
      <c r="H30" s="192"/>
      <c r="I30" s="186"/>
      <c r="J30" s="189"/>
      <c r="K30" s="187"/>
      <c r="L30" s="186"/>
      <c r="M30" s="189"/>
      <c r="N30" s="187"/>
      <c r="O30" s="186"/>
      <c r="P30" s="189"/>
      <c r="Q30" s="187"/>
      <c r="R30" s="186"/>
      <c r="S30" s="189"/>
      <c r="T30" s="187"/>
      <c r="U30" s="186"/>
      <c r="V30" s="187"/>
    </row>
    <row r="31" spans="1:22" ht="20.100000000000001" customHeight="1">
      <c r="A31" s="2"/>
      <c r="B31" s="4"/>
      <c r="C31" s="118">
        <f t="shared" ref="C31:C38" si="0">C30+1</f>
        <v>3</v>
      </c>
      <c r="D31" s="190"/>
      <c r="E31" s="191"/>
      <c r="F31" s="191"/>
      <c r="G31" s="191"/>
      <c r="H31" s="192"/>
      <c r="I31" s="186"/>
      <c r="J31" s="189"/>
      <c r="K31" s="187"/>
      <c r="L31" s="186"/>
      <c r="M31" s="189"/>
      <c r="N31" s="187"/>
      <c r="O31" s="186"/>
      <c r="P31" s="189"/>
      <c r="Q31" s="187"/>
      <c r="R31" s="186"/>
      <c r="S31" s="189"/>
      <c r="T31" s="187"/>
      <c r="U31" s="186"/>
      <c r="V31" s="187"/>
    </row>
    <row r="32" spans="1:22" ht="20.100000000000001" customHeight="1">
      <c r="A32" s="2"/>
      <c r="B32" s="4"/>
      <c r="C32" s="118">
        <f t="shared" si="0"/>
        <v>4</v>
      </c>
      <c r="D32" s="190"/>
      <c r="E32" s="191"/>
      <c r="F32" s="191"/>
      <c r="G32" s="191"/>
      <c r="H32" s="192"/>
      <c r="I32" s="186"/>
      <c r="J32" s="189"/>
      <c r="K32" s="187"/>
      <c r="L32" s="186"/>
      <c r="M32" s="189"/>
      <c r="N32" s="187"/>
      <c r="O32" s="186"/>
      <c r="P32" s="189"/>
      <c r="Q32" s="187"/>
      <c r="R32" s="186"/>
      <c r="S32" s="189"/>
      <c r="T32" s="187"/>
      <c r="U32" s="186"/>
      <c r="V32" s="187"/>
    </row>
    <row r="33" spans="1:22" ht="20.100000000000001" customHeight="1">
      <c r="A33" s="3"/>
      <c r="B33" s="4"/>
      <c r="C33" s="118">
        <f t="shared" si="0"/>
        <v>5</v>
      </c>
      <c r="D33" s="190"/>
      <c r="E33" s="191"/>
      <c r="F33" s="191"/>
      <c r="G33" s="191"/>
      <c r="H33" s="192"/>
      <c r="I33" s="186"/>
      <c r="J33" s="189"/>
      <c r="K33" s="187"/>
      <c r="L33" s="186"/>
      <c r="M33" s="189"/>
      <c r="N33" s="187"/>
      <c r="O33" s="186"/>
      <c r="P33" s="189"/>
      <c r="Q33" s="187"/>
      <c r="R33" s="186"/>
      <c r="S33" s="189"/>
      <c r="T33" s="187"/>
      <c r="U33" s="186"/>
      <c r="V33" s="187"/>
    </row>
    <row r="34" spans="1:22" ht="20.100000000000001" customHeight="1">
      <c r="A34" s="3"/>
      <c r="B34" s="4"/>
      <c r="C34" s="118">
        <f t="shared" si="0"/>
        <v>6</v>
      </c>
      <c r="D34" s="190"/>
      <c r="E34" s="191"/>
      <c r="F34" s="191"/>
      <c r="G34" s="191"/>
      <c r="H34" s="192"/>
      <c r="I34" s="186"/>
      <c r="J34" s="189"/>
      <c r="K34" s="187"/>
      <c r="L34" s="186"/>
      <c r="M34" s="189"/>
      <c r="N34" s="187"/>
      <c r="O34" s="186"/>
      <c r="P34" s="189"/>
      <c r="Q34" s="187"/>
      <c r="R34" s="186"/>
      <c r="S34" s="189"/>
      <c r="T34" s="187"/>
      <c r="U34" s="186"/>
      <c r="V34" s="187"/>
    </row>
    <row r="35" spans="1:22" ht="20.100000000000001" customHeight="1">
      <c r="A35" s="3"/>
      <c r="B35" s="4"/>
      <c r="C35" s="118">
        <f t="shared" si="0"/>
        <v>7</v>
      </c>
      <c r="D35" s="190"/>
      <c r="E35" s="191"/>
      <c r="F35" s="191"/>
      <c r="G35" s="191"/>
      <c r="H35" s="192"/>
      <c r="I35" s="186"/>
      <c r="J35" s="189"/>
      <c r="K35" s="187"/>
      <c r="L35" s="186"/>
      <c r="M35" s="189"/>
      <c r="N35" s="187"/>
      <c r="O35" s="186"/>
      <c r="P35" s="189"/>
      <c r="Q35" s="187"/>
      <c r="R35" s="186"/>
      <c r="S35" s="189"/>
      <c r="T35" s="187"/>
      <c r="U35" s="186"/>
      <c r="V35" s="187"/>
    </row>
    <row r="36" spans="1:22" ht="20.100000000000001" customHeight="1">
      <c r="A36" s="3"/>
      <c r="B36" s="4"/>
      <c r="C36" s="118">
        <f t="shared" si="0"/>
        <v>8</v>
      </c>
      <c r="D36" s="190"/>
      <c r="E36" s="191"/>
      <c r="F36" s="191"/>
      <c r="G36" s="191"/>
      <c r="H36" s="192"/>
      <c r="I36" s="186"/>
      <c r="J36" s="189"/>
      <c r="K36" s="187"/>
      <c r="L36" s="186"/>
      <c r="M36" s="189"/>
      <c r="N36" s="187"/>
      <c r="O36" s="186"/>
      <c r="P36" s="189"/>
      <c r="Q36" s="187"/>
      <c r="R36" s="186"/>
      <c r="S36" s="189"/>
      <c r="T36" s="187"/>
      <c r="U36" s="186"/>
      <c r="V36" s="187"/>
    </row>
    <row r="37" spans="1:22" ht="20.100000000000001" customHeight="1">
      <c r="A37" s="3"/>
      <c r="B37" s="4"/>
      <c r="C37" s="118">
        <f t="shared" si="0"/>
        <v>9</v>
      </c>
      <c r="D37" s="190"/>
      <c r="E37" s="191"/>
      <c r="F37" s="191"/>
      <c r="G37" s="191"/>
      <c r="H37" s="192"/>
      <c r="I37" s="186"/>
      <c r="J37" s="189"/>
      <c r="K37" s="187"/>
      <c r="L37" s="186"/>
      <c r="M37" s="189"/>
      <c r="N37" s="187"/>
      <c r="O37" s="186"/>
      <c r="P37" s="189"/>
      <c r="Q37" s="187"/>
      <c r="R37" s="186"/>
      <c r="S37" s="189"/>
      <c r="T37" s="187"/>
      <c r="U37" s="186"/>
      <c r="V37" s="187"/>
    </row>
    <row r="38" spans="1:22" ht="20.100000000000001" customHeight="1">
      <c r="A38" s="3"/>
      <c r="B38" s="4"/>
      <c r="C38" s="118">
        <f t="shared" si="0"/>
        <v>10</v>
      </c>
      <c r="D38" s="190"/>
      <c r="E38" s="191"/>
      <c r="F38" s="191"/>
      <c r="G38" s="191"/>
      <c r="H38" s="192"/>
      <c r="I38" s="186"/>
      <c r="J38" s="189"/>
      <c r="K38" s="187"/>
      <c r="L38" s="186"/>
      <c r="M38" s="189"/>
      <c r="N38" s="187"/>
      <c r="O38" s="186"/>
      <c r="P38" s="189"/>
      <c r="Q38" s="187"/>
      <c r="R38" s="186"/>
      <c r="S38" s="189"/>
      <c r="T38" s="187"/>
      <c r="U38" s="186"/>
      <c r="V38" s="187"/>
    </row>
    <row r="39" spans="1:22" ht="20.100000000000001" customHeight="1">
      <c r="A39" s="3"/>
      <c r="B39" s="4"/>
      <c r="C39" s="193" t="s">
        <v>67</v>
      </c>
      <c r="D39" s="193"/>
      <c r="E39" s="193"/>
      <c r="F39" s="193"/>
      <c r="G39" s="193"/>
      <c r="H39" s="193"/>
      <c r="I39" s="185">
        <f>SUM(I29:I38)</f>
        <v>0</v>
      </c>
      <c r="J39" s="182"/>
      <c r="K39" s="188"/>
      <c r="L39" s="185">
        <f t="shared" ref="L39" si="1">SUM(L29:L38)</f>
        <v>0</v>
      </c>
      <c r="M39" s="182"/>
      <c r="N39" s="188"/>
      <c r="O39" s="185">
        <f t="shared" ref="O39" si="2">SUM(O29:O38)</f>
        <v>0</v>
      </c>
      <c r="P39" s="182"/>
      <c r="Q39" s="188"/>
      <c r="R39" s="185">
        <f t="shared" ref="R39" si="3">SUM(R29:R38)</f>
        <v>0</v>
      </c>
      <c r="S39" s="182"/>
      <c r="T39" s="188"/>
      <c r="U39" s="185">
        <f>SUM(U29:U38)</f>
        <v>0</v>
      </c>
      <c r="V39" s="188"/>
    </row>
    <row r="40" spans="1:22" ht="20.100000000000001" customHeight="1">
      <c r="A40" s="3"/>
      <c r="B40" s="4"/>
      <c r="C40" s="185" t="s">
        <v>68</v>
      </c>
      <c r="D40" s="182"/>
      <c r="E40" s="182"/>
      <c r="F40" s="182"/>
      <c r="G40" s="182"/>
      <c r="H40" s="182"/>
      <c r="I40" s="182" t="s">
        <v>71</v>
      </c>
      <c r="J40" s="182"/>
      <c r="K40" s="182"/>
      <c r="L40" s="183">
        <v>0</v>
      </c>
      <c r="M40" s="183"/>
      <c r="N40" s="182" t="s">
        <v>61</v>
      </c>
      <c r="O40" s="182"/>
      <c r="P40" s="182" t="s">
        <v>72</v>
      </c>
      <c r="Q40" s="182"/>
      <c r="R40" s="183">
        <v>0</v>
      </c>
      <c r="S40" s="183"/>
      <c r="T40" s="113" t="s">
        <v>62</v>
      </c>
      <c r="U40" s="19"/>
      <c r="V40" s="20"/>
    </row>
    <row r="41" spans="1:22" ht="3" customHeight="1">
      <c r="A41" s="3"/>
      <c r="B41" s="4"/>
      <c r="C41" s="19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21"/>
      <c r="Q41" s="21"/>
      <c r="R41" s="21"/>
      <c r="S41" s="21"/>
      <c r="T41" s="21"/>
      <c r="U41" s="21"/>
      <c r="V41" s="22"/>
    </row>
  </sheetData>
  <mergeCells count="137"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I14:N14"/>
    <mergeCell ref="P14:V14"/>
    <mergeCell ref="D12:F12"/>
    <mergeCell ref="G12:H12"/>
    <mergeCell ref="I12:N12"/>
    <mergeCell ref="P12:V12"/>
    <mergeCell ref="D8:F8"/>
    <mergeCell ref="P17:R17"/>
    <mergeCell ref="C18:E18"/>
    <mergeCell ref="F18:H18"/>
    <mergeCell ref="I18:J18"/>
    <mergeCell ref="C16:D16"/>
    <mergeCell ref="E16:H16"/>
    <mergeCell ref="I16:J16"/>
    <mergeCell ref="K16:O16"/>
    <mergeCell ref="C17:E17"/>
    <mergeCell ref="H17:J17"/>
    <mergeCell ref="K17:M17"/>
    <mergeCell ref="N17:O17"/>
    <mergeCell ref="C21:F21"/>
    <mergeCell ref="G21:M21"/>
    <mergeCell ref="N21:O21"/>
    <mergeCell ref="P21:V21"/>
    <mergeCell ref="E22:M22"/>
    <mergeCell ref="N22:O22"/>
    <mergeCell ref="P22:V22"/>
    <mergeCell ref="C19:E19"/>
    <mergeCell ref="F19:J19"/>
    <mergeCell ref="K19:Q19"/>
    <mergeCell ref="R19:V19"/>
    <mergeCell ref="C20:I20"/>
    <mergeCell ref="J20:V20"/>
    <mergeCell ref="C25:V25"/>
    <mergeCell ref="D27:H27"/>
    <mergeCell ref="D28:H28"/>
    <mergeCell ref="C27:C28"/>
    <mergeCell ref="D29:H29"/>
    <mergeCell ref="C23:D23"/>
    <mergeCell ref="E23:I23"/>
    <mergeCell ref="J23:O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U30:V30"/>
    <mergeCell ref="D38:H38"/>
    <mergeCell ref="C39:H39"/>
    <mergeCell ref="C41:H41"/>
    <mergeCell ref="I33:K33"/>
    <mergeCell ref="I34:K34"/>
    <mergeCell ref="I35:K35"/>
    <mergeCell ref="I36:K36"/>
    <mergeCell ref="D36:H36"/>
    <mergeCell ref="D37:H37"/>
    <mergeCell ref="D34:H34"/>
    <mergeCell ref="D35:H35"/>
    <mergeCell ref="D30:H30"/>
    <mergeCell ref="D31:H31"/>
    <mergeCell ref="D32:H32"/>
    <mergeCell ref="D33:H33"/>
    <mergeCell ref="L30:N30"/>
    <mergeCell ref="O30:Q30"/>
    <mergeCell ref="R30:T30"/>
    <mergeCell ref="I37:K37"/>
    <mergeCell ref="I38:K38"/>
    <mergeCell ref="I30:K30"/>
    <mergeCell ref="I31:K31"/>
    <mergeCell ref="I32:K32"/>
    <mergeCell ref="R36:T36"/>
    <mergeCell ref="L33:N33"/>
    <mergeCell ref="O33:Q33"/>
    <mergeCell ref="R33:T33"/>
    <mergeCell ref="L34:N34"/>
    <mergeCell ref="O34:Q34"/>
    <mergeCell ref="R34:T34"/>
    <mergeCell ref="L31:N31"/>
    <mergeCell ref="O31:Q31"/>
    <mergeCell ref="R31:T31"/>
    <mergeCell ref="L32:N32"/>
    <mergeCell ref="O32:Q32"/>
    <mergeCell ref="R32:T32"/>
    <mergeCell ref="U37:V37"/>
    <mergeCell ref="U38:V38"/>
    <mergeCell ref="I39:K39"/>
    <mergeCell ref="L39:N39"/>
    <mergeCell ref="O39:Q39"/>
    <mergeCell ref="R39:T39"/>
    <mergeCell ref="U39:V39"/>
    <mergeCell ref="U31:V31"/>
    <mergeCell ref="U32:V32"/>
    <mergeCell ref="U33:V33"/>
    <mergeCell ref="U34:V34"/>
    <mergeCell ref="U35:V35"/>
    <mergeCell ref="U36:V36"/>
    <mergeCell ref="L37:N37"/>
    <mergeCell ref="O37:Q37"/>
    <mergeCell ref="R37:T37"/>
    <mergeCell ref="L38:N38"/>
    <mergeCell ref="O38:Q38"/>
    <mergeCell ref="R38:T38"/>
    <mergeCell ref="L35:N35"/>
    <mergeCell ref="O35:Q35"/>
    <mergeCell ref="R35:T35"/>
    <mergeCell ref="L36:N36"/>
    <mergeCell ref="O36:Q36"/>
    <mergeCell ref="P40:Q40"/>
    <mergeCell ref="R40:S40"/>
    <mergeCell ref="I41:K41"/>
    <mergeCell ref="L41:M41"/>
    <mergeCell ref="N41:O41"/>
    <mergeCell ref="C40:H40"/>
    <mergeCell ref="I40:K40"/>
    <mergeCell ref="L40:M40"/>
    <mergeCell ref="N40:O4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List!$A$2</xm:f>
          </x14:formula1>
          <xm:sqref>C8 C10 C14 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zoomScaleNormal="100" workbookViewId="0">
      <selection activeCell="C3" sqref="C3:M3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2</v>
      </c>
    </row>
    <row r="2" spans="1:22" ht="20.100000000000001" customHeight="1">
      <c r="A2" s="23"/>
      <c r="B2" s="222" t="s">
        <v>73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20.100000000000001" customHeight="1">
      <c r="A3" s="8"/>
      <c r="B3" s="29"/>
      <c r="C3" s="236" t="str">
        <f>"1.2.1  ปฏิบัติการสอนตลอดปีการศึกษา " &amp; ปก!N9</f>
        <v>1.2.1  ปฏิบัติการสอนตลอดปีการศึกษา 2562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9"/>
      <c r="O3" s="29"/>
      <c r="P3" s="29"/>
      <c r="Q3" s="29"/>
      <c r="R3" s="29"/>
      <c r="S3" s="29"/>
      <c r="T3" s="29"/>
      <c r="U3" s="29"/>
      <c r="V3" s="29"/>
    </row>
    <row r="4" spans="1:22" ht="9.9499999999999993" customHeight="1">
      <c r="A4" s="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20.100000000000001" customHeight="1">
      <c r="A5" s="8"/>
      <c r="B5" s="24"/>
      <c r="C5" s="223" t="s">
        <v>66</v>
      </c>
      <c r="D5" s="223" t="s">
        <v>74</v>
      </c>
      <c r="E5" s="223"/>
      <c r="F5" s="223"/>
      <c r="G5" s="223" t="s">
        <v>75</v>
      </c>
      <c r="H5" s="223"/>
      <c r="I5" s="223"/>
      <c r="J5" s="223"/>
      <c r="K5" s="223"/>
      <c r="L5" s="223"/>
      <c r="M5" s="223"/>
      <c r="N5" s="223"/>
      <c r="O5" s="223" t="s">
        <v>76</v>
      </c>
      <c r="P5" s="223"/>
      <c r="Q5" s="224" t="s">
        <v>77</v>
      </c>
      <c r="R5" s="224"/>
      <c r="S5" s="224" t="s">
        <v>78</v>
      </c>
      <c r="T5" s="224"/>
      <c r="U5" s="224"/>
      <c r="V5" s="224"/>
    </row>
    <row r="6" spans="1:22" ht="20.100000000000001" customHeight="1">
      <c r="A6" s="8"/>
      <c r="B6" s="24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  <c r="R6" s="224"/>
      <c r="S6" s="224"/>
      <c r="T6" s="224"/>
      <c r="U6" s="224"/>
      <c r="V6" s="224"/>
    </row>
    <row r="7" spans="1:22" ht="30" customHeight="1">
      <c r="A7" s="8"/>
      <c r="B7" s="24"/>
      <c r="C7" s="240" t="s">
        <v>79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</row>
    <row r="8" spans="1:22" ht="20.100000000000001" customHeight="1">
      <c r="A8" s="8"/>
      <c r="B8" s="24"/>
      <c r="C8" s="32">
        <v>1</v>
      </c>
      <c r="D8" s="228" t="s">
        <v>410</v>
      </c>
      <c r="E8" s="229"/>
      <c r="F8" s="230"/>
      <c r="G8" s="231" t="s">
        <v>426</v>
      </c>
      <c r="H8" s="232"/>
      <c r="I8" s="232"/>
      <c r="J8" s="232"/>
      <c r="K8" s="232"/>
      <c r="L8" s="232"/>
      <c r="M8" s="232"/>
      <c r="N8" s="233"/>
      <c r="O8" s="234" t="s">
        <v>432</v>
      </c>
      <c r="P8" s="235"/>
      <c r="Q8" s="234">
        <v>1</v>
      </c>
      <c r="R8" s="235"/>
      <c r="S8" s="234">
        <v>5</v>
      </c>
      <c r="T8" s="241"/>
      <c r="U8" s="241"/>
      <c r="V8" s="235"/>
    </row>
    <row r="9" spans="1:22" ht="20.100000000000001" customHeight="1">
      <c r="A9" s="8"/>
      <c r="B9" s="24"/>
      <c r="C9" s="32">
        <f>C8+1</f>
        <v>2</v>
      </c>
      <c r="D9" s="228" t="s">
        <v>411</v>
      </c>
      <c r="E9" s="229"/>
      <c r="F9" s="230"/>
      <c r="G9" s="231" t="s">
        <v>419</v>
      </c>
      <c r="H9" s="232"/>
      <c r="I9" s="232"/>
      <c r="J9" s="232"/>
      <c r="K9" s="232"/>
      <c r="L9" s="232"/>
      <c r="M9" s="232"/>
      <c r="N9" s="233"/>
      <c r="O9" s="234" t="s">
        <v>432</v>
      </c>
      <c r="P9" s="235"/>
      <c r="Q9" s="234">
        <v>1</v>
      </c>
      <c r="R9" s="235"/>
      <c r="S9" s="234">
        <v>5</v>
      </c>
      <c r="T9" s="241"/>
      <c r="U9" s="241"/>
      <c r="V9" s="235"/>
    </row>
    <row r="10" spans="1:22" ht="20.100000000000001" customHeight="1">
      <c r="A10" s="8"/>
      <c r="B10" s="24"/>
      <c r="C10" s="32">
        <f t="shared" ref="C10:C17" si="0">C9+1</f>
        <v>3</v>
      </c>
      <c r="D10" s="228" t="s">
        <v>412</v>
      </c>
      <c r="E10" s="229"/>
      <c r="F10" s="230"/>
      <c r="G10" s="231" t="s">
        <v>420</v>
      </c>
      <c r="H10" s="232"/>
      <c r="I10" s="232"/>
      <c r="J10" s="232"/>
      <c r="K10" s="232"/>
      <c r="L10" s="232"/>
      <c r="M10" s="232"/>
      <c r="N10" s="233"/>
      <c r="O10" s="234" t="s">
        <v>432</v>
      </c>
      <c r="P10" s="235"/>
      <c r="Q10" s="234">
        <v>1</v>
      </c>
      <c r="R10" s="235"/>
      <c r="S10" s="234">
        <v>2</v>
      </c>
      <c r="T10" s="241"/>
      <c r="U10" s="241"/>
      <c r="V10" s="235"/>
    </row>
    <row r="11" spans="1:22" ht="20.100000000000001" customHeight="1">
      <c r="A11" s="8"/>
      <c r="B11" s="24"/>
      <c r="C11" s="32">
        <f t="shared" si="0"/>
        <v>4</v>
      </c>
      <c r="D11" s="228" t="s">
        <v>413</v>
      </c>
      <c r="E11" s="229"/>
      <c r="F11" s="230"/>
      <c r="G11" s="231" t="s">
        <v>427</v>
      </c>
      <c r="H11" s="232"/>
      <c r="I11" s="232"/>
      <c r="J11" s="232"/>
      <c r="K11" s="232"/>
      <c r="L11" s="232"/>
      <c r="M11" s="232"/>
      <c r="N11" s="233"/>
      <c r="O11" s="234" t="s">
        <v>432</v>
      </c>
      <c r="P11" s="235"/>
      <c r="Q11" s="234">
        <v>1</v>
      </c>
      <c r="R11" s="235"/>
      <c r="S11" s="234">
        <v>1</v>
      </c>
      <c r="T11" s="241"/>
      <c r="U11" s="241"/>
      <c r="V11" s="235"/>
    </row>
    <row r="12" spans="1:22" ht="20.100000000000001" customHeight="1">
      <c r="A12" s="8"/>
      <c r="B12" s="24"/>
      <c r="C12" s="32">
        <f t="shared" si="0"/>
        <v>5</v>
      </c>
      <c r="D12" s="228" t="s">
        <v>425</v>
      </c>
      <c r="E12" s="229"/>
      <c r="F12" s="230"/>
      <c r="G12" s="231" t="s">
        <v>421</v>
      </c>
      <c r="H12" s="232"/>
      <c r="I12" s="232"/>
      <c r="J12" s="232"/>
      <c r="K12" s="232"/>
      <c r="L12" s="232"/>
      <c r="M12" s="232"/>
      <c r="N12" s="233"/>
      <c r="O12" s="234" t="s">
        <v>432</v>
      </c>
      <c r="P12" s="235"/>
      <c r="Q12" s="234">
        <v>1</v>
      </c>
      <c r="R12" s="235"/>
      <c r="S12" s="234">
        <v>1</v>
      </c>
      <c r="T12" s="241"/>
      <c r="U12" s="241"/>
      <c r="V12" s="235"/>
    </row>
    <row r="13" spans="1:22" ht="20.100000000000001" customHeight="1">
      <c r="A13" s="8"/>
      <c r="B13" s="24"/>
      <c r="C13" s="32">
        <f t="shared" si="0"/>
        <v>6</v>
      </c>
      <c r="D13" s="228" t="s">
        <v>416</v>
      </c>
      <c r="E13" s="229"/>
      <c r="F13" s="230"/>
      <c r="G13" s="231" t="s">
        <v>428</v>
      </c>
      <c r="H13" s="232"/>
      <c r="I13" s="232"/>
      <c r="J13" s="232"/>
      <c r="K13" s="232"/>
      <c r="L13" s="232"/>
      <c r="M13" s="232"/>
      <c r="N13" s="233"/>
      <c r="O13" s="234" t="s">
        <v>432</v>
      </c>
      <c r="P13" s="235"/>
      <c r="Q13" s="234">
        <v>1</v>
      </c>
      <c r="R13" s="235"/>
      <c r="S13" s="234">
        <v>1</v>
      </c>
      <c r="T13" s="241"/>
      <c r="U13" s="241"/>
      <c r="V13" s="235"/>
    </row>
    <row r="14" spans="1:22" ht="20.100000000000001" customHeight="1">
      <c r="A14" s="8"/>
      <c r="B14" s="24"/>
      <c r="C14" s="32">
        <f t="shared" si="0"/>
        <v>7</v>
      </c>
      <c r="D14" s="228" t="s">
        <v>414</v>
      </c>
      <c r="E14" s="229"/>
      <c r="F14" s="230"/>
      <c r="G14" s="231" t="s">
        <v>422</v>
      </c>
      <c r="H14" s="232"/>
      <c r="I14" s="232"/>
      <c r="J14" s="232"/>
      <c r="K14" s="232"/>
      <c r="L14" s="232"/>
      <c r="M14" s="232"/>
      <c r="N14" s="233"/>
      <c r="O14" s="234" t="s">
        <v>432</v>
      </c>
      <c r="P14" s="235"/>
      <c r="Q14" s="234">
        <v>1</v>
      </c>
      <c r="R14" s="235"/>
      <c r="S14" s="234">
        <v>1</v>
      </c>
      <c r="T14" s="241"/>
      <c r="U14" s="241"/>
      <c r="V14" s="235"/>
    </row>
    <row r="15" spans="1:22" ht="20.100000000000001" customHeight="1">
      <c r="A15" s="8"/>
      <c r="B15" s="24"/>
      <c r="C15" s="32">
        <f t="shared" si="0"/>
        <v>8</v>
      </c>
      <c r="D15" s="228" t="s">
        <v>415</v>
      </c>
      <c r="E15" s="229"/>
      <c r="F15" s="230"/>
      <c r="G15" s="231" t="s">
        <v>429</v>
      </c>
      <c r="H15" s="232"/>
      <c r="I15" s="232"/>
      <c r="J15" s="232"/>
      <c r="K15" s="232"/>
      <c r="L15" s="232"/>
      <c r="M15" s="232"/>
      <c r="N15" s="233"/>
      <c r="O15" s="234" t="s">
        <v>432</v>
      </c>
      <c r="P15" s="235"/>
      <c r="Q15" s="234">
        <v>1</v>
      </c>
      <c r="R15" s="235"/>
      <c r="S15" s="234">
        <v>1</v>
      </c>
      <c r="T15" s="241"/>
      <c r="U15" s="241"/>
      <c r="V15" s="235"/>
    </row>
    <row r="16" spans="1:22" ht="20.100000000000001" customHeight="1">
      <c r="A16" s="8"/>
      <c r="B16" s="24"/>
      <c r="C16" s="32">
        <f>C15+1</f>
        <v>9</v>
      </c>
      <c r="D16" s="228" t="s">
        <v>417</v>
      </c>
      <c r="E16" s="229"/>
      <c r="F16" s="230"/>
      <c r="G16" s="231" t="s">
        <v>430</v>
      </c>
      <c r="H16" s="232"/>
      <c r="I16" s="232"/>
      <c r="J16" s="232"/>
      <c r="K16" s="232"/>
      <c r="L16" s="232"/>
      <c r="M16" s="232"/>
      <c r="N16" s="233"/>
      <c r="O16" s="234" t="s">
        <v>432</v>
      </c>
      <c r="P16" s="235"/>
      <c r="Q16" s="234">
        <v>1</v>
      </c>
      <c r="R16" s="235"/>
      <c r="S16" s="234">
        <v>3</v>
      </c>
      <c r="T16" s="241"/>
      <c r="U16" s="241"/>
      <c r="V16" s="235"/>
    </row>
    <row r="17" spans="1:22" ht="20.100000000000001" customHeight="1">
      <c r="A17" s="26"/>
      <c r="B17" s="24"/>
      <c r="C17" s="32">
        <f t="shared" si="0"/>
        <v>10</v>
      </c>
      <c r="D17" s="228" t="s">
        <v>418</v>
      </c>
      <c r="E17" s="229"/>
      <c r="F17" s="230"/>
      <c r="G17" s="231" t="s">
        <v>431</v>
      </c>
      <c r="H17" s="232"/>
      <c r="I17" s="232"/>
      <c r="J17" s="232"/>
      <c r="K17" s="232"/>
      <c r="L17" s="232"/>
      <c r="M17" s="232"/>
      <c r="N17" s="233"/>
      <c r="O17" s="234" t="s">
        <v>432</v>
      </c>
      <c r="P17" s="235"/>
      <c r="Q17" s="234">
        <v>1</v>
      </c>
      <c r="R17" s="235"/>
      <c r="S17" s="234">
        <v>1</v>
      </c>
      <c r="T17" s="241"/>
      <c r="U17" s="241"/>
      <c r="V17" s="235"/>
    </row>
    <row r="18" spans="1:22" ht="20.100000000000001" customHeight="1">
      <c r="A18" s="26"/>
      <c r="B18" s="8"/>
      <c r="C18" s="32">
        <f>C17+1</f>
        <v>11</v>
      </c>
      <c r="D18" s="228" t="s">
        <v>433</v>
      </c>
      <c r="E18" s="229"/>
      <c r="F18" s="230"/>
      <c r="G18" s="231" t="s">
        <v>430</v>
      </c>
      <c r="H18" s="232"/>
      <c r="I18" s="232"/>
      <c r="J18" s="232"/>
      <c r="K18" s="232"/>
      <c r="L18" s="232"/>
      <c r="M18" s="232"/>
      <c r="N18" s="233"/>
      <c r="O18" s="234" t="s">
        <v>432</v>
      </c>
      <c r="P18" s="235"/>
      <c r="Q18" s="234">
        <v>1</v>
      </c>
      <c r="R18" s="235"/>
      <c r="S18" s="234">
        <v>2</v>
      </c>
      <c r="T18" s="241"/>
      <c r="U18" s="241"/>
      <c r="V18" s="235"/>
    </row>
    <row r="19" spans="1:22" ht="20.100000000000001" customHeight="1">
      <c r="A19" s="26"/>
      <c r="B19" s="8"/>
      <c r="C19" s="114">
        <v>12</v>
      </c>
      <c r="D19" s="228"/>
      <c r="E19" s="229"/>
      <c r="F19" s="230"/>
      <c r="G19" s="242" t="s">
        <v>434</v>
      </c>
      <c r="H19" s="243"/>
      <c r="I19" s="243"/>
      <c r="J19" s="243"/>
      <c r="K19" s="243"/>
      <c r="L19" s="243"/>
      <c r="M19" s="243"/>
      <c r="N19" s="244"/>
      <c r="O19" s="234"/>
      <c r="P19" s="235"/>
      <c r="Q19" s="234">
        <v>1</v>
      </c>
      <c r="R19" s="235"/>
      <c r="S19" s="234">
        <v>3</v>
      </c>
      <c r="T19" s="241"/>
      <c r="U19" s="241"/>
      <c r="V19" s="235"/>
    </row>
    <row r="20" spans="1:22" ht="20.100000000000001" customHeight="1">
      <c r="A20" s="29"/>
      <c r="B20" s="8"/>
      <c r="C20" s="32"/>
      <c r="D20" s="228"/>
      <c r="E20" s="229"/>
      <c r="F20" s="230"/>
      <c r="G20" s="231"/>
      <c r="H20" s="232"/>
      <c r="I20" s="232"/>
      <c r="J20" s="232"/>
      <c r="K20" s="232"/>
      <c r="L20" s="232"/>
      <c r="M20" s="232"/>
      <c r="N20" s="233"/>
      <c r="O20" s="234"/>
      <c r="P20" s="235"/>
      <c r="Q20" s="234"/>
      <c r="R20" s="235"/>
      <c r="S20" s="234"/>
      <c r="T20" s="241"/>
      <c r="U20" s="241"/>
      <c r="V20" s="235"/>
    </row>
    <row r="21" spans="1:22" ht="20.100000000000001" customHeight="1">
      <c r="A21" s="29"/>
      <c r="B21" s="8"/>
      <c r="C21" s="237" t="s">
        <v>67</v>
      </c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9"/>
      <c r="Q21" s="225">
        <f>SUM(Q8:Q20)</f>
        <v>12</v>
      </c>
      <c r="R21" s="227"/>
      <c r="S21" s="225">
        <f>SUM(S8:S20)</f>
        <v>26</v>
      </c>
      <c r="T21" s="226"/>
      <c r="U21" s="226"/>
      <c r="V21" s="227"/>
    </row>
    <row r="22" spans="1:22" ht="30" customHeight="1">
      <c r="A22" s="29"/>
      <c r="B22" s="8"/>
      <c r="C22" s="240" t="s">
        <v>80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</row>
    <row r="23" spans="1:22" ht="20.100000000000001" customHeight="1">
      <c r="A23" s="26"/>
      <c r="B23" s="8"/>
      <c r="C23" s="32">
        <v>1</v>
      </c>
      <c r="D23" s="228" t="s">
        <v>410</v>
      </c>
      <c r="E23" s="229"/>
      <c r="F23" s="230"/>
      <c r="G23" s="231" t="s">
        <v>426</v>
      </c>
      <c r="H23" s="232"/>
      <c r="I23" s="232"/>
      <c r="J23" s="232"/>
      <c r="K23" s="232"/>
      <c r="L23" s="232"/>
      <c r="M23" s="232"/>
      <c r="N23" s="233"/>
      <c r="O23" s="234" t="s">
        <v>432</v>
      </c>
      <c r="P23" s="235"/>
      <c r="Q23" s="234">
        <v>1</v>
      </c>
      <c r="R23" s="235"/>
      <c r="S23" s="234">
        <v>5</v>
      </c>
      <c r="T23" s="241"/>
      <c r="U23" s="241"/>
      <c r="V23" s="235"/>
    </row>
    <row r="24" spans="1:22" ht="20.100000000000001" customHeight="1">
      <c r="A24" s="26"/>
      <c r="B24" s="8"/>
      <c r="C24" s="32">
        <f>C23+1</f>
        <v>2</v>
      </c>
      <c r="D24" s="228" t="s">
        <v>411</v>
      </c>
      <c r="E24" s="229"/>
      <c r="F24" s="230"/>
      <c r="G24" s="231" t="s">
        <v>419</v>
      </c>
      <c r="H24" s="232"/>
      <c r="I24" s="232"/>
      <c r="J24" s="232"/>
      <c r="K24" s="232"/>
      <c r="L24" s="232"/>
      <c r="M24" s="232"/>
      <c r="N24" s="233"/>
      <c r="O24" s="234" t="s">
        <v>432</v>
      </c>
      <c r="P24" s="235"/>
      <c r="Q24" s="234">
        <v>1</v>
      </c>
      <c r="R24" s="235"/>
      <c r="S24" s="234">
        <v>5</v>
      </c>
      <c r="T24" s="241"/>
      <c r="U24" s="241"/>
      <c r="V24" s="235"/>
    </row>
    <row r="25" spans="1:22" ht="20.100000000000001" customHeight="1">
      <c r="A25" s="26"/>
      <c r="B25" s="8"/>
      <c r="C25" s="32">
        <f t="shared" ref="C25:C30" si="1">C24+1</f>
        <v>3</v>
      </c>
      <c r="D25" s="228" t="s">
        <v>412</v>
      </c>
      <c r="E25" s="229"/>
      <c r="F25" s="230"/>
      <c r="G25" s="231" t="s">
        <v>420</v>
      </c>
      <c r="H25" s="232"/>
      <c r="I25" s="232"/>
      <c r="J25" s="232"/>
      <c r="K25" s="232"/>
      <c r="L25" s="232"/>
      <c r="M25" s="232"/>
      <c r="N25" s="233"/>
      <c r="O25" s="234" t="s">
        <v>432</v>
      </c>
      <c r="P25" s="235"/>
      <c r="Q25" s="234">
        <v>1</v>
      </c>
      <c r="R25" s="235"/>
      <c r="S25" s="234">
        <v>2</v>
      </c>
      <c r="T25" s="241"/>
      <c r="U25" s="241"/>
      <c r="V25" s="235"/>
    </row>
    <row r="26" spans="1:22" ht="20.100000000000001" customHeight="1">
      <c r="A26" s="26"/>
      <c r="B26" s="8"/>
      <c r="C26" s="32">
        <f t="shared" si="1"/>
        <v>4</v>
      </c>
      <c r="D26" s="228" t="s">
        <v>413</v>
      </c>
      <c r="E26" s="229"/>
      <c r="F26" s="230"/>
      <c r="G26" s="231" t="s">
        <v>427</v>
      </c>
      <c r="H26" s="232"/>
      <c r="I26" s="232"/>
      <c r="J26" s="232"/>
      <c r="K26" s="232"/>
      <c r="L26" s="232"/>
      <c r="M26" s="232"/>
      <c r="N26" s="233"/>
      <c r="O26" s="234" t="s">
        <v>432</v>
      </c>
      <c r="P26" s="235"/>
      <c r="Q26" s="234">
        <v>1</v>
      </c>
      <c r="R26" s="235"/>
      <c r="S26" s="234">
        <v>1</v>
      </c>
      <c r="T26" s="241"/>
      <c r="U26" s="241"/>
      <c r="V26" s="235"/>
    </row>
    <row r="27" spans="1:22" ht="20.100000000000001" customHeight="1">
      <c r="A27" s="26"/>
      <c r="B27" s="8"/>
      <c r="C27" s="32">
        <f t="shared" si="1"/>
        <v>5</v>
      </c>
      <c r="D27" s="228" t="s">
        <v>425</v>
      </c>
      <c r="E27" s="229"/>
      <c r="F27" s="230"/>
      <c r="G27" s="231" t="s">
        <v>421</v>
      </c>
      <c r="H27" s="232"/>
      <c r="I27" s="232"/>
      <c r="J27" s="232"/>
      <c r="K27" s="232"/>
      <c r="L27" s="232"/>
      <c r="M27" s="232"/>
      <c r="N27" s="233"/>
      <c r="O27" s="234" t="s">
        <v>432</v>
      </c>
      <c r="P27" s="235"/>
      <c r="Q27" s="234">
        <v>1</v>
      </c>
      <c r="R27" s="235"/>
      <c r="S27" s="234">
        <v>1</v>
      </c>
      <c r="T27" s="241"/>
      <c r="U27" s="241"/>
      <c r="V27" s="235"/>
    </row>
    <row r="28" spans="1:22" ht="20.100000000000001" customHeight="1">
      <c r="A28" s="26"/>
      <c r="B28" s="8"/>
      <c r="C28" s="32">
        <f t="shared" si="1"/>
        <v>6</v>
      </c>
      <c r="D28" s="228" t="s">
        <v>416</v>
      </c>
      <c r="E28" s="229"/>
      <c r="F28" s="230"/>
      <c r="G28" s="231" t="s">
        <v>428</v>
      </c>
      <c r="H28" s="232"/>
      <c r="I28" s="232"/>
      <c r="J28" s="232"/>
      <c r="K28" s="232"/>
      <c r="L28" s="232"/>
      <c r="M28" s="232"/>
      <c r="N28" s="233"/>
      <c r="O28" s="234" t="s">
        <v>432</v>
      </c>
      <c r="P28" s="235"/>
      <c r="Q28" s="234">
        <v>1</v>
      </c>
      <c r="R28" s="235"/>
      <c r="S28" s="234">
        <v>1</v>
      </c>
      <c r="T28" s="241"/>
      <c r="U28" s="241"/>
      <c r="V28" s="235"/>
    </row>
    <row r="29" spans="1:22" ht="20.100000000000001" customHeight="1">
      <c r="A29" s="26"/>
      <c r="B29" s="8"/>
      <c r="C29" s="32">
        <f t="shared" si="1"/>
        <v>7</v>
      </c>
      <c r="D29" s="228" t="s">
        <v>414</v>
      </c>
      <c r="E29" s="229"/>
      <c r="F29" s="230"/>
      <c r="G29" s="231" t="s">
        <v>422</v>
      </c>
      <c r="H29" s="232"/>
      <c r="I29" s="232"/>
      <c r="J29" s="232"/>
      <c r="K29" s="232"/>
      <c r="L29" s="232"/>
      <c r="M29" s="232"/>
      <c r="N29" s="233"/>
      <c r="O29" s="234" t="s">
        <v>432</v>
      </c>
      <c r="P29" s="235"/>
      <c r="Q29" s="234">
        <v>1</v>
      </c>
      <c r="R29" s="235"/>
      <c r="S29" s="234">
        <v>1</v>
      </c>
      <c r="T29" s="241"/>
      <c r="U29" s="241"/>
      <c r="V29" s="235"/>
    </row>
    <row r="30" spans="1:22" ht="20.100000000000001" customHeight="1">
      <c r="A30" s="26"/>
      <c r="B30" s="8"/>
      <c r="C30" s="32">
        <f t="shared" si="1"/>
        <v>8</v>
      </c>
      <c r="D30" s="228" t="s">
        <v>415</v>
      </c>
      <c r="E30" s="229"/>
      <c r="F30" s="230"/>
      <c r="G30" s="231" t="s">
        <v>429</v>
      </c>
      <c r="H30" s="232"/>
      <c r="I30" s="232"/>
      <c r="J30" s="232"/>
      <c r="K30" s="232"/>
      <c r="L30" s="232"/>
      <c r="M30" s="232"/>
      <c r="N30" s="233"/>
      <c r="O30" s="234" t="s">
        <v>432</v>
      </c>
      <c r="P30" s="235"/>
      <c r="Q30" s="234">
        <v>1</v>
      </c>
      <c r="R30" s="235"/>
      <c r="S30" s="234">
        <v>1</v>
      </c>
      <c r="T30" s="241"/>
      <c r="U30" s="241"/>
      <c r="V30" s="235"/>
    </row>
    <row r="31" spans="1:22" ht="20.100000000000001" customHeight="1">
      <c r="A31" s="26"/>
      <c r="B31" s="8"/>
      <c r="C31" s="32">
        <f>C30+1</f>
        <v>9</v>
      </c>
      <c r="D31" s="228" t="s">
        <v>417</v>
      </c>
      <c r="E31" s="229"/>
      <c r="F31" s="230"/>
      <c r="G31" s="231" t="s">
        <v>430</v>
      </c>
      <c r="H31" s="232"/>
      <c r="I31" s="232"/>
      <c r="J31" s="232"/>
      <c r="K31" s="232"/>
      <c r="L31" s="232"/>
      <c r="M31" s="232"/>
      <c r="N31" s="233"/>
      <c r="O31" s="234" t="s">
        <v>432</v>
      </c>
      <c r="P31" s="235"/>
      <c r="Q31" s="234">
        <v>1</v>
      </c>
      <c r="R31" s="235"/>
      <c r="S31" s="234">
        <v>3</v>
      </c>
      <c r="T31" s="241"/>
      <c r="U31" s="241"/>
      <c r="V31" s="235"/>
    </row>
    <row r="32" spans="1:22" ht="20.100000000000001" customHeight="1">
      <c r="A32" s="26"/>
      <c r="B32" s="8"/>
      <c r="C32" s="32">
        <f t="shared" ref="C32" si="2">C31+1</f>
        <v>10</v>
      </c>
      <c r="D32" s="228" t="s">
        <v>418</v>
      </c>
      <c r="E32" s="229"/>
      <c r="F32" s="230"/>
      <c r="G32" s="231" t="s">
        <v>431</v>
      </c>
      <c r="H32" s="232"/>
      <c r="I32" s="232"/>
      <c r="J32" s="232"/>
      <c r="K32" s="232"/>
      <c r="L32" s="232"/>
      <c r="M32" s="232"/>
      <c r="N32" s="233"/>
      <c r="O32" s="234" t="s">
        <v>432</v>
      </c>
      <c r="P32" s="235"/>
      <c r="Q32" s="234">
        <v>1</v>
      </c>
      <c r="R32" s="235"/>
      <c r="S32" s="234">
        <v>1</v>
      </c>
      <c r="T32" s="241"/>
      <c r="U32" s="241"/>
      <c r="V32" s="235"/>
    </row>
    <row r="33" spans="1:22" ht="20.100000000000001" customHeight="1">
      <c r="A33" s="26"/>
      <c r="B33" s="8"/>
      <c r="C33" s="32">
        <f>C32+1</f>
        <v>11</v>
      </c>
      <c r="D33" s="228" t="s">
        <v>433</v>
      </c>
      <c r="E33" s="229"/>
      <c r="F33" s="230"/>
      <c r="G33" s="231" t="s">
        <v>430</v>
      </c>
      <c r="H33" s="232"/>
      <c r="I33" s="232"/>
      <c r="J33" s="232"/>
      <c r="K33" s="232"/>
      <c r="L33" s="232"/>
      <c r="M33" s="232"/>
      <c r="N33" s="233"/>
      <c r="O33" s="234" t="s">
        <v>432</v>
      </c>
      <c r="P33" s="235"/>
      <c r="Q33" s="234">
        <v>1</v>
      </c>
      <c r="R33" s="235"/>
      <c r="S33" s="234">
        <v>2</v>
      </c>
      <c r="T33" s="241"/>
      <c r="U33" s="241"/>
      <c r="V33" s="235"/>
    </row>
    <row r="34" spans="1:22" ht="20.100000000000001" customHeight="1">
      <c r="A34" s="29"/>
      <c r="B34" s="8"/>
      <c r="C34" s="32">
        <f t="shared" ref="C34" si="3">C33+1</f>
        <v>12</v>
      </c>
      <c r="D34" s="228"/>
      <c r="E34" s="229"/>
      <c r="F34" s="230"/>
      <c r="G34" s="242" t="s">
        <v>434</v>
      </c>
      <c r="H34" s="243"/>
      <c r="I34" s="243"/>
      <c r="J34" s="243"/>
      <c r="K34" s="243"/>
      <c r="L34" s="243"/>
      <c r="M34" s="243"/>
      <c r="N34" s="244"/>
      <c r="O34" s="234"/>
      <c r="P34" s="235"/>
      <c r="Q34" s="234">
        <v>1</v>
      </c>
      <c r="R34" s="235"/>
      <c r="S34" s="234">
        <v>3</v>
      </c>
      <c r="T34" s="241"/>
      <c r="U34" s="241"/>
      <c r="V34" s="235"/>
    </row>
    <row r="35" spans="1:22" ht="20.100000000000001" customHeight="1">
      <c r="A35" s="29"/>
      <c r="B35" s="8"/>
      <c r="C35" s="237" t="s">
        <v>67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9"/>
      <c r="Q35" s="225">
        <f>SUM(Q23:Q34)</f>
        <v>12</v>
      </c>
      <c r="R35" s="227"/>
      <c r="S35" s="225">
        <f>SUM(S23:S34)</f>
        <v>26</v>
      </c>
      <c r="T35" s="226"/>
      <c r="U35" s="226"/>
      <c r="V35" s="227"/>
    </row>
    <row r="36" spans="1:22" ht="20.100000000000001" customHeight="1">
      <c r="A36" s="29"/>
      <c r="B36" s="8"/>
      <c r="C36" s="28"/>
      <c r="D36" s="30"/>
      <c r="E36" s="30"/>
      <c r="F36" s="30"/>
      <c r="G36" s="30"/>
      <c r="H36" s="30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20.100000000000001" customHeight="1">
      <c r="A37" s="29"/>
      <c r="B37" s="8"/>
      <c r="C37" s="28"/>
      <c r="D37" s="30"/>
      <c r="E37" s="30"/>
      <c r="F37" s="30"/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141">
    <mergeCell ref="D19:F19"/>
    <mergeCell ref="G19:N19"/>
    <mergeCell ref="O19:P19"/>
    <mergeCell ref="Q19:R19"/>
    <mergeCell ref="S19:V19"/>
    <mergeCell ref="S34:V34"/>
    <mergeCell ref="C35:P35"/>
    <mergeCell ref="Q35:R35"/>
    <mergeCell ref="S35:V35"/>
    <mergeCell ref="S32:V32"/>
    <mergeCell ref="D33:F33"/>
    <mergeCell ref="G33:N33"/>
    <mergeCell ref="O33:P33"/>
    <mergeCell ref="Q33:R33"/>
    <mergeCell ref="S33:V33"/>
    <mergeCell ref="D34:F34"/>
    <mergeCell ref="G34:N34"/>
    <mergeCell ref="O34:P34"/>
    <mergeCell ref="Q34:R34"/>
    <mergeCell ref="D32:F32"/>
    <mergeCell ref="G32:N32"/>
    <mergeCell ref="O32:P32"/>
    <mergeCell ref="Q32:R32"/>
    <mergeCell ref="S30:V30"/>
    <mergeCell ref="D31:F31"/>
    <mergeCell ref="G31:N31"/>
    <mergeCell ref="O31:P31"/>
    <mergeCell ref="Q31:R31"/>
    <mergeCell ref="S31:V31"/>
    <mergeCell ref="D28:F28"/>
    <mergeCell ref="G28:N28"/>
    <mergeCell ref="O28:P28"/>
    <mergeCell ref="Q28:R28"/>
    <mergeCell ref="S28:V28"/>
    <mergeCell ref="D29:F29"/>
    <mergeCell ref="G29:N29"/>
    <mergeCell ref="O29:P29"/>
    <mergeCell ref="Q29:R29"/>
    <mergeCell ref="S29:V29"/>
    <mergeCell ref="D30:F30"/>
    <mergeCell ref="G30:N30"/>
    <mergeCell ref="O30:P30"/>
    <mergeCell ref="Q30:R30"/>
    <mergeCell ref="D26:F26"/>
    <mergeCell ref="G26:N26"/>
    <mergeCell ref="O26:P26"/>
    <mergeCell ref="Q26:R26"/>
    <mergeCell ref="S26:V26"/>
    <mergeCell ref="D27:F27"/>
    <mergeCell ref="G27:N27"/>
    <mergeCell ref="O27:P27"/>
    <mergeCell ref="Q27:R27"/>
    <mergeCell ref="S27:V27"/>
    <mergeCell ref="Q24:R24"/>
    <mergeCell ref="S24:V24"/>
    <mergeCell ref="D25:F25"/>
    <mergeCell ref="G25:N25"/>
    <mergeCell ref="O25:P25"/>
    <mergeCell ref="Q25:R25"/>
    <mergeCell ref="S25:V25"/>
    <mergeCell ref="C22:V22"/>
    <mergeCell ref="D23:F23"/>
    <mergeCell ref="G23:N23"/>
    <mergeCell ref="O23:P23"/>
    <mergeCell ref="Q23:R23"/>
    <mergeCell ref="S23:V23"/>
    <mergeCell ref="D24:F24"/>
    <mergeCell ref="G24:N24"/>
    <mergeCell ref="O24:P24"/>
    <mergeCell ref="S16:V16"/>
    <mergeCell ref="S17:V17"/>
    <mergeCell ref="S18:V18"/>
    <mergeCell ref="S20:V20"/>
    <mergeCell ref="O18:P18"/>
    <mergeCell ref="Q18:R18"/>
    <mergeCell ref="O20:P20"/>
    <mergeCell ref="Q20:R20"/>
    <mergeCell ref="O16:P16"/>
    <mergeCell ref="Q16:R16"/>
    <mergeCell ref="O17:P17"/>
    <mergeCell ref="Q17:R17"/>
    <mergeCell ref="Q11:R11"/>
    <mergeCell ref="S8:V8"/>
    <mergeCell ref="S9:V9"/>
    <mergeCell ref="S10:V10"/>
    <mergeCell ref="S11:V11"/>
    <mergeCell ref="S12:V12"/>
    <mergeCell ref="S13:V13"/>
    <mergeCell ref="Q14:R14"/>
    <mergeCell ref="O15:P15"/>
    <mergeCell ref="Q15:R15"/>
    <mergeCell ref="S14:V14"/>
    <mergeCell ref="S15:V15"/>
    <mergeCell ref="C21:P21"/>
    <mergeCell ref="Q21:R21"/>
    <mergeCell ref="C7:V7"/>
    <mergeCell ref="D9:F9"/>
    <mergeCell ref="D11:F11"/>
    <mergeCell ref="D13:F13"/>
    <mergeCell ref="D15:F15"/>
    <mergeCell ref="D16:F16"/>
    <mergeCell ref="G16:N16"/>
    <mergeCell ref="O12:P12"/>
    <mergeCell ref="Q12:R12"/>
    <mergeCell ref="O13:P13"/>
    <mergeCell ref="D18:F18"/>
    <mergeCell ref="D20:F20"/>
    <mergeCell ref="G8:N8"/>
    <mergeCell ref="G9:N9"/>
    <mergeCell ref="G10:N10"/>
    <mergeCell ref="G11:N11"/>
    <mergeCell ref="G12:N12"/>
    <mergeCell ref="G13:N13"/>
    <mergeCell ref="G14:N14"/>
    <mergeCell ref="O10:P10"/>
    <mergeCell ref="Q10:R10"/>
    <mergeCell ref="O11:P11"/>
    <mergeCell ref="B2:V2"/>
    <mergeCell ref="O5:P6"/>
    <mergeCell ref="Q5:R6"/>
    <mergeCell ref="S5:V6"/>
    <mergeCell ref="S21:V21"/>
    <mergeCell ref="D17:F17"/>
    <mergeCell ref="G17:N17"/>
    <mergeCell ref="D12:F12"/>
    <mergeCell ref="D14:F14"/>
    <mergeCell ref="Q13:R13"/>
    <mergeCell ref="O14:P14"/>
    <mergeCell ref="D8:F8"/>
    <mergeCell ref="D10:F10"/>
    <mergeCell ref="C3:M3"/>
    <mergeCell ref="C5:C6"/>
    <mergeCell ref="D5:F6"/>
    <mergeCell ref="G5:N6"/>
    <mergeCell ref="G15:N15"/>
    <mergeCell ref="G18:N18"/>
    <mergeCell ref="G20:N20"/>
    <mergeCell ref="O8:P8"/>
    <mergeCell ref="Q8:R8"/>
    <mergeCell ref="O9:P9"/>
    <mergeCell ref="Q9:R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8"/>
  <sheetViews>
    <sheetView zoomScaleNormal="100" workbookViewId="0">
      <selection activeCell="O26" sqref="O26:V32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3</v>
      </c>
    </row>
    <row r="2" spans="1:22" ht="20.100000000000001" customHeight="1">
      <c r="A2" s="23"/>
      <c r="B2" s="29"/>
      <c r="C2" s="236" t="str">
        <f>"1.2.2   กิจกรรมพัฒนาผู้เรียน ที่ปฏิบัติการพัฒนาผู้เรียนตลอดปีการศึกษา  " &amp; ปก!N9</f>
        <v>1.2.2   กิจกรรมพัฒนาผู้เรียน ที่ปฏิบัติการพัฒนาผู้เรียนตลอดปีการศึกษา  2562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9"/>
      <c r="V2" s="29"/>
    </row>
    <row r="3" spans="1:22" ht="9.9499999999999993" customHeight="1">
      <c r="A3" s="23"/>
      <c r="B3" s="29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9"/>
      <c r="V3" s="29"/>
    </row>
    <row r="4" spans="1:22" ht="20.100000000000001" customHeight="1">
      <c r="A4" s="8"/>
      <c r="B4" s="29"/>
      <c r="C4" s="251" t="s">
        <v>66</v>
      </c>
      <c r="D4" s="251" t="s">
        <v>85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24" t="s">
        <v>81</v>
      </c>
      <c r="P4" s="224"/>
      <c r="Q4" s="224" t="s">
        <v>82</v>
      </c>
      <c r="R4" s="224"/>
      <c r="S4" s="224" t="s">
        <v>82</v>
      </c>
      <c r="T4" s="224"/>
      <c r="U4" s="224"/>
      <c r="V4" s="224"/>
    </row>
    <row r="5" spans="1:22" ht="20.100000000000001" customHeight="1">
      <c r="A5" s="8"/>
      <c r="B5" s="24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24"/>
      <c r="P5" s="224"/>
      <c r="Q5" s="224"/>
      <c r="R5" s="224"/>
      <c r="S5" s="224" t="s">
        <v>83</v>
      </c>
      <c r="T5" s="224"/>
      <c r="U5" s="224" t="s">
        <v>84</v>
      </c>
      <c r="V5" s="224"/>
    </row>
    <row r="6" spans="1:22" ht="20.100000000000001" customHeight="1">
      <c r="A6" s="8"/>
      <c r="B6" s="24"/>
      <c r="C6" s="33">
        <v>1</v>
      </c>
      <c r="D6" s="252" t="s">
        <v>346</v>
      </c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4" t="s">
        <v>432</v>
      </c>
      <c r="P6" s="254"/>
      <c r="Q6" s="255">
        <v>4</v>
      </c>
      <c r="R6" s="255"/>
      <c r="S6" s="255">
        <v>4</v>
      </c>
      <c r="T6" s="255"/>
      <c r="U6" s="253"/>
      <c r="V6" s="253"/>
    </row>
    <row r="7" spans="1:22" ht="20.100000000000001" customHeight="1">
      <c r="A7" s="8"/>
      <c r="B7" s="24"/>
      <c r="C7" s="33">
        <f>C6+1</f>
        <v>2</v>
      </c>
      <c r="D7" s="252" t="s">
        <v>345</v>
      </c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4" t="s">
        <v>432</v>
      </c>
      <c r="P7" s="254"/>
      <c r="Q7" s="255">
        <v>4</v>
      </c>
      <c r="R7" s="255"/>
      <c r="S7" s="255">
        <v>4</v>
      </c>
      <c r="T7" s="255"/>
      <c r="U7" s="253"/>
      <c r="V7" s="253"/>
    </row>
    <row r="8" spans="1:22" ht="20.100000000000001" customHeight="1">
      <c r="A8" s="8"/>
      <c r="B8" s="24"/>
      <c r="C8" s="33">
        <f t="shared" ref="C8:C11" si="0">C7+1</f>
        <v>3</v>
      </c>
      <c r="D8" s="252" t="s">
        <v>347</v>
      </c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4" t="s">
        <v>432</v>
      </c>
      <c r="P8" s="254"/>
      <c r="Q8" s="255">
        <v>4</v>
      </c>
      <c r="R8" s="255"/>
      <c r="S8" s="255">
        <v>4</v>
      </c>
      <c r="T8" s="255"/>
      <c r="U8" s="253"/>
      <c r="V8" s="253"/>
    </row>
    <row r="9" spans="1:22" ht="20.100000000000001" customHeight="1">
      <c r="A9" s="8"/>
      <c r="B9" s="24"/>
      <c r="C9" s="33">
        <f t="shared" si="0"/>
        <v>4</v>
      </c>
      <c r="D9" s="252" t="s">
        <v>348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4" t="s">
        <v>432</v>
      </c>
      <c r="P9" s="254"/>
      <c r="Q9" s="255">
        <v>4</v>
      </c>
      <c r="R9" s="255"/>
      <c r="S9" s="255">
        <v>4</v>
      </c>
      <c r="T9" s="255"/>
      <c r="U9" s="253"/>
      <c r="V9" s="253"/>
    </row>
    <row r="10" spans="1:22" ht="20.100000000000001" customHeight="1">
      <c r="A10" s="8"/>
      <c r="B10" s="24"/>
      <c r="C10" s="33">
        <f t="shared" si="0"/>
        <v>5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4"/>
      <c r="P10" s="254"/>
      <c r="Q10" s="255"/>
      <c r="R10" s="255"/>
      <c r="S10" s="255"/>
      <c r="T10" s="255"/>
      <c r="U10" s="253"/>
      <c r="V10" s="253"/>
    </row>
    <row r="11" spans="1:22" ht="20.100000000000001" customHeight="1">
      <c r="A11" s="8"/>
      <c r="B11" s="24"/>
      <c r="C11" s="33">
        <f t="shared" si="0"/>
        <v>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4"/>
      <c r="P11" s="254"/>
      <c r="Q11" s="255"/>
      <c r="R11" s="255"/>
      <c r="S11" s="255"/>
      <c r="T11" s="255"/>
      <c r="U11" s="253"/>
      <c r="V11" s="253"/>
    </row>
    <row r="12" spans="1:22" ht="20.100000000000001" customHeight="1">
      <c r="A12" s="8"/>
      <c r="B12" s="24"/>
      <c r="C12" s="31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4"/>
      <c r="P12" s="24"/>
      <c r="Q12" s="24"/>
      <c r="R12" s="24"/>
      <c r="S12" s="24"/>
      <c r="T12" s="24"/>
      <c r="U12" s="24"/>
      <c r="V12" s="24"/>
    </row>
    <row r="13" spans="1:22" ht="20.100000000000001" customHeight="1">
      <c r="A13" s="8"/>
      <c r="B13" s="24"/>
      <c r="C13" s="236" t="s">
        <v>349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4"/>
      <c r="V13" s="24"/>
    </row>
    <row r="14" spans="1:22" ht="9.9499999999999993" customHeight="1">
      <c r="A14" s="8"/>
      <c r="B14" s="24"/>
      <c r="C14" s="3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4"/>
      <c r="P14" s="24"/>
      <c r="Q14" s="24"/>
      <c r="R14" s="24"/>
      <c r="S14" s="24"/>
      <c r="T14" s="24"/>
      <c r="U14" s="24"/>
      <c r="V14" s="24"/>
    </row>
    <row r="15" spans="1:22" ht="20.100000000000001" customHeight="1">
      <c r="A15" s="8"/>
      <c r="B15" s="24"/>
      <c r="C15" s="263" t="s">
        <v>66</v>
      </c>
      <c r="D15" s="257" t="s">
        <v>86</v>
      </c>
      <c r="E15" s="258"/>
      <c r="F15" s="258"/>
      <c r="G15" s="258"/>
      <c r="H15" s="258"/>
      <c r="I15" s="258"/>
      <c r="J15" s="258"/>
      <c r="K15" s="259"/>
      <c r="L15" s="240" t="s">
        <v>82</v>
      </c>
      <c r="M15" s="240"/>
      <c r="N15" s="240"/>
      <c r="O15" s="240"/>
      <c r="P15" s="240"/>
      <c r="Q15" s="240"/>
      <c r="R15" s="223" t="s">
        <v>89</v>
      </c>
      <c r="S15" s="223"/>
      <c r="T15" s="223"/>
      <c r="U15" s="223"/>
      <c r="V15" s="223"/>
    </row>
    <row r="16" spans="1:22" ht="20.100000000000001" customHeight="1">
      <c r="A16" s="8"/>
      <c r="B16" s="24"/>
      <c r="C16" s="264"/>
      <c r="D16" s="260"/>
      <c r="E16" s="261"/>
      <c r="F16" s="261"/>
      <c r="G16" s="261"/>
      <c r="H16" s="261"/>
      <c r="I16" s="261"/>
      <c r="J16" s="261"/>
      <c r="K16" s="262"/>
      <c r="L16" s="240" t="s">
        <v>87</v>
      </c>
      <c r="M16" s="240"/>
      <c r="N16" s="240"/>
      <c r="O16" s="240" t="s">
        <v>88</v>
      </c>
      <c r="P16" s="240"/>
      <c r="Q16" s="240"/>
      <c r="R16" s="223"/>
      <c r="S16" s="223"/>
      <c r="T16" s="223"/>
      <c r="U16" s="223"/>
      <c r="V16" s="223"/>
    </row>
    <row r="17" spans="1:22" ht="20.100000000000001" customHeight="1">
      <c r="A17" s="26"/>
      <c r="B17" s="24"/>
      <c r="C17" s="32">
        <v>1</v>
      </c>
      <c r="D17" s="265" t="s">
        <v>435</v>
      </c>
      <c r="E17" s="266"/>
      <c r="F17" s="266"/>
      <c r="G17" s="266"/>
      <c r="H17" s="266"/>
      <c r="I17" s="266"/>
      <c r="J17" s="266"/>
      <c r="K17" s="267"/>
      <c r="L17" s="256">
        <v>1</v>
      </c>
      <c r="M17" s="256"/>
      <c r="N17" s="256"/>
      <c r="O17" s="254">
        <v>3</v>
      </c>
      <c r="P17" s="254"/>
      <c r="Q17" s="254"/>
      <c r="R17" s="256">
        <f>IF(SUM(L17:Q17)=0,"",SUM(L17:Q17))</f>
        <v>4</v>
      </c>
      <c r="S17" s="256"/>
      <c r="T17" s="256"/>
      <c r="U17" s="256"/>
      <c r="V17" s="256"/>
    </row>
    <row r="18" spans="1:22" ht="20.100000000000001" customHeight="1">
      <c r="A18" s="26"/>
      <c r="B18" s="8"/>
      <c r="C18" s="32">
        <v>2</v>
      </c>
      <c r="D18" s="265"/>
      <c r="E18" s="266"/>
      <c r="F18" s="266"/>
      <c r="G18" s="266"/>
      <c r="H18" s="266"/>
      <c r="I18" s="266"/>
      <c r="J18" s="266"/>
      <c r="K18" s="267"/>
      <c r="L18" s="256"/>
      <c r="M18" s="256"/>
      <c r="N18" s="256"/>
      <c r="O18" s="254"/>
      <c r="P18" s="254"/>
      <c r="Q18" s="254"/>
      <c r="R18" s="256" t="str">
        <f t="shared" ref="R18:R19" si="1">IF(SUM(L18:Q18)=0,"",SUM(L18:Q18))</f>
        <v/>
      </c>
      <c r="S18" s="256"/>
      <c r="T18" s="256"/>
      <c r="U18" s="256"/>
      <c r="V18" s="256"/>
    </row>
    <row r="19" spans="1:22" ht="20.100000000000001" customHeight="1">
      <c r="A19" s="29"/>
      <c r="B19" s="8"/>
      <c r="C19" s="32">
        <v>3</v>
      </c>
      <c r="D19" s="247"/>
      <c r="E19" s="248"/>
      <c r="F19" s="248"/>
      <c r="G19" s="248"/>
      <c r="H19" s="248"/>
      <c r="I19" s="248"/>
      <c r="J19" s="248"/>
      <c r="K19" s="249"/>
      <c r="L19" s="250"/>
      <c r="M19" s="250"/>
      <c r="N19" s="250"/>
      <c r="O19" s="268"/>
      <c r="P19" s="268"/>
      <c r="Q19" s="268"/>
      <c r="R19" s="269" t="str">
        <f t="shared" si="1"/>
        <v/>
      </c>
      <c r="S19" s="269"/>
      <c r="T19" s="269"/>
      <c r="U19" s="269"/>
      <c r="V19" s="269"/>
    </row>
    <row r="20" spans="1:22" ht="20.100000000000001" customHeight="1">
      <c r="A20" s="29"/>
      <c r="B20" s="8"/>
      <c r="C20" s="32">
        <v>4</v>
      </c>
      <c r="D20" s="247"/>
      <c r="E20" s="248"/>
      <c r="F20" s="248"/>
      <c r="G20" s="248"/>
      <c r="H20" s="248"/>
      <c r="I20" s="248"/>
      <c r="J20" s="248"/>
      <c r="K20" s="249"/>
      <c r="L20" s="250"/>
      <c r="M20" s="250"/>
      <c r="N20" s="250"/>
      <c r="O20" s="268"/>
      <c r="P20" s="268"/>
      <c r="Q20" s="268"/>
      <c r="R20" s="269" t="str">
        <f t="shared" ref="R20:R21" si="2">IF(SUM(L20:Q20)=0,"",SUM(L20:Q20))</f>
        <v/>
      </c>
      <c r="S20" s="269"/>
      <c r="T20" s="269"/>
      <c r="U20" s="269"/>
      <c r="V20" s="269"/>
    </row>
    <row r="21" spans="1:22" ht="20.100000000000001" customHeight="1">
      <c r="A21" s="29"/>
      <c r="B21" s="8"/>
      <c r="C21" s="32">
        <v>5</v>
      </c>
      <c r="D21" s="247"/>
      <c r="E21" s="248"/>
      <c r="F21" s="248"/>
      <c r="G21" s="248"/>
      <c r="H21" s="248"/>
      <c r="I21" s="248"/>
      <c r="J21" s="248"/>
      <c r="K21" s="249"/>
      <c r="L21" s="250"/>
      <c r="M21" s="250"/>
      <c r="N21" s="250"/>
      <c r="O21" s="268"/>
      <c r="P21" s="268"/>
      <c r="Q21" s="268"/>
      <c r="R21" s="269" t="str">
        <f t="shared" si="2"/>
        <v/>
      </c>
      <c r="S21" s="269"/>
      <c r="T21" s="269"/>
      <c r="U21" s="269"/>
      <c r="V21" s="269"/>
    </row>
    <row r="22" spans="1:22" ht="20.100000000000001" customHeight="1">
      <c r="A22" s="29"/>
      <c r="B22" s="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8"/>
      <c r="R22" s="8"/>
      <c r="S22" s="8"/>
      <c r="T22" s="8"/>
      <c r="U22" s="8"/>
      <c r="V22" s="8"/>
    </row>
    <row r="23" spans="1:22" ht="20.100000000000001" customHeight="1">
      <c r="A23" s="29"/>
      <c r="B23" s="8"/>
      <c r="C23" s="236" t="s">
        <v>90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34"/>
      <c r="V23" s="34"/>
    </row>
    <row r="24" spans="1:22" ht="9.9499999999999993" customHeight="1">
      <c r="A24" s="26"/>
      <c r="B24" s="8"/>
      <c r="C24" s="3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4"/>
      <c r="P24" s="24"/>
      <c r="Q24" s="24"/>
      <c r="R24" s="24"/>
      <c r="S24" s="24"/>
      <c r="T24" s="24"/>
      <c r="U24" s="24"/>
      <c r="V24" s="24"/>
    </row>
    <row r="25" spans="1:22" ht="20.100000000000001" customHeight="1">
      <c r="A25" s="26"/>
      <c r="B25" s="8"/>
      <c r="C25" s="37" t="s">
        <v>66</v>
      </c>
      <c r="D25" s="240" t="s">
        <v>91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23" t="s">
        <v>92</v>
      </c>
      <c r="P25" s="223"/>
      <c r="Q25" s="223"/>
      <c r="R25" s="223"/>
      <c r="S25" s="223"/>
      <c r="T25" s="223"/>
      <c r="U25" s="223"/>
      <c r="V25" s="223"/>
    </row>
    <row r="26" spans="1:22" ht="20.100000000000001" customHeight="1">
      <c r="A26" s="26"/>
      <c r="B26" s="8"/>
      <c r="C26" s="32">
        <v>1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1"/>
      <c r="P26" s="271"/>
      <c r="Q26" s="271"/>
      <c r="R26" s="271"/>
      <c r="S26" s="271"/>
      <c r="T26" s="271"/>
      <c r="U26" s="271"/>
      <c r="V26" s="271"/>
    </row>
    <row r="27" spans="1:22" ht="20.100000000000001" customHeight="1">
      <c r="A27" s="26"/>
      <c r="B27" s="8"/>
      <c r="C27" s="32">
        <f>C26+1</f>
        <v>2</v>
      </c>
      <c r="D27" s="272"/>
      <c r="E27" s="273"/>
      <c r="F27" s="273"/>
      <c r="G27" s="273"/>
      <c r="H27" s="273"/>
      <c r="I27" s="273"/>
      <c r="J27" s="273"/>
      <c r="K27" s="273"/>
      <c r="L27" s="273"/>
      <c r="M27" s="273"/>
      <c r="N27" s="274"/>
      <c r="O27" s="275"/>
      <c r="P27" s="276"/>
      <c r="Q27" s="276"/>
      <c r="R27" s="276"/>
      <c r="S27" s="276"/>
      <c r="T27" s="276"/>
      <c r="U27" s="276"/>
      <c r="V27" s="277"/>
    </row>
    <row r="28" spans="1:22" ht="20.100000000000001" customHeight="1">
      <c r="A28" s="26"/>
      <c r="B28" s="8"/>
      <c r="C28" s="32">
        <f t="shared" ref="C28:C37" si="3">C27+1</f>
        <v>3</v>
      </c>
      <c r="D28" s="272"/>
      <c r="E28" s="273"/>
      <c r="F28" s="273"/>
      <c r="G28" s="273"/>
      <c r="H28" s="273"/>
      <c r="I28" s="273"/>
      <c r="J28" s="273"/>
      <c r="K28" s="273"/>
      <c r="L28" s="273"/>
      <c r="M28" s="273"/>
      <c r="N28" s="274"/>
      <c r="O28" s="275"/>
      <c r="P28" s="276"/>
      <c r="Q28" s="276"/>
      <c r="R28" s="276"/>
      <c r="S28" s="276"/>
      <c r="T28" s="276"/>
      <c r="U28" s="276"/>
      <c r="V28" s="277"/>
    </row>
    <row r="29" spans="1:22" ht="20.100000000000001" customHeight="1">
      <c r="A29" s="26"/>
      <c r="B29" s="8"/>
      <c r="C29" s="32">
        <f t="shared" si="3"/>
        <v>4</v>
      </c>
      <c r="D29" s="272"/>
      <c r="E29" s="273"/>
      <c r="F29" s="273"/>
      <c r="G29" s="273"/>
      <c r="H29" s="273"/>
      <c r="I29" s="273"/>
      <c r="J29" s="273"/>
      <c r="K29" s="273"/>
      <c r="L29" s="273"/>
      <c r="M29" s="273"/>
      <c r="N29" s="274"/>
      <c r="O29" s="275"/>
      <c r="P29" s="276"/>
      <c r="Q29" s="276"/>
      <c r="R29" s="276"/>
      <c r="S29" s="276"/>
      <c r="T29" s="276"/>
      <c r="U29" s="276"/>
      <c r="V29" s="277"/>
    </row>
    <row r="30" spans="1:22" ht="20.100000000000001" customHeight="1">
      <c r="A30" s="26"/>
      <c r="B30" s="8"/>
      <c r="C30" s="32">
        <f t="shared" si="3"/>
        <v>5</v>
      </c>
      <c r="D30" s="272"/>
      <c r="E30" s="273"/>
      <c r="F30" s="273"/>
      <c r="G30" s="273"/>
      <c r="H30" s="273"/>
      <c r="I30" s="273"/>
      <c r="J30" s="273"/>
      <c r="K30" s="273"/>
      <c r="L30" s="273"/>
      <c r="M30" s="273"/>
      <c r="N30" s="274"/>
      <c r="O30" s="275"/>
      <c r="P30" s="276"/>
      <c r="Q30" s="276"/>
      <c r="R30" s="276"/>
      <c r="S30" s="276"/>
      <c r="T30" s="276"/>
      <c r="U30" s="276"/>
      <c r="V30" s="277"/>
    </row>
    <row r="31" spans="1:22" ht="20.100000000000001" customHeight="1">
      <c r="A31" s="26"/>
      <c r="B31" s="8"/>
      <c r="C31" s="32">
        <f t="shared" si="3"/>
        <v>6</v>
      </c>
      <c r="D31" s="272"/>
      <c r="E31" s="273"/>
      <c r="F31" s="273"/>
      <c r="G31" s="273"/>
      <c r="H31" s="273"/>
      <c r="I31" s="273"/>
      <c r="J31" s="273"/>
      <c r="K31" s="273"/>
      <c r="L31" s="273"/>
      <c r="M31" s="273"/>
      <c r="N31" s="274"/>
      <c r="O31" s="275"/>
      <c r="P31" s="276"/>
      <c r="Q31" s="276"/>
      <c r="R31" s="276"/>
      <c r="S31" s="276"/>
      <c r="T31" s="276"/>
      <c r="U31" s="276"/>
      <c r="V31" s="277"/>
    </row>
    <row r="32" spans="1:22" ht="20.100000000000001" customHeight="1">
      <c r="A32" s="26"/>
      <c r="B32" s="8"/>
      <c r="C32" s="32">
        <f t="shared" si="3"/>
        <v>7</v>
      </c>
      <c r="D32" s="272"/>
      <c r="E32" s="273"/>
      <c r="F32" s="273"/>
      <c r="G32" s="273"/>
      <c r="H32" s="273"/>
      <c r="I32" s="273"/>
      <c r="J32" s="273"/>
      <c r="K32" s="273"/>
      <c r="L32" s="273"/>
      <c r="M32" s="273"/>
      <c r="N32" s="274"/>
      <c r="O32" s="275"/>
      <c r="P32" s="276"/>
      <c r="Q32" s="276"/>
      <c r="R32" s="276"/>
      <c r="S32" s="276"/>
      <c r="T32" s="276"/>
      <c r="U32" s="276"/>
      <c r="V32" s="277"/>
    </row>
    <row r="33" spans="1:22" ht="20.100000000000001" customHeight="1">
      <c r="A33" s="26"/>
      <c r="B33" s="8"/>
      <c r="C33" s="32">
        <f t="shared" si="3"/>
        <v>8</v>
      </c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71"/>
      <c r="P33" s="271"/>
      <c r="Q33" s="271"/>
      <c r="R33" s="271"/>
      <c r="S33" s="271"/>
      <c r="T33" s="271"/>
      <c r="U33" s="271"/>
      <c r="V33" s="271"/>
    </row>
    <row r="34" spans="1:22" ht="20.100000000000001" customHeight="1">
      <c r="A34" s="26"/>
      <c r="B34" s="8"/>
      <c r="C34" s="32">
        <f t="shared" si="3"/>
        <v>9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6"/>
      <c r="P34" s="246"/>
      <c r="Q34" s="246"/>
      <c r="R34" s="246"/>
      <c r="S34" s="246"/>
      <c r="T34" s="246"/>
      <c r="U34" s="246"/>
      <c r="V34" s="246"/>
    </row>
    <row r="35" spans="1:22" ht="20.100000000000001" customHeight="1">
      <c r="A35" s="29"/>
      <c r="B35" s="8"/>
      <c r="C35" s="32">
        <f t="shared" si="3"/>
        <v>10</v>
      </c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9"/>
      <c r="P35" s="279"/>
      <c r="Q35" s="279"/>
      <c r="R35" s="279"/>
      <c r="S35" s="279"/>
      <c r="T35" s="279"/>
      <c r="U35" s="279"/>
      <c r="V35" s="279"/>
    </row>
    <row r="36" spans="1:22" ht="20.100000000000001" customHeight="1">
      <c r="A36" s="29"/>
      <c r="B36" s="8"/>
      <c r="C36" s="32">
        <f t="shared" si="3"/>
        <v>11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9"/>
      <c r="P36" s="279"/>
      <c r="Q36" s="279"/>
      <c r="R36" s="279"/>
      <c r="S36" s="279"/>
      <c r="T36" s="279"/>
      <c r="U36" s="279"/>
      <c r="V36" s="279"/>
    </row>
    <row r="37" spans="1:22" ht="20.100000000000001" customHeight="1">
      <c r="A37" s="29"/>
      <c r="B37" s="8"/>
      <c r="C37" s="32">
        <f t="shared" si="3"/>
        <v>12</v>
      </c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9"/>
      <c r="P37" s="279"/>
      <c r="Q37" s="279"/>
      <c r="R37" s="279"/>
      <c r="S37" s="279"/>
      <c r="T37" s="279"/>
      <c r="U37" s="279"/>
      <c r="V37" s="279"/>
    </row>
    <row r="38" spans="1:22" ht="20.100000000000001" customHeight="1">
      <c r="A38" s="29"/>
      <c r="B38" s="8"/>
      <c r="C38" s="31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9"/>
      <c r="Q38" s="39"/>
      <c r="R38" s="39"/>
      <c r="S38" s="39"/>
      <c r="T38" s="39"/>
      <c r="U38" s="39"/>
      <c r="V38" s="39"/>
    </row>
  </sheetData>
  <mergeCells count="92">
    <mergeCell ref="D35:N35"/>
    <mergeCell ref="O35:V35"/>
    <mergeCell ref="D36:N36"/>
    <mergeCell ref="O36:V36"/>
    <mergeCell ref="D37:N37"/>
    <mergeCell ref="O37:V37"/>
    <mergeCell ref="D31:N31"/>
    <mergeCell ref="O31:V31"/>
    <mergeCell ref="D32:N32"/>
    <mergeCell ref="O32:V32"/>
    <mergeCell ref="D33:N33"/>
    <mergeCell ref="O33:V33"/>
    <mergeCell ref="D28:N28"/>
    <mergeCell ref="O28:V28"/>
    <mergeCell ref="D29:N29"/>
    <mergeCell ref="O29:V29"/>
    <mergeCell ref="D30:N30"/>
    <mergeCell ref="O30:V30"/>
    <mergeCell ref="D25:N25"/>
    <mergeCell ref="O25:V25"/>
    <mergeCell ref="D26:N26"/>
    <mergeCell ref="O26:V26"/>
    <mergeCell ref="D27:N27"/>
    <mergeCell ref="O27:V27"/>
    <mergeCell ref="O20:Q20"/>
    <mergeCell ref="R20:V20"/>
    <mergeCell ref="D21:K21"/>
    <mergeCell ref="L21:N21"/>
    <mergeCell ref="O21:Q21"/>
    <mergeCell ref="R21:V21"/>
    <mergeCell ref="D18:K18"/>
    <mergeCell ref="L18:N18"/>
    <mergeCell ref="O18:Q18"/>
    <mergeCell ref="R18:V18"/>
    <mergeCell ref="D19:K19"/>
    <mergeCell ref="L19:N19"/>
    <mergeCell ref="O19:Q19"/>
    <mergeCell ref="R19:V19"/>
    <mergeCell ref="L17:N17"/>
    <mergeCell ref="O17:Q17"/>
    <mergeCell ref="R17:V17"/>
    <mergeCell ref="D15:K16"/>
    <mergeCell ref="C15:C16"/>
    <mergeCell ref="D17:K17"/>
    <mergeCell ref="C13:T13"/>
    <mergeCell ref="L15:Q15"/>
    <mergeCell ref="L16:N16"/>
    <mergeCell ref="O16:Q16"/>
    <mergeCell ref="R15:V16"/>
    <mergeCell ref="S9:T9"/>
    <mergeCell ref="U9:V9"/>
    <mergeCell ref="S10:T10"/>
    <mergeCell ref="U10:V10"/>
    <mergeCell ref="S11:T11"/>
    <mergeCell ref="U11:V11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U6:V6"/>
    <mergeCell ref="O7:P7"/>
    <mergeCell ref="Q7:R7"/>
    <mergeCell ref="S7:T7"/>
    <mergeCell ref="U7:V7"/>
    <mergeCell ref="C2:T2"/>
    <mergeCell ref="D34:N34"/>
    <mergeCell ref="O34:V34"/>
    <mergeCell ref="C23:T23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7"/>
  <sheetViews>
    <sheetView zoomScaleNormal="100" workbookViewId="0">
      <selection activeCell="D28" sqref="D28:S28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4</v>
      </c>
    </row>
    <row r="2" spans="1:22" ht="20.100000000000001" customHeight="1">
      <c r="A2" s="40"/>
      <c r="B2" s="222" t="s">
        <v>93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20.100000000000001" customHeight="1">
      <c r="A3" s="8"/>
      <c r="B3" s="29"/>
      <c r="C3" s="236" t="s">
        <v>94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9"/>
      <c r="O3" s="29"/>
      <c r="P3" s="29"/>
      <c r="Q3" s="29"/>
      <c r="R3" s="29"/>
      <c r="S3" s="29"/>
      <c r="T3" s="29"/>
      <c r="U3" s="29"/>
      <c r="V3" s="29"/>
    </row>
    <row r="4" spans="1:22" ht="9.949999999999999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0.100000000000001" customHeight="1">
      <c r="A5" s="8"/>
      <c r="B5" s="24"/>
      <c r="C5" s="43" t="s">
        <v>66</v>
      </c>
      <c r="D5" s="223" t="s">
        <v>74</v>
      </c>
      <c r="E5" s="223"/>
      <c r="F5" s="223"/>
      <c r="G5" s="223" t="s">
        <v>75</v>
      </c>
      <c r="H5" s="223"/>
      <c r="I5" s="223"/>
      <c r="J5" s="223"/>
      <c r="K5" s="223"/>
      <c r="L5" s="223"/>
      <c r="M5" s="223"/>
      <c r="N5" s="223"/>
      <c r="O5" s="223"/>
      <c r="P5" s="223"/>
      <c r="Q5" s="224" t="s">
        <v>95</v>
      </c>
      <c r="R5" s="224"/>
      <c r="S5" s="224"/>
      <c r="T5" s="224" t="s">
        <v>96</v>
      </c>
      <c r="U5" s="224"/>
      <c r="V5" s="224"/>
    </row>
    <row r="6" spans="1:22" ht="20.100000000000001" customHeight="1">
      <c r="A6" s="8"/>
      <c r="B6" s="24"/>
      <c r="C6" s="119">
        <v>1</v>
      </c>
      <c r="D6" s="228" t="s">
        <v>410</v>
      </c>
      <c r="E6" s="229"/>
      <c r="F6" s="230"/>
      <c r="G6" s="246" t="s">
        <v>426</v>
      </c>
      <c r="H6" s="246"/>
      <c r="I6" s="246"/>
      <c r="J6" s="246"/>
      <c r="K6" s="246"/>
      <c r="L6" s="246"/>
      <c r="M6" s="246"/>
      <c r="N6" s="246"/>
      <c r="O6" s="246"/>
      <c r="P6" s="246"/>
      <c r="Q6" s="255" t="s">
        <v>409</v>
      </c>
      <c r="R6" s="255"/>
      <c r="S6" s="255"/>
      <c r="T6" s="255">
        <v>200</v>
      </c>
      <c r="U6" s="255"/>
      <c r="V6" s="255"/>
    </row>
    <row r="7" spans="1:22" ht="20.100000000000001" customHeight="1">
      <c r="A7" s="8"/>
      <c r="B7" s="24"/>
      <c r="C7" s="119">
        <f>C6+1</f>
        <v>2</v>
      </c>
      <c r="D7" s="228" t="s">
        <v>411</v>
      </c>
      <c r="E7" s="229"/>
      <c r="F7" s="230"/>
      <c r="G7" s="246" t="s">
        <v>419</v>
      </c>
      <c r="H7" s="246"/>
      <c r="I7" s="246"/>
      <c r="J7" s="246"/>
      <c r="K7" s="246"/>
      <c r="L7" s="246"/>
      <c r="M7" s="246"/>
      <c r="N7" s="246"/>
      <c r="O7" s="246"/>
      <c r="P7" s="246"/>
      <c r="Q7" s="255" t="s">
        <v>409</v>
      </c>
      <c r="R7" s="255"/>
      <c r="S7" s="255"/>
      <c r="T7" s="255">
        <v>200</v>
      </c>
      <c r="U7" s="255"/>
      <c r="V7" s="255"/>
    </row>
    <row r="8" spans="1:22" ht="20.100000000000001" customHeight="1">
      <c r="A8" s="8"/>
      <c r="B8" s="24"/>
      <c r="C8" s="119">
        <f t="shared" ref="C8:C17" si="0">C7+1</f>
        <v>3</v>
      </c>
      <c r="D8" s="228" t="s">
        <v>412</v>
      </c>
      <c r="E8" s="229"/>
      <c r="F8" s="230"/>
      <c r="G8" s="246" t="s">
        <v>420</v>
      </c>
      <c r="H8" s="246"/>
      <c r="I8" s="246"/>
      <c r="J8" s="246"/>
      <c r="K8" s="246"/>
      <c r="L8" s="246"/>
      <c r="M8" s="246"/>
      <c r="N8" s="246"/>
      <c r="O8" s="246"/>
      <c r="P8" s="246"/>
      <c r="Q8" s="255" t="s">
        <v>409</v>
      </c>
      <c r="R8" s="255"/>
      <c r="S8" s="255"/>
      <c r="T8" s="255">
        <v>80</v>
      </c>
      <c r="U8" s="255"/>
      <c r="V8" s="255"/>
    </row>
    <row r="9" spans="1:22" ht="20.100000000000001" customHeight="1">
      <c r="A9" s="8"/>
      <c r="B9" s="24"/>
      <c r="C9" s="119">
        <f t="shared" si="0"/>
        <v>4</v>
      </c>
      <c r="D9" s="228" t="s">
        <v>413</v>
      </c>
      <c r="E9" s="229"/>
      <c r="F9" s="230"/>
      <c r="G9" s="246" t="s">
        <v>427</v>
      </c>
      <c r="H9" s="246"/>
      <c r="I9" s="246"/>
      <c r="J9" s="246"/>
      <c r="K9" s="246"/>
      <c r="L9" s="246"/>
      <c r="M9" s="246"/>
      <c r="N9" s="246"/>
      <c r="O9" s="246"/>
      <c r="P9" s="246"/>
      <c r="Q9" s="255" t="s">
        <v>409</v>
      </c>
      <c r="R9" s="255"/>
      <c r="S9" s="255"/>
      <c r="T9" s="255">
        <v>80</v>
      </c>
      <c r="U9" s="255"/>
      <c r="V9" s="255"/>
    </row>
    <row r="10" spans="1:22" ht="20.100000000000001" customHeight="1">
      <c r="A10" s="8"/>
      <c r="B10" s="24"/>
      <c r="C10" s="119">
        <f t="shared" si="0"/>
        <v>5</v>
      </c>
      <c r="D10" s="228" t="s">
        <v>425</v>
      </c>
      <c r="E10" s="229"/>
      <c r="F10" s="230"/>
      <c r="G10" s="246" t="s">
        <v>421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55" t="s">
        <v>409</v>
      </c>
      <c r="R10" s="255"/>
      <c r="S10" s="255"/>
      <c r="T10" s="255">
        <v>40</v>
      </c>
      <c r="U10" s="255"/>
      <c r="V10" s="255"/>
    </row>
    <row r="11" spans="1:22" ht="20.100000000000001" customHeight="1">
      <c r="A11" s="8"/>
      <c r="B11" s="24"/>
      <c r="C11" s="119">
        <f t="shared" si="0"/>
        <v>6</v>
      </c>
      <c r="D11" s="228" t="s">
        <v>416</v>
      </c>
      <c r="E11" s="229"/>
      <c r="F11" s="230"/>
      <c r="G11" s="246" t="s">
        <v>428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55" t="s">
        <v>409</v>
      </c>
      <c r="R11" s="255"/>
      <c r="S11" s="255"/>
      <c r="T11" s="255">
        <v>40</v>
      </c>
      <c r="U11" s="255"/>
      <c r="V11" s="255"/>
    </row>
    <row r="12" spans="1:22" ht="20.100000000000001" customHeight="1">
      <c r="A12" s="8"/>
      <c r="B12" s="24"/>
      <c r="C12" s="119">
        <f t="shared" si="0"/>
        <v>7</v>
      </c>
      <c r="D12" s="228" t="s">
        <v>414</v>
      </c>
      <c r="E12" s="229"/>
      <c r="F12" s="230"/>
      <c r="G12" s="246" t="s">
        <v>422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55" t="s">
        <v>409</v>
      </c>
      <c r="R12" s="255"/>
      <c r="S12" s="255"/>
      <c r="T12" s="255">
        <v>40</v>
      </c>
      <c r="U12" s="255"/>
      <c r="V12" s="255"/>
    </row>
    <row r="13" spans="1:22" ht="20.100000000000001" customHeight="1">
      <c r="A13" s="8"/>
      <c r="B13" s="24"/>
      <c r="C13" s="119">
        <f t="shared" si="0"/>
        <v>8</v>
      </c>
      <c r="D13" s="228" t="s">
        <v>415</v>
      </c>
      <c r="E13" s="229"/>
      <c r="F13" s="230"/>
      <c r="G13" s="246" t="s">
        <v>429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55" t="s">
        <v>409</v>
      </c>
      <c r="R13" s="255"/>
      <c r="S13" s="255"/>
      <c r="T13" s="255">
        <v>40</v>
      </c>
      <c r="U13" s="255"/>
      <c r="V13" s="255"/>
    </row>
    <row r="14" spans="1:22" ht="20.100000000000001" customHeight="1">
      <c r="A14" s="8"/>
      <c r="B14" s="24"/>
      <c r="C14" s="119">
        <f t="shared" si="0"/>
        <v>9</v>
      </c>
      <c r="D14" s="228" t="s">
        <v>417</v>
      </c>
      <c r="E14" s="229"/>
      <c r="F14" s="230"/>
      <c r="G14" s="246" t="s">
        <v>423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55" t="s">
        <v>409</v>
      </c>
      <c r="R14" s="255"/>
      <c r="S14" s="255"/>
      <c r="T14" s="255">
        <v>120</v>
      </c>
      <c r="U14" s="255"/>
      <c r="V14" s="255"/>
    </row>
    <row r="15" spans="1:22" ht="20.100000000000001" customHeight="1">
      <c r="A15" s="8"/>
      <c r="B15" s="24"/>
      <c r="C15" s="119">
        <f t="shared" si="0"/>
        <v>10</v>
      </c>
      <c r="D15" s="228" t="s">
        <v>418</v>
      </c>
      <c r="E15" s="229"/>
      <c r="F15" s="230"/>
      <c r="G15" s="246" t="s">
        <v>431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55" t="s">
        <v>409</v>
      </c>
      <c r="R15" s="255"/>
      <c r="S15" s="255"/>
      <c r="T15" s="255">
        <v>40</v>
      </c>
      <c r="U15" s="255"/>
      <c r="V15" s="255"/>
    </row>
    <row r="16" spans="1:22" ht="20.100000000000001" customHeight="1">
      <c r="A16" s="8"/>
      <c r="B16" s="24"/>
      <c r="C16" s="119">
        <f t="shared" si="0"/>
        <v>11</v>
      </c>
      <c r="D16" s="228" t="s">
        <v>433</v>
      </c>
      <c r="E16" s="229"/>
      <c r="F16" s="230"/>
      <c r="G16" s="246" t="s">
        <v>436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55" t="str">
        <f>IF('02'!O33="","",'02'!O33)</f>
        <v>ป.2</v>
      </c>
      <c r="R16" s="255"/>
      <c r="S16" s="255"/>
      <c r="T16" s="255">
        <v>80</v>
      </c>
      <c r="U16" s="255"/>
      <c r="V16" s="255"/>
    </row>
    <row r="17" spans="1:22" ht="20.100000000000001" customHeight="1">
      <c r="A17" s="26"/>
      <c r="B17" s="24"/>
      <c r="C17" s="33">
        <f t="shared" si="0"/>
        <v>12</v>
      </c>
      <c r="D17" s="280" t="str">
        <f>IF('02'!D34="","",'02'!D34)</f>
        <v/>
      </c>
      <c r="E17" s="281"/>
      <c r="F17" s="282"/>
      <c r="G17" s="252" t="str">
        <f>IF('02'!G34="","",'02'!G34)</f>
        <v>กิจกรรมพัฒนาผู้เรียน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5" t="str">
        <f>IF('02'!O34="","",'02'!O34)</f>
        <v/>
      </c>
      <c r="R17" s="255"/>
      <c r="S17" s="255"/>
      <c r="T17" s="255">
        <v>120</v>
      </c>
      <c r="U17" s="255"/>
      <c r="V17" s="255"/>
    </row>
    <row r="18" spans="1:22" ht="20.100000000000001" customHeight="1">
      <c r="A18" s="26"/>
      <c r="B18" s="8"/>
      <c r="C18" s="3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42"/>
      <c r="T18" s="42"/>
      <c r="U18" s="42"/>
      <c r="V18" s="42"/>
    </row>
    <row r="19" spans="1:22" ht="20.100000000000001" customHeight="1">
      <c r="A19" s="8"/>
      <c r="B19" s="8"/>
      <c r="C19" s="236" t="s">
        <v>97</v>
      </c>
      <c r="D19" s="236"/>
      <c r="E19" s="236"/>
      <c r="F19" s="236"/>
      <c r="G19" s="236"/>
      <c r="H19" s="236"/>
      <c r="I19" s="283" t="str">
        <f>IF(COUNTA(D22:S36)=0,"",COUNTA(D22:S36))</f>
        <v/>
      </c>
      <c r="J19" s="283"/>
      <c r="K19" s="236" t="s">
        <v>98</v>
      </c>
      <c r="L19" s="236"/>
      <c r="M19" s="236"/>
      <c r="N19" s="41"/>
      <c r="O19" s="42"/>
      <c r="P19" s="42"/>
      <c r="Q19" s="42"/>
      <c r="R19" s="42"/>
      <c r="S19" s="42"/>
      <c r="T19" s="42"/>
      <c r="U19" s="42"/>
      <c r="V19" s="42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8"/>
      <c r="C21" s="44" t="s">
        <v>66</v>
      </c>
      <c r="D21" s="240" t="s">
        <v>100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 t="s">
        <v>99</v>
      </c>
      <c r="U21" s="240"/>
      <c r="V21" s="240"/>
    </row>
    <row r="22" spans="1:22" ht="20.100000000000001" customHeight="1">
      <c r="A22" s="26"/>
      <c r="B22" s="8"/>
      <c r="C22" s="32">
        <v>1</v>
      </c>
      <c r="D22" s="231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3"/>
      <c r="T22" s="234"/>
      <c r="U22" s="241"/>
      <c r="V22" s="235"/>
    </row>
    <row r="23" spans="1:22" ht="20.100000000000001" customHeight="1">
      <c r="A23" s="26"/>
      <c r="B23" s="8"/>
      <c r="C23" s="32">
        <f>C22+1</f>
        <v>2</v>
      </c>
      <c r="D23" s="231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3"/>
      <c r="T23" s="234"/>
      <c r="U23" s="241"/>
      <c r="V23" s="235"/>
    </row>
    <row r="24" spans="1:22" ht="20.100000000000001" customHeight="1">
      <c r="A24" s="26"/>
      <c r="B24" s="8"/>
      <c r="C24" s="32">
        <f t="shared" ref="C24:C36" si="1">C23+1</f>
        <v>3</v>
      </c>
      <c r="D24" s="231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3"/>
      <c r="T24" s="234"/>
      <c r="U24" s="241"/>
      <c r="V24" s="235"/>
    </row>
    <row r="25" spans="1:22" ht="20.100000000000001" customHeight="1">
      <c r="A25" s="26"/>
      <c r="B25" s="8"/>
      <c r="C25" s="32">
        <f t="shared" si="1"/>
        <v>4</v>
      </c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6"/>
      <c r="T25" s="287"/>
      <c r="U25" s="288"/>
      <c r="V25" s="289"/>
    </row>
    <row r="26" spans="1:22" ht="20.100000000000001" customHeight="1">
      <c r="A26" s="26"/>
      <c r="B26" s="8"/>
      <c r="C26" s="32">
        <f t="shared" si="1"/>
        <v>5</v>
      </c>
      <c r="D26" s="284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6"/>
      <c r="T26" s="287"/>
      <c r="U26" s="288"/>
      <c r="V26" s="289"/>
    </row>
    <row r="27" spans="1:22" ht="20.100000000000001" customHeight="1">
      <c r="A27" s="26"/>
      <c r="B27" s="8"/>
      <c r="C27" s="32">
        <f t="shared" si="1"/>
        <v>6</v>
      </c>
      <c r="D27" s="284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6"/>
      <c r="T27" s="287"/>
      <c r="U27" s="288"/>
      <c r="V27" s="289"/>
    </row>
    <row r="28" spans="1:22" ht="20.100000000000001" customHeight="1">
      <c r="A28" s="26"/>
      <c r="B28" s="8"/>
      <c r="C28" s="32">
        <f t="shared" si="1"/>
        <v>7</v>
      </c>
      <c r="D28" s="284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6"/>
      <c r="T28" s="287"/>
      <c r="U28" s="288"/>
      <c r="V28" s="289"/>
    </row>
    <row r="29" spans="1:22" ht="20.100000000000001" customHeight="1">
      <c r="A29" s="26"/>
      <c r="B29" s="8"/>
      <c r="C29" s="32">
        <f t="shared" si="1"/>
        <v>8</v>
      </c>
      <c r="D29" s="284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6"/>
      <c r="T29" s="287"/>
      <c r="U29" s="288"/>
      <c r="V29" s="289"/>
    </row>
    <row r="30" spans="1:22" ht="20.100000000000001" customHeight="1">
      <c r="A30" s="26"/>
      <c r="B30" s="8"/>
      <c r="C30" s="32">
        <f t="shared" si="1"/>
        <v>9</v>
      </c>
      <c r="D30" s="284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6"/>
      <c r="T30" s="287"/>
      <c r="U30" s="288"/>
      <c r="V30" s="289"/>
    </row>
    <row r="31" spans="1:22" ht="20.100000000000001" customHeight="1">
      <c r="A31" s="26"/>
      <c r="B31" s="8"/>
      <c r="C31" s="32">
        <f t="shared" si="1"/>
        <v>10</v>
      </c>
      <c r="D31" s="284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6"/>
      <c r="T31" s="287"/>
      <c r="U31" s="288"/>
      <c r="V31" s="289"/>
    </row>
    <row r="32" spans="1:22" ht="20.100000000000001" customHeight="1">
      <c r="A32" s="26"/>
      <c r="B32" s="8"/>
      <c r="C32" s="32">
        <f t="shared" si="1"/>
        <v>11</v>
      </c>
      <c r="D32" s="284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6"/>
      <c r="T32" s="287"/>
      <c r="U32" s="288"/>
      <c r="V32" s="289"/>
    </row>
    <row r="33" spans="1:22" ht="20.100000000000001" customHeight="1">
      <c r="A33" s="8"/>
      <c r="B33" s="8"/>
      <c r="C33" s="32">
        <f t="shared" si="1"/>
        <v>12</v>
      </c>
      <c r="D33" s="284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6"/>
      <c r="T33" s="287"/>
      <c r="U33" s="288"/>
      <c r="V33" s="289"/>
    </row>
    <row r="34" spans="1:22" ht="20.100000000000001" customHeight="1">
      <c r="A34" s="8"/>
      <c r="B34" s="8"/>
      <c r="C34" s="32">
        <f>C33+1</f>
        <v>13</v>
      </c>
      <c r="D34" s="284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6"/>
      <c r="T34" s="287"/>
      <c r="U34" s="288"/>
      <c r="V34" s="289"/>
    </row>
    <row r="35" spans="1:22" ht="20.100000000000001" customHeight="1">
      <c r="A35" s="8"/>
      <c r="B35" s="8"/>
      <c r="C35" s="32">
        <f t="shared" si="1"/>
        <v>14</v>
      </c>
      <c r="D35" s="284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6"/>
      <c r="T35" s="287"/>
      <c r="U35" s="288"/>
      <c r="V35" s="289"/>
    </row>
    <row r="36" spans="1:22" ht="20.100000000000001" customHeight="1">
      <c r="A36" s="8"/>
      <c r="B36" s="8"/>
      <c r="C36" s="32">
        <f t="shared" si="1"/>
        <v>15</v>
      </c>
      <c r="D36" s="284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6"/>
      <c r="T36" s="287"/>
      <c r="U36" s="288"/>
      <c r="V36" s="289"/>
    </row>
    <row r="37" spans="1:22" ht="20.100000000000001" customHeight="1">
      <c r="A37" s="8"/>
      <c r="B37" s="8"/>
      <c r="C37" s="31"/>
      <c r="D37" s="30"/>
      <c r="E37" s="30"/>
      <c r="F37" s="30"/>
      <c r="G37" s="30"/>
      <c r="H37" s="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89"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  <mergeCell ref="D29:S29"/>
    <mergeCell ref="T29:V29"/>
    <mergeCell ref="D30:S30"/>
    <mergeCell ref="T30:V30"/>
    <mergeCell ref="D31:S31"/>
    <mergeCell ref="T31:V31"/>
    <mergeCell ref="D26:S26"/>
    <mergeCell ref="T26:V26"/>
    <mergeCell ref="D27:S27"/>
    <mergeCell ref="T27:V27"/>
    <mergeCell ref="D28:S28"/>
    <mergeCell ref="T28:V28"/>
    <mergeCell ref="D23:S23"/>
    <mergeCell ref="T23:V23"/>
    <mergeCell ref="D24:S24"/>
    <mergeCell ref="T24:V24"/>
    <mergeCell ref="D25:S25"/>
    <mergeCell ref="T25:V25"/>
    <mergeCell ref="G16:P16"/>
    <mergeCell ref="Q16:S16"/>
    <mergeCell ref="T16:V16"/>
    <mergeCell ref="G17:P17"/>
    <mergeCell ref="Q17:S17"/>
    <mergeCell ref="T17:V17"/>
    <mergeCell ref="G14:P14"/>
    <mergeCell ref="Q14:S14"/>
    <mergeCell ref="T14:V14"/>
    <mergeCell ref="G15:P15"/>
    <mergeCell ref="Q15:S15"/>
    <mergeCell ref="T15:V15"/>
    <mergeCell ref="G12:P12"/>
    <mergeCell ref="Q12:S12"/>
    <mergeCell ref="T12:V12"/>
    <mergeCell ref="G13:P13"/>
    <mergeCell ref="Q13:S13"/>
    <mergeCell ref="T13:V13"/>
    <mergeCell ref="T9:V9"/>
    <mergeCell ref="G10:P10"/>
    <mergeCell ref="Q10:S10"/>
    <mergeCell ref="T10:V10"/>
    <mergeCell ref="G11:P11"/>
    <mergeCell ref="Q11:S11"/>
    <mergeCell ref="T11:V11"/>
    <mergeCell ref="D21:S21"/>
    <mergeCell ref="T21:V21"/>
    <mergeCell ref="D22:S22"/>
    <mergeCell ref="T22:V22"/>
    <mergeCell ref="D17:F17"/>
    <mergeCell ref="C19:H19"/>
    <mergeCell ref="I19:J19"/>
    <mergeCell ref="K19:M19"/>
    <mergeCell ref="D15:F15"/>
    <mergeCell ref="D16:F16"/>
    <mergeCell ref="D13:F13"/>
    <mergeCell ref="D14:F14"/>
    <mergeCell ref="D11:F11"/>
    <mergeCell ref="D12:F12"/>
    <mergeCell ref="D9:F9"/>
    <mergeCell ref="D10:F10"/>
    <mergeCell ref="D8:F8"/>
    <mergeCell ref="G8:P8"/>
    <mergeCell ref="Q8:S8"/>
    <mergeCell ref="G9:P9"/>
    <mergeCell ref="Q9:S9"/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5"/>
  <sheetViews>
    <sheetView topLeftCell="A16" zoomScaleNormal="100" workbookViewId="0">
      <selection activeCell="S15" sqref="S15:V15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5</v>
      </c>
    </row>
    <row r="2" spans="1:22" ht="20.100000000000001" customHeight="1">
      <c r="A2" s="40"/>
      <c r="B2" s="29"/>
      <c r="C2" s="236" t="s">
        <v>101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4"/>
      <c r="C4" s="223" t="s">
        <v>102</v>
      </c>
      <c r="D4" s="223"/>
      <c r="E4" s="223"/>
      <c r="F4" s="223" t="s">
        <v>103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4" t="s">
        <v>104</v>
      </c>
      <c r="T4" s="224"/>
      <c r="U4" s="224"/>
      <c r="V4" s="224"/>
    </row>
    <row r="5" spans="1:22" ht="20.100000000000001" customHeight="1">
      <c r="A5" s="8"/>
      <c r="B5" s="24"/>
      <c r="C5" s="268">
        <v>1</v>
      </c>
      <c r="D5" s="268"/>
      <c r="E5" s="268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53"/>
      <c r="T5" s="253"/>
      <c r="U5" s="253"/>
      <c r="V5" s="253"/>
    </row>
    <row r="6" spans="1:22" ht="20.100000000000001" customHeight="1">
      <c r="A6" s="8"/>
      <c r="B6" s="24"/>
      <c r="C6" s="268"/>
      <c r="D6" s="268"/>
      <c r="E6" s="268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53"/>
      <c r="T6" s="253"/>
      <c r="U6" s="253"/>
      <c r="V6" s="253"/>
    </row>
    <row r="7" spans="1:22" ht="20.100000000000001" customHeight="1">
      <c r="A7" s="8"/>
      <c r="B7" s="24"/>
      <c r="C7" s="268"/>
      <c r="D7" s="268"/>
      <c r="E7" s="268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53"/>
      <c r="T7" s="253"/>
      <c r="U7" s="253"/>
      <c r="V7" s="253"/>
    </row>
    <row r="8" spans="1:22" ht="20.100000000000001" customHeight="1">
      <c r="A8" s="8"/>
      <c r="B8" s="24"/>
      <c r="C8" s="268"/>
      <c r="D8" s="268"/>
      <c r="E8" s="268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53"/>
      <c r="T8" s="253"/>
      <c r="U8" s="253"/>
      <c r="V8" s="253"/>
    </row>
    <row r="9" spans="1:22" ht="20.100000000000001" customHeight="1">
      <c r="A9" s="8"/>
      <c r="B9" s="24"/>
      <c r="C9" s="268"/>
      <c r="D9" s="268"/>
      <c r="E9" s="268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53"/>
      <c r="T9" s="253"/>
      <c r="U9" s="253"/>
      <c r="V9" s="253"/>
    </row>
    <row r="10" spans="1:22" ht="20.100000000000001" customHeight="1">
      <c r="A10" s="8"/>
      <c r="B10" s="24"/>
      <c r="C10" s="268"/>
      <c r="D10" s="268"/>
      <c r="E10" s="268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53"/>
      <c r="T10" s="253"/>
      <c r="U10" s="253"/>
      <c r="V10" s="253"/>
    </row>
    <row r="11" spans="1:22" ht="20.100000000000001" customHeight="1">
      <c r="A11" s="8"/>
      <c r="B11" s="24"/>
      <c r="C11" s="45"/>
      <c r="D11" s="46"/>
      <c r="E11" s="46"/>
      <c r="F11" s="4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47"/>
      <c r="R11" s="47"/>
      <c r="S11" s="47"/>
      <c r="T11" s="47"/>
      <c r="U11" s="47"/>
      <c r="V11" s="47"/>
    </row>
    <row r="12" spans="1:22" ht="20.100000000000001" customHeight="1">
      <c r="A12" s="8"/>
      <c r="B12" s="24"/>
      <c r="C12" s="236" t="s">
        <v>105</v>
      </c>
      <c r="D12" s="236"/>
      <c r="E12" s="236"/>
      <c r="F12" s="236"/>
      <c r="G12" s="236"/>
      <c r="H12" s="236"/>
      <c r="I12" s="236"/>
      <c r="J12" s="292" t="str">
        <f>IF(COUNTA(F15:R19)=0,"",COUNTA(F15:R19))</f>
        <v/>
      </c>
      <c r="K12" s="292"/>
      <c r="L12" s="8" t="s">
        <v>106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9.9499999999999993" customHeight="1">
      <c r="A13" s="8"/>
      <c r="B13" s="2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100000000000001" customHeight="1">
      <c r="A14" s="8"/>
      <c r="B14" s="24"/>
      <c r="C14" s="223" t="s">
        <v>66</v>
      </c>
      <c r="D14" s="223"/>
      <c r="E14" s="223"/>
      <c r="F14" s="223" t="s">
        <v>103</v>
      </c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4" t="s">
        <v>95</v>
      </c>
      <c r="T14" s="224"/>
      <c r="U14" s="224"/>
      <c r="V14" s="224"/>
    </row>
    <row r="15" spans="1:22" ht="20.100000000000001" customHeight="1">
      <c r="A15" s="8"/>
      <c r="B15" s="24"/>
      <c r="C15" s="268">
        <v>1</v>
      </c>
      <c r="D15" s="268"/>
      <c r="E15" s="268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53"/>
      <c r="T15" s="253"/>
      <c r="U15" s="253"/>
      <c r="V15" s="253"/>
    </row>
    <row r="16" spans="1:22" ht="20.100000000000001" customHeight="1">
      <c r="A16" s="26"/>
      <c r="B16" s="24"/>
      <c r="C16" s="268">
        <v>2</v>
      </c>
      <c r="D16" s="268"/>
      <c r="E16" s="268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53"/>
      <c r="T16" s="253"/>
      <c r="U16" s="253"/>
      <c r="V16" s="253"/>
    </row>
    <row r="17" spans="1:22" ht="20.100000000000001" customHeight="1">
      <c r="A17" s="26"/>
      <c r="B17" s="8"/>
      <c r="C17" s="290"/>
      <c r="D17" s="290"/>
      <c r="E17" s="290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53"/>
      <c r="T17" s="253"/>
      <c r="U17" s="253"/>
      <c r="V17" s="253"/>
    </row>
    <row r="18" spans="1:22" ht="20.100000000000001" customHeight="1">
      <c r="A18" s="8"/>
      <c r="B18" s="8"/>
      <c r="C18" s="290"/>
      <c r="D18" s="290"/>
      <c r="E18" s="290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53"/>
      <c r="T18" s="253"/>
      <c r="U18" s="253"/>
      <c r="V18" s="253"/>
    </row>
    <row r="19" spans="1:22" ht="20.100000000000001" customHeight="1">
      <c r="A19" s="8"/>
      <c r="B19" s="8"/>
      <c r="C19" s="290"/>
      <c r="D19" s="290"/>
      <c r="E19" s="290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53"/>
      <c r="T19" s="253"/>
      <c r="U19" s="253"/>
      <c r="V19" s="253"/>
    </row>
    <row r="20" spans="1:22" ht="20.100000000000001" customHeight="1">
      <c r="A20" s="26"/>
      <c r="B20" s="8"/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4"/>
      <c r="U20" s="24"/>
      <c r="V20" s="24"/>
    </row>
    <row r="21" spans="1:22" ht="20.100000000000001" customHeight="1">
      <c r="A21" s="26"/>
      <c r="B21" s="8"/>
      <c r="C21" s="236" t="s">
        <v>107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</row>
    <row r="22" spans="1:22" ht="9.9499999999999993" customHeight="1">
      <c r="A22" s="26"/>
      <c r="B22" s="8"/>
      <c r="C22" s="3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4"/>
      <c r="U22" s="24"/>
      <c r="V22" s="24"/>
    </row>
    <row r="23" spans="1:22" ht="20.100000000000001" customHeight="1">
      <c r="A23" s="26"/>
      <c r="B23" s="8"/>
      <c r="C23" s="37" t="s">
        <v>66</v>
      </c>
      <c r="D23" s="240" t="s">
        <v>108</v>
      </c>
      <c r="E23" s="240"/>
      <c r="F23" s="240"/>
      <c r="G23" s="240"/>
      <c r="H23" s="240"/>
      <c r="I23" s="240"/>
      <c r="J23" s="240" t="s">
        <v>103</v>
      </c>
      <c r="K23" s="240"/>
      <c r="L23" s="240"/>
      <c r="M23" s="240"/>
      <c r="N23" s="240"/>
      <c r="O23" s="240"/>
      <c r="P23" s="240"/>
      <c r="Q23" s="240"/>
      <c r="R23" s="240"/>
      <c r="S23" s="240"/>
      <c r="T23" s="223" t="s">
        <v>71</v>
      </c>
      <c r="U23" s="223"/>
      <c r="V23" s="223"/>
    </row>
    <row r="24" spans="1:22" ht="20.100000000000001" customHeight="1">
      <c r="A24" s="26"/>
      <c r="B24" s="8"/>
      <c r="C24" s="120">
        <v>1</v>
      </c>
      <c r="D24" s="231" t="s">
        <v>342</v>
      </c>
      <c r="E24" s="232"/>
      <c r="F24" s="232"/>
      <c r="G24" s="232"/>
      <c r="H24" s="232"/>
      <c r="I24" s="233"/>
      <c r="J24" s="231" t="s">
        <v>445</v>
      </c>
      <c r="K24" s="232"/>
      <c r="L24" s="232"/>
      <c r="M24" s="232"/>
      <c r="N24" s="232"/>
      <c r="O24" s="232"/>
      <c r="P24" s="232"/>
      <c r="Q24" s="232"/>
      <c r="R24" s="232"/>
      <c r="S24" s="233"/>
      <c r="T24" s="234">
        <v>3</v>
      </c>
      <c r="U24" s="241"/>
      <c r="V24" s="235"/>
    </row>
    <row r="25" spans="1:22" ht="20.100000000000001" customHeight="1">
      <c r="A25" s="26"/>
      <c r="B25" s="8"/>
      <c r="C25" s="120">
        <v>2</v>
      </c>
      <c r="D25" s="231" t="s">
        <v>437</v>
      </c>
      <c r="E25" s="232"/>
      <c r="F25" s="232"/>
      <c r="G25" s="232"/>
      <c r="H25" s="232"/>
      <c r="I25" s="233"/>
      <c r="J25" s="231" t="s">
        <v>438</v>
      </c>
      <c r="K25" s="232"/>
      <c r="L25" s="232"/>
      <c r="M25" s="232"/>
      <c r="N25" s="232"/>
      <c r="O25" s="232"/>
      <c r="P25" s="232"/>
      <c r="Q25" s="232"/>
      <c r="R25" s="232"/>
      <c r="S25" s="233"/>
      <c r="T25" s="234">
        <v>1</v>
      </c>
      <c r="U25" s="241"/>
      <c r="V25" s="235"/>
    </row>
    <row r="26" spans="1:22" ht="20.100000000000001" customHeight="1">
      <c r="A26" s="26"/>
      <c r="B26" s="8"/>
      <c r="C26" s="120">
        <v>2</v>
      </c>
      <c r="D26" s="231" t="s">
        <v>440</v>
      </c>
      <c r="E26" s="232"/>
      <c r="F26" s="232"/>
      <c r="G26" s="232"/>
      <c r="H26" s="232"/>
      <c r="I26" s="233"/>
      <c r="J26" s="231" t="s">
        <v>439</v>
      </c>
      <c r="K26" s="232"/>
      <c r="L26" s="232"/>
      <c r="M26" s="232"/>
      <c r="N26" s="232"/>
      <c r="O26" s="232"/>
      <c r="P26" s="232"/>
      <c r="Q26" s="232"/>
      <c r="R26" s="232"/>
      <c r="S26" s="233"/>
      <c r="T26" s="234">
        <v>1</v>
      </c>
      <c r="U26" s="241"/>
      <c r="V26" s="235"/>
    </row>
    <row r="27" spans="1:22" ht="20.100000000000001" customHeight="1">
      <c r="A27" s="26"/>
      <c r="B27" s="8"/>
      <c r="C27" s="120">
        <v>4</v>
      </c>
      <c r="D27" s="231" t="s">
        <v>441</v>
      </c>
      <c r="E27" s="232"/>
      <c r="F27" s="232"/>
      <c r="G27" s="232"/>
      <c r="H27" s="232"/>
      <c r="I27" s="233"/>
      <c r="J27" s="231" t="s">
        <v>442</v>
      </c>
      <c r="K27" s="232"/>
      <c r="L27" s="232"/>
      <c r="M27" s="232"/>
      <c r="N27" s="232"/>
      <c r="O27" s="232"/>
      <c r="P27" s="232"/>
      <c r="Q27" s="232"/>
      <c r="R27" s="232"/>
      <c r="S27" s="233"/>
      <c r="T27" s="234">
        <v>1</v>
      </c>
      <c r="U27" s="241"/>
      <c r="V27" s="235"/>
    </row>
    <row r="28" spans="1:22" ht="20.100000000000001" customHeight="1">
      <c r="A28" s="26"/>
      <c r="B28" s="8"/>
      <c r="C28" s="120">
        <v>5</v>
      </c>
      <c r="D28" s="231" t="s">
        <v>443</v>
      </c>
      <c r="E28" s="232"/>
      <c r="F28" s="232"/>
      <c r="G28" s="232"/>
      <c r="H28" s="232"/>
      <c r="I28" s="233"/>
      <c r="J28" s="231" t="s">
        <v>444</v>
      </c>
      <c r="K28" s="232"/>
      <c r="L28" s="232"/>
      <c r="M28" s="232"/>
      <c r="N28" s="232"/>
      <c r="O28" s="232"/>
      <c r="P28" s="232"/>
      <c r="Q28" s="232"/>
      <c r="R28" s="232"/>
      <c r="S28" s="233"/>
      <c r="T28" s="234">
        <v>1</v>
      </c>
      <c r="U28" s="241"/>
      <c r="V28" s="235"/>
    </row>
    <row r="29" spans="1:22" ht="20.100000000000001" customHeight="1">
      <c r="A29" s="26"/>
      <c r="B29" s="8"/>
      <c r="C29" s="36"/>
      <c r="D29" s="284"/>
      <c r="E29" s="285"/>
      <c r="F29" s="285"/>
      <c r="G29" s="285"/>
      <c r="H29" s="285"/>
      <c r="I29" s="286"/>
      <c r="J29" s="284"/>
      <c r="K29" s="285"/>
      <c r="L29" s="285"/>
      <c r="M29" s="285"/>
      <c r="N29" s="285"/>
      <c r="O29" s="285"/>
      <c r="P29" s="285"/>
      <c r="Q29" s="285"/>
      <c r="R29" s="285"/>
      <c r="S29" s="286"/>
      <c r="T29" s="287"/>
      <c r="U29" s="288"/>
      <c r="V29" s="289"/>
    </row>
    <row r="30" spans="1:22" ht="20.100000000000001" customHeight="1">
      <c r="A30" s="26"/>
      <c r="B30" s="8"/>
      <c r="C30" s="36"/>
      <c r="D30" s="284"/>
      <c r="E30" s="285"/>
      <c r="F30" s="285"/>
      <c r="G30" s="285"/>
      <c r="H30" s="285"/>
      <c r="I30" s="286"/>
      <c r="J30" s="284"/>
      <c r="K30" s="285"/>
      <c r="L30" s="285"/>
      <c r="M30" s="285"/>
      <c r="N30" s="285"/>
      <c r="O30" s="285"/>
      <c r="P30" s="285"/>
      <c r="Q30" s="285"/>
      <c r="R30" s="285"/>
      <c r="S30" s="286"/>
      <c r="T30" s="287"/>
      <c r="U30" s="288"/>
      <c r="V30" s="289"/>
    </row>
    <row r="31" spans="1:22" ht="20.100000000000001" customHeight="1">
      <c r="A31" s="8"/>
      <c r="B31" s="8"/>
      <c r="C31" s="36"/>
      <c r="D31" s="284"/>
      <c r="E31" s="285"/>
      <c r="F31" s="285"/>
      <c r="G31" s="285"/>
      <c r="H31" s="285"/>
      <c r="I31" s="286"/>
      <c r="J31" s="284"/>
      <c r="K31" s="285"/>
      <c r="L31" s="285"/>
      <c r="M31" s="285"/>
      <c r="N31" s="285"/>
      <c r="O31" s="285"/>
      <c r="P31" s="285"/>
      <c r="Q31" s="285"/>
      <c r="R31" s="285"/>
      <c r="S31" s="286"/>
      <c r="T31" s="287"/>
      <c r="U31" s="288"/>
      <c r="V31" s="289"/>
    </row>
    <row r="32" spans="1:22" ht="20.100000000000001" customHeight="1">
      <c r="A32" s="8"/>
      <c r="B32" s="8"/>
      <c r="C32" s="36"/>
      <c r="D32" s="284"/>
      <c r="E32" s="285"/>
      <c r="F32" s="285"/>
      <c r="G32" s="285"/>
      <c r="H32" s="285"/>
      <c r="I32" s="286"/>
      <c r="J32" s="284"/>
      <c r="K32" s="285"/>
      <c r="L32" s="285"/>
      <c r="M32" s="285"/>
      <c r="N32" s="285"/>
      <c r="O32" s="285"/>
      <c r="P32" s="285"/>
      <c r="Q32" s="285"/>
      <c r="R32" s="285"/>
      <c r="S32" s="286"/>
      <c r="T32" s="287"/>
      <c r="U32" s="288"/>
      <c r="V32" s="289"/>
    </row>
    <row r="33" spans="1:22" ht="20.100000000000001" customHeight="1">
      <c r="A33" s="8"/>
      <c r="B33" s="8"/>
      <c r="C33" s="36"/>
      <c r="D33" s="284"/>
      <c r="E33" s="285"/>
      <c r="F33" s="285"/>
      <c r="G33" s="285"/>
      <c r="H33" s="285"/>
      <c r="I33" s="286"/>
      <c r="J33" s="284"/>
      <c r="K33" s="285"/>
      <c r="L33" s="285"/>
      <c r="M33" s="285"/>
      <c r="N33" s="285"/>
      <c r="O33" s="285"/>
      <c r="P33" s="285"/>
      <c r="Q33" s="285"/>
      <c r="R33" s="285"/>
      <c r="S33" s="286"/>
      <c r="T33" s="287"/>
      <c r="U33" s="288"/>
      <c r="V33" s="289"/>
    </row>
    <row r="34" spans="1:22" ht="20.100000000000001" customHeight="1">
      <c r="A34" s="8"/>
      <c r="B34" s="8"/>
      <c r="C34" s="36"/>
      <c r="D34" s="284"/>
      <c r="E34" s="285"/>
      <c r="F34" s="285"/>
      <c r="G34" s="285"/>
      <c r="H34" s="285"/>
      <c r="I34" s="286"/>
      <c r="J34" s="284"/>
      <c r="K34" s="285"/>
      <c r="L34" s="285"/>
      <c r="M34" s="285"/>
      <c r="N34" s="285"/>
      <c r="O34" s="285"/>
      <c r="P34" s="285"/>
      <c r="Q34" s="285"/>
      <c r="R34" s="285"/>
      <c r="S34" s="286"/>
      <c r="T34" s="287"/>
      <c r="U34" s="288"/>
      <c r="V34" s="289"/>
    </row>
    <row r="35" spans="1:22" ht="20.100000000000001" customHeight="1">
      <c r="A35" s="8"/>
      <c r="B35" s="8"/>
      <c r="C35" s="36"/>
      <c r="D35" s="284"/>
      <c r="E35" s="285"/>
      <c r="F35" s="285"/>
      <c r="G35" s="285"/>
      <c r="H35" s="285"/>
      <c r="I35" s="286"/>
      <c r="J35" s="284"/>
      <c r="K35" s="285"/>
      <c r="L35" s="285"/>
      <c r="M35" s="285"/>
      <c r="N35" s="285"/>
      <c r="O35" s="285"/>
      <c r="P35" s="285"/>
      <c r="Q35" s="285"/>
      <c r="R35" s="285"/>
      <c r="S35" s="286"/>
      <c r="T35" s="287"/>
      <c r="U35" s="288"/>
      <c r="V35" s="289"/>
    </row>
  </sheetData>
  <mergeCells count="82"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  <mergeCell ref="T28:V28"/>
    <mergeCell ref="D26:I26"/>
    <mergeCell ref="J26:S26"/>
    <mergeCell ref="D27:I27"/>
    <mergeCell ref="J27:S27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C17:E17"/>
    <mergeCell ref="F17:R17"/>
    <mergeCell ref="S17:V17"/>
    <mergeCell ref="C15:E15"/>
    <mergeCell ref="F15:R15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7"/>
  <sheetViews>
    <sheetView zoomScaleNormal="100" workbookViewId="0">
      <selection activeCell="P46" sqref="P46:Q46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6</v>
      </c>
    </row>
    <row r="2" spans="1:22" ht="20.100000000000001" customHeight="1">
      <c r="A2" s="40"/>
      <c r="B2" s="29"/>
      <c r="C2" s="236" t="s">
        <v>109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300" t="str">
        <f>IF(COUNTA(P5:V14)=0,"",COUNTA(P5:V14))</f>
        <v/>
      </c>
      <c r="P2" s="300"/>
      <c r="Q2" s="8" t="s">
        <v>110</v>
      </c>
      <c r="R2" s="8"/>
      <c r="S2" s="8"/>
      <c r="T2" s="8"/>
      <c r="U2" s="8"/>
      <c r="V2" s="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4"/>
      <c r="C4" s="43" t="s">
        <v>66</v>
      </c>
      <c r="D4" s="223" t="s">
        <v>111</v>
      </c>
      <c r="E4" s="223"/>
      <c r="F4" s="223"/>
      <c r="G4" s="223"/>
      <c r="H4" s="223"/>
      <c r="I4" s="223" t="s">
        <v>112</v>
      </c>
      <c r="J4" s="223"/>
      <c r="K4" s="223"/>
      <c r="L4" s="223"/>
      <c r="M4" s="223"/>
      <c r="N4" s="223"/>
      <c r="O4" s="223"/>
      <c r="P4" s="223" t="s">
        <v>113</v>
      </c>
      <c r="Q4" s="223"/>
      <c r="R4" s="223"/>
      <c r="S4" s="223"/>
      <c r="T4" s="223"/>
      <c r="U4" s="223"/>
      <c r="V4" s="223"/>
    </row>
    <row r="5" spans="1:22" ht="20.100000000000001" customHeight="1">
      <c r="A5" s="8"/>
      <c r="B5" s="24"/>
      <c r="C5" s="33">
        <v>1</v>
      </c>
      <c r="D5" s="301"/>
      <c r="E5" s="301"/>
      <c r="F5" s="301"/>
      <c r="G5" s="301"/>
      <c r="H5" s="301"/>
      <c r="I5" s="294"/>
      <c r="J5" s="295"/>
      <c r="K5" s="295"/>
      <c r="L5" s="295"/>
      <c r="M5" s="295"/>
      <c r="N5" s="295"/>
      <c r="O5" s="296"/>
      <c r="P5" s="293"/>
      <c r="Q5" s="293"/>
      <c r="R5" s="293"/>
      <c r="S5" s="293"/>
      <c r="T5" s="293"/>
      <c r="U5" s="293"/>
      <c r="V5" s="293"/>
    </row>
    <row r="6" spans="1:22" ht="20.100000000000001" customHeight="1">
      <c r="A6" s="8"/>
      <c r="B6" s="24"/>
      <c r="C6" s="33">
        <f>C5+1</f>
        <v>2</v>
      </c>
      <c r="D6" s="301"/>
      <c r="E6" s="301"/>
      <c r="F6" s="301"/>
      <c r="G6" s="301"/>
      <c r="H6" s="301"/>
      <c r="I6" s="294"/>
      <c r="J6" s="295"/>
      <c r="K6" s="295"/>
      <c r="L6" s="295"/>
      <c r="M6" s="295"/>
      <c r="N6" s="295"/>
      <c r="O6" s="296"/>
      <c r="P6" s="293"/>
      <c r="Q6" s="293"/>
      <c r="R6" s="293"/>
      <c r="S6" s="293"/>
      <c r="T6" s="293"/>
      <c r="U6" s="293"/>
      <c r="V6" s="293"/>
    </row>
    <row r="7" spans="1:22" ht="20.100000000000001" customHeight="1">
      <c r="A7" s="8"/>
      <c r="B7" s="24"/>
      <c r="C7" s="48">
        <f t="shared" ref="C7:C14" si="0">C6+1</f>
        <v>3</v>
      </c>
      <c r="D7" s="301"/>
      <c r="E7" s="301"/>
      <c r="F7" s="301"/>
      <c r="G7" s="301"/>
      <c r="H7" s="301"/>
      <c r="I7" s="294"/>
      <c r="J7" s="295"/>
      <c r="K7" s="295"/>
      <c r="L7" s="295"/>
      <c r="M7" s="295"/>
      <c r="N7" s="295"/>
      <c r="O7" s="296"/>
      <c r="P7" s="293"/>
      <c r="Q7" s="293"/>
      <c r="R7" s="293"/>
      <c r="S7" s="293"/>
      <c r="T7" s="293"/>
      <c r="U7" s="293"/>
      <c r="V7" s="293"/>
    </row>
    <row r="8" spans="1:22" ht="20.100000000000001" customHeight="1">
      <c r="A8" s="8"/>
      <c r="B8" s="24"/>
      <c r="C8" s="48">
        <f t="shared" si="0"/>
        <v>4</v>
      </c>
      <c r="D8" s="301"/>
      <c r="E8" s="301"/>
      <c r="F8" s="301"/>
      <c r="G8" s="301"/>
      <c r="H8" s="301"/>
      <c r="I8" s="294"/>
      <c r="J8" s="295"/>
      <c r="K8" s="295"/>
      <c r="L8" s="295"/>
      <c r="M8" s="295"/>
      <c r="N8" s="295"/>
      <c r="O8" s="296"/>
      <c r="P8" s="293"/>
      <c r="Q8" s="293"/>
      <c r="R8" s="293"/>
      <c r="S8" s="293"/>
      <c r="T8" s="293"/>
      <c r="U8" s="293"/>
      <c r="V8" s="293"/>
    </row>
    <row r="9" spans="1:22" ht="20.100000000000001" customHeight="1">
      <c r="A9" s="8"/>
      <c r="B9" s="24"/>
      <c r="C9" s="48">
        <f t="shared" si="0"/>
        <v>5</v>
      </c>
      <c r="D9" s="302"/>
      <c r="E9" s="302"/>
      <c r="F9" s="302"/>
      <c r="G9" s="302"/>
      <c r="H9" s="302"/>
      <c r="I9" s="294"/>
      <c r="J9" s="295"/>
      <c r="K9" s="295"/>
      <c r="L9" s="295"/>
      <c r="M9" s="295"/>
      <c r="N9" s="295"/>
      <c r="O9" s="296"/>
      <c r="P9" s="293"/>
      <c r="Q9" s="293"/>
      <c r="R9" s="293"/>
      <c r="S9" s="293"/>
      <c r="T9" s="293"/>
      <c r="U9" s="293"/>
      <c r="V9" s="293"/>
    </row>
    <row r="10" spans="1:22" ht="20.100000000000001" customHeight="1">
      <c r="A10" s="8"/>
      <c r="B10" s="24"/>
      <c r="C10" s="48">
        <f t="shared" si="0"/>
        <v>6</v>
      </c>
      <c r="D10" s="302"/>
      <c r="E10" s="302"/>
      <c r="F10" s="302"/>
      <c r="G10" s="302"/>
      <c r="H10" s="302"/>
      <c r="I10" s="294"/>
      <c r="J10" s="295"/>
      <c r="K10" s="295"/>
      <c r="L10" s="295"/>
      <c r="M10" s="295"/>
      <c r="N10" s="295"/>
      <c r="O10" s="296"/>
      <c r="P10" s="293"/>
      <c r="Q10" s="293"/>
      <c r="R10" s="293"/>
      <c r="S10" s="293"/>
      <c r="T10" s="293"/>
      <c r="U10" s="293"/>
      <c r="V10" s="293"/>
    </row>
    <row r="11" spans="1:22" ht="20.100000000000001" customHeight="1">
      <c r="A11" s="8"/>
      <c r="B11" s="24"/>
      <c r="C11" s="139">
        <f t="shared" si="0"/>
        <v>7</v>
      </c>
      <c r="D11" s="301"/>
      <c r="E11" s="301"/>
      <c r="F11" s="301"/>
      <c r="G11" s="301"/>
      <c r="H11" s="301"/>
      <c r="I11" s="294"/>
      <c r="J11" s="295"/>
      <c r="K11" s="295"/>
      <c r="L11" s="295"/>
      <c r="M11" s="295"/>
      <c r="N11" s="295"/>
      <c r="O11" s="296"/>
      <c r="P11" s="294"/>
      <c r="Q11" s="295"/>
      <c r="R11" s="295"/>
      <c r="S11" s="295"/>
      <c r="T11" s="295"/>
      <c r="U11" s="295"/>
      <c r="V11" s="296"/>
    </row>
    <row r="12" spans="1:22" ht="20.100000000000001" customHeight="1">
      <c r="A12" s="8"/>
      <c r="B12" s="24"/>
      <c r="C12" s="48">
        <f t="shared" si="0"/>
        <v>8</v>
      </c>
      <c r="D12" s="301"/>
      <c r="E12" s="301"/>
      <c r="F12" s="301"/>
      <c r="G12" s="301"/>
      <c r="H12" s="301"/>
      <c r="I12" s="294"/>
      <c r="J12" s="295"/>
      <c r="K12" s="295"/>
      <c r="L12" s="295"/>
      <c r="M12" s="295"/>
      <c r="N12" s="295"/>
      <c r="O12" s="296"/>
      <c r="P12" s="297"/>
      <c r="Q12" s="298"/>
      <c r="R12" s="298"/>
      <c r="S12" s="298"/>
      <c r="T12" s="298"/>
      <c r="U12" s="298"/>
      <c r="V12" s="299"/>
    </row>
    <row r="13" spans="1:22" ht="20.100000000000001" customHeight="1">
      <c r="A13" s="8"/>
      <c r="B13" s="24"/>
      <c r="C13" s="48">
        <f t="shared" si="0"/>
        <v>9</v>
      </c>
      <c r="D13" s="301"/>
      <c r="E13" s="301"/>
      <c r="F13" s="301"/>
      <c r="G13" s="301"/>
      <c r="H13" s="301"/>
      <c r="I13" s="294"/>
      <c r="J13" s="295"/>
      <c r="K13" s="295"/>
      <c r="L13" s="295"/>
      <c r="M13" s="295"/>
      <c r="N13" s="295"/>
      <c r="O13" s="296"/>
      <c r="P13" s="294"/>
      <c r="Q13" s="295"/>
      <c r="R13" s="295"/>
      <c r="S13" s="295"/>
      <c r="T13" s="295"/>
      <c r="U13" s="295"/>
      <c r="V13" s="296"/>
    </row>
    <row r="14" spans="1:22" ht="20.100000000000001" customHeight="1">
      <c r="A14" s="8"/>
      <c r="B14" s="24"/>
      <c r="C14" s="48">
        <f t="shared" si="0"/>
        <v>10</v>
      </c>
      <c r="D14" s="301"/>
      <c r="E14" s="301"/>
      <c r="F14" s="301"/>
      <c r="G14" s="301"/>
      <c r="H14" s="301"/>
      <c r="I14" s="294"/>
      <c r="J14" s="295"/>
      <c r="K14" s="295"/>
      <c r="L14" s="295"/>
      <c r="M14" s="295"/>
      <c r="N14" s="295"/>
      <c r="O14" s="296"/>
      <c r="P14" s="297"/>
      <c r="Q14" s="298"/>
      <c r="R14" s="298"/>
      <c r="S14" s="298"/>
      <c r="T14" s="298"/>
      <c r="U14" s="298"/>
      <c r="V14" s="299"/>
    </row>
    <row r="15" spans="1:22" ht="20.100000000000001" customHeight="1">
      <c r="A15" s="8"/>
      <c r="B15" s="24"/>
      <c r="C15" s="24"/>
      <c r="D15" s="24"/>
      <c r="E15" s="24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47"/>
      <c r="V15" s="47"/>
    </row>
    <row r="16" spans="1:22" ht="20.100000000000001" customHeight="1">
      <c r="A16" s="8"/>
      <c r="B16" s="24"/>
      <c r="C16" s="236" t="s">
        <v>114</v>
      </c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</row>
    <row r="17" spans="1:22" ht="5.0999999999999996" customHeight="1">
      <c r="A17" s="8"/>
      <c r="B17" s="2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24"/>
      <c r="C18" s="49" t="s">
        <v>35</v>
      </c>
      <c r="D18" s="303" t="s">
        <v>115</v>
      </c>
      <c r="E18" s="303"/>
      <c r="F18" s="303"/>
      <c r="G18" s="303"/>
      <c r="H18" s="303"/>
      <c r="I18" s="303"/>
      <c r="J18" s="303"/>
      <c r="K18" s="303"/>
      <c r="L18" s="303"/>
      <c r="M18" s="15"/>
      <c r="N18" s="304" t="s">
        <v>116</v>
      </c>
      <c r="O18" s="304"/>
      <c r="P18" s="304"/>
      <c r="Q18" s="304"/>
      <c r="R18" s="304"/>
      <c r="S18" s="304"/>
      <c r="T18" s="304"/>
      <c r="U18" s="304"/>
      <c r="V18" s="304"/>
    </row>
    <row r="19" spans="1:22" ht="5.0999999999999996" customHeight="1">
      <c r="A19" s="26"/>
      <c r="B19" s="24"/>
      <c r="C19" s="24"/>
      <c r="D19" s="24"/>
      <c r="E19" s="24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47"/>
      <c r="U19" s="47"/>
      <c r="V19" s="47"/>
    </row>
    <row r="20" spans="1:22" ht="20.100000000000001" customHeight="1">
      <c r="A20" s="26"/>
      <c r="B20" s="8"/>
      <c r="C20" s="15" t="s">
        <v>35</v>
      </c>
      <c r="D20" s="303" t="s">
        <v>117</v>
      </c>
      <c r="E20" s="303"/>
      <c r="F20" s="303"/>
      <c r="G20" s="303"/>
      <c r="H20" s="303"/>
      <c r="I20" s="303"/>
      <c r="J20" s="303"/>
      <c r="K20" s="303"/>
      <c r="L20" s="303"/>
      <c r="M20" s="15" t="s">
        <v>35</v>
      </c>
      <c r="N20" s="304" t="s">
        <v>129</v>
      </c>
      <c r="O20" s="304"/>
      <c r="P20" s="304"/>
      <c r="Q20" s="304"/>
      <c r="R20" s="304"/>
      <c r="S20" s="304"/>
      <c r="T20" s="304"/>
      <c r="U20" s="304"/>
      <c r="V20" s="304"/>
    </row>
    <row r="21" spans="1:22" ht="5.0999999999999996" customHeight="1">
      <c r="A21" s="8"/>
      <c r="B21" s="8"/>
      <c r="C21" s="24"/>
      <c r="D21" s="24"/>
      <c r="E21" s="24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7"/>
      <c r="U21" s="47"/>
      <c r="V21" s="47"/>
    </row>
    <row r="22" spans="1:22" ht="20.100000000000001" customHeight="1">
      <c r="A22" s="8"/>
      <c r="B22" s="8"/>
      <c r="C22" s="15" t="s">
        <v>35</v>
      </c>
      <c r="D22" s="303" t="s">
        <v>118</v>
      </c>
      <c r="E22" s="303"/>
      <c r="F22" s="303"/>
      <c r="G22" s="303"/>
      <c r="H22" s="303"/>
      <c r="I22" s="303"/>
      <c r="J22" s="303"/>
      <c r="K22" s="303"/>
      <c r="L22" s="303"/>
      <c r="M22" s="15"/>
      <c r="N22" s="304" t="s">
        <v>130</v>
      </c>
      <c r="O22" s="304"/>
      <c r="P22" s="304"/>
      <c r="Q22" s="304"/>
      <c r="R22" s="304"/>
      <c r="S22" s="304"/>
      <c r="T22" s="304"/>
      <c r="U22" s="304"/>
      <c r="V22" s="304"/>
    </row>
    <row r="23" spans="1:22" ht="5.0999999999999996" customHeight="1">
      <c r="A23" s="26"/>
      <c r="B23" s="8"/>
      <c r="C23" s="3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4"/>
      <c r="U23" s="24"/>
      <c r="V23" s="24"/>
    </row>
    <row r="24" spans="1:22" ht="20.100000000000001" customHeight="1">
      <c r="A24" s="26"/>
      <c r="B24" s="8"/>
      <c r="C24" s="15" t="s">
        <v>35</v>
      </c>
      <c r="D24" s="303" t="s">
        <v>119</v>
      </c>
      <c r="E24" s="303"/>
      <c r="F24" s="303"/>
      <c r="G24" s="303"/>
      <c r="H24" s="303"/>
      <c r="I24" s="303"/>
      <c r="J24" s="303"/>
      <c r="K24" s="303"/>
      <c r="L24" s="303"/>
      <c r="M24" s="15" t="s">
        <v>35</v>
      </c>
      <c r="N24" s="304" t="s">
        <v>131</v>
      </c>
      <c r="O24" s="304"/>
      <c r="P24" s="304"/>
      <c r="Q24" s="304"/>
      <c r="R24" s="304"/>
      <c r="S24" s="304"/>
      <c r="T24" s="304"/>
      <c r="U24" s="304"/>
      <c r="V24" s="304"/>
    </row>
    <row r="25" spans="1:22" ht="5.0999999999999996" customHeight="1">
      <c r="A25" s="26"/>
      <c r="B25" s="8"/>
      <c r="C25" s="3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4"/>
      <c r="U25" s="24"/>
      <c r="V25" s="24"/>
    </row>
    <row r="26" spans="1:22" ht="20.100000000000001" customHeight="1">
      <c r="A26" s="26"/>
      <c r="B26" s="8"/>
      <c r="C26" s="15" t="s">
        <v>35</v>
      </c>
      <c r="D26" s="303" t="s">
        <v>120</v>
      </c>
      <c r="E26" s="303"/>
      <c r="F26" s="303"/>
      <c r="G26" s="303"/>
      <c r="H26" s="303"/>
      <c r="I26" s="303"/>
      <c r="J26" s="303"/>
      <c r="K26" s="303"/>
      <c r="L26" s="303"/>
      <c r="M26" s="15" t="s">
        <v>35</v>
      </c>
      <c r="N26" s="304" t="s">
        <v>132</v>
      </c>
      <c r="O26" s="304"/>
      <c r="P26" s="304"/>
      <c r="Q26" s="304"/>
      <c r="R26" s="304"/>
      <c r="S26" s="304"/>
      <c r="T26" s="304"/>
      <c r="U26" s="304"/>
      <c r="V26" s="304"/>
    </row>
    <row r="27" spans="1:22" ht="5.0999999999999996" customHeight="1">
      <c r="A27" s="26"/>
      <c r="B27" s="8"/>
      <c r="C27" s="3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4"/>
      <c r="U27" s="24"/>
      <c r="V27" s="24"/>
    </row>
    <row r="28" spans="1:22" ht="20.100000000000001" customHeight="1">
      <c r="A28" s="26"/>
      <c r="B28" s="8"/>
      <c r="C28" s="15" t="s">
        <v>35</v>
      </c>
      <c r="D28" s="303" t="s">
        <v>121</v>
      </c>
      <c r="E28" s="303"/>
      <c r="F28" s="303"/>
      <c r="G28" s="303"/>
      <c r="H28" s="303"/>
      <c r="I28" s="303"/>
      <c r="J28" s="303"/>
      <c r="K28" s="303"/>
      <c r="L28" s="303"/>
      <c r="M28" s="15" t="s">
        <v>35</v>
      </c>
      <c r="N28" s="304" t="s">
        <v>133</v>
      </c>
      <c r="O28" s="304"/>
      <c r="P28" s="304"/>
      <c r="Q28" s="304"/>
      <c r="R28" s="304"/>
      <c r="S28" s="304"/>
      <c r="T28" s="304"/>
      <c r="U28" s="304"/>
      <c r="V28" s="304"/>
    </row>
    <row r="29" spans="1:22" ht="5.0999999999999996" customHeight="1">
      <c r="A29" s="26"/>
      <c r="B29" s="8"/>
      <c r="C29" s="31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4"/>
      <c r="U29" s="24"/>
      <c r="V29" s="24"/>
    </row>
    <row r="30" spans="1:22" ht="20.100000000000001" customHeight="1">
      <c r="A30" s="26"/>
      <c r="B30" s="8"/>
      <c r="C30" s="15"/>
      <c r="D30" s="303" t="s">
        <v>122</v>
      </c>
      <c r="E30" s="303"/>
      <c r="F30" s="303"/>
      <c r="G30" s="303"/>
      <c r="H30" s="303"/>
      <c r="I30" s="303"/>
      <c r="J30" s="303"/>
      <c r="K30" s="303"/>
      <c r="L30" s="303"/>
      <c r="M30" s="15" t="s">
        <v>35</v>
      </c>
      <c r="N30" s="304" t="s">
        <v>134</v>
      </c>
      <c r="O30" s="304"/>
      <c r="P30" s="304"/>
      <c r="Q30" s="304"/>
      <c r="R30" s="304"/>
      <c r="S30" s="304"/>
      <c r="T30" s="304"/>
      <c r="U30" s="304"/>
      <c r="V30" s="304"/>
    </row>
    <row r="31" spans="1:22" ht="5.0999999999999996" customHeight="1">
      <c r="A31" s="26"/>
      <c r="B31" s="8"/>
      <c r="C31" s="31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4"/>
      <c r="U31" s="24"/>
      <c r="V31" s="24"/>
    </row>
    <row r="32" spans="1:22" ht="20.100000000000001" customHeight="1">
      <c r="A32" s="26"/>
      <c r="B32" s="8"/>
      <c r="C32" s="15"/>
      <c r="D32" s="303" t="s">
        <v>123</v>
      </c>
      <c r="E32" s="303"/>
      <c r="F32" s="303"/>
      <c r="G32" s="303"/>
      <c r="H32" s="303"/>
      <c r="I32" s="303"/>
      <c r="J32" s="303"/>
      <c r="K32" s="303"/>
      <c r="L32" s="303"/>
      <c r="M32" s="15" t="s">
        <v>35</v>
      </c>
      <c r="N32" s="304" t="s">
        <v>135</v>
      </c>
      <c r="O32" s="304"/>
      <c r="P32" s="304"/>
      <c r="Q32" s="304"/>
      <c r="R32" s="304"/>
      <c r="S32" s="304"/>
      <c r="T32" s="304"/>
      <c r="U32" s="304"/>
      <c r="V32" s="304"/>
    </row>
    <row r="33" spans="1:22" ht="5.0999999999999996" customHeight="1">
      <c r="A33" s="26"/>
      <c r="B33" s="8"/>
      <c r="C33" s="31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4"/>
      <c r="U33" s="24"/>
      <c r="V33" s="24"/>
    </row>
    <row r="34" spans="1:22" ht="20.100000000000001" customHeight="1">
      <c r="A34" s="8"/>
      <c r="B34" s="8"/>
      <c r="C34" s="15"/>
      <c r="D34" s="303" t="s">
        <v>124</v>
      </c>
      <c r="E34" s="303"/>
      <c r="F34" s="303"/>
      <c r="G34" s="303"/>
      <c r="H34" s="303"/>
      <c r="I34" s="303"/>
      <c r="J34" s="303"/>
      <c r="K34" s="303"/>
      <c r="L34" s="303"/>
      <c r="M34" s="15"/>
      <c r="N34" s="304" t="s">
        <v>136</v>
      </c>
      <c r="O34" s="304"/>
      <c r="P34" s="304"/>
      <c r="Q34" s="304"/>
      <c r="R34" s="304"/>
      <c r="S34" s="304"/>
      <c r="T34" s="304"/>
      <c r="U34" s="304"/>
      <c r="V34" s="304"/>
    </row>
    <row r="35" spans="1:22" ht="5.0999999999999996" customHeight="1">
      <c r="A35" s="8"/>
      <c r="B35" s="8"/>
      <c r="C35" s="3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4"/>
      <c r="U35" s="24"/>
      <c r="V35" s="24"/>
    </row>
    <row r="36" spans="1:22" ht="20.100000000000001" customHeight="1">
      <c r="A36" s="8"/>
      <c r="B36" s="8"/>
      <c r="C36" s="15"/>
      <c r="D36" s="303" t="s">
        <v>125</v>
      </c>
      <c r="E36" s="303"/>
      <c r="F36" s="303"/>
      <c r="G36" s="303"/>
      <c r="H36" s="303"/>
      <c r="I36" s="303"/>
      <c r="J36" s="303"/>
      <c r="K36" s="303"/>
      <c r="L36" s="303"/>
      <c r="M36" s="15" t="s">
        <v>35</v>
      </c>
      <c r="N36" s="304" t="s">
        <v>137</v>
      </c>
      <c r="O36" s="304"/>
      <c r="P36" s="304"/>
      <c r="Q36" s="304"/>
      <c r="R36" s="304"/>
      <c r="S36" s="304"/>
      <c r="T36" s="304"/>
      <c r="U36" s="304"/>
      <c r="V36" s="304"/>
    </row>
    <row r="37" spans="1:22" ht="5.0999999999999996" customHeight="1">
      <c r="A37" s="8"/>
      <c r="B37" s="8"/>
      <c r="C37" s="3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4"/>
      <c r="U37" s="24"/>
      <c r="V37" s="24"/>
    </row>
    <row r="38" spans="1:22" ht="20.100000000000001" customHeight="1">
      <c r="A38" s="8"/>
      <c r="B38" s="8"/>
      <c r="C38" s="15" t="s">
        <v>35</v>
      </c>
      <c r="D38" s="303" t="s">
        <v>126</v>
      </c>
      <c r="E38" s="303"/>
      <c r="F38" s="303"/>
      <c r="G38" s="303"/>
      <c r="H38" s="303"/>
      <c r="I38" s="303"/>
      <c r="J38" s="303"/>
      <c r="K38" s="303"/>
      <c r="L38" s="303"/>
      <c r="M38" s="15" t="s">
        <v>35</v>
      </c>
      <c r="N38" s="304" t="s">
        <v>138</v>
      </c>
      <c r="O38" s="304"/>
      <c r="P38" s="304"/>
      <c r="Q38" s="304"/>
      <c r="R38" s="304"/>
      <c r="S38" s="304"/>
      <c r="T38" s="304"/>
      <c r="U38" s="304"/>
      <c r="V38" s="304"/>
    </row>
    <row r="39" spans="1:22" ht="5.0999999999999996" customHeight="1">
      <c r="A39" s="8"/>
      <c r="B39" s="8"/>
      <c r="C39" s="3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4"/>
      <c r="U39" s="24"/>
      <c r="V39" s="24"/>
    </row>
    <row r="40" spans="1:22" ht="20.100000000000001" customHeight="1">
      <c r="A40" s="8"/>
      <c r="B40" s="8"/>
      <c r="C40" s="15" t="s">
        <v>35</v>
      </c>
      <c r="D40" s="303" t="s">
        <v>127</v>
      </c>
      <c r="E40" s="303"/>
      <c r="F40" s="303"/>
      <c r="G40" s="303"/>
      <c r="H40" s="303"/>
      <c r="I40" s="303"/>
      <c r="J40" s="303"/>
      <c r="K40" s="303"/>
      <c r="L40" s="303"/>
      <c r="M40" s="15"/>
      <c r="N40" s="304" t="s">
        <v>139</v>
      </c>
      <c r="O40" s="304"/>
      <c r="P40" s="304"/>
      <c r="Q40" s="304"/>
      <c r="R40" s="304"/>
      <c r="S40" s="304"/>
      <c r="T40" s="304"/>
      <c r="U40" s="304"/>
      <c r="V40" s="304"/>
    </row>
    <row r="41" spans="1:22" ht="5.0999999999999996" customHeight="1">
      <c r="A41" s="8"/>
      <c r="B41" s="8"/>
      <c r="C41" s="31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4"/>
      <c r="U41" s="24"/>
      <c r="V41" s="24"/>
    </row>
    <row r="42" spans="1:22" ht="20.100000000000001" customHeight="1">
      <c r="A42" s="8"/>
      <c r="B42" s="8"/>
      <c r="C42" s="15" t="s">
        <v>35</v>
      </c>
      <c r="D42" s="303" t="s">
        <v>128</v>
      </c>
      <c r="E42" s="303"/>
      <c r="F42" s="303"/>
      <c r="G42" s="303"/>
      <c r="H42" s="303"/>
      <c r="I42" s="303"/>
      <c r="J42" s="303"/>
      <c r="K42" s="303"/>
      <c r="L42" s="303"/>
      <c r="M42" s="15" t="s">
        <v>35</v>
      </c>
      <c r="N42" s="304" t="s">
        <v>140</v>
      </c>
      <c r="O42" s="304"/>
      <c r="P42" s="304"/>
      <c r="Q42" s="304"/>
      <c r="R42" s="304"/>
      <c r="S42" s="304"/>
      <c r="T42" s="304"/>
      <c r="U42" s="304"/>
      <c r="V42" s="304"/>
    </row>
    <row r="43" spans="1:22" ht="5.0999999999999996" customHeight="1">
      <c r="A43" s="8"/>
      <c r="B43" s="8"/>
      <c r="C43" s="3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4"/>
      <c r="U43" s="24"/>
      <c r="V43" s="24"/>
    </row>
    <row r="44" spans="1:22" ht="20.100000000000001" customHeight="1">
      <c r="A44" s="8"/>
      <c r="B44" s="8"/>
      <c r="C44" s="15"/>
      <c r="D44" s="307" t="s">
        <v>41</v>
      </c>
      <c r="E44" s="303"/>
      <c r="F44" s="303"/>
      <c r="G44" s="308"/>
      <c r="H44" s="308"/>
      <c r="I44" s="308"/>
      <c r="J44" s="308"/>
      <c r="K44" s="308"/>
      <c r="L44" s="309"/>
      <c r="M44" s="15"/>
      <c r="N44" s="307" t="s">
        <v>41</v>
      </c>
      <c r="O44" s="303"/>
      <c r="P44" s="303"/>
      <c r="Q44" s="308"/>
      <c r="R44" s="308"/>
      <c r="S44" s="308"/>
      <c r="T44" s="308"/>
      <c r="U44" s="308"/>
      <c r="V44" s="308"/>
    </row>
    <row r="45" spans="1:22" ht="20.100000000000001" customHeight="1">
      <c r="A45" s="8"/>
      <c r="B45" s="8"/>
      <c r="C45" s="31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4"/>
      <c r="U45" s="24"/>
      <c r="V45" s="24"/>
    </row>
    <row r="46" spans="1:22" ht="20.100000000000001" customHeight="1">
      <c r="A46" s="8"/>
      <c r="B46" s="8"/>
      <c r="C46" s="305" t="s">
        <v>142</v>
      </c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6">
        <f>IF(COUNTA(C18:C44,M18:M44)=0,"",COUNTA(C18:C44,M18:M44))</f>
        <v>18</v>
      </c>
      <c r="Q46" s="306"/>
      <c r="R46" s="31" t="s">
        <v>141</v>
      </c>
      <c r="S46" s="46"/>
      <c r="T46" s="46"/>
      <c r="U46" s="46"/>
      <c r="V46" s="46"/>
    </row>
    <row r="47" spans="1:22" ht="20.100000000000001" customHeight="1">
      <c r="A47" s="8"/>
      <c r="B47" s="8"/>
      <c r="C47" s="31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4"/>
      <c r="U47" s="24"/>
      <c r="V47" s="24"/>
    </row>
  </sheetData>
  <mergeCells count="65">
    <mergeCell ref="D34:L34"/>
    <mergeCell ref="N34:V34"/>
    <mergeCell ref="D36:L36"/>
    <mergeCell ref="N36:V36"/>
    <mergeCell ref="D38:L38"/>
    <mergeCell ref="N38:V3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D20:L20"/>
    <mergeCell ref="N20:V20"/>
    <mergeCell ref="I13:O13"/>
    <mergeCell ref="I14:O14"/>
    <mergeCell ref="P13:V13"/>
    <mergeCell ref="P14:V14"/>
    <mergeCell ref="D14:H14"/>
    <mergeCell ref="D13:H13"/>
    <mergeCell ref="C16:V16"/>
    <mergeCell ref="D18:L18"/>
    <mergeCell ref="N18:V18"/>
    <mergeCell ref="D12:H12"/>
    <mergeCell ref="I5:O5"/>
    <mergeCell ref="I6:O6"/>
    <mergeCell ref="I10:O10"/>
    <mergeCell ref="I12:O12"/>
    <mergeCell ref="D7:H7"/>
    <mergeCell ref="D8:H8"/>
    <mergeCell ref="D9:H9"/>
    <mergeCell ref="D10:H10"/>
    <mergeCell ref="D11:H11"/>
    <mergeCell ref="P9:V10"/>
    <mergeCell ref="I9:O9"/>
    <mergeCell ref="P12:V12"/>
    <mergeCell ref="P11:V11"/>
    <mergeCell ref="C2:N2"/>
    <mergeCell ref="O2:P2"/>
    <mergeCell ref="D4:H4"/>
    <mergeCell ref="I7:O7"/>
    <mergeCell ref="I8:O8"/>
    <mergeCell ref="I4:O4"/>
    <mergeCell ref="P4:V4"/>
    <mergeCell ref="P5:V6"/>
    <mergeCell ref="P7:V8"/>
    <mergeCell ref="D5:H5"/>
    <mergeCell ref="D6:H6"/>
    <mergeCell ref="I11:O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8"/>
  <sheetViews>
    <sheetView zoomScaleNormal="100" workbookViewId="0">
      <selection activeCell="D17" sqref="D17:V22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7</v>
      </c>
    </row>
    <row r="2" spans="1:22" ht="20.100000000000001" customHeight="1">
      <c r="A2" s="40"/>
      <c r="B2" s="8"/>
      <c r="C2" s="236" t="s">
        <v>155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20.100000000000001" customHeight="1">
      <c r="A3" s="8"/>
      <c r="B3" s="8"/>
      <c r="C3" s="26"/>
      <c r="D3" s="236" t="s">
        <v>143</v>
      </c>
      <c r="E3" s="236"/>
      <c r="F3" s="236"/>
      <c r="G3" s="236"/>
      <c r="H3" s="23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.9499999999999993" customHeight="1">
      <c r="A4" s="8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7"/>
      <c r="T4" s="47"/>
      <c r="U4" s="47"/>
      <c r="V4" s="47"/>
    </row>
    <row r="5" spans="1:22" ht="20.100000000000001" customHeight="1">
      <c r="A5" s="8"/>
      <c r="B5" s="24"/>
      <c r="C5" s="223" t="s">
        <v>66</v>
      </c>
      <c r="D5" s="223" t="s">
        <v>144</v>
      </c>
      <c r="E5" s="223"/>
      <c r="F5" s="223"/>
      <c r="G5" s="223"/>
      <c r="H5" s="223"/>
      <c r="I5" s="223"/>
      <c r="J5" s="223"/>
      <c r="K5" s="223"/>
      <c r="L5" s="223"/>
      <c r="M5" s="313" t="s">
        <v>145</v>
      </c>
      <c r="N5" s="313"/>
      <c r="O5" s="313" t="s">
        <v>151</v>
      </c>
      <c r="P5" s="313"/>
      <c r="Q5" s="313" t="s">
        <v>152</v>
      </c>
      <c r="R5" s="313"/>
      <c r="S5" s="313" t="s">
        <v>153</v>
      </c>
      <c r="T5" s="313"/>
      <c r="U5" s="313" t="s">
        <v>154</v>
      </c>
      <c r="V5" s="313"/>
    </row>
    <row r="6" spans="1:22" ht="20.100000000000001" customHeight="1">
      <c r="A6" s="8"/>
      <c r="B6" s="24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313"/>
      <c r="N6" s="313"/>
      <c r="O6" s="313"/>
      <c r="P6" s="313"/>
      <c r="Q6" s="313"/>
      <c r="R6" s="313"/>
      <c r="S6" s="313"/>
      <c r="T6" s="313"/>
      <c r="U6" s="313"/>
      <c r="V6" s="313"/>
    </row>
    <row r="7" spans="1:22" ht="20.100000000000001" customHeight="1">
      <c r="A7" s="8"/>
      <c r="B7" s="24"/>
      <c r="C7" s="53">
        <v>1</v>
      </c>
      <c r="D7" s="310" t="s">
        <v>146</v>
      </c>
      <c r="E7" s="311"/>
      <c r="F7" s="311"/>
      <c r="G7" s="311"/>
      <c r="H7" s="311"/>
      <c r="I7" s="311"/>
      <c r="J7" s="311"/>
      <c r="K7" s="311"/>
      <c r="L7" s="312"/>
      <c r="M7" s="314"/>
      <c r="N7" s="315"/>
      <c r="O7" s="314"/>
      <c r="P7" s="315"/>
      <c r="Q7" s="314" t="s">
        <v>35</v>
      </c>
      <c r="R7" s="315"/>
      <c r="S7" s="314"/>
      <c r="T7" s="315"/>
      <c r="U7" s="316"/>
      <c r="V7" s="317"/>
    </row>
    <row r="8" spans="1:22" ht="20.100000000000001" customHeight="1">
      <c r="A8" s="8"/>
      <c r="B8" s="24"/>
      <c r="C8" s="53">
        <v>2</v>
      </c>
      <c r="D8" s="310" t="s">
        <v>147</v>
      </c>
      <c r="E8" s="311"/>
      <c r="F8" s="311"/>
      <c r="G8" s="311"/>
      <c r="H8" s="311"/>
      <c r="I8" s="311"/>
      <c r="J8" s="311"/>
      <c r="K8" s="311"/>
      <c r="L8" s="312"/>
      <c r="M8" s="314"/>
      <c r="N8" s="315"/>
      <c r="O8" s="314" t="s">
        <v>35</v>
      </c>
      <c r="P8" s="315"/>
      <c r="Q8" s="314"/>
      <c r="R8" s="315"/>
      <c r="S8" s="314"/>
      <c r="T8" s="315"/>
      <c r="U8" s="316"/>
      <c r="V8" s="317"/>
    </row>
    <row r="9" spans="1:22" ht="20.100000000000001" customHeight="1">
      <c r="A9" s="8"/>
      <c r="B9" s="24"/>
      <c r="C9" s="53">
        <v>3</v>
      </c>
      <c r="D9" s="310" t="s">
        <v>148</v>
      </c>
      <c r="E9" s="311"/>
      <c r="F9" s="311"/>
      <c r="G9" s="311"/>
      <c r="H9" s="311"/>
      <c r="I9" s="311"/>
      <c r="J9" s="311"/>
      <c r="K9" s="311"/>
      <c r="L9" s="312"/>
      <c r="M9" s="314"/>
      <c r="N9" s="315"/>
      <c r="O9" s="314" t="s">
        <v>35</v>
      </c>
      <c r="P9" s="315"/>
      <c r="Q9" s="314"/>
      <c r="R9" s="315"/>
      <c r="S9" s="314"/>
      <c r="T9" s="315"/>
      <c r="U9" s="316"/>
      <c r="V9" s="317"/>
    </row>
    <row r="10" spans="1:22" ht="20.100000000000001" customHeight="1">
      <c r="A10" s="8"/>
      <c r="B10" s="24"/>
      <c r="C10" s="53">
        <v>4</v>
      </c>
      <c r="D10" s="310" t="s">
        <v>149</v>
      </c>
      <c r="E10" s="311"/>
      <c r="F10" s="311"/>
      <c r="G10" s="311"/>
      <c r="H10" s="311"/>
      <c r="I10" s="311"/>
      <c r="J10" s="311"/>
      <c r="K10" s="311"/>
      <c r="L10" s="312"/>
      <c r="M10" s="314"/>
      <c r="N10" s="315"/>
      <c r="O10" s="314" t="s">
        <v>35</v>
      </c>
      <c r="P10" s="315"/>
      <c r="Q10" s="314"/>
      <c r="R10" s="315"/>
      <c r="S10" s="314"/>
      <c r="T10" s="315"/>
      <c r="U10" s="316"/>
      <c r="V10" s="317"/>
    </row>
    <row r="11" spans="1:22" ht="20.100000000000001" customHeight="1">
      <c r="A11" s="8"/>
      <c r="B11" s="24"/>
      <c r="C11" s="53">
        <v>5</v>
      </c>
      <c r="D11" s="310" t="s">
        <v>150</v>
      </c>
      <c r="E11" s="311"/>
      <c r="F11" s="311"/>
      <c r="G11" s="311"/>
      <c r="H11" s="311"/>
      <c r="I11" s="311"/>
      <c r="J11" s="311"/>
      <c r="K11" s="311"/>
      <c r="L11" s="312"/>
      <c r="M11" s="314"/>
      <c r="N11" s="315"/>
      <c r="O11" s="314" t="s">
        <v>35</v>
      </c>
      <c r="P11" s="315"/>
      <c r="Q11" s="314"/>
      <c r="R11" s="315"/>
      <c r="S11" s="314"/>
      <c r="T11" s="315"/>
      <c r="U11" s="316"/>
      <c r="V11" s="317"/>
    </row>
    <row r="12" spans="1:22" ht="20.100000000000001" customHeight="1">
      <c r="A12" s="8"/>
      <c r="B12" s="2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100000000000001" customHeight="1">
      <c r="A13" s="8"/>
      <c r="B13" s="24"/>
      <c r="C13" s="236" t="s">
        <v>157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</row>
    <row r="14" spans="1:22" ht="20.100000000000001" customHeight="1">
      <c r="A14" s="8"/>
      <c r="B14" s="24"/>
      <c r="C14" s="318" t="s">
        <v>156</v>
      </c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</row>
    <row r="15" spans="1:22" ht="9.9499999999999993" customHeight="1">
      <c r="A15" s="8"/>
      <c r="B15" s="24"/>
      <c r="C15" s="24"/>
      <c r="D15" s="24"/>
      <c r="E15" s="24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47"/>
      <c r="V15" s="47"/>
    </row>
    <row r="16" spans="1:22" ht="20.100000000000001" customHeight="1">
      <c r="A16" s="26"/>
      <c r="B16" s="24"/>
      <c r="C16" s="51" t="s">
        <v>66</v>
      </c>
      <c r="D16" s="223" t="s">
        <v>58</v>
      </c>
      <c r="E16" s="223"/>
      <c r="F16" s="223"/>
      <c r="G16" s="223"/>
      <c r="H16" s="319" t="s">
        <v>103</v>
      </c>
      <c r="I16" s="319"/>
      <c r="J16" s="319"/>
      <c r="K16" s="319"/>
      <c r="L16" s="319"/>
      <c r="M16" s="319"/>
      <c r="N16" s="319" t="s">
        <v>158</v>
      </c>
      <c r="O16" s="319"/>
      <c r="P16" s="319"/>
      <c r="Q16" s="319" t="s">
        <v>159</v>
      </c>
      <c r="R16" s="319"/>
      <c r="S16" s="319"/>
      <c r="T16" s="319" t="s">
        <v>160</v>
      </c>
      <c r="U16" s="319"/>
      <c r="V16" s="319"/>
    </row>
    <row r="17" spans="1:22" ht="20.100000000000001" customHeight="1">
      <c r="A17" s="26"/>
      <c r="B17" s="8"/>
      <c r="C17" s="122">
        <v>1</v>
      </c>
      <c r="D17" s="326"/>
      <c r="E17" s="327"/>
      <c r="F17" s="327"/>
      <c r="G17" s="328"/>
      <c r="H17" s="320"/>
      <c r="I17" s="321"/>
      <c r="J17" s="321"/>
      <c r="K17" s="321"/>
      <c r="L17" s="321"/>
      <c r="M17" s="322"/>
      <c r="N17" s="320"/>
      <c r="O17" s="321"/>
      <c r="P17" s="322"/>
      <c r="Q17" s="320"/>
      <c r="R17" s="321"/>
      <c r="S17" s="322"/>
      <c r="T17" s="323"/>
      <c r="U17" s="324"/>
      <c r="V17" s="325"/>
    </row>
    <row r="18" spans="1:22" ht="20.100000000000001" customHeight="1">
      <c r="A18" s="8"/>
      <c r="B18" s="8"/>
      <c r="C18" s="122"/>
      <c r="D18" s="287"/>
      <c r="E18" s="288"/>
      <c r="F18" s="288"/>
      <c r="G18" s="289"/>
      <c r="H18" s="320"/>
      <c r="I18" s="321"/>
      <c r="J18" s="321"/>
      <c r="K18" s="321"/>
      <c r="L18" s="321"/>
      <c r="M18" s="322"/>
      <c r="N18" s="320"/>
      <c r="O18" s="321"/>
      <c r="P18" s="322"/>
      <c r="Q18" s="320"/>
      <c r="R18" s="321"/>
      <c r="S18" s="322"/>
      <c r="T18" s="323"/>
      <c r="U18" s="324"/>
      <c r="V18" s="325"/>
    </row>
    <row r="19" spans="1:22" ht="20.100000000000001" customHeight="1">
      <c r="A19" s="8"/>
      <c r="B19" s="8"/>
      <c r="C19" s="122"/>
      <c r="D19" s="287"/>
      <c r="E19" s="288"/>
      <c r="F19" s="288"/>
      <c r="G19" s="289"/>
      <c r="H19" s="320"/>
      <c r="I19" s="321"/>
      <c r="J19" s="321"/>
      <c r="K19" s="321"/>
      <c r="L19" s="321"/>
      <c r="M19" s="322"/>
      <c r="N19" s="320"/>
      <c r="O19" s="321"/>
      <c r="P19" s="322"/>
      <c r="Q19" s="320"/>
      <c r="R19" s="321"/>
      <c r="S19" s="322"/>
      <c r="T19" s="323"/>
      <c r="U19" s="324"/>
      <c r="V19" s="325"/>
    </row>
    <row r="20" spans="1:22" ht="20.100000000000001" customHeight="1">
      <c r="A20" s="26"/>
      <c r="B20" s="8"/>
      <c r="C20" s="122">
        <v>2</v>
      </c>
      <c r="D20" s="287"/>
      <c r="E20" s="288"/>
      <c r="F20" s="288"/>
      <c r="G20" s="289"/>
      <c r="H20" s="320"/>
      <c r="I20" s="321"/>
      <c r="J20" s="321"/>
      <c r="K20" s="321"/>
      <c r="L20" s="321"/>
      <c r="M20" s="322"/>
      <c r="N20" s="320"/>
      <c r="O20" s="321"/>
      <c r="P20" s="322"/>
      <c r="Q20" s="320"/>
      <c r="R20" s="321"/>
      <c r="S20" s="322"/>
      <c r="T20" s="323"/>
      <c r="U20" s="324"/>
      <c r="V20" s="325"/>
    </row>
    <row r="21" spans="1:22" ht="20.100000000000001" customHeight="1">
      <c r="A21" s="26"/>
      <c r="B21" s="8"/>
      <c r="C21" s="122"/>
      <c r="D21" s="287"/>
      <c r="E21" s="288"/>
      <c r="F21" s="288"/>
      <c r="G21" s="289"/>
      <c r="H21" s="320"/>
      <c r="I21" s="321"/>
      <c r="J21" s="321"/>
      <c r="K21" s="321"/>
      <c r="L21" s="321"/>
      <c r="M21" s="322"/>
      <c r="N21" s="320"/>
      <c r="O21" s="321"/>
      <c r="P21" s="322"/>
      <c r="Q21" s="320"/>
      <c r="R21" s="321"/>
      <c r="S21" s="322"/>
      <c r="T21" s="323"/>
      <c r="U21" s="324"/>
      <c r="V21" s="325"/>
    </row>
    <row r="22" spans="1:22" ht="20.100000000000001" customHeight="1">
      <c r="A22" s="26"/>
      <c r="B22" s="8"/>
      <c r="C22" s="122"/>
      <c r="D22" s="287"/>
      <c r="E22" s="288"/>
      <c r="F22" s="288"/>
      <c r="G22" s="289"/>
      <c r="H22" s="320"/>
      <c r="I22" s="321"/>
      <c r="J22" s="321"/>
      <c r="K22" s="321"/>
      <c r="L22" s="321"/>
      <c r="M22" s="322"/>
      <c r="N22" s="320"/>
      <c r="O22" s="321"/>
      <c r="P22" s="322"/>
      <c r="Q22" s="320"/>
      <c r="R22" s="321"/>
      <c r="S22" s="322"/>
      <c r="T22" s="323"/>
      <c r="U22" s="324"/>
      <c r="V22" s="325"/>
    </row>
    <row r="23" spans="1:22" ht="20.100000000000001" customHeight="1">
      <c r="A23" s="26"/>
      <c r="B23" s="8"/>
      <c r="C23" s="53"/>
      <c r="D23" s="329"/>
      <c r="E23" s="330"/>
      <c r="F23" s="330"/>
      <c r="G23" s="331"/>
      <c r="H23" s="280"/>
      <c r="I23" s="281"/>
      <c r="J23" s="281"/>
      <c r="K23" s="281"/>
      <c r="L23" s="281"/>
      <c r="M23" s="282"/>
      <c r="N23" s="280"/>
      <c r="O23" s="281"/>
      <c r="P23" s="282"/>
      <c r="Q23" s="280"/>
      <c r="R23" s="281"/>
      <c r="S23" s="282"/>
      <c r="T23" s="332"/>
      <c r="U23" s="333"/>
      <c r="V23" s="334"/>
    </row>
    <row r="24" spans="1:22" ht="20.100000000000001" customHeight="1">
      <c r="A24" s="26"/>
      <c r="B24" s="8"/>
      <c r="C24" s="53"/>
      <c r="D24" s="329"/>
      <c r="E24" s="330"/>
      <c r="F24" s="330"/>
      <c r="G24" s="331"/>
      <c r="H24" s="280"/>
      <c r="I24" s="281"/>
      <c r="J24" s="281"/>
      <c r="K24" s="281"/>
      <c r="L24" s="281"/>
      <c r="M24" s="282"/>
      <c r="N24" s="280"/>
      <c r="O24" s="281"/>
      <c r="P24" s="282"/>
      <c r="Q24" s="280"/>
      <c r="R24" s="281"/>
      <c r="S24" s="282"/>
      <c r="T24" s="332"/>
      <c r="U24" s="333"/>
      <c r="V24" s="334"/>
    </row>
    <row r="25" spans="1:22" ht="20.100000000000001" customHeight="1">
      <c r="A25" s="26"/>
      <c r="B25" s="8"/>
      <c r="C25" s="53"/>
      <c r="D25" s="329"/>
      <c r="E25" s="330"/>
      <c r="F25" s="330"/>
      <c r="G25" s="331"/>
      <c r="H25" s="280"/>
      <c r="I25" s="281"/>
      <c r="J25" s="281"/>
      <c r="K25" s="281"/>
      <c r="L25" s="281"/>
      <c r="M25" s="282"/>
      <c r="N25" s="280"/>
      <c r="O25" s="281"/>
      <c r="P25" s="282"/>
      <c r="Q25" s="280"/>
      <c r="R25" s="281"/>
      <c r="S25" s="282"/>
      <c r="T25" s="332"/>
      <c r="U25" s="333"/>
      <c r="V25" s="334"/>
    </row>
    <row r="26" spans="1:22" ht="20.100000000000001" customHeight="1">
      <c r="A26" s="26"/>
      <c r="B26" s="8"/>
      <c r="C26" s="53"/>
      <c r="D26" s="329"/>
      <c r="E26" s="330"/>
      <c r="F26" s="330"/>
      <c r="G26" s="331"/>
      <c r="H26" s="280"/>
      <c r="I26" s="281"/>
      <c r="J26" s="281"/>
      <c r="K26" s="281"/>
      <c r="L26" s="281"/>
      <c r="M26" s="282"/>
      <c r="N26" s="280"/>
      <c r="O26" s="281"/>
      <c r="P26" s="282"/>
      <c r="Q26" s="280"/>
      <c r="R26" s="281"/>
      <c r="S26" s="282"/>
      <c r="T26" s="332"/>
      <c r="U26" s="333"/>
      <c r="V26" s="334"/>
    </row>
    <row r="27" spans="1:22" ht="20.100000000000001" customHeight="1">
      <c r="A27" s="26"/>
      <c r="B27" s="8"/>
      <c r="C27" s="53"/>
      <c r="D27" s="329"/>
      <c r="E27" s="330"/>
      <c r="F27" s="330"/>
      <c r="G27" s="331"/>
      <c r="H27" s="280"/>
      <c r="I27" s="281"/>
      <c r="J27" s="281"/>
      <c r="K27" s="281"/>
      <c r="L27" s="281"/>
      <c r="M27" s="282"/>
      <c r="N27" s="280"/>
      <c r="O27" s="281"/>
      <c r="P27" s="282"/>
      <c r="Q27" s="280"/>
      <c r="R27" s="281"/>
      <c r="S27" s="282"/>
      <c r="T27" s="332"/>
      <c r="U27" s="333"/>
      <c r="V27" s="334"/>
    </row>
    <row r="28" spans="1:22" ht="20.100000000000001" customHeight="1">
      <c r="A28" s="26"/>
      <c r="B28" s="8"/>
      <c r="C28" s="53"/>
      <c r="D28" s="329"/>
      <c r="E28" s="330"/>
      <c r="F28" s="330"/>
      <c r="G28" s="331"/>
      <c r="H28" s="280"/>
      <c r="I28" s="281"/>
      <c r="J28" s="281"/>
      <c r="K28" s="281"/>
      <c r="L28" s="281"/>
      <c r="M28" s="282"/>
      <c r="N28" s="280"/>
      <c r="O28" s="281"/>
      <c r="P28" s="282"/>
      <c r="Q28" s="280"/>
      <c r="R28" s="281"/>
      <c r="S28" s="282"/>
      <c r="T28" s="332"/>
      <c r="U28" s="333"/>
      <c r="V28" s="334"/>
    </row>
    <row r="29" spans="1:22" ht="20.100000000000001" customHeight="1">
      <c r="A29" s="26"/>
      <c r="B29" s="8"/>
      <c r="C29" s="53"/>
      <c r="D29" s="329"/>
      <c r="E29" s="330"/>
      <c r="F29" s="330"/>
      <c r="G29" s="331"/>
      <c r="H29" s="280"/>
      <c r="I29" s="281"/>
      <c r="J29" s="281"/>
      <c r="K29" s="281"/>
      <c r="L29" s="281"/>
      <c r="M29" s="282"/>
      <c r="N29" s="280"/>
      <c r="O29" s="281"/>
      <c r="P29" s="282"/>
      <c r="Q29" s="280"/>
      <c r="R29" s="281"/>
      <c r="S29" s="282"/>
      <c r="T29" s="332"/>
      <c r="U29" s="333"/>
      <c r="V29" s="334"/>
    </row>
    <row r="30" spans="1:22" ht="20.100000000000001" customHeight="1">
      <c r="A30" s="26"/>
      <c r="B30" s="8"/>
      <c r="C30" s="53"/>
      <c r="D30" s="329"/>
      <c r="E30" s="330"/>
      <c r="F30" s="330"/>
      <c r="G30" s="331"/>
      <c r="H30" s="280"/>
      <c r="I30" s="281"/>
      <c r="J30" s="281"/>
      <c r="K30" s="281"/>
      <c r="L30" s="281"/>
      <c r="M30" s="282"/>
      <c r="N30" s="280"/>
      <c r="O30" s="281"/>
      <c r="P30" s="282"/>
      <c r="Q30" s="280"/>
      <c r="R30" s="281"/>
      <c r="S30" s="282"/>
      <c r="T30" s="332"/>
      <c r="U30" s="333"/>
      <c r="V30" s="334"/>
    </row>
    <row r="31" spans="1:22" ht="20.100000000000001" customHeight="1">
      <c r="A31" s="26"/>
      <c r="B31" s="8"/>
      <c r="C31" s="53"/>
      <c r="D31" s="329"/>
      <c r="E31" s="330"/>
      <c r="F31" s="330"/>
      <c r="G31" s="331"/>
      <c r="H31" s="280"/>
      <c r="I31" s="281"/>
      <c r="J31" s="281"/>
      <c r="K31" s="281"/>
      <c r="L31" s="281"/>
      <c r="M31" s="282"/>
      <c r="N31" s="280"/>
      <c r="O31" s="281"/>
      <c r="P31" s="282"/>
      <c r="Q31" s="280"/>
      <c r="R31" s="281"/>
      <c r="S31" s="282"/>
      <c r="T31" s="332"/>
      <c r="U31" s="333"/>
      <c r="V31" s="334"/>
    </row>
    <row r="32" spans="1:22" ht="20.100000000000001" customHeight="1">
      <c r="A32" s="26"/>
      <c r="B32" s="8"/>
      <c r="C32" s="53"/>
      <c r="D32" s="329"/>
      <c r="E32" s="330"/>
      <c r="F32" s="330"/>
      <c r="G32" s="331"/>
      <c r="H32" s="280"/>
      <c r="I32" s="281"/>
      <c r="J32" s="281"/>
      <c r="K32" s="281"/>
      <c r="L32" s="281"/>
      <c r="M32" s="282"/>
      <c r="N32" s="280"/>
      <c r="O32" s="281"/>
      <c r="P32" s="282"/>
      <c r="Q32" s="280"/>
      <c r="R32" s="281"/>
      <c r="S32" s="282"/>
      <c r="T32" s="332"/>
      <c r="U32" s="333"/>
      <c r="V32" s="334"/>
    </row>
    <row r="33" spans="1:22" ht="20.100000000000001" customHeight="1">
      <c r="A33" s="8"/>
      <c r="B33" s="8"/>
      <c r="C33" s="53"/>
      <c r="D33" s="329"/>
      <c r="E33" s="330"/>
      <c r="F33" s="330"/>
      <c r="G33" s="331"/>
      <c r="H33" s="280"/>
      <c r="I33" s="281"/>
      <c r="J33" s="281"/>
      <c r="K33" s="281"/>
      <c r="L33" s="281"/>
      <c r="M33" s="282"/>
      <c r="N33" s="280"/>
      <c r="O33" s="281"/>
      <c r="P33" s="282"/>
      <c r="Q33" s="280"/>
      <c r="R33" s="281"/>
      <c r="S33" s="282"/>
      <c r="T33" s="332"/>
      <c r="U33" s="333"/>
      <c r="V33" s="334"/>
    </row>
    <row r="34" spans="1:22" ht="20.100000000000001" customHeight="1">
      <c r="A34" s="8"/>
      <c r="B34" s="8"/>
      <c r="C34" s="53"/>
      <c r="D34" s="329"/>
      <c r="E34" s="330"/>
      <c r="F34" s="330"/>
      <c r="G34" s="331"/>
      <c r="H34" s="280"/>
      <c r="I34" s="281"/>
      <c r="J34" s="281"/>
      <c r="K34" s="281"/>
      <c r="L34" s="281"/>
      <c r="M34" s="282"/>
      <c r="N34" s="280"/>
      <c r="O34" s="281"/>
      <c r="P34" s="282"/>
      <c r="Q34" s="280"/>
      <c r="R34" s="281"/>
      <c r="S34" s="282"/>
      <c r="T34" s="332"/>
      <c r="U34" s="333"/>
      <c r="V34" s="334"/>
    </row>
    <row r="35" spans="1:22" ht="9.9499999999999993" customHeight="1">
      <c r="A35" s="8"/>
      <c r="B35" s="8"/>
      <c r="C35" s="45"/>
      <c r="D35" s="45"/>
      <c r="E35" s="45"/>
      <c r="F35" s="45"/>
      <c r="G35" s="45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54"/>
      <c r="U35" s="54"/>
      <c r="V35" s="54"/>
    </row>
    <row r="36" spans="1:22" ht="20.100000000000001" customHeight="1">
      <c r="A36" s="8"/>
      <c r="B36" s="8"/>
      <c r="C36" s="335" t="s">
        <v>161</v>
      </c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</row>
    <row r="37" spans="1:22" ht="20.100000000000001" customHeight="1">
      <c r="A37" s="8"/>
      <c r="B37" s="8"/>
      <c r="C37" s="26"/>
      <c r="D37" s="26" t="s">
        <v>72</v>
      </c>
      <c r="E37" s="26"/>
      <c r="F37" s="50">
        <v>1</v>
      </c>
      <c r="G37" s="26" t="s">
        <v>61</v>
      </c>
      <c r="H37" s="26" t="s">
        <v>72</v>
      </c>
      <c r="I37" s="26"/>
      <c r="J37" s="50">
        <v>1</v>
      </c>
      <c r="K37" s="26" t="s">
        <v>62</v>
      </c>
      <c r="L37" s="26" t="s">
        <v>162</v>
      </c>
      <c r="M37" s="26"/>
      <c r="N37" s="50">
        <v>6</v>
      </c>
      <c r="O37" s="40" t="s">
        <v>163</v>
      </c>
      <c r="P37" s="26"/>
      <c r="Q37" s="26" t="s">
        <v>164</v>
      </c>
      <c r="R37" s="26"/>
      <c r="S37" s="26"/>
      <c r="T37" s="50">
        <v>1</v>
      </c>
      <c r="U37" s="26" t="s">
        <v>61</v>
      </c>
      <c r="V37" s="26"/>
    </row>
    <row r="38" spans="1:22" ht="20.100000000000001" customHeight="1">
      <c r="A38" s="8"/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</sheetData>
  <mergeCells count="137">
    <mergeCell ref="C36:V36"/>
    <mergeCell ref="D34:G34"/>
    <mergeCell ref="H34:M34"/>
    <mergeCell ref="N34:P34"/>
    <mergeCell ref="Q34:S34"/>
    <mergeCell ref="T34:V34"/>
    <mergeCell ref="D33:G33"/>
    <mergeCell ref="H33:M33"/>
    <mergeCell ref="N33:P33"/>
    <mergeCell ref="Q33:S33"/>
    <mergeCell ref="T33:V33"/>
    <mergeCell ref="D32:G32"/>
    <mergeCell ref="H32:M32"/>
    <mergeCell ref="N32:P32"/>
    <mergeCell ref="Q32:S32"/>
    <mergeCell ref="T32:V32"/>
    <mergeCell ref="D29:G29"/>
    <mergeCell ref="H29:M29"/>
    <mergeCell ref="N29:P29"/>
    <mergeCell ref="Q29:S29"/>
    <mergeCell ref="T29:V29"/>
    <mergeCell ref="Q30:S30"/>
    <mergeCell ref="T30:V30"/>
    <mergeCell ref="D31:G31"/>
    <mergeCell ref="H31:M31"/>
    <mergeCell ref="N31:P31"/>
    <mergeCell ref="Q31:S31"/>
    <mergeCell ref="T31:V31"/>
    <mergeCell ref="D30:G30"/>
    <mergeCell ref="H30:M30"/>
    <mergeCell ref="N30:P30"/>
    <mergeCell ref="D28:G28"/>
    <mergeCell ref="H28:M28"/>
    <mergeCell ref="N28:P28"/>
    <mergeCell ref="Q28:S28"/>
    <mergeCell ref="T28:V28"/>
    <mergeCell ref="D27:G27"/>
    <mergeCell ref="H27:M27"/>
    <mergeCell ref="N27:P27"/>
    <mergeCell ref="Q27:S27"/>
    <mergeCell ref="T27:V27"/>
    <mergeCell ref="D26:G26"/>
    <mergeCell ref="H26:M26"/>
    <mergeCell ref="N26:P26"/>
    <mergeCell ref="Q26:S26"/>
    <mergeCell ref="T26:V26"/>
    <mergeCell ref="D25:G25"/>
    <mergeCell ref="H25:M25"/>
    <mergeCell ref="N25:P25"/>
    <mergeCell ref="Q25:S25"/>
    <mergeCell ref="T25:V25"/>
    <mergeCell ref="D24:G24"/>
    <mergeCell ref="H24:M24"/>
    <mergeCell ref="N24:P24"/>
    <mergeCell ref="Q24:S24"/>
    <mergeCell ref="T24:V24"/>
    <mergeCell ref="D23:G23"/>
    <mergeCell ref="H23:M23"/>
    <mergeCell ref="N23:P23"/>
    <mergeCell ref="Q23:S23"/>
    <mergeCell ref="T23:V23"/>
    <mergeCell ref="D22:G22"/>
    <mergeCell ref="H22:M22"/>
    <mergeCell ref="N22:P22"/>
    <mergeCell ref="Q22:S22"/>
    <mergeCell ref="T22:V22"/>
    <mergeCell ref="D21:G21"/>
    <mergeCell ref="H21:M21"/>
    <mergeCell ref="N21:P21"/>
    <mergeCell ref="Q21:S21"/>
    <mergeCell ref="T21:V21"/>
    <mergeCell ref="D20:G20"/>
    <mergeCell ref="H20:M20"/>
    <mergeCell ref="N20:P20"/>
    <mergeCell ref="Q20:S20"/>
    <mergeCell ref="T20:V20"/>
    <mergeCell ref="D19:G19"/>
    <mergeCell ref="H19:M19"/>
    <mergeCell ref="N19:P19"/>
    <mergeCell ref="Q19:S19"/>
    <mergeCell ref="T19:V19"/>
    <mergeCell ref="D18:G18"/>
    <mergeCell ref="H18:M18"/>
    <mergeCell ref="N18:P18"/>
    <mergeCell ref="Q18:S18"/>
    <mergeCell ref="T18:V18"/>
    <mergeCell ref="D17:G17"/>
    <mergeCell ref="H17:M17"/>
    <mergeCell ref="N17:P17"/>
    <mergeCell ref="Q17:S17"/>
    <mergeCell ref="T17:V17"/>
    <mergeCell ref="C13:V13"/>
    <mergeCell ref="C14:V14"/>
    <mergeCell ref="D16:G16"/>
    <mergeCell ref="H16:M16"/>
    <mergeCell ref="N16:P16"/>
    <mergeCell ref="Q16:S16"/>
    <mergeCell ref="T16:V16"/>
    <mergeCell ref="M11:N11"/>
    <mergeCell ref="O11:P11"/>
    <mergeCell ref="Q11:R11"/>
    <mergeCell ref="S11:T11"/>
    <mergeCell ref="U11:V11"/>
    <mergeCell ref="M10:N10"/>
    <mergeCell ref="O10:P10"/>
    <mergeCell ref="Q10:R10"/>
    <mergeCell ref="S10:T10"/>
    <mergeCell ref="U10:V10"/>
    <mergeCell ref="M9:N9"/>
    <mergeCell ref="O9:P9"/>
    <mergeCell ref="Q9:R9"/>
    <mergeCell ref="S9:T9"/>
    <mergeCell ref="U9:V9"/>
    <mergeCell ref="D7:L7"/>
    <mergeCell ref="D8:L8"/>
    <mergeCell ref="D9:L9"/>
    <mergeCell ref="D10:L10"/>
    <mergeCell ref="D11:L11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List!$A$2</xm:f>
          </x14:formula1>
          <xm:sqref>M7:V11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7"/>
  <sheetViews>
    <sheetView zoomScaleNormal="100" workbookViewId="0">
      <selection activeCell="H13" sqref="H13:O13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8</v>
      </c>
    </row>
    <row r="2" spans="1:22" ht="20.100000000000001" customHeight="1">
      <c r="A2" s="40"/>
      <c r="B2" s="8"/>
      <c r="C2" s="236" t="s">
        <v>165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20.100000000000001" customHeight="1">
      <c r="A3" s="8"/>
      <c r="B3" s="8"/>
      <c r="C3" s="336" t="s">
        <v>166</v>
      </c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</row>
    <row r="4" spans="1:22" ht="9.9499999999999993" customHeight="1">
      <c r="A4" s="8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7"/>
      <c r="T4" s="47"/>
      <c r="U4" s="47"/>
      <c r="V4" s="47"/>
    </row>
    <row r="5" spans="1:22" ht="20.100000000000001" customHeight="1">
      <c r="A5" s="8"/>
      <c r="B5" s="24"/>
      <c r="C5" s="51" t="s">
        <v>66</v>
      </c>
      <c r="D5" s="223" t="s">
        <v>58</v>
      </c>
      <c r="E5" s="223"/>
      <c r="F5" s="223"/>
      <c r="G5" s="223"/>
      <c r="H5" s="337" t="s">
        <v>103</v>
      </c>
      <c r="I5" s="338"/>
      <c r="J5" s="338"/>
      <c r="K5" s="338"/>
      <c r="L5" s="338"/>
      <c r="M5" s="338"/>
      <c r="N5" s="338"/>
      <c r="O5" s="339"/>
      <c r="P5" s="337" t="s">
        <v>167</v>
      </c>
      <c r="Q5" s="338"/>
      <c r="R5" s="338"/>
      <c r="S5" s="339"/>
      <c r="T5" s="319" t="s">
        <v>160</v>
      </c>
      <c r="U5" s="319"/>
      <c r="V5" s="319"/>
    </row>
    <row r="6" spans="1:22" ht="20.100000000000001" customHeight="1">
      <c r="A6" s="8"/>
      <c r="B6" s="24"/>
      <c r="C6" s="52"/>
      <c r="D6" s="326"/>
      <c r="E6" s="327"/>
      <c r="F6" s="327"/>
      <c r="G6" s="328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323"/>
      <c r="U6" s="324"/>
      <c r="V6" s="325"/>
    </row>
    <row r="7" spans="1:22" ht="20.100000000000001" customHeight="1">
      <c r="A7" s="8"/>
      <c r="B7" s="24"/>
      <c r="C7" s="52"/>
      <c r="D7" s="326"/>
      <c r="E7" s="327"/>
      <c r="F7" s="327"/>
      <c r="G7" s="328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323"/>
      <c r="U7" s="324"/>
      <c r="V7" s="325"/>
    </row>
    <row r="8" spans="1:22" ht="20.100000000000001" customHeight="1">
      <c r="A8" s="8"/>
      <c r="B8" s="24"/>
      <c r="C8" s="52"/>
      <c r="D8" s="326"/>
      <c r="E8" s="327"/>
      <c r="F8" s="327"/>
      <c r="G8" s="328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323"/>
      <c r="U8" s="324"/>
      <c r="V8" s="325"/>
    </row>
    <row r="9" spans="1:22" ht="20.100000000000001" customHeight="1">
      <c r="A9" s="8"/>
      <c r="B9" s="24"/>
      <c r="C9" s="52"/>
      <c r="D9" s="326"/>
      <c r="E9" s="327"/>
      <c r="F9" s="327"/>
      <c r="G9" s="328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323"/>
      <c r="U9" s="324"/>
      <c r="V9" s="325"/>
    </row>
    <row r="10" spans="1:22" ht="20.100000000000001" customHeight="1">
      <c r="A10" s="8"/>
      <c r="B10" s="24"/>
      <c r="C10" s="52"/>
      <c r="D10" s="326"/>
      <c r="E10" s="327"/>
      <c r="F10" s="327"/>
      <c r="G10" s="328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323"/>
      <c r="U10" s="324"/>
      <c r="V10" s="325"/>
    </row>
    <row r="11" spans="1:22" ht="20.100000000000001" customHeight="1">
      <c r="A11" s="8"/>
      <c r="B11" s="24"/>
      <c r="C11" s="52"/>
      <c r="D11" s="326"/>
      <c r="E11" s="327"/>
      <c r="F11" s="327"/>
      <c r="G11" s="328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323"/>
      <c r="U11" s="324"/>
      <c r="V11" s="325"/>
    </row>
    <row r="12" spans="1:22" ht="20.100000000000001" customHeight="1">
      <c r="A12" s="8"/>
      <c r="B12" s="24"/>
      <c r="C12" s="52"/>
      <c r="D12" s="326"/>
      <c r="E12" s="327"/>
      <c r="F12" s="327"/>
      <c r="G12" s="328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323"/>
      <c r="U12" s="324"/>
      <c r="V12" s="325"/>
    </row>
    <row r="13" spans="1:22" ht="20.100000000000001" customHeight="1">
      <c r="A13" s="8"/>
      <c r="B13" s="24"/>
      <c r="C13" s="52"/>
      <c r="D13" s="326"/>
      <c r="E13" s="327"/>
      <c r="F13" s="327"/>
      <c r="G13" s="328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323"/>
      <c r="U13" s="324"/>
      <c r="V13" s="325"/>
    </row>
    <row r="14" spans="1:22" ht="20.100000000000001" customHeight="1">
      <c r="A14" s="8"/>
      <c r="B14" s="24"/>
      <c r="C14" s="52"/>
      <c r="D14" s="326"/>
      <c r="E14" s="327"/>
      <c r="F14" s="327"/>
      <c r="G14" s="328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323"/>
      <c r="U14" s="324"/>
      <c r="V14" s="325"/>
    </row>
    <row r="15" spans="1:22" ht="20.100000000000001" customHeight="1">
      <c r="A15" s="8"/>
      <c r="B15" s="24"/>
      <c r="C15" s="52"/>
      <c r="D15" s="326"/>
      <c r="E15" s="327"/>
      <c r="F15" s="327"/>
      <c r="G15" s="328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323"/>
      <c r="U15" s="324"/>
      <c r="V15" s="325"/>
    </row>
    <row r="16" spans="1:22" ht="20.100000000000001" customHeight="1">
      <c r="A16" s="8"/>
      <c r="B16" s="24"/>
      <c r="C16" s="52"/>
      <c r="D16" s="326"/>
      <c r="E16" s="327"/>
      <c r="F16" s="327"/>
      <c r="G16" s="328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323"/>
      <c r="U16" s="324"/>
      <c r="V16" s="325"/>
    </row>
    <row r="17" spans="1:22" ht="20.100000000000001" customHeight="1">
      <c r="A17" s="8"/>
      <c r="B17" s="24"/>
      <c r="C17" s="52"/>
      <c r="D17" s="326"/>
      <c r="E17" s="327"/>
      <c r="F17" s="327"/>
      <c r="G17" s="328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323"/>
      <c r="U17" s="324"/>
      <c r="V17" s="325"/>
    </row>
    <row r="18" spans="1:22" ht="20.100000000000001" customHeight="1">
      <c r="A18" s="8"/>
      <c r="B18" s="24"/>
      <c r="C18" s="52"/>
      <c r="D18" s="326"/>
      <c r="E18" s="327"/>
      <c r="F18" s="327"/>
      <c r="G18" s="328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323"/>
      <c r="U18" s="324"/>
      <c r="V18" s="325"/>
    </row>
    <row r="19" spans="1:22" ht="20.100000000000001" customHeight="1">
      <c r="A19" s="8"/>
      <c r="B19" s="24"/>
      <c r="C19" s="52"/>
      <c r="D19" s="326"/>
      <c r="E19" s="327"/>
      <c r="F19" s="327"/>
      <c r="G19" s="328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323"/>
      <c r="U19" s="324"/>
      <c r="V19" s="325"/>
    </row>
    <row r="20" spans="1:22" ht="20.100000000000001" customHeight="1">
      <c r="A20" s="8"/>
      <c r="B20" s="24"/>
      <c r="C20" s="52"/>
      <c r="D20" s="326"/>
      <c r="E20" s="327"/>
      <c r="F20" s="327"/>
      <c r="G20" s="328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323"/>
      <c r="U20" s="324"/>
      <c r="V20" s="325"/>
    </row>
    <row r="21" spans="1:22" ht="20.100000000000001" customHeight="1">
      <c r="A21" s="26"/>
      <c r="B21" s="24"/>
      <c r="C21" s="45"/>
      <c r="D21" s="24"/>
      <c r="E21" s="24"/>
      <c r="F21" s="24"/>
      <c r="G21" s="24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20.100000000000001" customHeight="1">
      <c r="A22" s="26"/>
      <c r="B22" s="8"/>
      <c r="C22" s="236" t="s">
        <v>168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</row>
    <row r="23" spans="1:22" ht="20.100000000000001" customHeight="1">
      <c r="A23" s="8"/>
      <c r="B23" s="8"/>
      <c r="C23" s="45"/>
      <c r="D23" s="24"/>
      <c r="E23" s="24"/>
      <c r="F23" s="24"/>
      <c r="G23" s="24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7"/>
      <c r="U23" s="47"/>
      <c r="V23" s="47"/>
    </row>
    <row r="24" spans="1:22" ht="20.100000000000001" customHeight="1">
      <c r="A24" s="8"/>
      <c r="B24" s="8"/>
      <c r="C24" s="51" t="s">
        <v>66</v>
      </c>
      <c r="D24" s="223" t="s">
        <v>58</v>
      </c>
      <c r="E24" s="223"/>
      <c r="F24" s="223"/>
      <c r="G24" s="223"/>
      <c r="H24" s="319" t="s">
        <v>169</v>
      </c>
      <c r="I24" s="319"/>
      <c r="J24" s="319"/>
      <c r="K24" s="319"/>
      <c r="L24" s="319"/>
      <c r="M24" s="319"/>
      <c r="N24" s="319"/>
      <c r="O24" s="319"/>
      <c r="P24" s="319"/>
      <c r="Q24" s="319"/>
      <c r="R24" s="319" t="s">
        <v>170</v>
      </c>
      <c r="S24" s="319"/>
      <c r="T24" s="319"/>
      <c r="U24" s="319"/>
      <c r="V24" s="319"/>
    </row>
    <row r="25" spans="1:22" ht="20.100000000000001" customHeight="1">
      <c r="A25" s="26"/>
      <c r="B25" s="8"/>
      <c r="C25" s="52">
        <v>1</v>
      </c>
      <c r="D25" s="326"/>
      <c r="E25" s="327"/>
      <c r="F25" s="327"/>
      <c r="G25" s="328"/>
      <c r="H25" s="320"/>
      <c r="I25" s="321"/>
      <c r="J25" s="321"/>
      <c r="K25" s="321"/>
      <c r="L25" s="321"/>
      <c r="M25" s="321"/>
      <c r="N25" s="321"/>
      <c r="O25" s="321"/>
      <c r="P25" s="321"/>
      <c r="Q25" s="322"/>
      <c r="R25" s="320"/>
      <c r="S25" s="321"/>
      <c r="T25" s="321"/>
      <c r="U25" s="321"/>
      <c r="V25" s="322"/>
    </row>
    <row r="26" spans="1:22" ht="20.100000000000001" customHeight="1">
      <c r="A26" s="26"/>
      <c r="B26" s="8"/>
      <c r="C26" s="52">
        <v>2</v>
      </c>
      <c r="D26" s="326"/>
      <c r="E26" s="327"/>
      <c r="F26" s="327"/>
      <c r="G26" s="328"/>
      <c r="H26" s="320"/>
      <c r="I26" s="321"/>
      <c r="J26" s="321"/>
      <c r="K26" s="321"/>
      <c r="L26" s="321"/>
      <c r="M26" s="321"/>
      <c r="N26" s="321"/>
      <c r="O26" s="321"/>
      <c r="P26" s="321"/>
      <c r="Q26" s="322"/>
      <c r="R26" s="320"/>
      <c r="S26" s="321"/>
      <c r="T26" s="321"/>
      <c r="U26" s="321"/>
      <c r="V26" s="322"/>
    </row>
    <row r="27" spans="1:22" ht="20.100000000000001" customHeight="1">
      <c r="A27" s="26"/>
      <c r="B27" s="8"/>
      <c r="C27" s="52">
        <v>3</v>
      </c>
      <c r="D27" s="326"/>
      <c r="E27" s="327"/>
      <c r="F27" s="327"/>
      <c r="G27" s="328"/>
      <c r="H27" s="320"/>
      <c r="I27" s="321"/>
      <c r="J27" s="321"/>
      <c r="K27" s="321"/>
      <c r="L27" s="321"/>
      <c r="M27" s="321"/>
      <c r="N27" s="321"/>
      <c r="O27" s="321"/>
      <c r="P27" s="321"/>
      <c r="Q27" s="322"/>
      <c r="R27" s="320"/>
      <c r="S27" s="321"/>
      <c r="T27" s="321"/>
      <c r="U27" s="321"/>
      <c r="V27" s="322"/>
    </row>
    <row r="28" spans="1:22" ht="20.100000000000001" customHeight="1">
      <c r="A28" s="26"/>
      <c r="B28" s="8"/>
      <c r="C28" s="52"/>
      <c r="D28" s="326"/>
      <c r="E28" s="327"/>
      <c r="F28" s="327"/>
      <c r="G28" s="328"/>
      <c r="H28" s="320"/>
      <c r="I28" s="321"/>
      <c r="J28" s="321"/>
      <c r="K28" s="321"/>
      <c r="L28" s="321"/>
      <c r="M28" s="321"/>
      <c r="N28" s="321"/>
      <c r="O28" s="321"/>
      <c r="P28" s="321"/>
      <c r="Q28" s="322"/>
      <c r="R28" s="320"/>
      <c r="S28" s="321"/>
      <c r="T28" s="321"/>
      <c r="U28" s="321"/>
      <c r="V28" s="322"/>
    </row>
    <row r="29" spans="1:22" ht="20.100000000000001" customHeight="1">
      <c r="A29" s="26"/>
      <c r="B29" s="8"/>
      <c r="C29" s="52"/>
      <c r="D29" s="326"/>
      <c r="E29" s="327"/>
      <c r="F29" s="327"/>
      <c r="G29" s="328"/>
      <c r="H29" s="320"/>
      <c r="I29" s="321"/>
      <c r="J29" s="321"/>
      <c r="K29" s="321"/>
      <c r="L29" s="321"/>
      <c r="M29" s="321"/>
      <c r="N29" s="321"/>
      <c r="O29" s="321"/>
      <c r="P29" s="321"/>
      <c r="Q29" s="322"/>
      <c r="R29" s="320"/>
      <c r="S29" s="321"/>
      <c r="T29" s="321"/>
      <c r="U29" s="321"/>
      <c r="V29" s="322"/>
    </row>
    <row r="30" spans="1:22" ht="20.100000000000001" customHeight="1">
      <c r="A30" s="26"/>
      <c r="B30" s="8"/>
      <c r="C30" s="52"/>
      <c r="D30" s="326"/>
      <c r="E30" s="327"/>
      <c r="F30" s="327"/>
      <c r="G30" s="328"/>
      <c r="H30" s="320"/>
      <c r="I30" s="321"/>
      <c r="J30" s="321"/>
      <c r="K30" s="321"/>
      <c r="L30" s="321"/>
      <c r="M30" s="321"/>
      <c r="N30" s="321"/>
      <c r="O30" s="321"/>
      <c r="P30" s="321"/>
      <c r="Q30" s="322"/>
      <c r="R30" s="320"/>
      <c r="S30" s="321"/>
      <c r="T30" s="321"/>
      <c r="U30" s="321"/>
      <c r="V30" s="322"/>
    </row>
    <row r="31" spans="1:22" ht="20.100000000000001" customHeight="1">
      <c r="A31" s="26"/>
      <c r="B31" s="8"/>
      <c r="C31" s="52"/>
      <c r="D31" s="326"/>
      <c r="E31" s="327"/>
      <c r="F31" s="327"/>
      <c r="G31" s="328"/>
      <c r="H31" s="320"/>
      <c r="I31" s="321"/>
      <c r="J31" s="321"/>
      <c r="K31" s="321"/>
      <c r="L31" s="321"/>
      <c r="M31" s="321"/>
      <c r="N31" s="321"/>
      <c r="O31" s="321"/>
      <c r="P31" s="321"/>
      <c r="Q31" s="322"/>
      <c r="R31" s="320"/>
      <c r="S31" s="321"/>
      <c r="T31" s="321"/>
      <c r="U31" s="321"/>
      <c r="V31" s="322"/>
    </row>
    <row r="32" spans="1:22" ht="20.100000000000001" customHeight="1">
      <c r="A32" s="26"/>
      <c r="B32" s="8"/>
      <c r="C32" s="52"/>
      <c r="D32" s="326"/>
      <c r="E32" s="327"/>
      <c r="F32" s="327"/>
      <c r="G32" s="328"/>
      <c r="H32" s="320"/>
      <c r="I32" s="321"/>
      <c r="J32" s="321"/>
      <c r="K32" s="321"/>
      <c r="L32" s="321"/>
      <c r="M32" s="321"/>
      <c r="N32" s="321"/>
      <c r="O32" s="321"/>
      <c r="P32" s="321"/>
      <c r="Q32" s="322"/>
      <c r="R32" s="320"/>
      <c r="S32" s="321"/>
      <c r="T32" s="321"/>
      <c r="U32" s="321"/>
      <c r="V32" s="322"/>
    </row>
    <row r="33" spans="1:22" ht="20.100000000000001" customHeight="1">
      <c r="A33" s="26"/>
      <c r="B33" s="8"/>
      <c r="C33" s="52"/>
      <c r="D33" s="326"/>
      <c r="E33" s="327"/>
      <c r="F33" s="327"/>
      <c r="G33" s="328"/>
      <c r="H33" s="320"/>
      <c r="I33" s="321"/>
      <c r="J33" s="321"/>
      <c r="K33" s="321"/>
      <c r="L33" s="321"/>
      <c r="M33" s="321"/>
      <c r="N33" s="321"/>
      <c r="O33" s="321"/>
      <c r="P33" s="321"/>
      <c r="Q33" s="322"/>
      <c r="R33" s="320"/>
      <c r="S33" s="321"/>
      <c r="T33" s="321"/>
      <c r="U33" s="321"/>
      <c r="V33" s="322"/>
    </row>
    <row r="34" spans="1:22" ht="20.100000000000001" customHeight="1">
      <c r="A34" s="26"/>
      <c r="B34" s="8"/>
      <c r="C34" s="52"/>
      <c r="D34" s="326"/>
      <c r="E34" s="327"/>
      <c r="F34" s="327"/>
      <c r="G34" s="328"/>
      <c r="H34" s="320"/>
      <c r="I34" s="321"/>
      <c r="J34" s="321"/>
      <c r="K34" s="321"/>
      <c r="L34" s="321"/>
      <c r="M34" s="321"/>
      <c r="N34" s="321"/>
      <c r="O34" s="321"/>
      <c r="P34" s="321"/>
      <c r="Q34" s="322"/>
      <c r="R34" s="320"/>
      <c r="S34" s="321"/>
      <c r="T34" s="321"/>
      <c r="U34" s="321"/>
      <c r="V34" s="322"/>
    </row>
    <row r="35" spans="1:22" ht="20.100000000000001" customHeight="1">
      <c r="A35" s="26"/>
      <c r="B35" s="8"/>
      <c r="C35" s="52"/>
      <c r="D35" s="326"/>
      <c r="E35" s="327"/>
      <c r="F35" s="327"/>
      <c r="G35" s="328"/>
      <c r="H35" s="320"/>
      <c r="I35" s="321"/>
      <c r="J35" s="321"/>
      <c r="K35" s="321"/>
      <c r="L35" s="321"/>
      <c r="M35" s="321"/>
      <c r="N35" s="321"/>
      <c r="O35" s="321"/>
      <c r="P35" s="321"/>
      <c r="Q35" s="322"/>
      <c r="R35" s="320"/>
      <c r="S35" s="321"/>
      <c r="T35" s="321"/>
      <c r="U35" s="321"/>
      <c r="V35" s="322"/>
    </row>
    <row r="36" spans="1:22" ht="20.100000000000001" customHeight="1">
      <c r="A36" s="26"/>
      <c r="B36" s="8"/>
      <c r="C36" s="52"/>
      <c r="D36" s="326"/>
      <c r="E36" s="327"/>
      <c r="F36" s="327"/>
      <c r="G36" s="328"/>
      <c r="H36" s="320"/>
      <c r="I36" s="321"/>
      <c r="J36" s="321"/>
      <c r="K36" s="321"/>
      <c r="L36" s="321"/>
      <c r="M36" s="321"/>
      <c r="N36" s="321"/>
      <c r="O36" s="321"/>
      <c r="P36" s="321"/>
      <c r="Q36" s="322"/>
      <c r="R36" s="320"/>
      <c r="S36" s="321"/>
      <c r="T36" s="321"/>
      <c r="U36" s="321"/>
      <c r="V36" s="322"/>
    </row>
    <row r="37" spans="1:22" ht="20.100000000000001" customHeight="1">
      <c r="A37" s="26"/>
      <c r="B37" s="8"/>
      <c r="C37" s="45"/>
      <c r="D37" s="24"/>
      <c r="E37" s="24"/>
      <c r="F37" s="24"/>
      <c r="G37" s="24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/>
      <c r="U37" s="47"/>
      <c r="V37" s="47"/>
    </row>
  </sheetData>
  <mergeCells count="106">
    <mergeCell ref="H36:Q36"/>
    <mergeCell ref="R36:V36"/>
    <mergeCell ref="H33:Q33"/>
    <mergeCell ref="R33:V33"/>
    <mergeCell ref="H34:Q34"/>
    <mergeCell ref="R34:V34"/>
    <mergeCell ref="H35:Q35"/>
    <mergeCell ref="R35:V35"/>
    <mergeCell ref="R29:V29"/>
    <mergeCell ref="H30:Q30"/>
    <mergeCell ref="R30:V30"/>
    <mergeCell ref="H31:Q31"/>
    <mergeCell ref="R31:V31"/>
    <mergeCell ref="H32:Q32"/>
    <mergeCell ref="R32:V32"/>
    <mergeCell ref="P9:S9"/>
    <mergeCell ref="D36:G36"/>
    <mergeCell ref="H24:Q24"/>
    <mergeCell ref="R24:V24"/>
    <mergeCell ref="R25:V25"/>
    <mergeCell ref="H25:Q25"/>
    <mergeCell ref="H26:Q26"/>
    <mergeCell ref="R26:V26"/>
    <mergeCell ref="T12:V12"/>
    <mergeCell ref="D13:G13"/>
    <mergeCell ref="H13:O13"/>
    <mergeCell ref="P13:S13"/>
    <mergeCell ref="T13:V13"/>
    <mergeCell ref="D35:G35"/>
    <mergeCell ref="H27:Q27"/>
    <mergeCell ref="D12:G12"/>
    <mergeCell ref="H12:O12"/>
    <mergeCell ref="P12:S12"/>
    <mergeCell ref="R27:V27"/>
    <mergeCell ref="H28:Q28"/>
    <mergeCell ref="R28:V28"/>
    <mergeCell ref="H29:Q29"/>
    <mergeCell ref="T19:V19"/>
    <mergeCell ref="D20:G20"/>
    <mergeCell ref="P7:S7"/>
    <mergeCell ref="T7:V7"/>
    <mergeCell ref="P20:S20"/>
    <mergeCell ref="T20:V20"/>
    <mergeCell ref="C22:V22"/>
    <mergeCell ref="D17:G17"/>
    <mergeCell ref="H17:O17"/>
    <mergeCell ref="P17:S17"/>
    <mergeCell ref="T17:V17"/>
    <mergeCell ref="D18:G18"/>
    <mergeCell ref="H18:O18"/>
    <mergeCell ref="P18:S18"/>
    <mergeCell ref="T18:V18"/>
    <mergeCell ref="T9:V9"/>
    <mergeCell ref="D10:G10"/>
    <mergeCell ref="H10:O10"/>
    <mergeCell ref="P10:S10"/>
    <mergeCell ref="T10:V10"/>
    <mergeCell ref="D11:G11"/>
    <mergeCell ref="H11:O11"/>
    <mergeCell ref="P11:S11"/>
    <mergeCell ref="T11:V11"/>
    <mergeCell ref="D9:G9"/>
    <mergeCell ref="H9:O9"/>
    <mergeCell ref="D24:G24"/>
    <mergeCell ref="D25:G25"/>
    <mergeCell ref="D19:G19"/>
    <mergeCell ref="H19:O19"/>
    <mergeCell ref="P19:S19"/>
    <mergeCell ref="D16:G16"/>
    <mergeCell ref="H16:O16"/>
    <mergeCell ref="P16:S16"/>
    <mergeCell ref="T16:V16"/>
    <mergeCell ref="H20:O20"/>
    <mergeCell ref="D34:G34"/>
    <mergeCell ref="D32:G32"/>
    <mergeCell ref="D33:G33"/>
    <mergeCell ref="D30:G30"/>
    <mergeCell ref="D31:G31"/>
    <mergeCell ref="D28:G28"/>
    <mergeCell ref="D29:G29"/>
    <mergeCell ref="D26:G26"/>
    <mergeCell ref="D27:G27"/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H15:O15"/>
    <mergeCell ref="T6:V6"/>
    <mergeCell ref="H5:O5"/>
    <mergeCell ref="P6:S6"/>
    <mergeCell ref="P5:S5"/>
    <mergeCell ref="H6:O6"/>
    <mergeCell ref="D7:G7"/>
    <mergeCell ref="H7:O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7"/>
  <sheetViews>
    <sheetView zoomScaleNormal="100" workbookViewId="0">
      <selection activeCell="V15" sqref="V15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9</v>
      </c>
    </row>
    <row r="2" spans="1:22" ht="20.100000000000001" customHeight="1">
      <c r="A2" s="40"/>
      <c r="B2" s="222" t="s">
        <v>171</v>
      </c>
      <c r="C2" s="222"/>
      <c r="D2" s="222"/>
      <c r="E2" s="222"/>
      <c r="F2" s="222"/>
      <c r="G2" s="22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100000000000001" customHeight="1">
      <c r="A3" s="8"/>
      <c r="B3" s="8"/>
      <c r="C3" s="336" t="s">
        <v>476</v>
      </c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</row>
    <row r="4" spans="1:22" ht="23.1" customHeight="1">
      <c r="A4" s="8"/>
      <c r="B4" s="24"/>
      <c r="C4" s="340" t="s">
        <v>79</v>
      </c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2"/>
    </row>
    <row r="5" spans="1:22" ht="20.100000000000001" customHeight="1">
      <c r="A5" s="8"/>
      <c r="B5" s="24"/>
      <c r="C5" s="223" t="s">
        <v>66</v>
      </c>
      <c r="D5" s="223" t="s">
        <v>74</v>
      </c>
      <c r="E5" s="223"/>
      <c r="F5" s="223" t="s">
        <v>172</v>
      </c>
      <c r="G5" s="223"/>
      <c r="H5" s="223"/>
      <c r="I5" s="223"/>
      <c r="J5" s="223"/>
      <c r="K5" s="319" t="s">
        <v>76</v>
      </c>
      <c r="L5" s="319" t="s">
        <v>173</v>
      </c>
      <c r="M5" s="319"/>
      <c r="N5" s="319"/>
      <c r="O5" s="319"/>
      <c r="P5" s="319"/>
      <c r="Q5" s="319"/>
      <c r="R5" s="319"/>
      <c r="S5" s="319"/>
      <c r="T5" s="319"/>
      <c r="U5" s="319"/>
      <c r="V5" s="319"/>
    </row>
    <row r="6" spans="1:22" ht="20.100000000000001" customHeight="1">
      <c r="A6" s="8"/>
      <c r="B6" s="24"/>
      <c r="C6" s="223"/>
      <c r="D6" s="223"/>
      <c r="E6" s="223"/>
      <c r="F6" s="223"/>
      <c r="G6" s="223"/>
      <c r="H6" s="223"/>
      <c r="I6" s="223"/>
      <c r="J6" s="223"/>
      <c r="K6" s="319"/>
      <c r="L6" s="152" t="s">
        <v>174</v>
      </c>
      <c r="M6" s="152" t="s">
        <v>175</v>
      </c>
      <c r="N6" s="152">
        <v>0</v>
      </c>
      <c r="O6" s="152">
        <v>1</v>
      </c>
      <c r="P6" s="152">
        <v>1.5</v>
      </c>
      <c r="Q6" s="152">
        <v>2</v>
      </c>
      <c r="R6" s="152">
        <v>2.5</v>
      </c>
      <c r="S6" s="152">
        <v>3</v>
      </c>
      <c r="T6" s="147">
        <v>3.5</v>
      </c>
      <c r="U6" s="147">
        <v>4</v>
      </c>
      <c r="V6" s="147" t="s">
        <v>67</v>
      </c>
    </row>
    <row r="7" spans="1:22" ht="20.100000000000001" customHeight="1">
      <c r="A7" s="8"/>
      <c r="B7" s="24"/>
      <c r="C7" s="151">
        <v>1</v>
      </c>
      <c r="D7" s="343" t="s">
        <v>477</v>
      </c>
      <c r="E7" s="343"/>
      <c r="F7" s="326" t="s">
        <v>478</v>
      </c>
      <c r="G7" s="327"/>
      <c r="H7" s="327"/>
      <c r="I7" s="327"/>
      <c r="J7" s="328"/>
      <c r="K7" s="149" t="s">
        <v>479</v>
      </c>
      <c r="L7" s="149"/>
      <c r="M7" s="149"/>
      <c r="N7" s="149"/>
      <c r="O7" s="149">
        <v>3</v>
      </c>
      <c r="P7" s="149">
        <v>4</v>
      </c>
      <c r="Q7" s="149">
        <v>5</v>
      </c>
      <c r="R7" s="149">
        <v>5</v>
      </c>
      <c r="S7" s="149">
        <v>1</v>
      </c>
      <c r="T7" s="150">
        <v>1</v>
      </c>
      <c r="U7" s="150"/>
      <c r="V7" s="157">
        <f>IF(SUM(L7:U7)=0,"",SUM(L7:U7))</f>
        <v>19</v>
      </c>
    </row>
    <row r="8" spans="1:22" ht="20.100000000000001" customHeight="1">
      <c r="A8" s="8"/>
      <c r="B8" s="24"/>
      <c r="C8" s="151">
        <v>2</v>
      </c>
      <c r="D8" s="343" t="s">
        <v>480</v>
      </c>
      <c r="E8" s="343"/>
      <c r="F8" s="326" t="s">
        <v>481</v>
      </c>
      <c r="G8" s="327"/>
      <c r="H8" s="327"/>
      <c r="I8" s="327"/>
      <c r="J8" s="328"/>
      <c r="K8" s="149" t="s">
        <v>479</v>
      </c>
      <c r="L8" s="149"/>
      <c r="M8" s="149"/>
      <c r="N8" s="149"/>
      <c r="O8" s="149"/>
      <c r="P8" s="149"/>
      <c r="Q8" s="149"/>
      <c r="R8" s="149"/>
      <c r="S8" s="149"/>
      <c r="T8" s="150"/>
      <c r="U8" s="150"/>
      <c r="V8" s="157" t="str">
        <f t="shared" ref="V8:V18" si="0">IF(SUM(L8:U8)=0,"",SUM(L8:U8))</f>
        <v/>
      </c>
    </row>
    <row r="9" spans="1:22" ht="20.100000000000001" customHeight="1">
      <c r="A9" s="8"/>
      <c r="B9" s="24"/>
      <c r="C9" s="151">
        <v>3</v>
      </c>
      <c r="D9" s="343" t="s">
        <v>482</v>
      </c>
      <c r="E9" s="343"/>
      <c r="F9" s="326" t="s">
        <v>483</v>
      </c>
      <c r="G9" s="327"/>
      <c r="H9" s="327"/>
      <c r="I9" s="327"/>
      <c r="J9" s="328"/>
      <c r="K9" s="149" t="s">
        <v>479</v>
      </c>
      <c r="L9" s="149"/>
      <c r="M9" s="149"/>
      <c r="N9" s="149"/>
      <c r="O9" s="149"/>
      <c r="P9" s="149"/>
      <c r="Q9" s="149"/>
      <c r="R9" s="149"/>
      <c r="S9" s="149"/>
      <c r="T9" s="150"/>
      <c r="U9" s="150"/>
      <c r="V9" s="157" t="str">
        <f t="shared" si="0"/>
        <v/>
      </c>
    </row>
    <row r="10" spans="1:22" ht="20.100000000000001" customHeight="1">
      <c r="A10" s="8"/>
      <c r="B10" s="24"/>
      <c r="C10" s="151">
        <v>4</v>
      </c>
      <c r="D10" s="343" t="s">
        <v>484</v>
      </c>
      <c r="E10" s="343"/>
      <c r="F10" s="326" t="s">
        <v>485</v>
      </c>
      <c r="G10" s="327"/>
      <c r="H10" s="327"/>
      <c r="I10" s="327"/>
      <c r="J10" s="328"/>
      <c r="K10" s="149" t="s">
        <v>479</v>
      </c>
      <c r="L10" s="149"/>
      <c r="M10" s="149"/>
      <c r="N10" s="149"/>
      <c r="O10" s="149"/>
      <c r="P10" s="149"/>
      <c r="Q10" s="149"/>
      <c r="R10" s="149"/>
      <c r="S10" s="149"/>
      <c r="T10" s="150"/>
      <c r="U10" s="150"/>
      <c r="V10" s="157" t="str">
        <f t="shared" si="0"/>
        <v/>
      </c>
    </row>
    <row r="11" spans="1:22" ht="20.100000000000001" customHeight="1">
      <c r="A11" s="8"/>
      <c r="B11" s="24"/>
      <c r="C11" s="151">
        <v>5</v>
      </c>
      <c r="D11" s="343" t="s">
        <v>486</v>
      </c>
      <c r="E11" s="343"/>
      <c r="F11" s="326" t="s">
        <v>487</v>
      </c>
      <c r="G11" s="327"/>
      <c r="H11" s="327"/>
      <c r="I11" s="327"/>
      <c r="J11" s="328"/>
      <c r="K11" s="149" t="s">
        <v>479</v>
      </c>
      <c r="L11" s="149"/>
      <c r="M11" s="149"/>
      <c r="N11" s="149"/>
      <c r="O11" s="149"/>
      <c r="P11" s="149"/>
      <c r="Q11" s="149"/>
      <c r="R11" s="149"/>
      <c r="S11" s="149"/>
      <c r="T11" s="150"/>
      <c r="U11" s="150"/>
      <c r="V11" s="157" t="str">
        <f t="shared" si="0"/>
        <v/>
      </c>
    </row>
    <row r="12" spans="1:22" ht="20.100000000000001" customHeight="1">
      <c r="A12" s="8"/>
      <c r="B12" s="24"/>
      <c r="C12" s="151">
        <v>6</v>
      </c>
      <c r="D12" s="343" t="s">
        <v>488</v>
      </c>
      <c r="E12" s="343"/>
      <c r="F12" s="326" t="s">
        <v>489</v>
      </c>
      <c r="G12" s="327"/>
      <c r="H12" s="327"/>
      <c r="I12" s="327"/>
      <c r="J12" s="328"/>
      <c r="K12" s="149" t="s">
        <v>479</v>
      </c>
      <c r="L12" s="149"/>
      <c r="M12" s="149"/>
      <c r="N12" s="149"/>
      <c r="O12" s="149"/>
      <c r="P12" s="149"/>
      <c r="Q12" s="149"/>
      <c r="R12" s="149"/>
      <c r="S12" s="149"/>
      <c r="T12" s="150"/>
      <c r="U12" s="150"/>
      <c r="V12" s="157" t="str">
        <f t="shared" si="0"/>
        <v/>
      </c>
    </row>
    <row r="13" spans="1:22" ht="20.100000000000001" customHeight="1">
      <c r="A13" s="8"/>
      <c r="B13" s="24"/>
      <c r="C13" s="151">
        <v>7</v>
      </c>
      <c r="D13" s="343" t="s">
        <v>490</v>
      </c>
      <c r="E13" s="343"/>
      <c r="F13" s="326" t="s">
        <v>491</v>
      </c>
      <c r="G13" s="327"/>
      <c r="H13" s="327"/>
      <c r="I13" s="327"/>
      <c r="J13" s="328"/>
      <c r="K13" s="149" t="s">
        <v>479</v>
      </c>
      <c r="L13" s="149"/>
      <c r="M13" s="149"/>
      <c r="N13" s="149"/>
      <c r="O13" s="149"/>
      <c r="P13" s="149"/>
      <c r="Q13" s="149"/>
      <c r="R13" s="149"/>
      <c r="S13" s="149"/>
      <c r="T13" s="150"/>
      <c r="U13" s="150"/>
      <c r="V13" s="157" t="str">
        <f t="shared" si="0"/>
        <v/>
      </c>
    </row>
    <row r="14" spans="1:22" ht="20.100000000000001" customHeight="1">
      <c r="A14" s="8"/>
      <c r="B14" s="24"/>
      <c r="C14" s="151">
        <v>8</v>
      </c>
      <c r="D14" s="343" t="s">
        <v>492</v>
      </c>
      <c r="E14" s="343"/>
      <c r="F14" s="326" t="s">
        <v>493</v>
      </c>
      <c r="G14" s="327"/>
      <c r="H14" s="327"/>
      <c r="I14" s="327"/>
      <c r="J14" s="328"/>
      <c r="K14" s="149" t="s">
        <v>494</v>
      </c>
      <c r="L14" s="149"/>
      <c r="M14" s="149"/>
      <c r="N14" s="149"/>
      <c r="O14" s="149"/>
      <c r="P14" s="149"/>
      <c r="Q14" s="149"/>
      <c r="R14" s="149"/>
      <c r="S14" s="149"/>
      <c r="T14" s="150"/>
      <c r="U14" s="150"/>
      <c r="V14" s="157" t="str">
        <f t="shared" si="0"/>
        <v/>
      </c>
    </row>
    <row r="15" spans="1:22" ht="20.100000000000001" customHeight="1">
      <c r="A15" s="8"/>
      <c r="B15" s="24"/>
      <c r="C15" s="151">
        <v>9</v>
      </c>
      <c r="D15" s="343" t="s">
        <v>495</v>
      </c>
      <c r="E15" s="343"/>
      <c r="F15" s="326" t="s">
        <v>496</v>
      </c>
      <c r="G15" s="327"/>
      <c r="H15" s="327"/>
      <c r="I15" s="327"/>
      <c r="J15" s="328"/>
      <c r="K15" s="149" t="s">
        <v>479</v>
      </c>
      <c r="L15" s="149"/>
      <c r="M15" s="149"/>
      <c r="N15" s="149"/>
      <c r="O15" s="149"/>
      <c r="P15" s="149"/>
      <c r="Q15" s="149"/>
      <c r="R15" s="149"/>
      <c r="S15" s="149"/>
      <c r="T15" s="150"/>
      <c r="U15" s="150"/>
      <c r="V15" s="157" t="str">
        <f t="shared" si="0"/>
        <v/>
      </c>
    </row>
    <row r="16" spans="1:22" ht="20.100000000000001" customHeight="1">
      <c r="A16" s="8"/>
      <c r="B16" s="24"/>
      <c r="C16" s="151">
        <v>10</v>
      </c>
      <c r="D16" s="343" t="s">
        <v>497</v>
      </c>
      <c r="E16" s="343"/>
      <c r="F16" s="326" t="s">
        <v>498</v>
      </c>
      <c r="G16" s="327"/>
      <c r="H16" s="327"/>
      <c r="I16" s="327"/>
      <c r="J16" s="328"/>
      <c r="K16" s="149" t="s">
        <v>499</v>
      </c>
      <c r="L16" s="149"/>
      <c r="M16" s="149"/>
      <c r="N16" s="149"/>
      <c r="O16" s="149"/>
      <c r="P16" s="149"/>
      <c r="Q16" s="149"/>
      <c r="R16" s="149"/>
      <c r="S16" s="149"/>
      <c r="T16" s="150"/>
      <c r="U16" s="150"/>
      <c r="V16" s="157" t="str">
        <f t="shared" si="0"/>
        <v/>
      </c>
    </row>
    <row r="17" spans="1:22" ht="20.100000000000001" customHeight="1">
      <c r="A17" s="8"/>
      <c r="B17" s="24"/>
      <c r="C17" s="151">
        <v>11</v>
      </c>
      <c r="D17" s="343"/>
      <c r="E17" s="343"/>
      <c r="F17" s="326"/>
      <c r="G17" s="327"/>
      <c r="H17" s="327"/>
      <c r="I17" s="327"/>
      <c r="J17" s="328"/>
      <c r="K17" s="149"/>
      <c r="L17" s="149"/>
      <c r="M17" s="149"/>
      <c r="N17" s="149"/>
      <c r="O17" s="149"/>
      <c r="P17" s="149"/>
      <c r="Q17" s="149"/>
      <c r="R17" s="149"/>
      <c r="S17" s="149"/>
      <c r="T17" s="150"/>
      <c r="U17" s="150"/>
      <c r="V17" s="157" t="str">
        <f t="shared" si="0"/>
        <v/>
      </c>
    </row>
    <row r="18" spans="1:22" ht="19.5" customHeight="1">
      <c r="A18" s="8"/>
      <c r="B18" s="24"/>
      <c r="C18" s="151">
        <v>12</v>
      </c>
      <c r="D18" s="343"/>
      <c r="E18" s="343"/>
      <c r="F18" s="344"/>
      <c r="G18" s="344"/>
      <c r="H18" s="344"/>
      <c r="I18" s="344"/>
      <c r="J18" s="344"/>
      <c r="K18" s="149"/>
      <c r="L18" s="149"/>
      <c r="M18" s="149"/>
      <c r="N18" s="149"/>
      <c r="O18" s="149"/>
      <c r="P18" s="149"/>
      <c r="Q18" s="149"/>
      <c r="R18" s="149"/>
      <c r="S18" s="149"/>
      <c r="T18" s="150"/>
      <c r="U18" s="150"/>
      <c r="V18" s="157" t="str">
        <f t="shared" si="0"/>
        <v/>
      </c>
    </row>
    <row r="19" spans="1:22" ht="19.5" customHeight="1">
      <c r="A19" s="8"/>
      <c r="B19" s="24"/>
      <c r="C19" s="340" t="s">
        <v>67</v>
      </c>
      <c r="D19" s="341"/>
      <c r="E19" s="341"/>
      <c r="F19" s="341"/>
      <c r="G19" s="341"/>
      <c r="H19" s="341"/>
      <c r="I19" s="341"/>
      <c r="J19" s="341"/>
      <c r="K19" s="342"/>
      <c r="L19" s="148">
        <f>SUM(L7:L18)</f>
        <v>0</v>
      </c>
      <c r="M19" s="148">
        <f t="shared" ref="M19:V19" si="1">SUM(M7:M18)</f>
        <v>0</v>
      </c>
      <c r="N19" s="148">
        <f t="shared" si="1"/>
        <v>0</v>
      </c>
      <c r="O19" s="148">
        <f t="shared" si="1"/>
        <v>3</v>
      </c>
      <c r="P19" s="148">
        <f t="shared" si="1"/>
        <v>4</v>
      </c>
      <c r="Q19" s="148">
        <f t="shared" si="1"/>
        <v>5</v>
      </c>
      <c r="R19" s="148">
        <f t="shared" si="1"/>
        <v>5</v>
      </c>
      <c r="S19" s="148">
        <f t="shared" si="1"/>
        <v>1</v>
      </c>
      <c r="T19" s="148">
        <f t="shared" si="1"/>
        <v>1</v>
      </c>
      <c r="U19" s="148">
        <f t="shared" si="1"/>
        <v>0</v>
      </c>
      <c r="V19" s="158">
        <f t="shared" si="1"/>
        <v>19</v>
      </c>
    </row>
    <row r="20" spans="1:22" ht="23.1" customHeight="1">
      <c r="A20" s="26"/>
      <c r="B20" s="8"/>
      <c r="C20" s="223" t="s">
        <v>80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</row>
    <row r="21" spans="1:22" ht="20.100000000000001" customHeight="1">
      <c r="A21" s="8"/>
      <c r="B21" s="8"/>
      <c r="C21" s="223" t="s">
        <v>66</v>
      </c>
      <c r="D21" s="223" t="s">
        <v>74</v>
      </c>
      <c r="E21" s="223"/>
      <c r="F21" s="223" t="s">
        <v>172</v>
      </c>
      <c r="G21" s="223"/>
      <c r="H21" s="223"/>
      <c r="I21" s="223"/>
      <c r="J21" s="223"/>
      <c r="K21" s="319" t="s">
        <v>76</v>
      </c>
      <c r="L21" s="319" t="s">
        <v>173</v>
      </c>
      <c r="M21" s="319"/>
      <c r="N21" s="319"/>
      <c r="O21" s="319"/>
      <c r="P21" s="319"/>
      <c r="Q21" s="319"/>
      <c r="R21" s="319"/>
      <c r="S21" s="319"/>
      <c r="T21" s="319"/>
      <c r="U21" s="319"/>
      <c r="V21" s="319"/>
    </row>
    <row r="22" spans="1:22" ht="20.100000000000001" customHeight="1">
      <c r="A22" s="8"/>
      <c r="B22" s="8"/>
      <c r="C22" s="223"/>
      <c r="D22" s="223"/>
      <c r="E22" s="223"/>
      <c r="F22" s="223"/>
      <c r="G22" s="223"/>
      <c r="H22" s="223"/>
      <c r="I22" s="223"/>
      <c r="J22" s="223"/>
      <c r="K22" s="319"/>
      <c r="L22" s="152" t="s">
        <v>174</v>
      </c>
      <c r="M22" s="152" t="s">
        <v>175</v>
      </c>
      <c r="N22" s="152">
        <v>0</v>
      </c>
      <c r="O22" s="152">
        <v>1</v>
      </c>
      <c r="P22" s="152">
        <v>1.5</v>
      </c>
      <c r="Q22" s="152">
        <v>2</v>
      </c>
      <c r="R22" s="152">
        <v>2.5</v>
      </c>
      <c r="S22" s="152">
        <v>3</v>
      </c>
      <c r="T22" s="147">
        <v>3.5</v>
      </c>
      <c r="U22" s="147">
        <v>4</v>
      </c>
      <c r="V22" s="147" t="s">
        <v>67</v>
      </c>
    </row>
    <row r="23" spans="1:22" ht="20.100000000000001" customHeight="1">
      <c r="A23" s="26"/>
      <c r="B23" s="8"/>
      <c r="C23" s="151">
        <v>1</v>
      </c>
      <c r="D23" s="343" t="s">
        <v>477</v>
      </c>
      <c r="E23" s="343"/>
      <c r="F23" s="326" t="s">
        <v>478</v>
      </c>
      <c r="G23" s="327"/>
      <c r="H23" s="327"/>
      <c r="I23" s="327"/>
      <c r="J23" s="328"/>
      <c r="K23" s="149" t="s">
        <v>479</v>
      </c>
      <c r="L23" s="149"/>
      <c r="M23" s="149"/>
      <c r="N23" s="149"/>
      <c r="O23" s="149"/>
      <c r="P23" s="149"/>
      <c r="Q23" s="149"/>
      <c r="R23" s="149"/>
      <c r="S23" s="149"/>
      <c r="T23" s="150"/>
      <c r="U23" s="150"/>
      <c r="V23" s="157" t="str">
        <f>IF(SUM(L23:U23)=0,"",SUM(L23:U23))</f>
        <v/>
      </c>
    </row>
    <row r="24" spans="1:22" ht="20.100000000000001" customHeight="1">
      <c r="A24" s="26"/>
      <c r="B24" s="8"/>
      <c r="C24" s="151">
        <v>2</v>
      </c>
      <c r="D24" s="343" t="s">
        <v>480</v>
      </c>
      <c r="E24" s="343"/>
      <c r="F24" s="326" t="s">
        <v>481</v>
      </c>
      <c r="G24" s="327"/>
      <c r="H24" s="327"/>
      <c r="I24" s="327"/>
      <c r="J24" s="328"/>
      <c r="K24" s="149" t="s">
        <v>479</v>
      </c>
      <c r="L24" s="149"/>
      <c r="M24" s="149"/>
      <c r="N24" s="149"/>
      <c r="O24" s="149"/>
      <c r="P24" s="149"/>
      <c r="Q24" s="149"/>
      <c r="R24" s="149"/>
      <c r="S24" s="149"/>
      <c r="T24" s="150"/>
      <c r="U24" s="150"/>
      <c r="V24" s="157" t="str">
        <f t="shared" ref="V24:V34" si="2">IF(SUM(L24:U24)=0,"",SUM(L24:U24))</f>
        <v/>
      </c>
    </row>
    <row r="25" spans="1:22" ht="20.100000000000001" customHeight="1">
      <c r="A25" s="26"/>
      <c r="B25" s="8"/>
      <c r="C25" s="151">
        <v>3</v>
      </c>
      <c r="D25" s="343" t="s">
        <v>482</v>
      </c>
      <c r="E25" s="343"/>
      <c r="F25" s="326" t="s">
        <v>483</v>
      </c>
      <c r="G25" s="327"/>
      <c r="H25" s="327"/>
      <c r="I25" s="327"/>
      <c r="J25" s="328"/>
      <c r="K25" s="149" t="s">
        <v>479</v>
      </c>
      <c r="L25" s="149"/>
      <c r="M25" s="149"/>
      <c r="N25" s="149"/>
      <c r="O25" s="149"/>
      <c r="P25" s="149"/>
      <c r="Q25" s="149"/>
      <c r="R25" s="149"/>
      <c r="S25" s="149"/>
      <c r="T25" s="150"/>
      <c r="U25" s="150"/>
      <c r="V25" s="157" t="str">
        <f t="shared" si="2"/>
        <v/>
      </c>
    </row>
    <row r="26" spans="1:22" ht="20.100000000000001" customHeight="1">
      <c r="A26" s="26"/>
      <c r="B26" s="8"/>
      <c r="C26" s="151">
        <v>4</v>
      </c>
      <c r="D26" s="343" t="s">
        <v>484</v>
      </c>
      <c r="E26" s="343"/>
      <c r="F26" s="326" t="s">
        <v>485</v>
      </c>
      <c r="G26" s="327"/>
      <c r="H26" s="327"/>
      <c r="I26" s="327"/>
      <c r="J26" s="328"/>
      <c r="K26" s="149" t="s">
        <v>479</v>
      </c>
      <c r="L26" s="149"/>
      <c r="M26" s="149"/>
      <c r="N26" s="149"/>
      <c r="O26" s="149"/>
      <c r="P26" s="149"/>
      <c r="Q26" s="149"/>
      <c r="R26" s="149"/>
      <c r="S26" s="149"/>
      <c r="T26" s="150"/>
      <c r="U26" s="150"/>
      <c r="V26" s="157" t="str">
        <f t="shared" si="2"/>
        <v/>
      </c>
    </row>
    <row r="27" spans="1:22" ht="20.100000000000001" customHeight="1">
      <c r="A27" s="26"/>
      <c r="B27" s="8"/>
      <c r="C27" s="151">
        <v>5</v>
      </c>
      <c r="D27" s="343" t="s">
        <v>486</v>
      </c>
      <c r="E27" s="343"/>
      <c r="F27" s="326" t="s">
        <v>487</v>
      </c>
      <c r="G27" s="327"/>
      <c r="H27" s="327"/>
      <c r="I27" s="327"/>
      <c r="J27" s="328"/>
      <c r="K27" s="149" t="s">
        <v>479</v>
      </c>
      <c r="L27" s="149"/>
      <c r="M27" s="149"/>
      <c r="N27" s="149"/>
      <c r="O27" s="149"/>
      <c r="P27" s="149"/>
      <c r="Q27" s="149"/>
      <c r="R27" s="149"/>
      <c r="S27" s="149"/>
      <c r="T27" s="150"/>
      <c r="U27" s="150"/>
      <c r="V27" s="157" t="str">
        <f t="shared" si="2"/>
        <v/>
      </c>
    </row>
    <row r="28" spans="1:22" ht="20.100000000000001" customHeight="1">
      <c r="A28" s="26"/>
      <c r="B28" s="8"/>
      <c r="C28" s="151">
        <v>6</v>
      </c>
      <c r="D28" s="343" t="s">
        <v>488</v>
      </c>
      <c r="E28" s="343"/>
      <c r="F28" s="326" t="s">
        <v>489</v>
      </c>
      <c r="G28" s="327"/>
      <c r="H28" s="327"/>
      <c r="I28" s="327"/>
      <c r="J28" s="328"/>
      <c r="K28" s="149" t="s">
        <v>479</v>
      </c>
      <c r="L28" s="149"/>
      <c r="M28" s="149"/>
      <c r="N28" s="149"/>
      <c r="O28" s="149"/>
      <c r="P28" s="149"/>
      <c r="Q28" s="149"/>
      <c r="R28" s="149"/>
      <c r="S28" s="149"/>
      <c r="T28" s="150"/>
      <c r="U28" s="150"/>
      <c r="V28" s="157" t="str">
        <f t="shared" si="2"/>
        <v/>
      </c>
    </row>
    <row r="29" spans="1:22" ht="20.100000000000001" customHeight="1">
      <c r="A29" s="26"/>
      <c r="B29" s="8"/>
      <c r="C29" s="151">
        <v>7</v>
      </c>
      <c r="D29" s="343" t="s">
        <v>490</v>
      </c>
      <c r="E29" s="343"/>
      <c r="F29" s="326" t="s">
        <v>491</v>
      </c>
      <c r="G29" s="327"/>
      <c r="H29" s="327"/>
      <c r="I29" s="327"/>
      <c r="J29" s="328"/>
      <c r="K29" s="149" t="s">
        <v>479</v>
      </c>
      <c r="L29" s="149"/>
      <c r="M29" s="149"/>
      <c r="N29" s="149"/>
      <c r="O29" s="149"/>
      <c r="P29" s="149"/>
      <c r="Q29" s="149"/>
      <c r="R29" s="149"/>
      <c r="S29" s="149"/>
      <c r="T29" s="150"/>
      <c r="U29" s="150"/>
      <c r="V29" s="157" t="str">
        <f t="shared" si="2"/>
        <v/>
      </c>
    </row>
    <row r="30" spans="1:22" ht="20.100000000000001" customHeight="1">
      <c r="A30" s="26"/>
      <c r="B30" s="8"/>
      <c r="C30" s="151">
        <v>8</v>
      </c>
      <c r="D30" s="343" t="s">
        <v>492</v>
      </c>
      <c r="E30" s="343"/>
      <c r="F30" s="326" t="s">
        <v>493</v>
      </c>
      <c r="G30" s="327"/>
      <c r="H30" s="327"/>
      <c r="I30" s="327"/>
      <c r="J30" s="328"/>
      <c r="K30" s="149" t="s">
        <v>494</v>
      </c>
      <c r="L30" s="149"/>
      <c r="M30" s="149"/>
      <c r="N30" s="149"/>
      <c r="O30" s="149"/>
      <c r="P30" s="149"/>
      <c r="Q30" s="149"/>
      <c r="R30" s="149"/>
      <c r="S30" s="149"/>
      <c r="T30" s="150"/>
      <c r="U30" s="150"/>
      <c r="V30" s="157" t="str">
        <f t="shared" si="2"/>
        <v/>
      </c>
    </row>
    <row r="31" spans="1:22" ht="20.100000000000001" customHeight="1">
      <c r="A31" s="26"/>
      <c r="B31" s="8"/>
      <c r="C31" s="151">
        <v>9</v>
      </c>
      <c r="D31" s="343" t="s">
        <v>495</v>
      </c>
      <c r="E31" s="343"/>
      <c r="F31" s="326" t="s">
        <v>496</v>
      </c>
      <c r="G31" s="327"/>
      <c r="H31" s="327"/>
      <c r="I31" s="327"/>
      <c r="J31" s="328"/>
      <c r="K31" s="149" t="s">
        <v>479</v>
      </c>
      <c r="L31" s="149"/>
      <c r="M31" s="149"/>
      <c r="N31" s="149"/>
      <c r="O31" s="149"/>
      <c r="P31" s="149"/>
      <c r="Q31" s="149"/>
      <c r="R31" s="149"/>
      <c r="S31" s="149"/>
      <c r="T31" s="150"/>
      <c r="U31" s="150"/>
      <c r="V31" s="157" t="str">
        <f t="shared" si="2"/>
        <v/>
      </c>
    </row>
    <row r="32" spans="1:22" ht="20.100000000000001" customHeight="1">
      <c r="A32" s="26"/>
      <c r="B32" s="8"/>
      <c r="C32" s="151">
        <v>10</v>
      </c>
      <c r="D32" s="343" t="s">
        <v>497</v>
      </c>
      <c r="E32" s="343"/>
      <c r="F32" s="326" t="s">
        <v>498</v>
      </c>
      <c r="G32" s="327"/>
      <c r="H32" s="327"/>
      <c r="I32" s="327"/>
      <c r="J32" s="328"/>
      <c r="K32" s="149" t="s">
        <v>499</v>
      </c>
      <c r="L32" s="149"/>
      <c r="M32" s="149"/>
      <c r="N32" s="149"/>
      <c r="O32" s="149"/>
      <c r="P32" s="149"/>
      <c r="Q32" s="149"/>
      <c r="R32" s="149"/>
      <c r="S32" s="149"/>
      <c r="T32" s="150"/>
      <c r="U32" s="150"/>
      <c r="V32" s="157" t="str">
        <f t="shared" si="2"/>
        <v/>
      </c>
    </row>
    <row r="33" spans="1:22" ht="20.100000000000001" customHeight="1">
      <c r="A33" s="26"/>
      <c r="B33" s="8"/>
      <c r="C33" s="151">
        <v>11</v>
      </c>
      <c r="D33" s="343"/>
      <c r="E33" s="343"/>
      <c r="F33" s="326"/>
      <c r="G33" s="327"/>
      <c r="H33" s="327"/>
      <c r="I33" s="327"/>
      <c r="J33" s="328"/>
      <c r="K33" s="149"/>
      <c r="L33" s="149"/>
      <c r="M33" s="149"/>
      <c r="N33" s="149"/>
      <c r="O33" s="149"/>
      <c r="P33" s="149"/>
      <c r="Q33" s="149"/>
      <c r="R33" s="149"/>
      <c r="S33" s="149"/>
      <c r="T33" s="150"/>
      <c r="U33" s="150"/>
      <c r="V33" s="157" t="str">
        <f t="shared" si="2"/>
        <v/>
      </c>
    </row>
    <row r="34" spans="1:22" ht="20.100000000000001" customHeight="1">
      <c r="A34" s="26"/>
      <c r="B34" s="8"/>
      <c r="C34" s="151">
        <v>12</v>
      </c>
      <c r="D34" s="343"/>
      <c r="E34" s="343"/>
      <c r="F34" s="344"/>
      <c r="G34" s="344"/>
      <c r="H34" s="344"/>
      <c r="I34" s="344"/>
      <c r="J34" s="344"/>
      <c r="K34" s="149"/>
      <c r="L34" s="149"/>
      <c r="M34" s="149"/>
      <c r="N34" s="149"/>
      <c r="O34" s="149"/>
      <c r="P34" s="149"/>
      <c r="Q34" s="149"/>
      <c r="R34" s="149"/>
      <c r="S34" s="149"/>
      <c r="T34" s="150"/>
      <c r="U34" s="150"/>
      <c r="V34" s="157" t="str">
        <f t="shared" si="2"/>
        <v/>
      </c>
    </row>
    <row r="35" spans="1:22" ht="20.100000000000001" customHeight="1">
      <c r="A35" s="26"/>
      <c r="B35" s="8"/>
      <c r="C35" s="346" t="s">
        <v>67</v>
      </c>
      <c r="D35" s="347"/>
      <c r="E35" s="347"/>
      <c r="F35" s="347"/>
      <c r="G35" s="347"/>
      <c r="H35" s="347"/>
      <c r="I35" s="347"/>
      <c r="J35" s="347"/>
      <c r="K35" s="348"/>
      <c r="L35" s="59">
        <f>SUM(L23:L34)</f>
        <v>0</v>
      </c>
      <c r="M35" s="59">
        <f t="shared" ref="M35:V35" si="3">SUM(M23:M34)</f>
        <v>0</v>
      </c>
      <c r="N35" s="59">
        <f t="shared" si="3"/>
        <v>0</v>
      </c>
      <c r="O35" s="59">
        <f t="shared" si="3"/>
        <v>0</v>
      </c>
      <c r="P35" s="59">
        <f t="shared" si="3"/>
        <v>0</v>
      </c>
      <c r="Q35" s="59">
        <f t="shared" si="3"/>
        <v>0</v>
      </c>
      <c r="R35" s="59">
        <f t="shared" si="3"/>
        <v>0</v>
      </c>
      <c r="S35" s="59">
        <f t="shared" si="3"/>
        <v>0</v>
      </c>
      <c r="T35" s="59">
        <f t="shared" si="3"/>
        <v>0</v>
      </c>
      <c r="U35" s="59">
        <f t="shared" si="3"/>
        <v>0</v>
      </c>
      <c r="V35" s="159">
        <f t="shared" si="3"/>
        <v>0</v>
      </c>
    </row>
    <row r="36" spans="1:22" ht="20.100000000000001" customHeight="1">
      <c r="A36" s="26"/>
      <c r="B36" s="8"/>
      <c r="C36" s="346" t="s">
        <v>176</v>
      </c>
      <c r="D36" s="347"/>
      <c r="E36" s="347"/>
      <c r="F36" s="347"/>
      <c r="G36" s="347"/>
      <c r="H36" s="347"/>
      <c r="I36" s="347"/>
      <c r="J36" s="347"/>
      <c r="K36" s="348"/>
      <c r="L36" s="349" t="s">
        <v>79</v>
      </c>
      <c r="M36" s="349"/>
      <c r="N36" s="349"/>
      <c r="O36" s="345">
        <f>(SUM(S19:U19)/V19)*100</f>
        <v>10.526315789473683</v>
      </c>
      <c r="P36" s="345"/>
      <c r="Q36" s="349" t="s">
        <v>80</v>
      </c>
      <c r="R36" s="349"/>
      <c r="S36" s="349"/>
      <c r="T36" s="345" t="e">
        <f>(SUM(S35:U35)/V35)*100</f>
        <v>#DIV/0!</v>
      </c>
      <c r="U36" s="345"/>
      <c r="V36" s="60"/>
    </row>
    <row r="37" spans="1:22" ht="5.0999999999999996" customHeight="1">
      <c r="A37" s="26"/>
      <c r="B37" s="8"/>
      <c r="C37" s="153"/>
      <c r="D37" s="154"/>
      <c r="E37" s="154"/>
      <c r="F37" s="154"/>
      <c r="G37" s="154"/>
      <c r="H37" s="154"/>
      <c r="I37" s="154"/>
      <c r="J37" s="154"/>
      <c r="K37" s="155"/>
      <c r="L37" s="61"/>
      <c r="M37" s="61"/>
      <c r="N37" s="61"/>
      <c r="O37" s="61"/>
      <c r="P37" s="61"/>
      <c r="Q37" s="62"/>
      <c r="R37" s="62"/>
      <c r="S37" s="62"/>
      <c r="T37" s="62"/>
      <c r="U37" s="62"/>
      <c r="V37" s="63"/>
    </row>
  </sheetData>
  <mergeCells count="69">
    <mergeCell ref="T36:U36"/>
    <mergeCell ref="D32:E32"/>
    <mergeCell ref="F32:J32"/>
    <mergeCell ref="D33:E33"/>
    <mergeCell ref="F33:J33"/>
    <mergeCell ref="D34:E34"/>
    <mergeCell ref="F34:J34"/>
    <mergeCell ref="C35:K35"/>
    <mergeCell ref="C36:K36"/>
    <mergeCell ref="L36:N36"/>
    <mergeCell ref="O36:P36"/>
    <mergeCell ref="Q36:S36"/>
    <mergeCell ref="D29:E29"/>
    <mergeCell ref="F29:J29"/>
    <mergeCell ref="D30:E30"/>
    <mergeCell ref="F30:J30"/>
    <mergeCell ref="D31:E31"/>
    <mergeCell ref="F31:J31"/>
    <mergeCell ref="D26:E26"/>
    <mergeCell ref="F26:J26"/>
    <mergeCell ref="D27:E27"/>
    <mergeCell ref="F27:J27"/>
    <mergeCell ref="D28:E28"/>
    <mergeCell ref="F28:J28"/>
    <mergeCell ref="D23:E23"/>
    <mergeCell ref="F23:J23"/>
    <mergeCell ref="D24:E24"/>
    <mergeCell ref="F24:J24"/>
    <mergeCell ref="D25:E25"/>
    <mergeCell ref="F25:J25"/>
    <mergeCell ref="C19:K19"/>
    <mergeCell ref="C20:V20"/>
    <mergeCell ref="C21:C22"/>
    <mergeCell ref="D21:E22"/>
    <mergeCell ref="F21:J22"/>
    <mergeCell ref="K21:K22"/>
    <mergeCell ref="L21:V21"/>
    <mergeCell ref="D16:E16"/>
    <mergeCell ref="F16:J16"/>
    <mergeCell ref="D17:E17"/>
    <mergeCell ref="F17:J17"/>
    <mergeCell ref="D18:E18"/>
    <mergeCell ref="F18:J18"/>
    <mergeCell ref="D13:E13"/>
    <mergeCell ref="F13:J13"/>
    <mergeCell ref="D14:E14"/>
    <mergeCell ref="F14:J14"/>
    <mergeCell ref="D15:E15"/>
    <mergeCell ref="F15:J15"/>
    <mergeCell ref="D10:E10"/>
    <mergeCell ref="F10:J10"/>
    <mergeCell ref="D11:E11"/>
    <mergeCell ref="F11:J11"/>
    <mergeCell ref="D12:E12"/>
    <mergeCell ref="F12:J12"/>
    <mergeCell ref="D7:E7"/>
    <mergeCell ref="F7:J7"/>
    <mergeCell ref="D8:E8"/>
    <mergeCell ref="F8:J8"/>
    <mergeCell ref="D9:E9"/>
    <mergeCell ref="F9:J9"/>
    <mergeCell ref="B2:G2"/>
    <mergeCell ref="C3:V3"/>
    <mergeCell ref="C4:V4"/>
    <mergeCell ref="C5:C6"/>
    <mergeCell ref="D5:E6"/>
    <mergeCell ref="F5:J6"/>
    <mergeCell ref="K5:K6"/>
    <mergeCell ref="L5:V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4"/>
  <sheetViews>
    <sheetView tabSelected="1" topLeftCell="A4" zoomScaleNormal="100" workbookViewId="0">
      <selection activeCell="N29" sqref="N29"/>
    </sheetView>
  </sheetViews>
  <sheetFormatPr defaultColWidth="3.625" defaultRowHeight="20.100000000000001" customHeight="1"/>
  <cols>
    <col min="1" max="10" width="3.625" style="27"/>
    <col min="11" max="11" width="4.625" style="27" customWidth="1"/>
    <col min="12" max="12" width="6" style="27" customWidth="1"/>
    <col min="13" max="13" width="6.375" style="27" customWidth="1"/>
    <col min="14" max="14" width="5.625" style="27" customWidth="1"/>
    <col min="15" max="15" width="5.125" style="27" customWidth="1"/>
    <col min="16" max="16" width="5.5" style="27" customWidth="1"/>
    <col min="17" max="17" width="6.25" style="27" customWidth="1"/>
    <col min="18" max="16384" width="3.625" style="27"/>
  </cols>
  <sheetData>
    <row r="1" spans="1:17" ht="20.100000000000001" customHeight="1">
      <c r="A1" s="480"/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1">
        <v>10</v>
      </c>
    </row>
    <row r="2" spans="1:17" ht="20.100000000000001" customHeight="1">
      <c r="A2" s="507"/>
      <c r="B2" s="508" t="s">
        <v>171</v>
      </c>
      <c r="C2" s="508"/>
      <c r="D2" s="508"/>
      <c r="E2" s="508"/>
      <c r="F2" s="508"/>
      <c r="G2" s="508"/>
      <c r="H2" s="481"/>
      <c r="I2" s="481"/>
      <c r="J2" s="481"/>
      <c r="K2" s="481"/>
      <c r="L2" s="481"/>
      <c r="M2" s="481"/>
      <c r="N2" s="481"/>
      <c r="O2" s="481"/>
      <c r="P2" s="481"/>
      <c r="Q2" s="481"/>
    </row>
    <row r="3" spans="1:17" ht="20.100000000000001" customHeight="1">
      <c r="A3" s="481"/>
      <c r="B3" s="481"/>
      <c r="C3" s="509" t="s">
        <v>476</v>
      </c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</row>
    <row r="4" spans="1:17" ht="23.1" customHeight="1">
      <c r="A4" s="481"/>
      <c r="B4" s="506"/>
      <c r="C4" s="488" t="s">
        <v>79</v>
      </c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90"/>
    </row>
    <row r="5" spans="1:17" ht="20.100000000000001" customHeight="1">
      <c r="A5" s="481"/>
      <c r="B5" s="506"/>
      <c r="C5" s="510" t="s">
        <v>66</v>
      </c>
      <c r="D5" s="510" t="s">
        <v>74</v>
      </c>
      <c r="E5" s="510"/>
      <c r="F5" s="510" t="s">
        <v>172</v>
      </c>
      <c r="G5" s="510"/>
      <c r="H5" s="510"/>
      <c r="I5" s="510"/>
      <c r="J5" s="510"/>
      <c r="K5" s="511" t="s">
        <v>77</v>
      </c>
      <c r="L5" s="511" t="s">
        <v>464</v>
      </c>
      <c r="M5" s="511"/>
      <c r="N5" s="511"/>
      <c r="O5" s="511"/>
      <c r="P5" s="511"/>
      <c r="Q5" s="511"/>
    </row>
    <row r="6" spans="1:17" ht="20.100000000000001" customHeight="1">
      <c r="A6" s="481"/>
      <c r="B6" s="506"/>
      <c r="C6" s="510"/>
      <c r="D6" s="510"/>
      <c r="E6" s="510"/>
      <c r="F6" s="510"/>
      <c r="G6" s="510"/>
      <c r="H6" s="510"/>
      <c r="I6" s="510"/>
      <c r="J6" s="510"/>
      <c r="K6" s="511"/>
      <c r="L6" s="504">
        <v>1</v>
      </c>
      <c r="M6" s="504">
        <v>2</v>
      </c>
      <c r="N6" s="504">
        <v>3</v>
      </c>
      <c r="O6" s="504">
        <v>4</v>
      </c>
      <c r="P6" s="504" t="s">
        <v>67</v>
      </c>
      <c r="Q6" s="505" t="s">
        <v>465</v>
      </c>
    </row>
    <row r="7" spans="1:17" ht="20.100000000000001" customHeight="1">
      <c r="A7" s="481"/>
      <c r="B7" s="506"/>
      <c r="C7" s="487">
        <v>1</v>
      </c>
      <c r="D7" s="512"/>
      <c r="E7" s="512"/>
      <c r="F7" s="513" t="s">
        <v>501</v>
      </c>
      <c r="G7" s="514"/>
      <c r="H7" s="514"/>
      <c r="I7" s="514"/>
      <c r="J7" s="515"/>
      <c r="K7" s="161">
        <f>COUNTA(L7:O7)</f>
        <v>2</v>
      </c>
      <c r="L7" s="516">
        <v>56.53</v>
      </c>
      <c r="M7" s="516">
        <v>72</v>
      </c>
      <c r="N7" s="516"/>
      <c r="O7" s="516"/>
      <c r="P7" s="161">
        <f>SUM(L7:O7)</f>
        <v>128.53</v>
      </c>
      <c r="Q7" s="517">
        <f>P7/K7</f>
        <v>64.265000000000001</v>
      </c>
    </row>
    <row r="8" spans="1:17" ht="20.100000000000001" customHeight="1">
      <c r="A8" s="481"/>
      <c r="B8" s="506"/>
      <c r="C8" s="487">
        <v>2</v>
      </c>
      <c r="D8" s="512"/>
      <c r="E8" s="512"/>
      <c r="F8" s="513"/>
      <c r="G8" s="514"/>
      <c r="H8" s="514"/>
      <c r="I8" s="514"/>
      <c r="J8" s="515"/>
      <c r="K8" s="161">
        <f t="shared" ref="K8:K18" si="0">COUNTA(L8:O8)</f>
        <v>0</v>
      </c>
      <c r="L8" s="516"/>
      <c r="M8" s="516"/>
      <c r="N8" s="516"/>
      <c r="O8" s="516"/>
      <c r="P8" s="161"/>
      <c r="Q8" s="517" t="e">
        <f t="shared" ref="Q8:Q18" si="1">P8/K8</f>
        <v>#DIV/0!</v>
      </c>
    </row>
    <row r="9" spans="1:17" ht="20.100000000000001" customHeight="1">
      <c r="A9" s="481"/>
      <c r="B9" s="506"/>
      <c r="C9" s="487">
        <v>3</v>
      </c>
      <c r="D9" s="512"/>
      <c r="E9" s="512"/>
      <c r="F9" s="513"/>
      <c r="G9" s="514"/>
      <c r="H9" s="514"/>
      <c r="I9" s="514"/>
      <c r="J9" s="515"/>
      <c r="K9" s="161">
        <f t="shared" si="0"/>
        <v>0</v>
      </c>
      <c r="L9" s="516"/>
      <c r="M9" s="516"/>
      <c r="N9" s="516"/>
      <c r="O9" s="516"/>
      <c r="P9" s="161"/>
      <c r="Q9" s="517" t="e">
        <f t="shared" si="1"/>
        <v>#DIV/0!</v>
      </c>
    </row>
    <row r="10" spans="1:17" ht="20.100000000000001" customHeight="1">
      <c r="A10" s="481"/>
      <c r="B10" s="506"/>
      <c r="C10" s="487">
        <v>4</v>
      </c>
      <c r="D10" s="512"/>
      <c r="E10" s="512"/>
      <c r="F10" s="513"/>
      <c r="G10" s="514"/>
      <c r="H10" s="514"/>
      <c r="I10" s="514"/>
      <c r="J10" s="515"/>
      <c r="K10" s="161">
        <f t="shared" si="0"/>
        <v>0</v>
      </c>
      <c r="L10" s="516"/>
      <c r="M10" s="516"/>
      <c r="N10" s="516"/>
      <c r="O10" s="516"/>
      <c r="P10" s="161"/>
      <c r="Q10" s="517" t="e">
        <f t="shared" si="1"/>
        <v>#DIV/0!</v>
      </c>
    </row>
    <row r="11" spans="1:17" ht="20.100000000000001" customHeight="1">
      <c r="A11" s="481"/>
      <c r="B11" s="506"/>
      <c r="C11" s="487">
        <v>5</v>
      </c>
      <c r="D11" s="512"/>
      <c r="E11" s="512"/>
      <c r="F11" s="513"/>
      <c r="G11" s="514"/>
      <c r="H11" s="514"/>
      <c r="I11" s="514"/>
      <c r="J11" s="515"/>
      <c r="K11" s="161">
        <f t="shared" si="0"/>
        <v>0</v>
      </c>
      <c r="L11" s="516"/>
      <c r="M11" s="516"/>
      <c r="N11" s="516"/>
      <c r="O11" s="516"/>
      <c r="P11" s="161"/>
      <c r="Q11" s="517" t="e">
        <f t="shared" si="1"/>
        <v>#DIV/0!</v>
      </c>
    </row>
    <row r="12" spans="1:17" ht="20.100000000000001" customHeight="1">
      <c r="A12" s="481"/>
      <c r="B12" s="506"/>
      <c r="C12" s="487">
        <v>6</v>
      </c>
      <c r="D12" s="512"/>
      <c r="E12" s="512"/>
      <c r="F12" s="513"/>
      <c r="G12" s="514"/>
      <c r="H12" s="514"/>
      <c r="I12" s="514"/>
      <c r="J12" s="515"/>
      <c r="K12" s="161">
        <f t="shared" si="0"/>
        <v>0</v>
      </c>
      <c r="L12" s="516"/>
      <c r="M12" s="516"/>
      <c r="N12" s="516"/>
      <c r="O12" s="516"/>
      <c r="P12" s="161"/>
      <c r="Q12" s="517" t="e">
        <f t="shared" si="1"/>
        <v>#DIV/0!</v>
      </c>
    </row>
    <row r="13" spans="1:17" ht="20.100000000000001" customHeight="1">
      <c r="A13" s="481"/>
      <c r="B13" s="506"/>
      <c r="C13" s="487">
        <v>7</v>
      </c>
      <c r="D13" s="512"/>
      <c r="E13" s="512"/>
      <c r="F13" s="513"/>
      <c r="G13" s="514"/>
      <c r="H13" s="514"/>
      <c r="I13" s="514"/>
      <c r="J13" s="515"/>
      <c r="K13" s="161">
        <f t="shared" si="0"/>
        <v>0</v>
      </c>
      <c r="L13" s="516"/>
      <c r="M13" s="516"/>
      <c r="N13" s="516"/>
      <c r="O13" s="516"/>
      <c r="P13" s="161"/>
      <c r="Q13" s="517" t="e">
        <f t="shared" si="1"/>
        <v>#DIV/0!</v>
      </c>
    </row>
    <row r="14" spans="1:17" ht="20.100000000000001" customHeight="1">
      <c r="A14" s="481"/>
      <c r="B14" s="506"/>
      <c r="C14" s="487">
        <v>8</v>
      </c>
      <c r="D14" s="512"/>
      <c r="E14" s="512"/>
      <c r="F14" s="513"/>
      <c r="G14" s="514"/>
      <c r="H14" s="514"/>
      <c r="I14" s="514"/>
      <c r="J14" s="515"/>
      <c r="K14" s="161">
        <f t="shared" si="0"/>
        <v>0</v>
      </c>
      <c r="L14" s="516"/>
      <c r="M14" s="516"/>
      <c r="N14" s="516"/>
      <c r="O14" s="516"/>
      <c r="P14" s="161"/>
      <c r="Q14" s="517" t="e">
        <f t="shared" si="1"/>
        <v>#DIV/0!</v>
      </c>
    </row>
    <row r="15" spans="1:17" ht="20.100000000000001" customHeight="1">
      <c r="A15" s="481"/>
      <c r="B15" s="506"/>
      <c r="C15" s="487">
        <v>9</v>
      </c>
      <c r="D15" s="512"/>
      <c r="E15" s="512"/>
      <c r="F15" s="513"/>
      <c r="G15" s="514"/>
      <c r="H15" s="514"/>
      <c r="I15" s="514"/>
      <c r="J15" s="515"/>
      <c r="K15" s="161">
        <f t="shared" si="0"/>
        <v>0</v>
      </c>
      <c r="L15" s="516"/>
      <c r="M15" s="516"/>
      <c r="N15" s="516"/>
      <c r="O15" s="516"/>
      <c r="P15" s="161"/>
      <c r="Q15" s="517" t="e">
        <f t="shared" si="1"/>
        <v>#DIV/0!</v>
      </c>
    </row>
    <row r="16" spans="1:17" ht="20.100000000000001" customHeight="1">
      <c r="A16" s="481"/>
      <c r="B16" s="506"/>
      <c r="C16" s="487">
        <v>10</v>
      </c>
      <c r="D16" s="512"/>
      <c r="E16" s="512"/>
      <c r="F16" s="513"/>
      <c r="G16" s="514"/>
      <c r="H16" s="514"/>
      <c r="I16" s="514"/>
      <c r="J16" s="515"/>
      <c r="K16" s="161">
        <f t="shared" si="0"/>
        <v>0</v>
      </c>
      <c r="L16" s="516"/>
      <c r="M16" s="516"/>
      <c r="N16" s="516"/>
      <c r="O16" s="516"/>
      <c r="P16" s="161"/>
      <c r="Q16" s="517" t="e">
        <f t="shared" si="1"/>
        <v>#DIV/0!</v>
      </c>
    </row>
    <row r="17" spans="1:17" ht="20.100000000000001" customHeight="1">
      <c r="A17" s="481"/>
      <c r="B17" s="506"/>
      <c r="C17" s="487">
        <v>11</v>
      </c>
      <c r="D17" s="512"/>
      <c r="E17" s="512"/>
      <c r="F17" s="513"/>
      <c r="G17" s="514"/>
      <c r="H17" s="514"/>
      <c r="I17" s="514"/>
      <c r="J17" s="515"/>
      <c r="K17" s="161">
        <f t="shared" si="0"/>
        <v>0</v>
      </c>
      <c r="L17" s="516"/>
      <c r="M17" s="516"/>
      <c r="N17" s="516"/>
      <c r="O17" s="516"/>
      <c r="P17" s="161"/>
      <c r="Q17" s="517" t="e">
        <f t="shared" si="1"/>
        <v>#DIV/0!</v>
      </c>
    </row>
    <row r="18" spans="1:17" ht="19.5" customHeight="1">
      <c r="A18" s="481"/>
      <c r="B18" s="506"/>
      <c r="C18" s="487">
        <v>12</v>
      </c>
      <c r="D18" s="512"/>
      <c r="E18" s="512"/>
      <c r="F18" s="518"/>
      <c r="G18" s="518"/>
      <c r="H18" s="518"/>
      <c r="I18" s="518"/>
      <c r="J18" s="518"/>
      <c r="K18" s="161">
        <f t="shared" si="0"/>
        <v>0</v>
      </c>
      <c r="L18" s="516"/>
      <c r="M18" s="516"/>
      <c r="N18" s="516"/>
      <c r="O18" s="516"/>
      <c r="P18" s="161"/>
      <c r="Q18" s="517" t="e">
        <f t="shared" si="1"/>
        <v>#DIV/0!</v>
      </c>
    </row>
    <row r="19" spans="1:17" ht="23.1" customHeight="1">
      <c r="A19" s="480"/>
      <c r="B19" s="481"/>
      <c r="C19" s="488" t="s">
        <v>80</v>
      </c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90"/>
    </row>
    <row r="20" spans="1:17" ht="20.100000000000001" customHeight="1">
      <c r="A20" s="481"/>
      <c r="B20" s="481"/>
      <c r="C20" s="491" t="s">
        <v>66</v>
      </c>
      <c r="D20" s="492" t="s">
        <v>74</v>
      </c>
      <c r="E20" s="493"/>
      <c r="F20" s="492" t="s">
        <v>172</v>
      </c>
      <c r="G20" s="494"/>
      <c r="H20" s="494"/>
      <c r="I20" s="494"/>
      <c r="J20" s="493"/>
      <c r="K20" s="495" t="s">
        <v>77</v>
      </c>
      <c r="L20" s="496" t="s">
        <v>464</v>
      </c>
      <c r="M20" s="497"/>
      <c r="N20" s="497"/>
      <c r="O20" s="497"/>
      <c r="P20" s="497"/>
      <c r="Q20" s="498"/>
    </row>
    <row r="21" spans="1:17" ht="20.100000000000001" customHeight="1">
      <c r="A21" s="481"/>
      <c r="B21" s="481"/>
      <c r="C21" s="499"/>
      <c r="D21" s="500"/>
      <c r="E21" s="501"/>
      <c r="F21" s="500"/>
      <c r="G21" s="502"/>
      <c r="H21" s="502"/>
      <c r="I21" s="502"/>
      <c r="J21" s="501"/>
      <c r="K21" s="503"/>
      <c r="L21" s="504">
        <v>1</v>
      </c>
      <c r="M21" s="504">
        <v>2</v>
      </c>
      <c r="N21" s="504">
        <v>3</v>
      </c>
      <c r="O21" s="504">
        <v>4</v>
      </c>
      <c r="P21" s="504" t="s">
        <v>67</v>
      </c>
      <c r="Q21" s="505" t="s">
        <v>465</v>
      </c>
    </row>
    <row r="22" spans="1:17" ht="20.100000000000001" customHeight="1">
      <c r="A22" s="480"/>
      <c r="B22" s="481"/>
      <c r="C22" s="487">
        <v>1</v>
      </c>
      <c r="D22" s="519"/>
      <c r="E22" s="520"/>
      <c r="F22" s="513"/>
      <c r="G22" s="514"/>
      <c r="H22" s="514"/>
      <c r="I22" s="514"/>
      <c r="J22" s="515"/>
      <c r="K22" s="161">
        <f>COUNTA(L22:O22)</f>
        <v>3</v>
      </c>
      <c r="L22" s="516">
        <v>80.84</v>
      </c>
      <c r="M22" s="516">
        <v>79</v>
      </c>
      <c r="N22" s="516">
        <v>68.930000000000007</v>
      </c>
      <c r="O22" s="516"/>
      <c r="P22" s="161">
        <f>SUM(L22:O22)</f>
        <v>228.77</v>
      </c>
      <c r="Q22" s="517">
        <f>P22/K22</f>
        <v>76.256666666666675</v>
      </c>
    </row>
    <row r="23" spans="1:17" ht="20.100000000000001" customHeight="1">
      <c r="A23" s="480"/>
      <c r="B23" s="481"/>
      <c r="C23" s="487">
        <v>2</v>
      </c>
      <c r="D23" s="519"/>
      <c r="E23" s="520"/>
      <c r="F23" s="513"/>
      <c r="G23" s="514"/>
      <c r="H23" s="514"/>
      <c r="I23" s="514"/>
      <c r="J23" s="515"/>
      <c r="K23" s="161">
        <f t="shared" ref="K23:K33" si="2">COUNTA(L23:O23)</f>
        <v>0</v>
      </c>
      <c r="L23" s="516"/>
      <c r="M23" s="516"/>
      <c r="N23" s="516"/>
      <c r="O23" s="516"/>
      <c r="P23" s="161"/>
      <c r="Q23" s="517" t="e">
        <f t="shared" ref="Q23:Q33" si="3">P23/K23</f>
        <v>#DIV/0!</v>
      </c>
    </row>
    <row r="24" spans="1:17" ht="20.100000000000001" customHeight="1">
      <c r="A24" s="480"/>
      <c r="B24" s="481"/>
      <c r="C24" s="487">
        <v>3</v>
      </c>
      <c r="D24" s="519"/>
      <c r="E24" s="520"/>
      <c r="F24" s="513"/>
      <c r="G24" s="514"/>
      <c r="H24" s="514"/>
      <c r="I24" s="514"/>
      <c r="J24" s="515"/>
      <c r="K24" s="161">
        <f t="shared" si="2"/>
        <v>0</v>
      </c>
      <c r="L24" s="516"/>
      <c r="M24" s="516"/>
      <c r="N24" s="516"/>
      <c r="O24" s="516"/>
      <c r="P24" s="161"/>
      <c r="Q24" s="517" t="e">
        <f t="shared" si="3"/>
        <v>#DIV/0!</v>
      </c>
    </row>
    <row r="25" spans="1:17" ht="20.100000000000001" customHeight="1">
      <c r="A25" s="480"/>
      <c r="B25" s="481"/>
      <c r="C25" s="487">
        <v>4</v>
      </c>
      <c r="D25" s="519"/>
      <c r="E25" s="520"/>
      <c r="F25" s="513"/>
      <c r="G25" s="514"/>
      <c r="H25" s="514"/>
      <c r="I25" s="514"/>
      <c r="J25" s="515"/>
      <c r="K25" s="161">
        <f t="shared" si="2"/>
        <v>0</v>
      </c>
      <c r="L25" s="516"/>
      <c r="M25" s="516"/>
      <c r="N25" s="516"/>
      <c r="O25" s="516"/>
      <c r="P25" s="161"/>
      <c r="Q25" s="517" t="e">
        <f t="shared" si="3"/>
        <v>#DIV/0!</v>
      </c>
    </row>
    <row r="26" spans="1:17" ht="20.100000000000001" customHeight="1">
      <c r="A26" s="480"/>
      <c r="B26" s="481"/>
      <c r="C26" s="487">
        <v>5</v>
      </c>
      <c r="D26" s="519"/>
      <c r="E26" s="520"/>
      <c r="F26" s="513"/>
      <c r="G26" s="514"/>
      <c r="H26" s="514"/>
      <c r="I26" s="514"/>
      <c r="J26" s="515"/>
      <c r="K26" s="161">
        <f t="shared" si="2"/>
        <v>0</v>
      </c>
      <c r="L26" s="516"/>
      <c r="M26" s="516"/>
      <c r="N26" s="516"/>
      <c r="O26" s="516"/>
      <c r="P26" s="161"/>
      <c r="Q26" s="517" t="e">
        <f t="shared" si="3"/>
        <v>#DIV/0!</v>
      </c>
    </row>
    <row r="27" spans="1:17" ht="20.100000000000001" customHeight="1">
      <c r="A27" s="480"/>
      <c r="B27" s="481"/>
      <c r="C27" s="487">
        <v>6</v>
      </c>
      <c r="D27" s="519"/>
      <c r="E27" s="520"/>
      <c r="F27" s="513"/>
      <c r="G27" s="514"/>
      <c r="H27" s="514"/>
      <c r="I27" s="514"/>
      <c r="J27" s="515"/>
      <c r="K27" s="161">
        <f t="shared" si="2"/>
        <v>0</v>
      </c>
      <c r="L27" s="516"/>
      <c r="M27" s="516"/>
      <c r="N27" s="516"/>
      <c r="O27" s="516"/>
      <c r="P27" s="161"/>
      <c r="Q27" s="517" t="e">
        <f t="shared" si="3"/>
        <v>#DIV/0!</v>
      </c>
    </row>
    <row r="28" spans="1:17" ht="20.100000000000001" customHeight="1">
      <c r="A28" s="480"/>
      <c r="B28" s="481"/>
      <c r="C28" s="487">
        <v>7</v>
      </c>
      <c r="D28" s="519"/>
      <c r="E28" s="520"/>
      <c r="F28" s="513"/>
      <c r="G28" s="514"/>
      <c r="H28" s="514"/>
      <c r="I28" s="514"/>
      <c r="J28" s="515"/>
      <c r="K28" s="161">
        <f t="shared" si="2"/>
        <v>0</v>
      </c>
      <c r="L28" s="516"/>
      <c r="M28" s="516"/>
      <c r="N28" s="516"/>
      <c r="O28" s="516"/>
      <c r="P28" s="161"/>
      <c r="Q28" s="517" t="e">
        <f t="shared" si="3"/>
        <v>#DIV/0!</v>
      </c>
    </row>
    <row r="29" spans="1:17" ht="20.100000000000001" customHeight="1">
      <c r="A29" s="480"/>
      <c r="B29" s="481"/>
      <c r="C29" s="487">
        <v>8</v>
      </c>
      <c r="D29" s="519"/>
      <c r="E29" s="520"/>
      <c r="F29" s="513"/>
      <c r="G29" s="514"/>
      <c r="H29" s="514"/>
      <c r="I29" s="514"/>
      <c r="J29" s="515"/>
      <c r="K29" s="161">
        <f t="shared" si="2"/>
        <v>0</v>
      </c>
      <c r="L29" s="516"/>
      <c r="M29" s="516"/>
      <c r="N29" s="516"/>
      <c r="O29" s="516"/>
      <c r="P29" s="161"/>
      <c r="Q29" s="517" t="e">
        <f t="shared" si="3"/>
        <v>#DIV/0!</v>
      </c>
    </row>
    <row r="30" spans="1:17" ht="20.100000000000001" customHeight="1">
      <c r="A30" s="480"/>
      <c r="B30" s="481"/>
      <c r="C30" s="487">
        <v>9</v>
      </c>
      <c r="D30" s="519"/>
      <c r="E30" s="520"/>
      <c r="F30" s="513"/>
      <c r="G30" s="514"/>
      <c r="H30" s="514"/>
      <c r="I30" s="514"/>
      <c r="J30" s="515"/>
      <c r="K30" s="161">
        <f t="shared" si="2"/>
        <v>0</v>
      </c>
      <c r="L30" s="516"/>
      <c r="M30" s="516"/>
      <c r="N30" s="516"/>
      <c r="O30" s="516"/>
      <c r="P30" s="161"/>
      <c r="Q30" s="517" t="e">
        <f t="shared" si="3"/>
        <v>#DIV/0!</v>
      </c>
    </row>
    <row r="31" spans="1:17" ht="20.100000000000001" customHeight="1">
      <c r="A31" s="480"/>
      <c r="B31" s="481"/>
      <c r="C31" s="487">
        <v>10</v>
      </c>
      <c r="D31" s="519"/>
      <c r="E31" s="520"/>
      <c r="F31" s="513"/>
      <c r="G31" s="514"/>
      <c r="H31" s="514"/>
      <c r="I31" s="514"/>
      <c r="J31" s="515"/>
      <c r="K31" s="161">
        <f t="shared" si="2"/>
        <v>0</v>
      </c>
      <c r="L31" s="516"/>
      <c r="M31" s="516"/>
      <c r="N31" s="516"/>
      <c r="O31" s="516"/>
      <c r="P31" s="161"/>
      <c r="Q31" s="517" t="e">
        <f t="shared" si="3"/>
        <v>#DIV/0!</v>
      </c>
    </row>
    <row r="32" spans="1:17" ht="20.100000000000001" customHeight="1">
      <c r="A32" s="480"/>
      <c r="B32" s="481"/>
      <c r="C32" s="487">
        <v>11</v>
      </c>
      <c r="D32" s="519"/>
      <c r="E32" s="520"/>
      <c r="F32" s="513"/>
      <c r="G32" s="514"/>
      <c r="H32" s="514"/>
      <c r="I32" s="514"/>
      <c r="J32" s="515"/>
      <c r="K32" s="161">
        <f t="shared" si="2"/>
        <v>0</v>
      </c>
      <c r="L32" s="516"/>
      <c r="M32" s="516"/>
      <c r="N32" s="516"/>
      <c r="O32" s="516"/>
      <c r="P32" s="161"/>
      <c r="Q32" s="517" t="e">
        <f t="shared" si="3"/>
        <v>#DIV/0!</v>
      </c>
    </row>
    <row r="33" spans="1:17" ht="20.100000000000001" customHeight="1">
      <c r="A33" s="480"/>
      <c r="B33" s="481"/>
      <c r="C33" s="487">
        <v>12</v>
      </c>
      <c r="D33" s="519"/>
      <c r="E33" s="520"/>
      <c r="F33" s="513"/>
      <c r="G33" s="514"/>
      <c r="H33" s="514"/>
      <c r="I33" s="514"/>
      <c r="J33" s="515"/>
      <c r="K33" s="161">
        <f t="shared" si="2"/>
        <v>0</v>
      </c>
      <c r="L33" s="516"/>
      <c r="M33" s="516"/>
      <c r="N33" s="516"/>
      <c r="O33" s="516"/>
      <c r="P33" s="161"/>
      <c r="Q33" s="517" t="e">
        <f t="shared" si="3"/>
        <v>#DIV/0!</v>
      </c>
    </row>
    <row r="34" spans="1:17" ht="21">
      <c r="A34" s="480"/>
      <c r="B34" s="481"/>
      <c r="C34" s="482"/>
      <c r="D34" s="483"/>
      <c r="E34" s="483"/>
      <c r="F34" s="483"/>
      <c r="G34" s="483"/>
      <c r="H34" s="483"/>
      <c r="I34" s="483"/>
      <c r="J34" s="483"/>
      <c r="K34" s="484"/>
      <c r="L34" s="485"/>
      <c r="M34" s="485"/>
      <c r="N34" s="485"/>
      <c r="O34" s="485"/>
      <c r="P34" s="485"/>
      <c r="Q34" s="486"/>
    </row>
  </sheetData>
  <mergeCells count="62">
    <mergeCell ref="D31:E31"/>
    <mergeCell ref="F31:J31"/>
    <mergeCell ref="D32:E32"/>
    <mergeCell ref="F32:J32"/>
    <mergeCell ref="D33:E33"/>
    <mergeCell ref="F33:J33"/>
    <mergeCell ref="D28:E28"/>
    <mergeCell ref="F28:J28"/>
    <mergeCell ref="D29:E29"/>
    <mergeCell ref="F29:J29"/>
    <mergeCell ref="D30:E30"/>
    <mergeCell ref="F30:J30"/>
    <mergeCell ref="D25:E25"/>
    <mergeCell ref="F25:J25"/>
    <mergeCell ref="D26:E26"/>
    <mergeCell ref="F26:J26"/>
    <mergeCell ref="D27:E27"/>
    <mergeCell ref="F27:J27"/>
    <mergeCell ref="D22:E22"/>
    <mergeCell ref="F22:J22"/>
    <mergeCell ref="D23:E23"/>
    <mergeCell ref="F23:J23"/>
    <mergeCell ref="D24:E24"/>
    <mergeCell ref="F24:J24"/>
    <mergeCell ref="C19:Q19"/>
    <mergeCell ref="C20:C21"/>
    <mergeCell ref="D20:E21"/>
    <mergeCell ref="F20:J21"/>
    <mergeCell ref="K20:K21"/>
    <mergeCell ref="L20:Q20"/>
    <mergeCell ref="D16:E16"/>
    <mergeCell ref="F16:J16"/>
    <mergeCell ref="D17:E17"/>
    <mergeCell ref="F17:J17"/>
    <mergeCell ref="D18:E18"/>
    <mergeCell ref="F18:J18"/>
    <mergeCell ref="D13:E13"/>
    <mergeCell ref="F13:J13"/>
    <mergeCell ref="D14:E14"/>
    <mergeCell ref="F14:J14"/>
    <mergeCell ref="D15:E15"/>
    <mergeCell ref="F15:J15"/>
    <mergeCell ref="D10:E10"/>
    <mergeCell ref="F10:J10"/>
    <mergeCell ref="D11:E11"/>
    <mergeCell ref="F11:J11"/>
    <mergeCell ref="D12:E12"/>
    <mergeCell ref="F12:J12"/>
    <mergeCell ref="D7:E7"/>
    <mergeCell ref="F7:J7"/>
    <mergeCell ref="D8:E8"/>
    <mergeCell ref="F8:J8"/>
    <mergeCell ref="D9:E9"/>
    <mergeCell ref="F9:J9"/>
    <mergeCell ref="B2:G2"/>
    <mergeCell ref="C3:Q3"/>
    <mergeCell ref="C4:Q4"/>
    <mergeCell ref="C5:C6"/>
    <mergeCell ref="D5:E6"/>
    <mergeCell ref="F5:J6"/>
    <mergeCell ref="K5:K6"/>
    <mergeCell ref="L5:Q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20"/>
  <sheetViews>
    <sheetView zoomScaleNormal="100" workbookViewId="0">
      <selection activeCell="M11" sqref="M11"/>
    </sheetView>
  </sheetViews>
  <sheetFormatPr defaultColWidth="3.625" defaultRowHeight="20.100000000000001" customHeight="1"/>
  <cols>
    <col min="1" max="10" width="3.625" style="27"/>
    <col min="11" max="11" width="4.625" style="27" customWidth="1"/>
    <col min="12" max="12" width="6" style="27" customWidth="1"/>
    <col min="13" max="13" width="6.375" style="27" customWidth="1"/>
    <col min="14" max="14" width="5.625" style="27" customWidth="1"/>
    <col min="15" max="15" width="5.125" style="27" customWidth="1"/>
    <col min="16" max="16" width="5.5" style="27" customWidth="1"/>
    <col min="17" max="17" width="6.25" style="27" customWidth="1"/>
    <col min="18" max="16384" width="3.625" style="27"/>
  </cols>
  <sheetData>
    <row r="1" spans="1:17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8">
        <v>9</v>
      </c>
    </row>
    <row r="2" spans="1:17" ht="20.100000000000001" customHeight="1">
      <c r="A2" s="40"/>
      <c r="B2" s="222" t="s">
        <v>171</v>
      </c>
      <c r="C2" s="222"/>
      <c r="D2" s="222"/>
      <c r="E2" s="222"/>
      <c r="F2" s="222"/>
      <c r="G2" s="222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0.100000000000001" customHeight="1">
      <c r="A3" s="8"/>
      <c r="B3" s="8"/>
      <c r="C3" s="336" t="s">
        <v>476</v>
      </c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</row>
    <row r="4" spans="1:17" ht="23.1" customHeight="1">
      <c r="A4" s="8"/>
      <c r="B4" s="24"/>
      <c r="C4" s="340" t="s">
        <v>500</v>
      </c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2"/>
    </row>
    <row r="5" spans="1:17" ht="20.100000000000001" customHeight="1">
      <c r="A5" s="8"/>
      <c r="B5" s="24"/>
      <c r="C5" s="223" t="s">
        <v>66</v>
      </c>
      <c r="D5" s="223" t="s">
        <v>74</v>
      </c>
      <c r="E5" s="223"/>
      <c r="F5" s="223" t="s">
        <v>172</v>
      </c>
      <c r="G5" s="223"/>
      <c r="H5" s="223"/>
      <c r="I5" s="223"/>
      <c r="J5" s="223"/>
      <c r="K5" s="319" t="s">
        <v>77</v>
      </c>
      <c r="L5" s="319" t="s">
        <v>464</v>
      </c>
      <c r="M5" s="319"/>
      <c r="N5" s="319"/>
      <c r="O5" s="319"/>
      <c r="P5" s="319"/>
      <c r="Q5" s="319"/>
    </row>
    <row r="6" spans="1:17" ht="20.100000000000001" customHeight="1">
      <c r="A6" s="8"/>
      <c r="B6" s="24"/>
      <c r="C6" s="223"/>
      <c r="D6" s="223"/>
      <c r="E6" s="223"/>
      <c r="F6" s="223"/>
      <c r="G6" s="223"/>
      <c r="H6" s="223"/>
      <c r="I6" s="223"/>
      <c r="J6" s="223"/>
      <c r="K6" s="319"/>
      <c r="L6" s="163">
        <v>1</v>
      </c>
      <c r="M6" s="163">
        <v>2</v>
      </c>
      <c r="N6" s="163">
        <v>3</v>
      </c>
      <c r="O6" s="163">
        <v>4</v>
      </c>
      <c r="P6" s="163" t="s">
        <v>67</v>
      </c>
      <c r="Q6" s="160" t="s">
        <v>465</v>
      </c>
    </row>
    <row r="7" spans="1:17" ht="20.100000000000001" customHeight="1">
      <c r="A7" s="8"/>
      <c r="B7" s="24"/>
      <c r="C7" s="162">
        <v>1</v>
      </c>
      <c r="D7" s="521">
        <f>'09 ร้อยละ'!D7:E7</f>
        <v>0</v>
      </c>
      <c r="E7" s="521"/>
      <c r="F7" s="522" t="str">
        <f>'09 ร้อยละ'!F7:J7</f>
        <v>ไทย</v>
      </c>
      <c r="G7" s="523"/>
      <c r="H7" s="523"/>
      <c r="I7" s="523"/>
      <c r="J7" s="524"/>
      <c r="K7" s="161">
        <f>'09 ร้อยละ'!K7</f>
        <v>2</v>
      </c>
      <c r="L7" s="161">
        <f>('09 ร้อยละ'!L7+'09 ร้อยละ'!L22)/2</f>
        <v>68.685000000000002</v>
      </c>
      <c r="M7" s="161">
        <f>('09 ร้อยละ'!M7+'09 ร้อยละ'!M22)/2</f>
        <v>75.5</v>
      </c>
      <c r="N7" s="161">
        <f>('09 ร้อยละ'!N7+'09 ร้อยละ'!N22)/2</f>
        <v>34.465000000000003</v>
      </c>
      <c r="O7" s="161">
        <f>('09 ร้อยละ'!O7+'09 ร้อยละ'!O22)/2</f>
        <v>0</v>
      </c>
      <c r="P7" s="161">
        <f>SUM(L7:O7)</f>
        <v>178.65</v>
      </c>
      <c r="Q7" s="517">
        <f>SUM(L7:O7)/K7</f>
        <v>89.325000000000003</v>
      </c>
    </row>
    <row r="8" spans="1:17" ht="20.100000000000001" customHeight="1">
      <c r="A8" s="8"/>
      <c r="B8" s="24"/>
      <c r="C8" s="162">
        <v>2</v>
      </c>
      <c r="D8" s="521">
        <f>'09 ร้อยละ'!D8:E8</f>
        <v>0</v>
      </c>
      <c r="E8" s="521"/>
      <c r="F8" s="522">
        <f>'09 ร้อยละ'!F8:J8</f>
        <v>0</v>
      </c>
      <c r="G8" s="523"/>
      <c r="H8" s="523"/>
      <c r="I8" s="523"/>
      <c r="J8" s="524"/>
      <c r="K8" s="161">
        <f>'09 ร้อยละ'!K8</f>
        <v>0</v>
      </c>
      <c r="L8" s="161">
        <f>('09 ร้อยละ'!L8+'09 ร้อยละ'!L23)/2</f>
        <v>0</v>
      </c>
      <c r="M8" s="161">
        <f>('09 ร้อยละ'!M8+'09 ร้อยละ'!M23)/2</f>
        <v>0</v>
      </c>
      <c r="N8" s="161">
        <f>('09 ร้อยละ'!N8+'09 ร้อยละ'!N23)/2</f>
        <v>0</v>
      </c>
      <c r="O8" s="161">
        <f>('09 ร้อยละ'!O8+'09 ร้อยละ'!O23)/2</f>
        <v>0</v>
      </c>
      <c r="P8" s="161">
        <f t="shared" ref="P8:P18" si="0">SUM(K8:O8)</f>
        <v>0</v>
      </c>
      <c r="Q8" s="517" t="e">
        <f t="shared" ref="Q8:Q18" si="1">P8/K8</f>
        <v>#DIV/0!</v>
      </c>
    </row>
    <row r="9" spans="1:17" ht="20.100000000000001" customHeight="1">
      <c r="A9" s="8"/>
      <c r="B9" s="24"/>
      <c r="C9" s="162">
        <v>3</v>
      </c>
      <c r="D9" s="521">
        <f>'09 ร้อยละ'!D9:E9</f>
        <v>0</v>
      </c>
      <c r="E9" s="521"/>
      <c r="F9" s="522">
        <f>'09 ร้อยละ'!F9:J9</f>
        <v>0</v>
      </c>
      <c r="G9" s="523"/>
      <c r="H9" s="523"/>
      <c r="I9" s="523"/>
      <c r="J9" s="524"/>
      <c r="K9" s="161">
        <f>'09 ร้อยละ'!K9</f>
        <v>0</v>
      </c>
      <c r="L9" s="161">
        <f>('09 ร้อยละ'!L9+'09 ร้อยละ'!L24)/2</f>
        <v>0</v>
      </c>
      <c r="M9" s="161">
        <f>('09 ร้อยละ'!M9+'09 ร้อยละ'!M24)/2</f>
        <v>0</v>
      </c>
      <c r="N9" s="161">
        <f>('09 ร้อยละ'!N9+'09 ร้อยละ'!N24)/2</f>
        <v>0</v>
      </c>
      <c r="O9" s="161">
        <f>('09 ร้อยละ'!O9+'09 ร้อยละ'!O24)/2</f>
        <v>0</v>
      </c>
      <c r="P9" s="161">
        <f t="shared" si="0"/>
        <v>0</v>
      </c>
      <c r="Q9" s="517" t="e">
        <f t="shared" si="1"/>
        <v>#DIV/0!</v>
      </c>
    </row>
    <row r="10" spans="1:17" ht="20.100000000000001" customHeight="1">
      <c r="A10" s="8"/>
      <c r="B10" s="24"/>
      <c r="C10" s="162">
        <v>4</v>
      </c>
      <c r="D10" s="521">
        <f>'09 ร้อยละ'!D10:E10</f>
        <v>0</v>
      </c>
      <c r="E10" s="521"/>
      <c r="F10" s="522">
        <f>'09 ร้อยละ'!F10:J10</f>
        <v>0</v>
      </c>
      <c r="G10" s="523"/>
      <c r="H10" s="523"/>
      <c r="I10" s="523"/>
      <c r="J10" s="524"/>
      <c r="K10" s="161">
        <f>'09 ร้อยละ'!K10</f>
        <v>0</v>
      </c>
      <c r="L10" s="161">
        <f>('09 ร้อยละ'!L10+'09 ร้อยละ'!L25)/2</f>
        <v>0</v>
      </c>
      <c r="M10" s="161">
        <f>('09 ร้อยละ'!M10+'09 ร้อยละ'!M25)/2</f>
        <v>0</v>
      </c>
      <c r="N10" s="161">
        <f>('09 ร้อยละ'!N10+'09 ร้อยละ'!N25)/2</f>
        <v>0</v>
      </c>
      <c r="O10" s="161">
        <f>('09 ร้อยละ'!O10+'09 ร้อยละ'!O25)/2</f>
        <v>0</v>
      </c>
      <c r="P10" s="161">
        <f t="shared" si="0"/>
        <v>0</v>
      </c>
      <c r="Q10" s="517" t="e">
        <f t="shared" si="1"/>
        <v>#DIV/0!</v>
      </c>
    </row>
    <row r="11" spans="1:17" ht="20.100000000000001" customHeight="1">
      <c r="A11" s="8"/>
      <c r="B11" s="24"/>
      <c r="C11" s="162">
        <v>5</v>
      </c>
      <c r="D11" s="521">
        <f>'09 ร้อยละ'!D11:E11</f>
        <v>0</v>
      </c>
      <c r="E11" s="521"/>
      <c r="F11" s="522">
        <f>'09 ร้อยละ'!F11:J11</f>
        <v>0</v>
      </c>
      <c r="G11" s="523"/>
      <c r="H11" s="523"/>
      <c r="I11" s="523"/>
      <c r="J11" s="524"/>
      <c r="K11" s="161">
        <f>'09 ร้อยละ'!K11</f>
        <v>0</v>
      </c>
      <c r="L11" s="161">
        <f>('09 ร้อยละ'!L11+'09 ร้อยละ'!L26)/2</f>
        <v>0</v>
      </c>
      <c r="M11" s="161">
        <f>('09 ร้อยละ'!M11+'09 ร้อยละ'!M26)/2</f>
        <v>0</v>
      </c>
      <c r="N11" s="161">
        <f>('09 ร้อยละ'!N11+'09 ร้อยละ'!N26)/2</f>
        <v>0</v>
      </c>
      <c r="O11" s="161">
        <f>('09 ร้อยละ'!O11+'09 ร้อยละ'!O26)/2</f>
        <v>0</v>
      </c>
      <c r="P11" s="161">
        <f t="shared" si="0"/>
        <v>0</v>
      </c>
      <c r="Q11" s="517" t="e">
        <f t="shared" si="1"/>
        <v>#DIV/0!</v>
      </c>
    </row>
    <row r="12" spans="1:17" ht="20.100000000000001" customHeight="1">
      <c r="A12" s="8"/>
      <c r="B12" s="24"/>
      <c r="C12" s="162">
        <v>6</v>
      </c>
      <c r="D12" s="521">
        <f>'09 ร้อยละ'!D12:E12</f>
        <v>0</v>
      </c>
      <c r="E12" s="521"/>
      <c r="F12" s="522">
        <f>'09 ร้อยละ'!F12:J12</f>
        <v>0</v>
      </c>
      <c r="G12" s="523"/>
      <c r="H12" s="523"/>
      <c r="I12" s="523"/>
      <c r="J12" s="524"/>
      <c r="K12" s="161">
        <f>'09 ร้อยละ'!K12</f>
        <v>0</v>
      </c>
      <c r="L12" s="161">
        <f>('09 ร้อยละ'!L12+'09 ร้อยละ'!L27)/2</f>
        <v>0</v>
      </c>
      <c r="M12" s="161">
        <f>('09 ร้อยละ'!M12+'09 ร้อยละ'!M27)/2</f>
        <v>0</v>
      </c>
      <c r="N12" s="161">
        <f>('09 ร้อยละ'!N12+'09 ร้อยละ'!N27)/2</f>
        <v>0</v>
      </c>
      <c r="O12" s="161">
        <f>('09 ร้อยละ'!O12+'09 ร้อยละ'!O27)/2</f>
        <v>0</v>
      </c>
      <c r="P12" s="161">
        <f t="shared" si="0"/>
        <v>0</v>
      </c>
      <c r="Q12" s="517" t="e">
        <f t="shared" si="1"/>
        <v>#DIV/0!</v>
      </c>
    </row>
    <row r="13" spans="1:17" ht="20.100000000000001" customHeight="1">
      <c r="A13" s="8"/>
      <c r="B13" s="24"/>
      <c r="C13" s="162">
        <v>7</v>
      </c>
      <c r="D13" s="521">
        <f>'09 ร้อยละ'!D13:E13</f>
        <v>0</v>
      </c>
      <c r="E13" s="521"/>
      <c r="F13" s="522">
        <f>'09 ร้อยละ'!F13:J13</f>
        <v>0</v>
      </c>
      <c r="G13" s="523"/>
      <c r="H13" s="523"/>
      <c r="I13" s="523"/>
      <c r="J13" s="524"/>
      <c r="K13" s="161">
        <f>'09 ร้อยละ'!K13</f>
        <v>0</v>
      </c>
      <c r="L13" s="161">
        <f>('09 ร้อยละ'!L13+'09 ร้อยละ'!L28)/2</f>
        <v>0</v>
      </c>
      <c r="M13" s="161">
        <f>('09 ร้อยละ'!M13+'09 ร้อยละ'!M28)/2</f>
        <v>0</v>
      </c>
      <c r="N13" s="161">
        <f>('09 ร้อยละ'!N13+'09 ร้อยละ'!N28)/2</f>
        <v>0</v>
      </c>
      <c r="O13" s="161">
        <f>('09 ร้อยละ'!O13+'09 ร้อยละ'!O28)/2</f>
        <v>0</v>
      </c>
      <c r="P13" s="161">
        <f t="shared" si="0"/>
        <v>0</v>
      </c>
      <c r="Q13" s="517" t="e">
        <f t="shared" si="1"/>
        <v>#DIV/0!</v>
      </c>
    </row>
    <row r="14" spans="1:17" ht="20.100000000000001" customHeight="1">
      <c r="A14" s="8"/>
      <c r="B14" s="24"/>
      <c r="C14" s="162">
        <v>8</v>
      </c>
      <c r="D14" s="521">
        <f>'09 ร้อยละ'!D14:E14</f>
        <v>0</v>
      </c>
      <c r="E14" s="521"/>
      <c r="F14" s="522">
        <f>'09 ร้อยละ'!F14:J14</f>
        <v>0</v>
      </c>
      <c r="G14" s="523"/>
      <c r="H14" s="523"/>
      <c r="I14" s="523"/>
      <c r="J14" s="524"/>
      <c r="K14" s="161">
        <f>'09 ร้อยละ'!K14</f>
        <v>0</v>
      </c>
      <c r="L14" s="161">
        <f>('09 ร้อยละ'!L14+'09 ร้อยละ'!L29)/2</f>
        <v>0</v>
      </c>
      <c r="M14" s="161">
        <f>('09 ร้อยละ'!M14+'09 ร้อยละ'!M29)/2</f>
        <v>0</v>
      </c>
      <c r="N14" s="161">
        <f>('09 ร้อยละ'!N14+'09 ร้อยละ'!N29)/2</f>
        <v>0</v>
      </c>
      <c r="O14" s="161">
        <f>('09 ร้อยละ'!O14+'09 ร้อยละ'!O29)/2</f>
        <v>0</v>
      </c>
      <c r="P14" s="161">
        <f t="shared" si="0"/>
        <v>0</v>
      </c>
      <c r="Q14" s="517" t="e">
        <f t="shared" si="1"/>
        <v>#DIV/0!</v>
      </c>
    </row>
    <row r="15" spans="1:17" ht="20.100000000000001" customHeight="1">
      <c r="A15" s="8"/>
      <c r="B15" s="24"/>
      <c r="C15" s="162">
        <v>9</v>
      </c>
      <c r="D15" s="521">
        <f>'09 ร้อยละ'!D15:E15</f>
        <v>0</v>
      </c>
      <c r="E15" s="521"/>
      <c r="F15" s="522">
        <f>'09 ร้อยละ'!F15:J15</f>
        <v>0</v>
      </c>
      <c r="G15" s="523"/>
      <c r="H15" s="523"/>
      <c r="I15" s="523"/>
      <c r="J15" s="524"/>
      <c r="K15" s="161">
        <f>'09 ร้อยละ'!K15</f>
        <v>0</v>
      </c>
      <c r="L15" s="161">
        <f>('09 ร้อยละ'!L15+'09 ร้อยละ'!L30)/2</f>
        <v>0</v>
      </c>
      <c r="M15" s="161">
        <f>('09 ร้อยละ'!M15+'09 ร้อยละ'!M30)/2</f>
        <v>0</v>
      </c>
      <c r="N15" s="161">
        <f>('09 ร้อยละ'!N15+'09 ร้อยละ'!N30)/2</f>
        <v>0</v>
      </c>
      <c r="O15" s="161">
        <f>('09 ร้อยละ'!O15+'09 ร้อยละ'!O30)/2</f>
        <v>0</v>
      </c>
      <c r="P15" s="161">
        <f t="shared" si="0"/>
        <v>0</v>
      </c>
      <c r="Q15" s="517" t="e">
        <f t="shared" si="1"/>
        <v>#DIV/0!</v>
      </c>
    </row>
    <row r="16" spans="1:17" ht="20.100000000000001" customHeight="1">
      <c r="A16" s="8"/>
      <c r="B16" s="24"/>
      <c r="C16" s="162">
        <v>10</v>
      </c>
      <c r="D16" s="521">
        <f>'09 ร้อยละ'!D16:E16</f>
        <v>0</v>
      </c>
      <c r="E16" s="521"/>
      <c r="F16" s="522">
        <f>'09 ร้อยละ'!F16:J16</f>
        <v>0</v>
      </c>
      <c r="G16" s="523"/>
      <c r="H16" s="523"/>
      <c r="I16" s="523"/>
      <c r="J16" s="524"/>
      <c r="K16" s="161">
        <f>'09 ร้อยละ'!K16</f>
        <v>0</v>
      </c>
      <c r="L16" s="161">
        <f>('09 ร้อยละ'!L16+'09 ร้อยละ'!L31)/2</f>
        <v>0</v>
      </c>
      <c r="M16" s="161">
        <f>('09 ร้อยละ'!M16+'09 ร้อยละ'!M31)/2</f>
        <v>0</v>
      </c>
      <c r="N16" s="161">
        <f>('09 ร้อยละ'!N16+'09 ร้อยละ'!N31)/2</f>
        <v>0</v>
      </c>
      <c r="O16" s="161">
        <f>('09 ร้อยละ'!O16+'09 ร้อยละ'!O31)/2</f>
        <v>0</v>
      </c>
      <c r="P16" s="161">
        <f t="shared" si="0"/>
        <v>0</v>
      </c>
      <c r="Q16" s="517" t="e">
        <f t="shared" si="1"/>
        <v>#DIV/0!</v>
      </c>
    </row>
    <row r="17" spans="1:17" ht="20.100000000000001" customHeight="1">
      <c r="A17" s="8"/>
      <c r="B17" s="24"/>
      <c r="C17" s="162">
        <v>11</v>
      </c>
      <c r="D17" s="521">
        <f>'09 ร้อยละ'!D17:E17</f>
        <v>0</v>
      </c>
      <c r="E17" s="521"/>
      <c r="F17" s="522">
        <f>'09 ร้อยละ'!F17:J17</f>
        <v>0</v>
      </c>
      <c r="G17" s="523"/>
      <c r="H17" s="523"/>
      <c r="I17" s="523"/>
      <c r="J17" s="524"/>
      <c r="K17" s="161">
        <f>'09 ร้อยละ'!K17</f>
        <v>0</v>
      </c>
      <c r="L17" s="161">
        <f>('09 ร้อยละ'!L17+'09 ร้อยละ'!L32)/2</f>
        <v>0</v>
      </c>
      <c r="M17" s="161">
        <f>('09 ร้อยละ'!M17+'09 ร้อยละ'!M32)/2</f>
        <v>0</v>
      </c>
      <c r="N17" s="161">
        <f>('09 ร้อยละ'!N17+'09 ร้อยละ'!N32)/2</f>
        <v>0</v>
      </c>
      <c r="O17" s="161">
        <f>('09 ร้อยละ'!O17+'09 ร้อยละ'!O32)/2</f>
        <v>0</v>
      </c>
      <c r="P17" s="161">
        <f t="shared" si="0"/>
        <v>0</v>
      </c>
      <c r="Q17" s="517" t="e">
        <f t="shared" si="1"/>
        <v>#DIV/0!</v>
      </c>
    </row>
    <row r="18" spans="1:17" ht="19.5" customHeight="1">
      <c r="A18" s="8"/>
      <c r="B18" s="24"/>
      <c r="C18" s="162">
        <v>12</v>
      </c>
      <c r="D18" s="521">
        <f>'09 ร้อยละ'!D18:E18</f>
        <v>0</v>
      </c>
      <c r="E18" s="521"/>
      <c r="F18" s="522">
        <f>'09 ร้อยละ'!F18:J18</f>
        <v>0</v>
      </c>
      <c r="G18" s="523"/>
      <c r="H18" s="523"/>
      <c r="I18" s="523"/>
      <c r="J18" s="524"/>
      <c r="K18" s="161">
        <f>'09 ร้อยละ'!K18</f>
        <v>0</v>
      </c>
      <c r="L18" s="161">
        <f>('09 ร้อยละ'!L18+'09 ร้อยละ'!L33)/2</f>
        <v>0</v>
      </c>
      <c r="M18" s="161">
        <f>('09 ร้อยละ'!M18+'09 ร้อยละ'!M33)/2</f>
        <v>0</v>
      </c>
      <c r="N18" s="161">
        <f>('09 ร้อยละ'!N18+'09 ร้อยละ'!N33)/2</f>
        <v>0</v>
      </c>
      <c r="O18" s="161">
        <f>('09 ร้อยละ'!O18+'09 ร้อยละ'!O33)/2</f>
        <v>0</v>
      </c>
      <c r="P18" s="161">
        <f t="shared" si="0"/>
        <v>0</v>
      </c>
      <c r="Q18" s="517" t="e">
        <f t="shared" si="1"/>
        <v>#DIV/0!</v>
      </c>
    </row>
    <row r="19" spans="1:17" ht="21">
      <c r="A19" s="26"/>
      <c r="B19" s="8"/>
      <c r="C19" s="153"/>
      <c r="D19" s="154"/>
      <c r="E19" s="154"/>
      <c r="F19" s="154"/>
      <c r="G19" s="154"/>
      <c r="H19" s="154"/>
      <c r="I19" s="154"/>
      <c r="J19" s="154"/>
      <c r="K19" s="155"/>
      <c r="L19" s="61"/>
      <c r="M19" s="61"/>
      <c r="N19" s="61"/>
      <c r="O19" s="61"/>
      <c r="P19" s="61"/>
      <c r="Q19" s="63"/>
    </row>
    <row r="20" spans="1:17" ht="21"/>
  </sheetData>
  <mergeCells count="32">
    <mergeCell ref="D16:E16"/>
    <mergeCell ref="F16:J16"/>
    <mergeCell ref="D17:E17"/>
    <mergeCell ref="F17:J17"/>
    <mergeCell ref="D18:E18"/>
    <mergeCell ref="F18:J18"/>
    <mergeCell ref="D13:E13"/>
    <mergeCell ref="F13:J13"/>
    <mergeCell ref="D14:E14"/>
    <mergeCell ref="F14:J14"/>
    <mergeCell ref="D15:E15"/>
    <mergeCell ref="F15:J15"/>
    <mergeCell ref="D10:E10"/>
    <mergeCell ref="F10:J10"/>
    <mergeCell ref="D11:E11"/>
    <mergeCell ref="F11:J11"/>
    <mergeCell ref="D12:E12"/>
    <mergeCell ref="F12:J12"/>
    <mergeCell ref="D7:E7"/>
    <mergeCell ref="F7:J7"/>
    <mergeCell ref="D8:E8"/>
    <mergeCell ref="F8:J8"/>
    <mergeCell ref="D9:E9"/>
    <mergeCell ref="F9:J9"/>
    <mergeCell ref="B2:G2"/>
    <mergeCell ref="C3:Q3"/>
    <mergeCell ref="C4:Q4"/>
    <mergeCell ref="C5:C6"/>
    <mergeCell ref="D5:E6"/>
    <mergeCell ref="F5:J6"/>
    <mergeCell ref="K5:K6"/>
    <mergeCell ref="L5:Q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1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3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12</v>
      </c>
    </row>
    <row r="2" spans="1:23" ht="20.100000000000001" customHeight="1">
      <c r="A2" s="40"/>
      <c r="B2" s="8"/>
      <c r="C2" s="236" t="s">
        <v>177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3" ht="20.100000000000001" customHeight="1">
      <c r="A3" s="8"/>
      <c r="B3" s="8"/>
      <c r="C3" s="40"/>
      <c r="D3" s="236" t="s">
        <v>178</v>
      </c>
      <c r="E3" s="236"/>
      <c r="F3" s="236"/>
      <c r="G3" s="236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3" ht="20.100000000000001" customHeight="1">
      <c r="A4" s="8"/>
      <c r="B4" s="24"/>
      <c r="C4" s="24"/>
      <c r="D4" s="66" t="s">
        <v>179</v>
      </c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</row>
    <row r="5" spans="1:23" ht="20.100000000000001" customHeight="1">
      <c r="A5" s="8"/>
      <c r="B5" s="24"/>
      <c r="C5" s="24"/>
      <c r="D5" s="66" t="s">
        <v>180</v>
      </c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</row>
    <row r="6" spans="1:23" ht="20.100000000000001" customHeight="1">
      <c r="A6" s="8"/>
      <c r="B6" s="24"/>
      <c r="C6" s="24"/>
      <c r="D6" s="66" t="s">
        <v>181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</row>
    <row r="7" spans="1:23" ht="20.100000000000001" customHeight="1">
      <c r="A7" s="8"/>
      <c r="B7" s="24"/>
      <c r="C7" s="45"/>
      <c r="D7" s="66" t="s">
        <v>182</v>
      </c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</row>
    <row r="8" spans="1:23" ht="20.100000000000001" customHeight="1">
      <c r="A8" s="8"/>
      <c r="B8" s="24"/>
      <c r="C8" s="106"/>
      <c r="D8" s="66" t="s">
        <v>183</v>
      </c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27" t="s">
        <v>358</v>
      </c>
    </row>
    <row r="9" spans="1:23" ht="20.100000000000001" customHeight="1">
      <c r="A9" s="8"/>
      <c r="B9" s="24"/>
      <c r="C9" s="106"/>
      <c r="D9" s="66" t="s">
        <v>365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</row>
    <row r="10" spans="1:23" ht="20.100000000000001" customHeight="1">
      <c r="A10" s="8"/>
      <c r="B10" s="24"/>
      <c r="C10" s="45"/>
      <c r="D10" s="66" t="s">
        <v>364</v>
      </c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</row>
    <row r="11" spans="1:23" ht="9.9499999999999993" customHeight="1">
      <c r="A11" s="8"/>
      <c r="B11" s="24"/>
      <c r="C11" s="45"/>
      <c r="D11" s="64"/>
      <c r="E11" s="64"/>
      <c r="F11" s="65"/>
      <c r="G11" s="65"/>
      <c r="H11" s="65"/>
      <c r="I11" s="65"/>
      <c r="J11" s="65"/>
      <c r="K11" s="56"/>
      <c r="L11" s="56"/>
      <c r="M11" s="56"/>
      <c r="N11" s="56"/>
      <c r="O11" s="56"/>
      <c r="P11" s="56"/>
      <c r="Q11" s="56"/>
      <c r="R11" s="56"/>
      <c r="S11" s="56"/>
      <c r="T11" s="57"/>
      <c r="U11" s="57"/>
      <c r="V11" s="57"/>
    </row>
    <row r="12" spans="1:23" ht="20.100000000000001" customHeight="1">
      <c r="A12" s="8"/>
      <c r="B12" s="24"/>
      <c r="C12" s="45"/>
      <c r="D12" s="236" t="s">
        <v>187</v>
      </c>
      <c r="E12" s="236"/>
      <c r="F12" s="236"/>
      <c r="G12" s="236"/>
      <c r="H12" s="236"/>
      <c r="I12" s="236"/>
      <c r="J12" s="236"/>
      <c r="K12" s="236"/>
      <c r="L12" s="15" t="s">
        <v>35</v>
      </c>
      <c r="M12" s="31" t="s">
        <v>184</v>
      </c>
      <c r="N12" s="31"/>
      <c r="O12" s="67"/>
      <c r="P12" s="355" t="s">
        <v>185</v>
      </c>
      <c r="Q12" s="356"/>
      <c r="R12" s="31"/>
      <c r="S12" s="67"/>
      <c r="T12" s="357" t="s">
        <v>186</v>
      </c>
      <c r="U12" s="358"/>
      <c r="V12" s="358"/>
    </row>
    <row r="13" spans="1:23" ht="5.0999999999999996" customHeight="1">
      <c r="A13" s="8"/>
      <c r="B13" s="24"/>
      <c r="C13" s="45"/>
      <c r="D13" s="8"/>
      <c r="E13" s="8"/>
      <c r="F13" s="55"/>
      <c r="G13" s="55"/>
      <c r="H13" s="55"/>
      <c r="I13" s="55"/>
      <c r="J13" s="55"/>
      <c r="K13" s="31"/>
      <c r="L13" s="31"/>
      <c r="M13" s="31"/>
      <c r="N13" s="31"/>
      <c r="O13" s="31"/>
      <c r="P13" s="31"/>
      <c r="Q13" s="31"/>
      <c r="R13" s="31"/>
      <c r="S13" s="31"/>
      <c r="T13" s="54"/>
      <c r="U13" s="54"/>
      <c r="V13" s="54"/>
    </row>
    <row r="14" spans="1:23" ht="20.100000000000001" customHeight="1">
      <c r="A14" s="8"/>
      <c r="B14" s="24"/>
      <c r="C14" s="45"/>
      <c r="D14" s="236" t="s">
        <v>188</v>
      </c>
      <c r="E14" s="236"/>
      <c r="F14" s="236"/>
      <c r="G14" s="236"/>
      <c r="H14" s="236"/>
      <c r="I14" s="236"/>
      <c r="J14" s="236"/>
      <c r="K14" s="236"/>
      <c r="L14" s="236"/>
      <c r="M14" s="31"/>
      <c r="N14" s="31"/>
      <c r="O14" s="31"/>
      <c r="P14" s="31"/>
      <c r="Q14" s="31"/>
      <c r="R14" s="31"/>
      <c r="S14" s="31"/>
      <c r="T14" s="54"/>
      <c r="U14" s="54"/>
      <c r="V14" s="54"/>
    </row>
    <row r="15" spans="1:23" ht="20.100000000000001" customHeight="1">
      <c r="A15" s="8"/>
      <c r="B15" s="24"/>
      <c r="C15" s="45"/>
      <c r="D15" s="66" t="s">
        <v>179</v>
      </c>
      <c r="E15" s="318" t="s">
        <v>189</v>
      </c>
      <c r="F15" s="318"/>
      <c r="G15" s="318"/>
      <c r="H15" s="318"/>
      <c r="I15" s="318"/>
      <c r="J15" s="209" t="s">
        <v>435</v>
      </c>
      <c r="K15" s="209"/>
      <c r="L15" s="209"/>
      <c r="M15" s="209"/>
      <c r="N15" s="209"/>
      <c r="O15" s="209"/>
      <c r="P15" s="209"/>
      <c r="Q15" s="42"/>
      <c r="R15" s="42"/>
      <c r="S15" s="42"/>
      <c r="T15" s="42"/>
      <c r="U15" s="42"/>
      <c r="V15" s="42"/>
    </row>
    <row r="16" spans="1:23" ht="20.100000000000001" customHeight="1">
      <c r="A16" s="8"/>
      <c r="B16" s="24"/>
      <c r="C16" s="45"/>
      <c r="D16" s="66" t="s">
        <v>180</v>
      </c>
      <c r="E16" s="318" t="s">
        <v>190</v>
      </c>
      <c r="F16" s="318"/>
      <c r="G16" s="318"/>
      <c r="H16" s="318"/>
      <c r="I16" s="318"/>
      <c r="J16" s="318"/>
      <c r="K16" s="211" t="s">
        <v>191</v>
      </c>
      <c r="L16" s="211"/>
      <c r="M16" s="211"/>
      <c r="N16" s="211"/>
      <c r="O16" s="211"/>
      <c r="P16" s="211"/>
      <c r="Q16" s="42"/>
      <c r="R16" s="42"/>
      <c r="S16" s="42"/>
      <c r="T16" s="42"/>
      <c r="U16" s="42"/>
      <c r="V16" s="42"/>
    </row>
    <row r="17" spans="1:22" ht="20.100000000000001" customHeight="1">
      <c r="A17" s="8"/>
      <c r="B17" s="24"/>
      <c r="C17" s="45"/>
      <c r="D17" s="66" t="s">
        <v>181</v>
      </c>
      <c r="E17" s="318" t="s">
        <v>192</v>
      </c>
      <c r="F17" s="318"/>
      <c r="G17" s="318"/>
      <c r="H17" s="318"/>
      <c r="I17" s="318"/>
      <c r="J17" s="318"/>
      <c r="K17" s="318"/>
      <c r="L17" s="359"/>
      <c r="M17" s="359"/>
      <c r="N17" s="318" t="s">
        <v>193</v>
      </c>
      <c r="O17" s="318"/>
      <c r="P17" s="318"/>
      <c r="Q17" s="318"/>
      <c r="R17" s="42"/>
      <c r="S17" s="42"/>
      <c r="T17" s="42"/>
      <c r="U17" s="42"/>
      <c r="V17" s="42"/>
    </row>
    <row r="18" spans="1:22" ht="20.100000000000001" customHeight="1">
      <c r="A18" s="8"/>
      <c r="B18" s="24"/>
      <c r="C18" s="45"/>
      <c r="D18" s="66" t="s">
        <v>182</v>
      </c>
      <c r="E18" s="318" t="s">
        <v>194</v>
      </c>
      <c r="F18" s="318"/>
      <c r="G18" s="318"/>
      <c r="H18" s="318"/>
      <c r="I18" s="318"/>
      <c r="J18" s="318"/>
      <c r="K18" s="318"/>
      <c r="L18" s="359"/>
      <c r="M18" s="359"/>
      <c r="N18" s="318" t="s">
        <v>193</v>
      </c>
      <c r="O18" s="318"/>
      <c r="P18" s="318"/>
      <c r="Q18" s="318"/>
      <c r="R18" s="42"/>
      <c r="S18" s="42"/>
      <c r="T18" s="42"/>
      <c r="U18" s="42"/>
      <c r="V18" s="42"/>
    </row>
    <row r="19" spans="1:22" ht="20.100000000000001" customHeight="1">
      <c r="A19" s="8"/>
      <c r="B19" s="24"/>
      <c r="C19" s="45"/>
      <c r="D19" s="66" t="s">
        <v>183</v>
      </c>
      <c r="E19" s="24" t="s">
        <v>195</v>
      </c>
      <c r="F19" s="361" t="s">
        <v>359</v>
      </c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</row>
    <row r="20" spans="1:22" ht="5.0999999999999996" customHeight="1">
      <c r="A20" s="8"/>
      <c r="B20" s="24"/>
      <c r="C20" s="45"/>
      <c r="D20" s="8"/>
      <c r="E20" s="8"/>
      <c r="F20" s="55"/>
      <c r="G20" s="55"/>
      <c r="H20" s="55"/>
      <c r="I20" s="55"/>
      <c r="J20" s="55"/>
      <c r="K20" s="31"/>
      <c r="L20" s="31"/>
      <c r="M20" s="31"/>
      <c r="N20" s="31"/>
      <c r="O20" s="31"/>
      <c r="P20" s="31"/>
      <c r="Q20" s="31"/>
      <c r="R20" s="31"/>
      <c r="S20" s="31"/>
      <c r="T20" s="54"/>
      <c r="U20" s="54"/>
      <c r="V20" s="54"/>
    </row>
    <row r="21" spans="1:22" ht="20.100000000000001" customHeight="1">
      <c r="A21" s="8"/>
      <c r="B21" s="24"/>
      <c r="C21" s="45"/>
      <c r="D21" s="236" t="s">
        <v>187</v>
      </c>
      <c r="E21" s="236"/>
      <c r="F21" s="236"/>
      <c r="G21" s="236"/>
      <c r="H21" s="236"/>
      <c r="I21" s="236"/>
      <c r="J21" s="236"/>
      <c r="K21" s="236"/>
      <c r="L21" s="15" t="s">
        <v>35</v>
      </c>
      <c r="M21" s="31" t="s">
        <v>184</v>
      </c>
      <c r="N21" s="31"/>
      <c r="O21" s="67"/>
      <c r="P21" s="355" t="s">
        <v>185</v>
      </c>
      <c r="Q21" s="356"/>
      <c r="R21" s="31"/>
      <c r="S21" s="67"/>
      <c r="T21" s="357" t="s">
        <v>186</v>
      </c>
      <c r="U21" s="358"/>
      <c r="V21" s="358"/>
    </row>
    <row r="22" spans="1:22" ht="9.9499999999999993" customHeight="1">
      <c r="A22" s="8"/>
      <c r="B22" s="24"/>
      <c r="C22" s="45"/>
      <c r="D22" s="8"/>
      <c r="E22" s="8"/>
      <c r="F22" s="55"/>
      <c r="G22" s="55"/>
      <c r="H22" s="55"/>
      <c r="I22" s="55"/>
      <c r="J22" s="55"/>
      <c r="K22" s="31"/>
      <c r="L22" s="31"/>
      <c r="M22" s="31"/>
      <c r="N22" s="31"/>
      <c r="O22" s="31"/>
      <c r="P22" s="31"/>
      <c r="Q22" s="31"/>
      <c r="R22" s="31"/>
      <c r="S22" s="31"/>
      <c r="T22" s="54"/>
      <c r="U22" s="54"/>
      <c r="V22" s="54"/>
    </row>
    <row r="23" spans="1:22" ht="20.100000000000001" customHeight="1">
      <c r="A23" s="8"/>
      <c r="B23" s="24"/>
      <c r="C23" s="24"/>
      <c r="D23" s="236" t="s">
        <v>196</v>
      </c>
      <c r="E23" s="236"/>
      <c r="F23" s="236"/>
      <c r="G23" s="236"/>
      <c r="H23" s="236"/>
      <c r="I23" s="236"/>
      <c r="J23" s="236"/>
      <c r="K23" s="236"/>
      <c r="L23" s="236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20.100000000000001" customHeight="1">
      <c r="A24" s="26"/>
      <c r="B24" s="8"/>
      <c r="C24" s="24"/>
      <c r="D24" s="66" t="s">
        <v>179</v>
      </c>
      <c r="E24" s="353" t="s">
        <v>361</v>
      </c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</row>
    <row r="25" spans="1:22" ht="20.100000000000001" customHeight="1">
      <c r="A25" s="8"/>
      <c r="B25" s="8"/>
      <c r="C25" s="24"/>
      <c r="D25" s="66" t="s">
        <v>180</v>
      </c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</row>
    <row r="26" spans="1:22" ht="20.100000000000001" customHeight="1">
      <c r="A26" s="8"/>
      <c r="B26" s="8"/>
      <c r="C26" s="24"/>
      <c r="D26" s="66" t="s">
        <v>181</v>
      </c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</row>
    <row r="27" spans="1:22" ht="5.0999999999999996" customHeight="1">
      <c r="A27" s="26"/>
      <c r="B27" s="8"/>
      <c r="C27" s="45"/>
      <c r="D27" s="64"/>
      <c r="E27" s="64"/>
      <c r="F27" s="65"/>
      <c r="G27" s="65"/>
      <c r="H27" s="65"/>
      <c r="I27" s="65"/>
      <c r="J27" s="65"/>
      <c r="K27" s="56"/>
      <c r="L27" s="56"/>
      <c r="M27" s="56"/>
      <c r="N27" s="56"/>
      <c r="O27" s="56"/>
      <c r="P27" s="56"/>
      <c r="Q27" s="56"/>
      <c r="R27" s="56"/>
      <c r="S27" s="56"/>
      <c r="T27" s="57"/>
      <c r="U27" s="57"/>
      <c r="V27" s="57"/>
    </row>
    <row r="28" spans="1:22" ht="20.100000000000001" customHeight="1">
      <c r="A28" s="26"/>
      <c r="B28" s="8"/>
      <c r="C28" s="45"/>
      <c r="D28" s="236" t="s">
        <v>187</v>
      </c>
      <c r="E28" s="236"/>
      <c r="F28" s="236"/>
      <c r="G28" s="236"/>
      <c r="H28" s="236"/>
      <c r="I28" s="236"/>
      <c r="J28" s="236"/>
      <c r="K28" s="236"/>
      <c r="L28" s="15" t="s">
        <v>35</v>
      </c>
      <c r="M28" s="31" t="s">
        <v>184</v>
      </c>
      <c r="N28" s="31"/>
      <c r="O28" s="67"/>
      <c r="P28" s="355" t="s">
        <v>185</v>
      </c>
      <c r="Q28" s="356"/>
      <c r="R28" s="31"/>
      <c r="S28" s="67"/>
      <c r="T28" s="357" t="s">
        <v>186</v>
      </c>
      <c r="U28" s="358"/>
      <c r="V28" s="358"/>
    </row>
    <row r="29" spans="1:22" ht="9.9499999999999993" customHeight="1">
      <c r="A29" s="26"/>
      <c r="B29" s="8"/>
      <c r="C29" s="45"/>
      <c r="D29" s="8"/>
      <c r="E29" s="8"/>
      <c r="F29" s="55"/>
      <c r="G29" s="55"/>
      <c r="H29" s="55"/>
      <c r="I29" s="55"/>
      <c r="J29" s="55"/>
      <c r="K29" s="31"/>
      <c r="L29" s="31"/>
      <c r="M29" s="31"/>
      <c r="N29" s="31"/>
      <c r="O29" s="31"/>
      <c r="P29" s="31"/>
      <c r="Q29" s="31"/>
      <c r="R29" s="31"/>
      <c r="S29" s="31"/>
      <c r="T29" s="54"/>
      <c r="U29" s="54"/>
      <c r="V29" s="54"/>
    </row>
    <row r="30" spans="1:22" ht="20.100000000000001" customHeight="1">
      <c r="A30" s="26"/>
      <c r="B30" s="8"/>
      <c r="C30" s="45"/>
      <c r="D30" s="236" t="s">
        <v>197</v>
      </c>
      <c r="E30" s="236"/>
      <c r="F30" s="236"/>
      <c r="G30" s="236"/>
      <c r="H30" s="236"/>
      <c r="I30" s="236"/>
      <c r="J30" s="236"/>
      <c r="K30" s="236"/>
      <c r="L30" s="236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ht="20.100000000000001" customHeight="1">
      <c r="A31" s="26"/>
      <c r="B31" s="8"/>
      <c r="C31" s="45"/>
      <c r="D31" s="66" t="s">
        <v>179</v>
      </c>
      <c r="E31" s="353" t="s">
        <v>360</v>
      </c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</row>
    <row r="32" spans="1:22" ht="20.100000000000001" customHeight="1">
      <c r="A32" s="26"/>
      <c r="B32" s="8"/>
      <c r="C32" s="45"/>
      <c r="D32" s="66" t="s">
        <v>180</v>
      </c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</row>
    <row r="33" spans="1:22" ht="5.0999999999999996" customHeight="1">
      <c r="A33" s="26"/>
      <c r="B33" s="8"/>
      <c r="C33" s="45"/>
      <c r="D33" s="64"/>
      <c r="E33" s="64"/>
      <c r="F33" s="65"/>
      <c r="G33" s="65"/>
      <c r="H33" s="65"/>
      <c r="I33" s="65"/>
      <c r="J33" s="65"/>
      <c r="K33" s="56"/>
      <c r="L33" s="56"/>
      <c r="M33" s="56"/>
      <c r="N33" s="56"/>
      <c r="O33" s="56"/>
      <c r="P33" s="56"/>
      <c r="Q33" s="56"/>
      <c r="R33" s="56"/>
      <c r="S33" s="56"/>
      <c r="T33" s="57"/>
      <c r="U33" s="57"/>
      <c r="V33" s="57"/>
    </row>
    <row r="34" spans="1:22" ht="20.100000000000001" customHeight="1">
      <c r="A34" s="26"/>
      <c r="B34" s="8"/>
      <c r="C34" s="24"/>
      <c r="D34" s="236" t="s">
        <v>187</v>
      </c>
      <c r="E34" s="236"/>
      <c r="F34" s="236"/>
      <c r="G34" s="236"/>
      <c r="H34" s="236"/>
      <c r="I34" s="236"/>
      <c r="J34" s="236"/>
      <c r="K34" s="236"/>
      <c r="L34" s="15" t="s">
        <v>35</v>
      </c>
      <c r="M34" s="31" t="s">
        <v>184</v>
      </c>
      <c r="N34" s="31"/>
      <c r="O34" s="67"/>
      <c r="P34" s="355" t="s">
        <v>185</v>
      </c>
      <c r="Q34" s="356"/>
      <c r="R34" s="31"/>
      <c r="S34" s="67"/>
      <c r="T34" s="357" t="s">
        <v>186</v>
      </c>
      <c r="U34" s="358"/>
      <c r="V34" s="358"/>
    </row>
    <row r="35" spans="1:22" ht="9.9499999999999993" customHeight="1">
      <c r="A35" s="26"/>
      <c r="B35" s="8"/>
      <c r="C35" s="24"/>
      <c r="D35" s="24"/>
      <c r="E35" s="24"/>
      <c r="F35" s="24"/>
      <c r="G35" s="24"/>
      <c r="H35" s="24"/>
      <c r="I35" s="24"/>
      <c r="J35" s="24"/>
      <c r="K35" s="24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 ht="20.100000000000001" customHeight="1">
      <c r="A36" s="26"/>
      <c r="B36" s="8"/>
      <c r="C36" s="24"/>
      <c r="D36" s="236" t="s">
        <v>362</v>
      </c>
      <c r="E36" s="236"/>
      <c r="F36" s="236"/>
      <c r="G36" s="236"/>
      <c r="H36" s="236"/>
      <c r="I36" s="236"/>
      <c r="J36" s="236"/>
      <c r="K36" s="236"/>
      <c r="L36" s="236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20.100000000000001" customHeight="1">
      <c r="A37" s="26"/>
      <c r="B37" s="8"/>
      <c r="C37" s="24"/>
      <c r="D37" s="66" t="s">
        <v>179</v>
      </c>
      <c r="E37" s="308" t="s">
        <v>363</v>
      </c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</row>
    <row r="38" spans="1:22" ht="20.100000000000001" customHeight="1">
      <c r="A38" s="26"/>
      <c r="B38" s="8"/>
      <c r="C38" s="24"/>
      <c r="D38" s="66" t="s">
        <v>180</v>
      </c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</row>
    <row r="39" spans="1:22" ht="20.100000000000001" customHeight="1">
      <c r="A39" s="26"/>
      <c r="B39" s="8"/>
      <c r="C39" s="24"/>
      <c r="D39" s="66" t="s">
        <v>181</v>
      </c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</row>
    <row r="40" spans="1:22" ht="20.100000000000001" customHeight="1">
      <c r="A40" s="26"/>
      <c r="B40" s="8"/>
      <c r="C40" s="24"/>
      <c r="D40" s="64"/>
      <c r="E40" s="64"/>
      <c r="F40" s="65"/>
      <c r="G40" s="65"/>
      <c r="H40" s="65"/>
      <c r="I40" s="65"/>
      <c r="J40" s="65"/>
      <c r="K40" s="56"/>
      <c r="L40" s="56"/>
      <c r="M40" s="56"/>
      <c r="N40" s="56"/>
      <c r="O40" s="56"/>
      <c r="P40" s="56"/>
      <c r="Q40" s="56"/>
      <c r="R40" s="56"/>
      <c r="S40" s="56"/>
      <c r="T40" s="57"/>
      <c r="U40" s="57"/>
      <c r="V40" s="57"/>
    </row>
    <row r="41" spans="1:22" ht="20.100000000000001" customHeight="1">
      <c r="A41" s="26"/>
      <c r="B41" s="8"/>
      <c r="C41" s="24"/>
      <c r="D41" s="236" t="s">
        <v>187</v>
      </c>
      <c r="E41" s="236"/>
      <c r="F41" s="236"/>
      <c r="G41" s="236"/>
      <c r="H41" s="236"/>
      <c r="I41" s="236"/>
      <c r="J41" s="236"/>
      <c r="K41" s="236"/>
      <c r="L41" s="15" t="s">
        <v>35</v>
      </c>
      <c r="M41" s="31" t="s">
        <v>184</v>
      </c>
      <c r="N41" s="31"/>
      <c r="O41" s="67"/>
      <c r="P41" s="355" t="s">
        <v>185</v>
      </c>
      <c r="Q41" s="356"/>
      <c r="R41" s="31"/>
      <c r="S41" s="67"/>
      <c r="T41" s="357" t="s">
        <v>186</v>
      </c>
      <c r="U41" s="358"/>
      <c r="V41" s="358"/>
    </row>
  </sheetData>
  <mergeCells count="47">
    <mergeCell ref="E8:V8"/>
    <mergeCell ref="E9:V9"/>
    <mergeCell ref="C2:V2"/>
    <mergeCell ref="D3:G3"/>
    <mergeCell ref="F19:V19"/>
    <mergeCell ref="E15:I15"/>
    <mergeCell ref="J15:P15"/>
    <mergeCell ref="E16:J16"/>
    <mergeCell ref="D12:K12"/>
    <mergeCell ref="P12:Q12"/>
    <mergeCell ref="T12:V12"/>
    <mergeCell ref="D14:L14"/>
    <mergeCell ref="E4:V4"/>
    <mergeCell ref="E5:V5"/>
    <mergeCell ref="E6:V6"/>
    <mergeCell ref="E7:V7"/>
    <mergeCell ref="E10:V10"/>
    <mergeCell ref="K16:P16"/>
    <mergeCell ref="E17:K17"/>
    <mergeCell ref="L17:M17"/>
    <mergeCell ref="N17:Q17"/>
    <mergeCell ref="E18:K18"/>
    <mergeCell ref="L18:M18"/>
    <mergeCell ref="N18:Q18"/>
    <mergeCell ref="T21:V21"/>
    <mergeCell ref="E24:V24"/>
    <mergeCell ref="E25:V25"/>
    <mergeCell ref="E26:V26"/>
    <mergeCell ref="D28:K28"/>
    <mergeCell ref="D23:L23"/>
    <mergeCell ref="D21:K21"/>
    <mergeCell ref="P21:Q21"/>
    <mergeCell ref="P28:Q28"/>
    <mergeCell ref="T28:V28"/>
    <mergeCell ref="D30:L30"/>
    <mergeCell ref="E31:V31"/>
    <mergeCell ref="E32:V32"/>
    <mergeCell ref="E39:V39"/>
    <mergeCell ref="D41:K41"/>
    <mergeCell ref="P41:Q41"/>
    <mergeCell ref="T41:V41"/>
    <mergeCell ref="D34:K34"/>
    <mergeCell ref="P34:Q34"/>
    <mergeCell ref="T34:V34"/>
    <mergeCell ref="D36:L36"/>
    <mergeCell ref="E37:V37"/>
    <mergeCell ref="E38:V3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List!$A$2</xm:f>
          </x14:formula1>
          <xm:sqref>L12 O12 S12 L21 O21 S21 L28 O28 S28 L34 O34 S34 L41 O41 S41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29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13</v>
      </c>
    </row>
    <row r="2" spans="1:22" ht="20.100000000000001" customHeight="1">
      <c r="A2" s="40"/>
      <c r="B2" s="222" t="s">
        <v>199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20.100000000000001" customHeight="1">
      <c r="A3" s="8"/>
      <c r="B3" s="372" t="s">
        <v>198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</row>
    <row r="4" spans="1:22" ht="5.0999999999999996" customHeight="1">
      <c r="A4" s="8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1.95" customHeight="1">
      <c r="A5" s="8"/>
      <c r="B5" s="223" t="s">
        <v>66</v>
      </c>
      <c r="C5" s="223" t="s">
        <v>200</v>
      </c>
      <c r="D5" s="223"/>
      <c r="E5" s="223"/>
      <c r="F5" s="223"/>
      <c r="G5" s="223"/>
      <c r="H5" s="223"/>
      <c r="I5" s="223"/>
      <c r="J5" s="223"/>
      <c r="K5" s="223"/>
      <c r="L5" s="223"/>
      <c r="M5" s="319" t="s">
        <v>201</v>
      </c>
      <c r="N5" s="319"/>
      <c r="O5" s="319"/>
      <c r="P5" s="319"/>
      <c r="Q5" s="319"/>
      <c r="R5" s="319"/>
      <c r="S5" s="319"/>
      <c r="T5" s="319"/>
      <c r="U5" s="319"/>
      <c r="V5" s="319"/>
    </row>
    <row r="6" spans="1:22" ht="39.950000000000003" customHeight="1">
      <c r="A6" s="8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313" t="s">
        <v>145</v>
      </c>
      <c r="N6" s="313"/>
      <c r="O6" s="313" t="s">
        <v>151</v>
      </c>
      <c r="P6" s="313"/>
      <c r="Q6" s="313" t="s">
        <v>152</v>
      </c>
      <c r="R6" s="313"/>
      <c r="S6" s="313" t="s">
        <v>153</v>
      </c>
      <c r="T6" s="313"/>
      <c r="U6" s="313" t="s">
        <v>154</v>
      </c>
      <c r="V6" s="313"/>
    </row>
    <row r="7" spans="1:22" ht="20.100000000000001" customHeight="1">
      <c r="A7" s="8"/>
      <c r="B7" s="68">
        <v>1</v>
      </c>
      <c r="C7" s="369" t="s">
        <v>214</v>
      </c>
      <c r="D7" s="370"/>
      <c r="E7" s="370"/>
      <c r="F7" s="370"/>
      <c r="G7" s="370"/>
      <c r="H7" s="370"/>
      <c r="I7" s="370"/>
      <c r="J7" s="370"/>
      <c r="K7" s="370"/>
      <c r="L7" s="371"/>
      <c r="M7" s="297">
        <f>'คะแนนดิบ11 '!M7:N7/'คะแนนดิบ11 '!$F$1*100</f>
        <v>75</v>
      </c>
      <c r="N7" s="299"/>
      <c r="O7" s="297">
        <f>'คะแนนดิบ11 '!O7:P7/'คะแนนดิบ11 '!$F$1*100</f>
        <v>25</v>
      </c>
      <c r="P7" s="299"/>
      <c r="Q7" s="297">
        <f>'คะแนนดิบ11 '!Q7:R7/'คะแนนดิบ11 '!$F$1*100</f>
        <v>0</v>
      </c>
      <c r="R7" s="299"/>
      <c r="S7" s="297">
        <f>'คะแนนดิบ11 '!S7:T7/'คะแนนดิบ11 '!$F$1*100</f>
        <v>0</v>
      </c>
      <c r="T7" s="299"/>
      <c r="U7" s="297">
        <f>'คะแนนดิบ11 '!U7:V7/'คะแนนดิบ11 '!$F$1*100</f>
        <v>0</v>
      </c>
      <c r="V7" s="299"/>
    </row>
    <row r="8" spans="1:22" ht="20.100000000000001" customHeight="1">
      <c r="A8" s="8"/>
      <c r="B8" s="68">
        <f>B7+1</f>
        <v>2</v>
      </c>
      <c r="C8" s="369" t="s">
        <v>213</v>
      </c>
      <c r="D8" s="370"/>
      <c r="E8" s="370"/>
      <c r="F8" s="370"/>
      <c r="G8" s="370"/>
      <c r="H8" s="370"/>
      <c r="I8" s="370"/>
      <c r="J8" s="370"/>
      <c r="K8" s="370"/>
      <c r="L8" s="371"/>
      <c r="M8" s="297">
        <f>'คะแนนดิบ11 '!M8:N8/'คะแนนดิบ11 '!$F$1*100</f>
        <v>100</v>
      </c>
      <c r="N8" s="299"/>
      <c r="O8" s="297">
        <f>'คะแนนดิบ11 '!O8:P8/'คะแนนดิบ11 '!$F$1*100</f>
        <v>0</v>
      </c>
      <c r="P8" s="299"/>
      <c r="Q8" s="297">
        <f>'คะแนนดิบ11 '!Q8:R8/'คะแนนดิบ11 '!$F$1*100</f>
        <v>0</v>
      </c>
      <c r="R8" s="299"/>
      <c r="S8" s="297">
        <f>'คะแนนดิบ11 '!S8:T8/'คะแนนดิบ11 '!$F$1*100</f>
        <v>0</v>
      </c>
      <c r="T8" s="299"/>
      <c r="U8" s="297">
        <f>'คะแนนดิบ11 '!U8:V8/'คะแนนดิบ11 '!$F$1*100</f>
        <v>0</v>
      </c>
      <c r="V8" s="299"/>
    </row>
    <row r="9" spans="1:22" ht="20.100000000000001" customHeight="1">
      <c r="A9" s="8"/>
      <c r="B9" s="68">
        <f t="shared" ref="B9:B26" si="0">B8+1</f>
        <v>3</v>
      </c>
      <c r="C9" s="369" t="s">
        <v>212</v>
      </c>
      <c r="D9" s="370"/>
      <c r="E9" s="370"/>
      <c r="F9" s="370"/>
      <c r="G9" s="370"/>
      <c r="H9" s="370"/>
      <c r="I9" s="370"/>
      <c r="J9" s="370"/>
      <c r="K9" s="370"/>
      <c r="L9" s="371"/>
      <c r="M9" s="297">
        <f>'คะแนนดิบ11 '!M9:N9/'คะแนนดิบ11 '!$F$1*100</f>
        <v>100</v>
      </c>
      <c r="N9" s="299"/>
      <c r="O9" s="297">
        <f>'คะแนนดิบ11 '!O9:P9/'คะแนนดิบ11 '!$F$1*100</f>
        <v>0</v>
      </c>
      <c r="P9" s="299"/>
      <c r="Q9" s="297">
        <f>'คะแนนดิบ11 '!Q9:R9/'คะแนนดิบ11 '!$F$1*100</f>
        <v>0</v>
      </c>
      <c r="R9" s="299"/>
      <c r="S9" s="297">
        <f>'คะแนนดิบ11 '!S9:T9/'คะแนนดิบ11 '!$F$1*100</f>
        <v>0</v>
      </c>
      <c r="T9" s="299"/>
      <c r="U9" s="297">
        <f>'คะแนนดิบ11 '!U9:V9/'คะแนนดิบ11 '!$F$1*100</f>
        <v>0</v>
      </c>
      <c r="V9" s="299"/>
    </row>
    <row r="10" spans="1:22" ht="39.950000000000003" customHeight="1">
      <c r="A10" s="8"/>
      <c r="B10" s="68">
        <f t="shared" si="0"/>
        <v>4</v>
      </c>
      <c r="C10" s="366" t="s">
        <v>211</v>
      </c>
      <c r="D10" s="367"/>
      <c r="E10" s="367"/>
      <c r="F10" s="367"/>
      <c r="G10" s="367"/>
      <c r="H10" s="367"/>
      <c r="I10" s="367"/>
      <c r="J10" s="367"/>
      <c r="K10" s="367"/>
      <c r="L10" s="368"/>
      <c r="M10" s="297">
        <f>'คะแนนดิบ11 '!M10:N10/'คะแนนดิบ11 '!$F$1*100</f>
        <v>100</v>
      </c>
      <c r="N10" s="299"/>
      <c r="O10" s="297">
        <f>'คะแนนดิบ11 '!O10:P10/'คะแนนดิบ11 '!$F$1*100</f>
        <v>0</v>
      </c>
      <c r="P10" s="299"/>
      <c r="Q10" s="297">
        <f>'คะแนนดิบ11 '!Q10:R10/'คะแนนดิบ11 '!$F$1*100</f>
        <v>0</v>
      </c>
      <c r="R10" s="299"/>
      <c r="S10" s="297">
        <f>'คะแนนดิบ11 '!S10:T10/'คะแนนดิบ11 '!$F$1*100</f>
        <v>0</v>
      </c>
      <c r="T10" s="299"/>
      <c r="U10" s="297">
        <f>'คะแนนดิบ11 '!U10:V10/'คะแนนดิบ11 '!$F$1*100</f>
        <v>0</v>
      </c>
      <c r="V10" s="299"/>
    </row>
    <row r="11" spans="1:22" ht="20.100000000000001" customHeight="1">
      <c r="A11" s="8"/>
      <c r="B11" s="68">
        <f t="shared" si="0"/>
        <v>5</v>
      </c>
      <c r="C11" s="369" t="s">
        <v>210</v>
      </c>
      <c r="D11" s="370"/>
      <c r="E11" s="370"/>
      <c r="F11" s="370"/>
      <c r="G11" s="370"/>
      <c r="H11" s="370"/>
      <c r="I11" s="370"/>
      <c r="J11" s="370"/>
      <c r="K11" s="370"/>
      <c r="L11" s="371"/>
      <c r="M11" s="297">
        <f>'คะแนนดิบ11 '!M11:N11/'คะแนนดิบ11 '!$F$1*100</f>
        <v>100</v>
      </c>
      <c r="N11" s="299"/>
      <c r="O11" s="297">
        <f>'คะแนนดิบ11 '!O11:P11/'คะแนนดิบ11 '!$F$1*100</f>
        <v>0</v>
      </c>
      <c r="P11" s="299"/>
      <c r="Q11" s="297">
        <f>'คะแนนดิบ11 '!Q11:R11/'คะแนนดิบ11 '!$F$1*100</f>
        <v>0</v>
      </c>
      <c r="R11" s="299"/>
      <c r="S11" s="297">
        <f>'คะแนนดิบ11 '!S11:T11/'คะแนนดิบ11 '!$F$1*100</f>
        <v>0</v>
      </c>
      <c r="T11" s="299"/>
      <c r="U11" s="297">
        <f>'คะแนนดิบ11 '!U11:V11/'คะแนนดิบ11 '!$F$1*100</f>
        <v>0</v>
      </c>
      <c r="V11" s="299"/>
    </row>
    <row r="12" spans="1:22" ht="39.950000000000003" customHeight="1">
      <c r="A12" s="8"/>
      <c r="B12" s="68">
        <f t="shared" si="0"/>
        <v>6</v>
      </c>
      <c r="C12" s="366" t="s">
        <v>209</v>
      </c>
      <c r="D12" s="367"/>
      <c r="E12" s="367"/>
      <c r="F12" s="367"/>
      <c r="G12" s="367"/>
      <c r="H12" s="367"/>
      <c r="I12" s="367"/>
      <c r="J12" s="367"/>
      <c r="K12" s="367"/>
      <c r="L12" s="368"/>
      <c r="M12" s="297">
        <f>'คะแนนดิบ11 '!M12:N12/'คะแนนดิบ11 '!$F$1*100</f>
        <v>75</v>
      </c>
      <c r="N12" s="299"/>
      <c r="O12" s="297">
        <f>'คะแนนดิบ11 '!O12:P12/'คะแนนดิบ11 '!$F$1*100</f>
        <v>25</v>
      </c>
      <c r="P12" s="299"/>
      <c r="Q12" s="297">
        <f>'คะแนนดิบ11 '!Q12:R12/'คะแนนดิบ11 '!$F$1*100</f>
        <v>0</v>
      </c>
      <c r="R12" s="299"/>
      <c r="S12" s="297">
        <f>'คะแนนดิบ11 '!S12:T12/'คะแนนดิบ11 '!$F$1*100</f>
        <v>0</v>
      </c>
      <c r="T12" s="299"/>
      <c r="U12" s="297">
        <f>'คะแนนดิบ11 '!U12:V12/'คะแนนดิบ11 '!$F$1*100</f>
        <v>0</v>
      </c>
      <c r="V12" s="299"/>
    </row>
    <row r="13" spans="1:22" ht="39.950000000000003" customHeight="1">
      <c r="A13" s="8"/>
      <c r="B13" s="68">
        <f t="shared" si="0"/>
        <v>7</v>
      </c>
      <c r="C13" s="366" t="s">
        <v>208</v>
      </c>
      <c r="D13" s="367"/>
      <c r="E13" s="367"/>
      <c r="F13" s="367"/>
      <c r="G13" s="367"/>
      <c r="H13" s="367"/>
      <c r="I13" s="367"/>
      <c r="J13" s="367"/>
      <c r="K13" s="367"/>
      <c r="L13" s="368"/>
      <c r="M13" s="297">
        <f>'คะแนนดิบ11 '!M13:N13/'คะแนนดิบ11 '!$F$1*100</f>
        <v>75</v>
      </c>
      <c r="N13" s="299"/>
      <c r="O13" s="297">
        <f>'คะแนนดิบ11 '!O13:P13/'คะแนนดิบ11 '!$F$1*100</f>
        <v>25</v>
      </c>
      <c r="P13" s="299"/>
      <c r="Q13" s="297">
        <f>'คะแนนดิบ11 '!Q13:R13/'คะแนนดิบ11 '!$F$1*100</f>
        <v>0</v>
      </c>
      <c r="R13" s="299"/>
      <c r="S13" s="297">
        <f>'คะแนนดิบ11 '!S13:T13/'คะแนนดิบ11 '!$F$1*100</f>
        <v>0</v>
      </c>
      <c r="T13" s="299"/>
      <c r="U13" s="297">
        <f>'คะแนนดิบ11 '!U13:V13/'คะแนนดิบ11 '!$F$1*100</f>
        <v>0</v>
      </c>
      <c r="V13" s="299"/>
    </row>
    <row r="14" spans="1:22" ht="39.950000000000003" customHeight="1">
      <c r="A14" s="8"/>
      <c r="B14" s="68">
        <f t="shared" si="0"/>
        <v>8</v>
      </c>
      <c r="C14" s="366" t="s">
        <v>207</v>
      </c>
      <c r="D14" s="367"/>
      <c r="E14" s="367"/>
      <c r="F14" s="367"/>
      <c r="G14" s="367"/>
      <c r="H14" s="367"/>
      <c r="I14" s="367"/>
      <c r="J14" s="367"/>
      <c r="K14" s="367"/>
      <c r="L14" s="368"/>
      <c r="M14" s="297">
        <f>'คะแนนดิบ11 '!M14:N14/'คะแนนดิบ11 '!$F$1*100</f>
        <v>75</v>
      </c>
      <c r="N14" s="299"/>
      <c r="O14" s="297">
        <f>'คะแนนดิบ11 '!O14:P14/'คะแนนดิบ11 '!$F$1*100</f>
        <v>25</v>
      </c>
      <c r="P14" s="299"/>
      <c r="Q14" s="297">
        <f>'คะแนนดิบ11 '!Q14:R14/'คะแนนดิบ11 '!$F$1*100</f>
        <v>0</v>
      </c>
      <c r="R14" s="299"/>
      <c r="S14" s="297">
        <f>'คะแนนดิบ11 '!S14:T14/'คะแนนดิบ11 '!$F$1*100</f>
        <v>0</v>
      </c>
      <c r="T14" s="299"/>
      <c r="U14" s="297">
        <f>'คะแนนดิบ11 '!U14:V14/'คะแนนดิบ11 '!$F$1*100</f>
        <v>0</v>
      </c>
      <c r="V14" s="299"/>
    </row>
    <row r="15" spans="1:22" ht="39.950000000000003" customHeight="1">
      <c r="A15" s="8"/>
      <c r="B15" s="68">
        <f t="shared" si="0"/>
        <v>9</v>
      </c>
      <c r="C15" s="366" t="s">
        <v>206</v>
      </c>
      <c r="D15" s="367"/>
      <c r="E15" s="367"/>
      <c r="F15" s="367"/>
      <c r="G15" s="367"/>
      <c r="H15" s="367"/>
      <c r="I15" s="367"/>
      <c r="J15" s="367"/>
      <c r="K15" s="367"/>
      <c r="L15" s="368"/>
      <c r="M15" s="297">
        <f>'คะแนนดิบ11 '!M15:N15/'คะแนนดิบ11 '!$F$1*100</f>
        <v>75</v>
      </c>
      <c r="N15" s="299"/>
      <c r="O15" s="297">
        <f>'คะแนนดิบ11 '!O15:P15/'คะแนนดิบ11 '!$F$1*100</f>
        <v>25</v>
      </c>
      <c r="P15" s="299"/>
      <c r="Q15" s="297">
        <f>'คะแนนดิบ11 '!Q15:R15/'คะแนนดิบ11 '!$F$1*100</f>
        <v>0</v>
      </c>
      <c r="R15" s="299"/>
      <c r="S15" s="297">
        <f>'คะแนนดิบ11 '!S15:T15/'คะแนนดิบ11 '!$F$1*100</f>
        <v>0</v>
      </c>
      <c r="T15" s="299"/>
      <c r="U15" s="297">
        <f>'คะแนนดิบ11 '!U15:V15/'คะแนนดิบ11 '!$F$1*100</f>
        <v>0</v>
      </c>
      <c r="V15" s="299"/>
    </row>
    <row r="16" spans="1:22" ht="20.100000000000001" customHeight="1">
      <c r="A16" s="8"/>
      <c r="B16" s="68">
        <f t="shared" si="0"/>
        <v>10</v>
      </c>
      <c r="C16" s="369" t="s">
        <v>205</v>
      </c>
      <c r="D16" s="370"/>
      <c r="E16" s="370"/>
      <c r="F16" s="370"/>
      <c r="G16" s="370"/>
      <c r="H16" s="370"/>
      <c r="I16" s="370"/>
      <c r="J16" s="370"/>
      <c r="K16" s="370"/>
      <c r="L16" s="371"/>
      <c r="M16" s="297">
        <f>'คะแนนดิบ11 '!M16:N16/'คะแนนดิบ11 '!$F$1*100</f>
        <v>75</v>
      </c>
      <c r="N16" s="299"/>
      <c r="O16" s="297">
        <f>'คะแนนดิบ11 '!O16:P16/'คะแนนดิบ11 '!$F$1*100</f>
        <v>25</v>
      </c>
      <c r="P16" s="299"/>
      <c r="Q16" s="297">
        <f>'คะแนนดิบ11 '!Q16:R16/'คะแนนดิบ11 '!$F$1*100</f>
        <v>0</v>
      </c>
      <c r="R16" s="299"/>
      <c r="S16" s="297">
        <f>'คะแนนดิบ11 '!S16:T16/'คะแนนดิบ11 '!$F$1*100</f>
        <v>0</v>
      </c>
      <c r="T16" s="299"/>
      <c r="U16" s="297">
        <f>'คะแนนดิบ11 '!U16:V16/'คะแนนดิบ11 '!$F$1*100</f>
        <v>0</v>
      </c>
      <c r="V16" s="299"/>
    </row>
    <row r="17" spans="1:22" ht="39.950000000000003" customHeight="1">
      <c r="A17" s="8"/>
      <c r="B17" s="68">
        <f t="shared" si="0"/>
        <v>11</v>
      </c>
      <c r="C17" s="366" t="s">
        <v>204</v>
      </c>
      <c r="D17" s="367"/>
      <c r="E17" s="367"/>
      <c r="F17" s="367"/>
      <c r="G17" s="367"/>
      <c r="H17" s="367"/>
      <c r="I17" s="367"/>
      <c r="J17" s="367"/>
      <c r="K17" s="367"/>
      <c r="L17" s="368"/>
      <c r="M17" s="297">
        <f>'คะแนนดิบ11 '!M17:N17/'คะแนนดิบ11 '!$F$1*100</f>
        <v>75</v>
      </c>
      <c r="N17" s="299"/>
      <c r="O17" s="297">
        <f>'คะแนนดิบ11 '!O17:P17/'คะแนนดิบ11 '!$F$1*100</f>
        <v>25</v>
      </c>
      <c r="P17" s="299"/>
      <c r="Q17" s="297">
        <f>'คะแนนดิบ11 '!Q17:R17/'คะแนนดิบ11 '!$F$1*100</f>
        <v>0</v>
      </c>
      <c r="R17" s="299"/>
      <c r="S17" s="297">
        <f>'คะแนนดิบ11 '!S17:T17/'คะแนนดิบ11 '!$F$1*100</f>
        <v>0</v>
      </c>
      <c r="T17" s="299"/>
      <c r="U17" s="297">
        <f>'คะแนนดิบ11 '!U17:V17/'คะแนนดิบ11 '!$F$1*100</f>
        <v>0</v>
      </c>
      <c r="V17" s="299"/>
    </row>
    <row r="18" spans="1:22" ht="19.5" customHeight="1">
      <c r="A18" s="8"/>
      <c r="B18" s="68">
        <f t="shared" si="0"/>
        <v>12</v>
      </c>
      <c r="C18" s="366" t="s">
        <v>203</v>
      </c>
      <c r="D18" s="367"/>
      <c r="E18" s="367"/>
      <c r="F18" s="367"/>
      <c r="G18" s="367"/>
      <c r="H18" s="367"/>
      <c r="I18" s="367"/>
      <c r="J18" s="367"/>
      <c r="K18" s="367"/>
      <c r="L18" s="368"/>
      <c r="M18" s="297">
        <f>'คะแนนดิบ11 '!M18:N18/'คะแนนดิบ11 '!$F$1*100</f>
        <v>75</v>
      </c>
      <c r="N18" s="299"/>
      <c r="O18" s="297">
        <f>'คะแนนดิบ11 '!O18:P18/'คะแนนดิบ11 '!$F$1*100</f>
        <v>25</v>
      </c>
      <c r="P18" s="299"/>
      <c r="Q18" s="297">
        <f>'คะแนนดิบ11 '!Q18:R18/'คะแนนดิบ11 '!$F$1*100</f>
        <v>0</v>
      </c>
      <c r="R18" s="299"/>
      <c r="S18" s="297">
        <f>'คะแนนดิบ11 '!S18:T18/'คะแนนดิบ11 '!$F$1*100</f>
        <v>0</v>
      </c>
      <c r="T18" s="299"/>
      <c r="U18" s="297">
        <f>'คะแนนดิบ11 '!U18:V18/'คะแนนดิบ11 '!$F$1*100</f>
        <v>0</v>
      </c>
      <c r="V18" s="299"/>
    </row>
    <row r="19" spans="1:22" ht="19.5" customHeight="1">
      <c r="A19" s="8"/>
      <c r="B19" s="68">
        <f t="shared" si="0"/>
        <v>13</v>
      </c>
      <c r="C19" s="366" t="s">
        <v>215</v>
      </c>
      <c r="D19" s="367"/>
      <c r="E19" s="367"/>
      <c r="F19" s="367"/>
      <c r="G19" s="367"/>
      <c r="H19" s="367"/>
      <c r="I19" s="367"/>
      <c r="J19" s="367"/>
      <c r="K19" s="367"/>
      <c r="L19" s="368"/>
      <c r="M19" s="297">
        <f>'คะแนนดิบ11 '!M19:N19/'คะแนนดิบ11 '!$F$1*100</f>
        <v>75</v>
      </c>
      <c r="N19" s="299"/>
      <c r="O19" s="297">
        <f>'คะแนนดิบ11 '!O19:P19/'คะแนนดิบ11 '!$F$1*100</f>
        <v>25</v>
      </c>
      <c r="P19" s="299"/>
      <c r="Q19" s="297">
        <f>'คะแนนดิบ11 '!Q19:R19/'คะแนนดิบ11 '!$F$1*100</f>
        <v>0</v>
      </c>
      <c r="R19" s="299"/>
      <c r="S19" s="297">
        <f>'คะแนนดิบ11 '!S19:T19/'คะแนนดิบ11 '!$F$1*100</f>
        <v>0</v>
      </c>
      <c r="T19" s="299"/>
      <c r="U19" s="297">
        <f>'คะแนนดิบ11 '!U19:V19/'คะแนนดิบ11 '!$F$1*100</f>
        <v>0</v>
      </c>
      <c r="V19" s="299"/>
    </row>
    <row r="20" spans="1:22" ht="39.950000000000003" customHeight="1">
      <c r="A20" s="26"/>
      <c r="B20" s="68">
        <f t="shared" si="0"/>
        <v>14</v>
      </c>
      <c r="C20" s="366" t="s">
        <v>216</v>
      </c>
      <c r="D20" s="367"/>
      <c r="E20" s="367"/>
      <c r="F20" s="367"/>
      <c r="G20" s="367"/>
      <c r="H20" s="367"/>
      <c r="I20" s="367"/>
      <c r="J20" s="367"/>
      <c r="K20" s="367"/>
      <c r="L20" s="368"/>
      <c r="M20" s="297">
        <f>'คะแนนดิบ11 '!M20:N20/'คะแนนดิบ11 '!$F$1*100</f>
        <v>100</v>
      </c>
      <c r="N20" s="299"/>
      <c r="O20" s="297">
        <f>'คะแนนดิบ11 '!O20:P20/'คะแนนดิบ11 '!$F$1*100</f>
        <v>0</v>
      </c>
      <c r="P20" s="299"/>
      <c r="Q20" s="297">
        <f>'คะแนนดิบ11 '!Q20:R20/'คะแนนดิบ11 '!$F$1*100</f>
        <v>0</v>
      </c>
      <c r="R20" s="299"/>
      <c r="S20" s="297">
        <f>'คะแนนดิบ11 '!S20:T20/'คะแนนดิบ11 '!$F$1*100</f>
        <v>0</v>
      </c>
      <c r="T20" s="299"/>
      <c r="U20" s="297">
        <f>'คะแนนดิบ11 '!U20:V20/'คะแนนดิบ11 '!$F$1*100</f>
        <v>0</v>
      </c>
      <c r="V20" s="299"/>
    </row>
    <row r="21" spans="1:22" ht="20.100000000000001" customHeight="1">
      <c r="A21" s="8"/>
      <c r="B21" s="68">
        <f t="shared" si="0"/>
        <v>15</v>
      </c>
      <c r="C21" s="366" t="s">
        <v>217</v>
      </c>
      <c r="D21" s="367"/>
      <c r="E21" s="367"/>
      <c r="F21" s="367"/>
      <c r="G21" s="367"/>
      <c r="H21" s="367"/>
      <c r="I21" s="367"/>
      <c r="J21" s="367"/>
      <c r="K21" s="367"/>
      <c r="L21" s="368"/>
      <c r="M21" s="297">
        <f>'คะแนนดิบ11 '!M21:N21/'คะแนนดิบ11 '!$F$1*100</f>
        <v>25</v>
      </c>
      <c r="N21" s="299"/>
      <c r="O21" s="297">
        <f>'คะแนนดิบ11 '!O21:P21/'คะแนนดิบ11 '!$F$1*100</f>
        <v>75</v>
      </c>
      <c r="P21" s="299"/>
      <c r="Q21" s="297">
        <f>'คะแนนดิบ11 '!Q21:R21/'คะแนนดิบ11 '!$F$1*100</f>
        <v>0</v>
      </c>
      <c r="R21" s="299"/>
      <c r="S21" s="297">
        <f>'คะแนนดิบ11 '!S21:T21/'คะแนนดิบ11 '!$F$1*100</f>
        <v>0</v>
      </c>
      <c r="T21" s="299"/>
      <c r="U21" s="297">
        <f>'คะแนนดิบ11 '!U21:V21/'คะแนนดิบ11 '!$F$1*100</f>
        <v>0</v>
      </c>
      <c r="V21" s="299"/>
    </row>
    <row r="22" spans="1:22" ht="20.100000000000001" customHeight="1">
      <c r="A22" s="8"/>
      <c r="B22" s="68">
        <f t="shared" si="0"/>
        <v>16</v>
      </c>
      <c r="C22" s="366" t="s">
        <v>218</v>
      </c>
      <c r="D22" s="367"/>
      <c r="E22" s="367"/>
      <c r="F22" s="367"/>
      <c r="G22" s="367"/>
      <c r="H22" s="367"/>
      <c r="I22" s="367"/>
      <c r="J22" s="367"/>
      <c r="K22" s="367"/>
      <c r="L22" s="368"/>
      <c r="M22" s="297">
        <f>'คะแนนดิบ11 '!M22:N22/'คะแนนดิบ11 '!$F$1*100</f>
        <v>75</v>
      </c>
      <c r="N22" s="299"/>
      <c r="O22" s="297">
        <f>'คะแนนดิบ11 '!O22:P22/'คะแนนดิบ11 '!$F$1*100</f>
        <v>25</v>
      </c>
      <c r="P22" s="299"/>
      <c r="Q22" s="297">
        <f>'คะแนนดิบ11 '!Q22:R22/'คะแนนดิบ11 '!$F$1*100</f>
        <v>0</v>
      </c>
      <c r="R22" s="299"/>
      <c r="S22" s="297">
        <f>'คะแนนดิบ11 '!S22:T22/'คะแนนดิบ11 '!$F$1*100</f>
        <v>0</v>
      </c>
      <c r="T22" s="299"/>
      <c r="U22" s="297">
        <f>'คะแนนดิบ11 '!U22:V22/'คะแนนดิบ11 '!$F$1*100</f>
        <v>0</v>
      </c>
      <c r="V22" s="299"/>
    </row>
    <row r="23" spans="1:22" ht="39.950000000000003" customHeight="1">
      <c r="A23" s="26"/>
      <c r="B23" s="68">
        <f t="shared" si="0"/>
        <v>17</v>
      </c>
      <c r="C23" s="366" t="s">
        <v>219</v>
      </c>
      <c r="D23" s="367"/>
      <c r="E23" s="367"/>
      <c r="F23" s="367"/>
      <c r="G23" s="367"/>
      <c r="H23" s="367"/>
      <c r="I23" s="367"/>
      <c r="J23" s="367"/>
      <c r="K23" s="367"/>
      <c r="L23" s="368"/>
      <c r="M23" s="297">
        <f>'คะแนนดิบ11 '!M23:N23/'คะแนนดิบ11 '!$F$1*100</f>
        <v>75</v>
      </c>
      <c r="N23" s="299"/>
      <c r="O23" s="297">
        <f>'คะแนนดิบ11 '!O23:P23/'คะแนนดิบ11 '!$F$1*100</f>
        <v>25</v>
      </c>
      <c r="P23" s="299"/>
      <c r="Q23" s="297">
        <f>'คะแนนดิบ11 '!Q23:R23/'คะแนนดิบ11 '!$F$1*100</f>
        <v>0</v>
      </c>
      <c r="R23" s="299"/>
      <c r="S23" s="297">
        <f>'คะแนนดิบ11 '!S23:T23/'คะแนนดิบ11 '!$F$1*100</f>
        <v>0</v>
      </c>
      <c r="T23" s="299"/>
      <c r="U23" s="297">
        <f>'คะแนนดิบ11 '!U23:V23/'คะแนนดิบ11 '!$F$1*100</f>
        <v>0</v>
      </c>
      <c r="V23" s="299"/>
    </row>
    <row r="24" spans="1:22" ht="20.100000000000001" customHeight="1">
      <c r="A24" s="26"/>
      <c r="B24" s="68">
        <f t="shared" si="0"/>
        <v>18</v>
      </c>
      <c r="C24" s="366" t="s">
        <v>220</v>
      </c>
      <c r="D24" s="367"/>
      <c r="E24" s="367"/>
      <c r="F24" s="367"/>
      <c r="G24" s="367"/>
      <c r="H24" s="367"/>
      <c r="I24" s="367"/>
      <c r="J24" s="367"/>
      <c r="K24" s="367"/>
      <c r="L24" s="368"/>
      <c r="M24" s="297">
        <f>'คะแนนดิบ11 '!M24:N24/'คะแนนดิบ11 '!$F$1*100</f>
        <v>100</v>
      </c>
      <c r="N24" s="299"/>
      <c r="O24" s="297">
        <f>'คะแนนดิบ11 '!O24:P24/'คะแนนดิบ11 '!$F$1*100</f>
        <v>0</v>
      </c>
      <c r="P24" s="299"/>
      <c r="Q24" s="297">
        <f>'คะแนนดิบ11 '!Q24:R24/'คะแนนดิบ11 '!$F$1*100</f>
        <v>0</v>
      </c>
      <c r="R24" s="299"/>
      <c r="S24" s="297">
        <f>'คะแนนดิบ11 '!S24:T24/'คะแนนดิบ11 '!$F$1*100</f>
        <v>0</v>
      </c>
      <c r="T24" s="299"/>
      <c r="U24" s="297">
        <f>'คะแนนดิบ11 '!U24:V24/'คะแนนดิบ11 '!$F$1*100</f>
        <v>0</v>
      </c>
      <c r="V24" s="299"/>
    </row>
    <row r="25" spans="1:22" ht="20.100000000000001" customHeight="1">
      <c r="A25" s="26"/>
      <c r="B25" s="68">
        <f t="shared" si="0"/>
        <v>19</v>
      </c>
      <c r="C25" s="366" t="s">
        <v>221</v>
      </c>
      <c r="D25" s="367"/>
      <c r="E25" s="367"/>
      <c r="F25" s="367"/>
      <c r="G25" s="367"/>
      <c r="H25" s="367"/>
      <c r="I25" s="367"/>
      <c r="J25" s="367"/>
      <c r="K25" s="367"/>
      <c r="L25" s="368"/>
      <c r="M25" s="297">
        <f>'คะแนนดิบ11 '!M25:N25/'คะแนนดิบ11 '!$F$1*100</f>
        <v>75</v>
      </c>
      <c r="N25" s="299"/>
      <c r="O25" s="297">
        <f>'คะแนนดิบ11 '!O25:P25/'คะแนนดิบ11 '!$F$1*100</f>
        <v>25</v>
      </c>
      <c r="P25" s="299"/>
      <c r="Q25" s="297">
        <f>'คะแนนดิบ11 '!Q25:R25/'คะแนนดิบ11 '!$F$1*100</f>
        <v>0</v>
      </c>
      <c r="R25" s="299"/>
      <c r="S25" s="297">
        <f>'คะแนนดิบ11 '!S25:T25/'คะแนนดิบ11 '!$F$1*100</f>
        <v>0</v>
      </c>
      <c r="T25" s="299"/>
      <c r="U25" s="297">
        <f>'คะแนนดิบ11 '!U25:V25/'คะแนนดิบ11 '!$F$1*100</f>
        <v>0</v>
      </c>
      <c r="V25" s="299"/>
    </row>
    <row r="26" spans="1:22" ht="20.100000000000001" customHeight="1">
      <c r="A26" s="26"/>
      <c r="B26" s="68">
        <f t="shared" si="0"/>
        <v>20</v>
      </c>
      <c r="C26" s="366" t="s">
        <v>202</v>
      </c>
      <c r="D26" s="367"/>
      <c r="E26" s="367"/>
      <c r="F26" s="367"/>
      <c r="G26" s="367"/>
      <c r="H26" s="367"/>
      <c r="I26" s="367"/>
      <c r="J26" s="367"/>
      <c r="K26" s="367"/>
      <c r="L26" s="368"/>
      <c r="M26" s="297">
        <f>'คะแนนดิบ11 '!M26:N26/'คะแนนดิบ11 '!$F$1*100</f>
        <v>100</v>
      </c>
      <c r="N26" s="299"/>
      <c r="O26" s="297">
        <f>'คะแนนดิบ11 '!O26:P26/'คะแนนดิบ11 '!$F$1*100</f>
        <v>0</v>
      </c>
      <c r="P26" s="299"/>
      <c r="Q26" s="297">
        <f>'คะแนนดิบ11 '!Q26:R26/'คะแนนดิบ11 '!$F$1*100</f>
        <v>0</v>
      </c>
      <c r="R26" s="299"/>
      <c r="S26" s="297">
        <f>'คะแนนดิบ11 '!S26:T26/'คะแนนดิบ11 '!$F$1*100</f>
        <v>0</v>
      </c>
      <c r="T26" s="299"/>
      <c r="U26" s="297">
        <f>'คะแนนดิบ11 '!U26:V26/'คะแนนดิบ11 '!$F$1*100</f>
        <v>0</v>
      </c>
      <c r="V26" s="299"/>
    </row>
    <row r="27" spans="1:22" ht="23.25" customHeight="1">
      <c r="A27" s="26"/>
      <c r="B27" s="362" t="s">
        <v>222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</row>
    <row r="28" spans="1:22" ht="3" customHeight="1">
      <c r="A28" s="26"/>
      <c r="B28" s="8"/>
      <c r="C28" s="45"/>
      <c r="D28" s="8"/>
      <c r="E28" s="8"/>
      <c r="F28" s="55"/>
      <c r="G28" s="55"/>
      <c r="H28" s="55"/>
      <c r="I28" s="55"/>
      <c r="J28" s="55"/>
      <c r="K28" s="31"/>
      <c r="L28" s="31"/>
      <c r="M28" s="31"/>
      <c r="N28" s="31"/>
      <c r="O28" s="31"/>
      <c r="P28" s="31"/>
      <c r="Q28" s="31"/>
      <c r="R28" s="31"/>
      <c r="S28" s="31"/>
      <c r="T28" s="54"/>
      <c r="U28" s="54"/>
      <c r="V28" s="54"/>
    </row>
    <row r="29" spans="1:22" ht="20.100000000000001" customHeight="1">
      <c r="A29" s="26"/>
      <c r="B29" s="49" t="s">
        <v>35</v>
      </c>
      <c r="C29" s="363" t="s">
        <v>145</v>
      </c>
      <c r="D29" s="363"/>
      <c r="E29" s="8"/>
      <c r="F29" s="49"/>
      <c r="G29" s="364" t="s">
        <v>151</v>
      </c>
      <c r="H29" s="365"/>
      <c r="I29" s="55"/>
      <c r="J29" s="49"/>
      <c r="K29" s="364" t="s">
        <v>152</v>
      </c>
      <c r="L29" s="365"/>
      <c r="M29" s="365"/>
      <c r="N29" s="46"/>
      <c r="O29" s="49"/>
      <c r="P29" s="355" t="s">
        <v>153</v>
      </c>
      <c r="Q29" s="356"/>
      <c r="R29" s="70"/>
      <c r="S29" s="49"/>
      <c r="T29" s="355" t="s">
        <v>154</v>
      </c>
      <c r="U29" s="356"/>
      <c r="V29" s="356"/>
    </row>
  </sheetData>
  <mergeCells count="136"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List!$A$2</xm:f>
          </x14:formula1>
          <xm:sqref>B29 F29 J29 O29 S29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29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 t="s">
        <v>82</v>
      </c>
      <c r="C1" s="26"/>
      <c r="D1" s="26"/>
      <c r="E1" s="26"/>
      <c r="F1" s="156">
        <v>4</v>
      </c>
      <c r="G1" s="26"/>
      <c r="H1" s="26" t="s">
        <v>366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14</v>
      </c>
    </row>
    <row r="2" spans="1:22" ht="20.100000000000001" customHeight="1">
      <c r="A2" s="40"/>
      <c r="B2" s="222" t="s">
        <v>199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20.100000000000001" customHeight="1">
      <c r="A3" s="8"/>
      <c r="B3" s="372" t="s">
        <v>198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</row>
    <row r="4" spans="1:22" ht="5.0999999999999996" customHeight="1">
      <c r="A4" s="8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1.95" customHeight="1">
      <c r="A5" s="8"/>
      <c r="B5" s="223" t="s">
        <v>66</v>
      </c>
      <c r="C5" s="223" t="s">
        <v>200</v>
      </c>
      <c r="D5" s="223"/>
      <c r="E5" s="223"/>
      <c r="F5" s="223"/>
      <c r="G5" s="223"/>
      <c r="H5" s="223"/>
      <c r="I5" s="223"/>
      <c r="J5" s="223"/>
      <c r="K5" s="223"/>
      <c r="L5" s="223"/>
      <c r="M5" s="319" t="s">
        <v>201</v>
      </c>
      <c r="N5" s="319"/>
      <c r="O5" s="319"/>
      <c r="P5" s="319"/>
      <c r="Q5" s="319"/>
      <c r="R5" s="319"/>
      <c r="S5" s="319"/>
      <c r="T5" s="319"/>
      <c r="U5" s="319"/>
      <c r="V5" s="319"/>
    </row>
    <row r="6" spans="1:22" ht="39.950000000000003" customHeight="1">
      <c r="A6" s="8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313" t="s">
        <v>145</v>
      </c>
      <c r="N6" s="313"/>
      <c r="O6" s="313" t="s">
        <v>151</v>
      </c>
      <c r="P6" s="313"/>
      <c r="Q6" s="313" t="s">
        <v>152</v>
      </c>
      <c r="R6" s="313"/>
      <c r="S6" s="313" t="s">
        <v>153</v>
      </c>
      <c r="T6" s="313"/>
      <c r="U6" s="313" t="s">
        <v>154</v>
      </c>
      <c r="V6" s="313"/>
    </row>
    <row r="7" spans="1:22" ht="20.100000000000001" customHeight="1">
      <c r="A7" s="8"/>
      <c r="B7" s="68">
        <v>1</v>
      </c>
      <c r="C7" s="369" t="s">
        <v>214</v>
      </c>
      <c r="D7" s="370"/>
      <c r="E7" s="370"/>
      <c r="F7" s="370"/>
      <c r="G7" s="370"/>
      <c r="H7" s="370"/>
      <c r="I7" s="370"/>
      <c r="J7" s="370"/>
      <c r="K7" s="370"/>
      <c r="L7" s="371"/>
      <c r="M7" s="320">
        <v>3</v>
      </c>
      <c r="N7" s="322"/>
      <c r="O7" s="320">
        <v>1</v>
      </c>
      <c r="P7" s="322"/>
      <c r="Q7" s="320">
        <v>0</v>
      </c>
      <c r="R7" s="322"/>
      <c r="S7" s="320">
        <v>0</v>
      </c>
      <c r="T7" s="322"/>
      <c r="U7" s="320">
        <v>0</v>
      </c>
      <c r="V7" s="322"/>
    </row>
    <row r="8" spans="1:22" ht="20.100000000000001" customHeight="1">
      <c r="A8" s="8"/>
      <c r="B8" s="68">
        <f>B7+1</f>
        <v>2</v>
      </c>
      <c r="C8" s="369" t="s">
        <v>213</v>
      </c>
      <c r="D8" s="370"/>
      <c r="E8" s="370"/>
      <c r="F8" s="370"/>
      <c r="G8" s="370"/>
      <c r="H8" s="370"/>
      <c r="I8" s="370"/>
      <c r="J8" s="370"/>
      <c r="K8" s="370"/>
      <c r="L8" s="371"/>
      <c r="M8" s="320">
        <v>4</v>
      </c>
      <c r="N8" s="322"/>
      <c r="O8" s="320">
        <v>0</v>
      </c>
      <c r="P8" s="322"/>
      <c r="Q8" s="320">
        <v>0</v>
      </c>
      <c r="R8" s="322"/>
      <c r="S8" s="320">
        <v>0</v>
      </c>
      <c r="T8" s="322"/>
      <c r="U8" s="320">
        <v>0</v>
      </c>
      <c r="V8" s="322"/>
    </row>
    <row r="9" spans="1:22" ht="20.100000000000001" customHeight="1">
      <c r="A9" s="8"/>
      <c r="B9" s="68">
        <f t="shared" ref="B9:B26" si="0">B8+1</f>
        <v>3</v>
      </c>
      <c r="C9" s="369" t="s">
        <v>212</v>
      </c>
      <c r="D9" s="370"/>
      <c r="E9" s="370"/>
      <c r="F9" s="370"/>
      <c r="G9" s="370"/>
      <c r="H9" s="370"/>
      <c r="I9" s="370"/>
      <c r="J9" s="370"/>
      <c r="K9" s="370"/>
      <c r="L9" s="371"/>
      <c r="M9" s="320">
        <v>4</v>
      </c>
      <c r="N9" s="322"/>
      <c r="O9" s="320">
        <v>0</v>
      </c>
      <c r="P9" s="322"/>
      <c r="Q9" s="320">
        <v>0</v>
      </c>
      <c r="R9" s="322"/>
      <c r="S9" s="320">
        <v>0</v>
      </c>
      <c r="T9" s="322"/>
      <c r="U9" s="320">
        <v>0</v>
      </c>
      <c r="V9" s="322"/>
    </row>
    <row r="10" spans="1:22" ht="39.950000000000003" customHeight="1">
      <c r="A10" s="8"/>
      <c r="B10" s="68">
        <f t="shared" si="0"/>
        <v>4</v>
      </c>
      <c r="C10" s="366" t="s">
        <v>211</v>
      </c>
      <c r="D10" s="367"/>
      <c r="E10" s="367"/>
      <c r="F10" s="367"/>
      <c r="G10" s="367"/>
      <c r="H10" s="367"/>
      <c r="I10" s="367"/>
      <c r="J10" s="367"/>
      <c r="K10" s="367"/>
      <c r="L10" s="368"/>
      <c r="M10" s="320">
        <v>4</v>
      </c>
      <c r="N10" s="322"/>
      <c r="O10" s="320">
        <v>0</v>
      </c>
      <c r="P10" s="322"/>
      <c r="Q10" s="320">
        <v>0</v>
      </c>
      <c r="R10" s="322"/>
      <c r="S10" s="320">
        <v>0</v>
      </c>
      <c r="T10" s="322"/>
      <c r="U10" s="320">
        <v>0</v>
      </c>
      <c r="V10" s="322"/>
    </row>
    <row r="11" spans="1:22" ht="20.100000000000001" customHeight="1">
      <c r="A11" s="8"/>
      <c r="B11" s="68">
        <f t="shared" si="0"/>
        <v>5</v>
      </c>
      <c r="C11" s="369" t="s">
        <v>210</v>
      </c>
      <c r="D11" s="370"/>
      <c r="E11" s="370"/>
      <c r="F11" s="370"/>
      <c r="G11" s="370"/>
      <c r="H11" s="370"/>
      <c r="I11" s="370"/>
      <c r="J11" s="370"/>
      <c r="K11" s="370"/>
      <c r="L11" s="371"/>
      <c r="M11" s="320">
        <v>4</v>
      </c>
      <c r="N11" s="322"/>
      <c r="O11" s="320">
        <v>0</v>
      </c>
      <c r="P11" s="322"/>
      <c r="Q11" s="320"/>
      <c r="R11" s="322"/>
      <c r="S11" s="320">
        <v>0</v>
      </c>
      <c r="T11" s="322"/>
      <c r="U11" s="320">
        <v>0</v>
      </c>
      <c r="V11" s="322"/>
    </row>
    <row r="12" spans="1:22" ht="39.950000000000003" customHeight="1">
      <c r="A12" s="8"/>
      <c r="B12" s="68">
        <f t="shared" si="0"/>
        <v>6</v>
      </c>
      <c r="C12" s="366" t="s">
        <v>209</v>
      </c>
      <c r="D12" s="367"/>
      <c r="E12" s="367"/>
      <c r="F12" s="367"/>
      <c r="G12" s="367"/>
      <c r="H12" s="367"/>
      <c r="I12" s="367"/>
      <c r="J12" s="367"/>
      <c r="K12" s="367"/>
      <c r="L12" s="368"/>
      <c r="M12" s="320">
        <v>3</v>
      </c>
      <c r="N12" s="322"/>
      <c r="O12" s="320">
        <v>1</v>
      </c>
      <c r="P12" s="322"/>
      <c r="Q12" s="320">
        <v>0</v>
      </c>
      <c r="R12" s="322"/>
      <c r="S12" s="320">
        <v>0</v>
      </c>
      <c r="T12" s="322"/>
      <c r="U12" s="320">
        <v>0</v>
      </c>
      <c r="V12" s="322"/>
    </row>
    <row r="13" spans="1:22" ht="39.950000000000003" customHeight="1">
      <c r="A13" s="8"/>
      <c r="B13" s="68">
        <f t="shared" si="0"/>
        <v>7</v>
      </c>
      <c r="C13" s="366" t="s">
        <v>208</v>
      </c>
      <c r="D13" s="367"/>
      <c r="E13" s="367"/>
      <c r="F13" s="367"/>
      <c r="G13" s="367"/>
      <c r="H13" s="367"/>
      <c r="I13" s="367"/>
      <c r="J13" s="367"/>
      <c r="K13" s="367"/>
      <c r="L13" s="368"/>
      <c r="M13" s="320">
        <v>3</v>
      </c>
      <c r="N13" s="322"/>
      <c r="O13" s="320">
        <v>1</v>
      </c>
      <c r="P13" s="322"/>
      <c r="Q13" s="320">
        <v>0</v>
      </c>
      <c r="R13" s="322"/>
      <c r="S13" s="320">
        <v>0</v>
      </c>
      <c r="T13" s="322"/>
      <c r="U13" s="320">
        <v>0</v>
      </c>
      <c r="V13" s="322"/>
    </row>
    <row r="14" spans="1:22" ht="39.950000000000003" customHeight="1">
      <c r="A14" s="8"/>
      <c r="B14" s="68">
        <f t="shared" si="0"/>
        <v>8</v>
      </c>
      <c r="C14" s="366" t="s">
        <v>207</v>
      </c>
      <c r="D14" s="367"/>
      <c r="E14" s="367"/>
      <c r="F14" s="367"/>
      <c r="G14" s="367"/>
      <c r="H14" s="367"/>
      <c r="I14" s="367"/>
      <c r="J14" s="367"/>
      <c r="K14" s="367"/>
      <c r="L14" s="368"/>
      <c r="M14" s="320">
        <v>3</v>
      </c>
      <c r="N14" s="322"/>
      <c r="O14" s="320">
        <v>1</v>
      </c>
      <c r="P14" s="322"/>
      <c r="Q14" s="320">
        <v>0</v>
      </c>
      <c r="R14" s="322"/>
      <c r="S14" s="320">
        <v>0</v>
      </c>
      <c r="T14" s="322"/>
      <c r="U14" s="320">
        <v>0</v>
      </c>
      <c r="V14" s="322"/>
    </row>
    <row r="15" spans="1:22" ht="39.950000000000003" customHeight="1">
      <c r="A15" s="8"/>
      <c r="B15" s="68">
        <f t="shared" si="0"/>
        <v>9</v>
      </c>
      <c r="C15" s="366" t="s">
        <v>206</v>
      </c>
      <c r="D15" s="367"/>
      <c r="E15" s="367"/>
      <c r="F15" s="367"/>
      <c r="G15" s="367"/>
      <c r="H15" s="367"/>
      <c r="I15" s="367"/>
      <c r="J15" s="367"/>
      <c r="K15" s="367"/>
      <c r="L15" s="368"/>
      <c r="M15" s="320">
        <v>3</v>
      </c>
      <c r="N15" s="322"/>
      <c r="O15" s="320">
        <v>1</v>
      </c>
      <c r="P15" s="322"/>
      <c r="Q15" s="320">
        <v>0</v>
      </c>
      <c r="R15" s="322"/>
      <c r="S15" s="320">
        <v>0</v>
      </c>
      <c r="T15" s="322"/>
      <c r="U15" s="320">
        <v>0</v>
      </c>
      <c r="V15" s="322"/>
    </row>
    <row r="16" spans="1:22" ht="20.100000000000001" customHeight="1">
      <c r="A16" s="8"/>
      <c r="B16" s="68">
        <f t="shared" si="0"/>
        <v>10</v>
      </c>
      <c r="C16" s="369" t="s">
        <v>205</v>
      </c>
      <c r="D16" s="370"/>
      <c r="E16" s="370"/>
      <c r="F16" s="370"/>
      <c r="G16" s="370"/>
      <c r="H16" s="370"/>
      <c r="I16" s="370"/>
      <c r="J16" s="370"/>
      <c r="K16" s="370"/>
      <c r="L16" s="371"/>
      <c r="M16" s="320">
        <v>3</v>
      </c>
      <c r="N16" s="322"/>
      <c r="O16" s="320">
        <v>1</v>
      </c>
      <c r="P16" s="322"/>
      <c r="Q16" s="320">
        <v>0</v>
      </c>
      <c r="R16" s="322"/>
      <c r="S16" s="320">
        <v>0</v>
      </c>
      <c r="T16" s="322"/>
      <c r="U16" s="320">
        <v>0</v>
      </c>
      <c r="V16" s="322"/>
    </row>
    <row r="17" spans="1:22" ht="39.950000000000003" customHeight="1">
      <c r="A17" s="8"/>
      <c r="B17" s="68">
        <f t="shared" si="0"/>
        <v>11</v>
      </c>
      <c r="C17" s="366" t="s">
        <v>204</v>
      </c>
      <c r="D17" s="367"/>
      <c r="E17" s="367"/>
      <c r="F17" s="367"/>
      <c r="G17" s="367"/>
      <c r="H17" s="367"/>
      <c r="I17" s="367"/>
      <c r="J17" s="367"/>
      <c r="K17" s="367"/>
      <c r="L17" s="368"/>
      <c r="M17" s="320">
        <v>3</v>
      </c>
      <c r="N17" s="322"/>
      <c r="O17" s="320">
        <v>1</v>
      </c>
      <c r="P17" s="322"/>
      <c r="Q17" s="320">
        <v>0</v>
      </c>
      <c r="R17" s="322"/>
      <c r="S17" s="320">
        <v>0</v>
      </c>
      <c r="T17" s="322"/>
      <c r="U17" s="320">
        <v>0</v>
      </c>
      <c r="V17" s="322"/>
    </row>
    <row r="18" spans="1:22" ht="19.5" customHeight="1">
      <c r="A18" s="8"/>
      <c r="B18" s="68">
        <f t="shared" si="0"/>
        <v>12</v>
      </c>
      <c r="C18" s="366" t="s">
        <v>203</v>
      </c>
      <c r="D18" s="367"/>
      <c r="E18" s="367"/>
      <c r="F18" s="367"/>
      <c r="G18" s="367"/>
      <c r="H18" s="367"/>
      <c r="I18" s="367"/>
      <c r="J18" s="367"/>
      <c r="K18" s="367"/>
      <c r="L18" s="368"/>
      <c r="M18" s="320">
        <v>3</v>
      </c>
      <c r="N18" s="322"/>
      <c r="O18" s="320">
        <v>1</v>
      </c>
      <c r="P18" s="322"/>
      <c r="Q18" s="320">
        <v>0</v>
      </c>
      <c r="R18" s="322"/>
      <c r="S18" s="320">
        <v>0</v>
      </c>
      <c r="T18" s="322"/>
      <c r="U18" s="320">
        <v>0</v>
      </c>
      <c r="V18" s="322"/>
    </row>
    <row r="19" spans="1:22" ht="19.5" customHeight="1">
      <c r="A19" s="8"/>
      <c r="B19" s="68">
        <f t="shared" si="0"/>
        <v>13</v>
      </c>
      <c r="C19" s="366" t="s">
        <v>215</v>
      </c>
      <c r="D19" s="367"/>
      <c r="E19" s="367"/>
      <c r="F19" s="367"/>
      <c r="G19" s="367"/>
      <c r="H19" s="367"/>
      <c r="I19" s="367"/>
      <c r="J19" s="367"/>
      <c r="K19" s="367"/>
      <c r="L19" s="368"/>
      <c r="M19" s="320">
        <v>3</v>
      </c>
      <c r="N19" s="322"/>
      <c r="O19" s="320">
        <v>1</v>
      </c>
      <c r="P19" s="322"/>
      <c r="Q19" s="320">
        <v>0</v>
      </c>
      <c r="R19" s="322"/>
      <c r="S19" s="320">
        <v>0</v>
      </c>
      <c r="T19" s="322"/>
      <c r="U19" s="320">
        <v>0</v>
      </c>
      <c r="V19" s="322"/>
    </row>
    <row r="20" spans="1:22" ht="39.950000000000003" customHeight="1">
      <c r="A20" s="26"/>
      <c r="B20" s="68">
        <f t="shared" si="0"/>
        <v>14</v>
      </c>
      <c r="C20" s="366" t="s">
        <v>216</v>
      </c>
      <c r="D20" s="367"/>
      <c r="E20" s="367"/>
      <c r="F20" s="367"/>
      <c r="G20" s="367"/>
      <c r="H20" s="367"/>
      <c r="I20" s="367"/>
      <c r="J20" s="367"/>
      <c r="K20" s="367"/>
      <c r="L20" s="368"/>
      <c r="M20" s="320">
        <v>4</v>
      </c>
      <c r="N20" s="322"/>
      <c r="O20" s="320">
        <v>0</v>
      </c>
      <c r="P20" s="322"/>
      <c r="Q20" s="320">
        <v>0</v>
      </c>
      <c r="R20" s="322"/>
      <c r="S20" s="320">
        <v>0</v>
      </c>
      <c r="T20" s="322"/>
      <c r="U20" s="320">
        <v>0</v>
      </c>
      <c r="V20" s="322"/>
    </row>
    <row r="21" spans="1:22" ht="20.100000000000001" customHeight="1">
      <c r="A21" s="8"/>
      <c r="B21" s="68">
        <f t="shared" si="0"/>
        <v>15</v>
      </c>
      <c r="C21" s="366" t="s">
        <v>217</v>
      </c>
      <c r="D21" s="367"/>
      <c r="E21" s="367"/>
      <c r="F21" s="367"/>
      <c r="G21" s="367"/>
      <c r="H21" s="367"/>
      <c r="I21" s="367"/>
      <c r="J21" s="367"/>
      <c r="K21" s="367"/>
      <c r="L21" s="368"/>
      <c r="M21" s="320">
        <v>1</v>
      </c>
      <c r="N21" s="322"/>
      <c r="O21" s="320">
        <v>3</v>
      </c>
      <c r="P21" s="322"/>
      <c r="Q21" s="320">
        <v>0</v>
      </c>
      <c r="R21" s="322"/>
      <c r="S21" s="320">
        <v>0</v>
      </c>
      <c r="T21" s="322"/>
      <c r="U21" s="320">
        <v>0</v>
      </c>
      <c r="V21" s="322"/>
    </row>
    <row r="22" spans="1:22" ht="20.100000000000001" customHeight="1">
      <c r="A22" s="8"/>
      <c r="B22" s="68">
        <f t="shared" si="0"/>
        <v>16</v>
      </c>
      <c r="C22" s="366" t="s">
        <v>218</v>
      </c>
      <c r="D22" s="367"/>
      <c r="E22" s="367"/>
      <c r="F22" s="367"/>
      <c r="G22" s="367"/>
      <c r="H22" s="367"/>
      <c r="I22" s="367"/>
      <c r="J22" s="367"/>
      <c r="K22" s="367"/>
      <c r="L22" s="368"/>
      <c r="M22" s="320">
        <v>3</v>
      </c>
      <c r="N22" s="322"/>
      <c r="O22" s="320">
        <v>1</v>
      </c>
      <c r="P22" s="322"/>
      <c r="Q22" s="320">
        <v>0</v>
      </c>
      <c r="R22" s="322"/>
      <c r="S22" s="320">
        <v>0</v>
      </c>
      <c r="T22" s="322"/>
      <c r="U22" s="320">
        <v>0</v>
      </c>
      <c r="V22" s="322"/>
    </row>
    <row r="23" spans="1:22" ht="39.950000000000003" customHeight="1">
      <c r="A23" s="26"/>
      <c r="B23" s="68">
        <f t="shared" si="0"/>
        <v>17</v>
      </c>
      <c r="C23" s="366" t="s">
        <v>219</v>
      </c>
      <c r="D23" s="367"/>
      <c r="E23" s="367"/>
      <c r="F23" s="367"/>
      <c r="G23" s="367"/>
      <c r="H23" s="367"/>
      <c r="I23" s="367"/>
      <c r="J23" s="367"/>
      <c r="K23" s="367"/>
      <c r="L23" s="368"/>
      <c r="M23" s="320">
        <v>3</v>
      </c>
      <c r="N23" s="322"/>
      <c r="O23" s="320">
        <v>1</v>
      </c>
      <c r="P23" s="322"/>
      <c r="Q23" s="320">
        <v>0</v>
      </c>
      <c r="R23" s="322"/>
      <c r="S23" s="320">
        <v>0</v>
      </c>
      <c r="T23" s="322"/>
      <c r="U23" s="320">
        <v>0</v>
      </c>
      <c r="V23" s="322"/>
    </row>
    <row r="24" spans="1:22" ht="20.100000000000001" customHeight="1">
      <c r="A24" s="26"/>
      <c r="B24" s="68">
        <f t="shared" si="0"/>
        <v>18</v>
      </c>
      <c r="C24" s="366" t="s">
        <v>220</v>
      </c>
      <c r="D24" s="367"/>
      <c r="E24" s="367"/>
      <c r="F24" s="367"/>
      <c r="G24" s="367"/>
      <c r="H24" s="367"/>
      <c r="I24" s="367"/>
      <c r="J24" s="367"/>
      <c r="K24" s="367"/>
      <c r="L24" s="368"/>
      <c r="M24" s="320">
        <v>4</v>
      </c>
      <c r="N24" s="322"/>
      <c r="O24" s="320">
        <v>0</v>
      </c>
      <c r="P24" s="322"/>
      <c r="Q24" s="320">
        <v>0</v>
      </c>
      <c r="R24" s="322"/>
      <c r="S24" s="320">
        <v>0</v>
      </c>
      <c r="T24" s="322"/>
      <c r="U24" s="320">
        <v>0</v>
      </c>
      <c r="V24" s="322"/>
    </row>
    <row r="25" spans="1:22" ht="20.100000000000001" customHeight="1">
      <c r="A25" s="26"/>
      <c r="B25" s="68">
        <f t="shared" si="0"/>
        <v>19</v>
      </c>
      <c r="C25" s="366" t="s">
        <v>221</v>
      </c>
      <c r="D25" s="367"/>
      <c r="E25" s="367"/>
      <c r="F25" s="367"/>
      <c r="G25" s="367"/>
      <c r="H25" s="367"/>
      <c r="I25" s="367"/>
      <c r="J25" s="367"/>
      <c r="K25" s="367"/>
      <c r="L25" s="368"/>
      <c r="M25" s="320">
        <v>3</v>
      </c>
      <c r="N25" s="322"/>
      <c r="O25" s="320">
        <v>1</v>
      </c>
      <c r="P25" s="322"/>
      <c r="Q25" s="320">
        <v>0</v>
      </c>
      <c r="R25" s="322"/>
      <c r="S25" s="320">
        <v>0</v>
      </c>
      <c r="T25" s="322"/>
      <c r="U25" s="320">
        <v>0</v>
      </c>
      <c r="V25" s="322"/>
    </row>
    <row r="26" spans="1:22" ht="20.100000000000001" customHeight="1">
      <c r="A26" s="26"/>
      <c r="B26" s="68">
        <f t="shared" si="0"/>
        <v>20</v>
      </c>
      <c r="C26" s="366" t="s">
        <v>202</v>
      </c>
      <c r="D26" s="367"/>
      <c r="E26" s="367"/>
      <c r="F26" s="367"/>
      <c r="G26" s="367"/>
      <c r="H26" s="367"/>
      <c r="I26" s="367"/>
      <c r="J26" s="367"/>
      <c r="K26" s="367"/>
      <c r="L26" s="368"/>
      <c r="M26" s="320">
        <v>4</v>
      </c>
      <c r="N26" s="322"/>
      <c r="O26" s="320">
        <v>0</v>
      </c>
      <c r="P26" s="322"/>
      <c r="Q26" s="320">
        <v>0</v>
      </c>
      <c r="R26" s="322"/>
      <c r="S26" s="320">
        <v>0</v>
      </c>
      <c r="T26" s="322"/>
      <c r="U26" s="320">
        <v>0</v>
      </c>
      <c r="V26" s="322"/>
    </row>
    <row r="27" spans="1:22" ht="23.25" customHeight="1">
      <c r="A27" s="26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373">
        <f>SUM(M7:N26)/$B$26</f>
        <v>3.25</v>
      </c>
      <c r="N27" s="373"/>
      <c r="O27" s="373">
        <f t="shared" ref="O27" si="1">SUM(O7:P26)/$B$26</f>
        <v>0.75</v>
      </c>
      <c r="P27" s="373"/>
      <c r="Q27" s="373">
        <f t="shared" ref="Q27" si="2">SUM(Q7:R26)/$B$26</f>
        <v>0</v>
      </c>
      <c r="R27" s="373"/>
      <c r="S27" s="373">
        <f t="shared" ref="S27" si="3">SUM(S7:T26)/$B$26</f>
        <v>0</v>
      </c>
      <c r="T27" s="373"/>
      <c r="U27" s="373">
        <f t="shared" ref="U27" si="4">SUM(U7:V26)/$B$26</f>
        <v>0</v>
      </c>
      <c r="V27" s="373"/>
    </row>
    <row r="28" spans="1:22" ht="3" customHeight="1">
      <c r="A28" s="26"/>
      <c r="B28" s="8"/>
      <c r="C28" s="106"/>
      <c r="D28" s="8"/>
      <c r="E28" s="8"/>
      <c r="F28" s="55"/>
      <c r="G28" s="55"/>
      <c r="H28" s="55"/>
      <c r="I28" s="55"/>
      <c r="J28" s="55"/>
      <c r="K28" s="104"/>
      <c r="L28" s="104"/>
      <c r="M28" s="104"/>
      <c r="N28" s="104"/>
      <c r="O28" s="104"/>
      <c r="P28" s="104"/>
      <c r="Q28" s="104"/>
      <c r="R28" s="104"/>
      <c r="S28" s="104"/>
      <c r="T28" s="105"/>
      <c r="U28" s="105"/>
      <c r="V28" s="105"/>
    </row>
    <row r="29" spans="1:22" ht="20.100000000000001" customHeight="1">
      <c r="A29" s="26"/>
      <c r="B29" s="49"/>
      <c r="C29" s="363" t="s">
        <v>145</v>
      </c>
      <c r="D29" s="363"/>
      <c r="E29" s="8"/>
      <c r="F29" s="49" t="s">
        <v>35</v>
      </c>
      <c r="G29" s="364" t="s">
        <v>151</v>
      </c>
      <c r="H29" s="365"/>
      <c r="I29" s="55"/>
      <c r="J29" s="49"/>
      <c r="K29" s="364" t="s">
        <v>152</v>
      </c>
      <c r="L29" s="365"/>
      <c r="M29" s="365"/>
      <c r="N29" s="46"/>
      <c r="O29" s="49"/>
      <c r="P29" s="355" t="s">
        <v>153</v>
      </c>
      <c r="Q29" s="356"/>
      <c r="R29" s="70"/>
      <c r="S29" s="49"/>
      <c r="T29" s="355" t="s">
        <v>154</v>
      </c>
      <c r="U29" s="356"/>
      <c r="V29" s="356"/>
    </row>
  </sheetData>
  <mergeCells count="140">
    <mergeCell ref="U27:V27"/>
    <mergeCell ref="C29:D29"/>
    <mergeCell ref="G29:H29"/>
    <mergeCell ref="K29:M29"/>
    <mergeCell ref="P29:Q29"/>
    <mergeCell ref="T29:V29"/>
    <mergeCell ref="M27:N27"/>
    <mergeCell ref="O27:P27"/>
    <mergeCell ref="Q27:R27"/>
    <mergeCell ref="S27:T27"/>
    <mergeCell ref="C26:L26"/>
    <mergeCell ref="M26:N26"/>
    <mergeCell ref="O26:P26"/>
    <mergeCell ref="Q26:R26"/>
    <mergeCell ref="S26:T26"/>
    <mergeCell ref="U26:V26"/>
    <mergeCell ref="C25:L25"/>
    <mergeCell ref="M25:N25"/>
    <mergeCell ref="O25:P25"/>
    <mergeCell ref="Q25:R25"/>
    <mergeCell ref="S25:T25"/>
    <mergeCell ref="U25:V25"/>
    <mergeCell ref="C24:L24"/>
    <mergeCell ref="M24:N24"/>
    <mergeCell ref="O24:P24"/>
    <mergeCell ref="Q24:R24"/>
    <mergeCell ref="S24:T24"/>
    <mergeCell ref="U24:V24"/>
    <mergeCell ref="C23:L23"/>
    <mergeCell ref="M23:N23"/>
    <mergeCell ref="O23:P23"/>
    <mergeCell ref="Q23:R23"/>
    <mergeCell ref="S23:T23"/>
    <mergeCell ref="U23:V23"/>
    <mergeCell ref="C22:L22"/>
    <mergeCell ref="M22:N22"/>
    <mergeCell ref="O22:P22"/>
    <mergeCell ref="Q22:R22"/>
    <mergeCell ref="S22:T22"/>
    <mergeCell ref="U22:V22"/>
    <mergeCell ref="C21:L21"/>
    <mergeCell ref="M21:N21"/>
    <mergeCell ref="O21:P21"/>
    <mergeCell ref="Q21:R21"/>
    <mergeCell ref="S21:T21"/>
    <mergeCell ref="U21:V21"/>
    <mergeCell ref="C20:L20"/>
    <mergeCell ref="M20:N20"/>
    <mergeCell ref="O20:P20"/>
    <mergeCell ref="Q20:R20"/>
    <mergeCell ref="S20:T20"/>
    <mergeCell ref="U20:V20"/>
    <mergeCell ref="C19:L19"/>
    <mergeCell ref="M19:N19"/>
    <mergeCell ref="O19:P19"/>
    <mergeCell ref="Q19:R19"/>
    <mergeCell ref="S19:T19"/>
    <mergeCell ref="U19:V19"/>
    <mergeCell ref="C18:L18"/>
    <mergeCell ref="M18:N18"/>
    <mergeCell ref="O18:P18"/>
    <mergeCell ref="Q18:R18"/>
    <mergeCell ref="S18:T18"/>
    <mergeCell ref="U18:V18"/>
    <mergeCell ref="C17:L17"/>
    <mergeCell ref="M17:N17"/>
    <mergeCell ref="O17:P17"/>
    <mergeCell ref="Q17:R17"/>
    <mergeCell ref="S17:T17"/>
    <mergeCell ref="U17:V17"/>
    <mergeCell ref="C16:L16"/>
    <mergeCell ref="M16:N16"/>
    <mergeCell ref="O16:P16"/>
    <mergeCell ref="Q16:R16"/>
    <mergeCell ref="S16:T16"/>
    <mergeCell ref="U16:V16"/>
    <mergeCell ref="C15:L15"/>
    <mergeCell ref="M15:N15"/>
    <mergeCell ref="O15:P15"/>
    <mergeCell ref="Q15:R15"/>
    <mergeCell ref="S15:T15"/>
    <mergeCell ref="U15:V15"/>
    <mergeCell ref="C14:L14"/>
    <mergeCell ref="M14:N14"/>
    <mergeCell ref="O14:P14"/>
    <mergeCell ref="Q14:R14"/>
    <mergeCell ref="S14:T14"/>
    <mergeCell ref="U14:V14"/>
    <mergeCell ref="C13:L13"/>
    <mergeCell ref="M13:N13"/>
    <mergeCell ref="O13:P13"/>
    <mergeCell ref="Q13:R13"/>
    <mergeCell ref="S13:T13"/>
    <mergeCell ref="U13:V13"/>
    <mergeCell ref="C12:L12"/>
    <mergeCell ref="M12:N12"/>
    <mergeCell ref="O12:P12"/>
    <mergeCell ref="Q12:R12"/>
    <mergeCell ref="S12:T12"/>
    <mergeCell ref="U12:V12"/>
    <mergeCell ref="C11:L11"/>
    <mergeCell ref="M11:N11"/>
    <mergeCell ref="O11:P11"/>
    <mergeCell ref="Q11:R11"/>
    <mergeCell ref="S11:T11"/>
    <mergeCell ref="U11:V11"/>
    <mergeCell ref="C10:L10"/>
    <mergeCell ref="M10:N10"/>
    <mergeCell ref="O10:P10"/>
    <mergeCell ref="Q10:R10"/>
    <mergeCell ref="S10:T10"/>
    <mergeCell ref="U10:V10"/>
    <mergeCell ref="C9:L9"/>
    <mergeCell ref="M9:N9"/>
    <mergeCell ref="O9:P9"/>
    <mergeCell ref="Q9:R9"/>
    <mergeCell ref="S9:T9"/>
    <mergeCell ref="U9:V9"/>
    <mergeCell ref="C8:L8"/>
    <mergeCell ref="M8:N8"/>
    <mergeCell ref="O8:P8"/>
    <mergeCell ref="Q8:R8"/>
    <mergeCell ref="S8:T8"/>
    <mergeCell ref="U8:V8"/>
    <mergeCell ref="C7:L7"/>
    <mergeCell ref="M7:N7"/>
    <mergeCell ref="O7:P7"/>
    <mergeCell ref="Q7:R7"/>
    <mergeCell ref="S7:T7"/>
    <mergeCell ref="U7:V7"/>
    <mergeCell ref="B2:V2"/>
    <mergeCell ref="B3:V3"/>
    <mergeCell ref="B5:B6"/>
    <mergeCell ref="C5:L6"/>
    <mergeCell ref="M5:V5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List!$A$2</xm:f>
          </x14:formula1>
          <xm:sqref>B29 F29 J29 O29 S29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40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7" width="3.625" style="27"/>
    <col min="8" max="8" width="3.625" style="133"/>
    <col min="9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13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15</v>
      </c>
    </row>
    <row r="2" spans="1:22" ht="20.100000000000001" customHeight="1">
      <c r="A2" s="40"/>
      <c r="B2" s="222" t="s">
        <v>223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20.100000000000001" customHeight="1">
      <c r="A3" s="8"/>
      <c r="B3" s="8"/>
      <c r="C3" s="236" t="s">
        <v>224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ht="5.0999999999999996" customHeight="1">
      <c r="A4" s="8"/>
      <c r="B4" s="24"/>
      <c r="C4" s="24"/>
      <c r="D4" s="24"/>
      <c r="E4" s="24"/>
      <c r="F4" s="24"/>
      <c r="G4" s="24"/>
      <c r="H4" s="1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" customHeight="1">
      <c r="A5" s="8"/>
      <c r="B5" s="223" t="s">
        <v>225</v>
      </c>
      <c r="C5" s="223"/>
      <c r="D5" s="223"/>
      <c r="E5" s="223"/>
      <c r="F5" s="223"/>
      <c r="G5" s="223"/>
      <c r="H5" s="223" t="s">
        <v>226</v>
      </c>
      <c r="I5" s="223"/>
      <c r="J5" s="223"/>
      <c r="K5" s="223"/>
      <c r="L5" s="223" t="s">
        <v>227</v>
      </c>
      <c r="M5" s="223"/>
      <c r="N5" s="223"/>
      <c r="O5" s="223"/>
      <c r="P5" s="223"/>
      <c r="Q5" s="223"/>
      <c r="R5" s="223"/>
      <c r="S5" s="223"/>
      <c r="T5" s="223"/>
      <c r="U5" s="223"/>
      <c r="V5" s="223"/>
    </row>
    <row r="6" spans="1:22" ht="15" customHeight="1">
      <c r="A6" s="8"/>
      <c r="B6" s="223"/>
      <c r="C6" s="223"/>
      <c r="D6" s="223"/>
      <c r="E6" s="223"/>
      <c r="F6" s="223"/>
      <c r="G6" s="223"/>
      <c r="H6" s="125">
        <v>4</v>
      </c>
      <c r="I6" s="69">
        <v>3</v>
      </c>
      <c r="J6" s="69">
        <v>2</v>
      </c>
      <c r="K6" s="69">
        <v>1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</row>
    <row r="7" spans="1:22" ht="18.95" customHeight="1">
      <c r="A7" s="8"/>
      <c r="B7" s="383" t="s">
        <v>229</v>
      </c>
      <c r="C7" s="384"/>
      <c r="D7" s="384"/>
      <c r="E7" s="384"/>
      <c r="F7" s="384"/>
      <c r="G7" s="384"/>
      <c r="H7" s="126"/>
      <c r="I7" s="77"/>
      <c r="J7" s="77"/>
      <c r="K7" s="77"/>
      <c r="L7" s="374" t="s">
        <v>228</v>
      </c>
      <c r="M7" s="375"/>
      <c r="N7" s="375"/>
      <c r="O7" s="375"/>
      <c r="P7" s="375"/>
      <c r="Q7" s="375"/>
      <c r="R7" s="375"/>
      <c r="S7" s="375"/>
      <c r="T7" s="375"/>
      <c r="U7" s="375"/>
      <c r="V7" s="376"/>
    </row>
    <row r="8" spans="1:22" ht="18.95" customHeight="1">
      <c r="A8" s="8"/>
      <c r="B8" s="383" t="s">
        <v>230</v>
      </c>
      <c r="C8" s="384"/>
      <c r="D8" s="384"/>
      <c r="E8" s="384"/>
      <c r="F8" s="384"/>
      <c r="G8" s="384"/>
      <c r="H8" s="127"/>
      <c r="I8" s="75"/>
      <c r="J8" s="75"/>
      <c r="K8" s="75"/>
      <c r="L8" s="395" t="s">
        <v>235</v>
      </c>
      <c r="M8" s="377"/>
      <c r="N8" s="377"/>
      <c r="O8" s="377"/>
      <c r="P8" s="377"/>
      <c r="Q8" s="377"/>
      <c r="R8" s="377"/>
      <c r="S8" s="377"/>
      <c r="T8" s="377"/>
      <c r="U8" s="377"/>
      <c r="V8" s="378"/>
    </row>
    <row r="9" spans="1:22" ht="18.95" customHeight="1">
      <c r="A9" s="8"/>
      <c r="B9" s="379" t="s">
        <v>231</v>
      </c>
      <c r="C9" s="380"/>
      <c r="D9" s="380"/>
      <c r="E9" s="380"/>
      <c r="F9" s="380"/>
      <c r="G9" s="380"/>
      <c r="H9" s="381" t="s">
        <v>35</v>
      </c>
      <c r="I9" s="382"/>
      <c r="J9" s="382"/>
      <c r="K9" s="382"/>
      <c r="L9" s="396" t="s">
        <v>236</v>
      </c>
      <c r="M9" s="397"/>
      <c r="N9" s="397"/>
      <c r="O9" s="397"/>
      <c r="P9" s="397"/>
      <c r="Q9" s="397"/>
      <c r="R9" s="397"/>
      <c r="S9" s="397"/>
      <c r="T9" s="397"/>
      <c r="U9" s="397"/>
      <c r="V9" s="398"/>
    </row>
    <row r="10" spans="1:22" ht="18.95" customHeight="1">
      <c r="A10" s="8"/>
      <c r="B10" s="379" t="s">
        <v>232</v>
      </c>
      <c r="C10" s="380"/>
      <c r="D10" s="380"/>
      <c r="E10" s="380"/>
      <c r="F10" s="380"/>
      <c r="G10" s="380"/>
      <c r="H10" s="381"/>
      <c r="I10" s="382"/>
      <c r="J10" s="382"/>
      <c r="K10" s="382"/>
      <c r="L10" s="395" t="s">
        <v>237</v>
      </c>
      <c r="M10" s="377"/>
      <c r="N10" s="377"/>
      <c r="O10" s="377"/>
      <c r="P10" s="377"/>
      <c r="Q10" s="377"/>
      <c r="R10" s="377"/>
      <c r="S10" s="377"/>
      <c r="T10" s="377"/>
      <c r="U10" s="377"/>
      <c r="V10" s="378"/>
    </row>
    <row r="11" spans="1:22" ht="18.95" customHeight="1">
      <c r="A11" s="8"/>
      <c r="B11" s="379" t="s">
        <v>233</v>
      </c>
      <c r="C11" s="380"/>
      <c r="D11" s="380"/>
      <c r="E11" s="380"/>
      <c r="F11" s="380"/>
      <c r="G11" s="380"/>
      <c r="H11" s="127"/>
      <c r="I11" s="75"/>
      <c r="J11" s="75"/>
      <c r="K11" s="75"/>
      <c r="L11" s="395" t="s">
        <v>403</v>
      </c>
      <c r="M11" s="377"/>
      <c r="N11" s="377"/>
      <c r="O11" s="377"/>
      <c r="P11" s="377"/>
      <c r="Q11" s="377"/>
      <c r="R11" s="377"/>
      <c r="S11" s="377"/>
      <c r="T11" s="377"/>
      <c r="U11" s="377"/>
      <c r="V11" s="378"/>
    </row>
    <row r="12" spans="1:22" ht="18.95" customHeight="1">
      <c r="A12" s="8"/>
      <c r="B12" s="390" t="s">
        <v>234</v>
      </c>
      <c r="C12" s="391"/>
      <c r="D12" s="391"/>
      <c r="E12" s="391"/>
      <c r="F12" s="391"/>
      <c r="G12" s="391"/>
      <c r="H12" s="128"/>
      <c r="I12" s="76"/>
      <c r="J12" s="76"/>
      <c r="K12" s="76"/>
      <c r="L12" s="392" t="s">
        <v>238</v>
      </c>
      <c r="M12" s="393"/>
      <c r="N12" s="393"/>
      <c r="O12" s="393"/>
      <c r="P12" s="393"/>
      <c r="Q12" s="393"/>
      <c r="R12" s="393"/>
      <c r="S12" s="393"/>
      <c r="T12" s="393"/>
      <c r="U12" s="393"/>
      <c r="V12" s="394"/>
    </row>
    <row r="13" spans="1:22" ht="18.95" customHeight="1">
      <c r="A13" s="8"/>
      <c r="B13" s="385" t="s">
        <v>239</v>
      </c>
      <c r="C13" s="386"/>
      <c r="D13" s="386"/>
      <c r="E13" s="386"/>
      <c r="F13" s="386"/>
      <c r="G13" s="386"/>
      <c r="H13" s="129"/>
      <c r="I13" s="78"/>
      <c r="J13" s="78"/>
      <c r="K13" s="78"/>
      <c r="L13" s="377" t="s">
        <v>241</v>
      </c>
      <c r="M13" s="377"/>
      <c r="N13" s="377"/>
      <c r="O13" s="377"/>
      <c r="P13" s="377"/>
      <c r="Q13" s="377"/>
      <c r="R13" s="377"/>
      <c r="S13" s="377"/>
      <c r="T13" s="377"/>
      <c r="U13" s="377"/>
      <c r="V13" s="378"/>
    </row>
    <row r="14" spans="1:22" ht="18.95" customHeight="1">
      <c r="A14" s="8"/>
      <c r="B14" s="383" t="s">
        <v>240</v>
      </c>
      <c r="C14" s="384"/>
      <c r="D14" s="384"/>
      <c r="E14" s="384"/>
      <c r="F14" s="384"/>
      <c r="G14" s="384"/>
      <c r="H14" s="130"/>
      <c r="I14" s="79"/>
      <c r="J14" s="79"/>
      <c r="K14" s="79"/>
      <c r="L14" s="377" t="s">
        <v>242</v>
      </c>
      <c r="M14" s="377"/>
      <c r="N14" s="377"/>
      <c r="O14" s="377"/>
      <c r="P14" s="377"/>
      <c r="Q14" s="377"/>
      <c r="R14" s="377"/>
      <c r="S14" s="377"/>
      <c r="T14" s="377"/>
      <c r="U14" s="377"/>
      <c r="V14" s="378"/>
    </row>
    <row r="15" spans="1:22" ht="18.95" customHeight="1">
      <c r="A15" s="8"/>
      <c r="B15" s="379" t="s">
        <v>231</v>
      </c>
      <c r="C15" s="380"/>
      <c r="D15" s="380"/>
      <c r="E15" s="380"/>
      <c r="F15" s="380"/>
      <c r="G15" s="380"/>
      <c r="H15" s="130"/>
      <c r="I15" s="79"/>
      <c r="J15" s="79"/>
      <c r="K15" s="79"/>
      <c r="L15" s="377" t="s">
        <v>243</v>
      </c>
      <c r="M15" s="377"/>
      <c r="N15" s="377"/>
      <c r="O15" s="377"/>
      <c r="P15" s="377"/>
      <c r="Q15" s="377"/>
      <c r="R15" s="377"/>
      <c r="S15" s="377"/>
      <c r="T15" s="377"/>
      <c r="U15" s="377"/>
      <c r="V15" s="378"/>
    </row>
    <row r="16" spans="1:22" ht="18.95" customHeight="1">
      <c r="A16" s="8"/>
      <c r="B16" s="379" t="s">
        <v>232</v>
      </c>
      <c r="C16" s="380"/>
      <c r="D16" s="380"/>
      <c r="E16" s="380"/>
      <c r="F16" s="380"/>
      <c r="G16" s="380"/>
      <c r="H16" s="381" t="s">
        <v>35</v>
      </c>
      <c r="I16" s="382"/>
      <c r="J16" s="382"/>
      <c r="K16" s="382"/>
      <c r="L16" s="377" t="s">
        <v>244</v>
      </c>
      <c r="M16" s="377"/>
      <c r="N16" s="377"/>
      <c r="O16" s="377"/>
      <c r="P16" s="377"/>
      <c r="Q16" s="377"/>
      <c r="R16" s="377"/>
      <c r="S16" s="377"/>
      <c r="T16" s="377"/>
      <c r="U16" s="377"/>
      <c r="V16" s="378"/>
    </row>
    <row r="17" spans="1:22" ht="18.95" customHeight="1">
      <c r="A17" s="8"/>
      <c r="B17" s="379" t="s">
        <v>233</v>
      </c>
      <c r="C17" s="380"/>
      <c r="D17" s="380"/>
      <c r="E17" s="380"/>
      <c r="F17" s="380"/>
      <c r="G17" s="380"/>
      <c r="H17" s="381"/>
      <c r="I17" s="382"/>
      <c r="J17" s="382"/>
      <c r="K17" s="382"/>
      <c r="L17" s="377" t="s">
        <v>245</v>
      </c>
      <c r="M17" s="377"/>
      <c r="N17" s="377"/>
      <c r="O17" s="377"/>
      <c r="P17" s="377"/>
      <c r="Q17" s="377"/>
      <c r="R17" s="377"/>
      <c r="S17" s="377"/>
      <c r="T17" s="377"/>
      <c r="U17" s="377"/>
      <c r="V17" s="378"/>
    </row>
    <row r="18" spans="1:22" ht="18.95" customHeight="1">
      <c r="A18" s="8"/>
      <c r="B18" s="379" t="s">
        <v>234</v>
      </c>
      <c r="C18" s="380"/>
      <c r="D18" s="380"/>
      <c r="E18" s="380"/>
      <c r="F18" s="380"/>
      <c r="G18" s="380"/>
      <c r="H18" s="130"/>
      <c r="I18" s="79"/>
      <c r="J18" s="79"/>
      <c r="K18" s="79"/>
      <c r="L18" s="377" t="s">
        <v>246</v>
      </c>
      <c r="M18" s="377"/>
      <c r="N18" s="377"/>
      <c r="O18" s="377"/>
      <c r="P18" s="377"/>
      <c r="Q18" s="377"/>
      <c r="R18" s="377"/>
      <c r="S18" s="377"/>
      <c r="T18" s="377"/>
      <c r="U18" s="377"/>
      <c r="V18" s="378"/>
    </row>
    <row r="19" spans="1:22" ht="18.95" customHeight="1">
      <c r="A19" s="8"/>
      <c r="B19" s="379"/>
      <c r="C19" s="380"/>
      <c r="D19" s="380"/>
      <c r="E19" s="380"/>
      <c r="F19" s="380"/>
      <c r="G19" s="380"/>
      <c r="H19" s="130"/>
      <c r="I19" s="79"/>
      <c r="J19" s="79"/>
      <c r="K19" s="79"/>
      <c r="L19" s="377" t="s">
        <v>247</v>
      </c>
      <c r="M19" s="377"/>
      <c r="N19" s="377"/>
      <c r="O19" s="377"/>
      <c r="P19" s="377"/>
      <c r="Q19" s="377"/>
      <c r="R19" s="377"/>
      <c r="S19" s="377"/>
      <c r="T19" s="377"/>
      <c r="U19" s="377"/>
      <c r="V19" s="378"/>
    </row>
    <row r="20" spans="1:22" ht="18.95" customHeight="1">
      <c r="A20" s="26"/>
      <c r="B20" s="390"/>
      <c r="C20" s="391"/>
      <c r="D20" s="391"/>
      <c r="E20" s="391"/>
      <c r="F20" s="391"/>
      <c r="G20" s="391"/>
      <c r="H20" s="131"/>
      <c r="I20" s="74"/>
      <c r="J20" s="74"/>
      <c r="K20" s="74"/>
      <c r="L20" s="388" t="s">
        <v>248</v>
      </c>
      <c r="M20" s="388"/>
      <c r="N20" s="388"/>
      <c r="O20" s="388"/>
      <c r="P20" s="388"/>
      <c r="Q20" s="388"/>
      <c r="R20" s="388"/>
      <c r="S20" s="388"/>
      <c r="T20" s="388"/>
      <c r="U20" s="388"/>
      <c r="V20" s="389"/>
    </row>
    <row r="21" spans="1:22" ht="18.95" customHeight="1">
      <c r="A21" s="8"/>
      <c r="B21" s="385" t="s">
        <v>249</v>
      </c>
      <c r="C21" s="386"/>
      <c r="D21" s="386"/>
      <c r="E21" s="386"/>
      <c r="F21" s="386"/>
      <c r="G21" s="387"/>
      <c r="H21" s="129"/>
      <c r="I21" s="78"/>
      <c r="J21" s="78"/>
      <c r="K21" s="78"/>
      <c r="L21" s="374" t="s">
        <v>250</v>
      </c>
      <c r="M21" s="375"/>
      <c r="N21" s="375"/>
      <c r="O21" s="375"/>
      <c r="P21" s="375"/>
      <c r="Q21" s="375"/>
      <c r="R21" s="375"/>
      <c r="S21" s="375"/>
      <c r="T21" s="375"/>
      <c r="U21" s="375"/>
      <c r="V21" s="376"/>
    </row>
    <row r="22" spans="1:22" ht="18.95" customHeight="1">
      <c r="A22" s="26"/>
      <c r="B22" s="379" t="s">
        <v>231</v>
      </c>
      <c r="C22" s="380"/>
      <c r="D22" s="380"/>
      <c r="E22" s="380"/>
      <c r="F22" s="380"/>
      <c r="G22" s="400"/>
      <c r="H22" s="381" t="s">
        <v>35</v>
      </c>
      <c r="I22" s="382"/>
      <c r="J22" s="382"/>
      <c r="K22" s="382"/>
      <c r="L22" s="395" t="s">
        <v>251</v>
      </c>
      <c r="M22" s="377"/>
      <c r="N22" s="377"/>
      <c r="O22" s="377"/>
      <c r="P22" s="377"/>
      <c r="Q22" s="377"/>
      <c r="R22" s="377"/>
      <c r="S22" s="377"/>
      <c r="T22" s="377"/>
      <c r="U22" s="377"/>
      <c r="V22" s="378"/>
    </row>
    <row r="23" spans="1:22" ht="18.95" customHeight="1">
      <c r="A23" s="26"/>
      <c r="B23" s="379" t="s">
        <v>232</v>
      </c>
      <c r="C23" s="380"/>
      <c r="D23" s="380"/>
      <c r="E23" s="380"/>
      <c r="F23" s="380"/>
      <c r="G23" s="400"/>
      <c r="H23" s="381"/>
      <c r="I23" s="382"/>
      <c r="J23" s="382"/>
      <c r="K23" s="382"/>
      <c r="L23" s="395" t="s">
        <v>252</v>
      </c>
      <c r="M23" s="377"/>
      <c r="N23" s="377"/>
      <c r="O23" s="377"/>
      <c r="P23" s="377"/>
      <c r="Q23" s="377"/>
      <c r="R23" s="377"/>
      <c r="S23" s="377"/>
      <c r="T23" s="377"/>
      <c r="U23" s="377"/>
      <c r="V23" s="378"/>
    </row>
    <row r="24" spans="1:22" ht="18.95" customHeight="1">
      <c r="A24" s="26"/>
      <c r="B24" s="379" t="s">
        <v>233</v>
      </c>
      <c r="C24" s="380"/>
      <c r="D24" s="380"/>
      <c r="E24" s="380"/>
      <c r="F24" s="380"/>
      <c r="G24" s="400"/>
      <c r="H24" s="130"/>
      <c r="I24" s="79"/>
      <c r="J24" s="79"/>
      <c r="K24" s="79"/>
      <c r="L24" s="395" t="s">
        <v>253</v>
      </c>
      <c r="M24" s="377"/>
      <c r="N24" s="377"/>
      <c r="O24" s="377"/>
      <c r="P24" s="377"/>
      <c r="Q24" s="377"/>
      <c r="R24" s="377"/>
      <c r="S24" s="377"/>
      <c r="T24" s="377"/>
      <c r="U24" s="377"/>
      <c r="V24" s="378"/>
    </row>
    <row r="25" spans="1:22" ht="18.95" customHeight="1">
      <c r="A25" s="26"/>
      <c r="B25" s="390" t="s">
        <v>234</v>
      </c>
      <c r="C25" s="391"/>
      <c r="D25" s="391"/>
      <c r="E25" s="391"/>
      <c r="F25" s="391"/>
      <c r="G25" s="399"/>
      <c r="H25" s="131"/>
      <c r="I25" s="74"/>
      <c r="J25" s="74"/>
      <c r="K25" s="74"/>
      <c r="L25" s="392" t="s">
        <v>254</v>
      </c>
      <c r="M25" s="393"/>
      <c r="N25" s="393"/>
      <c r="O25" s="393"/>
      <c r="P25" s="393"/>
      <c r="Q25" s="393"/>
      <c r="R25" s="393"/>
      <c r="S25" s="393"/>
      <c r="T25" s="393"/>
      <c r="U25" s="393"/>
      <c r="V25" s="394"/>
    </row>
    <row r="26" spans="1:22" ht="18.95" customHeight="1">
      <c r="A26" s="26"/>
      <c r="B26" s="385" t="s">
        <v>255</v>
      </c>
      <c r="C26" s="386"/>
      <c r="D26" s="386"/>
      <c r="E26" s="386"/>
      <c r="F26" s="386"/>
      <c r="G26" s="387"/>
      <c r="H26" s="126"/>
      <c r="I26" s="77"/>
      <c r="J26" s="77"/>
      <c r="K26" s="77"/>
      <c r="L26" s="374" t="s">
        <v>256</v>
      </c>
      <c r="M26" s="375"/>
      <c r="N26" s="375"/>
      <c r="O26" s="375"/>
      <c r="P26" s="375"/>
      <c r="Q26" s="375"/>
      <c r="R26" s="375"/>
      <c r="S26" s="375"/>
      <c r="T26" s="375"/>
      <c r="U26" s="375"/>
      <c r="V26" s="376"/>
    </row>
    <row r="27" spans="1:22" ht="18.95" customHeight="1">
      <c r="A27" s="26"/>
      <c r="B27" s="379" t="s">
        <v>231</v>
      </c>
      <c r="C27" s="380"/>
      <c r="D27" s="380"/>
      <c r="E27" s="380"/>
      <c r="F27" s="380"/>
      <c r="G27" s="400"/>
      <c r="H27" s="381" t="s">
        <v>35</v>
      </c>
      <c r="I27" s="382"/>
      <c r="J27" s="382"/>
      <c r="K27" s="382"/>
      <c r="L27" s="395" t="s">
        <v>257</v>
      </c>
      <c r="M27" s="377"/>
      <c r="N27" s="377"/>
      <c r="O27" s="377"/>
      <c r="P27" s="377"/>
      <c r="Q27" s="377"/>
      <c r="R27" s="377"/>
      <c r="S27" s="377"/>
      <c r="T27" s="377"/>
      <c r="U27" s="377"/>
      <c r="V27" s="378"/>
    </row>
    <row r="28" spans="1:22" ht="18.95" customHeight="1">
      <c r="A28" s="26"/>
      <c r="B28" s="379" t="s">
        <v>232</v>
      </c>
      <c r="C28" s="380"/>
      <c r="D28" s="380"/>
      <c r="E28" s="380"/>
      <c r="F28" s="380"/>
      <c r="G28" s="400"/>
      <c r="H28" s="381"/>
      <c r="I28" s="382"/>
      <c r="J28" s="382"/>
      <c r="K28" s="382"/>
      <c r="L28" s="395" t="s">
        <v>258</v>
      </c>
      <c r="M28" s="377"/>
      <c r="N28" s="377"/>
      <c r="O28" s="377"/>
      <c r="P28" s="377"/>
      <c r="Q28" s="377"/>
      <c r="R28" s="377"/>
      <c r="S28" s="377"/>
      <c r="T28" s="377"/>
      <c r="U28" s="377"/>
      <c r="V28" s="378"/>
    </row>
    <row r="29" spans="1:22" ht="18.95" customHeight="1">
      <c r="A29" s="26"/>
      <c r="B29" s="379" t="s">
        <v>233</v>
      </c>
      <c r="C29" s="380"/>
      <c r="D29" s="380"/>
      <c r="E29" s="380"/>
      <c r="F29" s="380"/>
      <c r="G29" s="400"/>
      <c r="H29" s="130"/>
      <c r="I29" s="79"/>
      <c r="J29" s="79"/>
      <c r="K29" s="79"/>
      <c r="L29" s="395" t="s">
        <v>253</v>
      </c>
      <c r="M29" s="377"/>
      <c r="N29" s="377"/>
      <c r="O29" s="377"/>
      <c r="P29" s="377"/>
      <c r="Q29" s="377"/>
      <c r="R29" s="377"/>
      <c r="S29" s="377"/>
      <c r="T29" s="377"/>
      <c r="U29" s="377"/>
      <c r="V29" s="378"/>
    </row>
    <row r="30" spans="1:22" ht="18.95" customHeight="1">
      <c r="A30" s="26"/>
      <c r="B30" s="390" t="s">
        <v>234</v>
      </c>
      <c r="C30" s="391"/>
      <c r="D30" s="391"/>
      <c r="E30" s="391"/>
      <c r="F30" s="391"/>
      <c r="G30" s="399"/>
      <c r="H30" s="128"/>
      <c r="I30" s="76"/>
      <c r="J30" s="76"/>
      <c r="K30" s="76"/>
      <c r="L30" s="392" t="s">
        <v>259</v>
      </c>
      <c r="M30" s="393"/>
      <c r="N30" s="393"/>
      <c r="O30" s="393"/>
      <c r="P30" s="393"/>
      <c r="Q30" s="393"/>
      <c r="R30" s="393"/>
      <c r="S30" s="393"/>
      <c r="T30" s="393"/>
      <c r="U30" s="393"/>
      <c r="V30" s="394"/>
    </row>
    <row r="31" spans="1:22" ht="18.95" customHeight="1">
      <c r="A31" s="26"/>
      <c r="B31" s="401" t="s">
        <v>260</v>
      </c>
      <c r="C31" s="386"/>
      <c r="D31" s="386"/>
      <c r="E31" s="386"/>
      <c r="F31" s="386"/>
      <c r="G31" s="387"/>
      <c r="H31" s="127"/>
      <c r="I31" s="75"/>
      <c r="J31" s="75"/>
      <c r="K31" s="75"/>
      <c r="L31" s="374" t="s">
        <v>261</v>
      </c>
      <c r="M31" s="375"/>
      <c r="N31" s="375"/>
      <c r="O31" s="375"/>
      <c r="P31" s="375"/>
      <c r="Q31" s="375"/>
      <c r="R31" s="375"/>
      <c r="S31" s="375"/>
      <c r="T31" s="375"/>
      <c r="U31" s="375"/>
      <c r="V31" s="376"/>
    </row>
    <row r="32" spans="1:22" ht="18.95" customHeight="1">
      <c r="A32" s="26"/>
      <c r="B32" s="379" t="s">
        <v>231</v>
      </c>
      <c r="C32" s="380"/>
      <c r="D32" s="380"/>
      <c r="E32" s="380"/>
      <c r="F32" s="380"/>
      <c r="G32" s="400"/>
      <c r="H32" s="127"/>
      <c r="I32" s="75"/>
      <c r="J32" s="75"/>
      <c r="K32" s="75"/>
      <c r="L32" s="395" t="s">
        <v>262</v>
      </c>
      <c r="M32" s="377"/>
      <c r="N32" s="377"/>
      <c r="O32" s="377"/>
      <c r="P32" s="377"/>
      <c r="Q32" s="377"/>
      <c r="R32" s="377"/>
      <c r="S32" s="377"/>
      <c r="T32" s="377"/>
      <c r="U32" s="377"/>
      <c r="V32" s="378"/>
    </row>
    <row r="33" spans="1:22" ht="18.95" customHeight="1">
      <c r="A33" s="26"/>
      <c r="B33" s="379" t="s">
        <v>232</v>
      </c>
      <c r="C33" s="380"/>
      <c r="D33" s="380"/>
      <c r="E33" s="380"/>
      <c r="F33" s="380"/>
      <c r="G33" s="400"/>
      <c r="H33" s="381"/>
      <c r="I33" s="381" t="s">
        <v>35</v>
      </c>
      <c r="J33" s="382"/>
      <c r="K33" s="382"/>
      <c r="L33" s="395" t="s">
        <v>263</v>
      </c>
      <c r="M33" s="377"/>
      <c r="N33" s="377"/>
      <c r="O33" s="377"/>
      <c r="P33" s="377"/>
      <c r="Q33" s="377"/>
      <c r="R33" s="377"/>
      <c r="S33" s="377"/>
      <c r="T33" s="377"/>
      <c r="U33" s="377"/>
      <c r="V33" s="378"/>
    </row>
    <row r="34" spans="1:22" ht="18.95" customHeight="1">
      <c r="A34" s="26"/>
      <c r="B34" s="379" t="s">
        <v>233</v>
      </c>
      <c r="C34" s="380"/>
      <c r="D34" s="380"/>
      <c r="E34" s="380"/>
      <c r="F34" s="380"/>
      <c r="G34" s="400"/>
      <c r="H34" s="381"/>
      <c r="I34" s="381"/>
      <c r="J34" s="382"/>
      <c r="K34" s="382"/>
      <c r="L34" s="395" t="s">
        <v>264</v>
      </c>
      <c r="M34" s="377"/>
      <c r="N34" s="377"/>
      <c r="O34" s="377"/>
      <c r="P34" s="377"/>
      <c r="Q34" s="377"/>
      <c r="R34" s="377"/>
      <c r="S34" s="377"/>
      <c r="T34" s="377"/>
      <c r="U34" s="377"/>
      <c r="V34" s="378"/>
    </row>
    <row r="35" spans="1:22" ht="18.95" customHeight="1">
      <c r="A35" s="26"/>
      <c r="B35" s="379" t="s">
        <v>234</v>
      </c>
      <c r="C35" s="380"/>
      <c r="D35" s="380"/>
      <c r="E35" s="380"/>
      <c r="F35" s="380"/>
      <c r="G35" s="400"/>
      <c r="H35" s="127"/>
      <c r="I35" s="75"/>
      <c r="J35" s="75"/>
      <c r="K35" s="75"/>
      <c r="L35" s="395" t="s">
        <v>265</v>
      </c>
      <c r="M35" s="377"/>
      <c r="N35" s="377"/>
      <c r="O35" s="377"/>
      <c r="P35" s="377"/>
      <c r="Q35" s="377"/>
      <c r="R35" s="377"/>
      <c r="S35" s="377"/>
      <c r="T35" s="377"/>
      <c r="U35" s="377"/>
      <c r="V35" s="378"/>
    </row>
    <row r="36" spans="1:22" ht="18.95" customHeight="1">
      <c r="A36" s="26"/>
      <c r="B36" s="390"/>
      <c r="C36" s="391"/>
      <c r="D36" s="391"/>
      <c r="E36" s="391"/>
      <c r="F36" s="391"/>
      <c r="G36" s="399"/>
      <c r="H36" s="131"/>
      <c r="I36" s="74"/>
      <c r="J36" s="74"/>
      <c r="K36" s="74"/>
      <c r="L36" s="392" t="s">
        <v>266</v>
      </c>
      <c r="M36" s="393"/>
      <c r="N36" s="393"/>
      <c r="O36" s="393"/>
      <c r="P36" s="393"/>
      <c r="Q36" s="393"/>
      <c r="R36" s="393"/>
      <c r="S36" s="393"/>
      <c r="T36" s="393"/>
      <c r="U36" s="393"/>
      <c r="V36" s="394"/>
    </row>
    <row r="37" spans="1:22" ht="18.95" customHeight="1">
      <c r="A37" s="26"/>
      <c r="B37" s="403" t="s">
        <v>67</v>
      </c>
      <c r="C37" s="403"/>
      <c r="D37" s="403"/>
      <c r="E37" s="403"/>
      <c r="F37" s="403"/>
      <c r="G37" s="404" t="s">
        <v>273</v>
      </c>
      <c r="H37" s="404"/>
      <c r="I37" s="404"/>
      <c r="J37" s="404"/>
      <c r="K37" s="404" t="s">
        <v>274</v>
      </c>
      <c r="L37" s="404"/>
      <c r="M37" s="404"/>
      <c r="N37" s="404"/>
      <c r="O37" s="404" t="s">
        <v>275</v>
      </c>
      <c r="P37" s="404"/>
      <c r="Q37" s="404"/>
      <c r="R37" s="404"/>
      <c r="S37" s="404" t="s">
        <v>276</v>
      </c>
      <c r="T37" s="404"/>
      <c r="U37" s="404"/>
      <c r="V37" s="404"/>
    </row>
    <row r="38" spans="1:22" ht="18.95" customHeight="1">
      <c r="A38" s="26"/>
      <c r="B38" s="403"/>
      <c r="C38" s="403"/>
      <c r="D38" s="403"/>
      <c r="E38" s="403"/>
      <c r="F38" s="403"/>
      <c r="G38" s="404">
        <f>COUNTIF(H7:H36,"P")</f>
        <v>4</v>
      </c>
      <c r="H38" s="404"/>
      <c r="I38" s="404"/>
      <c r="J38" s="404"/>
      <c r="K38" s="404">
        <f>COUNTIF(I7:I36,"P")</f>
        <v>1</v>
      </c>
      <c r="L38" s="404"/>
      <c r="M38" s="404"/>
      <c r="N38" s="404"/>
      <c r="O38" s="404">
        <f>COUNTIF(J7:J36,"P")</f>
        <v>0</v>
      </c>
      <c r="P38" s="404"/>
      <c r="Q38" s="404"/>
      <c r="R38" s="404"/>
      <c r="S38" s="404">
        <f>COUNTIF(K7:K36,"P")</f>
        <v>0</v>
      </c>
      <c r="T38" s="404"/>
      <c r="U38" s="404"/>
      <c r="V38" s="404"/>
    </row>
    <row r="39" spans="1:22" ht="9.9499999999999993" customHeight="1">
      <c r="A39" s="26"/>
      <c r="B39" s="73"/>
      <c r="C39" s="73"/>
      <c r="D39" s="73"/>
      <c r="E39" s="73"/>
      <c r="F39" s="73"/>
      <c r="G39" s="73"/>
      <c r="H39" s="132"/>
      <c r="I39" s="72"/>
      <c r="J39" s="72"/>
      <c r="K39" s="72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ht="20.100000000000001" customHeight="1">
      <c r="A40" s="26"/>
      <c r="B40" s="384" t="s">
        <v>267</v>
      </c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402" t="s">
        <v>269</v>
      </c>
      <c r="N40" s="402"/>
      <c r="O40" s="402"/>
      <c r="P40" s="402"/>
      <c r="Q40" s="402"/>
      <c r="R40" s="402"/>
      <c r="S40" s="402"/>
      <c r="T40" s="402"/>
      <c r="U40" s="402"/>
      <c r="V40" s="402"/>
    </row>
  </sheetData>
  <mergeCells count="96"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29:G29"/>
    <mergeCell ref="L29:V29"/>
    <mergeCell ref="B30:G30"/>
    <mergeCell ref="L30:V30"/>
    <mergeCell ref="B31:G31"/>
    <mergeCell ref="L31:V31"/>
    <mergeCell ref="B28:G28"/>
    <mergeCell ref="L28:V28"/>
    <mergeCell ref="H27:H28"/>
    <mergeCell ref="I27:I28"/>
    <mergeCell ref="J27:J28"/>
    <mergeCell ref="K27:K28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L13:V13"/>
    <mergeCell ref="B12:G12"/>
    <mergeCell ref="L12:V12"/>
    <mergeCell ref="B11:G11"/>
    <mergeCell ref="L11:V11"/>
    <mergeCell ref="B21:G21"/>
    <mergeCell ref="L21:V21"/>
    <mergeCell ref="L20:V20"/>
    <mergeCell ref="B20:G20"/>
    <mergeCell ref="L19:V19"/>
    <mergeCell ref="B19:G19"/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0000000}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 xr:uid="{00000000-0002-0000-1100-000001000000}">
          <x14:formula1>
            <xm:f>List!$B$2:$B$5</xm:f>
          </x14:formula1>
          <xm:sqref>M40:V40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2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16</v>
      </c>
    </row>
    <row r="2" spans="1:22" ht="20.100000000000001" customHeight="1">
      <c r="A2" s="40"/>
      <c r="B2" s="406" t="s">
        <v>277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</row>
    <row r="3" spans="1:22" ht="20.100000000000001" customHeight="1">
      <c r="A3" s="8"/>
      <c r="B3" s="406" t="s">
        <v>278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</row>
    <row r="4" spans="1:22" ht="20.100000000000001" customHeight="1">
      <c r="A4" s="8"/>
      <c r="B4" s="222" t="s">
        <v>279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</row>
    <row r="5" spans="1:22" ht="20.100000000000001" customHeight="1">
      <c r="A5" s="8"/>
      <c r="B5" s="24"/>
      <c r="C5" s="318" t="str">
        <f>"1. ศึกษาเกณฑ์มาตรฐานคุณภาพการศึกษาของ" &amp; ปก!A29 &amp; " มาตรฐานที่ 1-3"</f>
        <v>1. ศึกษาเกณฑ์มาตรฐานคุณภาพการศึกษาของโรงเรียนราชประชานุเคราะห์ 22 มาตรฐานที่ 1-3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</row>
    <row r="6" spans="1:22" ht="20.100000000000001" customHeight="1">
      <c r="A6" s="8"/>
      <c r="B6" s="24"/>
      <c r="C6" s="318" t="s">
        <v>368</v>
      </c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</row>
    <row r="7" spans="1:22" ht="20.100000000000001" customHeight="1">
      <c r="A7" s="8"/>
      <c r="B7" s="80"/>
      <c r="C7" s="407" t="s">
        <v>280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</row>
    <row r="8" spans="1:22" ht="20.100000000000001" customHeight="1">
      <c r="A8" s="8"/>
      <c r="B8" s="80"/>
      <c r="C8" s="407" t="s">
        <v>281</v>
      </c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</row>
    <row r="9" spans="1:22" ht="20.100000000000001" customHeight="1">
      <c r="A9" s="8"/>
      <c r="B9" s="80"/>
      <c r="C9" s="408" t="s">
        <v>404</v>
      </c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</row>
    <row r="10" spans="1:22" ht="20.100000000000001" customHeight="1">
      <c r="A10" s="8"/>
      <c r="B10" s="80"/>
      <c r="C10" s="408" t="s">
        <v>405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</row>
    <row r="11" spans="1:22" ht="20.100000000000001" customHeight="1">
      <c r="A11" s="8"/>
      <c r="B11" s="80"/>
      <c r="C11" s="408" t="s">
        <v>406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</row>
    <row r="12" spans="1:22" ht="20.100000000000001" customHeight="1">
      <c r="A12" s="8"/>
      <c r="B12" s="80"/>
      <c r="C12" s="408" t="s">
        <v>407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</row>
    <row r="13" spans="1:22" ht="20.100000000000001" customHeight="1">
      <c r="A13" s="8"/>
      <c r="B13" s="80"/>
      <c r="C13" s="408" t="s">
        <v>408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</row>
    <row r="14" spans="1:22" ht="9.9499999999999993" customHeight="1">
      <c r="A14" s="8"/>
      <c r="B14" s="80"/>
      <c r="C14" s="80"/>
      <c r="D14" s="80"/>
      <c r="E14" s="80"/>
      <c r="F14" s="80"/>
      <c r="G14" s="80"/>
      <c r="H14" s="82"/>
      <c r="I14" s="82"/>
      <c r="J14" s="82"/>
      <c r="K14" s="82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  <row r="15" spans="1:22" ht="20.100000000000001" customHeight="1">
      <c r="A15" s="8"/>
      <c r="B15" s="222" t="s">
        <v>287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</row>
    <row r="16" spans="1:22" ht="9.9499999999999993" customHeight="1">
      <c r="A16" s="8"/>
      <c r="B16" s="80"/>
      <c r="C16" s="80"/>
      <c r="D16" s="80"/>
      <c r="E16" s="80"/>
      <c r="F16" s="80"/>
      <c r="G16" s="80"/>
      <c r="H16" s="82"/>
      <c r="I16" s="82"/>
      <c r="J16" s="82"/>
      <c r="K16" s="82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1:22" ht="39.950000000000003" customHeight="1">
      <c r="A17" s="8"/>
      <c r="B17" s="223" t="s">
        <v>288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411" t="s">
        <v>289</v>
      </c>
      <c r="S17" s="411"/>
      <c r="T17" s="411"/>
      <c r="U17" s="411"/>
      <c r="V17" s="411"/>
    </row>
    <row r="18" spans="1:22" ht="20.100000000000001" customHeight="1">
      <c r="A18" s="8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83">
        <v>5</v>
      </c>
      <c r="S18" s="83">
        <v>4</v>
      </c>
      <c r="T18" s="83">
        <v>3</v>
      </c>
      <c r="U18" s="83">
        <v>2</v>
      </c>
      <c r="V18" s="83">
        <v>1</v>
      </c>
    </row>
    <row r="19" spans="1:22" ht="22.5" customHeight="1">
      <c r="A19" s="8"/>
      <c r="B19" s="409" t="s">
        <v>369</v>
      </c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123"/>
      <c r="S19" s="123"/>
      <c r="T19" s="123"/>
      <c r="U19" s="85"/>
      <c r="V19" s="85"/>
    </row>
    <row r="20" spans="1:22" ht="20.25" customHeight="1">
      <c r="A20" s="8"/>
      <c r="B20" s="410" t="s">
        <v>370</v>
      </c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123"/>
      <c r="S20" s="123"/>
      <c r="T20" s="123"/>
      <c r="U20" s="85"/>
      <c r="V20" s="85"/>
    </row>
    <row r="21" spans="1:22" ht="23.25" customHeight="1">
      <c r="A21" s="8"/>
      <c r="B21" s="405" t="s">
        <v>375</v>
      </c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123"/>
      <c r="S21" s="123"/>
      <c r="T21" s="123" t="s">
        <v>35</v>
      </c>
      <c r="U21" s="85"/>
      <c r="V21" s="85"/>
    </row>
    <row r="22" spans="1:22" ht="19.5" customHeight="1">
      <c r="A22" s="8"/>
      <c r="B22" s="405" t="s">
        <v>376</v>
      </c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123"/>
      <c r="S22" s="123"/>
      <c r="T22" s="123" t="s">
        <v>35</v>
      </c>
      <c r="U22" s="85"/>
      <c r="V22" s="85"/>
    </row>
    <row r="23" spans="1:22" ht="18.75" customHeight="1">
      <c r="A23" s="8"/>
      <c r="B23" s="405" t="s">
        <v>377</v>
      </c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123" t="s">
        <v>35</v>
      </c>
      <c r="S23" s="123"/>
      <c r="T23" s="123"/>
      <c r="U23" s="85"/>
      <c r="V23" s="85"/>
    </row>
    <row r="24" spans="1:22" ht="21" customHeight="1">
      <c r="A24" s="8"/>
      <c r="B24" s="405" t="s">
        <v>378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123"/>
      <c r="S24" s="123"/>
      <c r="T24" s="123" t="s">
        <v>35</v>
      </c>
      <c r="U24" s="85"/>
      <c r="V24" s="85"/>
    </row>
    <row r="25" spans="1:22" ht="38.25" customHeight="1">
      <c r="A25" s="8"/>
      <c r="B25" s="405" t="s">
        <v>372</v>
      </c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123"/>
      <c r="S25" s="123"/>
      <c r="T25" s="123" t="s">
        <v>35</v>
      </c>
      <c r="U25" s="85"/>
      <c r="V25" s="85"/>
    </row>
    <row r="26" spans="1:22" ht="22.5" customHeight="1">
      <c r="A26" s="8"/>
      <c r="B26" s="366" t="s">
        <v>371</v>
      </c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8"/>
      <c r="R26" s="123" t="s">
        <v>35</v>
      </c>
      <c r="S26" s="123"/>
      <c r="T26" s="123"/>
      <c r="U26" s="85"/>
      <c r="V26" s="85"/>
    </row>
    <row r="27" spans="1:22" ht="22.5" customHeight="1">
      <c r="A27" s="8"/>
      <c r="B27" s="405" t="s">
        <v>466</v>
      </c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123"/>
      <c r="S27" s="123" t="s">
        <v>35</v>
      </c>
      <c r="T27" s="123"/>
      <c r="U27" s="85"/>
      <c r="V27" s="85"/>
    </row>
    <row r="28" spans="1:22" ht="22.5" customHeight="1">
      <c r="A28" s="8"/>
      <c r="B28" s="405" t="s">
        <v>373</v>
      </c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123" t="s">
        <v>35</v>
      </c>
      <c r="S28" s="123"/>
      <c r="T28" s="123"/>
      <c r="U28" s="85"/>
      <c r="V28" s="85"/>
    </row>
    <row r="29" spans="1:22" ht="23.25" customHeight="1">
      <c r="A29" s="8"/>
      <c r="B29" s="405" t="s">
        <v>374</v>
      </c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123" t="s">
        <v>35</v>
      </c>
      <c r="S29" s="123"/>
      <c r="T29" s="123"/>
      <c r="U29" s="85"/>
      <c r="V29" s="85"/>
    </row>
    <row r="30" spans="1:22" ht="20.100000000000001" customHeight="1">
      <c r="A30" s="8"/>
      <c r="B30" s="80"/>
      <c r="C30" s="80"/>
      <c r="D30" s="80"/>
      <c r="E30" s="80"/>
      <c r="F30" s="80"/>
      <c r="G30" s="80"/>
      <c r="H30" s="82"/>
      <c r="I30" s="82"/>
      <c r="J30" s="82"/>
      <c r="K30" s="82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ht="20.100000000000001" customHeight="1">
      <c r="A31" s="8"/>
      <c r="B31" s="80"/>
      <c r="C31" s="80"/>
      <c r="D31" s="80"/>
      <c r="E31" s="80"/>
      <c r="F31" s="80"/>
      <c r="G31" s="80"/>
      <c r="H31" s="82"/>
      <c r="I31" s="82"/>
      <c r="J31" s="82"/>
      <c r="K31" s="82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</row>
    <row r="32" spans="1:22" ht="20.100000000000001" customHeight="1">
      <c r="A32" s="8"/>
      <c r="B32" s="80"/>
      <c r="C32" s="80"/>
      <c r="D32" s="80"/>
      <c r="E32" s="80"/>
      <c r="F32" s="80"/>
      <c r="G32" s="80"/>
      <c r="H32" s="82"/>
      <c r="I32" s="82"/>
      <c r="J32" s="82"/>
      <c r="K32" s="82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</row>
  </sheetData>
  <mergeCells count="26">
    <mergeCell ref="B24:Q24"/>
    <mergeCell ref="B2:V2"/>
    <mergeCell ref="C8:V8"/>
    <mergeCell ref="C9:V9"/>
    <mergeCell ref="C10:V10"/>
    <mergeCell ref="C11:V11"/>
    <mergeCell ref="B19:Q19"/>
    <mergeCell ref="B20:Q20"/>
    <mergeCell ref="B21:Q21"/>
    <mergeCell ref="B22:Q22"/>
    <mergeCell ref="B23:Q23"/>
    <mergeCell ref="C12:V12"/>
    <mergeCell ref="C13:V13"/>
    <mergeCell ref="B15:V15"/>
    <mergeCell ref="R17:V17"/>
    <mergeCell ref="B17:Q18"/>
    <mergeCell ref="B3:V3"/>
    <mergeCell ref="B4:V4"/>
    <mergeCell ref="C5:V5"/>
    <mergeCell ref="C6:V6"/>
    <mergeCell ref="C7:V7"/>
    <mergeCell ref="B26:Q26"/>
    <mergeCell ref="B27:Q27"/>
    <mergeCell ref="B25:Q25"/>
    <mergeCell ref="B28:Q28"/>
    <mergeCell ref="B29:Q2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List!$A$2</xm:f>
          </x14:formula1>
          <xm:sqref>R19:V29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37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17</v>
      </c>
    </row>
    <row r="2" spans="1:22" ht="20.100000000000001" customHeight="1">
      <c r="A2" s="8"/>
      <c r="B2" s="406" t="s">
        <v>278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</row>
    <row r="3" spans="1:22" ht="9.9499999999999993" customHeight="1">
      <c r="A3" s="8"/>
      <c r="B3" s="80"/>
      <c r="C3" s="80"/>
      <c r="D3" s="80"/>
      <c r="E3" s="80"/>
      <c r="F3" s="80"/>
      <c r="G3" s="80"/>
      <c r="H3" s="82"/>
      <c r="I3" s="82"/>
      <c r="J3" s="82"/>
      <c r="K3" s="8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39.950000000000003" customHeight="1">
      <c r="A4" s="8"/>
      <c r="B4" s="223" t="s">
        <v>288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411" t="s">
        <v>289</v>
      </c>
      <c r="S4" s="411"/>
      <c r="T4" s="411"/>
      <c r="U4" s="411"/>
      <c r="V4" s="411"/>
    </row>
    <row r="5" spans="1:22" ht="20.100000000000001" customHeight="1">
      <c r="A5" s="8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83">
        <v>5</v>
      </c>
      <c r="S5" s="83">
        <v>4</v>
      </c>
      <c r="T5" s="83">
        <v>3</v>
      </c>
      <c r="U5" s="83">
        <v>2</v>
      </c>
      <c r="V5" s="83">
        <v>1</v>
      </c>
    </row>
    <row r="6" spans="1:22" ht="19.5" customHeight="1">
      <c r="A6" s="8"/>
      <c r="B6" s="425" t="s">
        <v>379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123"/>
      <c r="S6" s="85"/>
      <c r="T6" s="85"/>
      <c r="U6" s="85"/>
      <c r="V6" s="85"/>
    </row>
    <row r="7" spans="1:22" ht="19.5" customHeight="1">
      <c r="A7" s="8"/>
      <c r="B7" s="410" t="s">
        <v>380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123" t="s">
        <v>35</v>
      </c>
      <c r="S7" s="85"/>
      <c r="T7" s="85"/>
      <c r="U7" s="85"/>
      <c r="V7" s="85"/>
    </row>
    <row r="8" spans="1:22" ht="21" customHeight="1">
      <c r="A8" s="8"/>
      <c r="B8" s="405" t="s">
        <v>381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123" t="s">
        <v>35</v>
      </c>
      <c r="S8" s="85"/>
      <c r="T8" s="85"/>
      <c r="U8" s="85"/>
      <c r="V8" s="85"/>
    </row>
    <row r="9" spans="1:22" ht="18.75" customHeight="1">
      <c r="A9" s="8"/>
      <c r="B9" s="405" t="s">
        <v>382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123" t="s">
        <v>35</v>
      </c>
      <c r="S9" s="85"/>
      <c r="T9" s="85"/>
      <c r="U9" s="85"/>
      <c r="V9" s="85"/>
    </row>
    <row r="10" spans="1:22" ht="19.5" customHeight="1">
      <c r="A10" s="8"/>
      <c r="B10" s="405" t="s">
        <v>383</v>
      </c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123"/>
      <c r="S10" s="85"/>
      <c r="T10" s="85"/>
      <c r="U10" s="85"/>
      <c r="V10" s="85"/>
    </row>
    <row r="11" spans="1:22" ht="20.25" customHeight="1">
      <c r="A11" s="8"/>
      <c r="B11" s="412" t="s">
        <v>463</v>
      </c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123" t="s">
        <v>35</v>
      </c>
      <c r="S11" s="85"/>
      <c r="T11" s="85"/>
      <c r="U11" s="85"/>
      <c r="V11" s="85"/>
    </row>
    <row r="12" spans="1:22" ht="20.25" customHeight="1">
      <c r="A12" s="8"/>
      <c r="B12" s="412" t="s">
        <v>467</v>
      </c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123" t="s">
        <v>35</v>
      </c>
      <c r="S12" s="85"/>
      <c r="T12" s="85"/>
      <c r="U12" s="85"/>
      <c r="V12" s="85"/>
    </row>
    <row r="13" spans="1:22" ht="20.25" customHeight="1">
      <c r="A13" s="8"/>
      <c r="B13" s="417" t="s">
        <v>468</v>
      </c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9"/>
      <c r="R13" s="123"/>
      <c r="S13" s="85"/>
      <c r="T13" s="85"/>
      <c r="U13" s="85"/>
      <c r="V13" s="85"/>
    </row>
    <row r="14" spans="1:22" ht="20.25" customHeight="1">
      <c r="A14" s="8"/>
      <c r="B14" s="417" t="s">
        <v>469</v>
      </c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9"/>
      <c r="R14" s="123"/>
      <c r="S14" s="85"/>
      <c r="T14" s="85"/>
      <c r="U14" s="85"/>
      <c r="V14" s="85"/>
    </row>
    <row r="15" spans="1:22" ht="20.25" customHeight="1">
      <c r="A15" s="8"/>
      <c r="B15" s="417" t="s">
        <v>470</v>
      </c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9"/>
      <c r="R15" s="123"/>
      <c r="S15" s="85"/>
      <c r="T15" s="85"/>
      <c r="U15" s="85"/>
      <c r="V15" s="85"/>
    </row>
    <row r="16" spans="1:22" ht="20.25" customHeight="1">
      <c r="A16" s="8"/>
      <c r="B16" s="417" t="s">
        <v>471</v>
      </c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9"/>
      <c r="R16" s="123" t="s">
        <v>35</v>
      </c>
      <c r="S16" s="85"/>
      <c r="T16" s="85"/>
      <c r="U16" s="85"/>
      <c r="V16" s="85"/>
    </row>
    <row r="17" spans="1:22" ht="20.25" customHeight="1">
      <c r="A17" s="8"/>
      <c r="B17" s="420" t="s">
        <v>472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123"/>
      <c r="S17" s="85"/>
      <c r="T17" s="85"/>
      <c r="U17" s="85"/>
      <c r="V17" s="85"/>
    </row>
    <row r="18" spans="1:22" ht="20.25" customHeight="1">
      <c r="A18" s="8"/>
      <c r="B18" s="421" t="s">
        <v>473</v>
      </c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3"/>
      <c r="R18" s="123"/>
      <c r="S18" s="85"/>
      <c r="T18" s="85"/>
      <c r="U18" s="85"/>
      <c r="V18" s="85"/>
    </row>
    <row r="19" spans="1:22" ht="20.25" customHeight="1">
      <c r="A19" s="8"/>
      <c r="B19" s="420" t="s">
        <v>474</v>
      </c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123" t="s">
        <v>35</v>
      </c>
      <c r="S19" s="85"/>
      <c r="T19" s="85"/>
      <c r="U19" s="85"/>
      <c r="V19" s="85"/>
    </row>
    <row r="20" spans="1:22" ht="30" customHeight="1">
      <c r="A20" s="8"/>
      <c r="B20" s="426" t="s">
        <v>67</v>
      </c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84">
        <f>COUNTIF('13'!R19:R29,"P")+COUNTIF('14'!R6:R19,"P")</f>
        <v>11</v>
      </c>
      <c r="S20" s="84">
        <f>COUNTIF('13'!S19:S29,"P")+COUNTIF('14'!S6:S19,"P")</f>
        <v>1</v>
      </c>
      <c r="T20" s="84">
        <f>COUNTIF('13'!T19:T29,"P")+COUNTIF('14'!T6:T19,"P")</f>
        <v>4</v>
      </c>
      <c r="U20" s="84">
        <f>COUNTIF('13'!U19:U29,"P")+COUNTIF('14'!U6:U19,"P")</f>
        <v>0</v>
      </c>
      <c r="V20" s="84">
        <f>COUNTIF('13'!V19:V29,"P")+COUNTIF('14'!V6:V19,"P")</f>
        <v>0</v>
      </c>
    </row>
    <row r="21" spans="1:22" ht="5.0999999999999996" customHeight="1">
      <c r="A21" s="8"/>
      <c r="B21" s="80"/>
      <c r="C21" s="80"/>
      <c r="D21" s="80"/>
      <c r="E21" s="80"/>
      <c r="F21" s="80"/>
      <c r="G21" s="80"/>
      <c r="H21" s="82"/>
      <c r="I21" s="82"/>
      <c r="J21" s="82"/>
      <c r="K21" s="82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spans="1:22" ht="24" customHeight="1">
      <c r="A22" s="8"/>
      <c r="B22" s="427" t="s">
        <v>290</v>
      </c>
      <c r="C22" s="427"/>
      <c r="D22" s="427"/>
      <c r="E22" s="427"/>
      <c r="F22" s="427"/>
      <c r="G22" s="427"/>
      <c r="H22" s="427"/>
      <c r="I22" s="427"/>
      <c r="J22" s="427"/>
      <c r="K22" s="218" t="s">
        <v>282</v>
      </c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81"/>
    </row>
    <row r="23" spans="1:22" ht="5.0999999999999996" customHeight="1">
      <c r="A23" s="8"/>
      <c r="B23" s="80"/>
      <c r="C23" s="80"/>
      <c r="D23" s="80"/>
      <c r="E23" s="80"/>
      <c r="F23" s="80"/>
      <c r="G23" s="80"/>
      <c r="H23" s="82"/>
      <c r="I23" s="82"/>
      <c r="J23" s="82"/>
      <c r="K23" s="82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1:22" ht="20.100000000000001" customHeight="1">
      <c r="A24" s="8"/>
      <c r="B24" s="223" t="s">
        <v>291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 t="s">
        <v>292</v>
      </c>
      <c r="M24" s="223"/>
      <c r="N24" s="223"/>
      <c r="O24" s="223"/>
      <c r="P24" s="223"/>
      <c r="Q24" s="223"/>
      <c r="R24" s="223"/>
      <c r="S24" s="223"/>
      <c r="T24" s="223"/>
      <c r="U24" s="223"/>
      <c r="V24" s="223"/>
    </row>
    <row r="25" spans="1:22" ht="19.5" customHeight="1">
      <c r="A25" s="8"/>
      <c r="B25" s="413"/>
      <c r="C25" s="414"/>
      <c r="D25" s="414"/>
      <c r="E25" s="414"/>
      <c r="F25" s="414"/>
      <c r="G25" s="414"/>
      <c r="H25" s="414"/>
      <c r="I25" s="414"/>
      <c r="J25" s="414"/>
      <c r="K25" s="415"/>
      <c r="L25" s="416" t="s">
        <v>293</v>
      </c>
      <c r="M25" s="416"/>
      <c r="N25" s="416"/>
      <c r="O25" s="416"/>
      <c r="P25" s="416"/>
      <c r="Q25" s="416"/>
      <c r="R25" s="416"/>
      <c r="S25" s="416"/>
      <c r="T25" s="416"/>
      <c r="U25" s="416"/>
      <c r="V25" s="416"/>
    </row>
    <row r="26" spans="1:22" ht="19.5" customHeight="1">
      <c r="A26" s="8"/>
      <c r="B26" s="140"/>
      <c r="C26" s="141"/>
      <c r="D26" s="141"/>
      <c r="E26" s="141"/>
      <c r="F26" s="141"/>
      <c r="G26" s="141"/>
      <c r="H26" s="141"/>
      <c r="I26" s="141"/>
      <c r="J26" s="141"/>
      <c r="K26" s="142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</row>
    <row r="27" spans="1:22" ht="19.5" customHeight="1">
      <c r="A27" s="8"/>
      <c r="B27" s="140"/>
      <c r="C27" s="141"/>
      <c r="D27" s="141"/>
      <c r="E27" s="141"/>
      <c r="F27" s="141"/>
      <c r="G27" s="141"/>
      <c r="H27" s="141"/>
      <c r="I27" s="141"/>
      <c r="J27" s="141"/>
      <c r="K27" s="142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</row>
    <row r="28" spans="1:22" ht="19.5" customHeight="1">
      <c r="A28" s="8"/>
      <c r="B28" s="140"/>
      <c r="C28" s="141"/>
      <c r="D28" s="141"/>
      <c r="E28" s="141"/>
      <c r="F28" s="141"/>
      <c r="G28" s="141"/>
      <c r="H28" s="141"/>
      <c r="I28" s="141"/>
      <c r="J28" s="141"/>
      <c r="K28" s="142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</row>
    <row r="29" spans="1:22" ht="19.5" customHeight="1">
      <c r="A29" s="8"/>
      <c r="B29" s="140"/>
      <c r="C29" s="141"/>
      <c r="D29" s="141"/>
      <c r="E29" s="141"/>
      <c r="F29" s="141"/>
      <c r="G29" s="141"/>
      <c r="H29" s="141"/>
      <c r="I29" s="141"/>
      <c r="J29" s="141"/>
      <c r="K29" s="142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</row>
    <row r="30" spans="1:22" ht="19.5" customHeight="1">
      <c r="A30" s="8"/>
      <c r="B30" s="413"/>
      <c r="C30" s="414"/>
      <c r="D30" s="414"/>
      <c r="E30" s="414"/>
      <c r="F30" s="414"/>
      <c r="G30" s="414"/>
      <c r="H30" s="414"/>
      <c r="I30" s="414"/>
      <c r="J30" s="414"/>
      <c r="K30" s="415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</row>
    <row r="31" spans="1:22" ht="19.5" customHeight="1">
      <c r="A31" s="8"/>
      <c r="B31" s="413"/>
      <c r="C31" s="414"/>
      <c r="D31" s="414"/>
      <c r="E31" s="414"/>
      <c r="F31" s="414"/>
      <c r="G31" s="414"/>
      <c r="H31" s="414"/>
      <c r="I31" s="414"/>
      <c r="J31" s="414"/>
      <c r="K31" s="415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</row>
    <row r="32" spans="1:22" ht="19.5" customHeight="1">
      <c r="A32" s="8"/>
      <c r="B32" s="413"/>
      <c r="C32" s="414"/>
      <c r="D32" s="414"/>
      <c r="E32" s="414"/>
      <c r="F32" s="414"/>
      <c r="G32" s="414"/>
      <c r="H32" s="414"/>
      <c r="I32" s="414"/>
      <c r="J32" s="414"/>
      <c r="K32" s="415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</row>
    <row r="33" spans="1:22" ht="19.5" customHeight="1">
      <c r="A33" s="8"/>
      <c r="B33" s="413"/>
      <c r="C33" s="414"/>
      <c r="D33" s="414"/>
      <c r="E33" s="414"/>
      <c r="F33" s="414"/>
      <c r="G33" s="414"/>
      <c r="H33" s="414"/>
      <c r="I33" s="414"/>
      <c r="J33" s="414"/>
      <c r="K33" s="415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</row>
    <row r="34" spans="1:22" ht="19.5" customHeight="1">
      <c r="A34" s="8"/>
      <c r="B34" s="413"/>
      <c r="C34" s="414"/>
      <c r="D34" s="414"/>
      <c r="E34" s="414"/>
      <c r="F34" s="414"/>
      <c r="G34" s="414"/>
      <c r="H34" s="414"/>
      <c r="I34" s="414"/>
      <c r="J34" s="414"/>
      <c r="K34" s="415"/>
      <c r="L34" s="416" t="s">
        <v>294</v>
      </c>
      <c r="M34" s="416"/>
      <c r="N34" s="416"/>
      <c r="O34" s="416"/>
      <c r="P34" s="416"/>
      <c r="Q34" s="416"/>
      <c r="R34" s="416"/>
      <c r="S34" s="416"/>
      <c r="T34" s="416"/>
      <c r="U34" s="416"/>
      <c r="V34" s="416"/>
    </row>
    <row r="35" spans="1:22" ht="19.5" customHeight="1">
      <c r="A35" s="8"/>
      <c r="B35" s="413"/>
      <c r="C35" s="414"/>
      <c r="D35" s="414"/>
      <c r="E35" s="414"/>
      <c r="F35" s="414"/>
      <c r="G35" s="414"/>
      <c r="H35" s="414"/>
      <c r="I35" s="414"/>
      <c r="J35" s="414"/>
      <c r="K35" s="415"/>
      <c r="L35" s="428"/>
      <c r="M35" s="429"/>
      <c r="N35" s="429"/>
      <c r="O35" s="429"/>
      <c r="P35" s="429"/>
      <c r="Q35" s="429"/>
      <c r="R35" s="429"/>
      <c r="S35" s="429"/>
      <c r="T35" s="429"/>
      <c r="U35" s="429"/>
      <c r="V35" s="430"/>
    </row>
    <row r="36" spans="1:22" ht="19.5" customHeight="1">
      <c r="A36" s="8"/>
      <c r="B36" s="413"/>
      <c r="C36" s="414"/>
      <c r="D36" s="414"/>
      <c r="E36" s="414"/>
      <c r="F36" s="414"/>
      <c r="G36" s="414"/>
      <c r="H36" s="414"/>
      <c r="I36" s="414"/>
      <c r="J36" s="414"/>
      <c r="K36" s="415"/>
      <c r="L36" s="428"/>
      <c r="M36" s="429"/>
      <c r="N36" s="429"/>
      <c r="O36" s="429"/>
      <c r="P36" s="429"/>
      <c r="Q36" s="429"/>
      <c r="R36" s="429"/>
      <c r="S36" s="429"/>
      <c r="T36" s="429"/>
      <c r="U36" s="429"/>
      <c r="V36" s="430"/>
    </row>
    <row r="37" spans="1:22" ht="19.5" customHeight="1">
      <c r="A37" s="8"/>
      <c r="B37" s="413"/>
      <c r="C37" s="414"/>
      <c r="D37" s="414"/>
      <c r="E37" s="414"/>
      <c r="F37" s="414"/>
      <c r="G37" s="414"/>
      <c r="H37" s="414"/>
      <c r="I37" s="414"/>
      <c r="J37" s="414"/>
      <c r="K37" s="415"/>
      <c r="L37" s="428"/>
      <c r="M37" s="429"/>
      <c r="N37" s="429"/>
      <c r="O37" s="429"/>
      <c r="P37" s="429"/>
      <c r="Q37" s="429"/>
      <c r="R37" s="429"/>
      <c r="S37" s="429"/>
      <c r="T37" s="429"/>
      <c r="U37" s="429"/>
      <c r="V37" s="430"/>
    </row>
  </sheetData>
  <mergeCells count="40">
    <mergeCell ref="B37:K37"/>
    <mergeCell ref="L37:V37"/>
    <mergeCell ref="B31:K31"/>
    <mergeCell ref="L31:V31"/>
    <mergeCell ref="B32:K32"/>
    <mergeCell ref="L32:V32"/>
    <mergeCell ref="B33:K33"/>
    <mergeCell ref="L33:V33"/>
    <mergeCell ref="B34:K34"/>
    <mergeCell ref="L34:V34"/>
    <mergeCell ref="B35:K35"/>
    <mergeCell ref="L35:V35"/>
    <mergeCell ref="B36:K36"/>
    <mergeCell ref="L36:V36"/>
    <mergeCell ref="B30:K30"/>
    <mergeCell ref="L30:V30"/>
    <mergeCell ref="B4:Q5"/>
    <mergeCell ref="R4:V4"/>
    <mergeCell ref="B6:Q6"/>
    <mergeCell ref="B7:Q7"/>
    <mergeCell ref="B8:Q8"/>
    <mergeCell ref="L24:V24"/>
    <mergeCell ref="B9:Q9"/>
    <mergeCell ref="B10:Q10"/>
    <mergeCell ref="B12:Q12"/>
    <mergeCell ref="B19:Q19"/>
    <mergeCell ref="B20:Q20"/>
    <mergeCell ref="B22:J22"/>
    <mergeCell ref="K22:U22"/>
    <mergeCell ref="B24:K24"/>
    <mergeCell ref="B11:Q11"/>
    <mergeCell ref="B2:V2"/>
    <mergeCell ref="B25:K25"/>
    <mergeCell ref="L25:V25"/>
    <mergeCell ref="B13:Q13"/>
    <mergeCell ref="B14:Q14"/>
    <mergeCell ref="B15:Q15"/>
    <mergeCell ref="B16:Q16"/>
    <mergeCell ref="B17:Q17"/>
    <mergeCell ref="B18:Q1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0000000}">
          <x14:formula1>
            <xm:f>List!$A$2</xm:f>
          </x14:formula1>
          <xm:sqref>R6:V19</xm:sqref>
        </x14:dataValidation>
        <x14:dataValidation type="list" allowBlank="1" showInputMessage="1" showErrorMessage="1" xr:uid="{00000000-0002-0000-1300-000001000000}">
          <x14:formula1>
            <xm:f>List!$C$2:$C$6</xm:f>
          </x14:formula1>
          <xm:sqref>K22:U22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31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18</v>
      </c>
    </row>
    <row r="2" spans="1:22" ht="20.100000000000001" customHeight="1">
      <c r="A2" s="8"/>
      <c r="B2" s="222" t="s">
        <v>384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9.9499999999999993" customHeight="1">
      <c r="A3" s="8"/>
      <c r="B3" s="80"/>
      <c r="C3" s="80"/>
      <c r="D3" s="80"/>
      <c r="E3" s="80"/>
      <c r="F3" s="80"/>
      <c r="G3" s="80"/>
      <c r="H3" s="82"/>
      <c r="I3" s="82"/>
      <c r="J3" s="82"/>
      <c r="K3" s="8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39.950000000000003" customHeight="1">
      <c r="A4" s="8"/>
      <c r="B4" s="223" t="s">
        <v>288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411" t="s">
        <v>289</v>
      </c>
      <c r="S4" s="411"/>
      <c r="T4" s="411"/>
      <c r="U4" s="411"/>
      <c r="V4" s="411"/>
    </row>
    <row r="5" spans="1:22" ht="20.100000000000001" customHeight="1">
      <c r="A5" s="8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83">
        <v>5</v>
      </c>
      <c r="S5" s="83">
        <v>4</v>
      </c>
      <c r="T5" s="83">
        <v>3</v>
      </c>
      <c r="U5" s="83">
        <v>2</v>
      </c>
      <c r="V5" s="83">
        <v>1</v>
      </c>
    </row>
    <row r="6" spans="1:22" ht="22.5" customHeight="1">
      <c r="A6" s="8"/>
      <c r="B6" s="412" t="s">
        <v>385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123" t="s">
        <v>35</v>
      </c>
      <c r="S6" s="123"/>
      <c r="T6" s="123"/>
      <c r="U6" s="123"/>
      <c r="V6" s="85"/>
    </row>
    <row r="7" spans="1:22" ht="23.25" customHeight="1">
      <c r="A7" s="8"/>
      <c r="B7" s="412" t="s">
        <v>386</v>
      </c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123" t="s">
        <v>35</v>
      </c>
      <c r="S7" s="123"/>
      <c r="T7" s="123"/>
      <c r="U7" s="123"/>
      <c r="V7" s="85"/>
    </row>
    <row r="8" spans="1:22" ht="39.950000000000003" customHeight="1">
      <c r="A8" s="8"/>
      <c r="B8" s="412" t="s">
        <v>387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123" t="s">
        <v>35</v>
      </c>
      <c r="S8" s="123"/>
      <c r="T8" s="123"/>
      <c r="U8" s="123"/>
      <c r="V8" s="85"/>
    </row>
    <row r="9" spans="1:22" ht="23.25" customHeight="1">
      <c r="A9" s="8"/>
      <c r="B9" s="412" t="s">
        <v>388</v>
      </c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123" t="s">
        <v>35</v>
      </c>
      <c r="S9" s="123"/>
      <c r="T9" s="123"/>
      <c r="U9" s="123"/>
      <c r="V9" s="85"/>
    </row>
    <row r="10" spans="1:22" ht="23.25" customHeight="1">
      <c r="A10" s="8"/>
      <c r="B10" s="412" t="s">
        <v>389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123"/>
      <c r="S10" s="123"/>
      <c r="T10" s="123"/>
      <c r="U10" s="123"/>
      <c r="V10" s="85"/>
    </row>
    <row r="11" spans="1:22" ht="23.25" customHeight="1">
      <c r="A11" s="8"/>
      <c r="B11" s="412" t="s">
        <v>391</v>
      </c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123" t="s">
        <v>35</v>
      </c>
      <c r="S11" s="123"/>
      <c r="T11" s="123"/>
      <c r="U11" s="123"/>
      <c r="V11" s="85"/>
    </row>
    <row r="12" spans="1:22" ht="23.25" customHeight="1">
      <c r="A12" s="8"/>
      <c r="B12" s="412" t="s">
        <v>392</v>
      </c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123"/>
      <c r="S12" s="123" t="s">
        <v>35</v>
      </c>
      <c r="T12" s="123"/>
      <c r="U12" s="123"/>
      <c r="V12" s="85"/>
    </row>
    <row r="13" spans="1:22" ht="25.5" customHeight="1">
      <c r="A13" s="8"/>
      <c r="B13" s="412" t="s">
        <v>390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123"/>
      <c r="S13" s="123" t="s">
        <v>35</v>
      </c>
      <c r="T13" s="123"/>
      <c r="U13" s="123"/>
      <c r="V13" s="85"/>
    </row>
    <row r="14" spans="1:22" ht="20.100000000000001" customHeight="1">
      <c r="A14" s="8"/>
      <c r="B14" s="411" t="s">
        <v>67</v>
      </c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84">
        <f>COUNTIF(R6:R13,"P")</f>
        <v>5</v>
      </c>
      <c r="S14" s="84">
        <f t="shared" ref="S14:V14" si="0">COUNTIF(S6:S13,"P")</f>
        <v>2</v>
      </c>
      <c r="T14" s="84">
        <f t="shared" si="0"/>
        <v>0</v>
      </c>
      <c r="U14" s="84">
        <f t="shared" si="0"/>
        <v>0</v>
      </c>
      <c r="V14" s="84">
        <f t="shared" si="0"/>
        <v>0</v>
      </c>
    </row>
    <row r="15" spans="1:22" ht="5.0999999999999996" customHeight="1">
      <c r="A15" s="8"/>
      <c r="B15" s="80"/>
      <c r="C15" s="80"/>
      <c r="D15" s="80"/>
      <c r="E15" s="80"/>
      <c r="F15" s="80"/>
      <c r="G15" s="80"/>
      <c r="H15" s="82"/>
      <c r="I15" s="82"/>
      <c r="J15" s="82"/>
      <c r="K15" s="82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spans="1:22" ht="24" customHeight="1">
      <c r="A16" s="8"/>
      <c r="B16" s="432" t="s">
        <v>295</v>
      </c>
      <c r="C16" s="432"/>
      <c r="D16" s="432"/>
      <c r="E16" s="432"/>
      <c r="F16" s="432"/>
      <c r="G16" s="432"/>
      <c r="H16" s="432"/>
      <c r="I16" s="432"/>
      <c r="J16" s="432"/>
      <c r="K16" s="218" t="s">
        <v>282</v>
      </c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124"/>
    </row>
    <row r="17" spans="1:22" ht="5.0999999999999996" customHeight="1">
      <c r="A17" s="8"/>
      <c r="B17" s="116"/>
      <c r="C17" s="116"/>
      <c r="D17" s="116"/>
      <c r="E17" s="116"/>
      <c r="F17" s="116"/>
      <c r="G17" s="116"/>
      <c r="H17" s="116"/>
      <c r="I17" s="116"/>
      <c r="J17" s="116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24"/>
    </row>
    <row r="18" spans="1:22" ht="20.100000000000001" customHeight="1">
      <c r="A18" s="8"/>
      <c r="B18" s="433" t="s">
        <v>291</v>
      </c>
      <c r="C18" s="433"/>
      <c r="D18" s="433"/>
      <c r="E18" s="433"/>
      <c r="F18" s="433"/>
      <c r="G18" s="433"/>
      <c r="H18" s="433"/>
      <c r="I18" s="433"/>
      <c r="J18" s="433"/>
      <c r="K18" s="433"/>
      <c r="L18" s="433" t="s">
        <v>292</v>
      </c>
      <c r="M18" s="433"/>
      <c r="N18" s="433"/>
      <c r="O18" s="433"/>
      <c r="P18" s="433"/>
      <c r="Q18" s="433"/>
      <c r="R18" s="433"/>
      <c r="S18" s="433"/>
      <c r="T18" s="433"/>
      <c r="U18" s="433"/>
      <c r="V18" s="433"/>
    </row>
    <row r="19" spans="1:22" ht="20.100000000000001" customHeight="1">
      <c r="A19" s="8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16" t="s">
        <v>293</v>
      </c>
      <c r="M19" s="416"/>
      <c r="N19" s="416"/>
      <c r="O19" s="416"/>
      <c r="P19" s="416"/>
      <c r="Q19" s="416"/>
      <c r="R19" s="416"/>
      <c r="S19" s="416"/>
      <c r="T19" s="416"/>
      <c r="U19" s="416"/>
      <c r="V19" s="416"/>
    </row>
    <row r="20" spans="1:22" ht="20.100000000000001" customHeight="1">
      <c r="A20" s="26"/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</row>
    <row r="21" spans="1:22" ht="20.100000000000001" customHeight="1">
      <c r="A21" s="26"/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</row>
    <row r="22" spans="1:22" ht="20.100000000000001" customHeight="1">
      <c r="A22" s="26"/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</row>
    <row r="23" spans="1:22" ht="20.100000000000001" customHeight="1">
      <c r="A23" s="26"/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</row>
    <row r="24" spans="1:22" ht="20.100000000000001" customHeight="1">
      <c r="A24" s="26"/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</row>
    <row r="25" spans="1:22" ht="20.100000000000001" customHeight="1">
      <c r="A25" s="26"/>
      <c r="B25" s="435"/>
      <c r="C25" s="436"/>
      <c r="D25" s="436"/>
      <c r="E25" s="436"/>
      <c r="F25" s="436"/>
      <c r="G25" s="436"/>
      <c r="H25" s="436"/>
      <c r="I25" s="436"/>
      <c r="J25" s="436"/>
      <c r="K25" s="437"/>
      <c r="L25" s="428"/>
      <c r="M25" s="429"/>
      <c r="N25" s="429"/>
      <c r="O25" s="429"/>
      <c r="P25" s="429"/>
      <c r="Q25" s="429"/>
      <c r="R25" s="429"/>
      <c r="S25" s="429"/>
      <c r="T25" s="429"/>
      <c r="U25" s="429"/>
      <c r="V25" s="430"/>
    </row>
    <row r="26" spans="1:22" ht="20.100000000000001" customHeight="1">
      <c r="A26" s="26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16" t="s">
        <v>294</v>
      </c>
      <c r="M26" s="416"/>
      <c r="N26" s="416"/>
      <c r="O26" s="416"/>
      <c r="P26" s="416"/>
      <c r="Q26" s="416"/>
      <c r="R26" s="416"/>
      <c r="S26" s="416"/>
      <c r="T26" s="416"/>
      <c r="U26" s="416"/>
      <c r="V26" s="416"/>
    </row>
    <row r="27" spans="1:22" ht="20.100000000000001" customHeight="1">
      <c r="A27" s="26"/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</row>
    <row r="28" spans="1:22" ht="20.100000000000001" customHeight="1">
      <c r="A28" s="26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</row>
    <row r="29" spans="1:22" ht="20.100000000000001" customHeight="1">
      <c r="A29" s="26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5"/>
      <c r="M29" s="436"/>
      <c r="N29" s="436"/>
      <c r="O29" s="436"/>
      <c r="P29" s="436"/>
      <c r="Q29" s="436"/>
      <c r="R29" s="436"/>
      <c r="S29" s="436"/>
      <c r="T29" s="436"/>
      <c r="U29" s="436"/>
      <c r="V29" s="437"/>
    </row>
    <row r="30" spans="1:22" ht="18" customHeight="1">
      <c r="A30" s="26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</row>
    <row r="31" spans="1:22" ht="20.100000000000001" customHeight="1">
      <c r="A31" s="26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</row>
  </sheetData>
  <mergeCells count="42">
    <mergeCell ref="L25:V25"/>
    <mergeCell ref="B25:K25"/>
    <mergeCell ref="B24:K24"/>
    <mergeCell ref="L24:V24"/>
    <mergeCell ref="B29:K29"/>
    <mergeCell ref="L29:V29"/>
    <mergeCell ref="B30:K30"/>
    <mergeCell ref="L30:V30"/>
    <mergeCell ref="B31:K31"/>
    <mergeCell ref="L31:V31"/>
    <mergeCell ref="B26:K26"/>
    <mergeCell ref="L26:V26"/>
    <mergeCell ref="B27:K27"/>
    <mergeCell ref="L27:V27"/>
    <mergeCell ref="B28:K28"/>
    <mergeCell ref="L28:V28"/>
    <mergeCell ref="B23:K23"/>
    <mergeCell ref="L23:V23"/>
    <mergeCell ref="B20:K20"/>
    <mergeCell ref="L20:V20"/>
    <mergeCell ref="B21:K21"/>
    <mergeCell ref="L21:V21"/>
    <mergeCell ref="B22:K22"/>
    <mergeCell ref="L22:V22"/>
    <mergeCell ref="B16:J16"/>
    <mergeCell ref="K16:U16"/>
    <mergeCell ref="B18:K18"/>
    <mergeCell ref="L18:V18"/>
    <mergeCell ref="B19:K19"/>
    <mergeCell ref="L19:V19"/>
    <mergeCell ref="B9:Q9"/>
    <mergeCell ref="B10:Q10"/>
    <mergeCell ref="B11:Q11"/>
    <mergeCell ref="B13:Q13"/>
    <mergeCell ref="B14:Q14"/>
    <mergeCell ref="B12:Q12"/>
    <mergeCell ref="B8:Q8"/>
    <mergeCell ref="B2:V2"/>
    <mergeCell ref="B4:Q5"/>
    <mergeCell ref="R4:V4"/>
    <mergeCell ref="B6:Q6"/>
    <mergeCell ref="B7:Q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400-000000000000}">
          <x14:formula1>
            <xm:f>List!$A$2</xm:f>
          </x14:formula1>
          <xm:sqref>R6:V13</xm:sqref>
        </x14:dataValidation>
        <x14:dataValidation type="list" allowBlank="1" showInputMessage="1" showErrorMessage="1" xr:uid="{00000000-0002-0000-1400-000001000000}">
          <x14:formula1>
            <xm:f>List!$C$2:$C$6</xm:f>
          </x14:formula1>
          <xm:sqref>K16:U17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2"/>
  <sheetViews>
    <sheetView zoomScale="85" zoomScaleNormal="85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6">
        <v>19</v>
      </c>
    </row>
    <row r="2" spans="1:22" ht="20.100000000000001" customHeight="1">
      <c r="A2" s="6"/>
      <c r="B2" s="219" t="s">
        <v>296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</row>
    <row r="3" spans="1:22" ht="9.9499999999999993" customHeight="1">
      <c r="A3" s="6"/>
      <c r="B3" s="134"/>
      <c r="C3" s="134"/>
      <c r="D3" s="134"/>
      <c r="E3" s="134"/>
      <c r="F3" s="134"/>
      <c r="G3" s="134"/>
      <c r="H3" s="135"/>
      <c r="I3" s="135"/>
      <c r="J3" s="135"/>
      <c r="K3" s="135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2" ht="39.950000000000003" customHeight="1">
      <c r="A4" s="6"/>
      <c r="B4" s="433" t="s">
        <v>288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8" t="s">
        <v>289</v>
      </c>
      <c r="S4" s="438"/>
      <c r="T4" s="438"/>
      <c r="U4" s="438"/>
      <c r="V4" s="438"/>
    </row>
    <row r="5" spans="1:22" ht="20.100000000000001" customHeight="1">
      <c r="A5" s="6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136">
        <v>5</v>
      </c>
      <c r="S5" s="136">
        <v>4</v>
      </c>
      <c r="T5" s="136">
        <v>3</v>
      </c>
      <c r="U5" s="136">
        <v>2</v>
      </c>
      <c r="V5" s="136">
        <v>1</v>
      </c>
    </row>
    <row r="6" spans="1:22" ht="22.5" customHeight="1">
      <c r="A6" s="6"/>
      <c r="B6" s="439" t="s">
        <v>393</v>
      </c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123"/>
      <c r="S6" s="123"/>
      <c r="T6" s="123"/>
      <c r="U6" s="123"/>
      <c r="V6" s="123"/>
    </row>
    <row r="7" spans="1:22" ht="22.5" customHeight="1">
      <c r="A7" s="6"/>
      <c r="B7" s="439" t="s">
        <v>402</v>
      </c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123"/>
      <c r="S7" s="123" t="s">
        <v>35</v>
      </c>
      <c r="T7" s="123"/>
      <c r="U7" s="123"/>
      <c r="V7" s="123"/>
    </row>
    <row r="8" spans="1:22" ht="21.75" customHeight="1">
      <c r="A8" s="6"/>
      <c r="B8" s="439" t="s">
        <v>401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123"/>
      <c r="S8" s="123" t="s">
        <v>35</v>
      </c>
      <c r="T8" s="123"/>
      <c r="U8" s="123"/>
      <c r="V8" s="123"/>
    </row>
    <row r="9" spans="1:22" ht="20.100000000000001" customHeight="1">
      <c r="A9" s="6"/>
      <c r="B9" s="441" t="s">
        <v>400</v>
      </c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123"/>
      <c r="S9" s="123"/>
      <c r="T9" s="123"/>
      <c r="U9" s="123"/>
      <c r="V9" s="123"/>
    </row>
    <row r="10" spans="1:22" ht="20.100000000000001" customHeight="1">
      <c r="A10" s="6"/>
      <c r="B10" s="441" t="s">
        <v>399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123"/>
      <c r="S10" s="123" t="s">
        <v>35</v>
      </c>
      <c r="T10" s="123"/>
      <c r="U10" s="123"/>
      <c r="V10" s="123"/>
    </row>
    <row r="11" spans="1:22" ht="21.75" customHeight="1">
      <c r="A11" s="6"/>
      <c r="B11" s="443" t="s">
        <v>397</v>
      </c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5"/>
      <c r="R11" s="123"/>
      <c r="S11" s="123"/>
      <c r="T11" s="123" t="s">
        <v>35</v>
      </c>
      <c r="U11" s="123"/>
      <c r="V11" s="123"/>
    </row>
    <row r="12" spans="1:22" ht="25.5" customHeight="1">
      <c r="A12" s="6"/>
      <c r="B12" s="443" t="s">
        <v>398</v>
      </c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5"/>
      <c r="R12" s="123"/>
      <c r="S12" s="123"/>
      <c r="T12" s="123" t="s">
        <v>35</v>
      </c>
      <c r="U12" s="123"/>
      <c r="V12" s="123"/>
    </row>
    <row r="13" spans="1:22" ht="20.100000000000001" customHeight="1">
      <c r="A13" s="6"/>
      <c r="B13" s="443" t="s">
        <v>394</v>
      </c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5"/>
      <c r="R13" s="123"/>
      <c r="S13" s="123" t="s">
        <v>35</v>
      </c>
      <c r="T13" s="123"/>
      <c r="U13" s="123"/>
      <c r="V13" s="123"/>
    </row>
    <row r="14" spans="1:22" ht="20.100000000000001" customHeight="1">
      <c r="A14" s="6"/>
      <c r="B14" s="443" t="s">
        <v>395</v>
      </c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5"/>
      <c r="R14" s="123"/>
      <c r="S14" s="123" t="s">
        <v>35</v>
      </c>
      <c r="T14" s="123"/>
      <c r="U14" s="123"/>
      <c r="V14" s="123"/>
    </row>
    <row r="15" spans="1:22" ht="18" customHeight="1">
      <c r="A15" s="6"/>
      <c r="B15" s="443" t="s">
        <v>396</v>
      </c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5"/>
      <c r="R15" s="123"/>
      <c r="S15" s="123" t="s">
        <v>35</v>
      </c>
      <c r="T15" s="123"/>
      <c r="U15" s="123"/>
      <c r="V15" s="123"/>
    </row>
    <row r="16" spans="1:22" ht="20.100000000000001" customHeight="1">
      <c r="A16" s="6"/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123"/>
      <c r="S16" s="123"/>
      <c r="T16" s="123"/>
      <c r="U16" s="123"/>
      <c r="V16" s="123"/>
    </row>
    <row r="17" spans="1:22" ht="20.100000000000001" customHeight="1">
      <c r="A17" s="6"/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123"/>
      <c r="S17" s="123"/>
      <c r="T17" s="123"/>
      <c r="U17" s="123"/>
      <c r="V17" s="123"/>
    </row>
    <row r="18" spans="1:22" ht="20.100000000000001" customHeight="1">
      <c r="A18" s="6"/>
      <c r="B18" s="446" t="s">
        <v>67</v>
      </c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137">
        <f>COUNTIF(R6:R17,"P")</f>
        <v>0</v>
      </c>
      <c r="S18" s="137">
        <f t="shared" ref="S18:V18" si="0">COUNTIF(S6:S17,"P")</f>
        <v>6</v>
      </c>
      <c r="T18" s="137">
        <f t="shared" si="0"/>
        <v>2</v>
      </c>
      <c r="U18" s="137">
        <f t="shared" si="0"/>
        <v>0</v>
      </c>
      <c r="V18" s="137">
        <f t="shared" si="0"/>
        <v>0</v>
      </c>
    </row>
    <row r="19" spans="1:22" ht="5.0999999999999996" customHeight="1">
      <c r="A19" s="6"/>
      <c r="B19" s="134"/>
      <c r="C19" s="134"/>
      <c r="D19" s="134"/>
      <c r="E19" s="134"/>
      <c r="F19" s="134"/>
      <c r="G19" s="134"/>
      <c r="H19" s="135"/>
      <c r="I19" s="135"/>
      <c r="J19" s="135"/>
      <c r="K19" s="135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</row>
    <row r="20" spans="1:22" ht="24" customHeight="1">
      <c r="A20" s="6"/>
      <c r="B20" s="432" t="s">
        <v>297</v>
      </c>
      <c r="C20" s="432"/>
      <c r="D20" s="432"/>
      <c r="E20" s="432"/>
      <c r="F20" s="432"/>
      <c r="G20" s="432"/>
      <c r="H20" s="432"/>
      <c r="I20" s="432"/>
      <c r="J20" s="432"/>
      <c r="K20" s="218" t="s">
        <v>283</v>
      </c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124"/>
    </row>
    <row r="21" spans="1:22" ht="5.0999999999999996" customHeight="1">
      <c r="A21" s="6"/>
      <c r="B21" s="116"/>
      <c r="C21" s="116"/>
      <c r="D21" s="116"/>
      <c r="E21" s="116"/>
      <c r="F21" s="116"/>
      <c r="G21" s="116"/>
      <c r="H21" s="116"/>
      <c r="I21" s="116"/>
      <c r="J21" s="116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24"/>
    </row>
    <row r="22" spans="1:22" ht="20.100000000000001" customHeight="1">
      <c r="A22" s="6"/>
      <c r="B22" s="433" t="s">
        <v>291</v>
      </c>
      <c r="C22" s="433"/>
      <c r="D22" s="433"/>
      <c r="E22" s="433"/>
      <c r="F22" s="433"/>
      <c r="G22" s="433"/>
      <c r="H22" s="433"/>
      <c r="I22" s="433"/>
      <c r="J22" s="433"/>
      <c r="K22" s="433"/>
      <c r="L22" s="433" t="s">
        <v>292</v>
      </c>
      <c r="M22" s="433"/>
      <c r="N22" s="433"/>
      <c r="O22" s="433"/>
      <c r="P22" s="433"/>
      <c r="Q22" s="433"/>
      <c r="R22" s="433"/>
      <c r="S22" s="433"/>
      <c r="T22" s="433"/>
      <c r="U22" s="433"/>
      <c r="V22" s="433"/>
    </row>
    <row r="23" spans="1:22" ht="20.100000000000001" customHeight="1">
      <c r="A23" s="6"/>
      <c r="B23" s="435"/>
      <c r="C23" s="436"/>
      <c r="D23" s="436"/>
      <c r="E23" s="436"/>
      <c r="F23" s="436"/>
      <c r="G23" s="436"/>
      <c r="H23" s="436"/>
      <c r="I23" s="436"/>
      <c r="J23" s="436"/>
      <c r="K23" s="437"/>
      <c r="L23" s="416" t="s">
        <v>293</v>
      </c>
      <c r="M23" s="416"/>
      <c r="N23" s="416"/>
      <c r="O23" s="416"/>
      <c r="P23" s="416"/>
      <c r="Q23" s="416"/>
      <c r="R23" s="416"/>
      <c r="S23" s="416"/>
      <c r="T23" s="416"/>
      <c r="U23" s="416"/>
      <c r="V23" s="416"/>
    </row>
    <row r="24" spans="1:22" ht="20.100000000000001" customHeight="1">
      <c r="A24" s="13"/>
      <c r="B24" s="435"/>
      <c r="C24" s="436"/>
      <c r="D24" s="436"/>
      <c r="E24" s="436"/>
      <c r="F24" s="436"/>
      <c r="G24" s="436"/>
      <c r="H24" s="436"/>
      <c r="I24" s="436"/>
      <c r="J24" s="436"/>
      <c r="K24" s="437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</row>
    <row r="25" spans="1:22" ht="20.100000000000001" customHeight="1">
      <c r="A25" s="13"/>
      <c r="B25" s="435"/>
      <c r="C25" s="436"/>
      <c r="D25" s="436"/>
      <c r="E25" s="436"/>
      <c r="F25" s="436"/>
      <c r="G25" s="436"/>
      <c r="H25" s="436"/>
      <c r="I25" s="436"/>
      <c r="J25" s="436"/>
      <c r="K25" s="437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</row>
    <row r="26" spans="1:22" ht="20.100000000000001" customHeight="1">
      <c r="A26" s="13"/>
      <c r="B26" s="435"/>
      <c r="C26" s="436"/>
      <c r="D26" s="436"/>
      <c r="E26" s="436"/>
      <c r="F26" s="436"/>
      <c r="G26" s="436"/>
      <c r="H26" s="436"/>
      <c r="I26" s="436"/>
      <c r="J26" s="436"/>
      <c r="K26" s="437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</row>
    <row r="27" spans="1:22" ht="20.100000000000001" customHeight="1">
      <c r="A27" s="13"/>
      <c r="B27" s="435"/>
      <c r="C27" s="436"/>
      <c r="D27" s="436"/>
      <c r="E27" s="436"/>
      <c r="F27" s="436"/>
      <c r="G27" s="436"/>
      <c r="H27" s="436"/>
      <c r="I27" s="436"/>
      <c r="J27" s="436"/>
      <c r="K27" s="437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</row>
    <row r="28" spans="1:22" ht="20.100000000000001" customHeight="1">
      <c r="A28" s="13"/>
      <c r="B28" s="435"/>
      <c r="C28" s="436"/>
      <c r="D28" s="436"/>
      <c r="E28" s="436"/>
      <c r="F28" s="436"/>
      <c r="G28" s="436"/>
      <c r="H28" s="436"/>
      <c r="I28" s="436"/>
      <c r="J28" s="436"/>
      <c r="K28" s="437"/>
      <c r="L28" s="450" t="s">
        <v>294</v>
      </c>
      <c r="M28" s="451"/>
      <c r="N28" s="451"/>
      <c r="O28" s="451"/>
      <c r="P28" s="451"/>
      <c r="Q28" s="451"/>
      <c r="R28" s="451"/>
      <c r="S28" s="451"/>
      <c r="T28" s="451"/>
      <c r="U28" s="451"/>
      <c r="V28" s="452"/>
    </row>
    <row r="29" spans="1:22" ht="20.100000000000001" customHeight="1">
      <c r="A29" s="13"/>
      <c r="B29" s="435"/>
      <c r="C29" s="436"/>
      <c r="D29" s="436"/>
      <c r="E29" s="436"/>
      <c r="F29" s="436"/>
      <c r="G29" s="436"/>
      <c r="H29" s="436"/>
      <c r="I29" s="436"/>
      <c r="J29" s="436"/>
      <c r="K29" s="437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</row>
    <row r="30" spans="1:22" ht="20.100000000000001" customHeight="1">
      <c r="A30" s="13"/>
      <c r="B30" s="435"/>
      <c r="C30" s="436"/>
      <c r="D30" s="436"/>
      <c r="E30" s="436"/>
      <c r="F30" s="436"/>
      <c r="G30" s="436"/>
      <c r="H30" s="436"/>
      <c r="I30" s="436"/>
      <c r="J30" s="436"/>
      <c r="K30" s="437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</row>
    <row r="31" spans="1:22" ht="20.100000000000001" customHeight="1">
      <c r="A31" s="13"/>
      <c r="B31" s="435"/>
      <c r="C31" s="436"/>
      <c r="D31" s="436"/>
      <c r="E31" s="436"/>
      <c r="F31" s="436"/>
      <c r="G31" s="436"/>
      <c r="H31" s="436"/>
      <c r="I31" s="436"/>
      <c r="J31" s="436"/>
      <c r="K31" s="437"/>
      <c r="L31" s="447"/>
      <c r="M31" s="448"/>
      <c r="N31" s="448"/>
      <c r="O31" s="448"/>
      <c r="P31" s="448"/>
      <c r="Q31" s="448"/>
      <c r="R31" s="448"/>
      <c r="S31" s="448"/>
      <c r="T31" s="448"/>
      <c r="U31" s="448"/>
      <c r="V31" s="449"/>
    </row>
    <row r="32" spans="1:22" ht="20.100000000000001" customHeight="1">
      <c r="A32" s="13"/>
      <c r="B32" s="435"/>
      <c r="C32" s="436"/>
      <c r="D32" s="436"/>
      <c r="E32" s="436"/>
      <c r="F32" s="436"/>
      <c r="G32" s="436"/>
      <c r="H32" s="436"/>
      <c r="I32" s="436"/>
      <c r="J32" s="436"/>
      <c r="K32" s="437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</row>
  </sheetData>
  <mergeCells count="40">
    <mergeCell ref="B32:K32"/>
    <mergeCell ref="B31:K31"/>
    <mergeCell ref="L31:V31"/>
    <mergeCell ref="B15:Q15"/>
    <mergeCell ref="B16:Q16"/>
    <mergeCell ref="B30:K30"/>
    <mergeCell ref="L30:V30"/>
    <mergeCell ref="L32:V32"/>
    <mergeCell ref="B28:K28"/>
    <mergeCell ref="L28:V28"/>
    <mergeCell ref="B29:K29"/>
    <mergeCell ref="L29:V29"/>
    <mergeCell ref="B25:K25"/>
    <mergeCell ref="L25:V25"/>
    <mergeCell ref="B26:K26"/>
    <mergeCell ref="L26:V26"/>
    <mergeCell ref="B27:K27"/>
    <mergeCell ref="L27:V27"/>
    <mergeCell ref="B22:K22"/>
    <mergeCell ref="L22:V22"/>
    <mergeCell ref="B23:K23"/>
    <mergeCell ref="L23:V23"/>
    <mergeCell ref="B24:K24"/>
    <mergeCell ref="L24:V24"/>
    <mergeCell ref="B20:J20"/>
    <mergeCell ref="K20:U20"/>
    <mergeCell ref="B2:V2"/>
    <mergeCell ref="B4:Q5"/>
    <mergeCell ref="R4:V4"/>
    <mergeCell ref="B6:Q6"/>
    <mergeCell ref="B7:Q7"/>
    <mergeCell ref="B8:Q8"/>
    <mergeCell ref="B9:Q9"/>
    <mergeCell ref="B10:Q10"/>
    <mergeCell ref="B11:Q11"/>
    <mergeCell ref="B17:Q17"/>
    <mergeCell ref="B18:Q18"/>
    <mergeCell ref="B12:Q12"/>
    <mergeCell ref="B13:Q13"/>
    <mergeCell ref="B14:Q1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500-000000000000}">
          <x14:formula1>
            <xm:f>List!$C$2:$C$6</xm:f>
          </x14:formula1>
          <xm:sqref>K20:U21</xm:sqref>
        </x14:dataValidation>
        <x14:dataValidation type="list" allowBlank="1" showInputMessage="1" showErrorMessage="1" xr:uid="{00000000-0002-0000-1500-000001000000}">
          <x14:formula1>
            <xm:f>List!$A$2</xm:f>
          </x14:formula1>
          <xm:sqref>R6:V17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19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20</v>
      </c>
    </row>
    <row r="2" spans="1:22" ht="20.100000000000001" customHeight="1">
      <c r="A2" s="8"/>
      <c r="B2" s="222" t="s">
        <v>475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</row>
    <row r="5" spans="1:22" ht="9.9499999999999993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0.100000000000001" customHeight="1">
      <c r="A6" s="8"/>
      <c r="B6" s="251" t="s">
        <v>76</v>
      </c>
      <c r="C6" s="251"/>
      <c r="D6" s="251" t="s">
        <v>305</v>
      </c>
      <c r="E6" s="251"/>
      <c r="F6" s="251"/>
      <c r="G6" s="251"/>
      <c r="H6" s="251"/>
      <c r="I6" s="251"/>
      <c r="J6" s="251"/>
      <c r="K6" s="251" t="s">
        <v>306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</row>
    <row r="7" spans="1:22" ht="20.100000000000001" customHeight="1">
      <c r="A7" s="8"/>
      <c r="B7" s="251"/>
      <c r="C7" s="251"/>
      <c r="D7" s="251"/>
      <c r="E7" s="251"/>
      <c r="F7" s="251"/>
      <c r="G7" s="251"/>
      <c r="H7" s="251"/>
      <c r="I7" s="251"/>
      <c r="J7" s="251"/>
      <c r="K7" s="251" t="s">
        <v>307</v>
      </c>
      <c r="L7" s="251"/>
      <c r="M7" s="251"/>
      <c r="N7" s="251" t="s">
        <v>310</v>
      </c>
      <c r="O7" s="251"/>
      <c r="P7" s="251"/>
      <c r="Q7" s="251" t="s">
        <v>308</v>
      </c>
      <c r="R7" s="251"/>
      <c r="S7" s="251"/>
      <c r="T7" s="251" t="s">
        <v>309</v>
      </c>
      <c r="U7" s="251"/>
      <c r="V7" s="251"/>
    </row>
    <row r="8" spans="1:22" ht="20.100000000000001" customHeight="1">
      <c r="A8" s="8"/>
      <c r="B8" s="373"/>
      <c r="C8" s="373"/>
      <c r="D8" s="373"/>
      <c r="E8" s="373"/>
      <c r="F8" s="373"/>
      <c r="G8" s="373"/>
      <c r="H8" s="373"/>
      <c r="I8" s="373"/>
      <c r="J8" s="373"/>
      <c r="K8" s="373">
        <v>1</v>
      </c>
      <c r="L8" s="373"/>
      <c r="M8" s="373"/>
      <c r="N8" s="373">
        <v>2</v>
      </c>
      <c r="O8" s="373"/>
      <c r="P8" s="373"/>
      <c r="Q8" s="373">
        <v>2</v>
      </c>
      <c r="R8" s="373"/>
      <c r="S8" s="373"/>
      <c r="T8" s="373"/>
      <c r="U8" s="373"/>
      <c r="V8" s="373"/>
    </row>
    <row r="9" spans="1:22" ht="20.100000000000001" customHeight="1">
      <c r="A9" s="8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</row>
    <row r="10" spans="1:22" ht="20.100000000000001" customHeight="1">
      <c r="A10" s="8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</row>
    <row r="11" spans="1:22" ht="20.100000000000001" customHeight="1">
      <c r="A11" s="8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</row>
    <row r="12" spans="1:22" ht="20.100000000000001" customHeight="1">
      <c r="A12" s="8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</row>
    <row r="13" spans="1:22" ht="20.100000000000001" customHeight="1">
      <c r="A13" s="8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</row>
    <row r="14" spans="1:22" ht="20.100000000000001" customHeight="1">
      <c r="A14" s="8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</row>
    <row r="15" spans="1:22" ht="20.100000000000001" customHeight="1">
      <c r="A15" s="8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</row>
    <row r="16" spans="1:22" ht="20.100000000000001" customHeight="1">
      <c r="A16" s="8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</row>
    <row r="17" spans="1:22" ht="20.100000000000001" customHeight="1">
      <c r="A17" s="8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spans="1:22" ht="9.9499999999999993" customHeight="1">
      <c r="A18" s="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20.100000000000001" customHeight="1">
      <c r="A19" s="8"/>
      <c r="B19" s="453" t="s">
        <v>311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4" t="s">
        <v>184</v>
      </c>
      <c r="Q19" s="454"/>
      <c r="R19" s="454"/>
      <c r="S19" s="454"/>
      <c r="T19" s="454"/>
      <c r="U19" s="454"/>
      <c r="V19" s="8"/>
    </row>
  </sheetData>
  <mergeCells count="71">
    <mergeCell ref="B2:V2"/>
    <mergeCell ref="B6:C7"/>
    <mergeCell ref="D6:J7"/>
    <mergeCell ref="K6:V6"/>
    <mergeCell ref="K7:M7"/>
    <mergeCell ref="N7:P7"/>
    <mergeCell ref="Q7:S7"/>
    <mergeCell ref="T7:V7"/>
    <mergeCell ref="B4:V4"/>
    <mergeCell ref="T8:V8"/>
    <mergeCell ref="B9:C9"/>
    <mergeCell ref="D9:J9"/>
    <mergeCell ref="K9:M9"/>
    <mergeCell ref="N9:P9"/>
    <mergeCell ref="Q9:S9"/>
    <mergeCell ref="T9:V9"/>
    <mergeCell ref="B8:C8"/>
    <mergeCell ref="D8:J8"/>
    <mergeCell ref="K8:M8"/>
    <mergeCell ref="N8:P8"/>
    <mergeCell ref="Q8:S8"/>
    <mergeCell ref="T10:V10"/>
    <mergeCell ref="B11:C11"/>
    <mergeCell ref="D11:J11"/>
    <mergeCell ref="K11:M11"/>
    <mergeCell ref="N11:P11"/>
    <mergeCell ref="Q11:S11"/>
    <mergeCell ref="T11:V11"/>
    <mergeCell ref="B10:C10"/>
    <mergeCell ref="D10:J10"/>
    <mergeCell ref="K10:M10"/>
    <mergeCell ref="N10:P10"/>
    <mergeCell ref="Q10:S10"/>
    <mergeCell ref="T14:V14"/>
    <mergeCell ref="B14:C14"/>
    <mergeCell ref="D14:J14"/>
    <mergeCell ref="K14:M14"/>
    <mergeCell ref="N14:P14"/>
    <mergeCell ref="Q14:S14"/>
    <mergeCell ref="Q17:S17"/>
    <mergeCell ref="T17:V17"/>
    <mergeCell ref="B16:C16"/>
    <mergeCell ref="D16:J16"/>
    <mergeCell ref="T12:V12"/>
    <mergeCell ref="B13:C13"/>
    <mergeCell ref="D13:J13"/>
    <mergeCell ref="K13:M13"/>
    <mergeCell ref="N13:P13"/>
    <mergeCell ref="Q13:S13"/>
    <mergeCell ref="T13:V13"/>
    <mergeCell ref="B12:C12"/>
    <mergeCell ref="D12:J12"/>
    <mergeCell ref="K12:M12"/>
    <mergeCell ref="N12:P12"/>
    <mergeCell ref="Q12:S12"/>
    <mergeCell ref="K16:M16"/>
    <mergeCell ref="N16:P16"/>
    <mergeCell ref="Q16:S16"/>
    <mergeCell ref="T15:V15"/>
    <mergeCell ref="B19:O19"/>
    <mergeCell ref="P19:U19"/>
    <mergeCell ref="B15:C15"/>
    <mergeCell ref="D15:J15"/>
    <mergeCell ref="K15:M15"/>
    <mergeCell ref="N15:P15"/>
    <mergeCell ref="Q15:S15"/>
    <mergeCell ref="T16:V16"/>
    <mergeCell ref="B17:C17"/>
    <mergeCell ref="D17:J17"/>
    <mergeCell ref="K17:M17"/>
    <mergeCell ref="N17:P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List!$D$2:$D$5</xm:f>
          </x14:formula1>
          <xm:sqref>P19:U19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34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21</v>
      </c>
    </row>
    <row r="2" spans="1:22" ht="20.100000000000001" customHeight="1">
      <c r="A2" s="8"/>
      <c r="B2" s="222" t="s">
        <v>312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467" t="s">
        <v>66</v>
      </c>
      <c r="B4" s="471" t="s">
        <v>76</v>
      </c>
      <c r="C4" s="472"/>
      <c r="D4" s="469" t="s">
        <v>82</v>
      </c>
      <c r="E4" s="346" t="s">
        <v>313</v>
      </c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8"/>
      <c r="S4" s="340" t="s">
        <v>306</v>
      </c>
      <c r="T4" s="341"/>
      <c r="U4" s="341"/>
      <c r="V4" s="342"/>
    </row>
    <row r="5" spans="1:22" ht="60" customHeight="1">
      <c r="A5" s="468"/>
      <c r="B5" s="473"/>
      <c r="C5" s="474"/>
      <c r="D5" s="470"/>
      <c r="E5" s="350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1"/>
      <c r="S5" s="89" t="s">
        <v>307</v>
      </c>
      <c r="T5" s="89" t="s">
        <v>310</v>
      </c>
      <c r="U5" s="89" t="s">
        <v>308</v>
      </c>
      <c r="V5" s="89" t="s">
        <v>309</v>
      </c>
    </row>
    <row r="6" spans="1:22" ht="20.100000000000001" customHeight="1">
      <c r="A6" s="117">
        <v>1</v>
      </c>
      <c r="B6" s="234" t="s">
        <v>409</v>
      </c>
      <c r="C6" s="235"/>
      <c r="D6" s="117">
        <v>4</v>
      </c>
      <c r="E6" s="455" t="s">
        <v>315</v>
      </c>
      <c r="F6" s="458" t="s">
        <v>316</v>
      </c>
      <c r="G6" s="458" t="s">
        <v>317</v>
      </c>
      <c r="H6" s="458" t="s">
        <v>318</v>
      </c>
      <c r="I6" s="458" t="s">
        <v>319</v>
      </c>
      <c r="J6" s="458" t="s">
        <v>320</v>
      </c>
      <c r="K6" s="458" t="s">
        <v>321</v>
      </c>
      <c r="L6" s="458" t="s">
        <v>322</v>
      </c>
      <c r="M6" s="464"/>
      <c r="N6" s="464"/>
      <c r="O6" s="464"/>
      <c r="P6" s="464"/>
      <c r="Q6" s="464"/>
      <c r="R6" s="461"/>
      <c r="S6" s="117">
        <v>2</v>
      </c>
      <c r="T6" s="117">
        <v>2</v>
      </c>
      <c r="U6" s="117"/>
      <c r="V6" s="117"/>
    </row>
    <row r="7" spans="1:22" ht="20.100000000000001" customHeight="1">
      <c r="A7" s="87">
        <f>A6+1</f>
        <v>2</v>
      </c>
      <c r="B7" s="287"/>
      <c r="C7" s="289"/>
      <c r="D7" s="86"/>
      <c r="E7" s="456"/>
      <c r="F7" s="459"/>
      <c r="G7" s="459"/>
      <c r="H7" s="459"/>
      <c r="I7" s="459"/>
      <c r="J7" s="459"/>
      <c r="K7" s="459"/>
      <c r="L7" s="459"/>
      <c r="M7" s="465"/>
      <c r="N7" s="465"/>
      <c r="O7" s="465"/>
      <c r="P7" s="465"/>
      <c r="Q7" s="465"/>
      <c r="R7" s="462"/>
      <c r="S7" s="86"/>
      <c r="T7" s="86"/>
      <c r="U7" s="86"/>
      <c r="V7" s="86"/>
    </row>
    <row r="8" spans="1:22" ht="20.100000000000001" customHeight="1">
      <c r="A8" s="87">
        <f t="shared" ref="A8:A15" si="0">A7+1</f>
        <v>3</v>
      </c>
      <c r="B8" s="287"/>
      <c r="C8" s="289"/>
      <c r="D8" s="86"/>
      <c r="E8" s="456"/>
      <c r="F8" s="459"/>
      <c r="G8" s="459"/>
      <c r="H8" s="459"/>
      <c r="I8" s="459"/>
      <c r="J8" s="459"/>
      <c r="K8" s="459"/>
      <c r="L8" s="459"/>
      <c r="M8" s="465"/>
      <c r="N8" s="465"/>
      <c r="O8" s="465"/>
      <c r="P8" s="465"/>
      <c r="Q8" s="465"/>
      <c r="R8" s="462"/>
      <c r="S8" s="86"/>
      <c r="T8" s="86"/>
      <c r="U8" s="86"/>
      <c r="V8" s="86"/>
    </row>
    <row r="9" spans="1:22" ht="20.100000000000001" customHeight="1">
      <c r="A9" s="87">
        <f t="shared" si="0"/>
        <v>4</v>
      </c>
      <c r="B9" s="287"/>
      <c r="C9" s="289"/>
      <c r="D9" s="86"/>
      <c r="E9" s="456"/>
      <c r="F9" s="459"/>
      <c r="G9" s="459"/>
      <c r="H9" s="459"/>
      <c r="I9" s="459"/>
      <c r="J9" s="459"/>
      <c r="K9" s="459"/>
      <c r="L9" s="459"/>
      <c r="M9" s="465"/>
      <c r="N9" s="465"/>
      <c r="O9" s="465"/>
      <c r="P9" s="465"/>
      <c r="Q9" s="465"/>
      <c r="R9" s="462"/>
      <c r="S9" s="86"/>
      <c r="T9" s="86"/>
      <c r="U9" s="86"/>
      <c r="V9" s="86"/>
    </row>
    <row r="10" spans="1:22" ht="20.100000000000001" customHeight="1">
      <c r="A10" s="87">
        <f t="shared" si="0"/>
        <v>5</v>
      </c>
      <c r="B10" s="287"/>
      <c r="C10" s="289"/>
      <c r="D10" s="86"/>
      <c r="E10" s="456"/>
      <c r="F10" s="459"/>
      <c r="G10" s="459"/>
      <c r="H10" s="459"/>
      <c r="I10" s="459"/>
      <c r="J10" s="459"/>
      <c r="K10" s="459"/>
      <c r="L10" s="459"/>
      <c r="M10" s="465"/>
      <c r="N10" s="465"/>
      <c r="O10" s="465"/>
      <c r="P10" s="465"/>
      <c r="Q10" s="465"/>
      <c r="R10" s="462"/>
      <c r="S10" s="86"/>
      <c r="T10" s="86"/>
      <c r="U10" s="86"/>
      <c r="V10" s="86"/>
    </row>
    <row r="11" spans="1:22" ht="20.100000000000001" customHeight="1">
      <c r="A11" s="87">
        <f t="shared" si="0"/>
        <v>6</v>
      </c>
      <c r="B11" s="287"/>
      <c r="C11" s="289"/>
      <c r="D11" s="86"/>
      <c r="E11" s="456"/>
      <c r="F11" s="459"/>
      <c r="G11" s="459"/>
      <c r="H11" s="459"/>
      <c r="I11" s="459"/>
      <c r="J11" s="459"/>
      <c r="K11" s="459"/>
      <c r="L11" s="459"/>
      <c r="M11" s="465"/>
      <c r="N11" s="465"/>
      <c r="O11" s="465"/>
      <c r="P11" s="465"/>
      <c r="Q11" s="465"/>
      <c r="R11" s="462"/>
      <c r="S11" s="86"/>
      <c r="T11" s="86"/>
      <c r="U11" s="86"/>
      <c r="V11" s="86"/>
    </row>
    <row r="12" spans="1:22" ht="20.100000000000001" customHeight="1">
      <c r="A12" s="87">
        <f t="shared" si="0"/>
        <v>7</v>
      </c>
      <c r="B12" s="287"/>
      <c r="C12" s="289"/>
      <c r="D12" s="86"/>
      <c r="E12" s="456"/>
      <c r="F12" s="459"/>
      <c r="G12" s="459"/>
      <c r="H12" s="459"/>
      <c r="I12" s="459"/>
      <c r="J12" s="459"/>
      <c r="K12" s="459"/>
      <c r="L12" s="459"/>
      <c r="M12" s="465"/>
      <c r="N12" s="465"/>
      <c r="O12" s="465"/>
      <c r="P12" s="465"/>
      <c r="Q12" s="465"/>
      <c r="R12" s="462"/>
      <c r="S12" s="86"/>
      <c r="T12" s="86"/>
      <c r="U12" s="86"/>
      <c r="V12" s="86"/>
    </row>
    <row r="13" spans="1:22" ht="20.100000000000001" customHeight="1">
      <c r="A13" s="87">
        <f t="shared" si="0"/>
        <v>8</v>
      </c>
      <c r="B13" s="287"/>
      <c r="C13" s="289"/>
      <c r="D13" s="86"/>
      <c r="E13" s="456"/>
      <c r="F13" s="459"/>
      <c r="G13" s="459"/>
      <c r="H13" s="459"/>
      <c r="I13" s="459"/>
      <c r="J13" s="459"/>
      <c r="K13" s="459"/>
      <c r="L13" s="459"/>
      <c r="M13" s="465"/>
      <c r="N13" s="465"/>
      <c r="O13" s="465"/>
      <c r="P13" s="465"/>
      <c r="Q13" s="465"/>
      <c r="R13" s="462"/>
      <c r="S13" s="86"/>
      <c r="T13" s="86"/>
      <c r="U13" s="86"/>
      <c r="V13" s="86"/>
    </row>
    <row r="14" spans="1:22" ht="20.100000000000001" customHeight="1">
      <c r="A14" s="87">
        <f t="shared" si="0"/>
        <v>9</v>
      </c>
      <c r="B14" s="287"/>
      <c r="C14" s="289"/>
      <c r="D14" s="86"/>
      <c r="E14" s="456"/>
      <c r="F14" s="459"/>
      <c r="G14" s="459"/>
      <c r="H14" s="459"/>
      <c r="I14" s="459"/>
      <c r="J14" s="459"/>
      <c r="K14" s="459"/>
      <c r="L14" s="459"/>
      <c r="M14" s="465"/>
      <c r="N14" s="465"/>
      <c r="O14" s="465"/>
      <c r="P14" s="465"/>
      <c r="Q14" s="465"/>
      <c r="R14" s="462"/>
      <c r="S14" s="86"/>
      <c r="T14" s="86"/>
      <c r="U14" s="86"/>
      <c r="V14" s="86"/>
    </row>
    <row r="15" spans="1:22" ht="20.100000000000001" customHeight="1">
      <c r="A15" s="87">
        <f t="shared" si="0"/>
        <v>10</v>
      </c>
      <c r="B15" s="287"/>
      <c r="C15" s="289"/>
      <c r="D15" s="86"/>
      <c r="E15" s="456"/>
      <c r="F15" s="459"/>
      <c r="G15" s="459"/>
      <c r="H15" s="459"/>
      <c r="I15" s="459"/>
      <c r="J15" s="459"/>
      <c r="K15" s="459"/>
      <c r="L15" s="459"/>
      <c r="M15" s="465"/>
      <c r="N15" s="465"/>
      <c r="O15" s="465"/>
      <c r="P15" s="465"/>
      <c r="Q15" s="465"/>
      <c r="R15" s="462"/>
      <c r="S15" s="86"/>
      <c r="T15" s="86"/>
      <c r="U15" s="86"/>
      <c r="V15" s="86"/>
    </row>
    <row r="16" spans="1:22" ht="20.100000000000001" customHeight="1">
      <c r="A16" s="87">
        <f t="shared" ref="A16:A17" si="1">A15+1</f>
        <v>11</v>
      </c>
      <c r="B16" s="287"/>
      <c r="C16" s="289"/>
      <c r="D16" s="86"/>
      <c r="E16" s="456"/>
      <c r="F16" s="459"/>
      <c r="G16" s="459"/>
      <c r="H16" s="459"/>
      <c r="I16" s="459"/>
      <c r="J16" s="459"/>
      <c r="K16" s="459"/>
      <c r="L16" s="459"/>
      <c r="M16" s="465"/>
      <c r="N16" s="465"/>
      <c r="O16" s="465"/>
      <c r="P16" s="465"/>
      <c r="Q16" s="465"/>
      <c r="R16" s="462"/>
      <c r="S16" s="86"/>
      <c r="T16" s="86"/>
      <c r="U16" s="86"/>
      <c r="V16" s="86"/>
    </row>
    <row r="17" spans="1:22" ht="20.100000000000001" customHeight="1">
      <c r="A17" s="87">
        <f t="shared" si="1"/>
        <v>12</v>
      </c>
      <c r="B17" s="287"/>
      <c r="C17" s="289"/>
      <c r="D17" s="86"/>
      <c r="E17" s="457"/>
      <c r="F17" s="460"/>
      <c r="G17" s="460"/>
      <c r="H17" s="460"/>
      <c r="I17" s="460"/>
      <c r="J17" s="460"/>
      <c r="K17" s="460"/>
      <c r="L17" s="460"/>
      <c r="M17" s="466"/>
      <c r="N17" s="466"/>
      <c r="O17" s="466"/>
      <c r="P17" s="466"/>
      <c r="Q17" s="466"/>
      <c r="R17" s="463"/>
      <c r="S17" s="86"/>
      <c r="T17" s="86"/>
      <c r="U17" s="86"/>
      <c r="V17" s="86"/>
    </row>
    <row r="18" spans="1:22" ht="9.949999999999999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100000000000001" customHeight="1">
      <c r="A19" s="8"/>
      <c r="B19" s="453" t="s">
        <v>314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4" t="s">
        <v>304</v>
      </c>
      <c r="Q19" s="454"/>
      <c r="R19" s="454"/>
      <c r="S19" s="454"/>
      <c r="T19" s="454"/>
      <c r="U19" s="454"/>
      <c r="V19" s="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100000000000001" customHeight="1">
      <c r="A23" s="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20.100000000000001" customHeight="1">
      <c r="A24" s="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34"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  <mergeCell ref="B2:V2"/>
    <mergeCell ref="A4:A5"/>
    <mergeCell ref="S4:V4"/>
    <mergeCell ref="D4:D5"/>
    <mergeCell ref="B4:C5"/>
    <mergeCell ref="E4:R5"/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List!$D$2:$D$5</xm:f>
          </x14:formula1>
          <xm:sqref>P19:U19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34"/>
  <sheetViews>
    <sheetView zoomScaleNormal="100" workbookViewId="0">
      <selection activeCell="V1" sqref="V1"/>
    </sheetView>
  </sheetViews>
  <sheetFormatPr defaultColWidth="3.625" defaultRowHeight="20.100000000000001" customHeight="1"/>
  <cols>
    <col min="1" max="16384" width="3.625" style="27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">
        <v>22</v>
      </c>
    </row>
    <row r="2" spans="1:22" ht="20.100000000000001" customHeight="1">
      <c r="A2" s="8"/>
      <c r="B2" s="222" t="s">
        <v>353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467" t="s">
        <v>66</v>
      </c>
      <c r="B4" s="471" t="s">
        <v>76</v>
      </c>
      <c r="C4" s="472"/>
      <c r="D4" s="469" t="s">
        <v>82</v>
      </c>
      <c r="E4" s="346" t="s">
        <v>352</v>
      </c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8"/>
      <c r="S4" s="340" t="s">
        <v>306</v>
      </c>
      <c r="T4" s="341"/>
      <c r="U4" s="341"/>
      <c r="V4" s="342"/>
    </row>
    <row r="5" spans="1:22" ht="60" customHeight="1">
      <c r="A5" s="468"/>
      <c r="B5" s="473"/>
      <c r="C5" s="474"/>
      <c r="D5" s="470"/>
      <c r="E5" s="350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1"/>
      <c r="S5" s="89" t="s">
        <v>307</v>
      </c>
      <c r="T5" s="89" t="s">
        <v>310</v>
      </c>
      <c r="U5" s="89" t="s">
        <v>308</v>
      </c>
      <c r="V5" s="89" t="s">
        <v>309</v>
      </c>
    </row>
    <row r="6" spans="1:22" ht="20.100000000000001" customHeight="1">
      <c r="A6" s="103">
        <v>1</v>
      </c>
      <c r="B6" s="287" t="s">
        <v>350</v>
      </c>
      <c r="C6" s="289"/>
      <c r="D6" s="102">
        <f>S6+T6+U6+V6</f>
        <v>9</v>
      </c>
      <c r="E6" s="455" t="s">
        <v>298</v>
      </c>
      <c r="F6" s="458" t="s">
        <v>299</v>
      </c>
      <c r="G6" s="458" t="s">
        <v>300</v>
      </c>
      <c r="H6" s="458" t="s">
        <v>301</v>
      </c>
      <c r="I6" s="458" t="s">
        <v>302</v>
      </c>
      <c r="J6" s="458"/>
      <c r="K6" s="458"/>
      <c r="L6" s="458"/>
      <c r="M6" s="464"/>
      <c r="N6" s="464"/>
      <c r="O6" s="464"/>
      <c r="P6" s="464"/>
      <c r="Q6" s="464"/>
      <c r="R6" s="461"/>
      <c r="S6" s="102">
        <v>1</v>
      </c>
      <c r="T6" s="102">
        <v>2</v>
      </c>
      <c r="U6" s="102">
        <v>3</v>
      </c>
      <c r="V6" s="102">
        <v>3</v>
      </c>
    </row>
    <row r="7" spans="1:22" ht="20.100000000000001" customHeight="1">
      <c r="A7" s="103">
        <f>A6+1</f>
        <v>2</v>
      </c>
      <c r="B7" s="287"/>
      <c r="C7" s="289"/>
      <c r="D7" s="102"/>
      <c r="E7" s="456"/>
      <c r="F7" s="459"/>
      <c r="G7" s="459"/>
      <c r="H7" s="459"/>
      <c r="I7" s="459"/>
      <c r="J7" s="459"/>
      <c r="K7" s="459"/>
      <c r="L7" s="459"/>
      <c r="M7" s="465"/>
      <c r="N7" s="465"/>
      <c r="O7" s="465"/>
      <c r="P7" s="465"/>
      <c r="Q7" s="465"/>
      <c r="R7" s="462"/>
      <c r="S7" s="102"/>
      <c r="T7" s="102"/>
      <c r="U7" s="102"/>
      <c r="V7" s="102"/>
    </row>
    <row r="8" spans="1:22" ht="20.100000000000001" customHeight="1">
      <c r="A8" s="103">
        <f t="shared" ref="A8:A17" si="0">A7+1</f>
        <v>3</v>
      </c>
      <c r="B8" s="287"/>
      <c r="C8" s="289"/>
      <c r="D8" s="102"/>
      <c r="E8" s="456"/>
      <c r="F8" s="459"/>
      <c r="G8" s="459"/>
      <c r="H8" s="459"/>
      <c r="I8" s="459"/>
      <c r="J8" s="459"/>
      <c r="K8" s="459"/>
      <c r="L8" s="459"/>
      <c r="M8" s="465"/>
      <c r="N8" s="465"/>
      <c r="O8" s="465"/>
      <c r="P8" s="465"/>
      <c r="Q8" s="465"/>
      <c r="R8" s="462"/>
      <c r="S8" s="102"/>
      <c r="T8" s="102"/>
      <c r="U8" s="102"/>
      <c r="V8" s="102"/>
    </row>
    <row r="9" spans="1:22" ht="20.100000000000001" customHeight="1">
      <c r="A9" s="103">
        <f t="shared" si="0"/>
        <v>4</v>
      </c>
      <c r="B9" s="287"/>
      <c r="C9" s="289"/>
      <c r="D9" s="102"/>
      <c r="E9" s="456"/>
      <c r="F9" s="459"/>
      <c r="G9" s="459"/>
      <c r="H9" s="459"/>
      <c r="I9" s="459"/>
      <c r="J9" s="459"/>
      <c r="K9" s="459"/>
      <c r="L9" s="459"/>
      <c r="M9" s="465"/>
      <c r="N9" s="465"/>
      <c r="O9" s="465"/>
      <c r="P9" s="465"/>
      <c r="Q9" s="465"/>
      <c r="R9" s="462"/>
      <c r="S9" s="102"/>
      <c r="T9" s="102"/>
      <c r="U9" s="102"/>
      <c r="V9" s="102"/>
    </row>
    <row r="10" spans="1:22" ht="20.100000000000001" customHeight="1">
      <c r="A10" s="103">
        <f t="shared" si="0"/>
        <v>5</v>
      </c>
      <c r="B10" s="287"/>
      <c r="C10" s="289"/>
      <c r="D10" s="102"/>
      <c r="E10" s="456"/>
      <c r="F10" s="459"/>
      <c r="G10" s="459"/>
      <c r="H10" s="459"/>
      <c r="I10" s="459"/>
      <c r="J10" s="459"/>
      <c r="K10" s="459"/>
      <c r="L10" s="459"/>
      <c r="M10" s="465"/>
      <c r="N10" s="465"/>
      <c r="O10" s="465"/>
      <c r="P10" s="465"/>
      <c r="Q10" s="465"/>
      <c r="R10" s="462"/>
      <c r="S10" s="102"/>
      <c r="T10" s="102"/>
      <c r="U10" s="102"/>
      <c r="V10" s="102"/>
    </row>
    <row r="11" spans="1:22" ht="20.100000000000001" customHeight="1">
      <c r="A11" s="103">
        <f t="shared" si="0"/>
        <v>6</v>
      </c>
      <c r="B11" s="287"/>
      <c r="C11" s="289"/>
      <c r="D11" s="102"/>
      <c r="E11" s="456"/>
      <c r="F11" s="459"/>
      <c r="G11" s="459"/>
      <c r="H11" s="459"/>
      <c r="I11" s="459"/>
      <c r="J11" s="459"/>
      <c r="K11" s="459"/>
      <c r="L11" s="459"/>
      <c r="M11" s="465"/>
      <c r="N11" s="465"/>
      <c r="O11" s="465"/>
      <c r="P11" s="465"/>
      <c r="Q11" s="465"/>
      <c r="R11" s="462"/>
      <c r="S11" s="102"/>
      <c r="T11" s="102"/>
      <c r="U11" s="102"/>
      <c r="V11" s="102"/>
    </row>
    <row r="12" spans="1:22" ht="20.100000000000001" customHeight="1">
      <c r="A12" s="103">
        <f t="shared" si="0"/>
        <v>7</v>
      </c>
      <c r="B12" s="287"/>
      <c r="C12" s="289"/>
      <c r="D12" s="102"/>
      <c r="E12" s="456"/>
      <c r="F12" s="459"/>
      <c r="G12" s="459"/>
      <c r="H12" s="459"/>
      <c r="I12" s="459"/>
      <c r="J12" s="459"/>
      <c r="K12" s="459"/>
      <c r="L12" s="459"/>
      <c r="M12" s="465"/>
      <c r="N12" s="465"/>
      <c r="O12" s="465"/>
      <c r="P12" s="465"/>
      <c r="Q12" s="465"/>
      <c r="R12" s="462"/>
      <c r="S12" s="102"/>
      <c r="T12" s="102"/>
      <c r="U12" s="102"/>
      <c r="V12" s="102"/>
    </row>
    <row r="13" spans="1:22" ht="20.100000000000001" customHeight="1">
      <c r="A13" s="103">
        <f t="shared" si="0"/>
        <v>8</v>
      </c>
      <c r="B13" s="287"/>
      <c r="C13" s="289"/>
      <c r="D13" s="102"/>
      <c r="E13" s="456"/>
      <c r="F13" s="459"/>
      <c r="G13" s="459"/>
      <c r="H13" s="459"/>
      <c r="I13" s="459"/>
      <c r="J13" s="459"/>
      <c r="K13" s="459"/>
      <c r="L13" s="459"/>
      <c r="M13" s="465"/>
      <c r="N13" s="465"/>
      <c r="O13" s="465"/>
      <c r="P13" s="465"/>
      <c r="Q13" s="465"/>
      <c r="R13" s="462"/>
      <c r="S13" s="102"/>
      <c r="T13" s="102"/>
      <c r="U13" s="102"/>
      <c r="V13" s="102"/>
    </row>
    <row r="14" spans="1:22" ht="20.100000000000001" customHeight="1">
      <c r="A14" s="103">
        <f t="shared" si="0"/>
        <v>9</v>
      </c>
      <c r="B14" s="287"/>
      <c r="C14" s="289"/>
      <c r="D14" s="102"/>
      <c r="E14" s="456"/>
      <c r="F14" s="459"/>
      <c r="G14" s="459"/>
      <c r="H14" s="459"/>
      <c r="I14" s="459"/>
      <c r="J14" s="459"/>
      <c r="K14" s="459"/>
      <c r="L14" s="459"/>
      <c r="M14" s="465"/>
      <c r="N14" s="465"/>
      <c r="O14" s="465"/>
      <c r="P14" s="465"/>
      <c r="Q14" s="465"/>
      <c r="R14" s="462"/>
      <c r="S14" s="102"/>
      <c r="T14" s="102"/>
      <c r="U14" s="102"/>
      <c r="V14" s="102"/>
    </row>
    <row r="15" spans="1:22" ht="20.100000000000001" customHeight="1">
      <c r="A15" s="103">
        <f t="shared" si="0"/>
        <v>10</v>
      </c>
      <c r="B15" s="287"/>
      <c r="C15" s="289"/>
      <c r="D15" s="102"/>
      <c r="E15" s="456"/>
      <c r="F15" s="459"/>
      <c r="G15" s="459"/>
      <c r="H15" s="459"/>
      <c r="I15" s="459"/>
      <c r="J15" s="459"/>
      <c r="K15" s="459"/>
      <c r="L15" s="459"/>
      <c r="M15" s="465"/>
      <c r="N15" s="465"/>
      <c r="O15" s="465"/>
      <c r="P15" s="465"/>
      <c r="Q15" s="465"/>
      <c r="R15" s="462"/>
      <c r="S15" s="102"/>
      <c r="T15" s="102"/>
      <c r="U15" s="102"/>
      <c r="V15" s="102"/>
    </row>
    <row r="16" spans="1:22" ht="20.100000000000001" customHeight="1">
      <c r="A16" s="103">
        <f t="shared" si="0"/>
        <v>11</v>
      </c>
      <c r="B16" s="287"/>
      <c r="C16" s="289"/>
      <c r="D16" s="102"/>
      <c r="E16" s="456"/>
      <c r="F16" s="459"/>
      <c r="G16" s="459"/>
      <c r="H16" s="459"/>
      <c r="I16" s="459"/>
      <c r="J16" s="459"/>
      <c r="K16" s="459"/>
      <c r="L16" s="459"/>
      <c r="M16" s="465"/>
      <c r="N16" s="465"/>
      <c r="O16" s="465"/>
      <c r="P16" s="465"/>
      <c r="Q16" s="465"/>
      <c r="R16" s="462"/>
      <c r="S16" s="102"/>
      <c r="T16" s="102"/>
      <c r="U16" s="102"/>
      <c r="V16" s="102"/>
    </row>
    <row r="17" spans="1:22" ht="20.100000000000001" customHeight="1">
      <c r="A17" s="103">
        <f t="shared" si="0"/>
        <v>12</v>
      </c>
      <c r="B17" s="287"/>
      <c r="C17" s="289"/>
      <c r="D17" s="102"/>
      <c r="E17" s="457"/>
      <c r="F17" s="460"/>
      <c r="G17" s="460"/>
      <c r="H17" s="460"/>
      <c r="I17" s="460"/>
      <c r="J17" s="460"/>
      <c r="K17" s="460"/>
      <c r="L17" s="460"/>
      <c r="M17" s="466"/>
      <c r="N17" s="466"/>
      <c r="O17" s="466"/>
      <c r="P17" s="466"/>
      <c r="Q17" s="466"/>
      <c r="R17" s="463"/>
      <c r="S17" s="102"/>
      <c r="T17" s="102"/>
      <c r="U17" s="102"/>
      <c r="V17" s="102"/>
    </row>
    <row r="18" spans="1:22" ht="9.949999999999999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100000000000001" customHeight="1">
      <c r="A19" s="8"/>
      <c r="B19" s="453" t="s">
        <v>354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4" t="s">
        <v>83</v>
      </c>
      <c r="Q19" s="454"/>
      <c r="R19" s="454"/>
      <c r="S19" s="454"/>
      <c r="T19" s="454"/>
      <c r="U19" s="454"/>
      <c r="V19" s="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100000000000001" customHeight="1">
      <c r="A23" s="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20.100000000000001" customHeight="1">
      <c r="A24" s="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34">
    <mergeCell ref="B19:O19"/>
    <mergeCell ref="P19:U19"/>
    <mergeCell ref="P6:P17"/>
    <mergeCell ref="Q6:Q17"/>
    <mergeCell ref="R6:R17"/>
    <mergeCell ref="B7:C7"/>
    <mergeCell ref="B8:C8"/>
    <mergeCell ref="B9:C9"/>
    <mergeCell ref="B10:C10"/>
    <mergeCell ref="B11:C11"/>
    <mergeCell ref="B12:C12"/>
    <mergeCell ref="B13:C13"/>
    <mergeCell ref="J6:J17"/>
    <mergeCell ref="K6:K17"/>
    <mergeCell ref="L6:L17"/>
    <mergeCell ref="M6:M17"/>
    <mergeCell ref="N6:N17"/>
    <mergeCell ref="O6:O17"/>
    <mergeCell ref="B6:C6"/>
    <mergeCell ref="E6:E17"/>
    <mergeCell ref="F6:F17"/>
    <mergeCell ref="G6:G17"/>
    <mergeCell ref="H6:H17"/>
    <mergeCell ref="I6:I17"/>
    <mergeCell ref="B14:C14"/>
    <mergeCell ref="B15:C15"/>
    <mergeCell ref="B16:C16"/>
    <mergeCell ref="B17:C17"/>
    <mergeCell ref="B2:V2"/>
    <mergeCell ref="A4:A5"/>
    <mergeCell ref="B4:C5"/>
    <mergeCell ref="D4:D5"/>
    <mergeCell ref="E4:R5"/>
    <mergeCell ref="S4:V4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List!$D$2:$D$5</xm:f>
          </x14:formula1>
          <xm:sqref>P19:U19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32"/>
  <sheetViews>
    <sheetView workbookViewId="0">
      <selection activeCell="V1" sqref="V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23</v>
      </c>
    </row>
    <row r="2" spans="1:22" ht="20.100000000000001" customHeight="1">
      <c r="A2" s="17"/>
      <c r="B2" s="179" t="s">
        <v>323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1:22" ht="20.100000000000001" customHeight="1">
      <c r="A3" s="4"/>
      <c r="B3" s="199" t="s">
        <v>334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</row>
    <row r="4" spans="1:22" ht="20.100000000000001" customHeight="1">
      <c r="A4" s="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20.100000000000001" customHeight="1">
      <c r="A5" s="4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1:22" ht="20.100000000000001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0.100000000000001" customHeight="1">
      <c r="A7" s="4"/>
      <c r="B7" s="10"/>
      <c r="C7" s="10"/>
      <c r="D7" s="10"/>
      <c r="E7" s="477" t="s">
        <v>16</v>
      </c>
      <c r="F7" s="477"/>
      <c r="G7" s="477"/>
      <c r="H7" s="218"/>
      <c r="I7" s="218"/>
      <c r="J7" s="218"/>
      <c r="K7" s="218"/>
      <c r="L7" s="218"/>
      <c r="M7" s="218"/>
      <c r="N7" s="218"/>
      <c r="O7" s="177" t="s">
        <v>3</v>
      </c>
      <c r="P7" s="177"/>
      <c r="Q7" s="177"/>
      <c r="R7" s="177"/>
      <c r="S7" s="10"/>
      <c r="T7" s="10"/>
      <c r="U7" s="10"/>
      <c r="V7" s="10"/>
    </row>
    <row r="8" spans="1:22" ht="20.100000000000001" customHeight="1">
      <c r="A8" s="4"/>
      <c r="B8" s="10"/>
      <c r="C8" s="10"/>
      <c r="D8" s="10"/>
      <c r="E8" s="10"/>
      <c r="F8" s="10"/>
      <c r="G8" s="10"/>
      <c r="H8" s="475" t="str">
        <f>"(" &amp;ปก!G24&amp; ")"</f>
        <v>(นางสุรีย์  วงศ์นวล)</v>
      </c>
      <c r="I8" s="475"/>
      <c r="J8" s="475"/>
      <c r="K8" s="475"/>
      <c r="L8" s="475"/>
      <c r="M8" s="475"/>
      <c r="N8" s="475"/>
      <c r="O8" s="10"/>
      <c r="P8" s="10"/>
      <c r="Q8" s="10"/>
      <c r="R8" s="10"/>
      <c r="S8" s="10"/>
      <c r="T8" s="10"/>
      <c r="U8" s="10"/>
      <c r="V8" s="10"/>
    </row>
    <row r="9" spans="1:22" ht="20.100000000000001" customHeight="1">
      <c r="A9" s="4"/>
      <c r="B9" s="10"/>
      <c r="C9" s="10"/>
      <c r="D9" s="10"/>
      <c r="E9" s="10"/>
      <c r="F9" s="10"/>
      <c r="G9" s="10"/>
      <c r="H9" s="181" t="str">
        <f>ปก!G25</f>
        <v>ครูชำนาญการพิเศษ</v>
      </c>
      <c r="I9" s="181"/>
      <c r="J9" s="181"/>
      <c r="K9" s="181"/>
      <c r="L9" s="181"/>
      <c r="M9" s="181"/>
      <c r="N9" s="181"/>
      <c r="O9" s="10"/>
      <c r="P9" s="10"/>
      <c r="Q9" s="10"/>
      <c r="R9" s="10"/>
      <c r="S9" s="10"/>
      <c r="T9" s="10"/>
      <c r="U9" s="10"/>
      <c r="V9" s="10"/>
    </row>
    <row r="10" spans="1:22" ht="20.100000000000001" customHeight="1">
      <c r="A10" s="4"/>
      <c r="B10" s="10"/>
      <c r="C10" s="10"/>
      <c r="D10" s="10"/>
      <c r="E10" s="10"/>
      <c r="F10" s="10"/>
      <c r="G10" s="10"/>
      <c r="H10" s="476">
        <v>241880</v>
      </c>
      <c r="I10" s="476"/>
      <c r="J10" s="476"/>
      <c r="K10" s="476"/>
      <c r="L10" s="476"/>
      <c r="M10" s="476"/>
      <c r="N10" s="476"/>
      <c r="O10" s="10"/>
      <c r="P10" s="10"/>
      <c r="Q10" s="10"/>
      <c r="R10" s="10"/>
      <c r="S10" s="10"/>
      <c r="T10" s="10"/>
      <c r="U10" s="10"/>
      <c r="V10" s="10"/>
    </row>
    <row r="11" spans="1:22" ht="20.100000000000001" customHeight="1">
      <c r="A11" s="4"/>
      <c r="B11" s="10"/>
      <c r="C11" s="10"/>
      <c r="D11" s="10"/>
      <c r="E11" s="10"/>
      <c r="F11" s="10"/>
      <c r="G11" s="10"/>
      <c r="H11" s="95"/>
      <c r="I11" s="95"/>
      <c r="J11" s="95"/>
      <c r="K11" s="95"/>
      <c r="L11" s="95"/>
      <c r="M11" s="95"/>
      <c r="N11" s="95"/>
      <c r="O11" s="10"/>
      <c r="P11" s="10"/>
      <c r="Q11" s="10"/>
      <c r="R11" s="10"/>
      <c r="S11" s="10"/>
      <c r="T11" s="10"/>
      <c r="U11" s="10"/>
      <c r="V11" s="10"/>
    </row>
    <row r="12" spans="1:22" ht="20.100000000000001" customHeight="1">
      <c r="A12" s="4"/>
      <c r="B12" s="10"/>
      <c r="C12" s="10"/>
      <c r="D12" s="10"/>
      <c r="E12" s="10"/>
      <c r="F12" s="10"/>
      <c r="G12" s="10"/>
      <c r="H12" s="95"/>
      <c r="I12" s="95"/>
      <c r="J12" s="95"/>
      <c r="K12" s="95"/>
      <c r="L12" s="95"/>
      <c r="M12" s="95"/>
      <c r="N12" s="95"/>
      <c r="O12" s="10"/>
      <c r="P12" s="10"/>
      <c r="Q12" s="10"/>
      <c r="R12" s="10"/>
      <c r="S12" s="10"/>
      <c r="T12" s="10"/>
      <c r="U12" s="10"/>
      <c r="V12" s="10"/>
    </row>
    <row r="13" spans="1:22" ht="20.100000000000001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0.100000000000001" customHeight="1">
      <c r="A14" s="4"/>
      <c r="B14" s="10"/>
      <c r="C14" s="10"/>
      <c r="D14" s="10"/>
      <c r="E14" s="10"/>
      <c r="F14" s="10"/>
      <c r="G14" s="10"/>
      <c r="H14" s="12"/>
      <c r="I14" s="12"/>
      <c r="J14" s="12"/>
      <c r="K14" s="12"/>
      <c r="L14" s="12"/>
      <c r="M14" s="12"/>
      <c r="N14" s="12"/>
      <c r="O14" s="10"/>
      <c r="P14" s="10"/>
      <c r="Q14" s="10"/>
      <c r="R14" s="10"/>
      <c r="S14" s="10"/>
      <c r="T14" s="10"/>
      <c r="U14" s="10"/>
      <c r="V14" s="10"/>
    </row>
    <row r="15" spans="1:22" ht="20.100000000000001" customHeight="1">
      <c r="A15" s="4"/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/>
      <c r="N15" s="12"/>
      <c r="O15" s="10"/>
      <c r="P15" s="10"/>
      <c r="Q15" s="10"/>
      <c r="R15" s="10"/>
      <c r="S15" s="10"/>
      <c r="T15" s="10"/>
      <c r="U15" s="10"/>
      <c r="V15" s="10"/>
    </row>
    <row r="16" spans="1:22" ht="20.100000000000001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0.100000000000001" customHeight="1">
      <c r="A17" s="4"/>
      <c r="B17" s="4"/>
      <c r="C17" s="4"/>
      <c r="D17" s="4"/>
      <c r="E17" s="477" t="s">
        <v>16</v>
      </c>
      <c r="F17" s="477"/>
      <c r="G17" s="477"/>
      <c r="H17" s="218"/>
      <c r="I17" s="218"/>
      <c r="J17" s="218"/>
      <c r="K17" s="218"/>
      <c r="L17" s="218"/>
      <c r="M17" s="218"/>
      <c r="N17" s="218"/>
      <c r="O17" s="177" t="s">
        <v>326</v>
      </c>
      <c r="P17" s="177"/>
      <c r="Q17" s="177"/>
      <c r="R17" s="177"/>
      <c r="S17" s="4"/>
      <c r="T17" s="4"/>
      <c r="U17" s="4"/>
      <c r="V17" s="4"/>
    </row>
    <row r="18" spans="1:22" ht="20.100000000000001" customHeight="1">
      <c r="A18" s="2"/>
      <c r="B18" s="4"/>
      <c r="C18" s="4"/>
      <c r="D18" s="4"/>
      <c r="E18" s="10"/>
      <c r="F18" s="10"/>
      <c r="G18" s="96" t="s">
        <v>324</v>
      </c>
      <c r="H18" s="478"/>
      <c r="I18" s="478"/>
      <c r="J18" s="478"/>
      <c r="K18" s="478"/>
      <c r="L18" s="478"/>
      <c r="M18" s="478"/>
      <c r="N18" s="478"/>
      <c r="O18" s="10" t="s">
        <v>325</v>
      </c>
      <c r="P18" s="10"/>
      <c r="Q18" s="10"/>
      <c r="R18" s="10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10"/>
      <c r="F19" s="10"/>
      <c r="G19" s="181" t="s">
        <v>327</v>
      </c>
      <c r="H19" s="181"/>
      <c r="I19" s="181"/>
      <c r="J19" s="181"/>
      <c r="K19" s="181"/>
      <c r="L19" s="218"/>
      <c r="M19" s="218"/>
      <c r="N19" s="218"/>
      <c r="O19" s="218"/>
      <c r="P19" s="218"/>
      <c r="Q19" s="10"/>
      <c r="R19" s="10"/>
      <c r="S19" s="6"/>
      <c r="T19" s="6"/>
      <c r="U19" s="6"/>
      <c r="V19" s="4"/>
    </row>
    <row r="20" spans="1:22" ht="20.100000000000001" customHeight="1">
      <c r="A20" s="3"/>
      <c r="B20" s="4"/>
      <c r="C20" s="4"/>
      <c r="D20" s="4"/>
      <c r="E20" s="10"/>
      <c r="F20" s="10"/>
      <c r="G20" s="10"/>
      <c r="H20" s="476">
        <v>241880</v>
      </c>
      <c r="I20" s="476"/>
      <c r="J20" s="476"/>
      <c r="K20" s="476"/>
      <c r="L20" s="476"/>
      <c r="M20" s="476"/>
      <c r="N20" s="476"/>
      <c r="O20" s="10"/>
      <c r="P20" s="10"/>
      <c r="Q20" s="10"/>
      <c r="R20" s="10"/>
      <c r="S20" s="8"/>
      <c r="T20" s="8"/>
      <c r="U20" s="8"/>
      <c r="V20" s="4"/>
    </row>
    <row r="21" spans="1:22" ht="20.100000000000001" customHeight="1">
      <c r="A21" s="3"/>
      <c r="B21" s="4"/>
      <c r="C21" s="4"/>
      <c r="D21" s="4"/>
      <c r="E21" s="10"/>
      <c r="F21" s="10"/>
      <c r="G21" s="10"/>
      <c r="H21" s="12"/>
      <c r="I21" s="12"/>
      <c r="J21" s="12"/>
      <c r="K21" s="12"/>
      <c r="L21" s="12"/>
      <c r="M21" s="12"/>
      <c r="N21" s="12"/>
      <c r="O21" s="10"/>
      <c r="P21" s="10"/>
      <c r="Q21" s="10"/>
      <c r="R21" s="10"/>
      <c r="S21" s="8"/>
      <c r="T21" s="8"/>
      <c r="U21" s="8"/>
      <c r="V21" s="4"/>
    </row>
    <row r="22" spans="1:22" ht="20.100000000000001" customHeight="1">
      <c r="A22" s="3"/>
      <c r="B22" s="4"/>
      <c r="C22" s="4"/>
      <c r="D22" s="4"/>
      <c r="E22" s="10"/>
      <c r="F22" s="10"/>
      <c r="G22" s="10"/>
      <c r="H22" s="12"/>
      <c r="I22" s="12"/>
      <c r="J22" s="12"/>
      <c r="K22" s="12"/>
      <c r="L22" s="12"/>
      <c r="M22" s="12"/>
      <c r="N22" s="12"/>
      <c r="O22" s="10"/>
      <c r="P22" s="10"/>
      <c r="Q22" s="10"/>
      <c r="R22" s="10"/>
      <c r="S22" s="8"/>
      <c r="T22" s="8"/>
      <c r="U22" s="8"/>
      <c r="V22" s="4"/>
    </row>
    <row r="23" spans="1:22" ht="20.100000000000001" customHeight="1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90"/>
      <c r="P23" s="90"/>
      <c r="Q23" s="90"/>
      <c r="R23" s="90"/>
      <c r="S23" s="90"/>
      <c r="T23" s="90"/>
      <c r="U23" s="90"/>
      <c r="V23" s="4"/>
    </row>
    <row r="24" spans="1:22" ht="20.100000000000001" customHeight="1">
      <c r="A24" s="3"/>
      <c r="B24" s="4"/>
      <c r="C24" s="4"/>
      <c r="D24" s="4"/>
      <c r="E24" s="477" t="s">
        <v>16</v>
      </c>
      <c r="F24" s="477"/>
      <c r="G24" s="477"/>
      <c r="H24" s="218"/>
      <c r="I24" s="218"/>
      <c r="J24" s="218"/>
      <c r="K24" s="218"/>
      <c r="L24" s="218"/>
      <c r="M24" s="218"/>
      <c r="N24" s="218"/>
      <c r="O24" s="177" t="s">
        <v>326</v>
      </c>
      <c r="P24" s="177"/>
      <c r="Q24" s="177"/>
      <c r="R24" s="177"/>
      <c r="S24" s="91"/>
      <c r="T24" s="91"/>
      <c r="U24" s="91"/>
      <c r="V24" s="4"/>
    </row>
    <row r="25" spans="1:22" ht="20.100000000000001" customHeight="1">
      <c r="A25" s="2"/>
      <c r="B25" s="4"/>
      <c r="C25" s="4"/>
      <c r="D25" s="4"/>
      <c r="E25" s="10"/>
      <c r="F25" s="10"/>
      <c r="G25" s="96" t="s">
        <v>324</v>
      </c>
      <c r="H25" s="478" t="s">
        <v>461</v>
      </c>
      <c r="I25" s="478"/>
      <c r="J25" s="478"/>
      <c r="K25" s="478"/>
      <c r="L25" s="478"/>
      <c r="M25" s="478"/>
      <c r="N25" s="478"/>
      <c r="O25" s="10" t="s">
        <v>325</v>
      </c>
      <c r="P25" s="10"/>
      <c r="Q25" s="10"/>
      <c r="R25" s="10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10"/>
      <c r="F26" s="10"/>
      <c r="G26" s="181" t="s">
        <v>462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0"/>
      <c r="R26" s="10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10"/>
      <c r="F27" s="10"/>
      <c r="G27" s="10"/>
      <c r="H27" s="476">
        <v>241880</v>
      </c>
      <c r="I27" s="476"/>
      <c r="J27" s="476"/>
      <c r="K27" s="476"/>
      <c r="L27" s="476"/>
      <c r="M27" s="476"/>
      <c r="N27" s="476"/>
      <c r="O27" s="10"/>
      <c r="P27" s="10"/>
      <c r="Q27" s="10"/>
      <c r="R27" s="10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10"/>
      <c r="F28" s="10"/>
      <c r="G28" s="10"/>
      <c r="H28" s="12"/>
      <c r="I28" s="12"/>
      <c r="J28" s="12"/>
      <c r="K28" s="12"/>
      <c r="L28" s="12"/>
      <c r="M28" s="12"/>
      <c r="N28" s="12"/>
      <c r="O28" s="10"/>
      <c r="P28" s="10"/>
      <c r="Q28" s="10"/>
      <c r="R28" s="10"/>
      <c r="S28" s="4"/>
      <c r="T28" s="4"/>
      <c r="U28" s="4"/>
      <c r="V28" s="4"/>
    </row>
    <row r="29" spans="1:22" ht="20.100000000000001" customHeight="1">
      <c r="A29" s="2"/>
      <c r="B29" s="4"/>
      <c r="C29" s="4"/>
      <c r="D29" s="4"/>
      <c r="E29" s="10"/>
      <c r="F29" s="10"/>
      <c r="G29" s="10"/>
      <c r="H29" s="12"/>
      <c r="I29" s="12"/>
      <c r="J29" s="12"/>
      <c r="K29" s="12"/>
      <c r="L29" s="12"/>
      <c r="M29" s="12"/>
      <c r="N29" s="12"/>
      <c r="O29" s="10"/>
      <c r="P29" s="10"/>
      <c r="Q29" s="10"/>
      <c r="R29" s="10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10"/>
      <c r="F30" s="10"/>
      <c r="G30" s="10"/>
      <c r="H30" s="12"/>
      <c r="I30" s="12"/>
      <c r="J30" s="12"/>
      <c r="K30" s="12"/>
      <c r="L30" s="12"/>
      <c r="M30" s="12"/>
      <c r="N30" s="12"/>
      <c r="O30" s="10"/>
      <c r="P30" s="10"/>
      <c r="Q30" s="10"/>
      <c r="R30" s="10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10"/>
      <c r="F31" s="10"/>
      <c r="G31" s="10"/>
      <c r="H31" s="12"/>
      <c r="I31" s="12"/>
      <c r="J31" s="12"/>
      <c r="K31" s="12"/>
      <c r="L31" s="12"/>
      <c r="M31" s="12"/>
      <c r="N31" s="12"/>
      <c r="O31" s="10"/>
      <c r="P31" s="10"/>
      <c r="Q31" s="10"/>
      <c r="R31" s="10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</sheetData>
  <mergeCells count="21">
    <mergeCell ref="H20:N20"/>
    <mergeCell ref="H27:N27"/>
    <mergeCell ref="E24:G24"/>
    <mergeCell ref="H24:N24"/>
    <mergeCell ref="O24:R24"/>
    <mergeCell ref="H25:N25"/>
    <mergeCell ref="G26:P26"/>
    <mergeCell ref="E17:G17"/>
    <mergeCell ref="H17:N17"/>
    <mergeCell ref="O17:R17"/>
    <mergeCell ref="H18:N18"/>
    <mergeCell ref="G19:K19"/>
    <mergeCell ref="L19:P19"/>
    <mergeCell ref="H8:N8"/>
    <mergeCell ref="H9:N9"/>
    <mergeCell ref="H10:N10"/>
    <mergeCell ref="B2:V2"/>
    <mergeCell ref="B3:V3"/>
    <mergeCell ref="E7:G7"/>
    <mergeCell ref="H7:N7"/>
    <mergeCell ref="O7:R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36"/>
  <sheetViews>
    <sheetView workbookViewId="0">
      <selection activeCell="V1" sqref="V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7"/>
      <c r="B2" s="16"/>
      <c r="C2" s="479" t="s">
        <v>28</v>
      </c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16"/>
      <c r="V2" s="16"/>
    </row>
    <row r="3" spans="1:22" ht="20.100000000000001" customHeight="1">
      <c r="A3" s="4"/>
      <c r="B3" s="6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6"/>
      <c r="V3" s="6"/>
    </row>
    <row r="4" spans="1:22" ht="20.100000000000001" customHeight="1">
      <c r="A4" s="4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20.100000000000001" customHeight="1">
      <c r="A5" s="4"/>
      <c r="B5" s="92"/>
      <c r="C5" s="92"/>
      <c r="D5" s="100" t="s">
        <v>329</v>
      </c>
      <c r="E5" s="219" t="s">
        <v>328</v>
      </c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92"/>
      <c r="U5" s="92"/>
      <c r="V5" s="92"/>
    </row>
    <row r="6" spans="1:22" ht="20.100000000000001" customHeight="1">
      <c r="A6" s="4"/>
      <c r="B6" s="12"/>
      <c r="C6" s="12"/>
      <c r="D6" s="100" t="s">
        <v>329</v>
      </c>
      <c r="E6" s="219" t="s">
        <v>330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12"/>
      <c r="U6" s="12"/>
      <c r="V6" s="12"/>
    </row>
    <row r="7" spans="1:22" ht="20.100000000000001" customHeight="1">
      <c r="A7" s="4"/>
      <c r="B7" s="12"/>
      <c r="C7" s="12"/>
      <c r="D7" s="100" t="s">
        <v>329</v>
      </c>
      <c r="E7" s="219" t="s">
        <v>331</v>
      </c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12"/>
      <c r="U7" s="12"/>
      <c r="V7" s="12"/>
    </row>
    <row r="8" spans="1:22" ht="20.100000000000001" customHeight="1">
      <c r="A8" s="4"/>
      <c r="B8" s="12"/>
      <c r="C8" s="12"/>
      <c r="D8" s="100" t="s">
        <v>329</v>
      </c>
      <c r="E8" s="219" t="s">
        <v>332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12"/>
      <c r="U8" s="12"/>
      <c r="V8" s="12"/>
    </row>
    <row r="9" spans="1:22" ht="20.100000000000001" customHeight="1">
      <c r="A9" s="4"/>
      <c r="B9" s="12"/>
      <c r="C9" s="12"/>
      <c r="D9" s="100" t="s">
        <v>329</v>
      </c>
      <c r="E9" s="219" t="s">
        <v>333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99"/>
      <c r="I10" s="99"/>
      <c r="J10" s="99"/>
      <c r="K10" s="99"/>
      <c r="L10" s="99"/>
      <c r="M10" s="99"/>
      <c r="N10" s="99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97"/>
      <c r="I11" s="97"/>
      <c r="J11" s="97"/>
      <c r="K11" s="97"/>
      <c r="L11" s="97"/>
      <c r="M11" s="97"/>
      <c r="N11" s="97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97"/>
      <c r="I12" s="97"/>
      <c r="J12" s="97"/>
      <c r="K12" s="97"/>
      <c r="L12" s="97"/>
      <c r="M12" s="97"/>
      <c r="N12" s="97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A15" s="4"/>
      <c r="B15" s="12"/>
      <c r="C15" s="12"/>
      <c r="D15" s="12"/>
      <c r="E15" s="12"/>
      <c r="F15" s="12"/>
      <c r="G15" s="9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0.100000000000001" customHeight="1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0.100000000000001" customHeight="1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4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</row>
    <row r="22" spans="1:22" ht="20.100000000000001" customHeight="1">
      <c r="A22" s="2"/>
      <c r="B22" s="6"/>
      <c r="C22" s="6"/>
      <c r="D22" s="6"/>
      <c r="E22" s="12"/>
      <c r="F22" s="12"/>
      <c r="G22" s="9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</row>
    <row r="23" spans="1:22" ht="20.100000000000001" customHeight="1">
      <c r="A23" s="2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</row>
    <row r="24" spans="1:22" ht="20.100000000000001" customHeight="1">
      <c r="A24" s="3"/>
      <c r="B24" s="6"/>
      <c r="C24" s="6"/>
      <c r="D24" s="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6"/>
    </row>
    <row r="25" spans="1:22" ht="20.100000000000001" customHeight="1">
      <c r="A25" s="3"/>
      <c r="B25" s="6"/>
      <c r="C25" s="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6"/>
    </row>
    <row r="26" spans="1:22" ht="20.100000000000001" customHeight="1">
      <c r="A26" s="3"/>
      <c r="B26" s="6"/>
      <c r="C26" s="6"/>
      <c r="D26" s="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6"/>
    </row>
    <row r="27" spans="1:22" ht="20.100000000000001" customHeight="1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8"/>
      <c r="U27" s="8"/>
      <c r="V27" s="6"/>
    </row>
    <row r="28" spans="1:22" ht="20.100000000000001" customHeight="1">
      <c r="A28" s="3"/>
      <c r="B28" s="6"/>
      <c r="C28" s="6"/>
      <c r="D28" s="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6"/>
    </row>
    <row r="29" spans="1:22" ht="20.100000000000001" customHeight="1">
      <c r="A29" s="2"/>
      <c r="B29" s="6"/>
      <c r="C29" s="6"/>
      <c r="D29" s="6"/>
      <c r="E29" s="12"/>
      <c r="F29" s="12"/>
      <c r="G29" s="9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</row>
    <row r="30" spans="1:22" ht="20.100000000000001" customHeight="1">
      <c r="A30" s="2"/>
      <c r="B30" s="6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</row>
    <row r="31" spans="1:22" ht="20.100000000000001" customHeight="1">
      <c r="A31" s="2"/>
      <c r="B31" s="6"/>
      <c r="C31" s="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</row>
    <row r="32" spans="1:22" ht="20.100000000000001" customHeight="1">
      <c r="A32" s="2"/>
      <c r="B32" s="6"/>
      <c r="C32" s="6"/>
      <c r="D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</row>
    <row r="33" spans="1:22" ht="20.100000000000001" customHeight="1">
      <c r="A33" s="2"/>
      <c r="B33" s="6"/>
      <c r="C33" s="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</row>
    <row r="34" spans="1:22" ht="20.100000000000001" customHeight="1">
      <c r="A34" s="2"/>
      <c r="B34" s="6"/>
      <c r="C34" s="6"/>
      <c r="D34" s="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6"/>
      <c r="T34" s="6"/>
      <c r="U34" s="6"/>
      <c r="V34" s="6"/>
    </row>
    <row r="35" spans="1:22" ht="20.100000000000001" customHeight="1">
      <c r="A35" s="2"/>
      <c r="B35" s="6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"/>
      <c r="T35" s="6"/>
      <c r="U35" s="6"/>
      <c r="V35" s="6"/>
    </row>
    <row r="36" spans="1:22" ht="20.100000000000001" customHeight="1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6">
    <mergeCell ref="E9:S9"/>
    <mergeCell ref="C2:T3"/>
    <mergeCell ref="E5:S5"/>
    <mergeCell ref="E6:S6"/>
    <mergeCell ref="E7:S7"/>
    <mergeCell ref="E8:S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36"/>
  <sheetViews>
    <sheetView zoomScale="71" zoomScaleNormal="71" workbookViewId="0">
      <selection activeCell="V1" sqref="V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25</v>
      </c>
    </row>
    <row r="2" spans="1:22" ht="20.100000000000001" customHeight="1">
      <c r="A2" s="17"/>
      <c r="B2" s="479" t="s">
        <v>446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</row>
    <row r="3" spans="1:22" ht="20.100000000000001" customHeight="1">
      <c r="A3" s="4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</row>
    <row r="4" spans="1:22" ht="20.100000000000001" customHeight="1">
      <c r="A4" s="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20.100000000000001" customHeight="1">
      <c r="A5" s="4"/>
      <c r="B5" s="94"/>
      <c r="C5" s="94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94"/>
      <c r="U5" s="94"/>
      <c r="V5" s="94"/>
    </row>
    <row r="6" spans="1:22" ht="20.100000000000001" customHeight="1">
      <c r="A6" s="4"/>
      <c r="B6" s="12"/>
      <c r="C6" s="1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2"/>
      <c r="U6" s="12"/>
      <c r="V6" s="12"/>
    </row>
    <row r="7" spans="1:22" ht="20.100000000000001" customHeight="1">
      <c r="A7" s="4"/>
      <c r="B7" s="12"/>
      <c r="C7" s="12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2"/>
      <c r="U7" s="12"/>
      <c r="V7" s="12"/>
    </row>
    <row r="8" spans="1:22" ht="20.100000000000001" customHeight="1">
      <c r="A8" s="4"/>
      <c r="B8" s="12"/>
      <c r="C8" s="12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2"/>
      <c r="U8" s="12"/>
      <c r="V8" s="12"/>
    </row>
    <row r="9" spans="1:22" ht="20.100000000000001" customHeight="1">
      <c r="A9" s="4"/>
      <c r="B9" s="12"/>
      <c r="C9" s="12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99"/>
      <c r="I10" s="99"/>
      <c r="J10" s="99"/>
      <c r="K10" s="99"/>
      <c r="L10" s="99"/>
      <c r="M10" s="99"/>
      <c r="N10" s="99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97"/>
      <c r="I11" s="97"/>
      <c r="J11" s="97"/>
      <c r="K11" s="97"/>
      <c r="L11" s="97"/>
      <c r="M11" s="97"/>
      <c r="N11" s="97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97"/>
      <c r="I12" s="97"/>
      <c r="J12" s="97"/>
      <c r="K12" s="97"/>
      <c r="L12" s="97"/>
      <c r="M12" s="97"/>
      <c r="N12" s="97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A15" s="4"/>
      <c r="B15" s="12"/>
      <c r="C15" s="12"/>
      <c r="D15" s="12"/>
      <c r="E15" s="12"/>
      <c r="F15" s="12"/>
      <c r="G15" s="9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0.100000000000001" customHeight="1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0.100000000000001" customHeight="1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>
      <c r="A18" s="4"/>
      <c r="B18" s="432" t="s">
        <v>447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4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</row>
    <row r="22" spans="1:22" ht="20.100000000000001" customHeight="1">
      <c r="A22" s="2"/>
      <c r="B22" s="6"/>
      <c r="C22" s="6"/>
      <c r="D22" s="6"/>
      <c r="E22" s="12"/>
      <c r="F22" s="12"/>
      <c r="G22" s="9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</row>
    <row r="23" spans="1:22" ht="20.100000000000001" customHeight="1">
      <c r="A23" s="2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</row>
    <row r="24" spans="1:22" ht="20.100000000000001" customHeight="1">
      <c r="A24" s="3"/>
      <c r="B24" s="6"/>
      <c r="C24" s="6"/>
      <c r="D24" s="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6"/>
    </row>
    <row r="25" spans="1:22" ht="20.100000000000001" customHeight="1">
      <c r="A25" s="3"/>
      <c r="B25" s="6"/>
      <c r="C25" s="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6"/>
    </row>
    <row r="26" spans="1:22" ht="20.100000000000001" customHeight="1">
      <c r="A26" s="3"/>
      <c r="B26" s="6"/>
      <c r="C26" s="6"/>
      <c r="D26" s="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6"/>
    </row>
    <row r="27" spans="1:22" ht="20.100000000000001" customHeight="1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8"/>
      <c r="U27" s="8"/>
      <c r="V27" s="6"/>
    </row>
    <row r="28" spans="1:22" ht="20.100000000000001" customHeight="1">
      <c r="A28" s="3"/>
      <c r="B28" s="6"/>
      <c r="C28" s="6"/>
      <c r="D28" s="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6"/>
    </row>
    <row r="29" spans="1:22" ht="20.100000000000001" customHeight="1">
      <c r="A29" s="2"/>
      <c r="B29" s="6"/>
      <c r="C29" s="6"/>
      <c r="D29" s="6"/>
      <c r="E29" s="12"/>
      <c r="F29" s="12"/>
      <c r="G29" s="9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</row>
    <row r="30" spans="1:22" ht="20.100000000000001" customHeight="1">
      <c r="A30" s="2"/>
      <c r="B30" s="6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</row>
    <row r="31" spans="1:22" ht="20.100000000000001" customHeight="1">
      <c r="A31" s="2"/>
      <c r="B31" s="6"/>
      <c r="C31" s="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</row>
    <row r="32" spans="1:22" ht="20.100000000000001" customHeight="1">
      <c r="A32" s="2"/>
      <c r="B32" s="6"/>
      <c r="C32" s="6"/>
      <c r="D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</row>
    <row r="33" spans="1:22" ht="20.100000000000001" customHeight="1">
      <c r="A33" s="2"/>
      <c r="B33" s="6"/>
      <c r="C33" s="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</row>
    <row r="34" spans="1:22" ht="20.100000000000001" customHeight="1">
      <c r="A34" s="2"/>
      <c r="B34" s="432" t="s">
        <v>447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</row>
    <row r="35" spans="1:22" ht="20.100000000000001" customHeight="1">
      <c r="A35" s="2"/>
      <c r="B35" s="6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"/>
      <c r="T35" s="6"/>
      <c r="U35" s="6"/>
      <c r="V35" s="6"/>
    </row>
    <row r="36" spans="1:22" ht="20.100000000000001" customHeight="1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3">
    <mergeCell ref="B18:V18"/>
    <mergeCell ref="B34:V34"/>
    <mergeCell ref="B2:V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36"/>
  <sheetViews>
    <sheetView zoomScale="71" zoomScaleNormal="71" workbookViewId="0">
      <selection activeCell="V1" sqref="V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26</v>
      </c>
    </row>
    <row r="2" spans="1:22" ht="20.100000000000001" customHeight="1">
      <c r="A2" s="17"/>
      <c r="B2" s="479" t="s">
        <v>446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</row>
    <row r="3" spans="1:22" ht="20.100000000000001" customHeight="1">
      <c r="A3" s="4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</row>
    <row r="4" spans="1:22" ht="20.100000000000001" customHeight="1">
      <c r="A4" s="4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20.100000000000001" customHeight="1">
      <c r="A5" s="4"/>
      <c r="B5" s="121"/>
      <c r="C5" s="121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1"/>
      <c r="U5" s="121"/>
      <c r="V5" s="121"/>
    </row>
    <row r="6" spans="1:22" ht="20.100000000000001" customHeight="1">
      <c r="A6" s="4"/>
      <c r="B6" s="12"/>
      <c r="C6" s="1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2"/>
      <c r="U6" s="12"/>
      <c r="V6" s="12"/>
    </row>
    <row r="7" spans="1:22" ht="20.100000000000001" customHeight="1">
      <c r="A7" s="4"/>
      <c r="B7" s="12"/>
      <c r="C7" s="12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2"/>
      <c r="U7" s="12"/>
      <c r="V7" s="12"/>
    </row>
    <row r="8" spans="1:22" ht="20.100000000000001" customHeight="1">
      <c r="A8" s="4"/>
      <c r="B8" s="12"/>
      <c r="C8" s="12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2"/>
      <c r="U8" s="12"/>
      <c r="V8" s="12"/>
    </row>
    <row r="9" spans="1:22" ht="20.100000000000001" customHeight="1">
      <c r="A9" s="4"/>
      <c r="B9" s="12"/>
      <c r="C9" s="12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99"/>
      <c r="I10" s="99"/>
      <c r="J10" s="99"/>
      <c r="K10" s="99"/>
      <c r="L10" s="99"/>
      <c r="M10" s="99"/>
      <c r="N10" s="99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97"/>
      <c r="I11" s="97"/>
      <c r="J11" s="97"/>
      <c r="K11" s="97"/>
      <c r="L11" s="97"/>
      <c r="M11" s="97"/>
      <c r="N11" s="97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97"/>
      <c r="I12" s="97"/>
      <c r="J12" s="97"/>
      <c r="K12" s="97"/>
      <c r="L12" s="97"/>
      <c r="M12" s="97"/>
      <c r="N12" s="97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A15" s="4"/>
      <c r="B15" s="12"/>
      <c r="C15" s="12"/>
      <c r="D15" s="12"/>
      <c r="E15" s="12"/>
      <c r="F15" s="12"/>
      <c r="G15" s="9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0.100000000000001" customHeight="1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0.100000000000001" customHeight="1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>
      <c r="A18" s="4"/>
      <c r="B18" s="432" t="s">
        <v>447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4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</row>
    <row r="22" spans="1:22" ht="20.100000000000001" customHeight="1">
      <c r="A22" s="2"/>
      <c r="B22" s="6"/>
      <c r="C22" s="6"/>
      <c r="D22" s="6"/>
      <c r="E22" s="12"/>
      <c r="F22" s="12"/>
      <c r="G22" s="9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</row>
    <row r="23" spans="1:22" ht="20.100000000000001" customHeight="1">
      <c r="A23" s="2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</row>
    <row r="24" spans="1:22" ht="20.100000000000001" customHeight="1">
      <c r="A24" s="3"/>
      <c r="B24" s="6"/>
      <c r="C24" s="6"/>
      <c r="D24" s="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6"/>
    </row>
    <row r="25" spans="1:22" ht="20.100000000000001" customHeight="1">
      <c r="A25" s="3"/>
      <c r="B25" s="6"/>
      <c r="C25" s="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6"/>
    </row>
    <row r="26" spans="1:22" ht="20.100000000000001" customHeight="1">
      <c r="A26" s="3"/>
      <c r="B26" s="6"/>
      <c r="C26" s="6"/>
      <c r="D26" s="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6"/>
    </row>
    <row r="27" spans="1:22" ht="20.100000000000001" customHeight="1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8"/>
      <c r="U27" s="8"/>
      <c r="V27" s="6"/>
    </row>
    <row r="28" spans="1:22" ht="20.100000000000001" customHeight="1">
      <c r="A28" s="3"/>
      <c r="B28" s="6"/>
      <c r="C28" s="6"/>
      <c r="D28" s="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6"/>
    </row>
    <row r="29" spans="1:22" ht="20.100000000000001" customHeight="1">
      <c r="A29" s="2"/>
      <c r="B29" s="6"/>
      <c r="C29" s="6"/>
      <c r="D29" s="6"/>
      <c r="E29" s="12"/>
      <c r="F29" s="12"/>
      <c r="G29" s="9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</row>
    <row r="30" spans="1:22" ht="20.100000000000001" customHeight="1">
      <c r="A30" s="2"/>
      <c r="B30" s="6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</row>
    <row r="31" spans="1:22" ht="20.100000000000001" customHeight="1">
      <c r="A31" s="2"/>
      <c r="B31" s="6"/>
      <c r="C31" s="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</row>
    <row r="32" spans="1:22" ht="20.100000000000001" customHeight="1">
      <c r="A32" s="2"/>
      <c r="B32" s="6"/>
      <c r="C32" s="6"/>
      <c r="D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</row>
    <row r="33" spans="1:22" ht="20.100000000000001" customHeight="1">
      <c r="A33" s="2"/>
      <c r="B33" s="6"/>
      <c r="C33" s="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</row>
    <row r="34" spans="1:22" ht="20.100000000000001" customHeight="1">
      <c r="A34" s="2"/>
      <c r="B34" s="432" t="s">
        <v>447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</row>
    <row r="35" spans="1:22" ht="20.100000000000001" customHeight="1">
      <c r="A35" s="2"/>
      <c r="B35" s="6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"/>
      <c r="T35" s="6"/>
      <c r="U35" s="6"/>
      <c r="V35" s="6"/>
    </row>
    <row r="36" spans="1:22" ht="20.100000000000001" customHeight="1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3">
    <mergeCell ref="B2:V3"/>
    <mergeCell ref="B18:V18"/>
    <mergeCell ref="B34:V3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36"/>
  <sheetViews>
    <sheetView zoomScale="71" zoomScaleNormal="71" workbookViewId="0">
      <selection activeCell="V1" sqref="V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27</v>
      </c>
    </row>
    <row r="2" spans="1:22" ht="20.100000000000001" customHeight="1">
      <c r="A2" s="17"/>
      <c r="B2" s="479" t="s">
        <v>446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</row>
    <row r="3" spans="1:22" ht="20.100000000000001" customHeight="1">
      <c r="A3" s="4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</row>
    <row r="4" spans="1:22" ht="20.100000000000001" customHeight="1">
      <c r="A4" s="4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20.100000000000001" customHeight="1">
      <c r="A5" s="4"/>
      <c r="B5" s="121"/>
      <c r="C5" s="121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1"/>
      <c r="U5" s="121"/>
      <c r="V5" s="121"/>
    </row>
    <row r="6" spans="1:22" ht="20.100000000000001" customHeight="1">
      <c r="A6" s="4"/>
      <c r="B6" s="12"/>
      <c r="C6" s="1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2"/>
      <c r="U6" s="12"/>
      <c r="V6" s="12"/>
    </row>
    <row r="7" spans="1:22" ht="20.100000000000001" customHeight="1">
      <c r="A7" s="4"/>
      <c r="B7" s="12"/>
      <c r="C7" s="12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2"/>
      <c r="U7" s="12"/>
      <c r="V7" s="12"/>
    </row>
    <row r="8" spans="1:22" ht="20.100000000000001" customHeight="1">
      <c r="A8" s="4"/>
      <c r="B8" s="12"/>
      <c r="C8" s="12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2"/>
      <c r="U8" s="12"/>
      <c r="V8" s="12"/>
    </row>
    <row r="9" spans="1:22" ht="20.100000000000001" customHeight="1">
      <c r="A9" s="4"/>
      <c r="B9" s="12"/>
      <c r="C9" s="12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99"/>
      <c r="I10" s="99"/>
      <c r="J10" s="99"/>
      <c r="K10" s="99"/>
      <c r="L10" s="99"/>
      <c r="M10" s="99"/>
      <c r="N10" s="99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97"/>
      <c r="I11" s="97"/>
      <c r="J11" s="97"/>
      <c r="K11" s="97"/>
      <c r="L11" s="97"/>
      <c r="M11" s="97"/>
      <c r="N11" s="97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97"/>
      <c r="I12" s="97"/>
      <c r="J12" s="97"/>
      <c r="K12" s="97"/>
      <c r="L12" s="97"/>
      <c r="M12" s="97"/>
      <c r="N12" s="97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A15" s="4"/>
      <c r="B15" s="12"/>
      <c r="C15" s="12"/>
      <c r="D15" s="12"/>
      <c r="E15" s="12"/>
      <c r="F15" s="12"/>
      <c r="G15" s="9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0.100000000000001" customHeight="1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0.100000000000001" customHeight="1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>
      <c r="A18" s="4"/>
      <c r="B18" s="432" t="s">
        <v>448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4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</row>
    <row r="22" spans="1:22" ht="20.100000000000001" customHeight="1">
      <c r="A22" s="2"/>
      <c r="B22" s="6"/>
      <c r="C22" s="6"/>
      <c r="D22" s="6"/>
      <c r="E22" s="12"/>
      <c r="F22" s="12"/>
      <c r="G22" s="9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</row>
    <row r="23" spans="1:22" ht="20.100000000000001" customHeight="1">
      <c r="A23" s="2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</row>
    <row r="24" spans="1:22" ht="20.100000000000001" customHeight="1">
      <c r="A24" s="3"/>
      <c r="B24" s="6"/>
      <c r="C24" s="6"/>
      <c r="D24" s="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6"/>
    </row>
    <row r="25" spans="1:22" ht="20.100000000000001" customHeight="1">
      <c r="A25" s="3"/>
      <c r="B25" s="6"/>
      <c r="C25" s="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6"/>
    </row>
    <row r="26" spans="1:22" ht="20.100000000000001" customHeight="1">
      <c r="A26" s="3"/>
      <c r="B26" s="6"/>
      <c r="C26" s="6"/>
      <c r="D26" s="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6"/>
    </row>
    <row r="27" spans="1:22" ht="20.100000000000001" customHeight="1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8"/>
      <c r="U27" s="8"/>
      <c r="V27" s="6"/>
    </row>
    <row r="28" spans="1:22" ht="20.100000000000001" customHeight="1">
      <c r="A28" s="3"/>
      <c r="B28" s="6"/>
      <c r="C28" s="6"/>
      <c r="D28" s="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6"/>
    </row>
    <row r="29" spans="1:22" ht="20.100000000000001" customHeight="1">
      <c r="A29" s="2"/>
      <c r="B29" s="6"/>
      <c r="C29" s="6"/>
      <c r="D29" s="6"/>
      <c r="E29" s="12"/>
      <c r="F29" s="12"/>
      <c r="G29" s="9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</row>
    <row r="30" spans="1:22" ht="20.100000000000001" customHeight="1">
      <c r="A30" s="2"/>
      <c r="B30" s="6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</row>
    <row r="31" spans="1:22" ht="20.100000000000001" customHeight="1">
      <c r="A31" s="2"/>
      <c r="B31" s="6"/>
      <c r="C31" s="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</row>
    <row r="32" spans="1:22" ht="20.100000000000001" customHeight="1">
      <c r="A32" s="2"/>
      <c r="B32" s="6"/>
      <c r="C32" s="6"/>
      <c r="D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</row>
    <row r="33" spans="1:22" ht="20.100000000000001" customHeight="1">
      <c r="A33" s="2"/>
      <c r="B33" s="6"/>
      <c r="C33" s="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</row>
    <row r="34" spans="1:22" ht="20.100000000000001" customHeight="1">
      <c r="A34" s="2"/>
      <c r="B34" s="432" t="s">
        <v>448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</row>
    <row r="35" spans="1:22" ht="20.100000000000001" customHeight="1">
      <c r="A35" s="2"/>
      <c r="B35" s="6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"/>
      <c r="T35" s="6"/>
      <c r="U35" s="6"/>
      <c r="V35" s="6"/>
    </row>
    <row r="36" spans="1:22" ht="20.100000000000001" customHeight="1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3">
    <mergeCell ref="B2:V3"/>
    <mergeCell ref="B18:V18"/>
    <mergeCell ref="B34:V3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36"/>
  <sheetViews>
    <sheetView zoomScale="71" zoomScaleNormal="71" workbookViewId="0">
      <selection activeCell="V1" sqref="V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28</v>
      </c>
    </row>
    <row r="2" spans="1:22" ht="20.100000000000001" customHeight="1">
      <c r="A2" s="17"/>
      <c r="B2" s="479" t="s">
        <v>446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</row>
    <row r="3" spans="1:22" ht="20.100000000000001" customHeight="1">
      <c r="A3" s="4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</row>
    <row r="4" spans="1:22" ht="20.100000000000001" customHeight="1">
      <c r="A4" s="4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20.100000000000001" customHeight="1">
      <c r="A5" s="4"/>
      <c r="B5" s="121"/>
      <c r="C5" s="121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1"/>
      <c r="U5" s="121"/>
      <c r="V5" s="121"/>
    </row>
    <row r="6" spans="1:22" ht="20.100000000000001" customHeight="1">
      <c r="A6" s="4"/>
      <c r="B6" s="12"/>
      <c r="C6" s="1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2"/>
      <c r="U6" s="12"/>
      <c r="V6" s="12"/>
    </row>
    <row r="7" spans="1:22" ht="20.100000000000001" customHeight="1">
      <c r="A7" s="4"/>
      <c r="B7" s="12"/>
      <c r="C7" s="12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2"/>
      <c r="U7" s="12"/>
      <c r="V7" s="12"/>
    </row>
    <row r="8" spans="1:22" ht="20.100000000000001" customHeight="1">
      <c r="A8" s="4"/>
      <c r="B8" s="12"/>
      <c r="C8" s="12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2"/>
      <c r="U8" s="12"/>
      <c r="V8" s="12"/>
    </row>
    <row r="9" spans="1:22" ht="20.100000000000001" customHeight="1">
      <c r="A9" s="4"/>
      <c r="B9" s="12"/>
      <c r="C9" s="12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99"/>
      <c r="I10" s="99"/>
      <c r="J10" s="99"/>
      <c r="K10" s="99"/>
      <c r="L10" s="99"/>
      <c r="M10" s="99"/>
      <c r="N10" s="99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97"/>
      <c r="I11" s="97"/>
      <c r="J11" s="97"/>
      <c r="K11" s="97"/>
      <c r="L11" s="97"/>
      <c r="M11" s="97"/>
      <c r="N11" s="97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97"/>
      <c r="I12" s="97"/>
      <c r="J12" s="97"/>
      <c r="K12" s="97"/>
      <c r="L12" s="97"/>
      <c r="M12" s="97"/>
      <c r="N12" s="97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A15" s="4"/>
      <c r="B15" s="12"/>
      <c r="C15" s="12"/>
      <c r="D15" s="12"/>
      <c r="E15" s="12"/>
      <c r="F15" s="12"/>
      <c r="G15" s="9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0.100000000000001" customHeight="1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0.100000000000001" customHeight="1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>
      <c r="A18" s="4"/>
      <c r="B18" s="432" t="s">
        <v>449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4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</row>
    <row r="22" spans="1:22" ht="20.100000000000001" customHeight="1">
      <c r="A22" s="2"/>
      <c r="B22" s="6"/>
      <c r="C22" s="6"/>
      <c r="D22" s="6"/>
      <c r="E22" s="12"/>
      <c r="F22" s="12"/>
      <c r="G22" s="9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</row>
    <row r="23" spans="1:22" ht="20.100000000000001" customHeight="1">
      <c r="A23" s="2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</row>
    <row r="24" spans="1:22" ht="20.100000000000001" customHeight="1">
      <c r="A24" s="3"/>
      <c r="B24" s="6"/>
      <c r="C24" s="6"/>
      <c r="D24" s="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6"/>
    </row>
    <row r="25" spans="1:22" ht="20.100000000000001" customHeight="1">
      <c r="A25" s="3"/>
      <c r="B25" s="6"/>
      <c r="C25" s="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6"/>
    </row>
    <row r="26" spans="1:22" ht="20.100000000000001" customHeight="1">
      <c r="A26" s="3"/>
      <c r="B26" s="6"/>
      <c r="C26" s="6"/>
      <c r="D26" s="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6"/>
    </row>
    <row r="27" spans="1:22" ht="20.100000000000001" customHeight="1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8"/>
      <c r="U27" s="8"/>
      <c r="V27" s="6"/>
    </row>
    <row r="28" spans="1:22" ht="20.100000000000001" customHeight="1">
      <c r="A28" s="3"/>
      <c r="B28" s="6"/>
      <c r="C28" s="6"/>
      <c r="D28" s="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6"/>
    </row>
    <row r="29" spans="1:22" ht="20.100000000000001" customHeight="1">
      <c r="A29" s="2"/>
      <c r="B29" s="6"/>
      <c r="C29" s="6"/>
      <c r="D29" s="6"/>
      <c r="E29" s="12"/>
      <c r="F29" s="12"/>
      <c r="G29" s="9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</row>
    <row r="30" spans="1:22" ht="20.100000000000001" customHeight="1">
      <c r="A30" s="2"/>
      <c r="B30" s="6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</row>
    <row r="31" spans="1:22" ht="20.100000000000001" customHeight="1">
      <c r="A31" s="2"/>
      <c r="B31" s="6"/>
      <c r="C31" s="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</row>
    <row r="32" spans="1:22" ht="20.100000000000001" customHeight="1">
      <c r="A32" s="2"/>
      <c r="B32" s="6"/>
      <c r="C32" s="6"/>
      <c r="D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</row>
    <row r="33" spans="1:22" ht="20.100000000000001" customHeight="1">
      <c r="A33" s="2"/>
      <c r="B33" s="6"/>
      <c r="C33" s="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</row>
    <row r="34" spans="1:22" ht="20.100000000000001" customHeight="1">
      <c r="A34" s="2"/>
      <c r="B34" s="432" t="s">
        <v>449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</row>
    <row r="35" spans="1:22" ht="20.100000000000001" customHeight="1">
      <c r="A35" s="2"/>
      <c r="B35" s="6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"/>
      <c r="T35" s="6"/>
      <c r="U35" s="6"/>
      <c r="V35" s="6"/>
    </row>
    <row r="36" spans="1:22" ht="20.100000000000001" customHeight="1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3">
    <mergeCell ref="B2:V3"/>
    <mergeCell ref="B18:V18"/>
    <mergeCell ref="B34:V3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36"/>
  <sheetViews>
    <sheetView topLeftCell="A10" zoomScale="71" zoomScaleNormal="71" workbookViewId="0">
      <selection activeCell="V10" sqref="V10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7"/>
      <c r="B2" s="479" t="s">
        <v>446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</row>
    <row r="3" spans="1:22" ht="20.100000000000001" customHeight="1">
      <c r="A3" s="4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</row>
    <row r="4" spans="1:22" ht="20.100000000000001" customHeight="1">
      <c r="A4" s="4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20.100000000000001" customHeight="1">
      <c r="A5" s="4"/>
      <c r="B5" s="121"/>
      <c r="C5" s="121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1"/>
      <c r="U5" s="121"/>
      <c r="V5" s="121"/>
    </row>
    <row r="6" spans="1:22" ht="20.100000000000001" customHeight="1">
      <c r="A6" s="4"/>
      <c r="B6" s="12"/>
      <c r="C6" s="1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2"/>
      <c r="U6" s="12"/>
      <c r="V6" s="12"/>
    </row>
    <row r="7" spans="1:22" ht="20.100000000000001" customHeight="1">
      <c r="A7" s="4"/>
      <c r="B7" s="12"/>
      <c r="C7" s="12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2"/>
      <c r="U7" s="12"/>
      <c r="V7" s="12"/>
    </row>
    <row r="8" spans="1:22" ht="20.100000000000001" customHeight="1">
      <c r="A8" s="4"/>
      <c r="B8" s="12"/>
      <c r="C8" s="12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2"/>
      <c r="U8" s="12"/>
      <c r="V8" s="12"/>
    </row>
    <row r="9" spans="1:22" ht="20.100000000000001" customHeight="1">
      <c r="A9" s="4"/>
      <c r="B9" s="12"/>
      <c r="C9" s="12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99"/>
      <c r="I10" s="99"/>
      <c r="J10" s="99"/>
      <c r="K10" s="99"/>
      <c r="L10" s="99"/>
      <c r="M10" s="99"/>
      <c r="N10" s="99"/>
      <c r="O10" s="12"/>
      <c r="P10" s="12"/>
      <c r="Q10" s="12"/>
      <c r="R10" s="12"/>
      <c r="S10" s="12"/>
      <c r="T10" s="12"/>
      <c r="U10" s="12"/>
      <c r="V10" s="12">
        <v>29</v>
      </c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97"/>
      <c r="I11" s="97"/>
      <c r="J11" s="97"/>
      <c r="K11" s="97"/>
      <c r="L11" s="97"/>
      <c r="M11" s="97"/>
      <c r="N11" s="97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97"/>
      <c r="I12" s="97"/>
      <c r="J12" s="97"/>
      <c r="K12" s="97"/>
      <c r="L12" s="97"/>
      <c r="M12" s="97"/>
      <c r="N12" s="97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A15" s="4"/>
      <c r="B15" s="12"/>
      <c r="C15" s="12"/>
      <c r="D15" s="12"/>
      <c r="E15" s="12"/>
      <c r="F15" s="12"/>
      <c r="G15" s="9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0.100000000000001" customHeight="1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0.100000000000001" customHeight="1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>
      <c r="A18" s="4"/>
      <c r="B18" s="432" t="s">
        <v>450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4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</row>
    <row r="22" spans="1:22" ht="20.100000000000001" customHeight="1">
      <c r="A22" s="2"/>
      <c r="B22" s="6"/>
      <c r="C22" s="6"/>
      <c r="D22" s="6"/>
      <c r="E22" s="12"/>
      <c r="F22" s="12"/>
      <c r="G22" s="9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</row>
    <row r="23" spans="1:22" ht="20.100000000000001" customHeight="1">
      <c r="A23" s="2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</row>
    <row r="24" spans="1:22" ht="20.100000000000001" customHeight="1">
      <c r="A24" s="3"/>
      <c r="B24" s="6"/>
      <c r="C24" s="6"/>
      <c r="D24" s="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6"/>
    </row>
    <row r="25" spans="1:22" ht="20.100000000000001" customHeight="1">
      <c r="A25" s="3"/>
      <c r="B25" s="6"/>
      <c r="C25" s="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6"/>
    </row>
    <row r="26" spans="1:22" ht="20.100000000000001" customHeight="1">
      <c r="A26" s="3"/>
      <c r="B26" s="6"/>
      <c r="C26" s="6"/>
      <c r="D26" s="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6"/>
    </row>
    <row r="27" spans="1:22" ht="20.100000000000001" customHeight="1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8"/>
      <c r="U27" s="8"/>
      <c r="V27" s="6"/>
    </row>
    <row r="28" spans="1:22" ht="20.100000000000001" customHeight="1">
      <c r="A28" s="3"/>
      <c r="B28" s="6"/>
      <c r="C28" s="6"/>
      <c r="D28" s="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6"/>
    </row>
    <row r="29" spans="1:22" ht="20.100000000000001" customHeight="1">
      <c r="A29" s="2"/>
      <c r="B29" s="6"/>
      <c r="C29" s="6"/>
      <c r="D29" s="6"/>
      <c r="E29" s="12"/>
      <c r="F29" s="12"/>
      <c r="G29" s="9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</row>
    <row r="30" spans="1:22" ht="20.100000000000001" customHeight="1">
      <c r="A30" s="2"/>
      <c r="B30" s="6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</row>
    <row r="31" spans="1:22" ht="20.100000000000001" customHeight="1">
      <c r="A31" s="2"/>
      <c r="B31" s="6"/>
      <c r="C31" s="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</row>
    <row r="32" spans="1:22" ht="20.100000000000001" customHeight="1">
      <c r="A32" s="2"/>
      <c r="B32" s="6"/>
      <c r="C32" s="6"/>
      <c r="D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</row>
    <row r="33" spans="1:22" ht="20.100000000000001" customHeight="1">
      <c r="A33" s="2"/>
      <c r="B33" s="6"/>
      <c r="C33" s="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</row>
    <row r="34" spans="1:22" ht="20.100000000000001" customHeight="1">
      <c r="A34" s="2"/>
      <c r="B34" s="432" t="s">
        <v>450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</row>
    <row r="35" spans="1:22" ht="20.100000000000001" customHeight="1">
      <c r="A35" s="2"/>
      <c r="B35" s="6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"/>
      <c r="T35" s="6"/>
      <c r="U35" s="6"/>
      <c r="V35" s="6"/>
    </row>
    <row r="36" spans="1:22" ht="20.100000000000001" customHeight="1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3">
    <mergeCell ref="B2:V3"/>
    <mergeCell ref="B18:V18"/>
    <mergeCell ref="B34:V3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36"/>
  <sheetViews>
    <sheetView zoomScale="71" zoomScaleNormal="71" workbookViewId="0">
      <selection activeCell="V1" sqref="V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30</v>
      </c>
    </row>
    <row r="2" spans="1:22" ht="20.100000000000001" customHeight="1">
      <c r="A2" s="17"/>
      <c r="B2" s="479" t="s">
        <v>446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</row>
    <row r="3" spans="1:22" ht="20.100000000000001" customHeight="1">
      <c r="A3" s="4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</row>
    <row r="4" spans="1:22" ht="20.100000000000001" customHeight="1">
      <c r="A4" s="4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20.100000000000001" customHeight="1">
      <c r="A5" s="4"/>
      <c r="B5" s="121"/>
      <c r="C5" s="121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1"/>
      <c r="U5" s="121"/>
      <c r="V5" s="121"/>
    </row>
    <row r="6" spans="1:22" ht="20.100000000000001" customHeight="1">
      <c r="A6" s="4"/>
      <c r="B6" s="12"/>
      <c r="C6" s="1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2"/>
      <c r="U6" s="12"/>
      <c r="V6" s="12"/>
    </row>
    <row r="7" spans="1:22" ht="20.100000000000001" customHeight="1">
      <c r="A7" s="4"/>
      <c r="B7" s="12"/>
      <c r="C7" s="12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2"/>
      <c r="U7" s="12"/>
      <c r="V7" s="12"/>
    </row>
    <row r="8" spans="1:22" ht="20.100000000000001" customHeight="1">
      <c r="A8" s="4"/>
      <c r="B8" s="12"/>
      <c r="C8" s="12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2"/>
      <c r="U8" s="12"/>
      <c r="V8" s="12"/>
    </row>
    <row r="9" spans="1:22" ht="20.100000000000001" customHeight="1">
      <c r="A9" s="4"/>
      <c r="B9" s="12"/>
      <c r="C9" s="12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99"/>
      <c r="I10" s="99"/>
      <c r="J10" s="99"/>
      <c r="K10" s="99"/>
      <c r="L10" s="99"/>
      <c r="M10" s="99"/>
      <c r="N10" s="99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97"/>
      <c r="I11" s="97"/>
      <c r="J11" s="97"/>
      <c r="K11" s="97"/>
      <c r="L11" s="97"/>
      <c r="M11" s="97"/>
      <c r="N11" s="97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97"/>
      <c r="I12" s="97"/>
      <c r="J12" s="97"/>
      <c r="K12" s="97"/>
      <c r="L12" s="97"/>
      <c r="M12" s="97"/>
      <c r="N12" s="97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A15" s="4"/>
      <c r="B15" s="12"/>
      <c r="C15" s="12"/>
      <c r="D15" s="12"/>
      <c r="E15" s="12"/>
      <c r="F15" s="12"/>
      <c r="G15" s="9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0.100000000000001" customHeight="1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0.100000000000001" customHeight="1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>
      <c r="A18" s="4"/>
      <c r="B18" s="432" t="s">
        <v>451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4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</row>
    <row r="22" spans="1:22" ht="20.100000000000001" customHeight="1">
      <c r="A22" s="2"/>
      <c r="B22" s="6"/>
      <c r="C22" s="6"/>
      <c r="D22" s="6"/>
      <c r="E22" s="12"/>
      <c r="F22" s="12"/>
      <c r="G22" s="9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</row>
    <row r="23" spans="1:22" ht="20.100000000000001" customHeight="1">
      <c r="A23" s="2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</row>
    <row r="24" spans="1:22" ht="20.100000000000001" customHeight="1">
      <c r="A24" s="3"/>
      <c r="B24" s="6"/>
      <c r="C24" s="6"/>
      <c r="D24" s="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6"/>
    </row>
    <row r="25" spans="1:22" ht="20.100000000000001" customHeight="1">
      <c r="A25" s="3"/>
      <c r="B25" s="6"/>
      <c r="C25" s="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6"/>
    </row>
    <row r="26" spans="1:22" ht="20.100000000000001" customHeight="1">
      <c r="A26" s="3"/>
      <c r="B26" s="6"/>
      <c r="C26" s="6"/>
      <c r="D26" s="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6"/>
    </row>
    <row r="27" spans="1:22" ht="20.100000000000001" customHeight="1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8"/>
      <c r="U27" s="8"/>
      <c r="V27" s="6"/>
    </row>
    <row r="28" spans="1:22" ht="20.100000000000001" customHeight="1">
      <c r="A28" s="3"/>
      <c r="B28" s="6"/>
      <c r="C28" s="6"/>
      <c r="D28" s="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6"/>
    </row>
    <row r="29" spans="1:22" ht="20.100000000000001" customHeight="1">
      <c r="A29" s="2"/>
      <c r="B29" s="6"/>
      <c r="C29" s="6"/>
      <c r="D29" s="6"/>
      <c r="E29" s="12"/>
      <c r="F29" s="12"/>
      <c r="G29" s="9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</row>
    <row r="30" spans="1:22" ht="20.100000000000001" customHeight="1">
      <c r="A30" s="2"/>
      <c r="B30" s="6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</row>
    <row r="31" spans="1:22" ht="20.100000000000001" customHeight="1">
      <c r="A31" s="2"/>
      <c r="B31" s="6"/>
      <c r="C31" s="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</row>
    <row r="32" spans="1:22" ht="20.100000000000001" customHeight="1">
      <c r="A32" s="2"/>
      <c r="B32" s="6"/>
      <c r="C32" s="6"/>
      <c r="D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</row>
    <row r="33" spans="1:22" ht="20.100000000000001" customHeight="1">
      <c r="A33" s="2"/>
      <c r="B33" s="6"/>
      <c r="C33" s="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</row>
    <row r="34" spans="1:22" ht="20.100000000000001" customHeight="1">
      <c r="A34" s="2"/>
      <c r="B34" s="432" t="s">
        <v>451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</row>
    <row r="35" spans="1:22" ht="20.100000000000001" customHeight="1">
      <c r="A35" s="2"/>
      <c r="B35" s="6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"/>
      <c r="T35" s="6"/>
      <c r="U35" s="6"/>
      <c r="V35" s="6"/>
    </row>
    <row r="36" spans="1:22" ht="20.100000000000001" customHeight="1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3">
    <mergeCell ref="B2:V3"/>
    <mergeCell ref="B18:V18"/>
    <mergeCell ref="B34:V3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36"/>
  <sheetViews>
    <sheetView zoomScale="71" zoomScaleNormal="71" workbookViewId="0">
      <selection activeCell="V1" sqref="V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31</v>
      </c>
    </row>
    <row r="2" spans="1:22" ht="20.100000000000001" customHeight="1">
      <c r="A2" s="17"/>
      <c r="B2" s="479" t="s">
        <v>446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</row>
    <row r="3" spans="1:22" ht="20.100000000000001" customHeight="1">
      <c r="A3" s="4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</row>
    <row r="4" spans="1:22" ht="20.100000000000001" customHeight="1">
      <c r="A4" s="4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20.100000000000001" customHeight="1">
      <c r="A5" s="4"/>
      <c r="B5" s="121"/>
      <c r="C5" s="121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1"/>
      <c r="U5" s="121"/>
      <c r="V5" s="121"/>
    </row>
    <row r="6" spans="1:22" ht="20.100000000000001" customHeight="1">
      <c r="A6" s="4"/>
      <c r="B6" s="12"/>
      <c r="C6" s="1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2"/>
      <c r="U6" s="12"/>
      <c r="V6" s="12"/>
    </row>
    <row r="7" spans="1:22" ht="20.100000000000001" customHeight="1">
      <c r="A7" s="4"/>
      <c r="B7" s="12"/>
      <c r="C7" s="12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2"/>
      <c r="U7" s="12"/>
      <c r="V7" s="12"/>
    </row>
    <row r="8" spans="1:22" ht="20.100000000000001" customHeight="1">
      <c r="A8" s="4"/>
      <c r="B8" s="12"/>
      <c r="C8" s="12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2"/>
      <c r="U8" s="12"/>
      <c r="V8" s="12"/>
    </row>
    <row r="9" spans="1:22" ht="20.100000000000001" customHeight="1">
      <c r="A9" s="4"/>
      <c r="B9" s="12"/>
      <c r="C9" s="12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99"/>
      <c r="I10" s="99"/>
      <c r="J10" s="99"/>
      <c r="K10" s="99"/>
      <c r="L10" s="99"/>
      <c r="M10" s="99"/>
      <c r="N10" s="99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97"/>
      <c r="I11" s="97"/>
      <c r="J11" s="97"/>
      <c r="K11" s="97"/>
      <c r="L11" s="97"/>
      <c r="M11" s="97"/>
      <c r="N11" s="97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97"/>
      <c r="I12" s="97"/>
      <c r="J12" s="97"/>
      <c r="K12" s="97"/>
      <c r="L12" s="97"/>
      <c r="M12" s="97"/>
      <c r="N12" s="97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0.100000000000001" customHeight="1">
      <c r="A15" s="4"/>
      <c r="B15" s="12"/>
      <c r="C15" s="12"/>
      <c r="D15" s="12"/>
      <c r="E15" s="12"/>
      <c r="F15" s="12"/>
      <c r="G15" s="9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0.100000000000001" customHeight="1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0.100000000000001" customHeight="1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>
      <c r="A18" s="4"/>
      <c r="B18" s="432" t="s">
        <v>452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4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</row>
    <row r="22" spans="1:22" ht="20.100000000000001" customHeight="1">
      <c r="A22" s="2"/>
      <c r="B22" s="6"/>
      <c r="C22" s="6"/>
      <c r="D22" s="6"/>
      <c r="E22" s="12"/>
      <c r="F22" s="12"/>
      <c r="G22" s="9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</row>
    <row r="23" spans="1:22" ht="20.100000000000001" customHeight="1">
      <c r="A23" s="2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</row>
    <row r="24" spans="1:22" ht="20.100000000000001" customHeight="1">
      <c r="A24" s="3"/>
      <c r="B24" s="6"/>
      <c r="C24" s="6"/>
      <c r="D24" s="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6"/>
    </row>
    <row r="25" spans="1:22" ht="20.100000000000001" customHeight="1">
      <c r="A25" s="3"/>
      <c r="B25" s="6"/>
      <c r="C25" s="6"/>
      <c r="D25" s="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6"/>
    </row>
    <row r="26" spans="1:22" ht="20.100000000000001" customHeight="1">
      <c r="A26" s="3"/>
      <c r="B26" s="6"/>
      <c r="C26" s="6"/>
      <c r="D26" s="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6"/>
    </row>
    <row r="27" spans="1:22" ht="20.100000000000001" customHeight="1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8"/>
      <c r="U27" s="8"/>
      <c r="V27" s="6"/>
    </row>
    <row r="28" spans="1:22" ht="20.100000000000001" customHeight="1">
      <c r="A28" s="3"/>
      <c r="B28" s="6"/>
      <c r="C28" s="6"/>
      <c r="D28" s="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6"/>
    </row>
    <row r="29" spans="1:22" ht="20.100000000000001" customHeight="1">
      <c r="A29" s="2"/>
      <c r="B29" s="6"/>
      <c r="C29" s="6"/>
      <c r="D29" s="6"/>
      <c r="E29" s="12"/>
      <c r="F29" s="12"/>
      <c r="G29" s="9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</row>
    <row r="30" spans="1:22" ht="20.100000000000001" customHeight="1">
      <c r="A30" s="2"/>
      <c r="B30" s="6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</row>
    <row r="31" spans="1:22" ht="20.100000000000001" customHeight="1">
      <c r="A31" s="2"/>
      <c r="B31" s="6"/>
      <c r="C31" s="6"/>
      <c r="D31" s="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</row>
    <row r="32" spans="1:22" ht="20.100000000000001" customHeight="1">
      <c r="A32" s="2"/>
      <c r="B32" s="6"/>
      <c r="C32" s="6"/>
      <c r="D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</row>
    <row r="33" spans="1:22" ht="20.100000000000001" customHeight="1">
      <c r="A33" s="2"/>
      <c r="B33" s="6"/>
      <c r="C33" s="6"/>
      <c r="D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</row>
    <row r="34" spans="1:22" ht="20.100000000000001" customHeight="1">
      <c r="A34" s="2"/>
      <c r="B34" s="432" t="s">
        <v>453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</row>
    <row r="35" spans="1:22" ht="20.100000000000001" customHeight="1">
      <c r="A35" s="2"/>
      <c r="B35" s="6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"/>
      <c r="T35" s="6"/>
      <c r="U35" s="6"/>
      <c r="V35" s="6"/>
    </row>
    <row r="36" spans="1:22" ht="20.100000000000001" customHeight="1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3">
    <mergeCell ref="B2:V3"/>
    <mergeCell ref="B18:V18"/>
    <mergeCell ref="B34:V3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34</v>
      </c>
      <c r="B1" t="s">
        <v>268</v>
      </c>
      <c r="C1" t="s">
        <v>268</v>
      </c>
      <c r="D1" t="s">
        <v>303</v>
      </c>
    </row>
    <row r="2" spans="1:4">
      <c r="A2" t="s">
        <v>35</v>
      </c>
      <c r="B2" t="s">
        <v>269</v>
      </c>
      <c r="C2" t="s">
        <v>282</v>
      </c>
      <c r="D2" t="s">
        <v>304</v>
      </c>
    </row>
    <row r="3" spans="1:4">
      <c r="B3" t="s">
        <v>270</v>
      </c>
      <c r="C3" t="s">
        <v>283</v>
      </c>
      <c r="D3" t="s">
        <v>184</v>
      </c>
    </row>
    <row r="4" spans="1:4">
      <c r="B4" t="s">
        <v>271</v>
      </c>
      <c r="C4" t="s">
        <v>284</v>
      </c>
      <c r="D4" t="s">
        <v>83</v>
      </c>
    </row>
    <row r="5" spans="1:4">
      <c r="B5" t="s">
        <v>272</v>
      </c>
      <c r="C5" t="s">
        <v>285</v>
      </c>
      <c r="D5" t="s">
        <v>84</v>
      </c>
    </row>
    <row r="6" spans="1:4">
      <c r="C6" t="s">
        <v>286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36</vt:i4>
      </vt:variant>
      <vt:variant>
        <vt:lpstr>ช่วงที่มีชื่อ</vt:lpstr>
      </vt:variant>
      <vt:variant>
        <vt:i4>34</vt:i4>
      </vt:variant>
    </vt:vector>
  </HeadingPairs>
  <TitlesOfParts>
    <vt:vector size="70" baseType="lpstr">
      <vt:lpstr>ปก</vt:lpstr>
      <vt:lpstr>คำนำ</vt:lpstr>
      <vt:lpstr>สารบัญ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09 ร้อยละ</vt:lpstr>
      <vt:lpstr>09 รวมร้อยละ</vt:lpstr>
      <vt:lpstr>10</vt:lpstr>
      <vt:lpstr>11</vt:lpstr>
      <vt:lpstr>คะแนนดิบ11 </vt:lpstr>
      <vt:lpstr>12</vt:lpstr>
      <vt:lpstr>13</vt:lpstr>
      <vt:lpstr>14</vt:lpstr>
      <vt:lpstr>15</vt:lpstr>
      <vt:lpstr>16</vt:lpstr>
      <vt:lpstr>18</vt:lpstr>
      <vt:lpstr>19</vt:lpstr>
      <vt:lpstr>20</vt:lpstr>
      <vt:lpstr>21</vt:lpstr>
      <vt:lpstr>ภาคผนวก</vt:lpstr>
      <vt:lpstr>รูปประกอบ1</vt:lpstr>
      <vt:lpstr>รูปประกอบ1 (2)</vt:lpstr>
      <vt:lpstr>รูปประกอบ1 (3)</vt:lpstr>
      <vt:lpstr>รูปประกอบ1 (4)</vt:lpstr>
      <vt:lpstr>รูปประกอบ1 (5)</vt:lpstr>
      <vt:lpstr>รูปประกอบ1 (6)</vt:lpstr>
      <vt:lpstr>รูปประกอบ1 (7)</vt:lpstr>
      <vt:lpstr>List</vt:lpstr>
      <vt:lpstr>Sheet1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'09 รวมร้อยละ'!Print_Area</vt:lpstr>
      <vt:lpstr>'09 ร้อยละ'!Print_Area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'18'!Print_Area</vt:lpstr>
      <vt:lpstr>'19'!Print_Area</vt:lpstr>
      <vt:lpstr>'20'!Print_Area</vt:lpstr>
      <vt:lpstr>'21'!Print_Area</vt:lpstr>
      <vt:lpstr>'คะแนนดิบ11 '!Print_Area</vt:lpstr>
      <vt:lpstr>คำนำ!Print_Area</vt:lpstr>
      <vt:lpstr>ปก!Print_Area</vt:lpstr>
      <vt:lpstr>ภาคผนวก!Print_Area</vt:lpstr>
      <vt:lpstr>รูปประกอบ1!Print_Area</vt:lpstr>
      <vt:lpstr>'รูปประกอบ1 (2)'!Print_Area</vt:lpstr>
      <vt:lpstr>'รูปประกอบ1 (3)'!Print_Area</vt:lpstr>
      <vt:lpstr>'รูปประกอบ1 (4)'!Print_Area</vt:lpstr>
      <vt:lpstr>'รูปประกอบ1 (5)'!Print_Area</vt:lpstr>
      <vt:lpstr>'รูปประกอบ1 (6)'!Print_Area</vt:lpstr>
      <vt:lpstr>'รูปประกอบ1 (7)'!Print_Area</vt:lpstr>
      <vt:lpstr>สารบัญ!Print_Area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Tospol Pongnikorn</cp:lastModifiedBy>
  <cp:lastPrinted>2020-03-11T03:48:27Z</cp:lastPrinted>
  <dcterms:created xsi:type="dcterms:W3CDTF">2017-06-19T15:40:00Z</dcterms:created>
  <dcterms:modified xsi:type="dcterms:W3CDTF">2020-03-16T06:50:50Z</dcterms:modified>
</cp:coreProperties>
</file>