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B2E1DBCD-6207-4DEB-B06C-7B9EADCFE2F1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DP22" i="28"/>
  <c r="DM22" i="28"/>
  <c r="DF22" i="28"/>
  <c r="DD22" i="28"/>
  <c r="CY22" i="28"/>
  <c r="CV22" i="28"/>
  <c r="CT22" i="28"/>
  <c r="CO22" i="28"/>
  <c r="CM22" i="28"/>
  <c r="CJ22" i="28"/>
  <c r="CF22" i="28"/>
  <c r="CC22" i="28"/>
  <c r="CA22" i="28"/>
  <c r="BV22" i="28"/>
  <c r="BT22" i="28"/>
  <c r="BQ22" i="28"/>
  <c r="BL22" i="28"/>
  <c r="BJ22" i="28"/>
  <c r="BH22" i="28"/>
  <c r="BC22" i="28"/>
  <c r="AZ22" i="28"/>
  <c r="AX22" i="28"/>
  <c r="AS22" i="28"/>
  <c r="AQ22" i="28"/>
  <c r="AN22" i="28"/>
  <c r="AJ22" i="28"/>
  <c r="AG22" i="28"/>
  <c r="AE22" i="28"/>
  <c r="Z22" i="28"/>
  <c r="X22" i="28"/>
  <c r="U22" i="28"/>
  <c r="P22" i="28"/>
  <c r="N22" i="28"/>
  <c r="L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D31" i="10"/>
  <c r="D32" i="10"/>
  <c r="AY33" i="28" s="1"/>
  <c r="D33" i="10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BW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EB33" i="28" l="1"/>
  <c r="DZ33" i="28"/>
  <c r="M33" i="28"/>
  <c r="CL33" i="28"/>
  <c r="BI23" i="28"/>
  <c r="O22" i="28"/>
  <c r="Y22" i="28"/>
  <c r="AH22" i="28"/>
  <c r="AR22" i="28"/>
  <c r="BB22" i="28"/>
  <c r="BK22" i="28"/>
  <c r="BU22" i="28"/>
  <c r="CD22" i="28"/>
  <c r="CN22" i="28"/>
  <c r="CX22" i="28"/>
  <c r="DG22" i="28"/>
  <c r="DQ22" i="28"/>
  <c r="D33" i="28"/>
  <c r="DQ33" i="28"/>
  <c r="R33" i="28"/>
  <c r="CP33" i="28"/>
  <c r="CU31" i="28"/>
  <c r="DH22" i="28"/>
  <c r="DR22" i="28"/>
  <c r="EE33" i="28"/>
  <c r="DY33" i="28"/>
  <c r="DV33" i="28"/>
  <c r="DT33" i="28"/>
  <c r="DP33" i="28"/>
  <c r="AF33" i="28"/>
  <c r="DE33" i="28"/>
  <c r="E24" i="30"/>
  <c r="G22" i="28"/>
  <c r="R22" i="28"/>
  <c r="AA22" i="28"/>
  <c r="AK22" i="28"/>
  <c r="AT22" i="28"/>
  <c r="BD22" i="28"/>
  <c r="BN22" i="28"/>
  <c r="BW22" i="28"/>
  <c r="CG22" i="28"/>
  <c r="CP22" i="28"/>
  <c r="CZ22" i="28"/>
  <c r="DJ22" i="28"/>
  <c r="DS22" i="28"/>
  <c r="ED33" i="28"/>
  <c r="DX33" i="28"/>
  <c r="DS33" i="28"/>
  <c r="DL33" i="28"/>
  <c r="AK33" i="28"/>
  <c r="DG33" i="28"/>
  <c r="H22" i="28"/>
  <c r="S22" i="28"/>
  <c r="AB22" i="28"/>
  <c r="AL22" i="28"/>
  <c r="AV22" i="28"/>
  <c r="BE22" i="28"/>
  <c r="BO22" i="28"/>
  <c r="BX22" i="28"/>
  <c r="CH22" i="28"/>
  <c r="CR22" i="28"/>
  <c r="DA22" i="28"/>
  <c r="DK22" i="28"/>
  <c r="DX22" i="28"/>
  <c r="DR33" i="28"/>
  <c r="DN33" i="28"/>
  <c r="DK33" i="28"/>
  <c r="DE25" i="28"/>
  <c r="J22" i="28"/>
  <c r="T22" i="28"/>
  <c r="AD22" i="28"/>
  <c r="AM22" i="28"/>
  <c r="AW22" i="28"/>
  <c r="BF22" i="28"/>
  <c r="BP22" i="28"/>
  <c r="BZ22" i="28"/>
  <c r="CI22" i="28"/>
  <c r="CS22" i="28"/>
  <c r="DB22" i="28"/>
  <c r="DL22" i="28"/>
  <c r="EB22" i="28"/>
  <c r="EF33" i="28"/>
  <c r="DW33" i="28"/>
  <c r="BD33" i="28"/>
  <c r="E21" i="34"/>
  <c r="F21" i="34" s="1"/>
  <c r="EC33" i="28"/>
  <c r="DM33" i="28"/>
  <c r="BR33" i="28"/>
  <c r="D34" i="28"/>
  <c r="AL30" i="28"/>
  <c r="M22" i="28"/>
  <c r="V22" i="28"/>
  <c r="AF22" i="28"/>
  <c r="AP22" i="28"/>
  <c r="AY22" i="28"/>
  <c r="BI22" i="28"/>
  <c r="BR22" i="28"/>
  <c r="CB22" i="28"/>
  <c r="CL22" i="28"/>
  <c r="CU22" i="28"/>
  <c r="DE22" i="28"/>
  <c r="DN22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B10" i="24"/>
  <c r="EN9" i="28"/>
  <c r="T9" i="12" s="1"/>
  <c r="G7" i="30" s="1"/>
  <c r="EM9" i="28"/>
  <c r="I7" i="30" s="1"/>
  <c r="H7" i="30"/>
  <c r="G11" i="10" l="1"/>
  <c r="I12" i="28" s="1"/>
  <c r="A10" i="2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A14" i="10"/>
  <c r="G13" i="10"/>
  <c r="I14" i="28" s="1"/>
  <c r="EM11" i="28"/>
  <c r="I9" i="30" s="1"/>
  <c r="EN11" i="28"/>
  <c r="T11" i="12" s="1"/>
  <c r="G9" i="30" s="1"/>
  <c r="H9" i="30"/>
  <c r="A12" i="21" l="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1" i="12" l="1"/>
  <c r="H12" i="10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8" i="36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9" i="37"/>
  <c r="B17" i="36"/>
  <c r="B18" i="37"/>
  <c r="I14" i="36"/>
  <c r="H14" i="36"/>
  <c r="B19" i="35"/>
  <c r="A18" i="10"/>
  <c r="B20" i="37" s="1"/>
  <c r="AZ17" i="10"/>
  <c r="G17" i="10"/>
  <c r="I18" i="28" s="1"/>
  <c r="B16" i="24"/>
  <c r="B16" i="30"/>
  <c r="B15" i="34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A18" i="28" l="1"/>
  <c r="A16" i="21"/>
  <c r="H13" i="12"/>
  <c r="J11" i="30"/>
  <c r="H11" i="21"/>
  <c r="EL16" i="28"/>
  <c r="EK16" i="28"/>
  <c r="EI17" i="28"/>
  <c r="A19" i="10"/>
  <c r="B20" i="12" s="1"/>
  <c r="B19" i="36"/>
  <c r="I15" i="36"/>
  <c r="H15" i="36"/>
  <c r="A19" i="28"/>
  <c r="A17" i="21"/>
  <c r="B17" i="24"/>
  <c r="B16" i="34"/>
  <c r="AZ18" i="10"/>
  <c r="B20" i="35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1" i="35" l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Q22" i="10" l="1"/>
  <c r="Y24" i="37" s="1"/>
  <c r="BP22" i="10"/>
  <c r="X24" i="37" s="1"/>
  <c r="BQ23" i="10"/>
  <c r="Y25" i="37" s="1"/>
  <c r="BP23" i="10"/>
  <c r="X25" i="37" s="1"/>
  <c r="BQ29" i="10"/>
  <c r="Y31" i="37" s="1"/>
  <c r="BP29" i="10"/>
  <c r="X31" i="37" s="1"/>
  <c r="BP27" i="10"/>
  <c r="X29" i="37" s="1"/>
  <c r="BQ27" i="10"/>
  <c r="Y29" i="37" s="1"/>
  <c r="BQ26" i="10"/>
  <c r="Y28" i="37" s="1"/>
  <c r="BP26" i="10"/>
  <c r="X28" i="37" s="1"/>
  <c r="BP30" i="10"/>
  <c r="X32" i="37" s="1"/>
  <c r="BQ30" i="10"/>
  <c r="Y32" i="37" s="1"/>
  <c r="BP24" i="10"/>
  <c r="X26" i="37" s="1"/>
  <c r="BQ24" i="10"/>
  <c r="Y26" i="37" s="1"/>
  <c r="BP32" i="10"/>
  <c r="X34" i="37" s="1"/>
  <c r="BQ32" i="10"/>
  <c r="Y34" i="37" s="1"/>
  <c r="BQ31" i="10"/>
  <c r="Y33" i="37" s="1"/>
  <c r="BP31" i="10"/>
  <c r="X33" i="37" s="1"/>
  <c r="BP28" i="10"/>
  <c r="X30" i="37" s="1"/>
  <c r="BQ28" i="10"/>
  <c r="Y30" i="37" s="1"/>
  <c r="BP34" i="10"/>
  <c r="X36" i="37" s="1"/>
  <c r="BQ34" i="10"/>
  <c r="Y36" i="37" s="1"/>
  <c r="BP33" i="10"/>
  <c r="X35" i="37" s="1"/>
  <c r="BQ33" i="10"/>
  <c r="Y35" i="37" s="1"/>
  <c r="BP25" i="10"/>
  <c r="X27" i="37" s="1"/>
  <c r="BQ25" i="10"/>
  <c r="Y27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26" i="37" l="1"/>
  <c r="BR24" i="10"/>
  <c r="P25" i="37"/>
  <c r="BR23" i="10"/>
  <c r="P24" i="37"/>
  <c r="BR22" i="10"/>
  <c r="P34" i="37"/>
  <c r="BR32" i="10"/>
  <c r="P32" i="37"/>
  <c r="BR30" i="10"/>
  <c r="P27" i="37"/>
  <c r="BR25" i="10"/>
  <c r="P35" i="37"/>
  <c r="BR33" i="10"/>
  <c r="P33" i="37"/>
  <c r="BR31" i="10"/>
  <c r="P31" i="37"/>
  <c r="BR29" i="10"/>
  <c r="P30" i="37"/>
  <c r="BR28" i="10"/>
  <c r="P29" i="37"/>
  <c r="BR27" i="10"/>
  <c r="P28" i="37"/>
  <c r="BR26" i="10"/>
  <c r="P36" i="37"/>
  <c r="BR34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 l="1"/>
  <c r="C31" i="14" s="1"/>
  <c r="M22" i="22"/>
  <c r="K22" i="22"/>
  <c r="G22" i="22"/>
  <c r="H22" i="22"/>
  <c r="O22" i="22"/>
  <c r="I22" i="22"/>
  <c r="L22" i="22"/>
  <c r="S21" i="22"/>
  <c r="T21" i="22" s="1"/>
  <c r="J22" i="22"/>
  <c r="F22" i="22"/>
  <c r="P6" i="22"/>
  <c r="C29" i="14" s="1"/>
  <c r="Q6" i="22" l="1"/>
  <c r="C30" i="14" s="1"/>
  <c r="U21" i="22"/>
  <c r="P22" i="22"/>
</calcChain>
</file>

<file path=xl/sharedStrings.xml><?xml version="1.0" encoding="utf-8"?>
<sst xmlns="http://schemas.openxmlformats.org/spreadsheetml/2006/main" count="855" uniqueCount="453">
  <si>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</si>
  <si>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</si>
  <si>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</si>
  <si>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</si>
  <si>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</si>
  <si>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</si>
  <si>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</si>
  <si>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</si>
  <si>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</si>
  <si>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</si>
  <si>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</si>
  <si>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</si>
  <si>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</si>
  <si>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</si>
  <si>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</si>
  <si>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</si>
  <si>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</si>
  <si>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</si>
  <si>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</si>
  <si>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</si>
  <si>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</si>
  <si>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</si>
  <si>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</si>
  <si>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</si>
  <si>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</si>
  <si>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</si>
  <si>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</si>
  <si>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</si>
  <si>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</si>
  <si>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</si>
  <si>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</si>
  <si>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</si>
  <si>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</si>
  <si>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</si>
  <si>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</si>
  <si>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</si>
  <si>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</si>
  <si>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</si>
  <si>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</si>
  <si>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</si>
  <si>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</si>
  <si>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</si>
  <si>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</si>
  <si>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</si>
  <si>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</si>
  <si>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</si>
  <si>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</si>
  <si>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</si>
  <si>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</si>
  <si>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</si>
  <si>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</si>
  <si>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</si>
  <si>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</si>
  <si>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</si>
  <si>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</si>
  <si>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</si>
  <si>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</si>
  <si>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</si>
  <si>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</si>
  <si>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</si>
  <si>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</si>
  <si>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</si>
  <si>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</si>
  <si>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</si>
  <si>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</si>
  <si>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</si>
  <si>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</si>
  <si>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</si>
  <si>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</si>
  <si>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</si>
  <si>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</si>
  <si>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</si>
  <si>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</si>
  <si>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</si>
  <si>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</si>
  <si>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</si>
  <si>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</si>
  <si>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</si>
  <si>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</si>
  <si>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</si>
  <si>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</si>
  <si>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</si>
  <si>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</si>
  <si>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</si>
  <si>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</si>
  <si>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</si>
  <si>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</si>
  <si>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</si>
  <si>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</si>
  <si>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</si>
  <si>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</si>
  <si>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</si>
  <si>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</si>
  <si>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</si>
  <si>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</si>
  <si>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</si>
  <si>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</si>
  <si>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</si>
  <si>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</si>
  <si>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</si>
  <si>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</si>
  <si>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</si>
  <si>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</si>
  <si>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</si>
  <si>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</si>
  <si>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</si>
  <si>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</si>
  <si>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</si>
  <si>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</si>
  <si>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</si>
  <si>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</si>
  <si>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</si>
  <si>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</si>
  <si>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</si>
  <si>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</si>
  <si>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</si>
  <si>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</si>
  <si>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</si>
  <si>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</si>
  <si>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</si>
  <si>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</si>
  <si>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</si>
  <si>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</si>
  <si>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</si>
  <si>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</si>
  <si>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</si>
  <si>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</si>
  <si>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</si>
  <si>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</si>
  <si>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</si>
  <si>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</si>
  <si>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</si>
  <si>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</si>
  <si>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</si>
  <si>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</si>
  <si>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</si>
  <si>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</si>
  <si>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</si>
  <si>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</si>
  <si>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</si>
  <si>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</si>
  <si>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</si>
  <si>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</si>
  <si>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</si>
  <si>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</si>
  <si>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</si>
  <si>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</si>
  <si>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</si>
  <si>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</si>
  <si>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</si>
  <si>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</si>
  <si>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</si>
  <si>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</si>
  <si>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</si>
  <si>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</si>
  <si>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</si>
  <si>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</si>
  <si>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</si>
  <si>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</si>
  <si>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</si>
  <si>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</si>
  <si>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</si>
  <si>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</si>
  <si>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</si>
  <si>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</si>
  <si>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</si>
  <si>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</si>
  <si>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</si>
  <si>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</si>
  <si>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</si>
  <si>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</si>
  <si>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</si>
  <si>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</si>
  <si>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</si>
  <si>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</si>
  <si>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</si>
  <si>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</si>
  <si>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</si>
  <si>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</si>
  <si>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</si>
  <si>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</si>
  <si>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</si>
  <si>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</si>
  <si>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</si>
  <si>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</si>
  <si>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</si>
  <si>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</si>
  <si>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</si>
  <si>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</si>
  <si>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</si>
  <si>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</si>
  <si>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</si>
  <si>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</si>
  <si>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</si>
  <si>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</si>
  <si>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</si>
  <si>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</si>
  <si>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</si>
  <si>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</si>
  <si>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</si>
  <si>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</si>
  <si>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</si>
  <si>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</si>
  <si>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</si>
  <si>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</si>
  <si>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</si>
  <si>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</si>
  <si>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</si>
  <si>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</si>
  <si>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</si>
  <si>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</si>
  <si>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</si>
  <si>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</si>
  <si>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</si>
  <si>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</si>
  <si>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</si>
  <si>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</si>
  <si>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</si>
  <si>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</si>
  <si>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</si>
  <si>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</si>
  <si>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</si>
  <si>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</si>
  <si>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</si>
  <si>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</si>
  <si>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</si>
  <si>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</si>
  <si>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</si>
  <si>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</si>
  <si>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</si>
  <si>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</si>
  <si>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</si>
  <si>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</si>
  <si>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</si>
  <si>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</si>
  <si>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</si>
  <si>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</si>
  <si>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</si>
  <si>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</si>
  <si>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</si>
  <si>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</si>
  <si>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</si>
  <si>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</si>
  <si>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</si>
  <si>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</si>
  <si>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</si>
  <si>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</si>
  <si>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</si>
  <si>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</si>
  <si>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</si>
  <si>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</si>
  <si>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</si>
  <si>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</si>
  <si>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</si>
  <si>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</si>
  <si>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</si>
  <si>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</si>
  <si>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</si>
  <si>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</si>
  <si>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</si>
  <si>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</si>
  <si>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</si>
  <si>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</si>
  <si>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</si>
  <si>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</si>
  <si>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</si>
  <si>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</si>
  <si>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</si>
  <si>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</si>
  <si>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</si>
  <si>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</si>
  <si>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</si>
  <si>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</si>
  <si>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</si>
  <si>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</si>
  <si>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</si>
  <si>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</si>
  <si>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</si>
  <si>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</si>
  <si>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</si>
  <si>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</si>
  <si>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</si>
  <si>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</si>
  <si>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</si>
  <si>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</si>
  <si>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</si>
  <si>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</si>
  <si>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</si>
  <si>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</si>
  <si>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</si>
  <si>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</si>
  <si>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</si>
  <si>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</si>
  <si>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</si>
  <si>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</si>
  <si>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</si>
  <si>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</si>
  <si>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</si>
  <si>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</si>
  <si>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</si>
  <si>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</si>
  <si>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</si>
  <si>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</si>
  <si>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</si>
  <si>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</si>
  <si>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</si>
  <si>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</si>
  <si>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</si>
  <si>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</si>
  <si>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</si>
  <si>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</si>
  <si>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</si>
  <si>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</si>
  <si>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</si>
  <si>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</si>
  <si>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</si>
  <si>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</si>
  <si>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</si>
  <si>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</si>
  <si>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</si>
  <si>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</si>
  <si>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</si>
  <si>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</si>
  <si>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</si>
  <si>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</si>
  <si>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</si>
  <si>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</si>
  <si>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</si>
  <si>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</si>
  <si>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</si>
  <si>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</si>
  <si>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</si>
  <si>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</si>
  <si>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</si>
  <si>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</si>
  <si>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</si>
  <si>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</si>
  <si>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</si>
  <si>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</si>
  <si>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</si>
  <si>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</si>
  <si>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</si>
  <si>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</si>
  <si>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</si>
  <si>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</si>
  <si>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</si>
  <si>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</si>
  <si>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</si>
  <si>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</si>
  <si>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</si>
  <si>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</si>
  <si>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</si>
  <si>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</si>
  <si>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</si>
  <si>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</si>
  <si>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</si>
  <si>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</si>
  <si>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</si>
  <si>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</si>
  <si>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</si>
  <si>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</si>
  <si>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</si>
  <si>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</si>
  <si>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</si>
  <si>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</si>
  <si>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</si>
  <si>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</si>
  <si>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</si>
  <si>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</si>
  <si>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</si>
  <si>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</si>
  <si>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</si>
  <si>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</si>
  <si>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</si>
  <si>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</si>
  <si>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</si>
  <si>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</si>
  <si>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</si>
  <si>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</si>
  <si>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</si>
  <si>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</si>
  <si>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</si>
  <si>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</si>
  <si>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</si>
  <si>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</si>
  <si>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</si>
  <si>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</si>
  <si>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</si>
  <si>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</si>
  <si>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</si>
  <si>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</si>
  <si>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</si>
  <si>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</si>
  <si>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</si>
  <si>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4/2</t>
  </si>
  <si>
    <t>นางสาว ปภาวรินทร์  เครื่องต้น</t>
  </si>
  <si>
    <t>นางสาว พิมประภาพร  เผือกเหมือย</t>
  </si>
  <si>
    <t>นาย พีรพัฒน์  มาคำสาย</t>
  </si>
  <si>
    <t>นางสาว วรรณลิสา  ฤทธิหงษ์</t>
  </si>
  <si>
    <t>นาย วัชรพงค์  ม่วงกำเนิด</t>
  </si>
  <si>
    <t>นางสาว สิริภัทราณิช  ทองศรี</t>
  </si>
  <si>
    <t>นาย สุริยา  จำปาเครือ</t>
  </si>
  <si>
    <t>นางสาว ฐิติชญา  พวงพันธ์</t>
  </si>
  <si>
    <t>นาย ณัฐพร  น้อยรอด</t>
  </si>
  <si>
    <t>นาย ทศพล  วงศ์ทา</t>
  </si>
  <si>
    <t>นาย ธนธรณ์  สุภาดี</t>
  </si>
  <si>
    <t>นาย นพภรณ์  เสียงใส</t>
  </si>
  <si>
    <t>นาย นฤพนธิ์  เนื่องหล้า</t>
  </si>
  <si>
    <t>นางสาว นฤมล  วงษ์โพจันทร์</t>
  </si>
  <si>
    <t>นาย พงศ์สกรรจ์  คำบุญ</t>
  </si>
  <si>
    <t>นางสาว พัฒนวดี  ไถเงิน</t>
  </si>
  <si>
    <t>นาย พิสิษฐ์  สิรินต๊ะ</t>
  </si>
  <si>
    <t>นางสาว ยุพาวดี  ศิริ</t>
  </si>
  <si>
    <t>นาย ศิรภัทร์  โสภาเวทย์</t>
  </si>
  <si>
    <t>นาย ศุภณัฐ  อินจับ</t>
  </si>
  <si>
    <t>นางสาว สุภาวดี  สุวรรณเตชา</t>
  </si>
  <si>
    <t>นางสาว สุวรรณนภาลัย  สาลีหอม</t>
  </si>
  <si>
    <t>นาย โสภณัฐ  จิตอินทร์</t>
  </si>
  <si>
    <t>นางสาว กานต์ธิดา  เสือเดช</t>
  </si>
  <si>
    <t>นางสาว พัธราสินี  ไพโรจน์</t>
  </si>
  <si>
    <t>นางสาว ปนัดดา  พรมปิก</t>
  </si>
  <si>
    <t>นางสาว ศิริประภา  พรมมา</t>
  </si>
  <si>
    <t>นางสาว ทองคุณ  กุณศรี</t>
  </si>
  <si>
    <t>นาย ภูผา  ทาวงษ์ยศ</t>
  </si>
  <si>
    <t>12836</t>
  </si>
  <si>
    <t>12840</t>
  </si>
  <si>
    <t>12841</t>
  </si>
  <si>
    <t>12845</t>
  </si>
  <si>
    <t>12848</t>
  </si>
  <si>
    <t>12852</t>
  </si>
  <si>
    <t>12854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</si>
  <si>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</si>
  <si>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</si>
  <si>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</si>
  <si>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</si>
  <si>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</si>
  <si>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</si>
  <si>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</si>
  <si>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</si>
  <si>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</si>
  <si>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</si>
  <si>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12869</t>
  </si>
  <si>
    <t>12870</t>
  </si>
  <si>
    <t>12871</t>
  </si>
  <si>
    <t>12872</t>
  </si>
  <si>
    <t>12873</t>
  </si>
  <si>
    <t>12874</t>
  </si>
  <si>
    <t>12916</t>
  </si>
  <si>
    <t>12917</t>
  </si>
  <si>
    <t>12919</t>
  </si>
  <si>
    <t>12920</t>
  </si>
  <si>
    <t>12921</t>
  </si>
  <si>
    <t>12928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</si>
</sst>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H10" sqref="H10:J10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พ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ระดับมัธยมศึกษาตอนปลาย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527" t="s">
        <v>190</v>
      </c>
      <c r="B5" s="1527"/>
      <c r="C5" s="1527"/>
      <c r="D5" s="1527"/>
      <c r="E5" s="1527"/>
      <c r="F5" s="1527"/>
      <c r="G5" s="1527"/>
      <c r="H5" s="1527"/>
      <c r="I5" s="1527"/>
      <c r="J5" s="1527"/>
      <c r="K5" s="1527"/>
      <c r="L5" s="879" t="s">
        <v>15</v>
      </c>
      <c r="U5" s="18"/>
    </row>
    <row r="6" spans="1:24" ht="28.5" customHeight="1" x14ac:dyDescent="0.5">
      <c r="A6" s="1528" t="str">
        <f>O32&amp;" "&amp;O33</f>
        <v>โรงเรียนศักดิ์สุนันท์วิทยา ตำบลแม่พริก อำเภอแม่พริก จังหวัดลำปาง</v>
      </c>
      <c r="B6" s="1528"/>
      <c r="C6" s="1528"/>
      <c r="D6" s="1528"/>
      <c r="E6" s="1528"/>
      <c r="F6" s="1528"/>
      <c r="G6" s="1528"/>
      <c r="H6" s="1528"/>
      <c r="I6" s="1528"/>
      <c r="J6" s="1528"/>
      <c r="K6" s="1528"/>
      <c r="L6" s="1333" t="s">
        <v>331</v>
      </c>
      <c r="U6" s="18"/>
    </row>
    <row r="7" spans="1:24" ht="25.5" customHeight="1" x14ac:dyDescent="0.5">
      <c r="A7" s="312"/>
      <c r="B7" s="313"/>
      <c r="C7" s="1534" t="s">
        <v>389</v>
      </c>
      <c r="D7" s="1534"/>
      <c r="E7" s="1534"/>
      <c r="F7" s="1534"/>
      <c r="G7" s="1534"/>
      <c r="H7" s="1534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535" t="s">
        <v>131</v>
      </c>
      <c r="C8" s="1535"/>
      <c r="D8" s="1383" t="s">
        <v>394</v>
      </c>
      <c r="E8" s="319"/>
      <c r="F8" s="1535" t="str">
        <f>IF(M12="","ครูที่ปรึกษา",M12)</f>
        <v>ครูที่ปรึกษา</v>
      </c>
      <c r="G8" s="1535"/>
      <c r="H8" s="1531"/>
      <c r="I8" s="1531"/>
      <c r="J8" s="1531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531"/>
      <c r="I9" s="1531"/>
      <c r="J9" s="1531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533" t="s">
        <v>306</v>
      </c>
      <c r="D10" s="1533"/>
      <c r="E10" s="1533"/>
      <c r="F10" s="1535" t="s">
        <v>287</v>
      </c>
      <c r="G10" s="1535"/>
      <c r="H10" s="1532" t="s">
        <v>373</v>
      </c>
      <c r="I10" s="1532"/>
      <c r="J10" s="1532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535" t="str">
        <f>"จำนวน"&amp;Q13&amp;" /สัปดาห์"</f>
        <v>จำนวนคาบ /สัปดาห์</v>
      </c>
      <c r="G11" s="1535"/>
      <c r="H11" s="153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3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542" t="s">
        <v>371</v>
      </c>
      <c r="G12" s="1542"/>
      <c r="H12" s="1542"/>
      <c r="I12" s="1542"/>
      <c r="J12" s="1542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539" t="s">
        <v>17</v>
      </c>
      <c r="C13" s="1540"/>
      <c r="D13" s="1540"/>
      <c r="E13" s="1540"/>
      <c r="F13" s="1540"/>
      <c r="G13" s="1540"/>
      <c r="H13" s="1540"/>
      <c r="I13" s="1540"/>
      <c r="J13" s="1541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474" t="s">
        <v>37</v>
      </c>
      <c r="C14" s="1475"/>
      <c r="D14" s="1476"/>
      <c r="E14" s="1469" t="s">
        <v>233</v>
      </c>
      <c r="F14" s="1470"/>
      <c r="G14" s="1471"/>
      <c r="H14" s="1536" t="s">
        <v>18</v>
      </c>
      <c r="I14" s="1537"/>
      <c r="J14" s="1538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72">
        <f>IF(C10="กิจกรรมพัฒนาผู้เรียน","---",'ชื่อ-คะแนน'!BG70)</f>
        <v>0</v>
      </c>
      <c r="G16" s="1522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72">
        <f>IF('ชื่อ-คะแนน'!C6="","",IF(C10="กิจกรรมพัฒนาผู้เรียน","---",'ชื่อ-คะแนน'!BR70))</f>
        <v>0</v>
      </c>
      <c r="J16" s="1522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73"/>
      <c r="G17" s="1523"/>
      <c r="H17" s="1029" t="str">
        <f t="shared" si="1"/>
        <v>ดีเยี่ยม</v>
      </c>
      <c r="I17" s="1473"/>
      <c r="J17" s="1523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97">
        <f>IF('ชื่อ-คะแนน'!C6="","",IF(C10="กิจกรรมพัฒนาผู้เรียน","---",'ชื่อ-คะแนน'!BG71))</f>
        <v>0</v>
      </c>
      <c r="G18" s="1529">
        <f>IF($C$10="กิจกรรมพัฒนาผู้เรียน","---",IF(F$18=0,0,(100/SUM(F$16:F$22))*F18))</f>
        <v>0</v>
      </c>
      <c r="H18" s="1030" t="str">
        <f t="shared" si="1"/>
        <v>2</v>
      </c>
      <c r="I18" s="1497">
        <f>IF('ชื่อ-คะแนน'!C6="","",IF(C10="กิจกรรมพัฒนาผู้เรียน","---",'ชื่อ-คะแนน'!BR71))</f>
        <v>0</v>
      </c>
      <c r="J18" s="1529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98"/>
      <c r="G19" s="1530"/>
      <c r="H19" s="1031" t="str">
        <f t="shared" si="1"/>
        <v>ดี</v>
      </c>
      <c r="I19" s="1498"/>
      <c r="J19" s="1530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72">
        <f>IF('ชื่อ-คะแนน'!C6="","",IF(C10="กิจกรรมพัฒนาผู้เรียน","---",'ชื่อ-คะแนน'!BG72))</f>
        <v>29</v>
      </c>
      <c r="G20" s="1522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72">
        <f>IF('ชื่อ-คะแนน'!C6="","",IF(C10="กิจกรรมพัฒนาผู้เรียน","---",'ชื่อ-คะแนน'!BR72))</f>
        <v>29</v>
      </c>
      <c r="J20" s="1522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73"/>
      <c r="G21" s="1523"/>
      <c r="H21" s="1033" t="str">
        <f t="shared" si="1"/>
        <v>ผ่านเกณฑ์ประเมิน</v>
      </c>
      <c r="I21" s="1473"/>
      <c r="J21" s="1523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99">
        <f>IF('ชื่อ-คะแนน'!C6="","",IF(C10="กิจกรรมพัฒนาผู้เรียน","---",'ชื่อ-คะแนน'!BG73))</f>
        <v>0</v>
      </c>
      <c r="G22" s="1546">
        <f>IF($C$10="กิจกรรมพัฒนาผู้เรียน","---",IF(F$22=0,0,(100/SUM(F$16:F$22))*F22))</f>
        <v>0</v>
      </c>
      <c r="H22" s="1034" t="str">
        <f t="shared" si="1"/>
        <v>0</v>
      </c>
      <c r="I22" s="1499">
        <f>IF('ชื่อ-คะแนน'!C6="","",IF(C10="กิจกรรมพัฒนาผู้เรียน","---",'ชื่อ-คะแนน'!BR73))</f>
        <v>0</v>
      </c>
      <c r="J22" s="1546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29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500"/>
      <c r="G23" s="1547"/>
      <c r="H23" s="1035" t="str">
        <f t="shared" si="1"/>
        <v>ควรปรับปรุง</v>
      </c>
      <c r="I23" s="1500"/>
      <c r="J23" s="1547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29</v>
      </c>
      <c r="G24" s="1026"/>
      <c r="H24" s="1501" t="s">
        <v>203</v>
      </c>
      <c r="I24" s="1544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29</v>
      </c>
      <c r="G25" s="1019"/>
      <c r="H25" s="1502"/>
      <c r="I25" s="1545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486">
        <f>IF('ชื่อ-คะแนน'!C6="","",IF(C10="กิจกรรมพัฒนาผู้เรียน",'ชื่อ-คะแนน'!AV82,SUM(C16:C25)))</f>
        <v>29</v>
      </c>
      <c r="D26" s="1487"/>
      <c r="E26" s="1027" t="s">
        <v>236</v>
      </c>
      <c r="F26" s="1019">
        <f>IF('ชื่อ-คะแนน'!C6="","",'ชื่อ-คะแนน'!AG83)-F32</f>
        <v>29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488">
        <f>IF('ชื่อ-คะแนน'!C6="","",IF(C10="กิจกรรมพัฒนาผู้เรียน",'ชื่อ-คะแนน'!AV83,'ชื่อ-คะแนน'!AW84))</f>
        <v>0</v>
      </c>
      <c r="D27" s="1489"/>
      <c r="E27" s="1027" t="s">
        <v>238</v>
      </c>
      <c r="F27" s="1019">
        <f>IF('ชื่อ-คะแนน'!C6="","",'ชื่อ-คะแนน'!AP83)-F32</f>
        <v>29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490">
        <f>IF('ชื่อ-คะแนน'!C6="","",IF(C10="กิจกรรมพัฒนาผู้เรียน",C26+C27,'ชื่อ-คะแนน'!AW85))</f>
        <v>0</v>
      </c>
      <c r="D28" s="1491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92">
        <f>IF(C10="กิจกรรมพัฒนาผู้เรียน","",IF('ชื่อ-คะแนน'!C6="","",สรุป!P6))</f>
        <v>0</v>
      </c>
      <c r="D29" s="1493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494">
        <f>IF(C10="กิจกรรมพัฒนาผู้เรียน","",IF('ชื่อ-คะแนน'!C6="","",สรุป!Q6))</f>
        <v>0</v>
      </c>
      <c r="D30" s="1495"/>
      <c r="E30" s="1516" t="str">
        <f>"นร. ออก/พัก จำนวน = "&amp;'ชื่อ-คะแนน'!$D$72</f>
        <v>นร. ออก/พัก จำนวน = 0</v>
      </c>
      <c r="F30" s="1517"/>
      <c r="G30" s="1518"/>
      <c r="H30" s="1477" t="s">
        <v>227</v>
      </c>
      <c r="I30" s="1478"/>
      <c r="J30" s="1479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92">
        <f>IF(C10="กิจกรรมพัฒนาผู้เรียน","",ROUNDDOWN(สรุป!R6,2))</f>
        <v>0</v>
      </c>
      <c r="D31" s="1493"/>
      <c r="E31" s="1519"/>
      <c r="F31" s="1520"/>
      <c r="G31" s="1521"/>
      <c r="H31" s="1480"/>
      <c r="I31" s="1481"/>
      <c r="J31" s="1482"/>
      <c r="K31" s="47"/>
      <c r="L31" s="1543" t="s">
        <v>359</v>
      </c>
      <c r="M31" s="1543"/>
      <c r="N31" s="1543"/>
      <c r="O31" s="1543"/>
      <c r="P31" s="1543"/>
      <c r="Q31" s="1543"/>
      <c r="R31" s="1543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505">
        <f>IF(C10="กิจกรรมพัฒนาผู้เรียน","",'ชื่อ-คะแนน'!AT69/C26)</f>
        <v>0</v>
      </c>
      <c r="D32" s="1506"/>
      <c r="E32" s="1510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511"/>
      <c r="G32" s="1512"/>
      <c r="H32" s="1480"/>
      <c r="I32" s="1481"/>
      <c r="J32" s="1482"/>
      <c r="K32" s="47"/>
      <c r="L32" s="1442" t="s">
        <v>357</v>
      </c>
      <c r="M32" s="1442"/>
      <c r="N32" s="1442"/>
      <c r="O32" s="1443" t="s">
        <v>387</v>
      </c>
      <c r="P32" s="1443"/>
      <c r="Q32" s="1443"/>
      <c r="R32" s="144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507" t="str">
        <f>IF(C10="กิจกรรมพัฒนาผู้เรียน","",IF('ชื่อ-คะแนน'!I4="","","ร้อยละ KPA"&amp;" = "&amp;KPA!R7&amp;" : "&amp;KPA!S7&amp;" : "&amp;KPA!T7))</f>
        <v/>
      </c>
      <c r="C33" s="1508"/>
      <c r="D33" s="1509"/>
      <c r="E33" s="1513"/>
      <c r="F33" s="1514"/>
      <c r="G33" s="1515"/>
      <c r="H33" s="1483"/>
      <c r="I33" s="1484"/>
      <c r="J33" s="1485"/>
      <c r="K33" s="47"/>
      <c r="L33" s="1442" t="s">
        <v>358</v>
      </c>
      <c r="M33" s="1442"/>
      <c r="N33" s="1442"/>
      <c r="O33" s="1455" t="s">
        <v>388</v>
      </c>
      <c r="P33" s="1455"/>
      <c r="Q33" s="1455"/>
      <c r="R33" s="1455"/>
      <c r="T33" s="918" t="s">
        <v>155</v>
      </c>
      <c r="U33" s="18"/>
      <c r="V33"/>
    </row>
    <row r="34" spans="1:22" ht="23.25" customHeight="1" thickBot="1" x14ac:dyDescent="0.55000000000000004">
      <c r="A34" s="29"/>
      <c r="B34" s="1460" t="s">
        <v>23</v>
      </c>
      <c r="C34" s="1461"/>
      <c r="D34" s="1461"/>
      <c r="E34" s="1461"/>
      <c r="F34" s="1461"/>
      <c r="G34" s="1461"/>
      <c r="H34" s="1461"/>
      <c r="I34" s="1461"/>
      <c r="J34" s="1462"/>
      <c r="K34" s="48"/>
      <c r="L34" s="1442" t="s">
        <v>215</v>
      </c>
      <c r="M34" s="1442"/>
      <c r="N34" s="1442"/>
      <c r="O34" s="1456" t="s">
        <v>390</v>
      </c>
      <c r="P34" s="1456"/>
      <c r="Q34" s="1456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2" t="s">
        <v>49</v>
      </c>
      <c r="M35" s="1442"/>
      <c r="N35" s="1442"/>
      <c r="O35" s="1456" t="s">
        <v>391</v>
      </c>
      <c r="P35" s="1456"/>
      <c r="Q35" s="1456"/>
      <c r="R35" s="1440"/>
      <c r="T35" s="918" t="s">
        <v>189</v>
      </c>
      <c r="U35" s="18"/>
    </row>
    <row r="36" spans="1:22" ht="18" customHeight="1" x14ac:dyDescent="0.5">
      <c r="A36" s="29"/>
      <c r="B36" s="1503" t="str">
        <f>"("&amp;F12&amp;")"</f>
        <v>(นายxxxxxxxxxxxxxxx)</v>
      </c>
      <c r="C36" s="1504"/>
      <c r="D36" s="934"/>
      <c r="E36" s="1392"/>
      <c r="F36" s="1393"/>
      <c r="G36" s="1393"/>
      <c r="H36" s="1394"/>
      <c r="I36" s="1393"/>
      <c r="J36" s="1395"/>
      <c r="K36" s="49"/>
      <c r="L36" s="1442" t="s">
        <v>81</v>
      </c>
      <c r="M36" s="1442"/>
      <c r="N36" s="1442"/>
      <c r="O36" s="1456" t="s">
        <v>393</v>
      </c>
      <c r="P36" s="1456"/>
      <c r="Q36" s="1456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454" t="str">
        <f>IF(R37="","หัวหน้า",R37&amp;B10)</f>
        <v>หัวหน้ากลุ่มสาระ</v>
      </c>
      <c r="M37" s="1454"/>
      <c r="N37" s="1454"/>
      <c r="O37" s="1456" t="s">
        <v>372</v>
      </c>
      <c r="P37" s="1456"/>
      <c r="Q37" s="1456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448" t="str">
        <f>"("&amp;O37&amp;")"</f>
        <v>(นายxxxxxx  xxxxxxxxx)</v>
      </c>
      <c r="C38" s="1449"/>
      <c r="D38" s="1449"/>
      <c r="E38" s="1392"/>
      <c r="F38" s="1393"/>
      <c r="G38" s="1393"/>
      <c r="H38" s="1397"/>
      <c r="I38" s="1393"/>
      <c r="J38" s="1395"/>
      <c r="K38" s="49"/>
      <c r="L38" s="1442" t="s">
        <v>350</v>
      </c>
      <c r="M38" s="1442"/>
      <c r="N38" s="1442"/>
      <c r="O38" s="1548" t="s">
        <v>392</v>
      </c>
      <c r="P38" s="1548"/>
      <c r="Q38" s="1548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2" t="s">
        <v>360</v>
      </c>
      <c r="M39" s="1442"/>
      <c r="N39" s="1442"/>
      <c r="O39" s="1452">
        <v>45061</v>
      </c>
      <c r="P39" s="1452"/>
      <c r="Q39" s="1453" t="s">
        <v>361</v>
      </c>
      <c r="R39" s="1453"/>
      <c r="S39" s="1453"/>
      <c r="T39" s="10" t="s">
        <v>159</v>
      </c>
      <c r="U39" s="18"/>
    </row>
    <row r="40" spans="1:22" ht="17.25" customHeight="1" thickBot="1" x14ac:dyDescent="0.55000000000000004">
      <c r="A40" s="29"/>
      <c r="B40" s="1446" t="str">
        <f>"("&amp;O36&amp;")"</f>
        <v>(นายต้นสกุล  ตาบุญ)</v>
      </c>
      <c r="C40" s="1447"/>
      <c r="D40" s="144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463" t="s">
        <v>292</v>
      </c>
      <c r="I42" s="1464"/>
      <c r="J42" s="1465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466" t="str">
        <f>"("&amp;O34&amp;")"</f>
        <v>(พระครูนิวิฐสุทธิการ)</v>
      </c>
      <c r="I43" s="1467"/>
      <c r="J43" s="1468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45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450"/>
      <c r="G44" s="1451"/>
      <c r="H44" s="1457" t="str">
        <f>IF(L34="","ผู้อำนวยการ"&amp;O32,L34&amp;O32)</f>
        <v>ผู้อำนวยการโรงเรียนศักดิ์สุนันท์วิทยา</v>
      </c>
      <c r="I44" s="1458"/>
      <c r="J44" s="1459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444" t="str">
        <f>"("&amp;O35&amp;")"</f>
        <v>(พรมหาวัชรปัฐน์ กาวิละหทัยสกุล)</v>
      </c>
      <c r="C45" s="1445"/>
      <c r="D45" s="1445"/>
      <c r="E45" s="1393"/>
      <c r="F45" s="1393"/>
      <c r="G45" s="1393"/>
      <c r="H45" s="1524" t="str">
        <f>O38</f>
        <v>10 ตุลาคม 2566</v>
      </c>
      <c r="I45" s="1525"/>
      <c r="J45" s="1526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96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96"/>
      <c r="E47" s="1496"/>
      <c r="F47" s="1496"/>
      <c r="G47" s="1496"/>
      <c r="H47" s="1496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O36:Q36"/>
    <mergeCell ref="O37:Q37"/>
    <mergeCell ref="O38:Q38"/>
    <mergeCell ref="L34:N34"/>
    <mergeCell ref="L36:N36"/>
    <mergeCell ref="L35:N35"/>
    <mergeCell ref="F10:G10"/>
    <mergeCell ref="F8:G8"/>
    <mergeCell ref="F12:J12"/>
    <mergeCell ref="L31:R31"/>
    <mergeCell ref="I24:I25"/>
    <mergeCell ref="J20:J21"/>
    <mergeCell ref="J22:J23"/>
    <mergeCell ref="G22:G23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3" t="str">
        <f>ปก!A6</f>
        <v>โรงเรียนศักดิ์สุนันท์วิทยา ตำบลแม่พริก อำเภอแม่พริก จังหวัดลำปาง</v>
      </c>
      <c r="F1" s="1733"/>
      <c r="G1" s="1733"/>
      <c r="H1" s="1733"/>
      <c r="I1" s="1733"/>
      <c r="J1" s="1733"/>
      <c r="K1" s="1733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4/2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12836</v>
      </c>
      <c r="D5" s="1314" t="str">
        <f>'ชื่อ-คะแนน'!C6</f>
        <v>นางสาว ปภาวรินทร์  เครื่องต้น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12840</v>
      </c>
      <c r="D6" s="1315" t="str">
        <f>'ชื่อ-คะแนน'!C7</f>
        <v>นางสาว พิมประภาพร  เผือกเหมือย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12841</v>
      </c>
      <c r="D7" s="1315" t="str">
        <f>'ชื่อ-คะแนน'!C8</f>
        <v>นาย พีรพัฒน์  มาคำสาย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12845</v>
      </c>
      <c r="D8" s="1315" t="str">
        <f>'ชื่อ-คะแนน'!C9</f>
        <v>นางสาว วรรณลิสา  ฤทธิหงษ์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12848</v>
      </c>
      <c r="D9" s="1315" t="str">
        <f>'ชื่อ-คะแนน'!C10</f>
        <v>นาย วัชรพงค์  ม่วงกำเนิด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12852</v>
      </c>
      <c r="D10" s="1314" t="str">
        <f>'ชื่อ-คะแนน'!C11</f>
        <v>นางสาว สิริภัทราณิช  ทองศรี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12854</v>
      </c>
      <c r="D11" s="1315" t="str">
        <f>'ชื่อ-คะแนน'!C12</f>
        <v>นาย สุริยา  จำปาเครือ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12858</v>
      </c>
      <c r="D12" s="1315" t="str">
        <f>'ชื่อ-คะแนน'!C13</f>
        <v>นางสาว ฐิติชญา  พวงพันธ์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12859</v>
      </c>
      <c r="D13" s="1315" t="str">
        <f>'ชื่อ-คะแนน'!C14</f>
        <v>นาย ณัฐพร  น้อยรอด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12860</v>
      </c>
      <c r="D14" s="1315" t="str">
        <f>'ชื่อ-คะแนน'!C15</f>
        <v>นาย ทศพล  วงศ์ทา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12861</v>
      </c>
      <c r="D15" s="1314" t="str">
        <f>'ชื่อ-คะแนน'!C16</f>
        <v>นาย ธนธรณ์  สุภาดี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12862</v>
      </c>
      <c r="D16" s="1315" t="str">
        <f>'ชื่อ-คะแนน'!C17</f>
        <v>นาย นพภรณ์  เสียงใส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12863</v>
      </c>
      <c r="D17" s="1315" t="str">
        <f>'ชื่อ-คะแนน'!C18</f>
        <v>นาย นฤพนธิ์  เนื่องหล้า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12864</v>
      </c>
      <c r="D18" s="1315" t="str">
        <f>'ชื่อ-คะแนน'!C19</f>
        <v>นางสาว นฤมล  วงษ์โพจันทร์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12865</v>
      </c>
      <c r="D19" s="1315" t="str">
        <f>'ชื่อ-คะแนน'!C20</f>
        <v>นาย พงศ์สกรรจ์  คำบุญ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12866</v>
      </c>
      <c r="D20" s="1314" t="str">
        <f>'ชื่อ-คะแนน'!C21</f>
        <v>นางสาว พัฒนวดี  ไถเงิน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12867</v>
      </c>
      <c r="D21" s="1315" t="str">
        <f>'ชื่อ-คะแนน'!C22</f>
        <v>นาย พิสิษฐ์  สิรินต๊ะ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12869</v>
      </c>
      <c r="D22" s="1315" t="str">
        <f>'ชื่อ-คะแนน'!C23</f>
        <v>นางสาว ยุพาวดี  ศิริ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12870</v>
      </c>
      <c r="D23" s="1315" t="str">
        <f>'ชื่อ-คะแนน'!C24</f>
        <v>นาย ศิรภัทร์  โสภาเวทย์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12871</v>
      </c>
      <c r="D24" s="1315" t="str">
        <f>'ชื่อ-คะแนน'!C25</f>
        <v>นาย ศุภณัฐ  อินจับ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12872</v>
      </c>
      <c r="D25" s="1314" t="str">
        <f>'ชื่อ-คะแนน'!C26</f>
        <v>นางสาว สุภาวดี  สุวรรณเตชา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12873</v>
      </c>
      <c r="D26" s="1315" t="str">
        <f>'ชื่อ-คะแนน'!C27</f>
        <v>นางสาว สุวรรณนภาลัย  สาลีหอม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12874</v>
      </c>
      <c r="D27" s="1315" t="str">
        <f>'ชื่อ-คะแนน'!C28</f>
        <v>นาย โสภณัฐ  จิตอินทร์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>
        <f>'ชื่อ-คะแนน'!A29</f>
        <v>24</v>
      </c>
      <c r="C28" s="499" t="str">
        <f>'ชื่อ-คะแนน'!B29</f>
        <v>12916</v>
      </c>
      <c r="D28" s="1315" t="str">
        <f>'ชื่อ-คะแนน'!C29</f>
        <v>นางสาว กานต์ธิดา  เสือเดช</v>
      </c>
      <c r="E28" s="301" t="str">
        <f>แจ้งผล!E30</f>
        <v>เรียน</v>
      </c>
      <c r="F28" s="500">
        <f>'ชื่อ-คะแนน'!AT29</f>
        <v>0</v>
      </c>
      <c r="G28" s="288" t="str">
        <f>'ชื่อ-คะแนน'!AW29</f>
        <v>0</v>
      </c>
      <c r="H28" s="501">
        <f>'ชื่อ-คะแนน'!AY29</f>
        <v>1</v>
      </c>
      <c r="I28" s="286">
        <f>IF('ชื่อ-คะแนน'!C29="","",เวลา!EI30)</f>
        <v>0</v>
      </c>
      <c r="J28" s="415" t="str">
        <f>IF('ชื่อ-คะแนน'!C29="","",IF(ปก!$C$10="กิจกรรมพัฒนาผู้เรียน","---",เวลา!EN30))</f>
        <v>-</v>
      </c>
      <c r="K28" s="502">
        <f>IF('ชื่อ-คะแนน'!C29="","",'ชื่อ-คะแนน'!BS29)</f>
        <v>0</v>
      </c>
    </row>
    <row r="29" spans="1:11" s="3" customFormat="1" ht="18" customHeight="1" thickBot="1" x14ac:dyDescent="0.55000000000000004">
      <c r="A29" s="239"/>
      <c r="B29" s="276">
        <f>'ชื่อ-คะแนน'!A30</f>
        <v>25</v>
      </c>
      <c r="C29" s="499" t="str">
        <f>'ชื่อ-คะแนน'!B30</f>
        <v>12917</v>
      </c>
      <c r="D29" s="1315" t="str">
        <f>'ชื่อ-คะแนน'!C30</f>
        <v>นางสาว พัธราสินี  ไพโรจน์</v>
      </c>
      <c r="E29" s="302" t="str">
        <f>แจ้งผล!E31</f>
        <v>เรียน</v>
      </c>
      <c r="F29" s="503">
        <f>'ชื่อ-คะแนน'!AT30</f>
        <v>0</v>
      </c>
      <c r="G29" s="298" t="str">
        <f>'ชื่อ-คะแนน'!AW30</f>
        <v>0</v>
      </c>
      <c r="H29" s="501">
        <f>'ชื่อ-คะแนน'!AY30</f>
        <v>1</v>
      </c>
      <c r="I29" s="286">
        <f>IF('ชื่อ-คะแนน'!C30="","",เวลา!EI31)</f>
        <v>0</v>
      </c>
      <c r="J29" s="416" t="str">
        <f>IF('ชื่อ-คะแนน'!C30="","",IF(ปก!$C$10="กิจกรรมพัฒนาผู้เรียน","---",เวลา!EN31))</f>
        <v>-</v>
      </c>
      <c r="K29" s="504">
        <f>IF('ชื่อ-คะแนน'!C30="","",'ชื่อ-คะแนน'!BS30)</f>
        <v>0</v>
      </c>
    </row>
    <row r="30" spans="1:11" s="3" customFormat="1" ht="18" customHeight="1" x14ac:dyDescent="0.5">
      <c r="A30" s="239"/>
      <c r="B30" s="262">
        <f>'ชื่อ-คะแนน'!A31</f>
        <v>26</v>
      </c>
      <c r="C30" s="495" t="str">
        <f>'ชื่อ-คะแนน'!B31</f>
        <v>12919</v>
      </c>
      <c r="D30" s="1314" t="str">
        <f>'ชื่อ-คะแนน'!C31</f>
        <v>นางสาว ปนัดดา  พรมปิก</v>
      </c>
      <c r="E30" s="300" t="str">
        <f>แจ้งผล!E32</f>
        <v>เรียน</v>
      </c>
      <c r="F30" s="496">
        <f>'ชื่อ-คะแนน'!AT31</f>
        <v>0</v>
      </c>
      <c r="G30" s="273" t="str">
        <f>'ชื่อ-คะแนน'!AW31</f>
        <v>0</v>
      </c>
      <c r="H30" s="497">
        <f>'ชื่อ-คะแนน'!AY31</f>
        <v>1</v>
      </c>
      <c r="I30" s="271">
        <f>IF('ชื่อ-คะแนน'!C31="","",เวลา!EI32)</f>
        <v>0</v>
      </c>
      <c r="J30" s="414" t="str">
        <f>IF('ชื่อ-คะแนน'!C31="","",IF(ปก!$C$10="กิจกรรมพัฒนาผู้เรียน","---",เวลา!EN32))</f>
        <v>-</v>
      </c>
      <c r="K30" s="498">
        <f>IF('ชื่อ-คะแนน'!C31="","",'ชื่อ-คะแนน'!BS31)</f>
        <v>0</v>
      </c>
    </row>
    <row r="31" spans="1:11" s="3" customFormat="1" ht="18" customHeight="1" x14ac:dyDescent="0.5">
      <c r="A31" s="239"/>
      <c r="B31" s="276">
        <f>'ชื่อ-คะแนน'!A32</f>
        <v>27</v>
      </c>
      <c r="C31" s="499" t="str">
        <f>'ชื่อ-คะแนน'!B32</f>
        <v>12920</v>
      </c>
      <c r="D31" s="1315" t="str">
        <f>'ชื่อ-คะแนน'!C32</f>
        <v>นางสาว ศิริประภา  พรมมา</v>
      </c>
      <c r="E31" s="301" t="str">
        <f>แจ้งผล!E33</f>
        <v>เรียน</v>
      </c>
      <c r="F31" s="500">
        <f>'ชื่อ-คะแนน'!AT32</f>
        <v>0</v>
      </c>
      <c r="G31" s="288" t="str">
        <f>'ชื่อ-คะแนน'!AW32</f>
        <v>0</v>
      </c>
      <c r="H31" s="501">
        <f>'ชื่อ-คะแนน'!AY32</f>
        <v>1</v>
      </c>
      <c r="I31" s="286">
        <f>IF('ชื่อ-คะแนน'!C32="","",เวลา!EI33)</f>
        <v>0</v>
      </c>
      <c r="J31" s="415" t="str">
        <f>IF('ชื่อ-คะแนน'!C32="","",IF(ปก!$C$10="กิจกรรมพัฒนาผู้เรียน","---",เวลา!EN33))</f>
        <v>-</v>
      </c>
      <c r="K31" s="502">
        <f>IF('ชื่อ-คะแนน'!C32="","",'ชื่อ-คะแนน'!BS32)</f>
        <v>0</v>
      </c>
    </row>
    <row r="32" spans="1:11" s="3" customFormat="1" ht="18" customHeight="1" x14ac:dyDescent="0.5">
      <c r="A32" s="239"/>
      <c r="B32" s="276">
        <f>'ชื่อ-คะแนน'!A33</f>
        <v>28</v>
      </c>
      <c r="C32" s="499" t="str">
        <f>'ชื่อ-คะแนน'!B33</f>
        <v>12921</v>
      </c>
      <c r="D32" s="1315" t="str">
        <f>'ชื่อ-คะแนน'!C33</f>
        <v>นางสาว ทองคุณ  กุณศรี</v>
      </c>
      <c r="E32" s="301" t="str">
        <f>แจ้งผล!E34</f>
        <v>เรียน</v>
      </c>
      <c r="F32" s="500">
        <f>'ชื่อ-คะแนน'!AT33</f>
        <v>0</v>
      </c>
      <c r="G32" s="288" t="str">
        <f>'ชื่อ-คะแนน'!AW33</f>
        <v>0</v>
      </c>
      <c r="H32" s="501">
        <f>'ชื่อ-คะแนน'!AY33</f>
        <v>1</v>
      </c>
      <c r="I32" s="286">
        <f>IF('ชื่อ-คะแนน'!C33="","",เวลา!EI34)</f>
        <v>0</v>
      </c>
      <c r="J32" s="415" t="str">
        <f>IF('ชื่อ-คะแนน'!C33="","",IF(ปก!$C$10="กิจกรรมพัฒนาผู้เรียน","---",เวลา!EN34))</f>
        <v>-</v>
      </c>
      <c r="K32" s="502">
        <f>IF('ชื่อ-คะแนน'!C33="","",'ชื่อ-คะแนน'!BS33)</f>
        <v>0</v>
      </c>
    </row>
    <row r="33" spans="1:11" s="3" customFormat="1" ht="18" customHeight="1" x14ac:dyDescent="0.5">
      <c r="A33" s="239"/>
      <c r="B33" s="276">
        <f>'ชื่อ-คะแนน'!A34</f>
        <v>29</v>
      </c>
      <c r="C33" s="499" t="str">
        <f>'ชื่อ-คะแนน'!B34</f>
        <v>12928</v>
      </c>
      <c r="D33" s="1315" t="str">
        <f>'ชื่อ-คะแนน'!C34</f>
        <v>นาย ภูผา  ทาวงษ์ยศ</v>
      </c>
      <c r="E33" s="301" t="str">
        <f>แจ้งผล!E35</f>
        <v>เรียน</v>
      </c>
      <c r="F33" s="500">
        <f>'ชื่อ-คะแนน'!AT34</f>
        <v>0</v>
      </c>
      <c r="G33" s="288" t="str">
        <f>'ชื่อ-คะแนน'!AW34</f>
        <v>0</v>
      </c>
      <c r="H33" s="501">
        <f>'ชื่อ-คะแนน'!AY34</f>
        <v>1</v>
      </c>
      <c r="I33" s="286">
        <f>IF('ชื่อ-คะแนน'!C34="","",เวลา!EI35)</f>
        <v>0</v>
      </c>
      <c r="J33" s="415" t="str">
        <f>IF('ชื่อ-คะแนน'!C34="","",IF(ปก!$C$10="กิจกรรมพัฒนาผู้เรียน","---",เวลา!EN35))</f>
        <v>-</v>
      </c>
      <c r="K33" s="502">
        <f>IF('ชื่อ-คะแนน'!C34="","",'ชื่อ-คะแนน'!BS34)</f>
        <v>0</v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4/2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12836</v>
      </c>
      <c r="D5" s="1308" t="str">
        <f>'ชื่อ-คะแนน'!C6</f>
        <v>นางสาว ปภาวรินทร์  เครื่องต้น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12840</v>
      </c>
      <c r="D6" s="1320" t="str">
        <f>'ชื่อ-คะแนน'!C7</f>
        <v>นางสาว พิมประภาพร  เผือกเหมือย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12841</v>
      </c>
      <c r="D7" s="1320" t="str">
        <f>'ชื่อ-คะแนน'!C8</f>
        <v>นาย พีรพัฒน์  มาคำสาย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12845</v>
      </c>
      <c r="D8" s="1320" t="str">
        <f>'ชื่อ-คะแนน'!C9</f>
        <v>นางสาว วรรณลิสา  ฤทธิหงษ์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12848</v>
      </c>
      <c r="D9" s="1320" t="str">
        <f>'ชื่อ-คะแนน'!C10</f>
        <v>นาย วัชรพงค์  ม่วงกำเนิด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12852</v>
      </c>
      <c r="D10" s="1308" t="str">
        <f>'ชื่อ-คะแนน'!C11</f>
        <v>นางสาว สิริภัทราณิช  ทองศรี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12854</v>
      </c>
      <c r="D11" s="1320" t="str">
        <f>'ชื่อ-คะแนน'!C12</f>
        <v>นาย สุริยา  จำปาเครือ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12858</v>
      </c>
      <c r="D12" s="1320" t="str">
        <f>'ชื่อ-คะแนน'!C13</f>
        <v>นางสาว ฐิติชญา  พวงพันธ์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12859</v>
      </c>
      <c r="D13" s="1320" t="str">
        <f>'ชื่อ-คะแนน'!C14</f>
        <v>นาย ณัฐพร  น้อยรอด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12860</v>
      </c>
      <c r="D14" s="1320" t="str">
        <f>'ชื่อ-คะแนน'!C15</f>
        <v>นาย ทศพล  วงศ์ทา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12861</v>
      </c>
      <c r="D15" s="1308" t="str">
        <f>'ชื่อ-คะแนน'!C16</f>
        <v>นาย ธนธรณ์  สุภาดี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12862</v>
      </c>
      <c r="D16" s="1320" t="str">
        <f>'ชื่อ-คะแนน'!C17</f>
        <v>นาย นพภรณ์  เสียงใส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12863</v>
      </c>
      <c r="D17" s="1320" t="str">
        <f>'ชื่อ-คะแนน'!C18</f>
        <v>นาย นฤพนธิ์  เนื่องหล้า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12864</v>
      </c>
      <c r="D18" s="1320" t="str">
        <f>'ชื่อ-คะแนน'!C19</f>
        <v>นางสาว นฤมล  วงษ์โพจันทร์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12865</v>
      </c>
      <c r="D19" s="1320" t="str">
        <f>'ชื่อ-คะแนน'!C20</f>
        <v>นาย พงศ์สกรรจ์  คำบุญ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12866</v>
      </c>
      <c r="D20" s="1308" t="str">
        <f>'ชื่อ-คะแนน'!C21</f>
        <v>นางสาว พัฒนวดี  ไถเงิน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12867</v>
      </c>
      <c r="D21" s="1320" t="str">
        <f>'ชื่อ-คะแนน'!C22</f>
        <v>นาย พิสิษฐ์  สิรินต๊ะ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12869</v>
      </c>
      <c r="D22" s="1320" t="str">
        <f>'ชื่อ-คะแนน'!C23</f>
        <v>นางสาว ยุพาวดี  ศิริ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12870</v>
      </c>
      <c r="D23" s="1320" t="str">
        <f>'ชื่อ-คะแนน'!C24</f>
        <v>นาย ศิรภัทร์  โสภาเวทย์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12871</v>
      </c>
      <c r="D24" s="1320" t="str">
        <f>'ชื่อ-คะแนน'!C25</f>
        <v>นาย ศุภณัฐ  อินจับ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12872</v>
      </c>
      <c r="D25" s="1308" t="str">
        <f>'ชื่อ-คะแนน'!C26</f>
        <v>นางสาว สุภาวดี  สุวรรณเตชา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12873</v>
      </c>
      <c r="D26" s="1320" t="str">
        <f>'ชื่อ-คะแนน'!C27</f>
        <v>นางสาว สุวรรณนภาลัย  สาลีหอม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12874</v>
      </c>
      <c r="D27" s="1320" t="str">
        <f>'ชื่อ-คะแนน'!C28</f>
        <v>นาย โสภณัฐ  จิตอินทร์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>
        <f>'ชื่อ-คะแนน'!A29</f>
        <v>24</v>
      </c>
      <c r="C28" s="466" t="str">
        <f>'ชื่อ-คะแนน'!B29</f>
        <v>12916</v>
      </c>
      <c r="D28" s="1320" t="str">
        <f>'ชื่อ-คะแนน'!C29</f>
        <v>นางสาว กานต์ธิดา  เสือเดช</v>
      </c>
      <c r="E28" s="468" t="str">
        <f>'ชื่อ-คะแนน'!D29</f>
        <v>เรียน</v>
      </c>
      <c r="F28" s="469">
        <f>IF('ชื่อ-คะแนน'!C29="","",เวลา!EI30)</f>
        <v>0</v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>-</v>
      </c>
      <c r="J28" s="472" t="str">
        <f>IF('ชื่อ-คะแนน'!C29="","",เวลา!EN30)</f>
        <v>-</v>
      </c>
      <c r="K28" s="473"/>
      <c r="L28" s="239"/>
    </row>
    <row r="29" spans="1:12" s="3" customFormat="1" ht="18" customHeight="1" thickBot="1" x14ac:dyDescent="0.55000000000000004">
      <c r="A29" s="239"/>
      <c r="B29" s="276">
        <f>'ชื่อ-คะแนน'!A30</f>
        <v>25</v>
      </c>
      <c r="C29" s="466" t="str">
        <f>'ชื่อ-คะแนน'!B30</f>
        <v>12917</v>
      </c>
      <c r="D29" s="1320" t="str">
        <f>'ชื่อ-คะแนน'!C30</f>
        <v>นางสาว พัธราสินี  ไพโรจน์</v>
      </c>
      <c r="E29" s="468" t="str">
        <f>'ชื่อ-คะแนน'!D30</f>
        <v>เรียน</v>
      </c>
      <c r="F29" s="469">
        <f>IF('ชื่อ-คะแนน'!C30="","",เวลา!EI31)</f>
        <v>0</v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>-</v>
      </c>
      <c r="J29" s="472" t="str">
        <f>IF('ชื่อ-คะแนน'!C30="","",เวลา!EN31)</f>
        <v>-</v>
      </c>
      <c r="K29" s="473"/>
      <c r="L29" s="239"/>
    </row>
    <row r="30" spans="1:12" s="3" customFormat="1" ht="18" customHeight="1" x14ac:dyDescent="0.5">
      <c r="A30" s="239"/>
      <c r="B30" s="262">
        <f>'ชื่อ-คะแนน'!A31</f>
        <v>26</v>
      </c>
      <c r="C30" s="458" t="str">
        <f>'ชื่อ-คะแนน'!B31</f>
        <v>12919</v>
      </c>
      <c r="D30" s="1308" t="str">
        <f>'ชื่อ-คะแนน'!C31</f>
        <v>นางสาว ปนัดดา  พรมปิก</v>
      </c>
      <c r="E30" s="460" t="str">
        <f>'ชื่อ-คะแนน'!D31</f>
        <v>เรียน</v>
      </c>
      <c r="F30" s="461">
        <f>IF('ชื่อ-คะแนน'!C31="","",เวลา!EI32)</f>
        <v>0</v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>-</v>
      </c>
      <c r="J30" s="464" t="str">
        <f>IF('ชื่อ-คะแนน'!C31="","",เวลา!EN32)</f>
        <v>-</v>
      </c>
      <c r="K30" s="465"/>
      <c r="L30" s="239"/>
    </row>
    <row r="31" spans="1:12" s="3" customFormat="1" ht="18" customHeight="1" x14ac:dyDescent="0.5">
      <c r="A31" s="239"/>
      <c r="B31" s="276">
        <f>'ชื่อ-คะแนน'!A32</f>
        <v>27</v>
      </c>
      <c r="C31" s="466" t="str">
        <f>'ชื่อ-คะแนน'!B32</f>
        <v>12920</v>
      </c>
      <c r="D31" s="1320" t="str">
        <f>'ชื่อ-คะแนน'!C32</f>
        <v>นางสาว ศิริประภา  พรมมา</v>
      </c>
      <c r="E31" s="468" t="str">
        <f>'ชื่อ-คะแนน'!D32</f>
        <v>เรียน</v>
      </c>
      <c r="F31" s="469">
        <f>IF('ชื่อ-คะแนน'!C32="","",เวลา!EI33)</f>
        <v>0</v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>-</v>
      </c>
      <c r="J31" s="472" t="str">
        <f>IF('ชื่อ-คะแนน'!C32="","",เวลา!EN33)</f>
        <v>-</v>
      </c>
      <c r="K31" s="473"/>
      <c r="L31" s="239"/>
    </row>
    <row r="32" spans="1:12" s="3" customFormat="1" ht="18" customHeight="1" x14ac:dyDescent="0.5">
      <c r="A32" s="239"/>
      <c r="B32" s="276">
        <f>'ชื่อ-คะแนน'!A33</f>
        <v>28</v>
      </c>
      <c r="C32" s="466" t="str">
        <f>'ชื่อ-คะแนน'!B33</f>
        <v>12921</v>
      </c>
      <c r="D32" s="1320" t="str">
        <f>'ชื่อ-คะแนน'!C33</f>
        <v>นางสาว ทองคุณ  กุณศรี</v>
      </c>
      <c r="E32" s="468" t="str">
        <f>'ชื่อ-คะแนน'!D33</f>
        <v>เรียน</v>
      </c>
      <c r="F32" s="469">
        <f>IF('ชื่อ-คะแนน'!C33="","",เวลา!EI34)</f>
        <v>0</v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>-</v>
      </c>
      <c r="J32" s="472" t="str">
        <f>IF('ชื่อ-คะแนน'!C33="","",เวลา!EN34)</f>
        <v>-</v>
      </c>
      <c r="K32" s="473"/>
      <c r="L32" s="239"/>
    </row>
    <row r="33" spans="1:12" s="3" customFormat="1" ht="18" customHeight="1" x14ac:dyDescent="0.5">
      <c r="A33" s="239"/>
      <c r="B33" s="276">
        <f>'ชื่อ-คะแนน'!A34</f>
        <v>29</v>
      </c>
      <c r="C33" s="466" t="str">
        <f>'ชื่อ-คะแนน'!B34</f>
        <v>12928</v>
      </c>
      <c r="D33" s="1320" t="str">
        <f>'ชื่อ-คะแนน'!C34</f>
        <v>นาย ภูผา  ทาวงษ์ยศ</v>
      </c>
      <c r="E33" s="468" t="str">
        <f>'ชื่อ-คะแนน'!D34</f>
        <v>เรียน</v>
      </c>
      <c r="F33" s="469">
        <f>IF('ชื่อ-คะแนน'!C34="","",เวลา!EI35)</f>
        <v>0</v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>-</v>
      </c>
      <c r="J33" s="472" t="str">
        <f>IF('ชื่อ-คะแนน'!C34="","",เวลา!EN35)</f>
        <v>-</v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892" t="str">
        <f>IF(ปก!C10="กิจกรรมพัฒนาผู้เรียน","แบบแจ้งผล มผ","แบบแจ้งผล 0 ร มส")</f>
        <v>แบบแจ้งผล 0 ร มส</v>
      </c>
      <c r="B1" s="1892"/>
      <c r="C1" s="1892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894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4"/>
      <c r="C2" s="1894"/>
      <c r="D2" s="1894"/>
      <c r="E2" s="1894"/>
      <c r="F2" s="1894"/>
      <c r="G2" s="1894"/>
      <c r="H2" s="1894"/>
      <c r="I2" s="1894"/>
      <c r="J2" s="1895" t="str">
        <f>ปก!C7</f>
        <v>ภาคเรียนที่ 1  ปีการศึกษา 2566</v>
      </c>
      <c r="K2" s="1895"/>
      <c r="L2" s="1895"/>
      <c r="M2" s="1895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4/2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12836</v>
      </c>
      <c r="C5" s="1314" t="str">
        <f>'ชื่อ-คะแนน'!C6</f>
        <v>นางสาว ปภาวรินทร์  เครื่องต้น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12840</v>
      </c>
      <c r="C6" s="1315" t="str">
        <f>'ชื่อ-คะแนน'!C7</f>
        <v>นางสาว พิมประภาพร  เผือกเหมือย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12841</v>
      </c>
      <c r="C7" s="1315" t="str">
        <f>'ชื่อ-คะแนน'!C8</f>
        <v>นาย พีรพัฒน์  มาคำสาย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12845</v>
      </c>
      <c r="C8" s="1315" t="str">
        <f>'ชื่อ-คะแนน'!C9</f>
        <v>นางสาว วรรณลิสา  ฤทธิหงษ์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12848</v>
      </c>
      <c r="C9" s="1315" t="str">
        <f>'ชื่อ-คะแนน'!C10</f>
        <v>นาย วัชรพงค์  ม่วงกำเนิด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12852</v>
      </c>
      <c r="C10" s="1314" t="str">
        <f>'ชื่อ-คะแนน'!C11</f>
        <v>นางสาว สิริภัทราณิช  ทองศรี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12854</v>
      </c>
      <c r="C11" s="1315" t="str">
        <f>'ชื่อ-คะแนน'!C12</f>
        <v>นาย สุริยา  จำปาเครือ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12858</v>
      </c>
      <c r="C12" s="1315" t="str">
        <f>'ชื่อ-คะแนน'!C13</f>
        <v>นางสาว ฐิติชญา  พวงพันธ์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12859</v>
      </c>
      <c r="C13" s="1315" t="str">
        <f>'ชื่อ-คะแนน'!C14</f>
        <v>นาย ณัฐพร  น้อยรอด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12860</v>
      </c>
      <c r="C14" s="1315" t="str">
        <f>'ชื่อ-คะแนน'!C15</f>
        <v>นาย ทศพล  วงศ์ทา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12861</v>
      </c>
      <c r="C15" s="1314" t="str">
        <f>'ชื่อ-คะแนน'!C16</f>
        <v>นาย ธนธรณ์  สุภาดี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12862</v>
      </c>
      <c r="C16" s="1315" t="str">
        <f>'ชื่อ-คะแนน'!C17</f>
        <v>นาย นพภรณ์  เสียงใส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12863</v>
      </c>
      <c r="C17" s="1315" t="str">
        <f>'ชื่อ-คะแนน'!C18</f>
        <v>นาย นฤพนธิ์  เนื่องหล้า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12864</v>
      </c>
      <c r="C18" s="1315" t="str">
        <f>'ชื่อ-คะแนน'!C19</f>
        <v>นางสาว นฤมล  วงษ์โพจันทร์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12865</v>
      </c>
      <c r="C19" s="1315" t="str">
        <f>'ชื่อ-คะแนน'!C20</f>
        <v>นาย พงศ์สกรรจ์  คำบุญ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12866</v>
      </c>
      <c r="C20" s="1314" t="str">
        <f>'ชื่อ-คะแนน'!C21</f>
        <v>นางสาว พัฒนวดี  ไถเงิน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12867</v>
      </c>
      <c r="C21" s="1315" t="str">
        <f>'ชื่อ-คะแนน'!C22</f>
        <v>นาย พิสิษฐ์  สิรินต๊ะ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12869</v>
      </c>
      <c r="C22" s="1315" t="str">
        <f>'ชื่อ-คะแนน'!C23</f>
        <v>นางสาว ยุพาวดี  ศิริ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12870</v>
      </c>
      <c r="C23" s="1315" t="str">
        <f>'ชื่อ-คะแนน'!C24</f>
        <v>นาย ศิรภัทร์  โสภาเวทย์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12871</v>
      </c>
      <c r="C24" s="1315" t="str">
        <f>'ชื่อ-คะแนน'!C25</f>
        <v>นาย ศุภณัฐ  อินจับ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12872</v>
      </c>
      <c r="C25" s="1314" t="str">
        <f>'ชื่อ-คะแนน'!C26</f>
        <v>นางสาว สุภาวดี  สุวรรณเตชา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12873</v>
      </c>
      <c r="C26" s="1315" t="str">
        <f>'ชื่อ-คะแนน'!C27</f>
        <v>นางสาว สุวรรณนภาลัย  สาลีหอม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12874</v>
      </c>
      <c r="C27" s="1315" t="str">
        <f>'ชื่อ-คะแนน'!C28</f>
        <v>นาย โสภณัฐ  จิตอินทร์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>
        <f>'ชื่อ-คะแนน'!A29</f>
        <v>24</v>
      </c>
      <c r="B28" s="403" t="str">
        <f>'ชื่อ-คะแนน'!B29</f>
        <v>12916</v>
      </c>
      <c r="C28" s="1315" t="str">
        <f>'ชื่อ-คะแนน'!C29</f>
        <v>นางสาว กานต์ธิดา  เสือเดช</v>
      </c>
      <c r="D28" s="301" t="str">
        <f>แจ้งผล!E30</f>
        <v>เรียน</v>
      </c>
      <c r="E28" s="404">
        <f>IF('ชื่อ-คะแนน'!AP29="","",IF(C28="","",'ชื่อ-คะแนน'!AG29+'ชื่อ-คะแนน'!AP29))</f>
        <v>0</v>
      </c>
      <c r="F28" s="405" t="str">
        <f>'ชื่อ-คะแนน'!AW29</f>
        <v>0</v>
      </c>
      <c r="G28" s="406" t="str">
        <f>IF('ชื่อ-คะแนน'!C29="","",เวลา!EH30)</f>
        <v>0/1</v>
      </c>
      <c r="H28" s="415" t="str">
        <f>IF('ชื่อ-คะแนน'!C29="","",เวลา!EN30)</f>
        <v>-</v>
      </c>
      <c r="I28" s="408">
        <f>IF('ชื่อ-คะแนน'!C29="","",'ชื่อ-คะแนน'!BS29)</f>
        <v>0</v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>
        <f>'ชื่อ-คะแนน'!A30</f>
        <v>25</v>
      </c>
      <c r="B29" s="403" t="str">
        <f>'ชื่อ-คะแนน'!B30</f>
        <v>12917</v>
      </c>
      <c r="C29" s="1315" t="str">
        <f>'ชื่อ-คะแนน'!C30</f>
        <v>นางสาว พัธราสินี  ไพโรจน์</v>
      </c>
      <c r="D29" s="302" t="str">
        <f>แจ้งผล!E31</f>
        <v>เรียน</v>
      </c>
      <c r="E29" s="404">
        <f>IF('ชื่อ-คะแนน'!AP30="","",IF(C29="","",'ชื่อ-คะแนน'!AG30+'ชื่อ-คะแนน'!AP30))</f>
        <v>0</v>
      </c>
      <c r="F29" s="405" t="str">
        <f>'ชื่อ-คะแนน'!AW30</f>
        <v>0</v>
      </c>
      <c r="G29" s="406" t="str">
        <f>IF('ชื่อ-คะแนน'!C30="","",เวลา!EH31)</f>
        <v>0/1</v>
      </c>
      <c r="H29" s="416" t="str">
        <f>IF('ชื่อ-คะแนน'!C30="","",เวลา!EN31)</f>
        <v>-</v>
      </c>
      <c r="I29" s="413">
        <f>IF('ชื่อ-คะแนน'!C30="","",'ชื่อ-คะแนน'!BS30)</f>
        <v>0</v>
      </c>
      <c r="J29" s="409"/>
      <c r="K29" s="410"/>
      <c r="L29" s="411"/>
      <c r="M29" s="410"/>
    </row>
    <row r="30" spans="1:13" s="3" customFormat="1" ht="18" customHeight="1" x14ac:dyDescent="0.5">
      <c r="A30" s="262">
        <f>'ชื่อ-คะแนน'!A31</f>
        <v>26</v>
      </c>
      <c r="B30" s="394" t="str">
        <f>'ชื่อ-คะแนน'!B31</f>
        <v>12919</v>
      </c>
      <c r="C30" s="1314" t="str">
        <f>'ชื่อ-คะแนน'!C31</f>
        <v>นางสาว ปนัดดา  พรมปิก</v>
      </c>
      <c r="D30" s="300" t="str">
        <f>แจ้งผล!E32</f>
        <v>เรียน</v>
      </c>
      <c r="E30" s="395">
        <f>IF('ชื่อ-คะแนน'!AP31="","",IF(C30="","",'ชื่อ-คะแนน'!AG31+'ชื่อ-คะแนน'!AP31))</f>
        <v>0</v>
      </c>
      <c r="F30" s="396" t="str">
        <f>'ชื่อ-คะแนน'!AW31</f>
        <v>0</v>
      </c>
      <c r="G30" s="397" t="str">
        <f>IF('ชื่อ-คะแนน'!C31="","",เวลา!EH32)</f>
        <v>0/1</v>
      </c>
      <c r="H30" s="414" t="str">
        <f>IF('ชื่อ-คะแนน'!C31="","",เวลา!EN32)</f>
        <v>-</v>
      </c>
      <c r="I30" s="399">
        <f>IF('ชื่อ-คะแนน'!C31="","",'ชื่อ-คะแนน'!BS31)</f>
        <v>0</v>
      </c>
      <c r="J30" s="400"/>
      <c r="K30" s="401"/>
      <c r="L30" s="402"/>
      <c r="M30" s="401"/>
    </row>
    <row r="31" spans="1:13" s="3" customFormat="1" ht="18" customHeight="1" x14ac:dyDescent="0.5">
      <c r="A31" s="276">
        <f>'ชื่อ-คะแนน'!A32</f>
        <v>27</v>
      </c>
      <c r="B31" s="403" t="str">
        <f>'ชื่อ-คะแนน'!B32</f>
        <v>12920</v>
      </c>
      <c r="C31" s="1315" t="str">
        <f>'ชื่อ-คะแนน'!C32</f>
        <v>นางสาว ศิริประภา  พรมมา</v>
      </c>
      <c r="D31" s="301" t="str">
        <f>แจ้งผล!E33</f>
        <v>เรียน</v>
      </c>
      <c r="E31" s="404">
        <f>IF('ชื่อ-คะแนน'!AP32="","",IF(C31="","",'ชื่อ-คะแนน'!AG32+'ชื่อ-คะแนน'!AP32))</f>
        <v>0</v>
      </c>
      <c r="F31" s="405" t="str">
        <f>'ชื่อ-คะแนน'!AW32</f>
        <v>0</v>
      </c>
      <c r="G31" s="406" t="str">
        <f>IF('ชื่อ-คะแนน'!C32="","",เวลา!EH33)</f>
        <v>0/1</v>
      </c>
      <c r="H31" s="415" t="str">
        <f>IF('ชื่อ-คะแนน'!C32="","",เวลา!EN33)</f>
        <v>-</v>
      </c>
      <c r="I31" s="408">
        <f>IF('ชื่อ-คะแนน'!C32="","",'ชื่อ-คะแนน'!BS32)</f>
        <v>0</v>
      </c>
      <c r="J31" s="409"/>
      <c r="K31" s="410"/>
      <c r="L31" s="411"/>
      <c r="M31" s="410"/>
    </row>
    <row r="32" spans="1:13" s="3" customFormat="1" ht="18" customHeight="1" x14ac:dyDescent="0.5">
      <c r="A32" s="276">
        <f>'ชื่อ-คะแนน'!A33</f>
        <v>28</v>
      </c>
      <c r="B32" s="403" t="str">
        <f>'ชื่อ-คะแนน'!B33</f>
        <v>12921</v>
      </c>
      <c r="C32" s="1315" t="str">
        <f>'ชื่อ-คะแนน'!C33</f>
        <v>นางสาว ทองคุณ  กุณศรี</v>
      </c>
      <c r="D32" s="301" t="str">
        <f>แจ้งผล!E34</f>
        <v>เรียน</v>
      </c>
      <c r="E32" s="404">
        <f>IF('ชื่อ-คะแนน'!AP33="","",IF(C32="","",'ชื่อ-คะแนน'!AG33+'ชื่อ-คะแนน'!AP33))</f>
        <v>0</v>
      </c>
      <c r="F32" s="405" t="str">
        <f>'ชื่อ-คะแนน'!AW33</f>
        <v>0</v>
      </c>
      <c r="G32" s="406" t="str">
        <f>IF('ชื่อ-คะแนน'!C33="","",เวลา!EH34)</f>
        <v>0/1</v>
      </c>
      <c r="H32" s="415" t="str">
        <f>IF('ชื่อ-คะแนน'!C33="","",เวลา!EN34)</f>
        <v>-</v>
      </c>
      <c r="I32" s="408">
        <f>IF('ชื่อ-คะแนน'!C33="","",'ชื่อ-คะแนน'!BS33)</f>
        <v>0</v>
      </c>
      <c r="J32" s="409"/>
      <c r="K32" s="410"/>
      <c r="L32" s="411"/>
      <c r="M32" s="410"/>
    </row>
    <row r="33" spans="1:13" s="3" customFormat="1" ht="18" customHeight="1" x14ac:dyDescent="0.5">
      <c r="A33" s="276">
        <f>'ชื่อ-คะแนน'!A34</f>
        <v>29</v>
      </c>
      <c r="B33" s="403" t="str">
        <f>'ชื่อ-คะแนน'!B34</f>
        <v>12928</v>
      </c>
      <c r="C33" s="1315" t="str">
        <f>'ชื่อ-คะแนน'!C34</f>
        <v>นาย ภูผา  ทาวงษ์ยศ</v>
      </c>
      <c r="D33" s="301" t="str">
        <f>แจ้งผล!E35</f>
        <v>เรียน</v>
      </c>
      <c r="E33" s="404">
        <f>IF('ชื่อ-คะแนน'!AP34="","",IF(C33="","",'ชื่อ-คะแนน'!AG34+'ชื่อ-คะแนน'!AP34))</f>
        <v>0</v>
      </c>
      <c r="F33" s="405" t="str">
        <f>'ชื่อ-คะแนน'!AW34</f>
        <v>0</v>
      </c>
      <c r="G33" s="406" t="str">
        <f>IF('ชื่อ-คะแนน'!C34="","",เวลา!EH35)</f>
        <v>0/1</v>
      </c>
      <c r="H33" s="415" t="str">
        <f>IF('ชื่อ-คะแนน'!C34="","",เวลา!EN35)</f>
        <v>-</v>
      </c>
      <c r="I33" s="408">
        <f>IF('ชื่อ-คะแนน'!C34="","",'ชื่อ-คะแนน'!BS34)</f>
        <v>0</v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2" t="s">
        <v>47</v>
      </c>
      <c r="F67" s="1903"/>
      <c r="G67" s="1903"/>
      <c r="H67" s="1903"/>
      <c r="I67" s="428"/>
      <c r="J67" s="1903" t="s">
        <v>47</v>
      </c>
      <c r="K67" s="1903"/>
      <c r="L67" s="1903"/>
      <c r="M67" s="1904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896" t="str">
        <f>"("&amp;ปก!F12&amp;")"&amp;"ผู้แก้ 1"</f>
        <v>(นายxxxxxxxxxxxxxxx)ผู้แก้ 1</v>
      </c>
      <c r="F68" s="1897"/>
      <c r="G68" s="1897"/>
      <c r="H68" s="1897"/>
      <c r="I68" s="910"/>
      <c r="J68" s="1897" t="str">
        <f>"("&amp;ปก!F12&amp;")"&amp;"ผู้แก้ 2"</f>
        <v>(นายxxxxxxxxxxxxxxx)ผู้แก้ 2</v>
      </c>
      <c r="K68" s="1897"/>
      <c r="L68" s="1897"/>
      <c r="M68" s="1898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9" t="s">
        <v>82</v>
      </c>
      <c r="F69" s="1900"/>
      <c r="G69" s="1900"/>
      <c r="H69" s="1900"/>
      <c r="I69" s="430"/>
      <c r="J69" s="1900" t="s">
        <v>82</v>
      </c>
      <c r="K69" s="1900"/>
      <c r="L69" s="1900"/>
      <c r="M69" s="1901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896" t="str">
        <f>C70</f>
        <v>(นายxxxxxx  xxxxxxxxx)</v>
      </c>
      <c r="F70" s="1897"/>
      <c r="G70" s="1897"/>
      <c r="H70" s="1897"/>
      <c r="I70" s="910"/>
      <c r="J70" s="1897" t="str">
        <f>C70</f>
        <v>(นายxxxxxx  xxxxxxxxx)</v>
      </c>
      <c r="K70" s="1897"/>
      <c r="L70" s="1897"/>
      <c r="M70" s="1898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896" t="str">
        <f>C71</f>
        <v>หัวหน้ากลุ่มสาระเลือกจากรายการ</v>
      </c>
      <c r="F71" s="1897"/>
      <c r="G71" s="1897"/>
      <c r="H71" s="1897"/>
      <c r="I71" s="910"/>
      <c r="J71" s="1897" t="str">
        <f>C71</f>
        <v>หัวหน้ากลุ่มสาระเลือกจากรายการ</v>
      </c>
      <c r="K71" s="1897"/>
      <c r="L71" s="1897"/>
      <c r="M71" s="1898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909" t="s">
        <v>82</v>
      </c>
      <c r="F73" s="1910"/>
      <c r="G73" s="1910"/>
      <c r="H73" s="1910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908" t="str">
        <f>ปก!E39</f>
        <v>หัวหน้างานวัดผล</v>
      </c>
      <c r="F74" s="1893"/>
      <c r="G74" s="1893"/>
      <c r="H74" s="1893"/>
      <c r="I74" s="436"/>
      <c r="J74" s="1893" t="str">
        <f>E74</f>
        <v>หัวหน้างานวัดผล</v>
      </c>
      <c r="K74" s="1893"/>
      <c r="L74" s="1893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9" t="s">
        <v>83</v>
      </c>
      <c r="F76" s="1900"/>
      <c r="G76" s="1900"/>
      <c r="H76" s="1900"/>
      <c r="I76" s="914"/>
      <c r="J76" s="1900" t="s">
        <v>83</v>
      </c>
      <c r="K76" s="1900"/>
      <c r="L76" s="1900"/>
      <c r="M76" s="1901"/>
    </row>
    <row r="77" spans="1:13" x14ac:dyDescent="0.5">
      <c r="A77" s="307"/>
      <c r="B77" s="308"/>
      <c r="C77" s="438"/>
      <c r="D77" s="438"/>
      <c r="E77" s="1896" t="str">
        <f>ปก!B45</f>
        <v>(พรมหาวัชรปัฐน์ กาวิละหทัยสกุล)</v>
      </c>
      <c r="F77" s="1897"/>
      <c r="G77" s="1897"/>
      <c r="H77" s="1897"/>
      <c r="I77" s="915"/>
      <c r="J77" s="1897" t="str">
        <f>E77</f>
        <v>(พรมหาวัชรปัฐน์ กาวิละหทัยสกุล)</v>
      </c>
      <c r="K77" s="1897"/>
      <c r="L77" s="1897"/>
      <c r="M77" s="1898"/>
    </row>
    <row r="78" spans="1:13" x14ac:dyDescent="0.5">
      <c r="A78" s="307"/>
      <c r="B78" s="308"/>
      <c r="C78" s="438"/>
      <c r="D78" s="438"/>
      <c r="E78" s="1896" t="str">
        <f>ปก!E44</f>
        <v>รองผู้อำนวยการกลุ่มบริหารวิชาการ</v>
      </c>
      <c r="F78" s="1897"/>
      <c r="G78" s="1897"/>
      <c r="H78" s="1897"/>
      <c r="I78" s="915"/>
      <c r="J78" s="1897" t="str">
        <f>E78</f>
        <v>รองผู้อำนวยการกลุ่มบริหารวิชาการ</v>
      </c>
      <c r="K78" s="1897"/>
      <c r="L78" s="1897"/>
      <c r="M78" s="1898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9" t="s">
        <v>83</v>
      </c>
      <c r="F80" s="1900"/>
      <c r="G80" s="1900"/>
      <c r="H80" s="1900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896" t="str">
        <f>ปก!H43</f>
        <v>(พระครูนิวิฐสุทธิการ)</v>
      </c>
      <c r="F81" s="1897"/>
      <c r="G81" s="1897"/>
      <c r="H81" s="1897"/>
      <c r="I81" s="915"/>
      <c r="J81" s="1897" t="str">
        <f>E81</f>
        <v>(พระครูนิวิฐสุทธิการ)</v>
      </c>
      <c r="K81" s="1897"/>
      <c r="L81" s="1897"/>
      <c r="M81" s="1898"/>
    </row>
    <row r="82" spans="1:13" x14ac:dyDescent="0.5">
      <c r="A82" s="307"/>
      <c r="B82" s="308"/>
      <c r="C82" s="438"/>
      <c r="D82" s="438"/>
      <c r="E82" s="1907" t="str">
        <f>ปก!H44</f>
        <v>ผู้อำนวยการโรงเรียนศักดิ์สุนันท์วิทยา</v>
      </c>
      <c r="F82" s="1905"/>
      <c r="G82" s="1905"/>
      <c r="H82" s="1905"/>
      <c r="I82" s="916"/>
      <c r="J82" s="1905" t="str">
        <f>E82</f>
        <v>ผู้อำนวยการโรงเรียนศักดิ์สุนันท์วิทยา</v>
      </c>
      <c r="K82" s="1905"/>
      <c r="L82" s="1905"/>
      <c r="M82" s="1906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E76:H76"/>
    <mergeCell ref="J76:M76"/>
    <mergeCell ref="E74:H74"/>
    <mergeCell ref="E73:H73"/>
    <mergeCell ref="J71:M71"/>
    <mergeCell ref="E71:H71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4/2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12836</v>
      </c>
      <c r="D4" s="1317" t="str">
        <f>'ชื่อ-คะแนน'!C6</f>
        <v>นางสาว ปภาวรินทร์  เครื่องต้น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12840</v>
      </c>
      <c r="D5" s="1318" t="str">
        <f>'ชื่อ-คะแนน'!C7</f>
        <v>นางสาว พิมประภาพร  เผือกเหมือย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12841</v>
      </c>
      <c r="D6" s="1318" t="str">
        <f>'ชื่อ-คะแนน'!C8</f>
        <v>นาย พีรพัฒน์  มาคำสาย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12845</v>
      </c>
      <c r="D7" s="1318" t="str">
        <f>'ชื่อ-คะแนน'!C9</f>
        <v>นางสาว วรรณลิสา  ฤทธิหงษ์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12848</v>
      </c>
      <c r="D8" s="1319" t="str">
        <f>'ชื่อ-คะแนน'!C10</f>
        <v>นาย วัชรพงค์  ม่วงกำเนิด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12852</v>
      </c>
      <c r="D9" s="1317" t="str">
        <f>'ชื่อ-คะแนน'!C11</f>
        <v>นางสาว สิริภัทราณิช  ทองศรี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12854</v>
      </c>
      <c r="D10" s="1318" t="str">
        <f>'ชื่อ-คะแนน'!C12</f>
        <v>นาย สุริยา  จำปาเครือ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12858</v>
      </c>
      <c r="D11" s="1318" t="str">
        <f>'ชื่อ-คะแนน'!C13</f>
        <v>นางสาว ฐิติชญา  พวงพันธ์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12859</v>
      </c>
      <c r="D12" s="1318" t="str">
        <f>'ชื่อ-คะแนน'!C14</f>
        <v>นาย ณัฐพร  น้อยรอด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12860</v>
      </c>
      <c r="D13" s="1319" t="str">
        <f>'ชื่อ-คะแนน'!C15</f>
        <v>นาย ทศพล  วงศ์ทา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12861</v>
      </c>
      <c r="D14" s="1317" t="str">
        <f>'ชื่อ-คะแนน'!C16</f>
        <v>นาย ธนธรณ์  สุภาดี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12862</v>
      </c>
      <c r="D15" s="1318" t="str">
        <f>'ชื่อ-คะแนน'!C17</f>
        <v>นาย นพภรณ์  เสียงใส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12863</v>
      </c>
      <c r="D16" s="1318" t="str">
        <f>'ชื่อ-คะแนน'!C18</f>
        <v>นาย นฤพนธิ์  เนื่องหล้า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12864</v>
      </c>
      <c r="D17" s="1318" t="str">
        <f>'ชื่อ-คะแนน'!C19</f>
        <v>นางสาว นฤมล  วงษ์โพจันทร์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12865</v>
      </c>
      <c r="D18" s="1319" t="str">
        <f>'ชื่อ-คะแนน'!C20</f>
        <v>นาย พงศ์สกรรจ์  คำบุญ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12866</v>
      </c>
      <c r="D19" s="1317" t="str">
        <f>'ชื่อ-คะแนน'!C21</f>
        <v>นางสาว พัฒนวดี  ไถเงิน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12867</v>
      </c>
      <c r="D20" s="1318" t="str">
        <f>'ชื่อ-คะแนน'!C22</f>
        <v>นาย พิสิษฐ์  สิรินต๊ะ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12869</v>
      </c>
      <c r="D21" s="1318" t="str">
        <f>'ชื่อ-คะแนน'!C23</f>
        <v>นางสาว ยุพาวดี  ศิริ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12870</v>
      </c>
      <c r="D22" s="1318" t="str">
        <f>'ชื่อ-คะแนน'!C24</f>
        <v>นาย ศิรภัทร์  โสภาเวทย์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12871</v>
      </c>
      <c r="D23" s="1319" t="str">
        <f>'ชื่อ-คะแนน'!C25</f>
        <v>นาย ศุภณัฐ  อินจับ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12872</v>
      </c>
      <c r="D24" s="1317" t="str">
        <f>'ชื่อ-คะแนน'!C26</f>
        <v>นางสาว สุภาวดี  สุวรรณเตชา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12873</v>
      </c>
      <c r="D25" s="1318" t="str">
        <f>'ชื่อ-คะแนน'!C27</f>
        <v>นางสาว สุวรรณนภาลัย  สาลีหอม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12874</v>
      </c>
      <c r="D26" s="1318" t="str">
        <f>'ชื่อ-คะแนน'!C28</f>
        <v>นาย โสภณัฐ  จิตอินทร์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>
        <f>'ชื่อ-คะแนน'!A29</f>
        <v>24</v>
      </c>
      <c r="C27" s="342" t="str">
        <f>'ชื่อ-คะแนน'!B29</f>
        <v>12916</v>
      </c>
      <c r="D27" s="1318" t="str">
        <f>'ชื่อ-คะแนน'!C29</f>
        <v>นางสาว กานต์ธิดา  เสือเดช</v>
      </c>
      <c r="E27" s="355" t="str">
        <f>IF('ชื่อ-คะแนน'!D29="ร","เรียน",IF('ชื่อ-คะแนน'!D29="มส","เรียน",'ชื่อ-คะแนน'!D29))</f>
        <v>เรียน</v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>
        <f>'ชื่อ-คะแนน'!A30</f>
        <v>25</v>
      </c>
      <c r="C28" s="348" t="str">
        <f>'ชื่อ-คะแนน'!B30</f>
        <v>12917</v>
      </c>
      <c r="D28" s="1319" t="str">
        <f>'ชื่อ-คะแนน'!C30</f>
        <v>นางสาว พัธราสินี  ไพโรจน์</v>
      </c>
      <c r="E28" s="356" t="str">
        <f>IF('ชื่อ-คะแนน'!D30="ร","เรียน",IF('ชื่อ-คะแนน'!D30="มส","เรียน",'ชื่อ-คะแนน'!D30))</f>
        <v>เรียน</v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>
        <f>'ชื่อ-คะแนน'!A31</f>
        <v>26</v>
      </c>
      <c r="C29" s="335" t="str">
        <f>'ชื่อ-คะแนน'!B31</f>
        <v>12919</v>
      </c>
      <c r="D29" s="1317" t="str">
        <f>'ชื่อ-คะแนน'!C31</f>
        <v>นางสาว ปนัดดา  พรมปิก</v>
      </c>
      <c r="E29" s="354" t="str">
        <f>IF('ชื่อ-คะแนน'!D31="ร","เรียน",IF('ชื่อ-คะแนน'!D31="มส","เรียน",'ชื่อ-คะแนน'!D31))</f>
        <v>เรียน</v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>
        <f>'ชื่อ-คะแนน'!A32</f>
        <v>27</v>
      </c>
      <c r="C30" s="342" t="str">
        <f>'ชื่อ-คะแนน'!B32</f>
        <v>12920</v>
      </c>
      <c r="D30" s="1318" t="str">
        <f>'ชื่อ-คะแนน'!C32</f>
        <v>นางสาว ศิริประภา  พรมมา</v>
      </c>
      <c r="E30" s="355" t="str">
        <f>IF('ชื่อ-คะแนน'!D32="ร","เรียน",IF('ชื่อ-คะแนน'!D32="มส","เรียน",'ชื่อ-คะแนน'!D32))</f>
        <v>เรียน</v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>
        <f>'ชื่อ-คะแนน'!A33</f>
        <v>28</v>
      </c>
      <c r="C31" s="342" t="str">
        <f>'ชื่อ-คะแนน'!B33</f>
        <v>12921</v>
      </c>
      <c r="D31" s="1318" t="str">
        <f>'ชื่อ-คะแนน'!C33</f>
        <v>นางสาว ทองคุณ  กุณศรี</v>
      </c>
      <c r="E31" s="355" t="str">
        <f>IF('ชื่อ-คะแนน'!D33="ร","เรียน",IF('ชื่อ-คะแนน'!D33="มส","เรียน",'ชื่อ-คะแนน'!D33))</f>
        <v>เรียน</v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>
        <f>'ชื่อ-คะแนน'!A34</f>
        <v>29</v>
      </c>
      <c r="C32" s="342" t="str">
        <f>'ชื่อ-คะแนน'!B34</f>
        <v>12928</v>
      </c>
      <c r="D32" s="1318" t="str">
        <f>'ชื่อ-คะแนน'!C34</f>
        <v>นาย ภูผา  ทาวงษ์ยศ</v>
      </c>
      <c r="E32" s="355" t="str">
        <f>IF('ชื่อ-คะแนน'!D34="ร","เรียน",IF('ชื่อ-คะแนน'!D34="มส","เรียน",'ชื่อ-คะแนน'!D34))</f>
        <v>เรียน</v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N15" sqref="N15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96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549" t="s">
        <v>341</v>
      </c>
      <c r="BA1" s="1549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80" t="s">
        <v>28</v>
      </c>
      <c r="B2" s="1583" t="s">
        <v>228</v>
      </c>
      <c r="C2" s="1577" t="s">
        <v>29</v>
      </c>
      <c r="D2" s="1586" t="s">
        <v>137</v>
      </c>
      <c r="E2" s="70"/>
      <c r="F2" s="1624" t="s">
        <v>201</v>
      </c>
      <c r="G2" s="1589" t="s">
        <v>28</v>
      </c>
      <c r="H2" s="1567" t="s">
        <v>111</v>
      </c>
      <c r="I2" s="1567"/>
      <c r="J2" s="1567"/>
      <c r="K2" s="1567"/>
      <c r="L2" s="1567"/>
      <c r="M2" s="1567"/>
      <c r="N2" s="1567"/>
      <c r="O2" s="1592"/>
      <c r="P2" s="1566" t="s">
        <v>112</v>
      </c>
      <c r="Q2" s="1567"/>
      <c r="R2" s="1567"/>
      <c r="S2" s="1567"/>
      <c r="T2" s="1567"/>
      <c r="U2" s="1568"/>
      <c r="V2" s="1597" t="s">
        <v>191</v>
      </c>
      <c r="W2" s="1600" t="s">
        <v>113</v>
      </c>
      <c r="X2" s="1601"/>
      <c r="Y2" s="1601"/>
      <c r="Z2" s="1601"/>
      <c r="AA2" s="1601"/>
      <c r="AB2" s="1601"/>
      <c r="AC2" s="1601"/>
      <c r="AD2" s="1601"/>
      <c r="AE2" s="1602"/>
      <c r="AF2" s="1605"/>
      <c r="AG2" s="1619" t="s">
        <v>36</v>
      </c>
      <c r="AH2" s="1600" t="s">
        <v>296</v>
      </c>
      <c r="AI2" s="1601"/>
      <c r="AJ2" s="1601"/>
      <c r="AK2" s="1601"/>
      <c r="AL2" s="1601"/>
      <c r="AM2" s="1601"/>
      <c r="AN2" s="1601"/>
      <c r="AO2" s="1601"/>
      <c r="AP2" s="1602"/>
      <c r="AQ2" s="1280"/>
      <c r="AR2" s="1280"/>
      <c r="AS2" s="1597" t="s">
        <v>192</v>
      </c>
      <c r="AT2" s="1616" t="s">
        <v>31</v>
      </c>
      <c r="AU2" s="1572" t="s">
        <v>42</v>
      </c>
      <c r="AV2" s="1240"/>
      <c r="AW2" s="1572" t="s">
        <v>42</v>
      </c>
      <c r="AX2" s="1563" t="s">
        <v>41</v>
      </c>
      <c r="AY2" s="1563" t="s">
        <v>41</v>
      </c>
      <c r="AZ2" s="1552" t="s">
        <v>28</v>
      </c>
      <c r="BA2" s="1577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561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561" t="str">
        <f>IF(ปก!$C$10="กิจกรรมพัฒนาผู้เรียน","","สรุปการประเมิน")</f>
        <v>สรุปการประเมิน</v>
      </c>
      <c r="BS2" s="1569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81"/>
      <c r="B3" s="1584"/>
      <c r="C3" s="1578"/>
      <c r="D3" s="1587"/>
      <c r="E3" s="75"/>
      <c r="F3" s="1625"/>
      <c r="G3" s="1590"/>
      <c r="H3" s="1575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93" t="s">
        <v>185</v>
      </c>
      <c r="O3" s="1603" t="s">
        <v>31</v>
      </c>
      <c r="P3" s="77"/>
      <c r="Q3" s="78"/>
      <c r="R3" s="79"/>
      <c r="S3" s="1628" t="s">
        <v>115</v>
      </c>
      <c r="T3" s="80"/>
      <c r="U3" s="1630" t="s">
        <v>31</v>
      </c>
      <c r="V3" s="1598"/>
      <c r="W3" s="1575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93" t="s">
        <v>185</v>
      </c>
      <c r="AE3" s="1603" t="s">
        <v>31</v>
      </c>
      <c r="AF3" s="1606"/>
      <c r="AG3" s="1620"/>
      <c r="AH3" s="83"/>
      <c r="AI3" s="81"/>
      <c r="AJ3" s="81"/>
      <c r="AK3" s="1090"/>
      <c r="AL3" s="1609" t="str">
        <f>IF($AT$1="","","รวมปลาย")</f>
        <v/>
      </c>
      <c r="AM3" s="1607" t="str">
        <f>IF($AT$1="","","ร้อยละ "&amp;AT1)</f>
        <v/>
      </c>
      <c r="AN3" s="1611" t="str">
        <f>IF($AT$1="","","สอบกลาง")</f>
        <v/>
      </c>
      <c r="AO3" s="1613" t="str">
        <f>IF($AT$1="","","ร้อยละ "&amp;AY1)</f>
        <v/>
      </c>
      <c r="AP3" s="1622" t="s">
        <v>297</v>
      </c>
      <c r="AQ3" s="84"/>
      <c r="AR3" s="85"/>
      <c r="AS3" s="1598"/>
      <c r="AT3" s="1617"/>
      <c r="AU3" s="1573"/>
      <c r="AV3" s="1241"/>
      <c r="AW3" s="1573"/>
      <c r="AX3" s="1564"/>
      <c r="AY3" s="1564"/>
      <c r="AZ3" s="1553"/>
      <c r="BA3" s="1578"/>
      <c r="BB3" s="1555" t="s">
        <v>322</v>
      </c>
      <c r="BC3" s="1557" t="s">
        <v>323</v>
      </c>
      <c r="BD3" s="1557" t="s">
        <v>324</v>
      </c>
      <c r="BE3" s="1557" t="s">
        <v>325</v>
      </c>
      <c r="BF3" s="1557" t="s">
        <v>326</v>
      </c>
      <c r="BG3" s="1562"/>
      <c r="BH3" s="1559" t="s">
        <v>314</v>
      </c>
      <c r="BI3" s="1559" t="s">
        <v>315</v>
      </c>
      <c r="BJ3" s="1559" t="s">
        <v>316</v>
      </c>
      <c r="BK3" s="1559" t="s">
        <v>317</v>
      </c>
      <c r="BL3" s="1559" t="s">
        <v>318</v>
      </c>
      <c r="BM3" s="1559" t="s">
        <v>319</v>
      </c>
      <c r="BN3" s="1559" t="s">
        <v>320</v>
      </c>
      <c r="BO3" s="1559" t="s">
        <v>321</v>
      </c>
      <c r="BP3" s="1559" t="str">
        <f>IF(BP2="","","คุณลักษณฯ "&amp;BP2)</f>
        <v>คุณลักษณฯ 9</v>
      </c>
      <c r="BQ3" s="1559" t="str">
        <f>IF(BQ2="","","คุณลักษณฯ "&amp;BQ2)</f>
        <v>คุณลักษณฯ 10</v>
      </c>
      <c r="BR3" s="1562"/>
      <c r="BS3" s="1570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81"/>
      <c r="B4" s="1584"/>
      <c r="C4" s="1578"/>
      <c r="D4" s="1587"/>
      <c r="E4" s="75"/>
      <c r="F4" s="1625"/>
      <c r="G4" s="1590"/>
      <c r="H4" s="1576"/>
      <c r="I4" s="1219"/>
      <c r="J4" s="89"/>
      <c r="K4" s="89"/>
      <c r="L4" s="89"/>
      <c r="M4" s="1220"/>
      <c r="N4" s="1594"/>
      <c r="O4" s="1627"/>
      <c r="P4" s="90"/>
      <c r="Q4" s="91"/>
      <c r="R4" s="92"/>
      <c r="S4" s="1629"/>
      <c r="T4" s="93"/>
      <c r="U4" s="1631"/>
      <c r="V4" s="1599"/>
      <c r="W4" s="1576"/>
      <c r="X4" s="94"/>
      <c r="Y4" s="94"/>
      <c r="Z4" s="94"/>
      <c r="AA4" s="94"/>
      <c r="AB4" s="94"/>
      <c r="AC4" s="1222"/>
      <c r="AD4" s="1594"/>
      <c r="AE4" s="1604"/>
      <c r="AF4" s="95"/>
      <c r="AG4" s="1621"/>
      <c r="AH4" s="96"/>
      <c r="AI4" s="94"/>
      <c r="AJ4" s="94"/>
      <c r="AK4" s="1091"/>
      <c r="AL4" s="1610"/>
      <c r="AM4" s="1608"/>
      <c r="AN4" s="1612"/>
      <c r="AO4" s="1614"/>
      <c r="AP4" s="1623"/>
      <c r="AQ4" s="97"/>
      <c r="AR4" s="97"/>
      <c r="AS4" s="1599"/>
      <c r="AT4" s="1618"/>
      <c r="AU4" s="1573"/>
      <c r="AV4" s="1241"/>
      <c r="AW4" s="1573"/>
      <c r="AX4" s="1564"/>
      <c r="AY4" s="1564"/>
      <c r="AZ4" s="1553"/>
      <c r="BA4" s="1578"/>
      <c r="BB4" s="1556"/>
      <c r="BC4" s="1558"/>
      <c r="BD4" s="1558"/>
      <c r="BE4" s="1558"/>
      <c r="BF4" s="1558"/>
      <c r="BG4" s="1562"/>
      <c r="BH4" s="1560"/>
      <c r="BI4" s="1560"/>
      <c r="BJ4" s="1560"/>
      <c r="BK4" s="1560"/>
      <c r="BL4" s="1560"/>
      <c r="BM4" s="1560"/>
      <c r="BN4" s="1560"/>
      <c r="BO4" s="1560"/>
      <c r="BP4" s="1560"/>
      <c r="BQ4" s="1560"/>
      <c r="BR4" s="1562"/>
      <c r="BS4" s="1570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82"/>
      <c r="B5" s="1585"/>
      <c r="C5" s="1579"/>
      <c r="D5" s="1588"/>
      <c r="E5" s="98"/>
      <c r="F5" s="1626"/>
      <c r="G5" s="159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95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95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574"/>
      <c r="AV5" s="1242"/>
      <c r="AW5" s="1574"/>
      <c r="AX5" s="1565"/>
      <c r="AY5" s="1565"/>
      <c r="AZ5" s="1554"/>
      <c r="BA5" s="1579"/>
      <c r="BB5" s="1556"/>
      <c r="BC5" s="1558"/>
      <c r="BD5" s="1558"/>
      <c r="BE5" s="1558"/>
      <c r="BF5" s="1558"/>
      <c r="BG5" s="1562"/>
      <c r="BH5" s="1560"/>
      <c r="BI5" s="1560"/>
      <c r="BJ5" s="1560"/>
      <c r="BK5" s="1560"/>
      <c r="BL5" s="1560"/>
      <c r="BM5" s="1560"/>
      <c r="BN5" s="1560"/>
      <c r="BO5" s="1560"/>
      <c r="BP5" s="1560"/>
      <c r="BQ5" s="1560"/>
      <c r="BR5" s="1562"/>
      <c r="BS5" s="1571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424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นางสาว ปภาวรินทร์  เครื่องต้น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550" t="s">
        <v>370</v>
      </c>
      <c r="BV6" s="1550"/>
      <c r="BW6" s="1550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425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นางสาว พิมประภาพร  เผือกเหมือย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426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นาย พีรพัฒน์  มาคำสาย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427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นางสาว วรรณลิสา  ฤทธิหงษ์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428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นาย วัชรพงค์  ม่วงกำเนิด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429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นางสาว สิริภัทราณิช  ทองศรี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430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นาย สุริยา  จำปาเครือ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431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นางสาว ฐิติชญา  พวงพันธ์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551" t="s">
        <v>30</v>
      </c>
      <c r="BV13" s="1551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432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นาย ณัฐพร  น้อยรอด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433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นาย ทศพล  วงศ์ทา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434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นาย ธนธรณ์  สุภาดี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435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นาย นพภรณ์  เสียงใส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436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นาย นฤพนธิ์  เนื่องหล้า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437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นางสาว นฤมล  วงษ์โพจันทร์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438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นาย พงศ์สกรรจ์  คำบุญ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439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นางสาว พัฒนวดี  ไถเงิน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440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นาย พิสิษฐ์  สิรินต๊ะ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441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นางสาว ยุพาวดี  ศิริ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442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นาย ศิรภัทร์  โสภาเวทย์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443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นาย ศุภณัฐ  อินจับ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444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นางสาว สุภาวดี  สุวรรณเตชา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445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นางสาว สุวรรณนภาลัย  สาลีหอม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446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นาย โสภณัฐ  จิตอินทร์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>
        <f t="shared" si="20"/>
        <v>24</v>
      </c>
      <c r="B29" s="1244" t="s">
        <v>447</v>
      </c>
      <c r="C29" s="144" t="s">
        <v>418</v>
      </c>
      <c r="D29" s="115" t="str">
        <f t="shared" si="25"/>
        <v>เรียน</v>
      </c>
      <c r="E29" s="116" t="str">
        <f t="shared" si="21"/>
        <v/>
      </c>
      <c r="F29" s="145"/>
      <c r="G29" s="198">
        <f t="shared" si="1"/>
        <v>24</v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>
        <f t="shared" si="2"/>
        <v>0</v>
      </c>
      <c r="P29" s="1210"/>
      <c r="Q29" s="1211"/>
      <c r="R29" s="1211"/>
      <c r="S29" s="151"/>
      <c r="T29" s="124">
        <f t="shared" si="3"/>
        <v>0</v>
      </c>
      <c r="U29" s="150">
        <f t="shared" si="4"/>
        <v>0</v>
      </c>
      <c r="V29" s="1054">
        <f t="shared" si="5"/>
        <v>0</v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>
        <f t="shared" si="6"/>
        <v>0</v>
      </c>
      <c r="AF29" s="1061"/>
      <c r="AG29" s="1062">
        <f t="shared" si="7"/>
        <v>0</v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>
        <f t="shared" si="11"/>
        <v>0</v>
      </c>
      <c r="AQ29" s="1056">
        <f t="shared" si="12"/>
        <v>0</v>
      </c>
      <c r="AR29" s="1066">
        <f t="shared" si="13"/>
        <v>0</v>
      </c>
      <c r="AS29" s="1068">
        <f t="shared" si="14"/>
        <v>0</v>
      </c>
      <c r="AT29" s="156">
        <f>IF(AP29="","",IF(D29="พัก","-",IF(D29="ออก","-",IF(D29="ร","-",IF(D29="มส","-",IF(AG29=0,0,IF(ปก!$C$10="กิจกรรมพัฒนาผู้เรียน",AR29/$AR$5*100,AR29)))))))</f>
        <v>0</v>
      </c>
      <c r="AU29" s="132" t="str">
        <f t="shared" si="15"/>
        <v>0</v>
      </c>
      <c r="AV29" s="132" t="str">
        <f>IF(AU29="","",IF(ปก!$C$10="กิจกรรมพัฒนาผู้เรียน",(VLOOKUP(AT29,AG$79:AI$81,3)),AU29))</f>
        <v>0</v>
      </c>
      <c r="AW29" s="1297" t="str">
        <f t="shared" si="16"/>
        <v>0</v>
      </c>
      <c r="AX29" s="134">
        <f t="shared" si="17"/>
        <v>1</v>
      </c>
      <c r="AY29" s="1300">
        <f t="shared" si="18"/>
        <v>1</v>
      </c>
      <c r="AZ29" s="1301">
        <f t="shared" si="19"/>
        <v>24</v>
      </c>
      <c r="BA29" s="1274" t="str">
        <f t="shared" si="22"/>
        <v>นางสาว กานต์ธิดา  เสือเดช</v>
      </c>
      <c r="BB29" s="160">
        <f>IF($C29="","",IF(ปก!$C$10="กิจกรรมพัฒนาผู้เรียน","-",IF($D29="พัก","-",IF($D29="ออก","-",VLOOKUP($AW29,$BU$7:$BW$12,3)))))</f>
        <v>1</v>
      </c>
      <c r="BC29" s="160">
        <f>IF($C29="","",IF(ปก!$C$10="กิจกรรมพัฒนาผู้เรียน","-",IF($D29="พัก","-",IF($D29="ออก","-",VLOOKUP($AW29,$BU$7:$BW$12,3)))))</f>
        <v>1</v>
      </c>
      <c r="BD29" s="160">
        <f>IF($C29="","",IF(ปก!$C$10="กิจกรรมพัฒนาผู้เรียน","-",IF($D29="พัก","-",IF($D29="ออก","-",VLOOKUP($AW29,$BU$7:$BW$12,3)))))</f>
        <v>1</v>
      </c>
      <c r="BE29" s="160">
        <f>IF($C29="","",IF(ปก!$C$10="กิจกรรมพัฒนาผู้เรียน","-",IF($D29="พัก","-",IF($D29="ออก","-",VLOOKUP($AW29,$BU$7:$BW$12,3)))))</f>
        <v>1</v>
      </c>
      <c r="BF29" s="160">
        <f>IF($C29="","",IF(ปก!$C$10="กิจกรรมพัฒนาผู้เรียน","-",IF($D29="พัก","-",IF($D29="ออก","-",VLOOKUP($AW29,$BU$7:$BW$12,3)))))</f>
        <v>1</v>
      </c>
      <c r="BG29" s="1291">
        <f>IF($C29="","",IF(ปก!$C$10="กิจกรรมพัฒนาผู้เรียน","-",IF($D29="พัก","-",IF($D29="ออก","-",(ROUND(MODE(BB29:BF29),0))))))</f>
        <v>1</v>
      </c>
      <c r="BH29" s="1271">
        <f>IF($C29="","",IF(ปก!$C$10="กิจกรรมพัฒนาผู้เรียน","-",IF($D29="พัก","-",IF($D29="ออก","-",VLOOKUP($AW29,$BU$7:$BW$12,3)))))</f>
        <v>1</v>
      </c>
      <c r="BI29" s="1271">
        <f>IF($C29="","",IF(ปก!$C$10="กิจกรรมพัฒนาผู้เรียน","-",IF($D29="พัก","-",IF($D29="ออก","-",VLOOKUP($AW29,$BU$7:$BW$12,3)))))</f>
        <v>1</v>
      </c>
      <c r="BJ29" s="1271">
        <f>IF($C29="","",IF(ปก!$C$10="กิจกรรมพัฒนาผู้เรียน","-",IF($D29="พัก","-",IF($D29="ออก","-",VLOOKUP($AW29,$BU$7:$BW$12,3)))))</f>
        <v>1</v>
      </c>
      <c r="BK29" s="1271">
        <f>IF($C29="","",IF(ปก!$C$10="กิจกรรมพัฒนาผู้เรียน","-",IF($D29="พัก","-",IF($D29="ออก","-",VLOOKUP($AW29,$BU$7:$BW$12,3)))))</f>
        <v>1</v>
      </c>
      <c r="BL29" s="1271">
        <f>IF($C29="","",IF(ปก!$C$10="กิจกรรมพัฒนาผู้เรียน","-",IF($D29="พัก","-",IF($D29="ออก","-",VLOOKUP($AW29,$BU$7:$BW$12,3)))))</f>
        <v>1</v>
      </c>
      <c r="BM29" s="1271">
        <f>IF($C29="","",IF(ปก!$C$10="กิจกรรมพัฒนาผู้เรียน","-",IF($D29="พัก","-",IF($D29="ออก","-",VLOOKUP($AW29,$BU$7:$BW$12,3)))))</f>
        <v>1</v>
      </c>
      <c r="BN29" s="1271">
        <f>IF($C29="","",IF(ปก!$C$10="กิจกรรมพัฒนาผู้เรียน","-",IF($D29="พัก","-",IF($D29="ออก","-",VLOOKUP($AW29,$BU$7:$BW$12,3)))))</f>
        <v>1</v>
      </c>
      <c r="BO29" s="1271">
        <f>IF($C29="","",IF(ปก!$C$10="กิจกรรมพัฒนาผู้เรียน","-",IF($D29="พัก","-",IF($D29="ออก","-",VLOOKUP($AW29,$BU$7:$BW$12,3)))))</f>
        <v>1</v>
      </c>
      <c r="BP29" s="1271">
        <f>IF($C29="","",IF(ปก!$C$10="กิจกรรมพัฒนาผู้เรียน","-",IF($BP$2="","",IF($D29="พัก","-",IF($D29="ออก","-",VLOOKUP($AW29,$BU$7:$BW$12,3))))))</f>
        <v>1</v>
      </c>
      <c r="BQ29" s="1271">
        <f>IF($C29="","",IF(ปก!$C$10="กิจกรรมพัฒนาผู้เรียน","-",IF($BQ$2="","",IF($D29="พัก","-",IF($D29="ออก","-",VLOOKUP($AW29,$BU$7:$BW$12,3))))))</f>
        <v>1</v>
      </c>
      <c r="BR29" s="1294">
        <f>IF($C29="","",IF(ปก!$C$10="กิจกรรมพัฒนาผู้เรียน","-",IF($D29="พัก","-",IF($D29="ออก","-",(ROUND(MODE(BH29:BP29),0))))))</f>
        <v>1</v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>
        <f t="shared" si="20"/>
        <v>25</v>
      </c>
      <c r="B30" s="1245" t="s">
        <v>448</v>
      </c>
      <c r="C30" s="167" t="s">
        <v>419</v>
      </c>
      <c r="D30" s="168" t="str">
        <f t="shared" si="25"/>
        <v>เรียน</v>
      </c>
      <c r="E30" s="116" t="str">
        <f t="shared" si="21"/>
        <v/>
      </c>
      <c r="F30" s="169"/>
      <c r="G30" s="199">
        <f t="shared" si="1"/>
        <v>25</v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>
        <f t="shared" si="2"/>
        <v>0</v>
      </c>
      <c r="P30" s="1213"/>
      <c r="Q30" s="1214"/>
      <c r="R30" s="1214"/>
      <c r="S30" s="175"/>
      <c r="T30" s="176">
        <f t="shared" si="3"/>
        <v>0</v>
      </c>
      <c r="U30" s="174">
        <f t="shared" si="4"/>
        <v>0</v>
      </c>
      <c r="V30" s="1055">
        <f t="shared" si="5"/>
        <v>0</v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>
        <f t="shared" si="6"/>
        <v>0</v>
      </c>
      <c r="AF30" s="1063"/>
      <c r="AG30" s="1064">
        <f t="shared" si="7"/>
        <v>0</v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>
        <f t="shared" si="11"/>
        <v>0</v>
      </c>
      <c r="AQ30" s="1056">
        <f t="shared" si="12"/>
        <v>0</v>
      </c>
      <c r="AR30" s="1066">
        <f t="shared" si="13"/>
        <v>0</v>
      </c>
      <c r="AS30" s="1069">
        <f t="shared" si="14"/>
        <v>0</v>
      </c>
      <c r="AT30" s="181">
        <f>IF(AP30="","",IF(D30="พัก","-",IF(D30="ออก","-",IF(D30="ร","-",IF(D30="มส","-",IF(AG30=0,0,IF(ปก!$C$10="กิจกรรมพัฒนาผู้เรียน",AR30/$AR$5*100,AR30)))))))</f>
        <v>0</v>
      </c>
      <c r="AU30" s="201" t="str">
        <f t="shared" si="15"/>
        <v>0</v>
      </c>
      <c r="AV30" s="132" t="str">
        <f>IF(AU30="","",IF(ปก!$C$10="กิจกรรมพัฒนาผู้เรียน",(VLOOKUP(AT30,AG$79:AI$81,3)),AU30))</f>
        <v>0</v>
      </c>
      <c r="AW30" s="1298" t="str">
        <f t="shared" si="16"/>
        <v>0</v>
      </c>
      <c r="AX30" s="134">
        <f t="shared" si="17"/>
        <v>1</v>
      </c>
      <c r="AY30" s="1302">
        <f t="shared" si="18"/>
        <v>1</v>
      </c>
      <c r="AZ30" s="1303">
        <f t="shared" si="19"/>
        <v>25</v>
      </c>
      <c r="BA30" s="1275" t="str">
        <f t="shared" si="22"/>
        <v>นางสาว พัธราสินี  ไพโรจน์</v>
      </c>
      <c r="BB30" s="187">
        <f>IF($C30="","",IF(ปก!$C$10="กิจกรรมพัฒนาผู้เรียน","-",IF($D30="พัก","-",IF($D30="ออก","-",VLOOKUP($AW30,$BU$7:$BW$12,3)))))</f>
        <v>1</v>
      </c>
      <c r="BC30" s="187">
        <f>IF($C30="","",IF(ปก!$C$10="กิจกรรมพัฒนาผู้เรียน","-",IF($D30="พัก","-",IF($D30="ออก","-",VLOOKUP($AW30,$BU$7:$BW$12,3)))))</f>
        <v>1</v>
      </c>
      <c r="BD30" s="187">
        <f>IF($C30="","",IF(ปก!$C$10="กิจกรรมพัฒนาผู้เรียน","-",IF($D30="พัก","-",IF($D30="ออก","-",VLOOKUP($AW30,$BU$7:$BW$12,3)))))</f>
        <v>1</v>
      </c>
      <c r="BE30" s="187">
        <f>IF($C30="","",IF(ปก!$C$10="กิจกรรมพัฒนาผู้เรียน","-",IF($D30="พัก","-",IF($D30="ออก","-",VLOOKUP($AW30,$BU$7:$BW$12,3)))))</f>
        <v>1</v>
      </c>
      <c r="BF30" s="187">
        <f>IF($C30="","",IF(ปก!$C$10="กิจกรรมพัฒนาผู้เรียน","-",IF($D30="พัก","-",IF($D30="ออก","-",VLOOKUP($AW30,$BU$7:$BW$12,3)))))</f>
        <v>1</v>
      </c>
      <c r="BG30" s="1292">
        <f>IF($C30="","",IF(ปก!$C$10="กิจกรรมพัฒนาผู้เรียน","-",IF($D30="พัก","-",IF($D30="ออก","-",(ROUND(MODE(BB30:BF30),0))))))</f>
        <v>1</v>
      </c>
      <c r="BH30" s="1272">
        <f>IF($C30="","",IF(ปก!$C$10="กิจกรรมพัฒนาผู้เรียน","-",IF($D30="พัก","-",IF($D30="ออก","-",VLOOKUP($AW30,$BU$7:$BW$12,3)))))</f>
        <v>1</v>
      </c>
      <c r="BI30" s="1272">
        <f>IF($C30="","",IF(ปก!$C$10="กิจกรรมพัฒนาผู้เรียน","-",IF($D30="พัก","-",IF($D30="ออก","-",VLOOKUP($AW30,$BU$7:$BW$12,3)))))</f>
        <v>1</v>
      </c>
      <c r="BJ30" s="1272">
        <f>IF($C30="","",IF(ปก!$C$10="กิจกรรมพัฒนาผู้เรียน","-",IF($D30="พัก","-",IF($D30="ออก","-",VLOOKUP($AW30,$BU$7:$BW$12,3)))))</f>
        <v>1</v>
      </c>
      <c r="BK30" s="1272">
        <f>IF($C30="","",IF(ปก!$C$10="กิจกรรมพัฒนาผู้เรียน","-",IF($D30="พัก","-",IF($D30="ออก","-",VLOOKUP($AW30,$BU$7:$BW$12,3)))))</f>
        <v>1</v>
      </c>
      <c r="BL30" s="1272">
        <f>IF($C30="","",IF(ปก!$C$10="กิจกรรมพัฒนาผู้เรียน","-",IF($D30="พัก","-",IF($D30="ออก","-",VLOOKUP($AW30,$BU$7:$BW$12,3)))))</f>
        <v>1</v>
      </c>
      <c r="BM30" s="1272">
        <f>IF($C30="","",IF(ปก!$C$10="กิจกรรมพัฒนาผู้เรียน","-",IF($D30="พัก","-",IF($D30="ออก","-",VLOOKUP($AW30,$BU$7:$BW$12,3)))))</f>
        <v>1</v>
      </c>
      <c r="BN30" s="1272">
        <f>IF($C30="","",IF(ปก!$C$10="กิจกรรมพัฒนาผู้เรียน","-",IF($D30="พัก","-",IF($D30="ออก","-",VLOOKUP($AW30,$BU$7:$BW$12,3)))))</f>
        <v>1</v>
      </c>
      <c r="BO30" s="1272">
        <f>IF($C30="","",IF(ปก!$C$10="กิจกรรมพัฒนาผู้เรียน","-",IF($D30="พัก","-",IF($D30="ออก","-",VLOOKUP($AW30,$BU$7:$BW$12,3)))))</f>
        <v>1</v>
      </c>
      <c r="BP30" s="1272">
        <f>IF($C30="","",IF(ปก!$C$10="กิจกรรมพัฒนาผู้เรียน","-",IF($BP$2="","",IF($D30="พัก","-",IF($D30="ออก","-",VLOOKUP($AW30,$BU$7:$BW$12,3))))))</f>
        <v>1</v>
      </c>
      <c r="BQ30" s="1272">
        <f>IF($C30="","",IF(ปก!$C$10="กิจกรรมพัฒนาผู้เรียน","-",IF($BQ$2="","",IF($D30="พัก","-",IF($D30="ออก","-",VLOOKUP($AW30,$BU$7:$BW$12,3))))))</f>
        <v>1</v>
      </c>
      <c r="BR30" s="1295">
        <f>IF($C30="","",IF(ปก!$C$10="กิจกรรมพัฒนาผู้เรียน","-",IF($D30="พัก","-",IF($D30="ออก","-",(ROUND(MODE(BH30:BP30),0))))))</f>
        <v>1</v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>
        <f t="shared" si="20"/>
        <v>26</v>
      </c>
      <c r="B31" s="1243" t="s">
        <v>449</v>
      </c>
      <c r="C31" s="114" t="s">
        <v>420</v>
      </c>
      <c r="D31" s="115" t="str">
        <f t="shared" si="25"/>
        <v>เรียน</v>
      </c>
      <c r="E31" s="116" t="str">
        <f t="shared" si="21"/>
        <v/>
      </c>
      <c r="F31" s="145"/>
      <c r="G31" s="191">
        <f t="shared" si="1"/>
        <v>26</v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>
        <f t="shared" si="2"/>
        <v>0</v>
      </c>
      <c r="P31" s="1207"/>
      <c r="Q31" s="1208"/>
      <c r="R31" s="1208"/>
      <c r="S31" s="123"/>
      <c r="T31" s="124">
        <f t="shared" si="3"/>
        <v>0</v>
      </c>
      <c r="U31" s="122">
        <f t="shared" si="4"/>
        <v>0</v>
      </c>
      <c r="V31" s="1053">
        <f t="shared" si="5"/>
        <v>0</v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>
        <f t="shared" si="6"/>
        <v>0</v>
      </c>
      <c r="AF31" s="1059"/>
      <c r="AG31" s="1060">
        <f t="shared" si="7"/>
        <v>0</v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>
        <f t="shared" si="11"/>
        <v>0</v>
      </c>
      <c r="AQ31" s="1056">
        <f t="shared" si="12"/>
        <v>0</v>
      </c>
      <c r="AR31" s="1066">
        <f t="shared" si="13"/>
        <v>0</v>
      </c>
      <c r="AS31" s="1067">
        <f t="shared" si="14"/>
        <v>0</v>
      </c>
      <c r="AT31" s="130">
        <f>IF(AP31="","",IF(D31="พัก","-",IF(D31="ออก","-",IF(D31="ร","-",IF(D31="มส","-",IF(AG31=0,0,IF(ปก!$C$10="กิจกรรมพัฒนาผู้เรียน",AR31/$AR$5*100,AR31)))))))</f>
        <v>0</v>
      </c>
      <c r="AU31" s="193" t="str">
        <f t="shared" si="15"/>
        <v>0</v>
      </c>
      <c r="AV31" s="132" t="str">
        <f>IF(AU31="","",IF(ปก!$C$10="กิจกรรมพัฒนาผู้เรียน",(VLOOKUP(AT31,AG$79:AI$81,3)),AU31))</f>
        <v>0</v>
      </c>
      <c r="AW31" s="1296" t="str">
        <f t="shared" si="16"/>
        <v>0</v>
      </c>
      <c r="AX31" s="134">
        <f t="shared" si="17"/>
        <v>1</v>
      </c>
      <c r="AY31" s="733">
        <f t="shared" si="18"/>
        <v>1</v>
      </c>
      <c r="AZ31" s="1304">
        <f t="shared" si="19"/>
        <v>26</v>
      </c>
      <c r="BA31" s="1273" t="str">
        <f t="shared" si="22"/>
        <v>นางสาว ปนัดดา  พรมปิก</v>
      </c>
      <c r="BB31" s="137">
        <f>IF($C31="","",IF(ปก!$C$10="กิจกรรมพัฒนาผู้เรียน","-",IF($D31="พัก","-",IF($D31="ออก","-",VLOOKUP($AW31,$BU$7:$BW$12,3)))))</f>
        <v>1</v>
      </c>
      <c r="BC31" s="137">
        <f>IF($C31="","",IF(ปก!$C$10="กิจกรรมพัฒนาผู้เรียน","-",IF($D31="พัก","-",IF($D31="ออก","-",VLOOKUP($AW31,$BU$7:$BW$12,3)))))</f>
        <v>1</v>
      </c>
      <c r="BD31" s="137">
        <f>IF($C31="","",IF(ปก!$C$10="กิจกรรมพัฒนาผู้เรียน","-",IF($D31="พัก","-",IF($D31="ออก","-",VLOOKUP($AW31,$BU$7:$BW$12,3)))))</f>
        <v>1</v>
      </c>
      <c r="BE31" s="137">
        <f>IF($C31="","",IF(ปก!$C$10="กิจกรรมพัฒนาผู้เรียน","-",IF($D31="พัก","-",IF($D31="ออก","-",VLOOKUP($AW31,$BU$7:$BW$12,3)))))</f>
        <v>1</v>
      </c>
      <c r="BF31" s="137">
        <f>IF($C31="","",IF(ปก!$C$10="กิจกรรมพัฒนาผู้เรียน","-",IF($D31="พัก","-",IF($D31="ออก","-",VLOOKUP($AW31,$BU$7:$BW$12,3)))))</f>
        <v>1</v>
      </c>
      <c r="BG31" s="1290">
        <f>IF($C31="","",IF(ปก!$C$10="กิจกรรมพัฒนาผู้เรียน","-",IF($D31="พัก","-",IF($D31="ออก","-",(ROUND(MODE(BB31:BF31),0))))))</f>
        <v>1</v>
      </c>
      <c r="BH31" s="1270">
        <f>IF($C31="","",IF(ปก!$C$10="กิจกรรมพัฒนาผู้เรียน","-",IF($D31="พัก","-",IF($D31="ออก","-",VLOOKUP($AW31,$BU$7:$BW$12,3)))))</f>
        <v>1</v>
      </c>
      <c r="BI31" s="1270">
        <f>IF($C31="","",IF(ปก!$C$10="กิจกรรมพัฒนาผู้เรียน","-",IF($D31="พัก","-",IF($D31="ออก","-",VLOOKUP($AW31,$BU$7:$BW$12,3)))))</f>
        <v>1</v>
      </c>
      <c r="BJ31" s="1270">
        <f>IF($C31="","",IF(ปก!$C$10="กิจกรรมพัฒนาผู้เรียน","-",IF($D31="พัก","-",IF($D31="ออก","-",VLOOKUP($AW31,$BU$7:$BW$12,3)))))</f>
        <v>1</v>
      </c>
      <c r="BK31" s="1270">
        <f>IF($C31="","",IF(ปก!$C$10="กิจกรรมพัฒนาผู้เรียน","-",IF($D31="พัก","-",IF($D31="ออก","-",VLOOKUP($AW31,$BU$7:$BW$12,3)))))</f>
        <v>1</v>
      </c>
      <c r="BL31" s="1270">
        <f>IF($C31="","",IF(ปก!$C$10="กิจกรรมพัฒนาผู้เรียน","-",IF($D31="พัก","-",IF($D31="ออก","-",VLOOKUP($AW31,$BU$7:$BW$12,3)))))</f>
        <v>1</v>
      </c>
      <c r="BM31" s="1270">
        <f>IF($C31="","",IF(ปก!$C$10="กิจกรรมพัฒนาผู้เรียน","-",IF($D31="พัก","-",IF($D31="ออก","-",VLOOKUP($AW31,$BU$7:$BW$12,3)))))</f>
        <v>1</v>
      </c>
      <c r="BN31" s="1270">
        <f>IF($C31="","",IF(ปก!$C$10="กิจกรรมพัฒนาผู้เรียน","-",IF($D31="พัก","-",IF($D31="ออก","-",VLOOKUP($AW31,$BU$7:$BW$12,3)))))</f>
        <v>1</v>
      </c>
      <c r="BO31" s="1270">
        <f>IF($C31="","",IF(ปก!$C$10="กิจกรรมพัฒนาผู้เรียน","-",IF($D31="พัก","-",IF($D31="ออก","-",VLOOKUP($AW31,$BU$7:$BW$12,3)))))</f>
        <v>1</v>
      </c>
      <c r="BP31" s="1270">
        <f>IF($C31="","",IF(ปก!$C$10="กิจกรรมพัฒนาผู้เรียน","-",IF($BP$2="","",IF($D31="พัก","-",IF($D31="ออก","-",VLOOKUP($AW31,$BU$7:$BW$12,3))))))</f>
        <v>1</v>
      </c>
      <c r="BQ31" s="1270">
        <f>IF($C31="","",IF(ปก!$C$10="กิจกรรมพัฒนาผู้เรียน","-",IF($BQ$2="","",IF($D31="พัก","-",IF($D31="ออก","-",VLOOKUP($AW31,$BU$7:$BW$12,3))))))</f>
        <v>1</v>
      </c>
      <c r="BR31" s="1293">
        <f>IF($C31="","",IF(ปก!$C$10="กิจกรรมพัฒนาผู้เรียน","-",IF($D31="พัก","-",IF($D31="ออก","-",(ROUND(MODE(BH31:BP31),0))))))</f>
        <v>1</v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>
        <f t="shared" si="20"/>
        <v>27</v>
      </c>
      <c r="B32" s="1244" t="s">
        <v>450</v>
      </c>
      <c r="C32" s="144" t="s">
        <v>421</v>
      </c>
      <c r="D32" s="115" t="str">
        <f t="shared" si="25"/>
        <v>เรียน</v>
      </c>
      <c r="E32" s="116" t="str">
        <f t="shared" si="21"/>
        <v/>
      </c>
      <c r="F32" s="145"/>
      <c r="G32" s="198">
        <f t="shared" si="1"/>
        <v>27</v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>
        <f t="shared" si="2"/>
        <v>0</v>
      </c>
      <c r="P32" s="1210"/>
      <c r="Q32" s="1211"/>
      <c r="R32" s="1211"/>
      <c r="S32" s="151"/>
      <c r="T32" s="124">
        <f t="shared" si="3"/>
        <v>0</v>
      </c>
      <c r="U32" s="150">
        <f t="shared" si="4"/>
        <v>0</v>
      </c>
      <c r="V32" s="1054">
        <f t="shared" si="5"/>
        <v>0</v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>
        <f t="shared" si="6"/>
        <v>0</v>
      </c>
      <c r="AF32" s="1061"/>
      <c r="AG32" s="1062">
        <f t="shared" si="7"/>
        <v>0</v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>
        <f t="shared" si="11"/>
        <v>0</v>
      </c>
      <c r="AQ32" s="1056">
        <f t="shared" si="12"/>
        <v>0</v>
      </c>
      <c r="AR32" s="1066">
        <f t="shared" si="13"/>
        <v>0</v>
      </c>
      <c r="AS32" s="1068">
        <f t="shared" si="14"/>
        <v>0</v>
      </c>
      <c r="AT32" s="156">
        <f>IF(AP32="","",IF(D32="พัก","-",IF(D32="ออก","-",IF(D32="ร","-",IF(D32="มส","-",IF(AG32=0,0,IF(ปก!$C$10="กิจกรรมพัฒนาผู้เรียน",AR32/$AR$5*100,AR32)))))))</f>
        <v>0</v>
      </c>
      <c r="AU32" s="132" t="str">
        <f t="shared" si="15"/>
        <v>0</v>
      </c>
      <c r="AV32" s="132" t="str">
        <f>IF(AU32="","",IF(ปก!$C$10="กิจกรรมพัฒนาผู้เรียน",(VLOOKUP(AT32,AG$79:AI$81,3)),AU32))</f>
        <v>0</v>
      </c>
      <c r="AW32" s="1297" t="str">
        <f t="shared" si="16"/>
        <v>0</v>
      </c>
      <c r="AX32" s="134">
        <f t="shared" si="17"/>
        <v>1</v>
      </c>
      <c r="AY32" s="1300">
        <f t="shared" si="18"/>
        <v>1</v>
      </c>
      <c r="AZ32" s="1301">
        <f t="shared" si="19"/>
        <v>27</v>
      </c>
      <c r="BA32" s="1274" t="str">
        <f t="shared" si="22"/>
        <v>นางสาว ศิริประภา  พรมมา</v>
      </c>
      <c r="BB32" s="160">
        <f>IF($C32="","",IF(ปก!$C$10="กิจกรรมพัฒนาผู้เรียน","-",IF($D32="พัก","-",IF($D32="ออก","-",VLOOKUP($AW32,$BU$7:$BW$12,3)))))</f>
        <v>1</v>
      </c>
      <c r="BC32" s="160">
        <f>IF($C32="","",IF(ปก!$C$10="กิจกรรมพัฒนาผู้เรียน","-",IF($D32="พัก","-",IF($D32="ออก","-",VLOOKUP($AW32,$BU$7:$BW$12,3)))))</f>
        <v>1</v>
      </c>
      <c r="BD32" s="160">
        <f>IF($C32="","",IF(ปก!$C$10="กิจกรรมพัฒนาผู้เรียน","-",IF($D32="พัก","-",IF($D32="ออก","-",VLOOKUP($AW32,$BU$7:$BW$12,3)))))</f>
        <v>1</v>
      </c>
      <c r="BE32" s="160">
        <f>IF($C32="","",IF(ปก!$C$10="กิจกรรมพัฒนาผู้เรียน","-",IF($D32="พัก","-",IF($D32="ออก","-",VLOOKUP($AW32,$BU$7:$BW$12,3)))))</f>
        <v>1</v>
      </c>
      <c r="BF32" s="160">
        <f>IF($C32="","",IF(ปก!$C$10="กิจกรรมพัฒนาผู้เรียน","-",IF($D32="พัก","-",IF($D32="ออก","-",VLOOKUP($AW32,$BU$7:$BW$12,3)))))</f>
        <v>1</v>
      </c>
      <c r="BG32" s="1291">
        <f>IF($C32="","",IF(ปก!$C$10="กิจกรรมพัฒนาผู้เรียน","-",IF($D32="พัก","-",IF($D32="ออก","-",(ROUND(MODE(BB32:BF32),0))))))</f>
        <v>1</v>
      </c>
      <c r="BH32" s="1271">
        <f>IF($C32="","",IF(ปก!$C$10="กิจกรรมพัฒนาผู้เรียน","-",IF($D32="พัก","-",IF($D32="ออก","-",VLOOKUP($AW32,$BU$7:$BW$12,3)))))</f>
        <v>1</v>
      </c>
      <c r="BI32" s="1271">
        <f>IF($C32="","",IF(ปก!$C$10="กิจกรรมพัฒนาผู้เรียน","-",IF($D32="พัก","-",IF($D32="ออก","-",VLOOKUP($AW32,$BU$7:$BW$12,3)))))</f>
        <v>1</v>
      </c>
      <c r="BJ32" s="1271">
        <f>IF($C32="","",IF(ปก!$C$10="กิจกรรมพัฒนาผู้เรียน","-",IF($D32="พัก","-",IF($D32="ออก","-",VLOOKUP($AW32,$BU$7:$BW$12,3)))))</f>
        <v>1</v>
      </c>
      <c r="BK32" s="1271">
        <f>IF($C32="","",IF(ปก!$C$10="กิจกรรมพัฒนาผู้เรียน","-",IF($D32="พัก","-",IF($D32="ออก","-",VLOOKUP($AW32,$BU$7:$BW$12,3)))))</f>
        <v>1</v>
      </c>
      <c r="BL32" s="1271">
        <f>IF($C32="","",IF(ปก!$C$10="กิจกรรมพัฒนาผู้เรียน","-",IF($D32="พัก","-",IF($D32="ออก","-",VLOOKUP($AW32,$BU$7:$BW$12,3)))))</f>
        <v>1</v>
      </c>
      <c r="BM32" s="1271">
        <f>IF($C32="","",IF(ปก!$C$10="กิจกรรมพัฒนาผู้เรียน","-",IF($D32="พัก","-",IF($D32="ออก","-",VLOOKUP($AW32,$BU$7:$BW$12,3)))))</f>
        <v>1</v>
      </c>
      <c r="BN32" s="1271">
        <f>IF($C32="","",IF(ปก!$C$10="กิจกรรมพัฒนาผู้เรียน","-",IF($D32="พัก","-",IF($D32="ออก","-",VLOOKUP($AW32,$BU$7:$BW$12,3)))))</f>
        <v>1</v>
      </c>
      <c r="BO32" s="1271">
        <f>IF($C32="","",IF(ปก!$C$10="กิจกรรมพัฒนาผู้เรียน","-",IF($D32="พัก","-",IF($D32="ออก","-",VLOOKUP($AW32,$BU$7:$BW$12,3)))))</f>
        <v>1</v>
      </c>
      <c r="BP32" s="1271">
        <f>IF($C32="","",IF(ปก!$C$10="กิจกรรมพัฒนาผู้เรียน","-",IF($BP$2="","",IF($D32="พัก","-",IF($D32="ออก","-",VLOOKUP($AW32,$BU$7:$BW$12,3))))))</f>
        <v>1</v>
      </c>
      <c r="BQ32" s="1271">
        <f>IF($C32="","",IF(ปก!$C$10="กิจกรรมพัฒนาผู้เรียน","-",IF($BQ$2="","",IF($D32="พัก","-",IF($D32="ออก","-",VLOOKUP($AW32,$BU$7:$BW$12,3))))))</f>
        <v>1</v>
      </c>
      <c r="BR32" s="1294">
        <f>IF($C32="","",IF(ปก!$C$10="กิจกรรมพัฒนาผู้เรียน","-",IF($D32="พัก","-",IF($D32="ออก","-",(ROUND(MODE(BH32:BP32),0))))))</f>
        <v>1</v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>
        <f t="shared" si="20"/>
        <v>28</v>
      </c>
      <c r="B33" s="1244" t="s">
        <v>451</v>
      </c>
      <c r="C33" s="144" t="s">
        <v>422</v>
      </c>
      <c r="D33" s="115" t="str">
        <f t="shared" si="25"/>
        <v>เรียน</v>
      </c>
      <c r="E33" s="116" t="str">
        <f t="shared" si="21"/>
        <v/>
      </c>
      <c r="F33" s="145"/>
      <c r="G33" s="198">
        <f t="shared" si="1"/>
        <v>28</v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>
        <f t="shared" si="2"/>
        <v>0</v>
      </c>
      <c r="P33" s="1210"/>
      <c r="Q33" s="1211"/>
      <c r="R33" s="1211"/>
      <c r="S33" s="151"/>
      <c r="T33" s="124">
        <f t="shared" si="3"/>
        <v>0</v>
      </c>
      <c r="U33" s="150">
        <f t="shared" si="4"/>
        <v>0</v>
      </c>
      <c r="V33" s="1054">
        <f t="shared" si="5"/>
        <v>0</v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>
        <f t="shared" si="6"/>
        <v>0</v>
      </c>
      <c r="AF33" s="1061"/>
      <c r="AG33" s="1062">
        <f t="shared" si="7"/>
        <v>0</v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>
        <f t="shared" si="11"/>
        <v>0</v>
      </c>
      <c r="AQ33" s="1056">
        <f t="shared" si="12"/>
        <v>0</v>
      </c>
      <c r="AR33" s="1066">
        <f t="shared" si="13"/>
        <v>0</v>
      </c>
      <c r="AS33" s="1068">
        <f t="shared" si="14"/>
        <v>0</v>
      </c>
      <c r="AT33" s="156">
        <f>IF(AP33="","",IF(D33="พัก","-",IF(D33="ออก","-",IF(D33="ร","-",IF(D33="มส","-",IF(AG33=0,0,IF(ปก!$C$10="กิจกรรมพัฒนาผู้เรียน",AR33/$AR$5*100,AR33)))))))</f>
        <v>0</v>
      </c>
      <c r="AU33" s="132" t="str">
        <f t="shared" si="15"/>
        <v>0</v>
      </c>
      <c r="AV33" s="132" t="str">
        <f>IF(AU33="","",IF(ปก!$C$10="กิจกรรมพัฒนาผู้เรียน",(VLOOKUP(AT33,AG$79:AI$81,3)),AU33))</f>
        <v>0</v>
      </c>
      <c r="AW33" s="1297" t="str">
        <f t="shared" si="16"/>
        <v>0</v>
      </c>
      <c r="AX33" s="134">
        <f t="shared" si="17"/>
        <v>1</v>
      </c>
      <c r="AY33" s="1300">
        <f t="shared" si="18"/>
        <v>1</v>
      </c>
      <c r="AZ33" s="1301">
        <f t="shared" si="19"/>
        <v>28</v>
      </c>
      <c r="BA33" s="1274" t="str">
        <f t="shared" si="22"/>
        <v>นางสาว ทองคุณ  กุณศรี</v>
      </c>
      <c r="BB33" s="160">
        <f>IF($C33="","",IF(ปก!$C$10="กิจกรรมพัฒนาผู้เรียน","-",IF($D33="พัก","-",IF($D33="ออก","-",VLOOKUP($AW33,$BU$7:$BW$12,3)))))</f>
        <v>1</v>
      </c>
      <c r="BC33" s="160">
        <f>IF($C33="","",IF(ปก!$C$10="กิจกรรมพัฒนาผู้เรียน","-",IF($D33="พัก","-",IF($D33="ออก","-",VLOOKUP($AW33,$BU$7:$BW$12,3)))))</f>
        <v>1</v>
      </c>
      <c r="BD33" s="160">
        <f>IF($C33="","",IF(ปก!$C$10="กิจกรรมพัฒนาผู้เรียน","-",IF($D33="พัก","-",IF($D33="ออก","-",VLOOKUP($AW33,$BU$7:$BW$12,3)))))</f>
        <v>1</v>
      </c>
      <c r="BE33" s="160">
        <f>IF($C33="","",IF(ปก!$C$10="กิจกรรมพัฒนาผู้เรียน","-",IF($D33="พัก","-",IF($D33="ออก","-",VLOOKUP($AW33,$BU$7:$BW$12,3)))))</f>
        <v>1</v>
      </c>
      <c r="BF33" s="160">
        <f>IF($C33="","",IF(ปก!$C$10="กิจกรรมพัฒนาผู้เรียน","-",IF($D33="พัก","-",IF($D33="ออก","-",VLOOKUP($AW33,$BU$7:$BW$12,3)))))</f>
        <v>1</v>
      </c>
      <c r="BG33" s="1291">
        <f>IF($C33="","",IF(ปก!$C$10="กิจกรรมพัฒนาผู้เรียน","-",IF($D33="พัก","-",IF($D33="ออก","-",(ROUND(MODE(BB33:BF33),0))))))</f>
        <v>1</v>
      </c>
      <c r="BH33" s="1271">
        <f>IF($C33="","",IF(ปก!$C$10="กิจกรรมพัฒนาผู้เรียน","-",IF($D33="พัก","-",IF($D33="ออก","-",VLOOKUP($AW33,$BU$7:$BW$12,3)))))</f>
        <v>1</v>
      </c>
      <c r="BI33" s="1271">
        <f>IF($C33="","",IF(ปก!$C$10="กิจกรรมพัฒนาผู้เรียน","-",IF($D33="พัก","-",IF($D33="ออก","-",VLOOKUP($AW33,$BU$7:$BW$12,3)))))</f>
        <v>1</v>
      </c>
      <c r="BJ33" s="1271">
        <f>IF($C33="","",IF(ปก!$C$10="กิจกรรมพัฒนาผู้เรียน","-",IF($D33="พัก","-",IF($D33="ออก","-",VLOOKUP($AW33,$BU$7:$BW$12,3)))))</f>
        <v>1</v>
      </c>
      <c r="BK33" s="1271">
        <f>IF($C33="","",IF(ปก!$C$10="กิจกรรมพัฒนาผู้เรียน","-",IF($D33="พัก","-",IF($D33="ออก","-",VLOOKUP($AW33,$BU$7:$BW$12,3)))))</f>
        <v>1</v>
      </c>
      <c r="BL33" s="1271">
        <f>IF($C33="","",IF(ปก!$C$10="กิจกรรมพัฒนาผู้เรียน","-",IF($D33="พัก","-",IF($D33="ออก","-",VLOOKUP($AW33,$BU$7:$BW$12,3)))))</f>
        <v>1</v>
      </c>
      <c r="BM33" s="1271">
        <f>IF($C33="","",IF(ปก!$C$10="กิจกรรมพัฒนาผู้เรียน","-",IF($D33="พัก","-",IF($D33="ออก","-",VLOOKUP($AW33,$BU$7:$BW$12,3)))))</f>
        <v>1</v>
      </c>
      <c r="BN33" s="1271">
        <f>IF($C33="","",IF(ปก!$C$10="กิจกรรมพัฒนาผู้เรียน","-",IF($D33="พัก","-",IF($D33="ออก","-",VLOOKUP($AW33,$BU$7:$BW$12,3)))))</f>
        <v>1</v>
      </c>
      <c r="BO33" s="1271">
        <f>IF($C33="","",IF(ปก!$C$10="กิจกรรมพัฒนาผู้เรียน","-",IF($D33="พัก","-",IF($D33="ออก","-",VLOOKUP($AW33,$BU$7:$BW$12,3)))))</f>
        <v>1</v>
      </c>
      <c r="BP33" s="1271">
        <f>IF($C33="","",IF(ปก!$C$10="กิจกรรมพัฒนาผู้เรียน","-",IF($BP$2="","",IF($D33="พัก","-",IF($D33="ออก","-",VLOOKUP($AW33,$BU$7:$BW$12,3))))))</f>
        <v>1</v>
      </c>
      <c r="BQ33" s="1271">
        <f>IF($C33="","",IF(ปก!$C$10="กิจกรรมพัฒนาผู้เรียน","-",IF($BQ$2="","",IF($D33="พัก","-",IF($D33="ออก","-",VLOOKUP($AW33,$BU$7:$BW$12,3))))))</f>
        <v>1</v>
      </c>
      <c r="BR33" s="1294">
        <f>IF($C33="","",IF(ปก!$C$10="กิจกรรมพัฒนาผู้เรียน","-",IF($D33="พัก","-",IF($D33="ออก","-",(ROUND(MODE(BH33:BP33),0))))))</f>
        <v>1</v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>
        <f t="shared" si="20"/>
        <v>29</v>
      </c>
      <c r="B34" s="1244" t="s">
        <v>452</v>
      </c>
      <c r="C34" s="144" t="s">
        <v>423</v>
      </c>
      <c r="D34" s="115" t="str">
        <f t="shared" si="25"/>
        <v>เรียน</v>
      </c>
      <c r="E34" s="116" t="str">
        <f t="shared" si="21"/>
        <v/>
      </c>
      <c r="F34" s="145"/>
      <c r="G34" s="198">
        <f t="shared" si="1"/>
        <v>29</v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>
        <f t="shared" si="2"/>
        <v>0</v>
      </c>
      <c r="P34" s="1210"/>
      <c r="Q34" s="1211"/>
      <c r="R34" s="1211"/>
      <c r="S34" s="151"/>
      <c r="T34" s="124">
        <f t="shared" si="3"/>
        <v>0</v>
      </c>
      <c r="U34" s="150">
        <f t="shared" si="4"/>
        <v>0</v>
      </c>
      <c r="V34" s="1054">
        <f t="shared" si="5"/>
        <v>0</v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>
        <f t="shared" si="6"/>
        <v>0</v>
      </c>
      <c r="AF34" s="1061"/>
      <c r="AG34" s="1062">
        <f t="shared" si="7"/>
        <v>0</v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>
        <f t="shared" si="11"/>
        <v>0</v>
      </c>
      <c r="AQ34" s="1056">
        <f t="shared" si="12"/>
        <v>0</v>
      </c>
      <c r="AR34" s="1066">
        <f t="shared" si="13"/>
        <v>0</v>
      </c>
      <c r="AS34" s="1068">
        <f t="shared" si="14"/>
        <v>0</v>
      </c>
      <c r="AT34" s="156">
        <f>IF(AP34="","",IF(D34="พัก","-",IF(D34="ออก","-",IF(D34="ร","-",IF(D34="มส","-",IF(AG34=0,0,IF(ปก!$C$10="กิจกรรมพัฒนาผู้เรียน",AR34/$AR$5*100,AR34)))))))</f>
        <v>0</v>
      </c>
      <c r="AU34" s="132" t="str">
        <f t="shared" si="15"/>
        <v>0</v>
      </c>
      <c r="AV34" s="132" t="str">
        <f>IF(AU34="","",IF(ปก!$C$10="กิจกรรมพัฒนาผู้เรียน",(VLOOKUP(AT34,AG$79:AI$81,3)),AU34))</f>
        <v>0</v>
      </c>
      <c r="AW34" s="1297" t="str">
        <f t="shared" si="16"/>
        <v>0</v>
      </c>
      <c r="AX34" s="134">
        <f t="shared" si="17"/>
        <v>1</v>
      </c>
      <c r="AY34" s="1300">
        <f t="shared" si="18"/>
        <v>1</v>
      </c>
      <c r="AZ34" s="1301">
        <f t="shared" si="19"/>
        <v>29</v>
      </c>
      <c r="BA34" s="1274" t="str">
        <f t="shared" si="22"/>
        <v>นาย ภูผา  ทาวงษ์ยศ</v>
      </c>
      <c r="BB34" s="160">
        <f>IF($C34="","",IF(ปก!$C$10="กิจกรรมพัฒนาผู้เรียน","-",IF($D34="พัก","-",IF($D34="ออก","-",VLOOKUP($AW34,$BU$7:$BW$12,3)))))</f>
        <v>1</v>
      </c>
      <c r="BC34" s="160">
        <f>IF($C34="","",IF(ปก!$C$10="กิจกรรมพัฒนาผู้เรียน","-",IF($D34="พัก","-",IF($D34="ออก","-",VLOOKUP($AW34,$BU$7:$BW$12,3)))))</f>
        <v>1</v>
      </c>
      <c r="BD34" s="160">
        <f>IF($C34="","",IF(ปก!$C$10="กิจกรรมพัฒนาผู้เรียน","-",IF($D34="พัก","-",IF($D34="ออก","-",VLOOKUP($AW34,$BU$7:$BW$12,3)))))</f>
        <v>1</v>
      </c>
      <c r="BE34" s="160">
        <f>IF($C34="","",IF(ปก!$C$10="กิจกรรมพัฒนาผู้เรียน","-",IF($D34="พัก","-",IF($D34="ออก","-",VLOOKUP($AW34,$BU$7:$BW$12,3)))))</f>
        <v>1</v>
      </c>
      <c r="BF34" s="160">
        <f>IF($C34="","",IF(ปก!$C$10="กิจกรรมพัฒนาผู้เรียน","-",IF($D34="พัก","-",IF($D34="ออก","-",VLOOKUP($AW34,$BU$7:$BW$12,3)))))</f>
        <v>1</v>
      </c>
      <c r="BG34" s="1291">
        <f>IF($C34="","",IF(ปก!$C$10="กิจกรรมพัฒนาผู้เรียน","-",IF($D34="พัก","-",IF($D34="ออก","-",(ROUND(MODE(BB34:BF34),0))))))</f>
        <v>1</v>
      </c>
      <c r="BH34" s="1271">
        <f>IF($C34="","",IF(ปก!$C$10="กิจกรรมพัฒนาผู้เรียน","-",IF($D34="พัก","-",IF($D34="ออก","-",VLOOKUP($AW34,$BU$7:$BW$12,3)))))</f>
        <v>1</v>
      </c>
      <c r="BI34" s="1271">
        <f>IF($C34="","",IF(ปก!$C$10="กิจกรรมพัฒนาผู้เรียน","-",IF($D34="พัก","-",IF($D34="ออก","-",VLOOKUP($AW34,$BU$7:$BW$12,3)))))</f>
        <v>1</v>
      </c>
      <c r="BJ34" s="1271">
        <f>IF($C34="","",IF(ปก!$C$10="กิจกรรมพัฒนาผู้เรียน","-",IF($D34="พัก","-",IF($D34="ออก","-",VLOOKUP($AW34,$BU$7:$BW$12,3)))))</f>
        <v>1</v>
      </c>
      <c r="BK34" s="1271">
        <f>IF($C34="","",IF(ปก!$C$10="กิจกรรมพัฒนาผู้เรียน","-",IF($D34="พัก","-",IF($D34="ออก","-",VLOOKUP($AW34,$BU$7:$BW$12,3)))))</f>
        <v>1</v>
      </c>
      <c r="BL34" s="1271">
        <f>IF($C34="","",IF(ปก!$C$10="กิจกรรมพัฒนาผู้เรียน","-",IF($D34="พัก","-",IF($D34="ออก","-",VLOOKUP($AW34,$BU$7:$BW$12,3)))))</f>
        <v>1</v>
      </c>
      <c r="BM34" s="1271">
        <f>IF($C34="","",IF(ปก!$C$10="กิจกรรมพัฒนาผู้เรียน","-",IF($D34="พัก","-",IF($D34="ออก","-",VLOOKUP($AW34,$BU$7:$BW$12,3)))))</f>
        <v>1</v>
      </c>
      <c r="BN34" s="1271">
        <f>IF($C34="","",IF(ปก!$C$10="กิจกรรมพัฒนาผู้เรียน","-",IF($D34="พัก","-",IF($D34="ออก","-",VLOOKUP($AW34,$BU$7:$BW$12,3)))))</f>
        <v>1</v>
      </c>
      <c r="BO34" s="1271">
        <f>IF($C34="","",IF(ปก!$C$10="กิจกรรมพัฒนาผู้เรียน","-",IF($D34="พัก","-",IF($D34="ออก","-",VLOOKUP($AW34,$BU$7:$BW$12,3)))))</f>
        <v>1</v>
      </c>
      <c r="BP34" s="1271">
        <f>IF($C34="","",IF(ปก!$C$10="กิจกรรมพัฒนาผู้เรียน","-",IF($BP$2="","",IF($D34="พัก","-",IF($D34="ออก","-",VLOOKUP($AW34,$BU$7:$BW$12,3))))))</f>
        <v>1</v>
      </c>
      <c r="BQ34" s="1271">
        <f>IF($C34="","",IF(ปก!$C$10="กิจกรรมพัฒนาผู้เรียน","-",IF($BQ$2="","",IF($D34="พัก","-",IF($D34="ออก","-",VLOOKUP($AW34,$BU$7:$BW$12,3))))))</f>
        <v>1</v>
      </c>
      <c r="BR34" s="1294">
        <f>IF($C34="","",IF(ปก!$C$10="กิจกรรมพัฒนาผู้เรียน","-",IF($D34="พัก","-",IF($D34="ออก","-",(ROUND(MODE(BH34:BP34),0))))))</f>
        <v>1</v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615" t="s">
        <v>267</v>
      </c>
      <c r="D67" s="1615"/>
      <c r="E67" s="1615"/>
      <c r="F67" s="1615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615" t="s">
        <v>240</v>
      </c>
      <c r="D68" s="1615"/>
      <c r="E68" s="1615"/>
      <c r="F68" s="1615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29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29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29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29</v>
      </c>
      <c r="P83" s="1260"/>
      <c r="Q83" s="1260"/>
      <c r="R83" s="1260"/>
      <c r="S83" s="1260"/>
      <c r="T83" s="1260"/>
      <c r="U83" s="1260">
        <f>COUNTIF(U6:U55,0)</f>
        <v>29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29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29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A2:A5"/>
    <mergeCell ref="B2:B5"/>
    <mergeCell ref="D2:D5"/>
    <mergeCell ref="G2:G5"/>
    <mergeCell ref="H2:O2"/>
    <mergeCell ref="N3:N5"/>
    <mergeCell ref="C2:C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82"/>
      <c r="D1" s="1682"/>
      <c r="E1" s="708"/>
      <c r="F1" s="1683">
        <f>ปก!O39</f>
        <v>45061</v>
      </c>
      <c r="G1" s="1683"/>
      <c r="H1" s="1683"/>
      <c r="I1" s="1683"/>
      <c r="J1" s="1683"/>
      <c r="K1" s="1683"/>
      <c r="L1" s="1683"/>
      <c r="M1" s="1683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75" t="str">
        <f>ปก!I11</f>
        <v>3 คาบ</v>
      </c>
      <c r="AE1" s="1675"/>
      <c r="AF1" s="1675"/>
      <c r="AG1" s="1675"/>
      <c r="AH1" s="1675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54" t="s">
        <v>28</v>
      </c>
      <c r="B2" s="1657" t="str">
        <f>'ชื่อ-คะแนน'!B2:B5</f>
        <v>เลขประจำตัว</v>
      </c>
      <c r="C2" s="1660" t="str">
        <f>'ชื่อ-คะแนน'!C2:C5</f>
        <v>ชื่อ - สกุล</v>
      </c>
      <c r="D2" s="1586" t="s">
        <v>137</v>
      </c>
      <c r="E2" s="722"/>
      <c r="F2" s="1632" t="s">
        <v>85</v>
      </c>
      <c r="G2" s="1633"/>
      <c r="H2" s="1633"/>
      <c r="I2" s="1633"/>
      <c r="J2" s="1634"/>
      <c r="K2" s="723"/>
      <c r="L2" s="1632" t="s">
        <v>86</v>
      </c>
      <c r="M2" s="1633"/>
      <c r="N2" s="1633"/>
      <c r="O2" s="1633"/>
      <c r="P2" s="1634"/>
      <c r="Q2" s="723"/>
      <c r="R2" s="1663" t="s">
        <v>87</v>
      </c>
      <c r="S2" s="1664"/>
      <c r="T2" s="1664"/>
      <c r="U2" s="1664"/>
      <c r="V2" s="1665"/>
      <c r="W2" s="725"/>
      <c r="X2" s="1663" t="s">
        <v>88</v>
      </c>
      <c r="Y2" s="1664"/>
      <c r="Z2" s="1664"/>
      <c r="AA2" s="1664"/>
      <c r="AB2" s="1665"/>
      <c r="AC2" s="723"/>
      <c r="AD2" s="1663" t="s">
        <v>89</v>
      </c>
      <c r="AE2" s="1664"/>
      <c r="AF2" s="1664"/>
      <c r="AG2" s="1664"/>
      <c r="AH2" s="1665"/>
      <c r="AI2" s="723"/>
      <c r="AJ2" s="1632" t="s">
        <v>90</v>
      </c>
      <c r="AK2" s="1633"/>
      <c r="AL2" s="1633"/>
      <c r="AM2" s="1633"/>
      <c r="AN2" s="1634"/>
      <c r="AO2" s="723"/>
      <c r="AP2" s="1632" t="s">
        <v>91</v>
      </c>
      <c r="AQ2" s="1633"/>
      <c r="AR2" s="1633"/>
      <c r="AS2" s="1633"/>
      <c r="AT2" s="1634"/>
      <c r="AU2" s="723"/>
      <c r="AV2" s="1632" t="s">
        <v>92</v>
      </c>
      <c r="AW2" s="1633"/>
      <c r="AX2" s="1633"/>
      <c r="AY2" s="1633"/>
      <c r="AZ2" s="1634"/>
      <c r="BA2" s="723"/>
      <c r="BB2" s="1632" t="s">
        <v>93</v>
      </c>
      <c r="BC2" s="1633"/>
      <c r="BD2" s="1633"/>
      <c r="BE2" s="1633"/>
      <c r="BF2" s="1634"/>
      <c r="BG2" s="723"/>
      <c r="BH2" s="1635" t="s">
        <v>94</v>
      </c>
      <c r="BI2" s="1636"/>
      <c r="BJ2" s="1636"/>
      <c r="BK2" s="1636"/>
      <c r="BL2" s="1637"/>
      <c r="BM2" s="726"/>
      <c r="BN2" s="1632" t="s">
        <v>95</v>
      </c>
      <c r="BO2" s="1633"/>
      <c r="BP2" s="1633"/>
      <c r="BQ2" s="1633"/>
      <c r="BR2" s="1634"/>
      <c r="BS2" s="723"/>
      <c r="BT2" s="1632" t="s">
        <v>96</v>
      </c>
      <c r="BU2" s="1633"/>
      <c r="BV2" s="1633"/>
      <c r="BW2" s="1633"/>
      <c r="BX2" s="1634"/>
      <c r="BY2" s="723"/>
      <c r="BZ2" s="1632" t="s">
        <v>97</v>
      </c>
      <c r="CA2" s="1633"/>
      <c r="CB2" s="1633"/>
      <c r="CC2" s="1633"/>
      <c r="CD2" s="1634"/>
      <c r="CE2" s="723"/>
      <c r="CF2" s="1632" t="s">
        <v>98</v>
      </c>
      <c r="CG2" s="1633"/>
      <c r="CH2" s="1633"/>
      <c r="CI2" s="1633"/>
      <c r="CJ2" s="1634"/>
      <c r="CK2" s="723"/>
      <c r="CL2" s="1632" t="s">
        <v>99</v>
      </c>
      <c r="CM2" s="1633"/>
      <c r="CN2" s="1633"/>
      <c r="CO2" s="1633"/>
      <c r="CP2" s="1634"/>
      <c r="CQ2" s="723"/>
      <c r="CR2" s="1632" t="s">
        <v>100</v>
      </c>
      <c r="CS2" s="1633"/>
      <c r="CT2" s="1633"/>
      <c r="CU2" s="1633"/>
      <c r="CV2" s="1634"/>
      <c r="CW2" s="723"/>
      <c r="CX2" s="1632" t="s">
        <v>101</v>
      </c>
      <c r="CY2" s="1633"/>
      <c r="CZ2" s="1633"/>
      <c r="DA2" s="1633"/>
      <c r="DB2" s="1634"/>
      <c r="DC2" s="723"/>
      <c r="DD2" s="1632" t="s">
        <v>102</v>
      </c>
      <c r="DE2" s="1633"/>
      <c r="DF2" s="1633"/>
      <c r="DG2" s="1633"/>
      <c r="DH2" s="1634"/>
      <c r="DI2" s="723"/>
      <c r="DJ2" s="1632" t="s">
        <v>103</v>
      </c>
      <c r="DK2" s="1633"/>
      <c r="DL2" s="1633"/>
      <c r="DM2" s="1633"/>
      <c r="DN2" s="1634"/>
      <c r="DO2" s="723"/>
      <c r="DP2" s="1635" t="s">
        <v>104</v>
      </c>
      <c r="DQ2" s="1636"/>
      <c r="DR2" s="1636"/>
      <c r="DS2" s="1636"/>
      <c r="DT2" s="1637"/>
      <c r="DU2" s="726"/>
      <c r="DV2" s="1632" t="s">
        <v>175</v>
      </c>
      <c r="DW2" s="1633"/>
      <c r="DX2" s="1633"/>
      <c r="DY2" s="1633"/>
      <c r="DZ2" s="1634"/>
      <c r="EA2" s="723"/>
      <c r="EB2" s="1632" t="s">
        <v>176</v>
      </c>
      <c r="EC2" s="1633"/>
      <c r="ED2" s="1633"/>
      <c r="EE2" s="1633"/>
      <c r="EF2" s="1634"/>
      <c r="EG2" s="724"/>
      <c r="EH2" s="165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55"/>
      <c r="B3" s="1658"/>
      <c r="C3" s="1661"/>
      <c r="D3" s="1587"/>
      <c r="E3" s="729"/>
      <c r="F3" s="1648">
        <f>F1</f>
        <v>45061</v>
      </c>
      <c r="G3" s="1642">
        <f>F3+1</f>
        <v>45062</v>
      </c>
      <c r="H3" s="1646">
        <f>G3+1</f>
        <v>45063</v>
      </c>
      <c r="I3" s="1642">
        <f>H3+1</f>
        <v>45064</v>
      </c>
      <c r="J3" s="1673">
        <f>I3+1</f>
        <v>45065</v>
      </c>
      <c r="K3" s="730"/>
      <c r="L3" s="1638">
        <f>J3+3</f>
        <v>45068</v>
      </c>
      <c r="M3" s="1646">
        <f>L3+1</f>
        <v>45069</v>
      </c>
      <c r="N3" s="1642">
        <f>M3+1</f>
        <v>45070</v>
      </c>
      <c r="O3" s="1646">
        <f>N3+1</f>
        <v>45071</v>
      </c>
      <c r="P3" s="1640">
        <f>O3+1</f>
        <v>45072</v>
      </c>
      <c r="Q3" s="731"/>
      <c r="R3" s="1648">
        <f>P3+3</f>
        <v>45075</v>
      </c>
      <c r="S3" s="1642">
        <f>R3+1</f>
        <v>45076</v>
      </c>
      <c r="T3" s="1646">
        <f>S3+1</f>
        <v>45077</v>
      </c>
      <c r="U3" s="1642">
        <f>T3+1</f>
        <v>45078</v>
      </c>
      <c r="V3" s="1644">
        <f>U3+1</f>
        <v>45079</v>
      </c>
      <c r="W3" s="730"/>
      <c r="X3" s="1638">
        <f>V3+3</f>
        <v>45082</v>
      </c>
      <c r="Y3" s="1646">
        <f>X3+1</f>
        <v>45083</v>
      </c>
      <c r="Z3" s="1642">
        <f>Y3+1</f>
        <v>45084</v>
      </c>
      <c r="AA3" s="1646">
        <f>Z3+1</f>
        <v>45085</v>
      </c>
      <c r="AB3" s="1640">
        <f>AA3+1</f>
        <v>45086</v>
      </c>
      <c r="AC3" s="731"/>
      <c r="AD3" s="1648">
        <f>AB3+3</f>
        <v>45089</v>
      </c>
      <c r="AE3" s="1642">
        <f>AD3+1</f>
        <v>45090</v>
      </c>
      <c r="AF3" s="1646">
        <f>AE3+1</f>
        <v>45091</v>
      </c>
      <c r="AG3" s="1642">
        <f>AF3+1</f>
        <v>45092</v>
      </c>
      <c r="AH3" s="1644">
        <f>AG3+1</f>
        <v>45093</v>
      </c>
      <c r="AI3" s="730"/>
      <c r="AJ3" s="1638">
        <f>AH3+3</f>
        <v>45096</v>
      </c>
      <c r="AK3" s="1646">
        <f>AJ3+1</f>
        <v>45097</v>
      </c>
      <c r="AL3" s="1642">
        <f>AK3+1</f>
        <v>45098</v>
      </c>
      <c r="AM3" s="1646">
        <f>AL3+1</f>
        <v>45099</v>
      </c>
      <c r="AN3" s="1640">
        <f>AM3+1</f>
        <v>45100</v>
      </c>
      <c r="AO3" s="731"/>
      <c r="AP3" s="1648">
        <f>AN3+3</f>
        <v>45103</v>
      </c>
      <c r="AQ3" s="1642">
        <f>AP3+1</f>
        <v>45104</v>
      </c>
      <c r="AR3" s="1646">
        <f>AQ3+1</f>
        <v>45105</v>
      </c>
      <c r="AS3" s="1642">
        <f>AR3+1</f>
        <v>45106</v>
      </c>
      <c r="AT3" s="1644">
        <f>AS3+1</f>
        <v>45107</v>
      </c>
      <c r="AU3" s="730"/>
      <c r="AV3" s="1638">
        <f>AT3+3</f>
        <v>45110</v>
      </c>
      <c r="AW3" s="1646">
        <f>AV3+1</f>
        <v>45111</v>
      </c>
      <c r="AX3" s="1642">
        <f>AW3+1</f>
        <v>45112</v>
      </c>
      <c r="AY3" s="1646">
        <f>AX3+1</f>
        <v>45113</v>
      </c>
      <c r="AZ3" s="1640">
        <f>AY3+1</f>
        <v>45114</v>
      </c>
      <c r="BA3" s="731"/>
      <c r="BB3" s="1648">
        <f>AZ3+3</f>
        <v>45117</v>
      </c>
      <c r="BC3" s="1642">
        <f>BB3+1</f>
        <v>45118</v>
      </c>
      <c r="BD3" s="1646">
        <f>BC3+1</f>
        <v>45119</v>
      </c>
      <c r="BE3" s="1642">
        <f>BD3+1</f>
        <v>45120</v>
      </c>
      <c r="BF3" s="1644">
        <f>BE3+1</f>
        <v>45121</v>
      </c>
      <c r="BG3" s="730"/>
      <c r="BH3" s="1638">
        <f>BF3+3</f>
        <v>45124</v>
      </c>
      <c r="BI3" s="1646">
        <f>BH3+1</f>
        <v>45125</v>
      </c>
      <c r="BJ3" s="1642">
        <f>BI3+1</f>
        <v>45126</v>
      </c>
      <c r="BK3" s="1646">
        <f>BJ3+1</f>
        <v>45127</v>
      </c>
      <c r="BL3" s="1670">
        <f>BK3+1</f>
        <v>45128</v>
      </c>
      <c r="BM3" s="731"/>
      <c r="BN3" s="1648">
        <f>BL3+3</f>
        <v>45131</v>
      </c>
      <c r="BO3" s="1642">
        <f>BN3+1</f>
        <v>45132</v>
      </c>
      <c r="BP3" s="1646">
        <f>BO3+1</f>
        <v>45133</v>
      </c>
      <c r="BQ3" s="1642">
        <f>BP3+1</f>
        <v>45134</v>
      </c>
      <c r="BR3" s="1644">
        <f>BQ3+1</f>
        <v>45135</v>
      </c>
      <c r="BS3" s="730"/>
      <c r="BT3" s="1638">
        <f>BR3+3</f>
        <v>45138</v>
      </c>
      <c r="BU3" s="1646">
        <f>BT3+1</f>
        <v>45139</v>
      </c>
      <c r="BV3" s="1642">
        <f>BU3+1</f>
        <v>45140</v>
      </c>
      <c r="BW3" s="1646">
        <f>BV3+1</f>
        <v>45141</v>
      </c>
      <c r="BX3" s="1640">
        <f>BW3+1</f>
        <v>45142</v>
      </c>
      <c r="BY3" s="731"/>
      <c r="BZ3" s="1648">
        <f>BX3+3</f>
        <v>45145</v>
      </c>
      <c r="CA3" s="1642">
        <f>BZ3+1</f>
        <v>45146</v>
      </c>
      <c r="CB3" s="1646">
        <f>CA3+1</f>
        <v>45147</v>
      </c>
      <c r="CC3" s="1642">
        <f>CB3+1</f>
        <v>45148</v>
      </c>
      <c r="CD3" s="1644">
        <f>CC3+1</f>
        <v>45149</v>
      </c>
      <c r="CE3" s="730"/>
      <c r="CF3" s="1638">
        <f>CD3+3</f>
        <v>45152</v>
      </c>
      <c r="CG3" s="1646">
        <f>CF3+1</f>
        <v>45153</v>
      </c>
      <c r="CH3" s="1642">
        <f>CG3+1</f>
        <v>45154</v>
      </c>
      <c r="CI3" s="1646">
        <f>CH3+1</f>
        <v>45155</v>
      </c>
      <c r="CJ3" s="1640">
        <f>CI3+1</f>
        <v>45156</v>
      </c>
      <c r="CK3" s="731"/>
      <c r="CL3" s="1648">
        <f>CJ3+3</f>
        <v>45159</v>
      </c>
      <c r="CM3" s="1642">
        <f>CL3+1</f>
        <v>45160</v>
      </c>
      <c r="CN3" s="1646">
        <f>CM3+1</f>
        <v>45161</v>
      </c>
      <c r="CO3" s="1642">
        <f>CN3+1</f>
        <v>45162</v>
      </c>
      <c r="CP3" s="1644">
        <f>CO3+1</f>
        <v>45163</v>
      </c>
      <c r="CQ3" s="730"/>
      <c r="CR3" s="1638">
        <f>CP3+3</f>
        <v>45166</v>
      </c>
      <c r="CS3" s="1646">
        <f>CR3+1</f>
        <v>45167</v>
      </c>
      <c r="CT3" s="1642">
        <f>CS3+1</f>
        <v>45168</v>
      </c>
      <c r="CU3" s="1646">
        <f>CT3+1</f>
        <v>45169</v>
      </c>
      <c r="CV3" s="1640">
        <f>CU3+1</f>
        <v>45170</v>
      </c>
      <c r="CW3" s="731"/>
      <c r="CX3" s="1648">
        <f>CV3+3</f>
        <v>45173</v>
      </c>
      <c r="CY3" s="1642">
        <f>CX3+1</f>
        <v>45174</v>
      </c>
      <c r="CZ3" s="1646">
        <f>CY3+1</f>
        <v>45175</v>
      </c>
      <c r="DA3" s="1642">
        <f>CZ3+1</f>
        <v>45176</v>
      </c>
      <c r="DB3" s="1644">
        <f>DA3+1</f>
        <v>45177</v>
      </c>
      <c r="DC3" s="730"/>
      <c r="DD3" s="1638">
        <f>DB3+3</f>
        <v>45180</v>
      </c>
      <c r="DE3" s="1646">
        <f>DD3+1</f>
        <v>45181</v>
      </c>
      <c r="DF3" s="1642">
        <f>DE3+1</f>
        <v>45182</v>
      </c>
      <c r="DG3" s="1646">
        <f>DF3+1</f>
        <v>45183</v>
      </c>
      <c r="DH3" s="1640">
        <f>DG3+1</f>
        <v>45184</v>
      </c>
      <c r="DI3" s="731"/>
      <c r="DJ3" s="1648">
        <f>DH3+3</f>
        <v>45187</v>
      </c>
      <c r="DK3" s="1642">
        <f>DJ3+1</f>
        <v>45188</v>
      </c>
      <c r="DL3" s="1646">
        <f>DK3+1</f>
        <v>45189</v>
      </c>
      <c r="DM3" s="1642">
        <f>DL3+1</f>
        <v>45190</v>
      </c>
      <c r="DN3" s="1644">
        <f>DM3+1</f>
        <v>45191</v>
      </c>
      <c r="DO3" s="730"/>
      <c r="DP3" s="1638">
        <f>DN3+3</f>
        <v>45194</v>
      </c>
      <c r="DQ3" s="1646">
        <f>DP3+1</f>
        <v>45195</v>
      </c>
      <c r="DR3" s="1642">
        <f>DQ3+1</f>
        <v>45196</v>
      </c>
      <c r="DS3" s="1646">
        <f>DR3+1</f>
        <v>45197</v>
      </c>
      <c r="DT3" s="1640">
        <f>DS3+1</f>
        <v>45198</v>
      </c>
      <c r="DU3" s="731"/>
      <c r="DV3" s="1648">
        <f>DT3+3</f>
        <v>45201</v>
      </c>
      <c r="DW3" s="1642">
        <f>DV3+1</f>
        <v>45202</v>
      </c>
      <c r="DX3" s="1646">
        <f>DW3+1</f>
        <v>45203</v>
      </c>
      <c r="DY3" s="1642">
        <f>DX3+1</f>
        <v>45204</v>
      </c>
      <c r="DZ3" s="1644">
        <f>DY3+1</f>
        <v>45205</v>
      </c>
      <c r="EA3" s="730"/>
      <c r="EB3" s="1638">
        <f>DZ3+3</f>
        <v>45208</v>
      </c>
      <c r="EC3" s="1646">
        <f>EB3+1</f>
        <v>45209</v>
      </c>
      <c r="ED3" s="1642">
        <f>EC3+1</f>
        <v>45210</v>
      </c>
      <c r="EE3" s="1646">
        <f>ED3+1</f>
        <v>45211</v>
      </c>
      <c r="EF3" s="1640">
        <f>EE3+1</f>
        <v>45212</v>
      </c>
      <c r="EG3" s="732"/>
      <c r="EH3" s="1651"/>
      <c r="EI3" s="733">
        <f>IF(ปก!C10="กิจกรรมพัฒนาผู้เรียน",EQ6,VLOOKUP(ปก!C11,$EP$4:$ER$12,2))</f>
        <v>54</v>
      </c>
      <c r="EJ3" s="728"/>
      <c r="EP3" s="1653" t="s">
        <v>338</v>
      </c>
      <c r="EQ3" s="1653"/>
      <c r="ER3" s="1653"/>
    </row>
    <row r="4" spans="1:148" ht="30.75" customHeight="1" thickBot="1" x14ac:dyDescent="0.35">
      <c r="A4" s="1656"/>
      <c r="B4" s="1659"/>
      <c r="C4" s="1662"/>
      <c r="D4" s="1588"/>
      <c r="E4" s="734"/>
      <c r="F4" s="1666"/>
      <c r="G4" s="1667"/>
      <c r="H4" s="1672"/>
      <c r="I4" s="1667"/>
      <c r="J4" s="1674"/>
      <c r="K4" s="735"/>
      <c r="L4" s="1639"/>
      <c r="M4" s="1647"/>
      <c r="N4" s="1643"/>
      <c r="O4" s="1647"/>
      <c r="P4" s="1641"/>
      <c r="Q4" s="736"/>
      <c r="R4" s="1649"/>
      <c r="S4" s="1643"/>
      <c r="T4" s="1647"/>
      <c r="U4" s="1643"/>
      <c r="V4" s="1645"/>
      <c r="W4" s="737"/>
      <c r="X4" s="1639"/>
      <c r="Y4" s="1647"/>
      <c r="Z4" s="1643"/>
      <c r="AA4" s="1647"/>
      <c r="AB4" s="1641"/>
      <c r="AC4" s="736"/>
      <c r="AD4" s="1649"/>
      <c r="AE4" s="1643"/>
      <c r="AF4" s="1647"/>
      <c r="AG4" s="1643"/>
      <c r="AH4" s="1645"/>
      <c r="AI4" s="737"/>
      <c r="AJ4" s="1639"/>
      <c r="AK4" s="1647"/>
      <c r="AL4" s="1643"/>
      <c r="AM4" s="1647"/>
      <c r="AN4" s="1641"/>
      <c r="AO4" s="736"/>
      <c r="AP4" s="1649"/>
      <c r="AQ4" s="1643"/>
      <c r="AR4" s="1647"/>
      <c r="AS4" s="1643"/>
      <c r="AT4" s="1645"/>
      <c r="AU4" s="737"/>
      <c r="AV4" s="1639"/>
      <c r="AW4" s="1647"/>
      <c r="AX4" s="1643"/>
      <c r="AY4" s="1647"/>
      <c r="AZ4" s="1641"/>
      <c r="BA4" s="736"/>
      <c r="BB4" s="1649"/>
      <c r="BC4" s="1643"/>
      <c r="BD4" s="1647"/>
      <c r="BE4" s="1643"/>
      <c r="BF4" s="1645"/>
      <c r="BG4" s="737"/>
      <c r="BH4" s="1639"/>
      <c r="BI4" s="1647"/>
      <c r="BJ4" s="1643"/>
      <c r="BK4" s="1647"/>
      <c r="BL4" s="1671"/>
      <c r="BM4" s="736"/>
      <c r="BN4" s="1649"/>
      <c r="BO4" s="1643"/>
      <c r="BP4" s="1647"/>
      <c r="BQ4" s="1643"/>
      <c r="BR4" s="1645"/>
      <c r="BS4" s="737"/>
      <c r="BT4" s="1639"/>
      <c r="BU4" s="1647"/>
      <c r="BV4" s="1643"/>
      <c r="BW4" s="1647"/>
      <c r="BX4" s="1641"/>
      <c r="BY4" s="736"/>
      <c r="BZ4" s="1649"/>
      <c r="CA4" s="1643"/>
      <c r="CB4" s="1647"/>
      <c r="CC4" s="1643"/>
      <c r="CD4" s="1645"/>
      <c r="CE4" s="737"/>
      <c r="CF4" s="1639"/>
      <c r="CG4" s="1647"/>
      <c r="CH4" s="1643"/>
      <c r="CI4" s="1647"/>
      <c r="CJ4" s="1641"/>
      <c r="CK4" s="736"/>
      <c r="CL4" s="1649"/>
      <c r="CM4" s="1643"/>
      <c r="CN4" s="1647"/>
      <c r="CO4" s="1643"/>
      <c r="CP4" s="1645"/>
      <c r="CQ4" s="737"/>
      <c r="CR4" s="1639"/>
      <c r="CS4" s="1647"/>
      <c r="CT4" s="1643"/>
      <c r="CU4" s="1647"/>
      <c r="CV4" s="1641"/>
      <c r="CW4" s="736"/>
      <c r="CX4" s="1649"/>
      <c r="CY4" s="1643"/>
      <c r="CZ4" s="1647"/>
      <c r="DA4" s="1643"/>
      <c r="DB4" s="1645"/>
      <c r="DC4" s="737"/>
      <c r="DD4" s="1639"/>
      <c r="DE4" s="1647"/>
      <c r="DF4" s="1643"/>
      <c r="DG4" s="1647"/>
      <c r="DH4" s="1641"/>
      <c r="DI4" s="736"/>
      <c r="DJ4" s="1649"/>
      <c r="DK4" s="1643"/>
      <c r="DL4" s="1647"/>
      <c r="DM4" s="1643"/>
      <c r="DN4" s="1645"/>
      <c r="DO4" s="737"/>
      <c r="DP4" s="1639"/>
      <c r="DQ4" s="1647"/>
      <c r="DR4" s="1643"/>
      <c r="DS4" s="1647"/>
      <c r="DT4" s="1641"/>
      <c r="DU4" s="736"/>
      <c r="DV4" s="1649"/>
      <c r="DW4" s="1643"/>
      <c r="DX4" s="1647"/>
      <c r="DY4" s="1643"/>
      <c r="DZ4" s="1645"/>
      <c r="EA4" s="737"/>
      <c r="EB4" s="1639"/>
      <c r="EC4" s="1647"/>
      <c r="ED4" s="1643"/>
      <c r="EE4" s="1647"/>
      <c r="EF4" s="1641"/>
      <c r="EG4" s="738"/>
      <c r="EH4" s="165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80" t="s">
        <v>117</v>
      </c>
      <c r="EQ4" s="1678" t="s">
        <v>339</v>
      </c>
      <c r="ER4" s="1676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52"/>
      <c r="EI5" s="757"/>
      <c r="EJ5" s="758"/>
      <c r="EK5" s="740"/>
      <c r="EL5" s="740"/>
      <c r="EM5" s="740"/>
      <c r="EN5" s="740"/>
      <c r="EP5" s="1681"/>
      <c r="EQ5" s="1679"/>
      <c r="ER5" s="1677"/>
    </row>
    <row r="6" spans="1:148" s="141" customFormat="1" ht="11.25" customHeight="1" thickBot="1" x14ac:dyDescent="0.55000000000000004">
      <c r="A6" s="763"/>
      <c r="B6" s="764"/>
      <c r="C6" s="1668" t="s">
        <v>199</v>
      </c>
      <c r="D6" s="1669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12836</v>
      </c>
      <c r="C7" s="1308" t="str">
        <f>'ชื่อ-คะแนน'!C6</f>
        <v>นางสาว ปภาวรินทร์  เครื่องต้น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12840</v>
      </c>
      <c r="C8" s="1309" t="str">
        <f>'ชื่อ-คะแนน'!C7</f>
        <v>นางสาว พิมประภาพร  เผือกเหมือย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12841</v>
      </c>
      <c r="C9" s="1309" t="str">
        <f>'ชื่อ-คะแนน'!C8</f>
        <v>นาย พีรพัฒน์  มาคำสาย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12845</v>
      </c>
      <c r="C10" s="1309" t="str">
        <f>'ชื่อ-คะแนน'!C9</f>
        <v>นางสาว วรรณลิสา  ฤทธิหงษ์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12848</v>
      </c>
      <c r="C11" s="1310" t="str">
        <f>'ชื่อ-คะแนน'!C10</f>
        <v>นาย วัชรพงค์  ม่วงกำเนิด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12852</v>
      </c>
      <c r="C12" s="1311" t="str">
        <f>'ชื่อ-คะแนน'!C11</f>
        <v>นางสาว สิริภัทราณิช  ทองศรี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12854</v>
      </c>
      <c r="C13" s="1312" t="str">
        <f>'ชื่อ-คะแนน'!C12</f>
        <v>นาย สุริยา  จำปาเครือ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12858</v>
      </c>
      <c r="C14" s="1312" t="str">
        <f>'ชื่อ-คะแนน'!C13</f>
        <v>นางสาว ฐิติชญา  พวงพันธ์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12859</v>
      </c>
      <c r="C15" s="1312" t="str">
        <f>'ชื่อ-คะแนน'!C14</f>
        <v>นาย ณัฐพร  น้อยรอด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12860</v>
      </c>
      <c r="C16" s="1313" t="str">
        <f>'ชื่อ-คะแนน'!C15</f>
        <v>นาย ทศพล  วงศ์ทา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12861</v>
      </c>
      <c r="C17" s="1311" t="str">
        <f>'ชื่อ-คะแนน'!C16</f>
        <v>นาย ธนธรณ์  สุภาดี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12862</v>
      </c>
      <c r="C18" s="1312" t="str">
        <f>'ชื่อ-คะแนน'!C17</f>
        <v>นาย นพภรณ์  เสียงใส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12863</v>
      </c>
      <c r="C19" s="1312" t="str">
        <f>'ชื่อ-คะแนน'!C18</f>
        <v>นาย นฤพนธิ์  เนื่องหล้า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12864</v>
      </c>
      <c r="C20" s="1312" t="str">
        <f>'ชื่อ-คะแนน'!C19</f>
        <v>นางสาว นฤมล  วงษ์โพจันทร์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12865</v>
      </c>
      <c r="C21" s="1313" t="str">
        <f>'ชื่อ-คะแนน'!C20</f>
        <v>นาย พงศ์สกรรจ์  คำบุญ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12866</v>
      </c>
      <c r="C22" s="1311" t="str">
        <f>'ชื่อ-คะแนน'!C21</f>
        <v>นางสาว พัฒนวดี  ไถเงิน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12867</v>
      </c>
      <c r="C23" s="1312" t="str">
        <f>'ชื่อ-คะแนน'!C22</f>
        <v>นาย พิสิษฐ์  สิรินต๊ะ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12869</v>
      </c>
      <c r="C24" s="1312" t="str">
        <f>'ชื่อ-คะแนน'!C23</f>
        <v>นางสาว ยุพาวดี  ศิริ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12870</v>
      </c>
      <c r="C25" s="1312" t="str">
        <f>'ชื่อ-คะแนน'!C24</f>
        <v>นาย ศิรภัทร์  โสภาเวทย์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12871</v>
      </c>
      <c r="C26" s="1313" t="str">
        <f>'ชื่อ-คะแนน'!C25</f>
        <v>นาย ศุภณัฐ  อินจับ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12872</v>
      </c>
      <c r="C27" s="1311" t="str">
        <f>'ชื่อ-คะแนน'!C26</f>
        <v>นางสาว สุภาวดี  สุวรรณเตชา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12873</v>
      </c>
      <c r="C28" s="1312" t="str">
        <f>'ชื่อ-คะแนน'!C27</f>
        <v>นางสาว สุวรรณนภาลัย  สาลีหอม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12874</v>
      </c>
      <c r="C29" s="1312" t="str">
        <f>'ชื่อ-คะแนน'!C28</f>
        <v>นาย โสภณัฐ  จิตอินทร์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>
        <f>'ชื่อ-คะแนน'!A29</f>
        <v>24</v>
      </c>
      <c r="B30" s="822" t="str">
        <f>'ชื่อ-คะแนน'!B29</f>
        <v>12916</v>
      </c>
      <c r="C30" s="1312" t="str">
        <f>'ชื่อ-คะแนน'!C29</f>
        <v>นางสาว กานต์ธิดา  เสือเดช</v>
      </c>
      <c r="D30" s="795" t="str">
        <f>'ชื่อ-คะแนน'!D29</f>
        <v>เรียน</v>
      </c>
      <c r="E30" s="781" t="str">
        <f>'ชื่อ-คะแนน'!E29</f>
        <v/>
      </c>
      <c r="F30" s="796">
        <f>IF('ชื่อ-คะแนน'!$C29="","",IF('ชื่อ-คะแนน'!$D29="ออก","",IF('ชื่อ-คะแนน'!$D29="ย้าย","",IF('ชื่อ-คะแนน'!$D29="พัก","",IF(F$6="?",F$6,F$6)))))</f>
        <v>0</v>
      </c>
      <c r="G30" s="797">
        <f>IF('ชื่อ-คะแนน'!C29="","",IF('ชื่อ-คะแนน'!$D29="ออก","",IF('ชื่อ-คะแนน'!$D29="ย้าย","",IF('ชื่อ-คะแนน'!$D29="พัก","",IF(G$6="?",G$6,G$6)))))</f>
        <v>0</v>
      </c>
      <c r="H30" s="797">
        <f>IF('ชื่อ-คะแนน'!C29="","",IF('ชื่อ-คะแนน'!$D29="ออก","",IF('ชื่อ-คะแนน'!$D29="ย้าย","",IF('ชื่อ-คะแนน'!$D29="พัก","",IF(H$6="?",H$6,H$6)))))</f>
        <v>0</v>
      </c>
      <c r="I30" s="797">
        <f>IF('ชื่อ-คะแนน'!G29="","",IF('ชื่อ-คะแนน'!$D29="ออก","",IF('ชื่อ-คะแนน'!$D29="ย้าย","",IF('ชื่อ-คะแนน'!$D29="พัก","",IF(I$6="?",I$6,$I$6)))))</f>
        <v>0</v>
      </c>
      <c r="J30" s="798">
        <f>IF('ชื่อ-คะแนน'!$C29="","",IF('ชื่อ-คะแนน'!$D29="ออก","",IF('ชื่อ-คะแนน'!$D29="ย้าย","",IF('ชื่อ-คะแนน'!$D29="พัก","",IF(J$6="?",J$6,J$6)))))</f>
        <v>0</v>
      </c>
      <c r="K30" s="799"/>
      <c r="L30" s="796">
        <f>IF('ชื่อ-คะแนน'!$C29="","",IF('ชื่อ-คะแนน'!$D29="ออก","",IF('ชื่อ-คะแนน'!$D29="ย้าย","",IF('ชื่อ-คะแนน'!$D29="พัก","",IF(L$6="?",L$6,L$6)))))</f>
        <v>0</v>
      </c>
      <c r="M30" s="797">
        <f>IF('ชื่อ-คะแนน'!$C29="","",IF('ชื่อ-คะแนน'!$D29="ออก","",IF('ชื่อ-คะแนน'!$D29="ย้าย","",IF('ชื่อ-คะแนน'!$D29="พัก","",IF(M$6="?",M$6,M$6)))))</f>
        <v>0</v>
      </c>
      <c r="N30" s="797">
        <f>IF('ชื่อ-คะแนน'!$C29="","",IF('ชื่อ-คะแนน'!$D29="ออก","",IF('ชื่อ-คะแนน'!$D29="ย้าย","",IF('ชื่อ-คะแนน'!$D29="พัก","",IF(N$6="?",N$6,N$6)))))</f>
        <v>0</v>
      </c>
      <c r="O30" s="797">
        <f>IF('ชื่อ-คะแนน'!$C29="","",IF('ชื่อ-คะแนน'!$D29="ออก","",IF('ชื่อ-คะแนน'!$D29="ย้าย","",IF('ชื่อ-คะแนน'!$D29="พัก","",IF(O$6="?",O$6,O$6)))))</f>
        <v>0</v>
      </c>
      <c r="P30" s="798">
        <f>IF('ชื่อ-คะแนน'!$C29="","",IF('ชื่อ-คะแนน'!$D29="ออก","",IF('ชื่อ-คะแนน'!$D29="ย้าย","",IF('ชื่อ-คะแนน'!$D29="พัก","",IF(P$6="?",P$6,P$6)))))</f>
        <v>0</v>
      </c>
      <c r="Q30" s="799"/>
      <c r="R30" s="796">
        <f>IF('ชื่อ-คะแนน'!$C29="","",IF('ชื่อ-คะแนน'!$D29="ออก","",IF('ชื่อ-คะแนน'!$D29="ย้าย","",IF('ชื่อ-คะแนน'!$D29="พัก","",IF(R$6="?",R$6,R$6)))))</f>
        <v>0</v>
      </c>
      <c r="S30" s="797">
        <f>IF('ชื่อ-คะแนน'!$C29="","",IF('ชื่อ-คะแนน'!$D29="ออก","",IF('ชื่อ-คะแนน'!$D29="ย้าย","",IF('ชื่อ-คะแนน'!$D29="พัก","",IF(S$6="?",S$6,S$6)))))</f>
        <v>0</v>
      </c>
      <c r="T30" s="797">
        <f>IF('ชื่อ-คะแนน'!$C29="","",IF('ชื่อ-คะแนน'!$D29="ออก","",IF('ชื่อ-คะแนน'!$D29="ย้าย","",IF('ชื่อ-คะแนน'!$D29="พัก","",IF(T$6="?",T$6,T$6)))))</f>
        <v>0</v>
      </c>
      <c r="U30" s="797">
        <f>IF('ชื่อ-คะแนน'!$C29="","",IF('ชื่อ-คะแนน'!$D29="ออก","",IF('ชื่อ-คะแนน'!$D29="ย้าย","",IF('ชื่อ-คะแนน'!$D29="พัก","",IF(U$6="?",U$6,U$6)))))</f>
        <v>0</v>
      </c>
      <c r="V30" s="798">
        <f>IF('ชื่อ-คะแนน'!$C29="","",IF('ชื่อ-คะแนน'!$D29="ออก","",IF('ชื่อ-คะแนน'!$D29="ย้าย","",IF('ชื่อ-คะแนน'!$D29="พัก","",IF(V$6="?",V$6,V$6)))))</f>
        <v>0</v>
      </c>
      <c r="W30" s="799"/>
      <c r="X30" s="796">
        <f>IF('ชื่อ-คะแนน'!$C29="","",IF('ชื่อ-คะแนน'!$D29="ออก","",IF('ชื่อ-คะแนน'!$D29="ย้าย","",IF('ชื่อ-คะแนน'!$D29="พัก","",IF(X$6="?",X$6,X$6)))))</f>
        <v>0</v>
      </c>
      <c r="Y30" s="797">
        <f>IF('ชื่อ-คะแนน'!$C29="","",IF('ชื่อ-คะแนน'!$D29="ออก","",IF('ชื่อ-คะแนน'!$D29="ย้าย","",IF('ชื่อ-คะแนน'!$D29="พัก","",IF(Y$6="?",Y$6,Y$6)))))</f>
        <v>0</v>
      </c>
      <c r="Z30" s="797">
        <f>IF('ชื่อ-คะแนน'!$C29="","",IF('ชื่อ-คะแนน'!$D29="ออก","",IF('ชื่อ-คะแนน'!$D29="ย้าย","",IF('ชื่อ-คะแนน'!$D29="พัก","",IF(Z$6="?",Z$6,Z$6)))))</f>
        <v>0</v>
      </c>
      <c r="AA30" s="797">
        <f>IF('ชื่อ-คะแนน'!$C29="","",IF('ชื่อ-คะแนน'!$D29="ออก","",IF('ชื่อ-คะแนน'!$D29="ย้าย","",IF('ชื่อ-คะแนน'!$D29="พัก","",IF(AA$6="?",AA$6,AA$6)))))</f>
        <v>0</v>
      </c>
      <c r="AB30" s="798">
        <f>IF('ชื่อ-คะแนน'!$C29="","",IF('ชื่อ-คะแนน'!$D29="ออก","",IF('ชื่อ-คะแนน'!$D29="ย้าย","",IF('ชื่อ-คะแนน'!$D29="พัก","",IF(AB$6="?",AB$6,AB$6)))))</f>
        <v>0</v>
      </c>
      <c r="AC30" s="799"/>
      <c r="AD30" s="796">
        <f>IF('ชื่อ-คะแนน'!$C29="","",IF('ชื่อ-คะแนน'!$D29="ออก","",IF('ชื่อ-คะแนน'!$D29="ย้าย","",IF('ชื่อ-คะแนน'!$D29="พัก","",IF(AD$6="?",AD$6,AD$6)))))</f>
        <v>0</v>
      </c>
      <c r="AE30" s="797">
        <f>IF('ชื่อ-คะแนน'!$C29="","",IF('ชื่อ-คะแนน'!$D29="ออก","",IF('ชื่อ-คะแนน'!$D29="ย้าย","",IF('ชื่อ-คะแนน'!$D29="พัก","",IF(AE$6="?",AE$6,AE$6)))))</f>
        <v>0</v>
      </c>
      <c r="AF30" s="797">
        <f>IF('ชื่อ-คะแนน'!$C29="","",IF('ชื่อ-คะแนน'!$D29="ออก","",IF('ชื่อ-คะแนน'!$D29="ย้าย","",IF('ชื่อ-คะแนน'!$D29="พัก","",IF(AF$6="?",AF$6,AF$6)))))</f>
        <v>0</v>
      </c>
      <c r="AG30" s="797">
        <f>IF('ชื่อ-คะแนน'!$C29="","",IF('ชื่อ-คะแนน'!$D29="ออก","",IF('ชื่อ-คะแนน'!$D29="ย้าย","",IF('ชื่อ-คะแนน'!$D29="พัก","",IF($AG$6="?",$AG$6,$AG$6)))))</f>
        <v>0</v>
      </c>
      <c r="AH30" s="798">
        <f>IF('ชื่อ-คะแนน'!$C29="","",IF('ชื่อ-คะแนน'!$D29="ออก","",IF('ชื่อ-คะแนน'!$D29="ย้าย","",IF('ชื่อ-คะแนน'!$D29="พัก","",IF($AH$6="?",$AH$6,$AH$6)))))</f>
        <v>0</v>
      </c>
      <c r="AI30" s="799"/>
      <c r="AJ30" s="796">
        <f>IF('ชื่อ-คะแนน'!$C29="","",IF('ชื่อ-คะแนน'!$D29="ออก","",IF('ชื่อ-คะแนน'!$D29="ย้าย","",IF('ชื่อ-คะแนน'!$D29="พัก","",IF($AJ$6="?",$AJ$6,$AJ$6)))))</f>
        <v>0</v>
      </c>
      <c r="AK30" s="797">
        <f>IF('ชื่อ-คะแนน'!$C29="","",IF('ชื่อ-คะแนน'!$D29="ออก","",IF('ชื่อ-คะแนน'!$D29="ย้าย","",IF('ชื่อ-คะแนน'!$D29="พัก","",IF($AK$6="?",$AK$6,$AK$6)))))</f>
        <v>0</v>
      </c>
      <c r="AL30" s="797">
        <f>IF('ชื่อ-คะแนน'!$C29="","",IF('ชื่อ-คะแนน'!$D29="ออก","",IF('ชื่อ-คะแนน'!$D29="ย้าย","",IF('ชื่อ-คะแนน'!$D29="พัก","",IF($AL$6="?",$AL$6,$AL$6)))))</f>
        <v>0</v>
      </c>
      <c r="AM30" s="797">
        <f>IF('ชื่อ-คะแนน'!$C29="","",IF('ชื่อ-คะแนน'!$D29="ออก","",IF('ชื่อ-คะแนน'!$D29="ย้าย","",IF('ชื่อ-คะแนน'!$D29="พัก","",IF($AM$6="?",$AM$6,$AM$6)))))</f>
        <v>0</v>
      </c>
      <c r="AN30" s="798">
        <f>IF('ชื่อ-คะแนน'!$C29="","",IF('ชื่อ-คะแนน'!$D29="ออก","",IF('ชื่อ-คะแนน'!$D29="ย้าย","",IF('ชื่อ-คะแนน'!$D29="พัก","",IF($AN$6="?",$AN$6,$AN$6)))))</f>
        <v>0</v>
      </c>
      <c r="AO30" s="799"/>
      <c r="AP30" s="796">
        <f>IF('ชื่อ-คะแนน'!$C29="","",IF('ชื่อ-คะแนน'!$D29="ออก","",IF('ชื่อ-คะแนน'!$D29="ย้าย","",IF('ชื่อ-คะแนน'!$D29="พัก","",IF($AP$6="?",$AP$6,$AP$6)))))</f>
        <v>0</v>
      </c>
      <c r="AQ30" s="797">
        <f>IF('ชื่อ-คะแนน'!$C29="","",IF('ชื่อ-คะแนน'!$D29="ออก","",IF('ชื่อ-คะแนน'!$D29="ย้าย","",IF('ชื่อ-คะแนน'!$D29="พัก","",IF($AQ$6="?",$AQ$6,$AQ$6)))))</f>
        <v>0</v>
      </c>
      <c r="AR30" s="797">
        <f>IF('ชื่อ-คะแนน'!$C29="","",IF('ชื่อ-คะแนน'!$D29="ออก","",IF('ชื่อ-คะแนน'!$D29="ย้าย","",IF('ชื่อ-คะแนน'!$D29="พัก","",IF($AR$6="?",$AR$6,$AR$6)))))</f>
        <v>0</v>
      </c>
      <c r="AS30" s="797">
        <f>IF('ชื่อ-คะแนน'!$C29="","",IF('ชื่อ-คะแนน'!$D29="ออก","",IF('ชื่อ-คะแนน'!$D29="ย้าย","",IF('ชื่อ-คะแนน'!$D29="พัก","",IF($AS$6="?",$AS$6,$AS$6)))))</f>
        <v>0</v>
      </c>
      <c r="AT30" s="798">
        <f>IF('ชื่อ-คะแนน'!$C29="","",IF('ชื่อ-คะแนน'!$D29="ออก","",IF('ชื่อ-คะแนน'!$D29="ย้าย","",IF('ชื่อ-คะแนน'!$D29="พัก","",IF($AT$6="?",$AT$6,$AT$6)))))</f>
        <v>0</v>
      </c>
      <c r="AU30" s="799"/>
      <c r="AV30" s="796">
        <f>IF('ชื่อ-คะแนน'!$C29="","",IF('ชื่อ-คะแนน'!$D29="ออก","",IF('ชื่อ-คะแนน'!$D29="ย้าย","",IF('ชื่อ-คะแนน'!$D29="พัก","",IF($AV$6="?",$AV$6,$AV$6)))))</f>
        <v>0</v>
      </c>
      <c r="AW30" s="797">
        <f>IF('ชื่อ-คะแนน'!$C29="","",IF('ชื่อ-คะแนน'!$D29="ออก","",IF('ชื่อ-คะแนน'!$D29="ย้าย","",IF('ชื่อ-คะแนน'!$D29="พัก","",IF($AW$6="?",$AW$6,$AW$6)))))</f>
        <v>0</v>
      </c>
      <c r="AX30" s="797">
        <f>IF('ชื่อ-คะแนน'!$C29="","",IF('ชื่อ-คะแนน'!$D29="ออก","",IF('ชื่อ-คะแนน'!$D29="ย้าย","",IF('ชื่อ-คะแนน'!$D29="พัก","",IF($AX$6="?",$AX$6,$AX$6)))))</f>
        <v>0</v>
      </c>
      <c r="AY30" s="797">
        <f>IF('ชื่อ-คะแนน'!$C29="","",IF('ชื่อ-คะแนน'!$D29="ออก","",IF('ชื่อ-คะแนน'!$D29="ย้าย","",IF('ชื่อ-คะแนน'!$D29="พัก","",IF($AY$6="?",$AY$6,$AY$6)))))</f>
        <v>0</v>
      </c>
      <c r="AZ30" s="798">
        <f>IF('ชื่อ-คะแนน'!$C29="","",IF('ชื่อ-คะแนน'!$D29="ออก","",IF('ชื่อ-คะแนน'!$D29="ย้าย","",IF('ชื่อ-คะแนน'!$D29="พัก","",IF($AZ$6="?",$AZ$6,$AZ$6)))))</f>
        <v>0</v>
      </c>
      <c r="BA30" s="799"/>
      <c r="BB30" s="1419">
        <f>IF('ชื่อ-คะแนน'!$C29="","",IF('ชื่อ-คะแนน'!$D29="ออก","",IF('ชื่อ-คะแนน'!$D29="ย้าย","",IF('ชื่อ-คะแนน'!$D29="พัก","",IF($BB$6="?",$BB$6,$BB$6)))))</f>
        <v>0</v>
      </c>
      <c r="BC30" s="1420">
        <f>IF('ชื่อ-คะแนน'!$C29="","",IF('ชื่อ-คะแนน'!$D29="ออก","",IF('ชื่อ-คะแนน'!$D29="ย้าย","",IF('ชื่อ-คะแนน'!$D29="พัก","",IF($BC$6="?",$BC$6,$BC$6)))))</f>
        <v>0</v>
      </c>
      <c r="BD30" s="1420">
        <f>IF('ชื่อ-คะแนน'!$C29="","",IF('ชื่อ-คะแนน'!$D29="ออก","",IF('ชื่อ-คะแนน'!$D29="ย้าย","",IF('ชื่อ-คะแนน'!$D29="พัก","",IF($BD$6="?",$BD$6,$BD$6)))))</f>
        <v>0</v>
      </c>
      <c r="BE30" s="1420">
        <f>IF('ชื่อ-คะแนน'!$C29="","",IF('ชื่อ-คะแนน'!$D29="ออก","",IF('ชื่อ-คะแนน'!$D29="ย้าย","",IF('ชื่อ-คะแนน'!$D29="พัก","",IF($BE$6="?",$BE$6,$BE$6)))))</f>
        <v>0</v>
      </c>
      <c r="BF30" s="1421">
        <f>IF('ชื่อ-คะแนน'!$C29="","",IF('ชื่อ-คะแนน'!$D29="ออก","",IF('ชื่อ-คะแนน'!$D29="ย้าย","",IF('ชื่อ-คะแนน'!$D29="พัก","",IF($BF$6="?",$BF$6,$BF$6)))))</f>
        <v>0</v>
      </c>
      <c r="BG30" s="799"/>
      <c r="BH30" s="800">
        <f>IF('ชื่อ-คะแนน'!$C29="","",IF('ชื่อ-คะแนน'!$D29="ออก","",IF('ชื่อ-คะแนน'!$D29="ย้าย","",IF('ชื่อ-คะแนน'!$D29="พัก","",IF($BH$6="?",$BH$6,$BH$6)))))</f>
        <v>0</v>
      </c>
      <c r="BI30" s="801">
        <f>IF('ชื่อ-คะแนน'!$C29="","",IF('ชื่อ-คะแนน'!$D29="ออก","",IF('ชื่อ-คะแนน'!$D29="ย้าย","",IF('ชื่อ-คะแนน'!$D29="พัก","",IF($BI$6="?",$BI$6,$BI$6)))))</f>
        <v>0</v>
      </c>
      <c r="BJ30" s="801">
        <f>IF('ชื่อ-คะแนน'!$C29="","",IF('ชื่อ-คะแนน'!$D29="ออก","",IF('ชื่อ-คะแนน'!$D29="ย้าย","",IF('ชื่อ-คะแนน'!$D29="พัก","",IF($BJ$6="?",$BJ$6,$BJ$6)))))</f>
        <v>0</v>
      </c>
      <c r="BK30" s="801">
        <f>IF('ชื่อ-คะแนน'!$C29="","",IF('ชื่อ-คะแนน'!$D29="ออก","",IF('ชื่อ-คะแนน'!$D29="ย้าย","",IF('ชื่อ-คะแนน'!$D29="พัก","",IF($BK$6="?",$BK$6,$BK$6)))))</f>
        <v>0</v>
      </c>
      <c r="BL30" s="802">
        <f>IF('ชื่อ-คะแนน'!$C29="","",IF('ชื่อ-คะแนน'!$D29="ออก","",IF('ชื่อ-คะแนน'!$D29="ย้าย","",IF('ชื่อ-คะแนน'!$D29="พัก","",IF($BL$6="?",$BL$6,$BL$6)))))</f>
        <v>0</v>
      </c>
      <c r="BM30" s="799"/>
      <c r="BN30" s="796">
        <f>IF('ชื่อ-คะแนน'!$C29="","",IF('ชื่อ-คะแนน'!$D29="ออก","",IF('ชื่อ-คะแนน'!$D29="ย้าย","",IF('ชื่อ-คะแนน'!$D29="พัก","",IF($BN$6="?",$BN$6,$BN$6)))))</f>
        <v>0</v>
      </c>
      <c r="BO30" s="797">
        <f>IF('ชื่อ-คะแนน'!$C29="","",IF('ชื่อ-คะแนน'!$D29="ออก","",IF('ชื่อ-คะแนน'!$D29="ย้าย","",IF('ชื่อ-คะแนน'!$D29="พัก","",IF($BO$6="?",$BO$6,$BO$6)))))</f>
        <v>0</v>
      </c>
      <c r="BP30" s="797">
        <f>IF('ชื่อ-คะแนน'!$C29="","",IF('ชื่อ-คะแนน'!$D29="ออก","",IF('ชื่อ-คะแนน'!$D29="ย้าย","",IF('ชื่อ-คะแนน'!$D29="พัก","",IF($BP$6="?",$BP$6,$BP$6)))))</f>
        <v>0</v>
      </c>
      <c r="BQ30" s="797">
        <f>IF('ชื่อ-คะแนน'!$C29="","",IF('ชื่อ-คะแนน'!$D29="ออก","",IF('ชื่อ-คะแนน'!$D29="ย้าย","",IF('ชื่อ-คะแนน'!$D29="พัก","",IF($BQ$6="?",$BQ$6,$BQ$6)))))</f>
        <v>0</v>
      </c>
      <c r="BR30" s="798">
        <f>IF('ชื่อ-คะแนน'!$C29="","",IF('ชื่อ-คะแนน'!$D29="ออก","",IF('ชื่อ-คะแนน'!$D29="ย้าย","",IF('ชื่อ-คะแนน'!$D29="พัก","",IF($BR$6="?",$BR$6,$BR$6)))))</f>
        <v>0</v>
      </c>
      <c r="BS30" s="799"/>
      <c r="BT30" s="796">
        <f>IF('ชื่อ-คะแนน'!$C29="","",IF('ชื่อ-คะแนน'!$D29="ออก","",IF('ชื่อ-คะแนน'!$D29="ย้าย","",IF('ชื่อ-คะแนน'!$D29="พัก","",IF($BT$6="?",$BT$6,$BT$6)))))</f>
        <v>0</v>
      </c>
      <c r="BU30" s="797">
        <f>IF('ชื่อ-คะแนน'!$C29="","",IF('ชื่อ-คะแนน'!$D29="ออก","",IF('ชื่อ-คะแนน'!$D29="ย้าย","",IF('ชื่อ-คะแนน'!$D29="พัก","",IF($BU$6="?",$BU$6,$BU$6)))))</f>
        <v>0</v>
      </c>
      <c r="BV30" s="797">
        <f>IF('ชื่อ-คะแนน'!$C29="","",IF('ชื่อ-คะแนน'!$D29="ออก","",IF('ชื่อ-คะแนน'!$D29="ย้าย","",IF('ชื่อ-คะแนน'!$D29="พัก","",IF($BV$6="?",$BV$6,$BV$6)))))</f>
        <v>0</v>
      </c>
      <c r="BW30" s="797">
        <f>IF('ชื่อ-คะแนน'!$C29="","",IF('ชื่อ-คะแนน'!$D29="ออก","",IF('ชื่อ-คะแนน'!$D29="ย้าย","",IF('ชื่อ-คะแนน'!$D29="พัก","",IF($BW$6="?",$BW$6,$BW$6)))))</f>
        <v>0</v>
      </c>
      <c r="BX30" s="798">
        <f>IF('ชื่อ-คะแนน'!$C29="","",IF('ชื่อ-คะแนน'!$D29="ออก","",IF('ชื่อ-คะแนน'!$D29="ย้าย","",IF('ชื่อ-คะแนน'!$D29="พัก","",IF($BX$6="?",$BX$6,$BX$6)))))</f>
        <v>0</v>
      </c>
      <c r="BY30" s="799"/>
      <c r="BZ30" s="796">
        <f>IF('ชื่อ-คะแนน'!$C29="","",IF('ชื่อ-คะแนน'!$D29="ออก","",IF('ชื่อ-คะแนน'!$D29="ย้าย","",IF('ชื่อ-คะแนน'!$D29="พัก","",IF($BZ$6="?",$BZ$6,$BZ$6)))))</f>
        <v>0</v>
      </c>
      <c r="CA30" s="797">
        <f>IF('ชื่อ-คะแนน'!$C29="","",IF('ชื่อ-คะแนน'!$D29="ออก","",IF('ชื่อ-คะแนน'!$D29="ย้าย","",IF('ชื่อ-คะแนน'!$D29="พัก","",IF($CA$6="?",$CA$6,$CA$6)))))</f>
        <v>0</v>
      </c>
      <c r="CB30" s="797">
        <f>IF('ชื่อ-คะแนน'!$C29="","",IF('ชื่อ-คะแนน'!$D29="ออก","",IF('ชื่อ-คะแนน'!$D29="ย้าย","",IF('ชื่อ-คะแนน'!$D29="พัก","",IF($CB$6="?",$CB$6,$CB$6)))))</f>
        <v>0</v>
      </c>
      <c r="CC30" s="797">
        <f>IF('ชื่อ-คะแนน'!$C29="","",IF('ชื่อ-คะแนน'!$D29="ออก","",IF('ชื่อ-คะแนน'!$D29="ย้าย","",IF('ชื่อ-คะแนน'!$D29="พัก","",IF($CC$6="?",$CC$6,$CC$6)))))</f>
        <v>0</v>
      </c>
      <c r="CD30" s="798">
        <f>IF('ชื่อ-คะแนน'!$C29="","",IF('ชื่อ-คะแนน'!$D29="ออก","",IF('ชื่อ-คะแนน'!$D29="ย้าย","",IF('ชื่อ-คะแนน'!$D29="พัก","",IF($CD$6="?",$CD$6,$CD$6)))))</f>
        <v>0</v>
      </c>
      <c r="CE30" s="799"/>
      <c r="CF30" s="796">
        <f>IF('ชื่อ-คะแนน'!$C29="","",IF('ชื่อ-คะแนน'!$D29="ออก","",IF('ชื่อ-คะแนน'!$D29="ย้าย","",IF('ชื่อ-คะแนน'!$D29="พัก","",IF($CF$6="?",$CF$6,$CF$6)))))</f>
        <v>0</v>
      </c>
      <c r="CG30" s="797">
        <f>IF('ชื่อ-คะแนน'!$C29="","",IF('ชื่อ-คะแนน'!$D29="ออก","",IF('ชื่อ-คะแนน'!$D29="ย้าย","",IF('ชื่อ-คะแนน'!$D29="พัก","",IF($CG$6="?",$CG$6,$CG$6)))))</f>
        <v>0</v>
      </c>
      <c r="CH30" s="797">
        <f>IF('ชื่อ-คะแนน'!$C29="","",IF('ชื่อ-คะแนน'!$D29="ออก","",IF('ชื่อ-คะแนน'!$D29="ย้าย","",IF('ชื่อ-คะแนน'!$D29="พัก","",IF($CH$6="?",$CH$6,$CH$6)))))</f>
        <v>0</v>
      </c>
      <c r="CI30" s="797">
        <f>IF('ชื่อ-คะแนน'!$C29="","",IF('ชื่อ-คะแนน'!$D29="ออก","",IF('ชื่อ-คะแนน'!$D29="ย้าย","",IF('ชื่อ-คะแนน'!$D29="พัก","",IF($CI$6="?",$CI$6,$CI$6)))))</f>
        <v>0</v>
      </c>
      <c r="CJ30" s="798">
        <f>IF('ชื่อ-คะแนน'!$C29="","",IF('ชื่อ-คะแนน'!$D29="ออก","",IF('ชื่อ-คะแนน'!$D29="ย้าย","",IF('ชื่อ-คะแนน'!$D29="พัก","",IF($CJ$6="?",$CJ$6,$CJ$6)))))</f>
        <v>0</v>
      </c>
      <c r="CK30" s="799"/>
      <c r="CL30" s="796">
        <f>IF('ชื่อ-คะแนน'!$C29="","",IF('ชื่อ-คะแนน'!$D29="ออก","",IF('ชื่อ-คะแนน'!$D29="ย้าย","",IF('ชื่อ-คะแนน'!$D29="พัก","",IF($CL$6="?",$CL$6,$CL$6)))))</f>
        <v>0</v>
      </c>
      <c r="CM30" s="797">
        <f>IF('ชื่อ-คะแนน'!$C29="","",IF('ชื่อ-คะแนน'!$D29="ออก","",IF('ชื่อ-คะแนน'!$D29="ย้าย","",IF('ชื่อ-คะแนน'!$D29="พัก","",IF($CM$6="?",$CM$6,$CM$6)))))</f>
        <v>0</v>
      </c>
      <c r="CN30" s="797">
        <f>IF('ชื่อ-คะแนน'!$C29="","",IF('ชื่อ-คะแนน'!$D29="ออก","",IF('ชื่อ-คะแนน'!$D29="ย้าย","",IF('ชื่อ-คะแนน'!$D29="พัก","",IF($CN$6="?",$CN$6,$CN$6)))))</f>
        <v>0</v>
      </c>
      <c r="CO30" s="797">
        <f>IF('ชื่อ-คะแนน'!$C29="","",IF('ชื่อ-คะแนน'!$D29="ออก","",IF('ชื่อ-คะแนน'!$D29="ย้าย","",IF('ชื่อ-คะแนน'!$D29="พัก","",IF($CO$6="?",$CO$6,$CO$6)))))</f>
        <v>0</v>
      </c>
      <c r="CP30" s="798">
        <f>IF('ชื่อ-คะแนน'!$C29="","",IF('ชื่อ-คะแนน'!$D29="ออก","",IF('ชื่อ-คะแนน'!$D29="ย้าย","",IF('ชื่อ-คะแนน'!$D29="พัก","",IF($CP$6="?",$CP$6,$CP$6)))))</f>
        <v>0</v>
      </c>
      <c r="CQ30" s="799"/>
      <c r="CR30" s="796">
        <f>IF('ชื่อ-คะแนน'!$C29="","",IF('ชื่อ-คะแนน'!$D29="ออก","",IF('ชื่อ-คะแนน'!$D29="ย้าย","",IF('ชื่อ-คะแนน'!$D29="พัก","",IF($CR$6="?",$CR$6,$CR$6)))))</f>
        <v>0</v>
      </c>
      <c r="CS30" s="797">
        <f>IF('ชื่อ-คะแนน'!$C29="","",IF('ชื่อ-คะแนน'!$D29="ออก","",IF('ชื่อ-คะแนน'!$D29="ย้าย","",IF('ชื่อ-คะแนน'!$D29="พัก","",IF($CS$6="?",$CS$6,$CS$6)))))</f>
        <v>0</v>
      </c>
      <c r="CT30" s="797">
        <f>IF('ชื่อ-คะแนน'!$C29="","",IF('ชื่อ-คะแนน'!$D29="ออก","",IF('ชื่อ-คะแนน'!$D29="ย้าย","",IF('ชื่อ-คะแนน'!$D29="พัก","",IF($CT$6="?",$CT$6,$CT$6)))))</f>
        <v>0</v>
      </c>
      <c r="CU30" s="797">
        <f>IF('ชื่อ-คะแนน'!$C29="","",IF('ชื่อ-คะแนน'!$D29="ออก","",IF('ชื่อ-คะแนน'!$D29="ย้าย","",IF('ชื่อ-คะแนน'!$D29="พัก","",IF($CU$6="?",$CU$6,$CU$6)))))</f>
        <v>0</v>
      </c>
      <c r="CV30" s="798">
        <f>IF('ชื่อ-คะแนน'!$C29="","",IF('ชื่อ-คะแนน'!$D29="ออก","",IF('ชื่อ-คะแนน'!$D29="ย้าย","",IF('ชื่อ-คะแนน'!$D29="พัก","",IF($CV$6="?",$CV$6,$CV$6)))))</f>
        <v>0</v>
      </c>
      <c r="CW30" s="799"/>
      <c r="CX30" s="796">
        <f>IF('ชื่อ-คะแนน'!$C29="","",IF('ชื่อ-คะแนน'!$D29="ออก","",IF('ชื่อ-คะแนน'!$D29="ย้าย","",IF('ชื่อ-คะแนน'!$D29="พัก","",IF($CX$6="?",$CX$6,$CX$6)))))</f>
        <v>0</v>
      </c>
      <c r="CY30" s="797">
        <f>IF('ชื่อ-คะแนน'!$C29="","",IF('ชื่อ-คะแนน'!$D29="ออก","",IF('ชื่อ-คะแนน'!$D29="ย้าย","",IF('ชื่อ-คะแนน'!$D29="พัก","",IF($CY$6="?",$CY$6,$CY$6)))))</f>
        <v>0</v>
      </c>
      <c r="CZ30" s="797">
        <f>IF('ชื่อ-คะแนน'!$C29="","",IF('ชื่อ-คะแนน'!$D29="ออก","",IF('ชื่อ-คะแนน'!$D29="ย้าย","",IF('ชื่อ-คะแนน'!$D29="พัก","",IF($CZ$6="?",$CZ$6,$CZ$6)))))</f>
        <v>0</v>
      </c>
      <c r="DA30" s="797">
        <f>IF('ชื่อ-คะแนน'!$C29="","",IF('ชื่อ-คะแนน'!$D29="ออก","",IF('ชื่อ-คะแนน'!$D29="ย้าย","",IF('ชื่อ-คะแนน'!$D29="พัก","",IF($DA$6="?",$DA$6,$DA$6)))))</f>
        <v>0</v>
      </c>
      <c r="DB30" s="798">
        <f>IF('ชื่อ-คะแนน'!$C29="","",IF('ชื่อ-คะแนน'!$D29="ออก","",IF('ชื่อ-คะแนน'!$D29="ย้าย","",IF('ชื่อ-คะแนน'!$D29="พัก","",IF($DB$6="?",$DB$6,$DB$6)))))</f>
        <v>0</v>
      </c>
      <c r="DC30" s="799"/>
      <c r="DD30" s="1419">
        <f>IF('ชื่อ-คะแนน'!$C29="","",IF('ชื่อ-คะแนน'!$D29="ออก","",IF('ชื่อ-คะแนน'!$D29="ย้าย","",IF('ชื่อ-คะแนน'!$D29="พัก","",IF($DD$6="?",$DD$6,$DD$6)))))</f>
        <v>0</v>
      </c>
      <c r="DE30" s="1420">
        <f>IF('ชื่อ-คะแนน'!$C29="","",IF('ชื่อ-คะแนน'!$D29="ออก","",IF('ชื่อ-คะแนน'!$D29="ย้าย","",IF('ชื่อ-คะแนน'!$D29="พัก","",IF($DE$6="?",$DE$6,$DE$6)))))</f>
        <v>0</v>
      </c>
      <c r="DF30" s="1420">
        <f>IF('ชื่อ-คะแนน'!$C29="","",IF('ชื่อ-คะแนน'!$D29="ออก","",IF('ชื่อ-คะแนน'!$D29="ย้าย","",IF('ชื่อ-คะแนน'!$D29="พัก","",IF($DF$6="?",$DF$6,$DF$6)))))</f>
        <v>0</v>
      </c>
      <c r="DG30" s="1420">
        <f>IF('ชื่อ-คะแนน'!$C29="","",IF('ชื่อ-คะแนน'!$D29="ออก","",IF('ชื่อ-คะแนน'!$D29="ย้าย","",IF('ชื่อ-คะแนน'!$D29="พัก","",IF($DG$6="?",$DG$6,$DG$6)))))</f>
        <v>0</v>
      </c>
      <c r="DH30" s="1421">
        <f>IF('ชื่อ-คะแนน'!$C29="","",IF('ชื่อ-คะแนน'!$D29="ออก","",IF('ชื่อ-คะแนน'!$D29="ย้าย","",IF('ชื่อ-คะแนน'!$D29="พัก","",IF($DH$6="?",$DH$6,$DH$6)))))</f>
        <v>0</v>
      </c>
      <c r="DI30" s="799"/>
      <c r="DJ30" s="796">
        <f>IF('ชื่อ-คะแนน'!$C29="","",IF('ชื่อ-คะแนน'!$D29="ออก","",IF('ชื่อ-คะแนน'!$D29="ย้าย","",IF('ชื่อ-คะแนน'!$D29="พัก","",IF($DJ$6="?",$DJ$6,$DJ$6)))))</f>
        <v>0</v>
      </c>
      <c r="DK30" s="797">
        <f>IF('ชื่อ-คะแนน'!$C29="","",IF('ชื่อ-คะแนน'!$D29="ออก","",IF('ชื่อ-คะแนน'!$D29="ย้าย","",IF('ชื่อ-คะแนน'!$D29="พัก","",IF($DK$6="?",$DK$6,$DK$6)))))</f>
        <v>0</v>
      </c>
      <c r="DL30" s="797">
        <f>IF('ชื่อ-คะแนน'!$C29="","",IF('ชื่อ-คะแนน'!$D29="ออก","",IF('ชื่อ-คะแนน'!$D29="ย้าย","",IF('ชื่อ-คะแนน'!$D29="พัก","",IF($DL$6="?",$DL$6,$DL$6)))))</f>
        <v>0</v>
      </c>
      <c r="DM30" s="797">
        <f>IF('ชื่อ-คะแนน'!$C29="","",IF('ชื่อ-คะแนน'!$D29="ออก","",IF('ชื่อ-คะแนน'!$D29="ย้าย","",IF('ชื่อ-คะแนน'!$D29="พัก","",IF($DM$6="?",$DM$6,$DM$6)))))</f>
        <v>0</v>
      </c>
      <c r="DN30" s="798">
        <f>IF('ชื่อ-คะแนน'!$C29="","",IF('ชื่อ-คะแนน'!$D29="ออก","",IF('ชื่อ-คะแนน'!$D29="ย้าย","",IF('ชื่อ-คะแนน'!$D29="พัก","",IF($DN$6="?",$DN$6,$DN$6)))))</f>
        <v>0</v>
      </c>
      <c r="DO30" s="799"/>
      <c r="DP30" s="800">
        <f>IF('ชื่อ-คะแนน'!$C29="","",IF('ชื่อ-คะแนน'!$D29="ออก","",IF('ชื่อ-คะแนน'!$D29="ย้าย","",IF('ชื่อ-คะแนน'!$D29="พัก","",IF($DP$6="?",$DP$6,$DP$6)))))</f>
        <v>0</v>
      </c>
      <c r="DQ30" s="801">
        <f>IF('ชื่อ-คะแนน'!$C29="","",IF('ชื่อ-คะแนน'!$D29="ออก","",IF('ชื่อ-คะแนน'!$D29="ย้าย","",IF('ชื่อ-คะแนน'!$D29="พัก","",IF($DQ$6="?",$DQ$6,$DQ$6)))))</f>
        <v>0</v>
      </c>
      <c r="DR30" s="801">
        <f>IF('ชื่อ-คะแนน'!$C29="","",IF('ชื่อ-คะแนน'!$D29="ออก","",IF('ชื่อ-คะแนน'!$D29="ย้าย","",IF('ชื่อ-คะแนน'!$D29="พัก","",IF($DR$6="?",$DR$6,$DR$6)))))</f>
        <v>0</v>
      </c>
      <c r="DS30" s="801">
        <f>IF('ชื่อ-คะแนน'!$C29="","",IF('ชื่อ-คะแนน'!$D29="ออก","",IF('ชื่อ-คะแนน'!$D29="ย้าย","",IF('ชื่อ-คะแนน'!$D29="พัก","",IF($DS$6="?",$DS$6,$DS$6)))))</f>
        <v>0</v>
      </c>
      <c r="DT30" s="802">
        <f>IF('ชื่อ-คะแนน'!$C29="","",IF('ชื่อ-คะแนน'!$D29="ออก","",IF('ชื่อ-คะแนน'!$D29="ย้าย","",IF('ชื่อ-คะแนน'!$D29="พัก","",IF($DT$6="?",$DT$6,$DT$6)))))</f>
        <v>0</v>
      </c>
      <c r="DU30" s="799"/>
      <c r="DV30" s="796">
        <f>IF('ชื่อ-คะแนน'!$C29="","",IF('ชื่อ-คะแนน'!$D29="ออก","",IF('ชื่อ-คะแนน'!$D29="ย้าย","",IF('ชื่อ-คะแนน'!$D29="พัก","",IF($DV$6="?",$DV$6,$DV$6)))))</f>
        <v>0</v>
      </c>
      <c r="DW30" s="797">
        <f>IF('ชื่อ-คะแนน'!$C29="","",IF('ชื่อ-คะแนน'!$D29="ออก","",IF('ชื่อ-คะแนน'!$D29="ย้าย","",IF('ชื่อ-คะแนน'!$D29="พัก","",IF($DW$6="?",$DW$6,$DW$6)))))</f>
        <v>0</v>
      </c>
      <c r="DX30" s="797">
        <f>IF('ชื่อ-คะแนน'!$C29="","",IF('ชื่อ-คะแนน'!$D29="ออก","",IF('ชื่อ-คะแนน'!$D29="ย้าย","",IF('ชื่อ-คะแนน'!$D29="พัก","",IF($DX$6="?",$DX$6,$DX$6)))))</f>
        <v>0</v>
      </c>
      <c r="DY30" s="797">
        <f>IF('ชื่อ-คะแนน'!$C29="","",IF('ชื่อ-คะแนน'!$D29="ออก","",IF('ชื่อ-คะแนน'!$D29="ย้าย","",IF('ชื่อ-คะแนน'!$D29="พัก","",IF($DY$6="?",$DY$6,$DY$6)))))</f>
        <v>0</v>
      </c>
      <c r="DZ30" s="798">
        <f>IF('ชื่อ-คะแนน'!$C29="","",IF('ชื่อ-คะแนน'!$D29="ออก","",IF('ชื่อ-คะแนน'!$D29="ย้าย","",IF('ชื่อ-คะแนน'!$D29="พัก","",IF($DZ$6="?",$DZ$6,$DZ$6)))))</f>
        <v>0</v>
      </c>
      <c r="EA30" s="799"/>
      <c r="EB30" s="796">
        <f>IF('ชื่อ-คะแนน'!$C29="","",IF('ชื่อ-คะแนน'!$D29="ออก","",IF('ชื่อ-คะแนน'!$D29="ย้าย","",IF('ชื่อ-คะแนน'!$D29="พัก","",IF($EB$6="?",$EB$6,$EB$6)))))</f>
        <v>0</v>
      </c>
      <c r="EC30" s="797">
        <f>IF('ชื่อ-คะแนน'!$C29="","",IF('ชื่อ-คะแนน'!$D29="ออก","",IF('ชื่อ-คะแนน'!$D29="ย้าย","",IF('ชื่อ-คะแนน'!$D29="พัก","",IF($EC$6="?",$EC$6,$EC$6)))))</f>
        <v>0</v>
      </c>
      <c r="ED30" s="797">
        <f>IF('ชื่อ-คะแนน'!$C29="","",IF('ชื่อ-คะแนน'!$D29="ออก","",IF('ชื่อ-คะแนน'!$D29="ย้าย","",IF('ชื่อ-คะแนน'!$D29="พัก","",IF($ED$6="?",$ED$6,$ED$6)))))</f>
        <v>0</v>
      </c>
      <c r="EE30" s="797">
        <f>IF('ชื่อ-คะแนน'!$C29="","",IF('ชื่อ-คะแนน'!$D29="ออก","",IF('ชื่อ-คะแนน'!$D29="ย้าย","",IF('ชื่อ-คะแนน'!$D29="พัก","",IF($EE$6="?",$EE$6,$EE$6)))))</f>
        <v>0</v>
      </c>
      <c r="EF30" s="798">
        <f>IF('ชื่อ-คะแนน'!$C29="","",IF('ชื่อ-คะแนน'!$D29="ออก","",IF('ชื่อ-คะแนน'!$D29="ย้าย","",IF('ชื่อ-คะแนน'!$D29="พัก","",IF($EF$6="?",$EF$6,$EF$6)))))</f>
        <v>0</v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>0/1</v>
      </c>
      <c r="EI30" s="805">
        <f>IF('ชื่อ-คะแนน'!C29="","",COUNTIF(F30:EF30,"/")+SUM(F30:EF30))</f>
        <v>0</v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>
        <f>'ชื่อ-คะแนน'!A30</f>
        <v>25</v>
      </c>
      <c r="B31" s="825" t="str">
        <f>'ชื่อ-คะแนน'!B30</f>
        <v>12917</v>
      </c>
      <c r="C31" s="1313" t="str">
        <f>'ชื่อ-คะแนน'!C30</f>
        <v>นางสาว พัธราสินี  ไพโรจน์</v>
      </c>
      <c r="D31" s="809" t="str">
        <f>'ชื่อ-คะแนน'!D30</f>
        <v>เรียน</v>
      </c>
      <c r="E31" s="781" t="str">
        <f>'ชื่อ-คะแนน'!E30</f>
        <v/>
      </c>
      <c r="F31" s="810">
        <f>IF('ชื่อ-คะแนน'!$C30="","",IF('ชื่อ-คะแนน'!$D30="ออก","",IF('ชื่อ-คะแนน'!$D30="ย้าย","",IF('ชื่อ-คะแนน'!$D30="พัก","",IF(F$6="?",F$6,F$6)))))</f>
        <v>0</v>
      </c>
      <c r="G31" s="811">
        <f>IF('ชื่อ-คะแนน'!C30="","",IF('ชื่อ-คะแนน'!$D30="ออก","",IF('ชื่อ-คะแนน'!$D30="ย้าย","",IF('ชื่อ-คะแนน'!$D30="พัก","",IF(G$6="?",G$6,G$6)))))</f>
        <v>0</v>
      </c>
      <c r="H31" s="811">
        <f>IF('ชื่อ-คะแนน'!C30="","",IF('ชื่อ-คะแนน'!$D30="ออก","",IF('ชื่อ-คะแนน'!$D30="ย้าย","",IF('ชื่อ-คะแนน'!$D30="พัก","",IF(H$6="?",H$6,H$6)))))</f>
        <v>0</v>
      </c>
      <c r="I31" s="811">
        <f>IF('ชื่อ-คะแนน'!G30="","",IF('ชื่อ-คะแนน'!$D30="ออก","",IF('ชื่อ-คะแนน'!$D30="ย้าย","",IF('ชื่อ-คะแนน'!$D30="พัก","",IF(I$6="?",I$6,$I$6)))))</f>
        <v>0</v>
      </c>
      <c r="J31" s="812">
        <f>IF('ชื่อ-คะแนน'!$C30="","",IF('ชื่อ-คะแนน'!$D30="ออก","",IF('ชื่อ-คะแนน'!$D30="ย้าย","",IF('ชื่อ-คะแนน'!$D30="พัก","",IF(J$6="?",J$6,J$6)))))</f>
        <v>0</v>
      </c>
      <c r="K31" s="813"/>
      <c r="L31" s="810">
        <f>IF('ชื่อ-คะแนน'!$C30="","",IF('ชื่อ-คะแนน'!$D30="ออก","",IF('ชื่อ-คะแนน'!$D30="ย้าย","",IF('ชื่อ-คะแนน'!$D30="พัก","",IF(L$6="?",L$6,L$6)))))</f>
        <v>0</v>
      </c>
      <c r="M31" s="811">
        <f>IF('ชื่อ-คะแนน'!$C30="","",IF('ชื่อ-คะแนน'!$D30="ออก","",IF('ชื่อ-คะแนน'!$D30="ย้าย","",IF('ชื่อ-คะแนน'!$D30="พัก","",IF(M$6="?",M$6,M$6)))))</f>
        <v>0</v>
      </c>
      <c r="N31" s="811">
        <f>IF('ชื่อ-คะแนน'!$C30="","",IF('ชื่อ-คะแนน'!$D30="ออก","",IF('ชื่อ-คะแนน'!$D30="ย้าย","",IF('ชื่อ-คะแนน'!$D30="พัก","",IF(N$6="?",N$6,N$6)))))</f>
        <v>0</v>
      </c>
      <c r="O31" s="811">
        <f>IF('ชื่อ-คะแนน'!$C30="","",IF('ชื่อ-คะแนน'!$D30="ออก","",IF('ชื่อ-คะแนน'!$D30="ย้าย","",IF('ชื่อ-คะแนน'!$D30="พัก","",IF(O$6="?",O$6,O$6)))))</f>
        <v>0</v>
      </c>
      <c r="P31" s="812">
        <f>IF('ชื่อ-คะแนน'!$C30="","",IF('ชื่อ-คะแนน'!$D30="ออก","",IF('ชื่อ-คะแนน'!$D30="ย้าย","",IF('ชื่อ-คะแนน'!$D30="พัก","",IF(P$6="?",P$6,P$6)))))</f>
        <v>0</v>
      </c>
      <c r="Q31" s="813"/>
      <c r="R31" s="810">
        <f>IF('ชื่อ-คะแนน'!$C30="","",IF('ชื่อ-คะแนน'!$D30="ออก","",IF('ชื่อ-คะแนน'!$D30="ย้าย","",IF('ชื่อ-คะแนน'!$D30="พัก","",IF(R$6="?",R$6,R$6)))))</f>
        <v>0</v>
      </c>
      <c r="S31" s="811">
        <f>IF('ชื่อ-คะแนน'!$C30="","",IF('ชื่อ-คะแนน'!$D30="ออก","",IF('ชื่อ-คะแนน'!$D30="ย้าย","",IF('ชื่อ-คะแนน'!$D30="พัก","",IF(S$6="?",S$6,S$6)))))</f>
        <v>0</v>
      </c>
      <c r="T31" s="811">
        <f>IF('ชื่อ-คะแนน'!$C30="","",IF('ชื่อ-คะแนน'!$D30="ออก","",IF('ชื่อ-คะแนน'!$D30="ย้าย","",IF('ชื่อ-คะแนน'!$D30="พัก","",IF(T$6="?",T$6,T$6)))))</f>
        <v>0</v>
      </c>
      <c r="U31" s="811">
        <f>IF('ชื่อ-คะแนน'!$C30="","",IF('ชื่อ-คะแนน'!$D30="ออก","",IF('ชื่อ-คะแนน'!$D30="ย้าย","",IF('ชื่อ-คะแนน'!$D30="พัก","",IF(U$6="?",U$6,U$6)))))</f>
        <v>0</v>
      </c>
      <c r="V31" s="812">
        <f>IF('ชื่อ-คะแนน'!$C30="","",IF('ชื่อ-คะแนน'!$D30="ออก","",IF('ชื่อ-คะแนน'!$D30="ย้าย","",IF('ชื่อ-คะแนน'!$D30="พัก","",IF(V$6="?",V$6,V$6)))))</f>
        <v>0</v>
      </c>
      <c r="W31" s="813"/>
      <c r="X31" s="810">
        <f>IF('ชื่อ-คะแนน'!$C30="","",IF('ชื่อ-คะแนน'!$D30="ออก","",IF('ชื่อ-คะแนน'!$D30="ย้าย","",IF('ชื่อ-คะแนน'!$D30="พัก","",IF(X$6="?",X$6,X$6)))))</f>
        <v>0</v>
      </c>
      <c r="Y31" s="811">
        <f>IF('ชื่อ-คะแนน'!$C30="","",IF('ชื่อ-คะแนน'!$D30="ออก","",IF('ชื่อ-คะแนน'!$D30="ย้าย","",IF('ชื่อ-คะแนน'!$D30="พัก","",IF(Y$6="?",Y$6,Y$6)))))</f>
        <v>0</v>
      </c>
      <c r="Z31" s="811">
        <f>IF('ชื่อ-คะแนน'!$C30="","",IF('ชื่อ-คะแนน'!$D30="ออก","",IF('ชื่อ-คะแนน'!$D30="ย้าย","",IF('ชื่อ-คะแนน'!$D30="พัก","",IF(Z$6="?",Z$6,Z$6)))))</f>
        <v>0</v>
      </c>
      <c r="AA31" s="811">
        <f>IF('ชื่อ-คะแนน'!$C30="","",IF('ชื่อ-คะแนน'!$D30="ออก","",IF('ชื่อ-คะแนน'!$D30="ย้าย","",IF('ชื่อ-คะแนน'!$D30="พัก","",IF(AA$6="?",AA$6,AA$6)))))</f>
        <v>0</v>
      </c>
      <c r="AB31" s="812">
        <f>IF('ชื่อ-คะแนน'!$C30="","",IF('ชื่อ-คะแนน'!$D30="ออก","",IF('ชื่อ-คะแนน'!$D30="ย้าย","",IF('ชื่อ-คะแนน'!$D30="พัก","",IF(AB$6="?",AB$6,AB$6)))))</f>
        <v>0</v>
      </c>
      <c r="AC31" s="813"/>
      <c r="AD31" s="810">
        <f>IF('ชื่อ-คะแนน'!$C30="","",IF('ชื่อ-คะแนน'!$D30="ออก","",IF('ชื่อ-คะแนน'!$D30="ย้าย","",IF('ชื่อ-คะแนน'!$D30="พัก","",IF(AD$6="?",AD$6,AD$6)))))</f>
        <v>0</v>
      </c>
      <c r="AE31" s="811">
        <f>IF('ชื่อ-คะแนน'!$C30="","",IF('ชื่อ-คะแนน'!$D30="ออก","",IF('ชื่อ-คะแนน'!$D30="ย้าย","",IF('ชื่อ-คะแนน'!$D30="พัก","",IF(AE$6="?",AE$6,AE$6)))))</f>
        <v>0</v>
      </c>
      <c r="AF31" s="811">
        <f>IF('ชื่อ-คะแนน'!$C30="","",IF('ชื่อ-คะแนน'!$D30="ออก","",IF('ชื่อ-คะแนน'!$D30="ย้าย","",IF('ชื่อ-คะแนน'!$D30="พัก","",IF(AF$6="?",AF$6,AF$6)))))</f>
        <v>0</v>
      </c>
      <c r="AG31" s="811">
        <f>IF('ชื่อ-คะแนน'!$C30="","",IF('ชื่อ-คะแนน'!$D30="ออก","",IF('ชื่อ-คะแนน'!$D30="ย้าย","",IF('ชื่อ-คะแนน'!$D30="พัก","",IF($AG$6="?",$AG$6,$AG$6)))))</f>
        <v>0</v>
      </c>
      <c r="AH31" s="812">
        <f>IF('ชื่อ-คะแนน'!$C30="","",IF('ชื่อ-คะแนน'!$D30="ออก","",IF('ชื่อ-คะแนน'!$D30="ย้าย","",IF('ชื่อ-คะแนน'!$D30="พัก","",IF($AH$6="?",$AH$6,$AH$6)))))</f>
        <v>0</v>
      </c>
      <c r="AI31" s="813"/>
      <c r="AJ31" s="810">
        <f>IF('ชื่อ-คะแนน'!$C30="","",IF('ชื่อ-คะแนน'!$D30="ออก","",IF('ชื่อ-คะแนน'!$D30="ย้าย","",IF('ชื่อ-คะแนน'!$D30="พัก","",IF($AJ$6="?",$AJ$6,$AJ$6)))))</f>
        <v>0</v>
      </c>
      <c r="AK31" s="811">
        <f>IF('ชื่อ-คะแนน'!$C30="","",IF('ชื่อ-คะแนน'!$D30="ออก","",IF('ชื่อ-คะแนน'!$D30="ย้าย","",IF('ชื่อ-คะแนน'!$D30="พัก","",IF($AK$6="?",$AK$6,$AK$6)))))</f>
        <v>0</v>
      </c>
      <c r="AL31" s="811">
        <f>IF('ชื่อ-คะแนน'!$C30="","",IF('ชื่อ-คะแนน'!$D30="ออก","",IF('ชื่อ-คะแนน'!$D30="ย้าย","",IF('ชื่อ-คะแนน'!$D30="พัก","",IF($AL$6="?",$AL$6,$AL$6)))))</f>
        <v>0</v>
      </c>
      <c r="AM31" s="811">
        <f>IF('ชื่อ-คะแนน'!$C30="","",IF('ชื่อ-คะแนน'!$D30="ออก","",IF('ชื่อ-คะแนน'!$D30="ย้าย","",IF('ชื่อ-คะแนน'!$D30="พัก","",IF($AM$6="?",$AM$6,$AM$6)))))</f>
        <v>0</v>
      </c>
      <c r="AN31" s="812">
        <f>IF('ชื่อ-คะแนน'!$C30="","",IF('ชื่อ-คะแนน'!$D30="ออก","",IF('ชื่อ-คะแนน'!$D30="ย้าย","",IF('ชื่อ-คะแนน'!$D30="พัก","",IF($AN$6="?",$AN$6,$AN$6)))))</f>
        <v>0</v>
      </c>
      <c r="AO31" s="813"/>
      <c r="AP31" s="810">
        <f>IF('ชื่อ-คะแนน'!$C30="","",IF('ชื่อ-คะแนน'!$D30="ออก","",IF('ชื่อ-คะแนน'!$D30="ย้าย","",IF('ชื่อ-คะแนน'!$D30="พัก","",IF($AP$6="?",$AP$6,$AP$6)))))</f>
        <v>0</v>
      </c>
      <c r="AQ31" s="811">
        <f>IF('ชื่อ-คะแนน'!$C30="","",IF('ชื่อ-คะแนน'!$D30="ออก","",IF('ชื่อ-คะแนน'!$D30="ย้าย","",IF('ชื่อ-คะแนน'!$D30="พัก","",IF($AQ$6="?",$AQ$6,$AQ$6)))))</f>
        <v>0</v>
      </c>
      <c r="AR31" s="811">
        <f>IF('ชื่อ-คะแนน'!$C30="","",IF('ชื่อ-คะแนน'!$D30="ออก","",IF('ชื่อ-คะแนน'!$D30="ย้าย","",IF('ชื่อ-คะแนน'!$D30="พัก","",IF($AR$6="?",$AR$6,$AR$6)))))</f>
        <v>0</v>
      </c>
      <c r="AS31" s="811">
        <f>IF('ชื่อ-คะแนน'!$C30="","",IF('ชื่อ-คะแนน'!$D30="ออก","",IF('ชื่อ-คะแนน'!$D30="ย้าย","",IF('ชื่อ-คะแนน'!$D30="พัก","",IF($AS$6="?",$AS$6,$AS$6)))))</f>
        <v>0</v>
      </c>
      <c r="AT31" s="812">
        <f>IF('ชื่อ-คะแนน'!$C30="","",IF('ชื่อ-คะแนน'!$D30="ออก","",IF('ชื่อ-คะแนน'!$D30="ย้าย","",IF('ชื่อ-คะแนน'!$D30="พัก","",IF($AT$6="?",$AT$6,$AT$6)))))</f>
        <v>0</v>
      </c>
      <c r="AU31" s="813"/>
      <c r="AV31" s="810">
        <f>IF('ชื่อ-คะแนน'!$C30="","",IF('ชื่อ-คะแนน'!$D30="ออก","",IF('ชื่อ-คะแนน'!$D30="ย้าย","",IF('ชื่อ-คะแนน'!$D30="พัก","",IF($AV$6="?",$AV$6,$AV$6)))))</f>
        <v>0</v>
      </c>
      <c r="AW31" s="811">
        <f>IF('ชื่อ-คะแนน'!$C30="","",IF('ชื่อ-คะแนน'!$D30="ออก","",IF('ชื่อ-คะแนน'!$D30="ย้าย","",IF('ชื่อ-คะแนน'!$D30="พัก","",IF($AW$6="?",$AW$6,$AW$6)))))</f>
        <v>0</v>
      </c>
      <c r="AX31" s="811">
        <f>IF('ชื่อ-คะแนน'!$C30="","",IF('ชื่อ-คะแนน'!$D30="ออก","",IF('ชื่อ-คะแนน'!$D30="ย้าย","",IF('ชื่อ-คะแนน'!$D30="พัก","",IF($AX$6="?",$AX$6,$AX$6)))))</f>
        <v>0</v>
      </c>
      <c r="AY31" s="811">
        <f>IF('ชื่อ-คะแนน'!$C30="","",IF('ชื่อ-คะแนน'!$D30="ออก","",IF('ชื่อ-คะแนน'!$D30="ย้าย","",IF('ชื่อ-คะแนน'!$D30="พัก","",IF($AY$6="?",$AY$6,$AY$6)))))</f>
        <v>0</v>
      </c>
      <c r="AZ31" s="812">
        <f>IF('ชื่อ-คะแนน'!$C30="","",IF('ชื่อ-คะแนน'!$D30="ออก","",IF('ชื่อ-คะแนน'!$D30="ย้าย","",IF('ชื่อ-คะแนน'!$D30="พัก","",IF($AZ$6="?",$AZ$6,$AZ$6)))))</f>
        <v>0</v>
      </c>
      <c r="BA31" s="813"/>
      <c r="BB31" s="1422">
        <f>IF('ชื่อ-คะแนน'!$C30="","",IF('ชื่อ-คะแนน'!$D30="ออก","",IF('ชื่อ-คะแนน'!$D30="ย้าย","",IF('ชื่อ-คะแนน'!$D30="พัก","",IF($BB$6="?",$BB$6,$BB$6)))))</f>
        <v>0</v>
      </c>
      <c r="BC31" s="1423">
        <f>IF('ชื่อ-คะแนน'!$C30="","",IF('ชื่อ-คะแนน'!$D30="ออก","",IF('ชื่อ-คะแนน'!$D30="ย้าย","",IF('ชื่อ-คะแนน'!$D30="พัก","",IF($BC$6="?",$BC$6,$BC$6)))))</f>
        <v>0</v>
      </c>
      <c r="BD31" s="1423">
        <f>IF('ชื่อ-คะแนน'!$C30="","",IF('ชื่อ-คะแนน'!$D30="ออก","",IF('ชื่อ-คะแนน'!$D30="ย้าย","",IF('ชื่อ-คะแนน'!$D30="พัก","",IF($BD$6="?",$BD$6,$BD$6)))))</f>
        <v>0</v>
      </c>
      <c r="BE31" s="1423">
        <f>IF('ชื่อ-คะแนน'!$C30="","",IF('ชื่อ-คะแนน'!$D30="ออก","",IF('ชื่อ-คะแนน'!$D30="ย้าย","",IF('ชื่อ-คะแนน'!$D30="พัก","",IF($BE$6="?",$BE$6,$BE$6)))))</f>
        <v>0</v>
      </c>
      <c r="BF31" s="1424">
        <f>IF('ชื่อ-คะแนน'!$C30="","",IF('ชื่อ-คะแนน'!$D30="ออก","",IF('ชื่อ-คะแนน'!$D30="ย้าย","",IF('ชื่อ-คะแนน'!$D30="พัก","",IF($BF$6="?",$BF$6,$BF$6)))))</f>
        <v>0</v>
      </c>
      <c r="BG31" s="813"/>
      <c r="BH31" s="814">
        <f>IF('ชื่อ-คะแนน'!$C30="","",IF('ชื่อ-คะแนน'!$D30="ออก","",IF('ชื่อ-คะแนน'!$D30="ย้าย","",IF('ชื่อ-คะแนน'!$D30="พัก","",IF($BH$6="?",$BH$6,$BH$6)))))</f>
        <v>0</v>
      </c>
      <c r="BI31" s="815">
        <f>IF('ชื่อ-คะแนน'!$C30="","",IF('ชื่อ-คะแนน'!$D30="ออก","",IF('ชื่อ-คะแนน'!$D30="ย้าย","",IF('ชื่อ-คะแนน'!$D30="พัก","",IF($BI$6="?",$BI$6,$BI$6)))))</f>
        <v>0</v>
      </c>
      <c r="BJ31" s="815">
        <f>IF('ชื่อ-คะแนน'!$C30="","",IF('ชื่อ-คะแนน'!$D30="ออก","",IF('ชื่อ-คะแนน'!$D30="ย้าย","",IF('ชื่อ-คะแนน'!$D30="พัก","",IF($BJ$6="?",$BJ$6,$BJ$6)))))</f>
        <v>0</v>
      </c>
      <c r="BK31" s="815">
        <f>IF('ชื่อ-คะแนน'!$C30="","",IF('ชื่อ-คะแนน'!$D30="ออก","",IF('ชื่อ-คะแนน'!$D30="ย้าย","",IF('ชื่อ-คะแนน'!$D30="พัก","",IF($BK$6="?",$BK$6,$BK$6)))))</f>
        <v>0</v>
      </c>
      <c r="BL31" s="816">
        <f>IF('ชื่อ-คะแนน'!$C30="","",IF('ชื่อ-คะแนน'!$D30="ออก","",IF('ชื่อ-คะแนน'!$D30="ย้าย","",IF('ชื่อ-คะแนน'!$D30="พัก","",IF($BL$6="?",$BL$6,$BL$6)))))</f>
        <v>0</v>
      </c>
      <c r="BM31" s="813"/>
      <c r="BN31" s="810">
        <f>IF('ชื่อ-คะแนน'!$C30="","",IF('ชื่อ-คะแนน'!$D30="ออก","",IF('ชื่อ-คะแนน'!$D30="ย้าย","",IF('ชื่อ-คะแนน'!$D30="พัก","",IF($BN$6="?",$BN$6,$BN$6)))))</f>
        <v>0</v>
      </c>
      <c r="BO31" s="811">
        <f>IF('ชื่อ-คะแนน'!$C30="","",IF('ชื่อ-คะแนน'!$D30="ออก","",IF('ชื่อ-คะแนน'!$D30="ย้าย","",IF('ชื่อ-คะแนน'!$D30="พัก","",IF($BO$6="?",$BO$6,$BO$6)))))</f>
        <v>0</v>
      </c>
      <c r="BP31" s="811">
        <f>IF('ชื่อ-คะแนน'!$C30="","",IF('ชื่อ-คะแนน'!$D30="ออก","",IF('ชื่อ-คะแนน'!$D30="ย้าย","",IF('ชื่อ-คะแนน'!$D30="พัก","",IF($BP$6="?",$BP$6,$BP$6)))))</f>
        <v>0</v>
      </c>
      <c r="BQ31" s="811">
        <f>IF('ชื่อ-คะแนน'!$C30="","",IF('ชื่อ-คะแนน'!$D30="ออก","",IF('ชื่อ-คะแนน'!$D30="ย้าย","",IF('ชื่อ-คะแนน'!$D30="พัก","",IF($BQ$6="?",$BQ$6,$BQ$6)))))</f>
        <v>0</v>
      </c>
      <c r="BR31" s="812">
        <f>IF('ชื่อ-คะแนน'!$C30="","",IF('ชื่อ-คะแนน'!$D30="ออก","",IF('ชื่อ-คะแนน'!$D30="ย้าย","",IF('ชื่อ-คะแนน'!$D30="พัก","",IF($BR$6="?",$BR$6,$BR$6)))))</f>
        <v>0</v>
      </c>
      <c r="BS31" s="813"/>
      <c r="BT31" s="810">
        <f>IF('ชื่อ-คะแนน'!$C30="","",IF('ชื่อ-คะแนน'!$D30="ออก","",IF('ชื่อ-คะแนน'!$D30="ย้าย","",IF('ชื่อ-คะแนน'!$D30="พัก","",IF($BT$6="?",$BT$6,$BT$6)))))</f>
        <v>0</v>
      </c>
      <c r="BU31" s="811">
        <f>IF('ชื่อ-คะแนน'!$C30="","",IF('ชื่อ-คะแนน'!$D30="ออก","",IF('ชื่อ-คะแนน'!$D30="ย้าย","",IF('ชื่อ-คะแนน'!$D30="พัก","",IF($BU$6="?",$BU$6,$BU$6)))))</f>
        <v>0</v>
      </c>
      <c r="BV31" s="811">
        <f>IF('ชื่อ-คะแนน'!$C30="","",IF('ชื่อ-คะแนน'!$D30="ออก","",IF('ชื่อ-คะแนน'!$D30="ย้าย","",IF('ชื่อ-คะแนน'!$D30="พัก","",IF($BV$6="?",$BV$6,$BV$6)))))</f>
        <v>0</v>
      </c>
      <c r="BW31" s="811">
        <f>IF('ชื่อ-คะแนน'!$C30="","",IF('ชื่อ-คะแนน'!$D30="ออก","",IF('ชื่อ-คะแนน'!$D30="ย้าย","",IF('ชื่อ-คะแนน'!$D30="พัก","",IF($BW$6="?",$BW$6,$BW$6)))))</f>
        <v>0</v>
      </c>
      <c r="BX31" s="812">
        <f>IF('ชื่อ-คะแนน'!$C30="","",IF('ชื่อ-คะแนน'!$D30="ออก","",IF('ชื่อ-คะแนน'!$D30="ย้าย","",IF('ชื่อ-คะแนน'!$D30="พัก","",IF($BX$6="?",$BX$6,$BX$6)))))</f>
        <v>0</v>
      </c>
      <c r="BY31" s="813"/>
      <c r="BZ31" s="810">
        <f>IF('ชื่อ-คะแนน'!$C30="","",IF('ชื่อ-คะแนน'!$D30="ออก","",IF('ชื่อ-คะแนน'!$D30="ย้าย","",IF('ชื่อ-คะแนน'!$D30="พัก","",IF($BZ$6="?",$BZ$6,$BZ$6)))))</f>
        <v>0</v>
      </c>
      <c r="CA31" s="811">
        <f>IF('ชื่อ-คะแนน'!$C30="","",IF('ชื่อ-คะแนน'!$D30="ออก","",IF('ชื่อ-คะแนน'!$D30="ย้าย","",IF('ชื่อ-คะแนน'!$D30="พัก","",IF($CA$6="?",$CA$6,$CA$6)))))</f>
        <v>0</v>
      </c>
      <c r="CB31" s="811">
        <f>IF('ชื่อ-คะแนน'!$C30="","",IF('ชื่อ-คะแนน'!$D30="ออก","",IF('ชื่อ-คะแนน'!$D30="ย้าย","",IF('ชื่อ-คะแนน'!$D30="พัก","",IF($CB$6="?",$CB$6,$CB$6)))))</f>
        <v>0</v>
      </c>
      <c r="CC31" s="811">
        <f>IF('ชื่อ-คะแนน'!$C30="","",IF('ชื่อ-คะแนน'!$D30="ออก","",IF('ชื่อ-คะแนน'!$D30="ย้าย","",IF('ชื่อ-คะแนน'!$D30="พัก","",IF($CC$6="?",$CC$6,$CC$6)))))</f>
        <v>0</v>
      </c>
      <c r="CD31" s="812">
        <f>IF('ชื่อ-คะแนน'!$C30="","",IF('ชื่อ-คะแนน'!$D30="ออก","",IF('ชื่อ-คะแนน'!$D30="ย้าย","",IF('ชื่อ-คะแนน'!$D30="พัก","",IF($CD$6="?",$CD$6,$CD$6)))))</f>
        <v>0</v>
      </c>
      <c r="CE31" s="813"/>
      <c r="CF31" s="810">
        <f>IF('ชื่อ-คะแนน'!$C30="","",IF('ชื่อ-คะแนน'!$D30="ออก","",IF('ชื่อ-คะแนน'!$D30="ย้าย","",IF('ชื่อ-คะแนน'!$D30="พัก","",IF($CF$6="?",$CF$6,$CF$6)))))</f>
        <v>0</v>
      </c>
      <c r="CG31" s="811">
        <f>IF('ชื่อ-คะแนน'!$C30="","",IF('ชื่อ-คะแนน'!$D30="ออก","",IF('ชื่อ-คะแนน'!$D30="ย้าย","",IF('ชื่อ-คะแนน'!$D30="พัก","",IF($CG$6="?",$CG$6,$CG$6)))))</f>
        <v>0</v>
      </c>
      <c r="CH31" s="811">
        <f>IF('ชื่อ-คะแนน'!$C30="","",IF('ชื่อ-คะแนน'!$D30="ออก","",IF('ชื่อ-คะแนน'!$D30="ย้าย","",IF('ชื่อ-คะแนน'!$D30="พัก","",IF($CH$6="?",$CH$6,$CH$6)))))</f>
        <v>0</v>
      </c>
      <c r="CI31" s="811">
        <f>IF('ชื่อ-คะแนน'!$C30="","",IF('ชื่อ-คะแนน'!$D30="ออก","",IF('ชื่อ-คะแนน'!$D30="ย้าย","",IF('ชื่อ-คะแนน'!$D30="พัก","",IF($CI$6="?",$CI$6,$CI$6)))))</f>
        <v>0</v>
      </c>
      <c r="CJ31" s="812">
        <f>IF('ชื่อ-คะแนน'!$C30="","",IF('ชื่อ-คะแนน'!$D30="ออก","",IF('ชื่อ-คะแนน'!$D30="ย้าย","",IF('ชื่อ-คะแนน'!$D30="พัก","",IF($CJ$6="?",$CJ$6,$CJ$6)))))</f>
        <v>0</v>
      </c>
      <c r="CK31" s="813"/>
      <c r="CL31" s="810">
        <f>IF('ชื่อ-คะแนน'!$C30="","",IF('ชื่อ-คะแนน'!$D30="ออก","",IF('ชื่อ-คะแนน'!$D30="ย้าย","",IF('ชื่อ-คะแนน'!$D30="พัก","",IF($CL$6="?",$CL$6,$CL$6)))))</f>
        <v>0</v>
      </c>
      <c r="CM31" s="811">
        <f>IF('ชื่อ-คะแนน'!$C30="","",IF('ชื่อ-คะแนน'!$D30="ออก","",IF('ชื่อ-คะแนน'!$D30="ย้าย","",IF('ชื่อ-คะแนน'!$D30="พัก","",IF($CM$6="?",$CM$6,$CM$6)))))</f>
        <v>0</v>
      </c>
      <c r="CN31" s="811">
        <f>IF('ชื่อ-คะแนน'!$C30="","",IF('ชื่อ-คะแนน'!$D30="ออก","",IF('ชื่อ-คะแนน'!$D30="ย้าย","",IF('ชื่อ-คะแนน'!$D30="พัก","",IF($CN$6="?",$CN$6,$CN$6)))))</f>
        <v>0</v>
      </c>
      <c r="CO31" s="811">
        <f>IF('ชื่อ-คะแนน'!$C30="","",IF('ชื่อ-คะแนน'!$D30="ออก","",IF('ชื่อ-คะแนน'!$D30="ย้าย","",IF('ชื่อ-คะแนน'!$D30="พัก","",IF($CO$6="?",$CO$6,$CO$6)))))</f>
        <v>0</v>
      </c>
      <c r="CP31" s="812">
        <f>IF('ชื่อ-คะแนน'!$C30="","",IF('ชื่อ-คะแนน'!$D30="ออก","",IF('ชื่อ-คะแนน'!$D30="ย้าย","",IF('ชื่อ-คะแนน'!$D30="พัก","",IF($CP$6="?",$CP$6,$CP$6)))))</f>
        <v>0</v>
      </c>
      <c r="CQ31" s="813"/>
      <c r="CR31" s="810">
        <f>IF('ชื่อ-คะแนน'!$C30="","",IF('ชื่อ-คะแนน'!$D30="ออก","",IF('ชื่อ-คะแนน'!$D30="ย้าย","",IF('ชื่อ-คะแนน'!$D30="พัก","",IF($CR$6="?",$CR$6,$CR$6)))))</f>
        <v>0</v>
      </c>
      <c r="CS31" s="811">
        <f>IF('ชื่อ-คะแนน'!$C30="","",IF('ชื่อ-คะแนน'!$D30="ออก","",IF('ชื่อ-คะแนน'!$D30="ย้าย","",IF('ชื่อ-คะแนน'!$D30="พัก","",IF($CS$6="?",$CS$6,$CS$6)))))</f>
        <v>0</v>
      </c>
      <c r="CT31" s="811">
        <f>IF('ชื่อ-คะแนน'!$C30="","",IF('ชื่อ-คะแนน'!$D30="ออก","",IF('ชื่อ-คะแนน'!$D30="ย้าย","",IF('ชื่อ-คะแนน'!$D30="พัก","",IF($CT$6="?",$CT$6,$CT$6)))))</f>
        <v>0</v>
      </c>
      <c r="CU31" s="811">
        <f>IF('ชื่อ-คะแนน'!$C30="","",IF('ชื่อ-คะแนน'!$D30="ออก","",IF('ชื่อ-คะแนน'!$D30="ย้าย","",IF('ชื่อ-คะแนน'!$D30="พัก","",IF($CU$6="?",$CU$6,$CU$6)))))</f>
        <v>0</v>
      </c>
      <c r="CV31" s="812">
        <f>IF('ชื่อ-คะแนน'!$C30="","",IF('ชื่อ-คะแนน'!$D30="ออก","",IF('ชื่อ-คะแนน'!$D30="ย้าย","",IF('ชื่อ-คะแนน'!$D30="พัก","",IF($CV$6="?",$CV$6,$CV$6)))))</f>
        <v>0</v>
      </c>
      <c r="CW31" s="813"/>
      <c r="CX31" s="810">
        <f>IF('ชื่อ-คะแนน'!$C30="","",IF('ชื่อ-คะแนน'!$D30="ออก","",IF('ชื่อ-คะแนน'!$D30="ย้าย","",IF('ชื่อ-คะแนน'!$D30="พัก","",IF($CX$6="?",$CX$6,$CX$6)))))</f>
        <v>0</v>
      </c>
      <c r="CY31" s="811">
        <f>IF('ชื่อ-คะแนน'!$C30="","",IF('ชื่อ-คะแนน'!$D30="ออก","",IF('ชื่อ-คะแนน'!$D30="ย้าย","",IF('ชื่อ-คะแนน'!$D30="พัก","",IF($CY$6="?",$CY$6,$CY$6)))))</f>
        <v>0</v>
      </c>
      <c r="CZ31" s="811">
        <f>IF('ชื่อ-คะแนน'!$C30="","",IF('ชื่อ-คะแนน'!$D30="ออก","",IF('ชื่อ-คะแนน'!$D30="ย้าย","",IF('ชื่อ-คะแนน'!$D30="พัก","",IF($CZ$6="?",$CZ$6,$CZ$6)))))</f>
        <v>0</v>
      </c>
      <c r="DA31" s="811">
        <f>IF('ชื่อ-คะแนน'!$C30="","",IF('ชื่อ-คะแนน'!$D30="ออก","",IF('ชื่อ-คะแนน'!$D30="ย้าย","",IF('ชื่อ-คะแนน'!$D30="พัก","",IF($DA$6="?",$DA$6,$DA$6)))))</f>
        <v>0</v>
      </c>
      <c r="DB31" s="812">
        <f>IF('ชื่อ-คะแนน'!$C30="","",IF('ชื่อ-คะแนน'!$D30="ออก","",IF('ชื่อ-คะแนน'!$D30="ย้าย","",IF('ชื่อ-คะแนน'!$D30="พัก","",IF($DB$6="?",$DB$6,$DB$6)))))</f>
        <v>0</v>
      </c>
      <c r="DC31" s="813"/>
      <c r="DD31" s="1422">
        <f>IF('ชื่อ-คะแนน'!$C30="","",IF('ชื่อ-คะแนน'!$D30="ออก","",IF('ชื่อ-คะแนน'!$D30="ย้าย","",IF('ชื่อ-คะแนน'!$D30="พัก","",IF($DD$6="?",$DD$6,$DD$6)))))</f>
        <v>0</v>
      </c>
      <c r="DE31" s="1423">
        <f>IF('ชื่อ-คะแนน'!$C30="","",IF('ชื่อ-คะแนน'!$D30="ออก","",IF('ชื่อ-คะแนน'!$D30="ย้าย","",IF('ชื่อ-คะแนน'!$D30="พัก","",IF($DE$6="?",$DE$6,$DE$6)))))</f>
        <v>0</v>
      </c>
      <c r="DF31" s="1423">
        <f>IF('ชื่อ-คะแนน'!$C30="","",IF('ชื่อ-คะแนน'!$D30="ออก","",IF('ชื่อ-คะแนน'!$D30="ย้าย","",IF('ชื่อ-คะแนน'!$D30="พัก","",IF($DF$6="?",$DF$6,$DF$6)))))</f>
        <v>0</v>
      </c>
      <c r="DG31" s="1423">
        <f>IF('ชื่อ-คะแนน'!$C30="","",IF('ชื่อ-คะแนน'!$D30="ออก","",IF('ชื่อ-คะแนน'!$D30="ย้าย","",IF('ชื่อ-คะแนน'!$D30="พัก","",IF($DG$6="?",$DG$6,$DG$6)))))</f>
        <v>0</v>
      </c>
      <c r="DH31" s="1424">
        <f>IF('ชื่อ-คะแนน'!$C30="","",IF('ชื่อ-คะแนน'!$D30="ออก","",IF('ชื่อ-คะแนน'!$D30="ย้าย","",IF('ชื่อ-คะแนน'!$D30="พัก","",IF($DH$6="?",$DH$6,$DH$6)))))</f>
        <v>0</v>
      </c>
      <c r="DI31" s="813"/>
      <c r="DJ31" s="810">
        <f>IF('ชื่อ-คะแนน'!$C30="","",IF('ชื่อ-คะแนน'!$D30="ออก","",IF('ชื่อ-คะแนน'!$D30="ย้าย","",IF('ชื่อ-คะแนน'!$D30="พัก","",IF($DJ$6="?",$DJ$6,$DJ$6)))))</f>
        <v>0</v>
      </c>
      <c r="DK31" s="811">
        <f>IF('ชื่อ-คะแนน'!$C30="","",IF('ชื่อ-คะแนน'!$D30="ออก","",IF('ชื่อ-คะแนน'!$D30="ย้าย","",IF('ชื่อ-คะแนน'!$D30="พัก","",IF($DK$6="?",$DK$6,$DK$6)))))</f>
        <v>0</v>
      </c>
      <c r="DL31" s="811">
        <f>IF('ชื่อ-คะแนน'!$C30="","",IF('ชื่อ-คะแนน'!$D30="ออก","",IF('ชื่อ-คะแนน'!$D30="ย้าย","",IF('ชื่อ-คะแนน'!$D30="พัก","",IF($DL$6="?",$DL$6,$DL$6)))))</f>
        <v>0</v>
      </c>
      <c r="DM31" s="811">
        <f>IF('ชื่อ-คะแนน'!$C30="","",IF('ชื่อ-คะแนน'!$D30="ออก","",IF('ชื่อ-คะแนน'!$D30="ย้าย","",IF('ชื่อ-คะแนน'!$D30="พัก","",IF($DM$6="?",$DM$6,$DM$6)))))</f>
        <v>0</v>
      </c>
      <c r="DN31" s="812">
        <f>IF('ชื่อ-คะแนน'!$C30="","",IF('ชื่อ-คะแนน'!$D30="ออก","",IF('ชื่อ-คะแนน'!$D30="ย้าย","",IF('ชื่อ-คะแนน'!$D30="พัก","",IF($DN$6="?",$DN$6,$DN$6)))))</f>
        <v>0</v>
      </c>
      <c r="DO31" s="813"/>
      <c r="DP31" s="814">
        <f>IF('ชื่อ-คะแนน'!$C30="","",IF('ชื่อ-คะแนน'!$D30="ออก","",IF('ชื่อ-คะแนน'!$D30="ย้าย","",IF('ชื่อ-คะแนน'!$D30="พัก","",IF($DP$6="?",$DP$6,$DP$6)))))</f>
        <v>0</v>
      </c>
      <c r="DQ31" s="815">
        <f>IF('ชื่อ-คะแนน'!$C30="","",IF('ชื่อ-คะแนน'!$D30="ออก","",IF('ชื่อ-คะแนน'!$D30="ย้าย","",IF('ชื่อ-คะแนน'!$D30="พัก","",IF($DQ$6="?",$DQ$6,$DQ$6)))))</f>
        <v>0</v>
      </c>
      <c r="DR31" s="815">
        <f>IF('ชื่อ-คะแนน'!$C30="","",IF('ชื่อ-คะแนน'!$D30="ออก","",IF('ชื่อ-คะแนน'!$D30="ย้าย","",IF('ชื่อ-คะแนน'!$D30="พัก","",IF($DR$6="?",$DR$6,$DR$6)))))</f>
        <v>0</v>
      </c>
      <c r="DS31" s="815">
        <f>IF('ชื่อ-คะแนน'!$C30="","",IF('ชื่อ-คะแนน'!$D30="ออก","",IF('ชื่อ-คะแนน'!$D30="ย้าย","",IF('ชื่อ-คะแนน'!$D30="พัก","",IF($DS$6="?",$DS$6,$DS$6)))))</f>
        <v>0</v>
      </c>
      <c r="DT31" s="816">
        <f>IF('ชื่อ-คะแนน'!$C30="","",IF('ชื่อ-คะแนน'!$D30="ออก","",IF('ชื่อ-คะแนน'!$D30="ย้าย","",IF('ชื่อ-คะแนน'!$D30="พัก","",IF($DT$6="?",$DT$6,$DT$6)))))</f>
        <v>0</v>
      </c>
      <c r="DU31" s="813"/>
      <c r="DV31" s="810">
        <f>IF('ชื่อ-คะแนน'!$C30="","",IF('ชื่อ-คะแนน'!$D30="ออก","",IF('ชื่อ-คะแนน'!$D30="ย้าย","",IF('ชื่อ-คะแนน'!$D30="พัก","",IF($DV$6="?",$DV$6,$DV$6)))))</f>
        <v>0</v>
      </c>
      <c r="DW31" s="811">
        <f>IF('ชื่อ-คะแนน'!$C30="","",IF('ชื่อ-คะแนน'!$D30="ออก","",IF('ชื่อ-คะแนน'!$D30="ย้าย","",IF('ชื่อ-คะแนน'!$D30="พัก","",IF($DW$6="?",$DW$6,$DW$6)))))</f>
        <v>0</v>
      </c>
      <c r="DX31" s="811">
        <f>IF('ชื่อ-คะแนน'!$C30="","",IF('ชื่อ-คะแนน'!$D30="ออก","",IF('ชื่อ-คะแนน'!$D30="ย้าย","",IF('ชื่อ-คะแนน'!$D30="พัก","",IF($DX$6="?",$DX$6,$DX$6)))))</f>
        <v>0</v>
      </c>
      <c r="DY31" s="811">
        <f>IF('ชื่อ-คะแนน'!$C30="","",IF('ชื่อ-คะแนน'!$D30="ออก","",IF('ชื่อ-คะแนน'!$D30="ย้าย","",IF('ชื่อ-คะแนน'!$D30="พัก","",IF($DY$6="?",$DY$6,$DY$6)))))</f>
        <v>0</v>
      </c>
      <c r="DZ31" s="812">
        <f>IF('ชื่อ-คะแนน'!$C30="","",IF('ชื่อ-คะแนน'!$D30="ออก","",IF('ชื่อ-คะแนน'!$D30="ย้าย","",IF('ชื่อ-คะแนน'!$D30="พัก","",IF($DZ$6="?",$DZ$6,$DZ$6)))))</f>
        <v>0</v>
      </c>
      <c r="EA31" s="813"/>
      <c r="EB31" s="810">
        <f>IF('ชื่อ-คะแนน'!$C30="","",IF('ชื่อ-คะแนน'!$D30="ออก","",IF('ชื่อ-คะแนน'!$D30="ย้าย","",IF('ชื่อ-คะแนน'!$D30="พัก","",IF($EB$6="?",$EB$6,$EB$6)))))</f>
        <v>0</v>
      </c>
      <c r="EC31" s="811">
        <f>IF('ชื่อ-คะแนน'!$C30="","",IF('ชื่อ-คะแนน'!$D30="ออก","",IF('ชื่อ-คะแนน'!$D30="ย้าย","",IF('ชื่อ-คะแนน'!$D30="พัก","",IF($EC$6="?",$EC$6,$EC$6)))))</f>
        <v>0</v>
      </c>
      <c r="ED31" s="811">
        <f>IF('ชื่อ-คะแนน'!$C30="","",IF('ชื่อ-คะแนน'!$D30="ออก","",IF('ชื่อ-คะแนน'!$D30="ย้าย","",IF('ชื่อ-คะแนน'!$D30="พัก","",IF($ED$6="?",$ED$6,$ED$6)))))</f>
        <v>0</v>
      </c>
      <c r="EE31" s="811">
        <f>IF('ชื่อ-คะแนน'!$C30="","",IF('ชื่อ-คะแนน'!$D30="ออก","",IF('ชื่อ-คะแนน'!$D30="ย้าย","",IF('ชื่อ-คะแนน'!$D30="พัก","",IF($EE$6="?",$EE$6,$EE$6)))))</f>
        <v>0</v>
      </c>
      <c r="EF31" s="812">
        <f>IF('ชื่อ-คะแนน'!$C30="","",IF('ชื่อ-คะแนน'!$D30="ออก","",IF('ชื่อ-คะแนน'!$D30="ย้าย","",IF('ชื่อ-คะแนน'!$D30="พัก","",IF($EF$6="?",$EF$6,$EF$6)))))</f>
        <v>0</v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>0/1</v>
      </c>
      <c r="EI31" s="819">
        <f>IF('ชื่อ-คะแนน'!C30="","",COUNTIF(F31:EF31,"/")+SUM(F31:EF31))</f>
        <v>0</v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>
        <f>'ชื่อ-คะแนน'!A31</f>
        <v>26</v>
      </c>
      <c r="B32" s="794" t="str">
        <f>'ชื่อ-คะแนน'!B31</f>
        <v>12919</v>
      </c>
      <c r="C32" s="1311" t="str">
        <f>'ชื่อ-คะแนน'!C31</f>
        <v>นางสาว ปนัดดา  พรมปิก</v>
      </c>
      <c r="D32" s="780" t="str">
        <f>'ชื่อ-คะแนน'!D31</f>
        <v>เรียน</v>
      </c>
      <c r="E32" s="781" t="str">
        <f>'ชื่อ-คะแนน'!E31</f>
        <v/>
      </c>
      <c r="F32" s="782">
        <f>IF('ชื่อ-คะแนน'!$C31="","",IF('ชื่อ-คะแนน'!$D31="ออก","",IF('ชื่อ-คะแนน'!$D31="ย้าย","",IF('ชื่อ-คะแนน'!$D31="พัก","",IF(F$6="?",F$6,F$6)))))</f>
        <v>0</v>
      </c>
      <c r="G32" s="783">
        <f>IF('ชื่อ-คะแนน'!C31="","",IF('ชื่อ-คะแนน'!$D31="ออก","",IF('ชื่อ-คะแนน'!$D31="ย้าย","",IF('ชื่อ-คะแนน'!$D31="พัก","",IF(G$6="?",G$6,G$6)))))</f>
        <v>0</v>
      </c>
      <c r="H32" s="783">
        <f>IF('ชื่อ-คะแนน'!C31="","",IF('ชื่อ-คะแนน'!$D31="ออก","",IF('ชื่อ-คะแนน'!$D31="ย้าย","",IF('ชื่อ-คะแนน'!$D31="พัก","",IF(H$6="?",H$6,H$6)))))</f>
        <v>0</v>
      </c>
      <c r="I32" s="783">
        <f>IF('ชื่อ-คะแนน'!G31="","",IF('ชื่อ-คะแนน'!$D31="ออก","",IF('ชื่อ-คะแนน'!$D31="ย้าย","",IF('ชื่อ-คะแนน'!$D31="พัก","",IF(I$6="?",I$6,$I$6)))))</f>
        <v>0</v>
      </c>
      <c r="J32" s="784">
        <f>IF('ชื่อ-คะแนน'!$C31="","",IF('ชื่อ-คะแนน'!$D31="ออก","",IF('ชื่อ-คะแนน'!$D31="ย้าย","",IF('ชื่อ-คะแนน'!$D31="พัก","",IF(J$6="?",J$6,J$6)))))</f>
        <v>0</v>
      </c>
      <c r="K32" s="785"/>
      <c r="L32" s="782">
        <f>IF('ชื่อ-คะแนน'!$C31="","",IF('ชื่อ-คะแนน'!$D31="ออก","",IF('ชื่อ-คะแนน'!$D31="ย้าย","",IF('ชื่อ-คะแนน'!$D31="พัก","",IF(L$6="?",L$6,L$6)))))</f>
        <v>0</v>
      </c>
      <c r="M32" s="783">
        <f>IF('ชื่อ-คะแนน'!$C31="","",IF('ชื่อ-คะแนน'!$D31="ออก","",IF('ชื่อ-คะแนน'!$D31="ย้าย","",IF('ชื่อ-คะแนน'!$D31="พัก","",IF(M$6="?",M$6,M$6)))))</f>
        <v>0</v>
      </c>
      <c r="N32" s="783">
        <f>IF('ชื่อ-คะแนน'!$C31="","",IF('ชื่อ-คะแนน'!$D31="ออก","",IF('ชื่อ-คะแนน'!$D31="ย้าย","",IF('ชื่อ-คะแนน'!$D31="พัก","",IF(N$6="?",N$6,N$6)))))</f>
        <v>0</v>
      </c>
      <c r="O32" s="783">
        <f>IF('ชื่อ-คะแนน'!$C31="","",IF('ชื่อ-คะแนน'!$D31="ออก","",IF('ชื่อ-คะแนน'!$D31="ย้าย","",IF('ชื่อ-คะแนน'!$D31="พัก","",IF(O$6="?",O$6,O$6)))))</f>
        <v>0</v>
      </c>
      <c r="P32" s="784">
        <f>IF('ชื่อ-คะแนน'!$C31="","",IF('ชื่อ-คะแนน'!$D31="ออก","",IF('ชื่อ-คะแนน'!$D31="ย้าย","",IF('ชื่อ-คะแนน'!$D31="พัก","",IF(P$6="?",P$6,P$6)))))</f>
        <v>0</v>
      </c>
      <c r="Q32" s="785"/>
      <c r="R32" s="782">
        <f>IF('ชื่อ-คะแนน'!$C31="","",IF('ชื่อ-คะแนน'!$D31="ออก","",IF('ชื่อ-คะแนน'!$D31="ย้าย","",IF('ชื่อ-คะแนน'!$D31="พัก","",IF(R$6="?",R$6,R$6)))))</f>
        <v>0</v>
      </c>
      <c r="S32" s="783">
        <f>IF('ชื่อ-คะแนน'!$C31="","",IF('ชื่อ-คะแนน'!$D31="ออก","",IF('ชื่อ-คะแนน'!$D31="ย้าย","",IF('ชื่อ-คะแนน'!$D31="พัก","",IF(S$6="?",S$6,S$6)))))</f>
        <v>0</v>
      </c>
      <c r="T32" s="783">
        <f>IF('ชื่อ-คะแนน'!$C31="","",IF('ชื่อ-คะแนน'!$D31="ออก","",IF('ชื่อ-คะแนน'!$D31="ย้าย","",IF('ชื่อ-คะแนน'!$D31="พัก","",IF(T$6="?",T$6,T$6)))))</f>
        <v>0</v>
      </c>
      <c r="U32" s="783">
        <f>IF('ชื่อ-คะแนน'!$C31="","",IF('ชื่อ-คะแนน'!$D31="ออก","",IF('ชื่อ-คะแนน'!$D31="ย้าย","",IF('ชื่อ-คะแนน'!$D31="พัก","",IF(U$6="?",U$6,U$6)))))</f>
        <v>0</v>
      </c>
      <c r="V32" s="784">
        <f>IF('ชื่อ-คะแนน'!$C31="","",IF('ชื่อ-คะแนน'!$D31="ออก","",IF('ชื่อ-คะแนน'!$D31="ย้าย","",IF('ชื่อ-คะแนน'!$D31="พัก","",IF(V$6="?",V$6,V$6)))))</f>
        <v>0</v>
      </c>
      <c r="W32" s="785"/>
      <c r="X32" s="782">
        <f>IF('ชื่อ-คะแนน'!$C31="","",IF('ชื่อ-คะแนน'!$D31="ออก","",IF('ชื่อ-คะแนน'!$D31="ย้าย","",IF('ชื่อ-คะแนน'!$D31="พัก","",IF(X$6="?",X$6,X$6)))))</f>
        <v>0</v>
      </c>
      <c r="Y32" s="783">
        <f>IF('ชื่อ-คะแนน'!$C31="","",IF('ชื่อ-คะแนน'!$D31="ออก","",IF('ชื่อ-คะแนน'!$D31="ย้าย","",IF('ชื่อ-คะแนน'!$D31="พัก","",IF(Y$6="?",Y$6,Y$6)))))</f>
        <v>0</v>
      </c>
      <c r="Z32" s="783">
        <f>IF('ชื่อ-คะแนน'!$C31="","",IF('ชื่อ-คะแนน'!$D31="ออก","",IF('ชื่อ-คะแนน'!$D31="ย้าย","",IF('ชื่อ-คะแนน'!$D31="พัก","",IF(Z$6="?",Z$6,Z$6)))))</f>
        <v>0</v>
      </c>
      <c r="AA32" s="783">
        <f>IF('ชื่อ-คะแนน'!$C31="","",IF('ชื่อ-คะแนน'!$D31="ออก","",IF('ชื่อ-คะแนน'!$D31="ย้าย","",IF('ชื่อ-คะแนน'!$D31="พัก","",IF(AA$6="?",AA$6,AA$6)))))</f>
        <v>0</v>
      </c>
      <c r="AB32" s="784">
        <f>IF('ชื่อ-คะแนน'!$C31="","",IF('ชื่อ-คะแนน'!$D31="ออก","",IF('ชื่อ-คะแนน'!$D31="ย้าย","",IF('ชื่อ-คะแนน'!$D31="พัก","",IF(AB$6="?",AB$6,AB$6)))))</f>
        <v>0</v>
      </c>
      <c r="AC32" s="785"/>
      <c r="AD32" s="782">
        <f>IF('ชื่อ-คะแนน'!$C31="","",IF('ชื่อ-คะแนน'!$D31="ออก","",IF('ชื่อ-คะแนน'!$D31="ย้าย","",IF('ชื่อ-คะแนน'!$D31="พัก","",IF(AD$6="?",AD$6,AD$6)))))</f>
        <v>0</v>
      </c>
      <c r="AE32" s="783">
        <f>IF('ชื่อ-คะแนน'!$C31="","",IF('ชื่อ-คะแนน'!$D31="ออก","",IF('ชื่อ-คะแนน'!$D31="ย้าย","",IF('ชื่อ-คะแนน'!$D31="พัก","",IF(AE$6="?",AE$6,AE$6)))))</f>
        <v>0</v>
      </c>
      <c r="AF32" s="783">
        <f>IF('ชื่อ-คะแนน'!$C31="","",IF('ชื่อ-คะแนน'!$D31="ออก","",IF('ชื่อ-คะแนน'!$D31="ย้าย","",IF('ชื่อ-คะแนน'!$D31="พัก","",IF(AF$6="?",AF$6,AF$6)))))</f>
        <v>0</v>
      </c>
      <c r="AG32" s="783">
        <f>IF('ชื่อ-คะแนน'!$C31="","",IF('ชื่อ-คะแนน'!$D31="ออก","",IF('ชื่อ-คะแนน'!$D31="ย้าย","",IF('ชื่อ-คะแนน'!$D31="พัก","",IF($AG$6="?",$AG$6,$AG$6)))))</f>
        <v>0</v>
      </c>
      <c r="AH32" s="784">
        <f>IF('ชื่อ-คะแนน'!$C31="","",IF('ชื่อ-คะแนน'!$D31="ออก","",IF('ชื่อ-คะแนน'!$D31="ย้าย","",IF('ชื่อ-คะแนน'!$D31="พัก","",IF($AH$6="?",$AH$6,$AH$6)))))</f>
        <v>0</v>
      </c>
      <c r="AI32" s="785"/>
      <c r="AJ32" s="782">
        <f>IF('ชื่อ-คะแนน'!$C31="","",IF('ชื่อ-คะแนน'!$D31="ออก","",IF('ชื่อ-คะแนน'!$D31="ย้าย","",IF('ชื่อ-คะแนน'!$D31="พัก","",IF($AJ$6="?",$AJ$6,$AJ$6)))))</f>
        <v>0</v>
      </c>
      <c r="AK32" s="783">
        <f>IF('ชื่อ-คะแนน'!$C31="","",IF('ชื่อ-คะแนน'!$D31="ออก","",IF('ชื่อ-คะแนน'!$D31="ย้าย","",IF('ชื่อ-คะแนน'!$D31="พัก","",IF($AK$6="?",$AK$6,$AK$6)))))</f>
        <v>0</v>
      </c>
      <c r="AL32" s="783">
        <f>IF('ชื่อ-คะแนน'!$C31="","",IF('ชื่อ-คะแนน'!$D31="ออก","",IF('ชื่อ-คะแนน'!$D31="ย้าย","",IF('ชื่อ-คะแนน'!$D31="พัก","",IF($AL$6="?",$AL$6,$AL$6)))))</f>
        <v>0</v>
      </c>
      <c r="AM32" s="783">
        <f>IF('ชื่อ-คะแนน'!$C31="","",IF('ชื่อ-คะแนน'!$D31="ออก","",IF('ชื่อ-คะแนน'!$D31="ย้าย","",IF('ชื่อ-คะแนน'!$D31="พัก","",IF($AM$6="?",$AM$6,$AM$6)))))</f>
        <v>0</v>
      </c>
      <c r="AN32" s="784">
        <f>IF('ชื่อ-คะแนน'!$C31="","",IF('ชื่อ-คะแนน'!$D31="ออก","",IF('ชื่อ-คะแนน'!$D31="ย้าย","",IF('ชื่อ-คะแนน'!$D31="พัก","",IF($AN$6="?",$AN$6,$AN$6)))))</f>
        <v>0</v>
      </c>
      <c r="AO32" s="785"/>
      <c r="AP32" s="782">
        <f>IF('ชื่อ-คะแนน'!$C31="","",IF('ชื่อ-คะแนน'!$D31="ออก","",IF('ชื่อ-คะแนน'!$D31="ย้าย","",IF('ชื่อ-คะแนน'!$D31="พัก","",IF($AP$6="?",$AP$6,$AP$6)))))</f>
        <v>0</v>
      </c>
      <c r="AQ32" s="783">
        <f>IF('ชื่อ-คะแนน'!$C31="","",IF('ชื่อ-คะแนน'!$D31="ออก","",IF('ชื่อ-คะแนน'!$D31="ย้าย","",IF('ชื่อ-คะแนน'!$D31="พัก","",IF($AQ$6="?",$AQ$6,$AQ$6)))))</f>
        <v>0</v>
      </c>
      <c r="AR32" s="783">
        <f>IF('ชื่อ-คะแนน'!$C31="","",IF('ชื่อ-คะแนน'!$D31="ออก","",IF('ชื่อ-คะแนน'!$D31="ย้าย","",IF('ชื่อ-คะแนน'!$D31="พัก","",IF($AR$6="?",$AR$6,$AR$6)))))</f>
        <v>0</v>
      </c>
      <c r="AS32" s="783">
        <f>IF('ชื่อ-คะแนน'!$C31="","",IF('ชื่อ-คะแนน'!$D31="ออก","",IF('ชื่อ-คะแนน'!$D31="ย้าย","",IF('ชื่อ-คะแนน'!$D31="พัก","",IF($AS$6="?",$AS$6,$AS$6)))))</f>
        <v>0</v>
      </c>
      <c r="AT32" s="784">
        <f>IF('ชื่อ-คะแนน'!$C31="","",IF('ชื่อ-คะแนน'!$D31="ออก","",IF('ชื่อ-คะแนน'!$D31="ย้าย","",IF('ชื่อ-คะแนน'!$D31="พัก","",IF($AT$6="?",$AT$6,$AT$6)))))</f>
        <v>0</v>
      </c>
      <c r="AU32" s="785"/>
      <c r="AV32" s="782">
        <f>IF('ชื่อ-คะแนน'!$C31="","",IF('ชื่อ-คะแนน'!$D31="ออก","",IF('ชื่อ-คะแนน'!$D31="ย้าย","",IF('ชื่อ-คะแนน'!$D31="พัก","",IF($AV$6="?",$AV$6,$AV$6)))))</f>
        <v>0</v>
      </c>
      <c r="AW32" s="783">
        <f>IF('ชื่อ-คะแนน'!$C31="","",IF('ชื่อ-คะแนน'!$D31="ออก","",IF('ชื่อ-คะแนน'!$D31="ย้าย","",IF('ชื่อ-คะแนน'!$D31="พัก","",IF($AW$6="?",$AW$6,$AW$6)))))</f>
        <v>0</v>
      </c>
      <c r="AX32" s="783">
        <f>IF('ชื่อ-คะแนน'!$C31="","",IF('ชื่อ-คะแนน'!$D31="ออก","",IF('ชื่อ-คะแนน'!$D31="ย้าย","",IF('ชื่อ-คะแนน'!$D31="พัก","",IF($AX$6="?",$AX$6,$AX$6)))))</f>
        <v>0</v>
      </c>
      <c r="AY32" s="783">
        <f>IF('ชื่อ-คะแนน'!$C31="","",IF('ชื่อ-คะแนน'!$D31="ออก","",IF('ชื่อ-คะแนน'!$D31="ย้าย","",IF('ชื่อ-คะแนน'!$D31="พัก","",IF($AY$6="?",$AY$6,$AY$6)))))</f>
        <v>0</v>
      </c>
      <c r="AZ32" s="784">
        <f>IF('ชื่อ-คะแนน'!$C31="","",IF('ชื่อ-คะแนน'!$D31="ออก","",IF('ชื่อ-คะแนน'!$D31="ย้าย","",IF('ชื่อ-คะแนน'!$D31="พัก","",IF($AZ$6="?",$AZ$6,$AZ$6)))))</f>
        <v>0</v>
      </c>
      <c r="BA32" s="785"/>
      <c r="BB32" s="1416">
        <f>IF('ชื่อ-คะแนน'!$C31="","",IF('ชื่อ-คะแนน'!$D31="ออก","",IF('ชื่อ-คะแนน'!$D31="ย้าย","",IF('ชื่อ-คะแนน'!$D31="พัก","",IF($BB$6="?",$BB$6,$BB$6)))))</f>
        <v>0</v>
      </c>
      <c r="BC32" s="1417">
        <f>IF('ชื่อ-คะแนน'!$C31="","",IF('ชื่อ-คะแนน'!$D31="ออก","",IF('ชื่อ-คะแนน'!$D31="ย้าย","",IF('ชื่อ-คะแนน'!$D31="พัก","",IF($BC$6="?",$BC$6,$BC$6)))))</f>
        <v>0</v>
      </c>
      <c r="BD32" s="1417">
        <f>IF('ชื่อ-คะแนน'!$C31="","",IF('ชื่อ-คะแนน'!$D31="ออก","",IF('ชื่อ-คะแนน'!$D31="ย้าย","",IF('ชื่อ-คะแนน'!$D31="พัก","",IF($BD$6="?",$BD$6,$BD$6)))))</f>
        <v>0</v>
      </c>
      <c r="BE32" s="1417">
        <f>IF('ชื่อ-คะแนน'!$C31="","",IF('ชื่อ-คะแนน'!$D31="ออก","",IF('ชื่อ-คะแนน'!$D31="ย้าย","",IF('ชื่อ-คะแนน'!$D31="พัก","",IF($BE$6="?",$BE$6,$BE$6)))))</f>
        <v>0</v>
      </c>
      <c r="BF32" s="1418">
        <f>IF('ชื่อ-คะแนน'!$C31="","",IF('ชื่อ-คะแนน'!$D31="ออก","",IF('ชื่อ-คะแนน'!$D31="ย้าย","",IF('ชื่อ-คะแนน'!$D31="พัก","",IF($BF$6="?",$BF$6,$BF$6)))))</f>
        <v>0</v>
      </c>
      <c r="BG32" s="785"/>
      <c r="BH32" s="786">
        <f>IF('ชื่อ-คะแนน'!$C31="","",IF('ชื่อ-คะแนน'!$D31="ออก","",IF('ชื่อ-คะแนน'!$D31="ย้าย","",IF('ชื่อ-คะแนน'!$D31="พัก","",IF($BH$6="?",$BH$6,$BH$6)))))</f>
        <v>0</v>
      </c>
      <c r="BI32" s="787">
        <f>IF('ชื่อ-คะแนน'!$C31="","",IF('ชื่อ-คะแนน'!$D31="ออก","",IF('ชื่อ-คะแนน'!$D31="ย้าย","",IF('ชื่อ-คะแนน'!$D31="พัก","",IF($BI$6="?",$BI$6,$BI$6)))))</f>
        <v>0</v>
      </c>
      <c r="BJ32" s="787">
        <f>IF('ชื่อ-คะแนน'!$C31="","",IF('ชื่อ-คะแนน'!$D31="ออก","",IF('ชื่อ-คะแนน'!$D31="ย้าย","",IF('ชื่อ-คะแนน'!$D31="พัก","",IF($BJ$6="?",$BJ$6,$BJ$6)))))</f>
        <v>0</v>
      </c>
      <c r="BK32" s="787">
        <f>IF('ชื่อ-คะแนน'!$C31="","",IF('ชื่อ-คะแนน'!$D31="ออก","",IF('ชื่อ-คะแนน'!$D31="ย้าย","",IF('ชื่อ-คะแนน'!$D31="พัก","",IF($BK$6="?",$BK$6,$BK$6)))))</f>
        <v>0</v>
      </c>
      <c r="BL32" s="788">
        <f>IF('ชื่อ-คะแนน'!$C31="","",IF('ชื่อ-คะแนน'!$D31="ออก","",IF('ชื่อ-คะแนน'!$D31="ย้าย","",IF('ชื่อ-คะแนน'!$D31="พัก","",IF($BL$6="?",$BL$6,$BL$6)))))</f>
        <v>0</v>
      </c>
      <c r="BM32" s="785"/>
      <c r="BN32" s="782">
        <f>IF('ชื่อ-คะแนน'!$C31="","",IF('ชื่อ-คะแนน'!$D31="ออก","",IF('ชื่อ-คะแนน'!$D31="ย้าย","",IF('ชื่อ-คะแนน'!$D31="พัก","",IF($BN$6="?",$BN$6,$BN$6)))))</f>
        <v>0</v>
      </c>
      <c r="BO32" s="783">
        <f>IF('ชื่อ-คะแนน'!$C31="","",IF('ชื่อ-คะแนน'!$D31="ออก","",IF('ชื่อ-คะแนน'!$D31="ย้าย","",IF('ชื่อ-คะแนน'!$D31="พัก","",IF($BO$6="?",$BO$6,$BO$6)))))</f>
        <v>0</v>
      </c>
      <c r="BP32" s="783">
        <f>IF('ชื่อ-คะแนน'!$C31="","",IF('ชื่อ-คะแนน'!$D31="ออก","",IF('ชื่อ-คะแนน'!$D31="ย้าย","",IF('ชื่อ-คะแนน'!$D31="พัก","",IF($BP$6="?",$BP$6,$BP$6)))))</f>
        <v>0</v>
      </c>
      <c r="BQ32" s="783">
        <f>IF('ชื่อ-คะแนน'!$C31="","",IF('ชื่อ-คะแนน'!$D31="ออก","",IF('ชื่อ-คะแนน'!$D31="ย้าย","",IF('ชื่อ-คะแนน'!$D31="พัก","",IF($BQ$6="?",$BQ$6,$BQ$6)))))</f>
        <v>0</v>
      </c>
      <c r="BR32" s="784">
        <f>IF('ชื่อ-คะแนน'!$C31="","",IF('ชื่อ-คะแนน'!$D31="ออก","",IF('ชื่อ-คะแนน'!$D31="ย้าย","",IF('ชื่อ-คะแนน'!$D31="พัก","",IF($BR$6="?",$BR$6,$BR$6)))))</f>
        <v>0</v>
      </c>
      <c r="BS32" s="785"/>
      <c r="BT32" s="782">
        <f>IF('ชื่อ-คะแนน'!$C31="","",IF('ชื่อ-คะแนน'!$D31="ออก","",IF('ชื่อ-คะแนน'!$D31="ย้าย","",IF('ชื่อ-คะแนน'!$D31="พัก","",IF($BT$6="?",$BT$6,$BT$6)))))</f>
        <v>0</v>
      </c>
      <c r="BU32" s="783">
        <f>IF('ชื่อ-คะแนน'!$C31="","",IF('ชื่อ-คะแนน'!$D31="ออก","",IF('ชื่อ-คะแนน'!$D31="ย้าย","",IF('ชื่อ-คะแนน'!$D31="พัก","",IF($BU$6="?",$BU$6,$BU$6)))))</f>
        <v>0</v>
      </c>
      <c r="BV32" s="783">
        <f>IF('ชื่อ-คะแนน'!$C31="","",IF('ชื่อ-คะแนน'!$D31="ออก","",IF('ชื่อ-คะแนน'!$D31="ย้าย","",IF('ชื่อ-คะแนน'!$D31="พัก","",IF($BV$6="?",$BV$6,$BV$6)))))</f>
        <v>0</v>
      </c>
      <c r="BW32" s="783">
        <f>IF('ชื่อ-คะแนน'!$C31="","",IF('ชื่อ-คะแนน'!$D31="ออก","",IF('ชื่อ-คะแนน'!$D31="ย้าย","",IF('ชื่อ-คะแนน'!$D31="พัก","",IF($BW$6="?",$BW$6,$BW$6)))))</f>
        <v>0</v>
      </c>
      <c r="BX32" s="784">
        <f>IF('ชื่อ-คะแนน'!$C31="","",IF('ชื่อ-คะแนน'!$D31="ออก","",IF('ชื่อ-คะแนน'!$D31="ย้าย","",IF('ชื่อ-คะแนน'!$D31="พัก","",IF($BX$6="?",$BX$6,$BX$6)))))</f>
        <v>0</v>
      </c>
      <c r="BY32" s="785"/>
      <c r="BZ32" s="782">
        <f>IF('ชื่อ-คะแนน'!$C31="","",IF('ชื่อ-คะแนน'!$D31="ออก","",IF('ชื่อ-คะแนน'!$D31="ย้าย","",IF('ชื่อ-คะแนน'!$D31="พัก","",IF($BZ$6="?",$BZ$6,$BZ$6)))))</f>
        <v>0</v>
      </c>
      <c r="CA32" s="783">
        <f>IF('ชื่อ-คะแนน'!$C31="","",IF('ชื่อ-คะแนน'!$D31="ออก","",IF('ชื่อ-คะแนน'!$D31="ย้าย","",IF('ชื่อ-คะแนน'!$D31="พัก","",IF($CA$6="?",$CA$6,$CA$6)))))</f>
        <v>0</v>
      </c>
      <c r="CB32" s="783">
        <f>IF('ชื่อ-คะแนน'!$C31="","",IF('ชื่อ-คะแนน'!$D31="ออก","",IF('ชื่อ-คะแนน'!$D31="ย้าย","",IF('ชื่อ-คะแนน'!$D31="พัก","",IF($CB$6="?",$CB$6,$CB$6)))))</f>
        <v>0</v>
      </c>
      <c r="CC32" s="783">
        <f>IF('ชื่อ-คะแนน'!$C31="","",IF('ชื่อ-คะแนน'!$D31="ออก","",IF('ชื่อ-คะแนน'!$D31="ย้าย","",IF('ชื่อ-คะแนน'!$D31="พัก","",IF($CC$6="?",$CC$6,$CC$6)))))</f>
        <v>0</v>
      </c>
      <c r="CD32" s="784">
        <f>IF('ชื่อ-คะแนน'!$C31="","",IF('ชื่อ-คะแนน'!$D31="ออก","",IF('ชื่อ-คะแนน'!$D31="ย้าย","",IF('ชื่อ-คะแนน'!$D31="พัก","",IF($CD$6="?",$CD$6,$CD$6)))))</f>
        <v>0</v>
      </c>
      <c r="CE32" s="785"/>
      <c r="CF32" s="782">
        <f>IF('ชื่อ-คะแนน'!$C31="","",IF('ชื่อ-คะแนน'!$D31="ออก","",IF('ชื่อ-คะแนน'!$D31="ย้าย","",IF('ชื่อ-คะแนน'!$D31="พัก","",IF($CF$6="?",$CF$6,$CF$6)))))</f>
        <v>0</v>
      </c>
      <c r="CG32" s="783">
        <f>IF('ชื่อ-คะแนน'!$C31="","",IF('ชื่อ-คะแนน'!$D31="ออก","",IF('ชื่อ-คะแนน'!$D31="ย้าย","",IF('ชื่อ-คะแนน'!$D31="พัก","",IF($CG$6="?",$CG$6,$CG$6)))))</f>
        <v>0</v>
      </c>
      <c r="CH32" s="783">
        <f>IF('ชื่อ-คะแนน'!$C31="","",IF('ชื่อ-คะแนน'!$D31="ออก","",IF('ชื่อ-คะแนน'!$D31="ย้าย","",IF('ชื่อ-คะแนน'!$D31="พัก","",IF($CH$6="?",$CH$6,$CH$6)))))</f>
        <v>0</v>
      </c>
      <c r="CI32" s="783">
        <f>IF('ชื่อ-คะแนน'!$C31="","",IF('ชื่อ-คะแนน'!$D31="ออก","",IF('ชื่อ-คะแนน'!$D31="ย้าย","",IF('ชื่อ-คะแนน'!$D31="พัก","",IF($CI$6="?",$CI$6,$CI$6)))))</f>
        <v>0</v>
      </c>
      <c r="CJ32" s="784">
        <f>IF('ชื่อ-คะแนน'!$C31="","",IF('ชื่อ-คะแนน'!$D31="ออก","",IF('ชื่อ-คะแนน'!$D31="ย้าย","",IF('ชื่อ-คะแนน'!$D31="พัก","",IF($CJ$6="?",$CJ$6,$CJ$6)))))</f>
        <v>0</v>
      </c>
      <c r="CK32" s="785"/>
      <c r="CL32" s="782">
        <f>IF('ชื่อ-คะแนน'!$C31="","",IF('ชื่อ-คะแนน'!$D31="ออก","",IF('ชื่อ-คะแนน'!$D31="ย้าย","",IF('ชื่อ-คะแนน'!$D31="พัก","",IF($CL$6="?",$CL$6,$CL$6)))))</f>
        <v>0</v>
      </c>
      <c r="CM32" s="783">
        <f>IF('ชื่อ-คะแนน'!$C31="","",IF('ชื่อ-คะแนน'!$D31="ออก","",IF('ชื่อ-คะแนน'!$D31="ย้าย","",IF('ชื่อ-คะแนน'!$D31="พัก","",IF($CM$6="?",$CM$6,$CM$6)))))</f>
        <v>0</v>
      </c>
      <c r="CN32" s="783">
        <f>IF('ชื่อ-คะแนน'!$C31="","",IF('ชื่อ-คะแนน'!$D31="ออก","",IF('ชื่อ-คะแนน'!$D31="ย้าย","",IF('ชื่อ-คะแนน'!$D31="พัก","",IF($CN$6="?",$CN$6,$CN$6)))))</f>
        <v>0</v>
      </c>
      <c r="CO32" s="783">
        <f>IF('ชื่อ-คะแนน'!$C31="","",IF('ชื่อ-คะแนน'!$D31="ออก","",IF('ชื่อ-คะแนน'!$D31="ย้าย","",IF('ชื่อ-คะแนน'!$D31="พัก","",IF($CO$6="?",$CO$6,$CO$6)))))</f>
        <v>0</v>
      </c>
      <c r="CP32" s="784">
        <f>IF('ชื่อ-คะแนน'!$C31="","",IF('ชื่อ-คะแนน'!$D31="ออก","",IF('ชื่อ-คะแนน'!$D31="ย้าย","",IF('ชื่อ-คะแนน'!$D31="พัก","",IF($CP$6="?",$CP$6,$CP$6)))))</f>
        <v>0</v>
      </c>
      <c r="CQ32" s="785"/>
      <c r="CR32" s="782">
        <f>IF('ชื่อ-คะแนน'!$C31="","",IF('ชื่อ-คะแนน'!$D31="ออก","",IF('ชื่อ-คะแนน'!$D31="ย้าย","",IF('ชื่อ-คะแนน'!$D31="พัก","",IF($CR$6="?",$CR$6,$CR$6)))))</f>
        <v>0</v>
      </c>
      <c r="CS32" s="783">
        <f>IF('ชื่อ-คะแนน'!$C31="","",IF('ชื่อ-คะแนน'!$D31="ออก","",IF('ชื่อ-คะแนน'!$D31="ย้าย","",IF('ชื่อ-คะแนน'!$D31="พัก","",IF($CS$6="?",$CS$6,$CS$6)))))</f>
        <v>0</v>
      </c>
      <c r="CT32" s="783">
        <f>IF('ชื่อ-คะแนน'!$C31="","",IF('ชื่อ-คะแนน'!$D31="ออก","",IF('ชื่อ-คะแนน'!$D31="ย้าย","",IF('ชื่อ-คะแนน'!$D31="พัก","",IF($CT$6="?",$CT$6,$CT$6)))))</f>
        <v>0</v>
      </c>
      <c r="CU32" s="783">
        <f>IF('ชื่อ-คะแนน'!$C31="","",IF('ชื่อ-คะแนน'!$D31="ออก","",IF('ชื่อ-คะแนน'!$D31="ย้าย","",IF('ชื่อ-คะแนน'!$D31="พัก","",IF($CU$6="?",$CU$6,$CU$6)))))</f>
        <v>0</v>
      </c>
      <c r="CV32" s="784">
        <f>IF('ชื่อ-คะแนน'!$C31="","",IF('ชื่อ-คะแนน'!$D31="ออก","",IF('ชื่อ-คะแนน'!$D31="ย้าย","",IF('ชื่อ-คะแนน'!$D31="พัก","",IF($CV$6="?",$CV$6,$CV$6)))))</f>
        <v>0</v>
      </c>
      <c r="CW32" s="785"/>
      <c r="CX32" s="782">
        <f>IF('ชื่อ-คะแนน'!$C31="","",IF('ชื่อ-คะแนน'!$D31="ออก","",IF('ชื่อ-คะแนน'!$D31="ย้าย","",IF('ชื่อ-คะแนน'!$D31="พัก","",IF($CX$6="?",$CX$6,$CX$6)))))</f>
        <v>0</v>
      </c>
      <c r="CY32" s="783">
        <f>IF('ชื่อ-คะแนน'!$C31="","",IF('ชื่อ-คะแนน'!$D31="ออก","",IF('ชื่อ-คะแนน'!$D31="ย้าย","",IF('ชื่อ-คะแนน'!$D31="พัก","",IF($CY$6="?",$CY$6,$CY$6)))))</f>
        <v>0</v>
      </c>
      <c r="CZ32" s="783">
        <f>IF('ชื่อ-คะแนน'!$C31="","",IF('ชื่อ-คะแนน'!$D31="ออก","",IF('ชื่อ-คะแนน'!$D31="ย้าย","",IF('ชื่อ-คะแนน'!$D31="พัก","",IF($CZ$6="?",$CZ$6,$CZ$6)))))</f>
        <v>0</v>
      </c>
      <c r="DA32" s="783">
        <f>IF('ชื่อ-คะแนน'!$C31="","",IF('ชื่อ-คะแนน'!$D31="ออก","",IF('ชื่อ-คะแนน'!$D31="ย้าย","",IF('ชื่อ-คะแนน'!$D31="พัก","",IF($DA$6="?",$DA$6,$DA$6)))))</f>
        <v>0</v>
      </c>
      <c r="DB32" s="784">
        <f>IF('ชื่อ-คะแนน'!$C31="","",IF('ชื่อ-คะแนน'!$D31="ออก","",IF('ชื่อ-คะแนน'!$D31="ย้าย","",IF('ชื่อ-คะแนน'!$D31="พัก","",IF($DB$6="?",$DB$6,$DB$6)))))</f>
        <v>0</v>
      </c>
      <c r="DC32" s="785"/>
      <c r="DD32" s="1416">
        <f>IF('ชื่อ-คะแนน'!$C31="","",IF('ชื่อ-คะแนน'!$D31="ออก","",IF('ชื่อ-คะแนน'!$D31="ย้าย","",IF('ชื่อ-คะแนน'!$D31="พัก","",IF($DD$6="?",$DD$6,$DD$6)))))</f>
        <v>0</v>
      </c>
      <c r="DE32" s="1417">
        <f>IF('ชื่อ-คะแนน'!$C31="","",IF('ชื่อ-คะแนน'!$D31="ออก","",IF('ชื่อ-คะแนน'!$D31="ย้าย","",IF('ชื่อ-คะแนน'!$D31="พัก","",IF($DE$6="?",$DE$6,$DE$6)))))</f>
        <v>0</v>
      </c>
      <c r="DF32" s="1417">
        <f>IF('ชื่อ-คะแนน'!$C31="","",IF('ชื่อ-คะแนน'!$D31="ออก","",IF('ชื่อ-คะแนน'!$D31="ย้าย","",IF('ชื่อ-คะแนน'!$D31="พัก","",IF($DF$6="?",$DF$6,$DF$6)))))</f>
        <v>0</v>
      </c>
      <c r="DG32" s="1417">
        <f>IF('ชื่อ-คะแนน'!$C31="","",IF('ชื่อ-คะแนน'!$D31="ออก","",IF('ชื่อ-คะแนน'!$D31="ย้าย","",IF('ชื่อ-คะแนน'!$D31="พัก","",IF($DG$6="?",$DG$6,$DG$6)))))</f>
        <v>0</v>
      </c>
      <c r="DH32" s="1418">
        <f>IF('ชื่อ-คะแนน'!$C31="","",IF('ชื่อ-คะแนน'!$D31="ออก","",IF('ชื่อ-คะแนน'!$D31="ย้าย","",IF('ชื่อ-คะแนน'!$D31="พัก","",IF($DH$6="?",$DH$6,$DH$6)))))</f>
        <v>0</v>
      </c>
      <c r="DI32" s="785"/>
      <c r="DJ32" s="782">
        <f>IF('ชื่อ-คะแนน'!$C31="","",IF('ชื่อ-คะแนน'!$D31="ออก","",IF('ชื่อ-คะแนน'!$D31="ย้าย","",IF('ชื่อ-คะแนน'!$D31="พัก","",IF($DJ$6="?",$DJ$6,$DJ$6)))))</f>
        <v>0</v>
      </c>
      <c r="DK32" s="783">
        <f>IF('ชื่อ-คะแนน'!$C31="","",IF('ชื่อ-คะแนน'!$D31="ออก","",IF('ชื่อ-คะแนน'!$D31="ย้าย","",IF('ชื่อ-คะแนน'!$D31="พัก","",IF($DK$6="?",$DK$6,$DK$6)))))</f>
        <v>0</v>
      </c>
      <c r="DL32" s="783">
        <f>IF('ชื่อ-คะแนน'!$C31="","",IF('ชื่อ-คะแนน'!$D31="ออก","",IF('ชื่อ-คะแนน'!$D31="ย้าย","",IF('ชื่อ-คะแนน'!$D31="พัก","",IF($DL$6="?",$DL$6,$DL$6)))))</f>
        <v>0</v>
      </c>
      <c r="DM32" s="783">
        <f>IF('ชื่อ-คะแนน'!$C31="","",IF('ชื่อ-คะแนน'!$D31="ออก","",IF('ชื่อ-คะแนน'!$D31="ย้าย","",IF('ชื่อ-คะแนน'!$D31="พัก","",IF($DM$6="?",$DM$6,$DM$6)))))</f>
        <v>0</v>
      </c>
      <c r="DN32" s="784">
        <f>IF('ชื่อ-คะแนน'!$C31="","",IF('ชื่อ-คะแนน'!$D31="ออก","",IF('ชื่อ-คะแนน'!$D31="ย้าย","",IF('ชื่อ-คะแนน'!$D31="พัก","",IF($DN$6="?",$DN$6,$DN$6)))))</f>
        <v>0</v>
      </c>
      <c r="DO32" s="785"/>
      <c r="DP32" s="786">
        <f>IF('ชื่อ-คะแนน'!$C31="","",IF('ชื่อ-คะแนน'!$D31="ออก","",IF('ชื่อ-คะแนน'!$D31="ย้าย","",IF('ชื่อ-คะแนน'!$D31="พัก","",IF($DP$6="?",$DP$6,$DP$6)))))</f>
        <v>0</v>
      </c>
      <c r="DQ32" s="787">
        <f>IF('ชื่อ-คะแนน'!$C31="","",IF('ชื่อ-คะแนน'!$D31="ออก","",IF('ชื่อ-คะแนน'!$D31="ย้าย","",IF('ชื่อ-คะแนน'!$D31="พัก","",IF($DQ$6="?",$DQ$6,$DQ$6)))))</f>
        <v>0</v>
      </c>
      <c r="DR32" s="787">
        <f>IF('ชื่อ-คะแนน'!$C31="","",IF('ชื่อ-คะแนน'!$D31="ออก","",IF('ชื่อ-คะแนน'!$D31="ย้าย","",IF('ชื่อ-คะแนน'!$D31="พัก","",IF($DR$6="?",$DR$6,$DR$6)))))</f>
        <v>0</v>
      </c>
      <c r="DS32" s="787">
        <f>IF('ชื่อ-คะแนน'!$C31="","",IF('ชื่อ-คะแนน'!$D31="ออก","",IF('ชื่อ-คะแนน'!$D31="ย้าย","",IF('ชื่อ-คะแนน'!$D31="พัก","",IF($DS$6="?",$DS$6,$DS$6)))))</f>
        <v>0</v>
      </c>
      <c r="DT32" s="788">
        <f>IF('ชื่อ-คะแนน'!$C31="","",IF('ชื่อ-คะแนน'!$D31="ออก","",IF('ชื่อ-คะแนน'!$D31="ย้าย","",IF('ชื่อ-คะแนน'!$D31="พัก","",IF($DT$6="?",$DT$6,$DT$6)))))</f>
        <v>0</v>
      </c>
      <c r="DU32" s="785"/>
      <c r="DV32" s="782">
        <f>IF('ชื่อ-คะแนน'!$C31="","",IF('ชื่อ-คะแนน'!$D31="ออก","",IF('ชื่อ-คะแนน'!$D31="ย้าย","",IF('ชื่อ-คะแนน'!$D31="พัก","",IF($DV$6="?",$DV$6,$DV$6)))))</f>
        <v>0</v>
      </c>
      <c r="DW32" s="783">
        <f>IF('ชื่อ-คะแนน'!$C31="","",IF('ชื่อ-คะแนน'!$D31="ออก","",IF('ชื่อ-คะแนน'!$D31="ย้าย","",IF('ชื่อ-คะแนน'!$D31="พัก","",IF($DW$6="?",$DW$6,$DW$6)))))</f>
        <v>0</v>
      </c>
      <c r="DX32" s="783">
        <f>IF('ชื่อ-คะแนน'!$C31="","",IF('ชื่อ-คะแนน'!$D31="ออก","",IF('ชื่อ-คะแนน'!$D31="ย้าย","",IF('ชื่อ-คะแนน'!$D31="พัก","",IF($DX$6="?",$DX$6,$DX$6)))))</f>
        <v>0</v>
      </c>
      <c r="DY32" s="783">
        <f>IF('ชื่อ-คะแนน'!$C31="","",IF('ชื่อ-คะแนน'!$D31="ออก","",IF('ชื่อ-คะแนน'!$D31="ย้าย","",IF('ชื่อ-คะแนน'!$D31="พัก","",IF($DY$6="?",$DY$6,$DY$6)))))</f>
        <v>0</v>
      </c>
      <c r="DZ32" s="784">
        <f>IF('ชื่อ-คะแนน'!$C31="","",IF('ชื่อ-คะแนน'!$D31="ออก","",IF('ชื่อ-คะแนน'!$D31="ย้าย","",IF('ชื่อ-คะแนน'!$D31="พัก","",IF($DZ$6="?",$DZ$6,$DZ$6)))))</f>
        <v>0</v>
      </c>
      <c r="EA32" s="785"/>
      <c r="EB32" s="782">
        <f>IF('ชื่อ-คะแนน'!$C31="","",IF('ชื่อ-คะแนน'!$D31="ออก","",IF('ชื่อ-คะแนน'!$D31="ย้าย","",IF('ชื่อ-คะแนน'!$D31="พัก","",IF($EB$6="?",$EB$6,$EB$6)))))</f>
        <v>0</v>
      </c>
      <c r="EC32" s="783">
        <f>IF('ชื่อ-คะแนน'!$C31="","",IF('ชื่อ-คะแนน'!$D31="ออก","",IF('ชื่อ-คะแนน'!$D31="ย้าย","",IF('ชื่อ-คะแนน'!$D31="พัก","",IF($EC$6="?",$EC$6,$EC$6)))))</f>
        <v>0</v>
      </c>
      <c r="ED32" s="783">
        <f>IF('ชื่อ-คะแนน'!$C31="","",IF('ชื่อ-คะแนน'!$D31="ออก","",IF('ชื่อ-คะแนน'!$D31="ย้าย","",IF('ชื่อ-คะแนน'!$D31="พัก","",IF($ED$6="?",$ED$6,$ED$6)))))</f>
        <v>0</v>
      </c>
      <c r="EE32" s="783">
        <f>IF('ชื่อ-คะแนน'!$C31="","",IF('ชื่อ-คะแนน'!$D31="ออก","",IF('ชื่อ-คะแนน'!$D31="ย้าย","",IF('ชื่อ-คะแนน'!$D31="พัก","",IF($EE$6="?",$EE$6,$EE$6)))))</f>
        <v>0</v>
      </c>
      <c r="EF32" s="784">
        <f>IF('ชื่อ-คะแนน'!$C31="","",IF('ชื่อ-คะแนน'!$D31="ออก","",IF('ชื่อ-คะแนน'!$D31="ย้าย","",IF('ชื่อ-คะแนน'!$D31="พัก","",IF($EF$6="?",$EF$6,$EF$6)))))</f>
        <v>0</v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>0/1</v>
      </c>
      <c r="EI32" s="821">
        <f>IF('ชื่อ-คะแนน'!C31="","",COUNTIF(F32:EF32,"/")+SUM(F32:EF32))</f>
        <v>0</v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>
        <f>'ชื่อ-คะแนน'!A32</f>
        <v>27</v>
      </c>
      <c r="B33" s="822" t="str">
        <f>'ชื่อ-คะแนน'!B32</f>
        <v>12920</v>
      </c>
      <c r="C33" s="1312" t="str">
        <f>'ชื่อ-คะแนน'!C32</f>
        <v>นางสาว ศิริประภา  พรมมา</v>
      </c>
      <c r="D33" s="795" t="str">
        <f>'ชื่อ-คะแนน'!D32</f>
        <v>เรียน</v>
      </c>
      <c r="E33" s="781" t="str">
        <f>'ชื่อ-คะแนน'!E32</f>
        <v/>
      </c>
      <c r="F33" s="796">
        <f>IF('ชื่อ-คะแนน'!$C32="","",IF('ชื่อ-คะแนน'!$D32="ออก","",IF('ชื่อ-คะแนน'!$D32="ย้าย","",IF('ชื่อ-คะแนน'!$D32="พัก","",IF(F$6="?",F$6,F$6)))))</f>
        <v>0</v>
      </c>
      <c r="G33" s="797">
        <f>IF('ชื่อ-คะแนน'!C32="","",IF('ชื่อ-คะแนน'!$D32="ออก","",IF('ชื่อ-คะแนน'!$D32="ย้าย","",IF('ชื่อ-คะแนน'!$D32="พัก","",IF(G$6="?",G$6,G$6)))))</f>
        <v>0</v>
      </c>
      <c r="H33" s="797">
        <f>IF('ชื่อ-คะแนน'!C32="","",IF('ชื่อ-คะแนน'!$D32="ออก","",IF('ชื่อ-คะแนน'!$D32="ย้าย","",IF('ชื่อ-คะแนน'!$D32="พัก","",IF(H$6="?",H$6,H$6)))))</f>
        <v>0</v>
      </c>
      <c r="I33" s="797">
        <f>IF('ชื่อ-คะแนน'!G32="","",IF('ชื่อ-คะแนน'!$D32="ออก","",IF('ชื่อ-คะแนน'!$D32="ย้าย","",IF('ชื่อ-คะแนน'!$D32="พัก","",IF(I$6="?",I$6,$I$6)))))</f>
        <v>0</v>
      </c>
      <c r="J33" s="798">
        <f>IF('ชื่อ-คะแนน'!$C32="","",IF('ชื่อ-คะแนน'!$D32="ออก","",IF('ชื่อ-คะแนน'!$D32="ย้าย","",IF('ชื่อ-คะแนน'!$D32="พัก","",IF(J$6="?",J$6,J$6)))))</f>
        <v>0</v>
      </c>
      <c r="K33" s="799"/>
      <c r="L33" s="796">
        <f>IF('ชื่อ-คะแนน'!$C32="","",IF('ชื่อ-คะแนน'!$D32="ออก","",IF('ชื่อ-คะแนน'!$D32="ย้าย","",IF('ชื่อ-คะแนน'!$D32="พัก","",IF(L$6="?",L$6,L$6)))))</f>
        <v>0</v>
      </c>
      <c r="M33" s="797">
        <f>IF('ชื่อ-คะแนน'!$C32="","",IF('ชื่อ-คะแนน'!$D32="ออก","",IF('ชื่อ-คะแนน'!$D32="ย้าย","",IF('ชื่อ-คะแนน'!$D32="พัก","",IF(M$6="?",M$6,M$6)))))</f>
        <v>0</v>
      </c>
      <c r="N33" s="797">
        <f>IF('ชื่อ-คะแนน'!$C32="","",IF('ชื่อ-คะแนน'!$D32="ออก","",IF('ชื่อ-คะแนน'!$D32="ย้าย","",IF('ชื่อ-คะแนน'!$D32="พัก","",IF(N$6="?",N$6,N$6)))))</f>
        <v>0</v>
      </c>
      <c r="O33" s="797">
        <f>IF('ชื่อ-คะแนน'!$C32="","",IF('ชื่อ-คะแนน'!$D32="ออก","",IF('ชื่อ-คะแนน'!$D32="ย้าย","",IF('ชื่อ-คะแนน'!$D32="พัก","",IF(O$6="?",O$6,O$6)))))</f>
        <v>0</v>
      </c>
      <c r="P33" s="798">
        <f>IF('ชื่อ-คะแนน'!$C32="","",IF('ชื่อ-คะแนน'!$D32="ออก","",IF('ชื่อ-คะแนน'!$D32="ย้าย","",IF('ชื่อ-คะแนน'!$D32="พัก","",IF(P$6="?",P$6,P$6)))))</f>
        <v>0</v>
      </c>
      <c r="Q33" s="799"/>
      <c r="R33" s="796">
        <f>IF('ชื่อ-คะแนน'!$C32="","",IF('ชื่อ-คะแนน'!$D32="ออก","",IF('ชื่อ-คะแนน'!$D32="ย้าย","",IF('ชื่อ-คะแนน'!$D32="พัก","",IF(R$6="?",R$6,R$6)))))</f>
        <v>0</v>
      </c>
      <c r="S33" s="797">
        <f>IF('ชื่อ-คะแนน'!$C32="","",IF('ชื่อ-คะแนน'!$D32="ออก","",IF('ชื่อ-คะแนน'!$D32="ย้าย","",IF('ชื่อ-คะแนน'!$D32="พัก","",IF(S$6="?",S$6,S$6)))))</f>
        <v>0</v>
      </c>
      <c r="T33" s="797">
        <f>IF('ชื่อ-คะแนน'!$C32="","",IF('ชื่อ-คะแนน'!$D32="ออก","",IF('ชื่อ-คะแนน'!$D32="ย้าย","",IF('ชื่อ-คะแนน'!$D32="พัก","",IF(T$6="?",T$6,T$6)))))</f>
        <v>0</v>
      </c>
      <c r="U33" s="797">
        <f>IF('ชื่อ-คะแนน'!$C32="","",IF('ชื่อ-คะแนน'!$D32="ออก","",IF('ชื่อ-คะแนน'!$D32="ย้าย","",IF('ชื่อ-คะแนน'!$D32="พัก","",IF(U$6="?",U$6,U$6)))))</f>
        <v>0</v>
      </c>
      <c r="V33" s="798">
        <f>IF('ชื่อ-คะแนน'!$C32="","",IF('ชื่อ-คะแนน'!$D32="ออก","",IF('ชื่อ-คะแนน'!$D32="ย้าย","",IF('ชื่อ-คะแนน'!$D32="พัก","",IF(V$6="?",V$6,V$6)))))</f>
        <v>0</v>
      </c>
      <c r="W33" s="799"/>
      <c r="X33" s="796">
        <f>IF('ชื่อ-คะแนน'!$C32="","",IF('ชื่อ-คะแนน'!$D32="ออก","",IF('ชื่อ-คะแนน'!$D32="ย้าย","",IF('ชื่อ-คะแนน'!$D32="พัก","",IF(X$6="?",X$6,X$6)))))</f>
        <v>0</v>
      </c>
      <c r="Y33" s="797">
        <f>IF('ชื่อ-คะแนน'!$C32="","",IF('ชื่อ-คะแนน'!$D32="ออก","",IF('ชื่อ-คะแนน'!$D32="ย้าย","",IF('ชื่อ-คะแนน'!$D32="พัก","",IF(Y$6="?",Y$6,Y$6)))))</f>
        <v>0</v>
      </c>
      <c r="Z33" s="797">
        <f>IF('ชื่อ-คะแนน'!$C32="","",IF('ชื่อ-คะแนน'!$D32="ออก","",IF('ชื่อ-คะแนน'!$D32="ย้าย","",IF('ชื่อ-คะแนน'!$D32="พัก","",IF(Z$6="?",Z$6,Z$6)))))</f>
        <v>0</v>
      </c>
      <c r="AA33" s="797">
        <f>IF('ชื่อ-คะแนน'!$C32="","",IF('ชื่อ-คะแนน'!$D32="ออก","",IF('ชื่อ-คะแนน'!$D32="ย้าย","",IF('ชื่อ-คะแนน'!$D32="พัก","",IF(AA$6="?",AA$6,AA$6)))))</f>
        <v>0</v>
      </c>
      <c r="AB33" s="798">
        <f>IF('ชื่อ-คะแนน'!$C32="","",IF('ชื่อ-คะแนน'!$D32="ออก","",IF('ชื่อ-คะแนน'!$D32="ย้าย","",IF('ชื่อ-คะแนน'!$D32="พัก","",IF(AB$6="?",AB$6,AB$6)))))</f>
        <v>0</v>
      </c>
      <c r="AC33" s="799"/>
      <c r="AD33" s="796">
        <f>IF('ชื่อ-คะแนน'!$C32="","",IF('ชื่อ-คะแนน'!$D32="ออก","",IF('ชื่อ-คะแนน'!$D32="ย้าย","",IF('ชื่อ-คะแนน'!$D32="พัก","",IF(AD$6="?",AD$6,AD$6)))))</f>
        <v>0</v>
      </c>
      <c r="AE33" s="797">
        <f>IF('ชื่อ-คะแนน'!$C32="","",IF('ชื่อ-คะแนน'!$D32="ออก","",IF('ชื่อ-คะแนน'!$D32="ย้าย","",IF('ชื่อ-คะแนน'!$D32="พัก","",IF(AE$6="?",AE$6,AE$6)))))</f>
        <v>0</v>
      </c>
      <c r="AF33" s="797">
        <f>IF('ชื่อ-คะแนน'!$C32="","",IF('ชื่อ-คะแนน'!$D32="ออก","",IF('ชื่อ-คะแนน'!$D32="ย้าย","",IF('ชื่อ-คะแนน'!$D32="พัก","",IF(AF$6="?",AF$6,AF$6)))))</f>
        <v>0</v>
      </c>
      <c r="AG33" s="797">
        <f>IF('ชื่อ-คะแนน'!$C32="","",IF('ชื่อ-คะแนน'!$D32="ออก","",IF('ชื่อ-คะแนน'!$D32="ย้าย","",IF('ชื่อ-คะแนน'!$D32="พัก","",IF($AG$6="?",$AG$6,$AG$6)))))</f>
        <v>0</v>
      </c>
      <c r="AH33" s="798">
        <f>IF('ชื่อ-คะแนน'!$C32="","",IF('ชื่อ-คะแนน'!$D32="ออก","",IF('ชื่อ-คะแนน'!$D32="ย้าย","",IF('ชื่อ-คะแนน'!$D32="พัก","",IF($AH$6="?",$AH$6,$AH$6)))))</f>
        <v>0</v>
      </c>
      <c r="AI33" s="799"/>
      <c r="AJ33" s="796">
        <f>IF('ชื่อ-คะแนน'!$C32="","",IF('ชื่อ-คะแนน'!$D32="ออก","",IF('ชื่อ-คะแนน'!$D32="ย้าย","",IF('ชื่อ-คะแนน'!$D32="พัก","",IF($AJ$6="?",$AJ$6,$AJ$6)))))</f>
        <v>0</v>
      </c>
      <c r="AK33" s="797">
        <f>IF('ชื่อ-คะแนน'!$C32="","",IF('ชื่อ-คะแนน'!$D32="ออก","",IF('ชื่อ-คะแนน'!$D32="ย้าย","",IF('ชื่อ-คะแนน'!$D32="พัก","",IF($AK$6="?",$AK$6,$AK$6)))))</f>
        <v>0</v>
      </c>
      <c r="AL33" s="797">
        <f>IF('ชื่อ-คะแนน'!$C32="","",IF('ชื่อ-คะแนน'!$D32="ออก","",IF('ชื่อ-คะแนน'!$D32="ย้าย","",IF('ชื่อ-คะแนน'!$D32="พัก","",IF($AL$6="?",$AL$6,$AL$6)))))</f>
        <v>0</v>
      </c>
      <c r="AM33" s="797">
        <f>IF('ชื่อ-คะแนน'!$C32="","",IF('ชื่อ-คะแนน'!$D32="ออก","",IF('ชื่อ-คะแนน'!$D32="ย้าย","",IF('ชื่อ-คะแนน'!$D32="พัก","",IF($AM$6="?",$AM$6,$AM$6)))))</f>
        <v>0</v>
      </c>
      <c r="AN33" s="798">
        <f>IF('ชื่อ-คะแนน'!$C32="","",IF('ชื่อ-คะแนน'!$D32="ออก","",IF('ชื่อ-คะแนน'!$D32="ย้าย","",IF('ชื่อ-คะแนน'!$D32="พัก","",IF($AN$6="?",$AN$6,$AN$6)))))</f>
        <v>0</v>
      </c>
      <c r="AO33" s="799"/>
      <c r="AP33" s="796">
        <f>IF('ชื่อ-คะแนน'!$C32="","",IF('ชื่อ-คะแนน'!$D32="ออก","",IF('ชื่อ-คะแนน'!$D32="ย้าย","",IF('ชื่อ-คะแนน'!$D32="พัก","",IF($AP$6="?",$AP$6,$AP$6)))))</f>
        <v>0</v>
      </c>
      <c r="AQ33" s="797">
        <f>IF('ชื่อ-คะแนน'!$C32="","",IF('ชื่อ-คะแนน'!$D32="ออก","",IF('ชื่อ-คะแนน'!$D32="ย้าย","",IF('ชื่อ-คะแนน'!$D32="พัก","",IF($AQ$6="?",$AQ$6,$AQ$6)))))</f>
        <v>0</v>
      </c>
      <c r="AR33" s="797">
        <f>IF('ชื่อ-คะแนน'!$C32="","",IF('ชื่อ-คะแนน'!$D32="ออก","",IF('ชื่อ-คะแนน'!$D32="ย้าย","",IF('ชื่อ-คะแนน'!$D32="พัก","",IF($AR$6="?",$AR$6,$AR$6)))))</f>
        <v>0</v>
      </c>
      <c r="AS33" s="797">
        <f>IF('ชื่อ-คะแนน'!$C32="","",IF('ชื่อ-คะแนน'!$D32="ออก","",IF('ชื่อ-คะแนน'!$D32="ย้าย","",IF('ชื่อ-คะแนน'!$D32="พัก","",IF($AS$6="?",$AS$6,$AS$6)))))</f>
        <v>0</v>
      </c>
      <c r="AT33" s="798">
        <f>IF('ชื่อ-คะแนน'!$C32="","",IF('ชื่อ-คะแนน'!$D32="ออก","",IF('ชื่อ-คะแนน'!$D32="ย้าย","",IF('ชื่อ-คะแนน'!$D32="พัก","",IF($AT$6="?",$AT$6,$AT$6)))))</f>
        <v>0</v>
      </c>
      <c r="AU33" s="799"/>
      <c r="AV33" s="796">
        <f>IF('ชื่อ-คะแนน'!$C32="","",IF('ชื่อ-คะแนน'!$D32="ออก","",IF('ชื่อ-คะแนน'!$D32="ย้าย","",IF('ชื่อ-คะแนน'!$D32="พัก","",IF($AV$6="?",$AV$6,$AV$6)))))</f>
        <v>0</v>
      </c>
      <c r="AW33" s="797">
        <f>IF('ชื่อ-คะแนน'!$C32="","",IF('ชื่อ-คะแนน'!$D32="ออก","",IF('ชื่อ-คะแนน'!$D32="ย้าย","",IF('ชื่อ-คะแนน'!$D32="พัก","",IF($AW$6="?",$AW$6,$AW$6)))))</f>
        <v>0</v>
      </c>
      <c r="AX33" s="797">
        <f>IF('ชื่อ-คะแนน'!$C32="","",IF('ชื่อ-คะแนน'!$D32="ออก","",IF('ชื่อ-คะแนน'!$D32="ย้าย","",IF('ชื่อ-คะแนน'!$D32="พัก","",IF($AX$6="?",$AX$6,$AX$6)))))</f>
        <v>0</v>
      </c>
      <c r="AY33" s="797">
        <f>IF('ชื่อ-คะแนน'!$C32="","",IF('ชื่อ-คะแนน'!$D32="ออก","",IF('ชื่อ-คะแนน'!$D32="ย้าย","",IF('ชื่อ-คะแนน'!$D32="พัก","",IF($AY$6="?",$AY$6,$AY$6)))))</f>
        <v>0</v>
      </c>
      <c r="AZ33" s="798">
        <f>IF('ชื่อ-คะแนน'!$C32="","",IF('ชื่อ-คะแนน'!$D32="ออก","",IF('ชื่อ-คะแนน'!$D32="ย้าย","",IF('ชื่อ-คะแนน'!$D32="พัก","",IF($AZ$6="?",$AZ$6,$AZ$6)))))</f>
        <v>0</v>
      </c>
      <c r="BA33" s="799"/>
      <c r="BB33" s="1419">
        <f>IF('ชื่อ-คะแนน'!$C32="","",IF('ชื่อ-คะแนน'!$D32="ออก","",IF('ชื่อ-คะแนน'!$D32="ย้าย","",IF('ชื่อ-คะแนน'!$D32="พัก","",IF($BB$6="?",$BB$6,$BB$6)))))</f>
        <v>0</v>
      </c>
      <c r="BC33" s="1420">
        <f>IF('ชื่อ-คะแนน'!$C32="","",IF('ชื่อ-คะแนน'!$D32="ออก","",IF('ชื่อ-คะแนน'!$D32="ย้าย","",IF('ชื่อ-คะแนน'!$D32="พัก","",IF($BC$6="?",$BC$6,$BC$6)))))</f>
        <v>0</v>
      </c>
      <c r="BD33" s="1420">
        <f>IF('ชื่อ-คะแนน'!$C32="","",IF('ชื่อ-คะแนน'!$D32="ออก","",IF('ชื่อ-คะแนน'!$D32="ย้าย","",IF('ชื่อ-คะแนน'!$D32="พัก","",IF($BD$6="?",$BD$6,$BD$6)))))</f>
        <v>0</v>
      </c>
      <c r="BE33" s="1420">
        <f>IF('ชื่อ-คะแนน'!$C32="","",IF('ชื่อ-คะแนน'!$D32="ออก","",IF('ชื่อ-คะแนน'!$D32="ย้าย","",IF('ชื่อ-คะแนน'!$D32="พัก","",IF($BE$6="?",$BE$6,$BE$6)))))</f>
        <v>0</v>
      </c>
      <c r="BF33" s="1421">
        <f>IF('ชื่อ-คะแนน'!$C32="","",IF('ชื่อ-คะแนน'!$D32="ออก","",IF('ชื่อ-คะแนน'!$D32="ย้าย","",IF('ชื่อ-คะแนน'!$D32="พัก","",IF($BF$6="?",$BF$6,$BF$6)))))</f>
        <v>0</v>
      </c>
      <c r="BG33" s="799"/>
      <c r="BH33" s="800">
        <f>IF('ชื่อ-คะแนน'!$C32="","",IF('ชื่อ-คะแนน'!$D32="ออก","",IF('ชื่อ-คะแนน'!$D32="ย้าย","",IF('ชื่อ-คะแนน'!$D32="พัก","",IF($BH$6="?",$BH$6,$BH$6)))))</f>
        <v>0</v>
      </c>
      <c r="BI33" s="801">
        <f>IF('ชื่อ-คะแนน'!$C32="","",IF('ชื่อ-คะแนน'!$D32="ออก","",IF('ชื่อ-คะแนน'!$D32="ย้าย","",IF('ชื่อ-คะแนน'!$D32="พัก","",IF($BI$6="?",$BI$6,$BI$6)))))</f>
        <v>0</v>
      </c>
      <c r="BJ33" s="801">
        <f>IF('ชื่อ-คะแนน'!$C32="","",IF('ชื่อ-คะแนน'!$D32="ออก","",IF('ชื่อ-คะแนน'!$D32="ย้าย","",IF('ชื่อ-คะแนน'!$D32="พัก","",IF($BJ$6="?",$BJ$6,$BJ$6)))))</f>
        <v>0</v>
      </c>
      <c r="BK33" s="801">
        <f>IF('ชื่อ-คะแนน'!$C32="","",IF('ชื่อ-คะแนน'!$D32="ออก","",IF('ชื่อ-คะแนน'!$D32="ย้าย","",IF('ชื่อ-คะแนน'!$D32="พัก","",IF($BK$6="?",$BK$6,$BK$6)))))</f>
        <v>0</v>
      </c>
      <c r="BL33" s="802">
        <f>IF('ชื่อ-คะแนน'!$C32="","",IF('ชื่อ-คะแนน'!$D32="ออก","",IF('ชื่อ-คะแนน'!$D32="ย้าย","",IF('ชื่อ-คะแนน'!$D32="พัก","",IF($BL$6="?",$BL$6,$BL$6)))))</f>
        <v>0</v>
      </c>
      <c r="BM33" s="799"/>
      <c r="BN33" s="796">
        <f>IF('ชื่อ-คะแนน'!$C32="","",IF('ชื่อ-คะแนน'!$D32="ออก","",IF('ชื่อ-คะแนน'!$D32="ย้าย","",IF('ชื่อ-คะแนน'!$D32="พัก","",IF($BN$6="?",$BN$6,$BN$6)))))</f>
        <v>0</v>
      </c>
      <c r="BO33" s="797">
        <f>IF('ชื่อ-คะแนน'!$C32="","",IF('ชื่อ-คะแนน'!$D32="ออก","",IF('ชื่อ-คะแนน'!$D32="ย้าย","",IF('ชื่อ-คะแนน'!$D32="พัก","",IF($BO$6="?",$BO$6,$BO$6)))))</f>
        <v>0</v>
      </c>
      <c r="BP33" s="797">
        <f>IF('ชื่อ-คะแนน'!$C32="","",IF('ชื่อ-คะแนน'!$D32="ออก","",IF('ชื่อ-คะแนน'!$D32="ย้าย","",IF('ชื่อ-คะแนน'!$D32="พัก","",IF($BP$6="?",$BP$6,$BP$6)))))</f>
        <v>0</v>
      </c>
      <c r="BQ33" s="797">
        <f>IF('ชื่อ-คะแนน'!$C32="","",IF('ชื่อ-คะแนน'!$D32="ออก","",IF('ชื่อ-คะแนน'!$D32="ย้าย","",IF('ชื่อ-คะแนน'!$D32="พัก","",IF($BQ$6="?",$BQ$6,$BQ$6)))))</f>
        <v>0</v>
      </c>
      <c r="BR33" s="798">
        <f>IF('ชื่อ-คะแนน'!$C32="","",IF('ชื่อ-คะแนน'!$D32="ออก","",IF('ชื่อ-คะแนน'!$D32="ย้าย","",IF('ชื่อ-คะแนน'!$D32="พัก","",IF($BR$6="?",$BR$6,$BR$6)))))</f>
        <v>0</v>
      </c>
      <c r="BS33" s="799"/>
      <c r="BT33" s="796">
        <f>IF('ชื่อ-คะแนน'!$C32="","",IF('ชื่อ-คะแนน'!$D32="ออก","",IF('ชื่อ-คะแนน'!$D32="ย้าย","",IF('ชื่อ-คะแนน'!$D32="พัก","",IF($BT$6="?",$BT$6,$BT$6)))))</f>
        <v>0</v>
      </c>
      <c r="BU33" s="797">
        <f>IF('ชื่อ-คะแนน'!$C32="","",IF('ชื่อ-คะแนน'!$D32="ออก","",IF('ชื่อ-คะแนน'!$D32="ย้าย","",IF('ชื่อ-คะแนน'!$D32="พัก","",IF($BU$6="?",$BU$6,$BU$6)))))</f>
        <v>0</v>
      </c>
      <c r="BV33" s="797">
        <f>IF('ชื่อ-คะแนน'!$C32="","",IF('ชื่อ-คะแนน'!$D32="ออก","",IF('ชื่อ-คะแนน'!$D32="ย้าย","",IF('ชื่อ-คะแนน'!$D32="พัก","",IF($BV$6="?",$BV$6,$BV$6)))))</f>
        <v>0</v>
      </c>
      <c r="BW33" s="797">
        <f>IF('ชื่อ-คะแนน'!$C32="","",IF('ชื่อ-คะแนน'!$D32="ออก","",IF('ชื่อ-คะแนน'!$D32="ย้าย","",IF('ชื่อ-คะแนน'!$D32="พัก","",IF($BW$6="?",$BW$6,$BW$6)))))</f>
        <v>0</v>
      </c>
      <c r="BX33" s="798">
        <f>IF('ชื่อ-คะแนน'!$C32="","",IF('ชื่อ-คะแนน'!$D32="ออก","",IF('ชื่อ-คะแนน'!$D32="ย้าย","",IF('ชื่อ-คะแนน'!$D32="พัก","",IF($BX$6="?",$BX$6,$BX$6)))))</f>
        <v>0</v>
      </c>
      <c r="BY33" s="799"/>
      <c r="BZ33" s="796">
        <f>IF('ชื่อ-คะแนน'!$C32="","",IF('ชื่อ-คะแนน'!$D32="ออก","",IF('ชื่อ-คะแนน'!$D32="ย้าย","",IF('ชื่อ-คะแนน'!$D32="พัก","",IF($BZ$6="?",$BZ$6,$BZ$6)))))</f>
        <v>0</v>
      </c>
      <c r="CA33" s="797">
        <f>IF('ชื่อ-คะแนน'!$C32="","",IF('ชื่อ-คะแนน'!$D32="ออก","",IF('ชื่อ-คะแนน'!$D32="ย้าย","",IF('ชื่อ-คะแนน'!$D32="พัก","",IF($CA$6="?",$CA$6,$CA$6)))))</f>
        <v>0</v>
      </c>
      <c r="CB33" s="797">
        <f>IF('ชื่อ-คะแนน'!$C32="","",IF('ชื่อ-คะแนน'!$D32="ออก","",IF('ชื่อ-คะแนน'!$D32="ย้าย","",IF('ชื่อ-คะแนน'!$D32="พัก","",IF($CB$6="?",$CB$6,$CB$6)))))</f>
        <v>0</v>
      </c>
      <c r="CC33" s="797">
        <f>IF('ชื่อ-คะแนน'!$C32="","",IF('ชื่อ-คะแนน'!$D32="ออก","",IF('ชื่อ-คะแนน'!$D32="ย้าย","",IF('ชื่อ-คะแนน'!$D32="พัก","",IF($CC$6="?",$CC$6,$CC$6)))))</f>
        <v>0</v>
      </c>
      <c r="CD33" s="798">
        <f>IF('ชื่อ-คะแนน'!$C32="","",IF('ชื่อ-คะแนน'!$D32="ออก","",IF('ชื่อ-คะแนน'!$D32="ย้าย","",IF('ชื่อ-คะแนน'!$D32="พัก","",IF($CD$6="?",$CD$6,$CD$6)))))</f>
        <v>0</v>
      </c>
      <c r="CE33" s="799"/>
      <c r="CF33" s="796">
        <f>IF('ชื่อ-คะแนน'!$C32="","",IF('ชื่อ-คะแนน'!$D32="ออก","",IF('ชื่อ-คะแนน'!$D32="ย้าย","",IF('ชื่อ-คะแนน'!$D32="พัก","",IF($CF$6="?",$CF$6,$CF$6)))))</f>
        <v>0</v>
      </c>
      <c r="CG33" s="797">
        <f>IF('ชื่อ-คะแนน'!$C32="","",IF('ชื่อ-คะแนน'!$D32="ออก","",IF('ชื่อ-คะแนน'!$D32="ย้าย","",IF('ชื่อ-คะแนน'!$D32="พัก","",IF($CG$6="?",$CG$6,$CG$6)))))</f>
        <v>0</v>
      </c>
      <c r="CH33" s="797">
        <f>IF('ชื่อ-คะแนน'!$C32="","",IF('ชื่อ-คะแนน'!$D32="ออก","",IF('ชื่อ-คะแนน'!$D32="ย้าย","",IF('ชื่อ-คะแนน'!$D32="พัก","",IF($CH$6="?",$CH$6,$CH$6)))))</f>
        <v>0</v>
      </c>
      <c r="CI33" s="797">
        <f>IF('ชื่อ-คะแนน'!$C32="","",IF('ชื่อ-คะแนน'!$D32="ออก","",IF('ชื่อ-คะแนน'!$D32="ย้าย","",IF('ชื่อ-คะแนน'!$D32="พัก","",IF($CI$6="?",$CI$6,$CI$6)))))</f>
        <v>0</v>
      </c>
      <c r="CJ33" s="798">
        <f>IF('ชื่อ-คะแนน'!$C32="","",IF('ชื่อ-คะแนน'!$D32="ออก","",IF('ชื่อ-คะแนน'!$D32="ย้าย","",IF('ชื่อ-คะแนน'!$D32="พัก","",IF($CJ$6="?",$CJ$6,$CJ$6)))))</f>
        <v>0</v>
      </c>
      <c r="CK33" s="799"/>
      <c r="CL33" s="796">
        <f>IF('ชื่อ-คะแนน'!$C32="","",IF('ชื่อ-คะแนน'!$D32="ออก","",IF('ชื่อ-คะแนน'!$D32="ย้าย","",IF('ชื่อ-คะแนน'!$D32="พัก","",IF($CL$6="?",$CL$6,$CL$6)))))</f>
        <v>0</v>
      </c>
      <c r="CM33" s="797">
        <f>IF('ชื่อ-คะแนน'!$C32="","",IF('ชื่อ-คะแนน'!$D32="ออก","",IF('ชื่อ-คะแนน'!$D32="ย้าย","",IF('ชื่อ-คะแนน'!$D32="พัก","",IF($CM$6="?",$CM$6,$CM$6)))))</f>
        <v>0</v>
      </c>
      <c r="CN33" s="797">
        <f>IF('ชื่อ-คะแนน'!$C32="","",IF('ชื่อ-คะแนน'!$D32="ออก","",IF('ชื่อ-คะแนน'!$D32="ย้าย","",IF('ชื่อ-คะแนน'!$D32="พัก","",IF($CN$6="?",$CN$6,$CN$6)))))</f>
        <v>0</v>
      </c>
      <c r="CO33" s="797">
        <f>IF('ชื่อ-คะแนน'!$C32="","",IF('ชื่อ-คะแนน'!$D32="ออก","",IF('ชื่อ-คะแนน'!$D32="ย้าย","",IF('ชื่อ-คะแนน'!$D32="พัก","",IF($CO$6="?",$CO$6,$CO$6)))))</f>
        <v>0</v>
      </c>
      <c r="CP33" s="798">
        <f>IF('ชื่อ-คะแนน'!$C32="","",IF('ชื่อ-คะแนน'!$D32="ออก","",IF('ชื่อ-คะแนน'!$D32="ย้าย","",IF('ชื่อ-คะแนน'!$D32="พัก","",IF($CP$6="?",$CP$6,$CP$6)))))</f>
        <v>0</v>
      </c>
      <c r="CQ33" s="799"/>
      <c r="CR33" s="796">
        <f>IF('ชื่อ-คะแนน'!$C32="","",IF('ชื่อ-คะแนน'!$D32="ออก","",IF('ชื่อ-คะแนน'!$D32="ย้าย","",IF('ชื่อ-คะแนน'!$D32="พัก","",IF($CR$6="?",$CR$6,$CR$6)))))</f>
        <v>0</v>
      </c>
      <c r="CS33" s="797">
        <f>IF('ชื่อ-คะแนน'!$C32="","",IF('ชื่อ-คะแนน'!$D32="ออก","",IF('ชื่อ-คะแนน'!$D32="ย้าย","",IF('ชื่อ-คะแนน'!$D32="พัก","",IF($CS$6="?",$CS$6,$CS$6)))))</f>
        <v>0</v>
      </c>
      <c r="CT33" s="797">
        <f>IF('ชื่อ-คะแนน'!$C32="","",IF('ชื่อ-คะแนน'!$D32="ออก","",IF('ชื่อ-คะแนน'!$D32="ย้าย","",IF('ชื่อ-คะแนน'!$D32="พัก","",IF($CT$6="?",$CT$6,$CT$6)))))</f>
        <v>0</v>
      </c>
      <c r="CU33" s="797">
        <f>IF('ชื่อ-คะแนน'!$C32="","",IF('ชื่อ-คะแนน'!$D32="ออก","",IF('ชื่อ-คะแนน'!$D32="ย้าย","",IF('ชื่อ-คะแนน'!$D32="พัก","",IF($CU$6="?",$CU$6,$CU$6)))))</f>
        <v>0</v>
      </c>
      <c r="CV33" s="798">
        <f>IF('ชื่อ-คะแนน'!$C32="","",IF('ชื่อ-คะแนน'!$D32="ออก","",IF('ชื่อ-คะแนน'!$D32="ย้าย","",IF('ชื่อ-คะแนน'!$D32="พัก","",IF($CV$6="?",$CV$6,$CV$6)))))</f>
        <v>0</v>
      </c>
      <c r="CW33" s="799"/>
      <c r="CX33" s="796">
        <f>IF('ชื่อ-คะแนน'!$C32="","",IF('ชื่อ-คะแนน'!$D32="ออก","",IF('ชื่อ-คะแนน'!$D32="ย้าย","",IF('ชื่อ-คะแนน'!$D32="พัก","",IF($CX$6="?",$CX$6,$CX$6)))))</f>
        <v>0</v>
      </c>
      <c r="CY33" s="797">
        <f>IF('ชื่อ-คะแนน'!$C32="","",IF('ชื่อ-คะแนน'!$D32="ออก","",IF('ชื่อ-คะแนน'!$D32="ย้าย","",IF('ชื่อ-คะแนน'!$D32="พัก","",IF($CY$6="?",$CY$6,$CY$6)))))</f>
        <v>0</v>
      </c>
      <c r="CZ33" s="797">
        <f>IF('ชื่อ-คะแนน'!$C32="","",IF('ชื่อ-คะแนน'!$D32="ออก","",IF('ชื่อ-คะแนน'!$D32="ย้าย","",IF('ชื่อ-คะแนน'!$D32="พัก","",IF($CZ$6="?",$CZ$6,$CZ$6)))))</f>
        <v>0</v>
      </c>
      <c r="DA33" s="797">
        <f>IF('ชื่อ-คะแนน'!$C32="","",IF('ชื่อ-คะแนน'!$D32="ออก","",IF('ชื่อ-คะแนน'!$D32="ย้าย","",IF('ชื่อ-คะแนน'!$D32="พัก","",IF($DA$6="?",$DA$6,$DA$6)))))</f>
        <v>0</v>
      </c>
      <c r="DB33" s="798">
        <f>IF('ชื่อ-คะแนน'!$C32="","",IF('ชื่อ-คะแนน'!$D32="ออก","",IF('ชื่อ-คะแนน'!$D32="ย้าย","",IF('ชื่อ-คะแนน'!$D32="พัก","",IF($DB$6="?",$DB$6,$DB$6)))))</f>
        <v>0</v>
      </c>
      <c r="DC33" s="799"/>
      <c r="DD33" s="1419">
        <f>IF('ชื่อ-คะแนน'!$C32="","",IF('ชื่อ-คะแนน'!$D32="ออก","",IF('ชื่อ-คะแนน'!$D32="ย้าย","",IF('ชื่อ-คะแนน'!$D32="พัก","",IF($DD$6="?",$DD$6,$DD$6)))))</f>
        <v>0</v>
      </c>
      <c r="DE33" s="1420">
        <f>IF('ชื่อ-คะแนน'!$C32="","",IF('ชื่อ-คะแนน'!$D32="ออก","",IF('ชื่อ-คะแนน'!$D32="ย้าย","",IF('ชื่อ-คะแนน'!$D32="พัก","",IF($DE$6="?",$DE$6,$DE$6)))))</f>
        <v>0</v>
      </c>
      <c r="DF33" s="1420">
        <f>IF('ชื่อ-คะแนน'!$C32="","",IF('ชื่อ-คะแนน'!$D32="ออก","",IF('ชื่อ-คะแนน'!$D32="ย้าย","",IF('ชื่อ-คะแนน'!$D32="พัก","",IF($DF$6="?",$DF$6,$DF$6)))))</f>
        <v>0</v>
      </c>
      <c r="DG33" s="1420">
        <f>IF('ชื่อ-คะแนน'!$C32="","",IF('ชื่อ-คะแนน'!$D32="ออก","",IF('ชื่อ-คะแนน'!$D32="ย้าย","",IF('ชื่อ-คะแนน'!$D32="พัก","",IF($DG$6="?",$DG$6,$DG$6)))))</f>
        <v>0</v>
      </c>
      <c r="DH33" s="1421">
        <f>IF('ชื่อ-คะแนน'!$C32="","",IF('ชื่อ-คะแนน'!$D32="ออก","",IF('ชื่อ-คะแนน'!$D32="ย้าย","",IF('ชื่อ-คะแนน'!$D32="พัก","",IF($DH$6="?",$DH$6,$DH$6)))))</f>
        <v>0</v>
      </c>
      <c r="DI33" s="799"/>
      <c r="DJ33" s="796">
        <f>IF('ชื่อ-คะแนน'!$C32="","",IF('ชื่อ-คะแนน'!$D32="ออก","",IF('ชื่อ-คะแนน'!$D32="ย้าย","",IF('ชื่อ-คะแนน'!$D32="พัก","",IF($DJ$6="?",$DJ$6,$DJ$6)))))</f>
        <v>0</v>
      </c>
      <c r="DK33" s="797">
        <f>IF('ชื่อ-คะแนน'!$C32="","",IF('ชื่อ-คะแนน'!$D32="ออก","",IF('ชื่อ-คะแนน'!$D32="ย้าย","",IF('ชื่อ-คะแนน'!$D32="พัก","",IF($DK$6="?",$DK$6,$DK$6)))))</f>
        <v>0</v>
      </c>
      <c r="DL33" s="797">
        <f>IF('ชื่อ-คะแนน'!$C32="","",IF('ชื่อ-คะแนน'!$D32="ออก","",IF('ชื่อ-คะแนน'!$D32="ย้าย","",IF('ชื่อ-คะแนน'!$D32="พัก","",IF($DL$6="?",$DL$6,$DL$6)))))</f>
        <v>0</v>
      </c>
      <c r="DM33" s="797">
        <f>IF('ชื่อ-คะแนน'!$C32="","",IF('ชื่อ-คะแนน'!$D32="ออก","",IF('ชื่อ-คะแนน'!$D32="ย้าย","",IF('ชื่อ-คะแนน'!$D32="พัก","",IF($DM$6="?",$DM$6,$DM$6)))))</f>
        <v>0</v>
      </c>
      <c r="DN33" s="798">
        <f>IF('ชื่อ-คะแนน'!$C32="","",IF('ชื่อ-คะแนน'!$D32="ออก","",IF('ชื่อ-คะแนน'!$D32="ย้าย","",IF('ชื่อ-คะแนน'!$D32="พัก","",IF($DN$6="?",$DN$6,$DN$6)))))</f>
        <v>0</v>
      </c>
      <c r="DO33" s="799"/>
      <c r="DP33" s="800">
        <f>IF('ชื่อ-คะแนน'!$C32="","",IF('ชื่อ-คะแนน'!$D32="ออก","",IF('ชื่อ-คะแนน'!$D32="ย้าย","",IF('ชื่อ-คะแนน'!$D32="พัก","",IF($DP$6="?",$DP$6,$DP$6)))))</f>
        <v>0</v>
      </c>
      <c r="DQ33" s="801">
        <f>IF('ชื่อ-คะแนน'!$C32="","",IF('ชื่อ-คะแนน'!$D32="ออก","",IF('ชื่อ-คะแนน'!$D32="ย้าย","",IF('ชื่อ-คะแนน'!$D32="พัก","",IF($DQ$6="?",$DQ$6,$DQ$6)))))</f>
        <v>0</v>
      </c>
      <c r="DR33" s="801">
        <f>IF('ชื่อ-คะแนน'!$C32="","",IF('ชื่อ-คะแนน'!$D32="ออก","",IF('ชื่อ-คะแนน'!$D32="ย้าย","",IF('ชื่อ-คะแนน'!$D32="พัก","",IF($DR$6="?",$DR$6,$DR$6)))))</f>
        <v>0</v>
      </c>
      <c r="DS33" s="801">
        <f>IF('ชื่อ-คะแนน'!$C32="","",IF('ชื่อ-คะแนน'!$D32="ออก","",IF('ชื่อ-คะแนน'!$D32="ย้าย","",IF('ชื่อ-คะแนน'!$D32="พัก","",IF($DS$6="?",$DS$6,$DS$6)))))</f>
        <v>0</v>
      </c>
      <c r="DT33" s="802">
        <f>IF('ชื่อ-คะแนน'!$C32="","",IF('ชื่อ-คะแนน'!$D32="ออก","",IF('ชื่อ-คะแนน'!$D32="ย้าย","",IF('ชื่อ-คะแนน'!$D32="พัก","",IF($DT$6="?",$DT$6,$DT$6)))))</f>
        <v>0</v>
      </c>
      <c r="DU33" s="799"/>
      <c r="DV33" s="796">
        <f>IF('ชื่อ-คะแนน'!$C32="","",IF('ชื่อ-คะแนน'!$D32="ออก","",IF('ชื่อ-คะแนน'!$D32="ย้าย","",IF('ชื่อ-คะแนน'!$D32="พัก","",IF($DV$6="?",$DV$6,$DV$6)))))</f>
        <v>0</v>
      </c>
      <c r="DW33" s="797">
        <f>IF('ชื่อ-คะแนน'!$C32="","",IF('ชื่อ-คะแนน'!$D32="ออก","",IF('ชื่อ-คะแนน'!$D32="ย้าย","",IF('ชื่อ-คะแนน'!$D32="พัก","",IF($DW$6="?",$DW$6,$DW$6)))))</f>
        <v>0</v>
      </c>
      <c r="DX33" s="797">
        <f>IF('ชื่อ-คะแนน'!$C32="","",IF('ชื่อ-คะแนน'!$D32="ออก","",IF('ชื่อ-คะแนน'!$D32="ย้าย","",IF('ชื่อ-คะแนน'!$D32="พัก","",IF($DX$6="?",$DX$6,$DX$6)))))</f>
        <v>0</v>
      </c>
      <c r="DY33" s="797">
        <f>IF('ชื่อ-คะแนน'!$C32="","",IF('ชื่อ-คะแนน'!$D32="ออก","",IF('ชื่อ-คะแนน'!$D32="ย้าย","",IF('ชื่อ-คะแนน'!$D32="พัก","",IF($DY$6="?",$DY$6,$DY$6)))))</f>
        <v>0</v>
      </c>
      <c r="DZ33" s="798">
        <f>IF('ชื่อ-คะแนน'!$C32="","",IF('ชื่อ-คะแนน'!$D32="ออก","",IF('ชื่อ-คะแนน'!$D32="ย้าย","",IF('ชื่อ-คะแนน'!$D32="พัก","",IF($DZ$6="?",$DZ$6,$DZ$6)))))</f>
        <v>0</v>
      </c>
      <c r="EA33" s="799"/>
      <c r="EB33" s="796">
        <f>IF('ชื่อ-คะแนน'!$C32="","",IF('ชื่อ-คะแนน'!$D32="ออก","",IF('ชื่อ-คะแนน'!$D32="ย้าย","",IF('ชื่อ-คะแนน'!$D32="พัก","",IF($EB$6="?",$EB$6,$EB$6)))))</f>
        <v>0</v>
      </c>
      <c r="EC33" s="797">
        <f>IF('ชื่อ-คะแนน'!$C32="","",IF('ชื่อ-คะแนน'!$D32="ออก","",IF('ชื่อ-คะแนน'!$D32="ย้าย","",IF('ชื่อ-คะแนน'!$D32="พัก","",IF($EC$6="?",$EC$6,$EC$6)))))</f>
        <v>0</v>
      </c>
      <c r="ED33" s="797">
        <f>IF('ชื่อ-คะแนน'!$C32="","",IF('ชื่อ-คะแนน'!$D32="ออก","",IF('ชื่อ-คะแนน'!$D32="ย้าย","",IF('ชื่อ-คะแนน'!$D32="พัก","",IF($ED$6="?",$ED$6,$ED$6)))))</f>
        <v>0</v>
      </c>
      <c r="EE33" s="797">
        <f>IF('ชื่อ-คะแนน'!$C32="","",IF('ชื่อ-คะแนน'!$D32="ออก","",IF('ชื่อ-คะแนน'!$D32="ย้าย","",IF('ชื่อ-คะแนน'!$D32="พัก","",IF($EE$6="?",$EE$6,$EE$6)))))</f>
        <v>0</v>
      </c>
      <c r="EF33" s="798">
        <f>IF('ชื่อ-คะแนน'!$C32="","",IF('ชื่อ-คะแนน'!$D32="ออก","",IF('ชื่อ-คะแนน'!$D32="ย้าย","",IF('ชื่อ-คะแนน'!$D32="พัก","",IF($EF$6="?",$EF$6,$EF$6)))))</f>
        <v>0</v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>0/1</v>
      </c>
      <c r="EI33" s="805">
        <f>IF('ชื่อ-คะแนน'!C32="","",COUNTIF(F33:EF33,"/")+SUM(F33:EF33))</f>
        <v>0</v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>
        <f>'ชื่อ-คะแนน'!A33</f>
        <v>28</v>
      </c>
      <c r="B34" s="822" t="str">
        <f>'ชื่อ-คะแนน'!B33</f>
        <v>12921</v>
      </c>
      <c r="C34" s="1312" t="str">
        <f>'ชื่อ-คะแนน'!C33</f>
        <v>นางสาว ทองคุณ  กุณศรี</v>
      </c>
      <c r="D34" s="795" t="str">
        <f>'ชื่อ-คะแนน'!D33</f>
        <v>เรียน</v>
      </c>
      <c r="E34" s="781" t="str">
        <f>'ชื่อ-คะแนน'!E33</f>
        <v/>
      </c>
      <c r="F34" s="796">
        <f>IF('ชื่อ-คะแนน'!$C33="","",IF('ชื่อ-คะแนน'!$D33="ออก","",IF('ชื่อ-คะแนน'!$D33="ย้าย","",IF('ชื่อ-คะแนน'!$D33="พัก","",IF(F$6="?",F$6,F$6)))))</f>
        <v>0</v>
      </c>
      <c r="G34" s="797">
        <f>IF('ชื่อ-คะแนน'!C33="","",IF('ชื่อ-คะแนน'!$D33="ออก","",IF('ชื่อ-คะแนน'!$D33="ย้าย","",IF('ชื่อ-คะแนน'!$D33="พัก","",IF(G$6="?",G$6,G$6)))))</f>
        <v>0</v>
      </c>
      <c r="H34" s="797">
        <f>IF('ชื่อ-คะแนน'!C33="","",IF('ชื่อ-คะแนน'!$D33="ออก","",IF('ชื่อ-คะแนน'!$D33="ย้าย","",IF('ชื่อ-คะแนน'!$D33="พัก","",IF(H$6="?",H$6,H$6)))))</f>
        <v>0</v>
      </c>
      <c r="I34" s="797">
        <f>IF('ชื่อ-คะแนน'!G33="","",IF('ชื่อ-คะแนน'!$D33="ออก","",IF('ชื่อ-คะแนน'!$D33="ย้าย","",IF('ชื่อ-คะแนน'!$D33="พัก","",IF(I$6="?",I$6,$I$6)))))</f>
        <v>0</v>
      </c>
      <c r="J34" s="798">
        <f>IF('ชื่อ-คะแนน'!$C33="","",IF('ชื่อ-คะแนน'!$D33="ออก","",IF('ชื่อ-คะแนน'!$D33="ย้าย","",IF('ชื่อ-คะแนน'!$D33="พัก","",IF(J$6="?",J$6,J$6)))))</f>
        <v>0</v>
      </c>
      <c r="K34" s="799"/>
      <c r="L34" s="796">
        <f>IF('ชื่อ-คะแนน'!$C33="","",IF('ชื่อ-คะแนน'!$D33="ออก","",IF('ชื่อ-คะแนน'!$D33="ย้าย","",IF('ชื่อ-คะแนน'!$D33="พัก","",IF(L$6="?",L$6,L$6)))))</f>
        <v>0</v>
      </c>
      <c r="M34" s="797">
        <f>IF('ชื่อ-คะแนน'!$C33="","",IF('ชื่อ-คะแนน'!$D33="ออก","",IF('ชื่อ-คะแนน'!$D33="ย้าย","",IF('ชื่อ-คะแนน'!$D33="พัก","",IF(M$6="?",M$6,M$6)))))</f>
        <v>0</v>
      </c>
      <c r="N34" s="797">
        <f>IF('ชื่อ-คะแนน'!$C33="","",IF('ชื่อ-คะแนน'!$D33="ออก","",IF('ชื่อ-คะแนน'!$D33="ย้าย","",IF('ชื่อ-คะแนน'!$D33="พัก","",IF(N$6="?",N$6,N$6)))))</f>
        <v>0</v>
      </c>
      <c r="O34" s="797">
        <f>IF('ชื่อ-คะแนน'!$C33="","",IF('ชื่อ-คะแนน'!$D33="ออก","",IF('ชื่อ-คะแนน'!$D33="ย้าย","",IF('ชื่อ-คะแนน'!$D33="พัก","",IF(O$6="?",O$6,O$6)))))</f>
        <v>0</v>
      </c>
      <c r="P34" s="798">
        <f>IF('ชื่อ-คะแนน'!$C33="","",IF('ชื่อ-คะแนน'!$D33="ออก","",IF('ชื่อ-คะแนน'!$D33="ย้าย","",IF('ชื่อ-คะแนน'!$D33="พัก","",IF(P$6="?",P$6,P$6)))))</f>
        <v>0</v>
      </c>
      <c r="Q34" s="799"/>
      <c r="R34" s="796">
        <f>IF('ชื่อ-คะแนน'!$C33="","",IF('ชื่อ-คะแนน'!$D33="ออก","",IF('ชื่อ-คะแนน'!$D33="ย้าย","",IF('ชื่อ-คะแนน'!$D33="พัก","",IF(R$6="?",R$6,R$6)))))</f>
        <v>0</v>
      </c>
      <c r="S34" s="797">
        <f>IF('ชื่อ-คะแนน'!$C33="","",IF('ชื่อ-คะแนน'!$D33="ออก","",IF('ชื่อ-คะแนน'!$D33="ย้าย","",IF('ชื่อ-คะแนน'!$D33="พัก","",IF(S$6="?",S$6,S$6)))))</f>
        <v>0</v>
      </c>
      <c r="T34" s="797">
        <f>IF('ชื่อ-คะแนน'!$C33="","",IF('ชื่อ-คะแนน'!$D33="ออก","",IF('ชื่อ-คะแนน'!$D33="ย้าย","",IF('ชื่อ-คะแนน'!$D33="พัก","",IF(T$6="?",T$6,T$6)))))</f>
        <v>0</v>
      </c>
      <c r="U34" s="797">
        <f>IF('ชื่อ-คะแนน'!$C33="","",IF('ชื่อ-คะแนน'!$D33="ออก","",IF('ชื่อ-คะแนน'!$D33="ย้าย","",IF('ชื่อ-คะแนน'!$D33="พัก","",IF(U$6="?",U$6,U$6)))))</f>
        <v>0</v>
      </c>
      <c r="V34" s="798">
        <f>IF('ชื่อ-คะแนน'!$C33="","",IF('ชื่อ-คะแนน'!$D33="ออก","",IF('ชื่อ-คะแนน'!$D33="ย้าย","",IF('ชื่อ-คะแนน'!$D33="พัก","",IF(V$6="?",V$6,V$6)))))</f>
        <v>0</v>
      </c>
      <c r="W34" s="799"/>
      <c r="X34" s="796">
        <f>IF('ชื่อ-คะแนน'!$C33="","",IF('ชื่อ-คะแนน'!$D33="ออก","",IF('ชื่อ-คะแนน'!$D33="ย้าย","",IF('ชื่อ-คะแนน'!$D33="พัก","",IF(X$6="?",X$6,X$6)))))</f>
        <v>0</v>
      </c>
      <c r="Y34" s="797">
        <f>IF('ชื่อ-คะแนน'!$C33="","",IF('ชื่อ-คะแนน'!$D33="ออก","",IF('ชื่อ-คะแนน'!$D33="ย้าย","",IF('ชื่อ-คะแนน'!$D33="พัก","",IF(Y$6="?",Y$6,Y$6)))))</f>
        <v>0</v>
      </c>
      <c r="Z34" s="797">
        <f>IF('ชื่อ-คะแนน'!$C33="","",IF('ชื่อ-คะแนน'!$D33="ออก","",IF('ชื่อ-คะแนน'!$D33="ย้าย","",IF('ชื่อ-คะแนน'!$D33="พัก","",IF(Z$6="?",Z$6,Z$6)))))</f>
        <v>0</v>
      </c>
      <c r="AA34" s="797">
        <f>IF('ชื่อ-คะแนน'!$C33="","",IF('ชื่อ-คะแนน'!$D33="ออก","",IF('ชื่อ-คะแนน'!$D33="ย้าย","",IF('ชื่อ-คะแนน'!$D33="พัก","",IF(AA$6="?",AA$6,AA$6)))))</f>
        <v>0</v>
      </c>
      <c r="AB34" s="798">
        <f>IF('ชื่อ-คะแนน'!$C33="","",IF('ชื่อ-คะแนน'!$D33="ออก","",IF('ชื่อ-คะแนน'!$D33="ย้าย","",IF('ชื่อ-คะแนน'!$D33="พัก","",IF(AB$6="?",AB$6,AB$6)))))</f>
        <v>0</v>
      </c>
      <c r="AC34" s="799"/>
      <c r="AD34" s="796">
        <f>IF('ชื่อ-คะแนน'!$C33="","",IF('ชื่อ-คะแนน'!$D33="ออก","",IF('ชื่อ-คะแนน'!$D33="ย้าย","",IF('ชื่อ-คะแนน'!$D33="พัก","",IF(AD$6="?",AD$6,AD$6)))))</f>
        <v>0</v>
      </c>
      <c r="AE34" s="797">
        <f>IF('ชื่อ-คะแนน'!$C33="","",IF('ชื่อ-คะแนน'!$D33="ออก","",IF('ชื่อ-คะแนน'!$D33="ย้าย","",IF('ชื่อ-คะแนน'!$D33="พัก","",IF(AE$6="?",AE$6,AE$6)))))</f>
        <v>0</v>
      </c>
      <c r="AF34" s="797">
        <f>IF('ชื่อ-คะแนน'!$C33="","",IF('ชื่อ-คะแนน'!$D33="ออก","",IF('ชื่อ-คะแนน'!$D33="ย้าย","",IF('ชื่อ-คะแนน'!$D33="พัก","",IF(AF$6="?",AF$6,AF$6)))))</f>
        <v>0</v>
      </c>
      <c r="AG34" s="797">
        <f>IF('ชื่อ-คะแนน'!$C33="","",IF('ชื่อ-คะแนน'!$D33="ออก","",IF('ชื่อ-คะแนน'!$D33="ย้าย","",IF('ชื่อ-คะแนน'!$D33="พัก","",IF($AG$6="?",$AG$6,$AG$6)))))</f>
        <v>0</v>
      </c>
      <c r="AH34" s="798">
        <f>IF('ชื่อ-คะแนน'!$C33="","",IF('ชื่อ-คะแนน'!$D33="ออก","",IF('ชื่อ-คะแนน'!$D33="ย้าย","",IF('ชื่อ-คะแนน'!$D33="พัก","",IF($AH$6="?",$AH$6,$AH$6)))))</f>
        <v>0</v>
      </c>
      <c r="AI34" s="799"/>
      <c r="AJ34" s="796">
        <f>IF('ชื่อ-คะแนน'!$C33="","",IF('ชื่อ-คะแนน'!$D33="ออก","",IF('ชื่อ-คะแนน'!$D33="ย้าย","",IF('ชื่อ-คะแนน'!$D33="พัก","",IF($AJ$6="?",$AJ$6,$AJ$6)))))</f>
        <v>0</v>
      </c>
      <c r="AK34" s="797">
        <f>IF('ชื่อ-คะแนน'!$C33="","",IF('ชื่อ-คะแนน'!$D33="ออก","",IF('ชื่อ-คะแนน'!$D33="ย้าย","",IF('ชื่อ-คะแนน'!$D33="พัก","",IF($AK$6="?",$AK$6,$AK$6)))))</f>
        <v>0</v>
      </c>
      <c r="AL34" s="797">
        <f>IF('ชื่อ-คะแนน'!$C33="","",IF('ชื่อ-คะแนน'!$D33="ออก","",IF('ชื่อ-คะแนน'!$D33="ย้าย","",IF('ชื่อ-คะแนน'!$D33="พัก","",IF($AL$6="?",$AL$6,$AL$6)))))</f>
        <v>0</v>
      </c>
      <c r="AM34" s="797">
        <f>IF('ชื่อ-คะแนน'!$C33="","",IF('ชื่อ-คะแนน'!$D33="ออก","",IF('ชื่อ-คะแนน'!$D33="ย้าย","",IF('ชื่อ-คะแนน'!$D33="พัก","",IF($AM$6="?",$AM$6,$AM$6)))))</f>
        <v>0</v>
      </c>
      <c r="AN34" s="798">
        <f>IF('ชื่อ-คะแนน'!$C33="","",IF('ชื่อ-คะแนน'!$D33="ออก","",IF('ชื่อ-คะแนน'!$D33="ย้าย","",IF('ชื่อ-คะแนน'!$D33="พัก","",IF($AN$6="?",$AN$6,$AN$6)))))</f>
        <v>0</v>
      </c>
      <c r="AO34" s="799"/>
      <c r="AP34" s="796">
        <f>IF('ชื่อ-คะแนน'!$C33="","",IF('ชื่อ-คะแนน'!$D33="ออก","",IF('ชื่อ-คะแนน'!$D33="ย้าย","",IF('ชื่อ-คะแนน'!$D33="พัก","",IF($AP$6="?",$AP$6,$AP$6)))))</f>
        <v>0</v>
      </c>
      <c r="AQ34" s="797">
        <f>IF('ชื่อ-คะแนน'!$C33="","",IF('ชื่อ-คะแนน'!$D33="ออก","",IF('ชื่อ-คะแนน'!$D33="ย้าย","",IF('ชื่อ-คะแนน'!$D33="พัก","",IF($AQ$6="?",$AQ$6,$AQ$6)))))</f>
        <v>0</v>
      </c>
      <c r="AR34" s="797">
        <f>IF('ชื่อ-คะแนน'!$C33="","",IF('ชื่อ-คะแนน'!$D33="ออก","",IF('ชื่อ-คะแนน'!$D33="ย้าย","",IF('ชื่อ-คะแนน'!$D33="พัก","",IF($AR$6="?",$AR$6,$AR$6)))))</f>
        <v>0</v>
      </c>
      <c r="AS34" s="797">
        <f>IF('ชื่อ-คะแนน'!$C33="","",IF('ชื่อ-คะแนน'!$D33="ออก","",IF('ชื่อ-คะแนน'!$D33="ย้าย","",IF('ชื่อ-คะแนน'!$D33="พัก","",IF($AS$6="?",$AS$6,$AS$6)))))</f>
        <v>0</v>
      </c>
      <c r="AT34" s="798">
        <f>IF('ชื่อ-คะแนน'!$C33="","",IF('ชื่อ-คะแนน'!$D33="ออก","",IF('ชื่อ-คะแนน'!$D33="ย้าย","",IF('ชื่อ-คะแนน'!$D33="พัก","",IF($AT$6="?",$AT$6,$AT$6)))))</f>
        <v>0</v>
      </c>
      <c r="AU34" s="799"/>
      <c r="AV34" s="796">
        <f>IF('ชื่อ-คะแนน'!$C33="","",IF('ชื่อ-คะแนน'!$D33="ออก","",IF('ชื่อ-คะแนน'!$D33="ย้าย","",IF('ชื่อ-คะแนน'!$D33="พัก","",IF($AV$6="?",$AV$6,$AV$6)))))</f>
        <v>0</v>
      </c>
      <c r="AW34" s="797">
        <f>IF('ชื่อ-คะแนน'!$C33="","",IF('ชื่อ-คะแนน'!$D33="ออก","",IF('ชื่อ-คะแนน'!$D33="ย้าย","",IF('ชื่อ-คะแนน'!$D33="พัก","",IF($AW$6="?",$AW$6,$AW$6)))))</f>
        <v>0</v>
      </c>
      <c r="AX34" s="797">
        <f>IF('ชื่อ-คะแนน'!$C33="","",IF('ชื่อ-คะแนน'!$D33="ออก","",IF('ชื่อ-คะแนน'!$D33="ย้าย","",IF('ชื่อ-คะแนน'!$D33="พัก","",IF($AX$6="?",$AX$6,$AX$6)))))</f>
        <v>0</v>
      </c>
      <c r="AY34" s="797">
        <f>IF('ชื่อ-คะแนน'!$C33="","",IF('ชื่อ-คะแนน'!$D33="ออก","",IF('ชื่อ-คะแนน'!$D33="ย้าย","",IF('ชื่อ-คะแนน'!$D33="พัก","",IF($AY$6="?",$AY$6,$AY$6)))))</f>
        <v>0</v>
      </c>
      <c r="AZ34" s="798">
        <f>IF('ชื่อ-คะแนน'!$C33="","",IF('ชื่อ-คะแนน'!$D33="ออก","",IF('ชื่อ-คะแนน'!$D33="ย้าย","",IF('ชื่อ-คะแนน'!$D33="พัก","",IF($AZ$6="?",$AZ$6,$AZ$6)))))</f>
        <v>0</v>
      </c>
      <c r="BA34" s="799"/>
      <c r="BB34" s="1419">
        <f>IF('ชื่อ-คะแนน'!$C33="","",IF('ชื่อ-คะแนน'!$D33="ออก","",IF('ชื่อ-คะแนน'!$D33="ย้าย","",IF('ชื่อ-คะแนน'!$D33="พัก","",IF($BB$6="?",$BB$6,$BB$6)))))</f>
        <v>0</v>
      </c>
      <c r="BC34" s="1420">
        <f>IF('ชื่อ-คะแนน'!$C33="","",IF('ชื่อ-คะแนน'!$D33="ออก","",IF('ชื่อ-คะแนน'!$D33="ย้าย","",IF('ชื่อ-คะแนน'!$D33="พัก","",IF($BC$6="?",$BC$6,$BC$6)))))</f>
        <v>0</v>
      </c>
      <c r="BD34" s="1420">
        <f>IF('ชื่อ-คะแนน'!$C33="","",IF('ชื่อ-คะแนน'!$D33="ออก","",IF('ชื่อ-คะแนน'!$D33="ย้าย","",IF('ชื่อ-คะแนน'!$D33="พัก","",IF($BD$6="?",$BD$6,$BD$6)))))</f>
        <v>0</v>
      </c>
      <c r="BE34" s="1420">
        <f>IF('ชื่อ-คะแนน'!$C33="","",IF('ชื่อ-คะแนน'!$D33="ออก","",IF('ชื่อ-คะแนน'!$D33="ย้าย","",IF('ชื่อ-คะแนน'!$D33="พัก","",IF($BE$6="?",$BE$6,$BE$6)))))</f>
        <v>0</v>
      </c>
      <c r="BF34" s="1421">
        <f>IF('ชื่อ-คะแนน'!$C33="","",IF('ชื่อ-คะแนน'!$D33="ออก","",IF('ชื่อ-คะแนน'!$D33="ย้าย","",IF('ชื่อ-คะแนน'!$D33="พัก","",IF($BF$6="?",$BF$6,$BF$6)))))</f>
        <v>0</v>
      </c>
      <c r="BG34" s="799"/>
      <c r="BH34" s="800">
        <f>IF('ชื่อ-คะแนน'!$C33="","",IF('ชื่อ-คะแนน'!$D33="ออก","",IF('ชื่อ-คะแนน'!$D33="ย้าย","",IF('ชื่อ-คะแนน'!$D33="พัก","",IF($BH$6="?",$BH$6,$BH$6)))))</f>
        <v>0</v>
      </c>
      <c r="BI34" s="801">
        <f>IF('ชื่อ-คะแนน'!$C33="","",IF('ชื่อ-คะแนน'!$D33="ออก","",IF('ชื่อ-คะแนน'!$D33="ย้าย","",IF('ชื่อ-คะแนน'!$D33="พัก","",IF($BI$6="?",$BI$6,$BI$6)))))</f>
        <v>0</v>
      </c>
      <c r="BJ34" s="801">
        <f>IF('ชื่อ-คะแนน'!$C33="","",IF('ชื่อ-คะแนน'!$D33="ออก","",IF('ชื่อ-คะแนน'!$D33="ย้าย","",IF('ชื่อ-คะแนน'!$D33="พัก","",IF($BJ$6="?",$BJ$6,$BJ$6)))))</f>
        <v>0</v>
      </c>
      <c r="BK34" s="801">
        <f>IF('ชื่อ-คะแนน'!$C33="","",IF('ชื่อ-คะแนน'!$D33="ออก","",IF('ชื่อ-คะแนน'!$D33="ย้าย","",IF('ชื่อ-คะแนน'!$D33="พัก","",IF($BK$6="?",$BK$6,$BK$6)))))</f>
        <v>0</v>
      </c>
      <c r="BL34" s="802">
        <f>IF('ชื่อ-คะแนน'!$C33="","",IF('ชื่อ-คะแนน'!$D33="ออก","",IF('ชื่อ-คะแนน'!$D33="ย้าย","",IF('ชื่อ-คะแนน'!$D33="พัก","",IF($BL$6="?",$BL$6,$BL$6)))))</f>
        <v>0</v>
      </c>
      <c r="BM34" s="799"/>
      <c r="BN34" s="796">
        <f>IF('ชื่อ-คะแนน'!$C33="","",IF('ชื่อ-คะแนน'!$D33="ออก","",IF('ชื่อ-คะแนน'!$D33="ย้าย","",IF('ชื่อ-คะแนน'!$D33="พัก","",IF($BN$6="?",$BN$6,$BN$6)))))</f>
        <v>0</v>
      </c>
      <c r="BO34" s="797">
        <f>IF('ชื่อ-คะแนน'!$C33="","",IF('ชื่อ-คะแนน'!$D33="ออก","",IF('ชื่อ-คะแนน'!$D33="ย้าย","",IF('ชื่อ-คะแนน'!$D33="พัก","",IF($BO$6="?",$BO$6,$BO$6)))))</f>
        <v>0</v>
      </c>
      <c r="BP34" s="797">
        <f>IF('ชื่อ-คะแนน'!$C33="","",IF('ชื่อ-คะแนน'!$D33="ออก","",IF('ชื่อ-คะแนน'!$D33="ย้าย","",IF('ชื่อ-คะแนน'!$D33="พัก","",IF($BP$6="?",$BP$6,$BP$6)))))</f>
        <v>0</v>
      </c>
      <c r="BQ34" s="797">
        <f>IF('ชื่อ-คะแนน'!$C33="","",IF('ชื่อ-คะแนน'!$D33="ออก","",IF('ชื่อ-คะแนน'!$D33="ย้าย","",IF('ชื่อ-คะแนน'!$D33="พัก","",IF($BQ$6="?",$BQ$6,$BQ$6)))))</f>
        <v>0</v>
      </c>
      <c r="BR34" s="798">
        <f>IF('ชื่อ-คะแนน'!$C33="","",IF('ชื่อ-คะแนน'!$D33="ออก","",IF('ชื่อ-คะแนน'!$D33="ย้าย","",IF('ชื่อ-คะแนน'!$D33="พัก","",IF($BR$6="?",$BR$6,$BR$6)))))</f>
        <v>0</v>
      </c>
      <c r="BS34" s="799"/>
      <c r="BT34" s="796">
        <f>IF('ชื่อ-คะแนน'!$C33="","",IF('ชื่อ-คะแนน'!$D33="ออก","",IF('ชื่อ-คะแนน'!$D33="ย้าย","",IF('ชื่อ-คะแนน'!$D33="พัก","",IF($BT$6="?",$BT$6,$BT$6)))))</f>
        <v>0</v>
      </c>
      <c r="BU34" s="797">
        <f>IF('ชื่อ-คะแนน'!$C33="","",IF('ชื่อ-คะแนน'!$D33="ออก","",IF('ชื่อ-คะแนน'!$D33="ย้าย","",IF('ชื่อ-คะแนน'!$D33="พัก","",IF($BU$6="?",$BU$6,$BU$6)))))</f>
        <v>0</v>
      </c>
      <c r="BV34" s="797">
        <f>IF('ชื่อ-คะแนน'!$C33="","",IF('ชื่อ-คะแนน'!$D33="ออก","",IF('ชื่อ-คะแนน'!$D33="ย้าย","",IF('ชื่อ-คะแนน'!$D33="พัก","",IF($BV$6="?",$BV$6,$BV$6)))))</f>
        <v>0</v>
      </c>
      <c r="BW34" s="797">
        <f>IF('ชื่อ-คะแนน'!$C33="","",IF('ชื่อ-คะแนน'!$D33="ออก","",IF('ชื่อ-คะแนน'!$D33="ย้าย","",IF('ชื่อ-คะแนน'!$D33="พัก","",IF($BW$6="?",$BW$6,$BW$6)))))</f>
        <v>0</v>
      </c>
      <c r="BX34" s="798">
        <f>IF('ชื่อ-คะแนน'!$C33="","",IF('ชื่อ-คะแนน'!$D33="ออก","",IF('ชื่อ-คะแนน'!$D33="ย้าย","",IF('ชื่อ-คะแนน'!$D33="พัก","",IF($BX$6="?",$BX$6,$BX$6)))))</f>
        <v>0</v>
      </c>
      <c r="BY34" s="799"/>
      <c r="BZ34" s="796">
        <f>IF('ชื่อ-คะแนน'!$C33="","",IF('ชื่อ-คะแนน'!$D33="ออก","",IF('ชื่อ-คะแนน'!$D33="ย้าย","",IF('ชื่อ-คะแนน'!$D33="พัก","",IF($BZ$6="?",$BZ$6,$BZ$6)))))</f>
        <v>0</v>
      </c>
      <c r="CA34" s="797">
        <f>IF('ชื่อ-คะแนน'!$C33="","",IF('ชื่อ-คะแนน'!$D33="ออก","",IF('ชื่อ-คะแนน'!$D33="ย้าย","",IF('ชื่อ-คะแนน'!$D33="พัก","",IF($CA$6="?",$CA$6,$CA$6)))))</f>
        <v>0</v>
      </c>
      <c r="CB34" s="797">
        <f>IF('ชื่อ-คะแนน'!$C33="","",IF('ชื่อ-คะแนน'!$D33="ออก","",IF('ชื่อ-คะแนน'!$D33="ย้าย","",IF('ชื่อ-คะแนน'!$D33="พัก","",IF($CB$6="?",$CB$6,$CB$6)))))</f>
        <v>0</v>
      </c>
      <c r="CC34" s="797">
        <f>IF('ชื่อ-คะแนน'!$C33="","",IF('ชื่อ-คะแนน'!$D33="ออก","",IF('ชื่อ-คะแนน'!$D33="ย้าย","",IF('ชื่อ-คะแนน'!$D33="พัก","",IF($CC$6="?",$CC$6,$CC$6)))))</f>
        <v>0</v>
      </c>
      <c r="CD34" s="798">
        <f>IF('ชื่อ-คะแนน'!$C33="","",IF('ชื่อ-คะแนน'!$D33="ออก","",IF('ชื่อ-คะแนน'!$D33="ย้าย","",IF('ชื่อ-คะแนน'!$D33="พัก","",IF($CD$6="?",$CD$6,$CD$6)))))</f>
        <v>0</v>
      </c>
      <c r="CE34" s="799"/>
      <c r="CF34" s="796">
        <f>IF('ชื่อ-คะแนน'!$C33="","",IF('ชื่อ-คะแนน'!$D33="ออก","",IF('ชื่อ-คะแนน'!$D33="ย้าย","",IF('ชื่อ-คะแนน'!$D33="พัก","",IF($CF$6="?",$CF$6,$CF$6)))))</f>
        <v>0</v>
      </c>
      <c r="CG34" s="797">
        <f>IF('ชื่อ-คะแนน'!$C33="","",IF('ชื่อ-คะแนน'!$D33="ออก","",IF('ชื่อ-คะแนน'!$D33="ย้าย","",IF('ชื่อ-คะแนน'!$D33="พัก","",IF($CG$6="?",$CG$6,$CG$6)))))</f>
        <v>0</v>
      </c>
      <c r="CH34" s="797">
        <f>IF('ชื่อ-คะแนน'!$C33="","",IF('ชื่อ-คะแนน'!$D33="ออก","",IF('ชื่อ-คะแนน'!$D33="ย้าย","",IF('ชื่อ-คะแนน'!$D33="พัก","",IF($CH$6="?",$CH$6,$CH$6)))))</f>
        <v>0</v>
      </c>
      <c r="CI34" s="797">
        <f>IF('ชื่อ-คะแนน'!$C33="","",IF('ชื่อ-คะแนน'!$D33="ออก","",IF('ชื่อ-คะแนน'!$D33="ย้าย","",IF('ชื่อ-คะแนน'!$D33="พัก","",IF($CI$6="?",$CI$6,$CI$6)))))</f>
        <v>0</v>
      </c>
      <c r="CJ34" s="798">
        <f>IF('ชื่อ-คะแนน'!$C33="","",IF('ชื่อ-คะแนน'!$D33="ออก","",IF('ชื่อ-คะแนน'!$D33="ย้าย","",IF('ชื่อ-คะแนน'!$D33="พัก","",IF($CJ$6="?",$CJ$6,$CJ$6)))))</f>
        <v>0</v>
      </c>
      <c r="CK34" s="799"/>
      <c r="CL34" s="796">
        <f>IF('ชื่อ-คะแนน'!$C33="","",IF('ชื่อ-คะแนน'!$D33="ออก","",IF('ชื่อ-คะแนน'!$D33="ย้าย","",IF('ชื่อ-คะแนน'!$D33="พัก","",IF($CL$6="?",$CL$6,$CL$6)))))</f>
        <v>0</v>
      </c>
      <c r="CM34" s="797">
        <f>IF('ชื่อ-คะแนน'!$C33="","",IF('ชื่อ-คะแนน'!$D33="ออก","",IF('ชื่อ-คะแนน'!$D33="ย้าย","",IF('ชื่อ-คะแนน'!$D33="พัก","",IF($CM$6="?",$CM$6,$CM$6)))))</f>
        <v>0</v>
      </c>
      <c r="CN34" s="797">
        <f>IF('ชื่อ-คะแนน'!$C33="","",IF('ชื่อ-คะแนน'!$D33="ออก","",IF('ชื่อ-คะแนน'!$D33="ย้าย","",IF('ชื่อ-คะแนน'!$D33="พัก","",IF($CN$6="?",$CN$6,$CN$6)))))</f>
        <v>0</v>
      </c>
      <c r="CO34" s="797">
        <f>IF('ชื่อ-คะแนน'!$C33="","",IF('ชื่อ-คะแนน'!$D33="ออก","",IF('ชื่อ-คะแนน'!$D33="ย้าย","",IF('ชื่อ-คะแนน'!$D33="พัก","",IF($CO$6="?",$CO$6,$CO$6)))))</f>
        <v>0</v>
      </c>
      <c r="CP34" s="798">
        <f>IF('ชื่อ-คะแนน'!$C33="","",IF('ชื่อ-คะแนน'!$D33="ออก","",IF('ชื่อ-คะแนน'!$D33="ย้าย","",IF('ชื่อ-คะแนน'!$D33="พัก","",IF($CP$6="?",$CP$6,$CP$6)))))</f>
        <v>0</v>
      </c>
      <c r="CQ34" s="799"/>
      <c r="CR34" s="796">
        <f>IF('ชื่อ-คะแนน'!$C33="","",IF('ชื่อ-คะแนน'!$D33="ออก","",IF('ชื่อ-คะแนน'!$D33="ย้าย","",IF('ชื่อ-คะแนน'!$D33="พัก","",IF($CR$6="?",$CR$6,$CR$6)))))</f>
        <v>0</v>
      </c>
      <c r="CS34" s="797">
        <f>IF('ชื่อ-คะแนน'!$C33="","",IF('ชื่อ-คะแนน'!$D33="ออก","",IF('ชื่อ-คะแนน'!$D33="ย้าย","",IF('ชื่อ-คะแนน'!$D33="พัก","",IF($CS$6="?",$CS$6,$CS$6)))))</f>
        <v>0</v>
      </c>
      <c r="CT34" s="797">
        <f>IF('ชื่อ-คะแนน'!$C33="","",IF('ชื่อ-คะแนน'!$D33="ออก","",IF('ชื่อ-คะแนน'!$D33="ย้าย","",IF('ชื่อ-คะแนน'!$D33="พัก","",IF($CT$6="?",$CT$6,$CT$6)))))</f>
        <v>0</v>
      </c>
      <c r="CU34" s="797">
        <f>IF('ชื่อ-คะแนน'!$C33="","",IF('ชื่อ-คะแนน'!$D33="ออก","",IF('ชื่อ-คะแนน'!$D33="ย้าย","",IF('ชื่อ-คะแนน'!$D33="พัก","",IF($CU$6="?",$CU$6,$CU$6)))))</f>
        <v>0</v>
      </c>
      <c r="CV34" s="798">
        <f>IF('ชื่อ-คะแนน'!$C33="","",IF('ชื่อ-คะแนน'!$D33="ออก","",IF('ชื่อ-คะแนน'!$D33="ย้าย","",IF('ชื่อ-คะแนน'!$D33="พัก","",IF($CV$6="?",$CV$6,$CV$6)))))</f>
        <v>0</v>
      </c>
      <c r="CW34" s="799"/>
      <c r="CX34" s="796">
        <f>IF('ชื่อ-คะแนน'!$C33="","",IF('ชื่อ-คะแนน'!$D33="ออก","",IF('ชื่อ-คะแนน'!$D33="ย้าย","",IF('ชื่อ-คะแนน'!$D33="พัก","",IF($CX$6="?",$CX$6,$CX$6)))))</f>
        <v>0</v>
      </c>
      <c r="CY34" s="797">
        <f>IF('ชื่อ-คะแนน'!$C33="","",IF('ชื่อ-คะแนน'!$D33="ออก","",IF('ชื่อ-คะแนน'!$D33="ย้าย","",IF('ชื่อ-คะแนน'!$D33="พัก","",IF($CY$6="?",$CY$6,$CY$6)))))</f>
        <v>0</v>
      </c>
      <c r="CZ34" s="797">
        <f>IF('ชื่อ-คะแนน'!$C33="","",IF('ชื่อ-คะแนน'!$D33="ออก","",IF('ชื่อ-คะแนน'!$D33="ย้าย","",IF('ชื่อ-คะแนน'!$D33="พัก","",IF($CZ$6="?",$CZ$6,$CZ$6)))))</f>
        <v>0</v>
      </c>
      <c r="DA34" s="797">
        <f>IF('ชื่อ-คะแนน'!$C33="","",IF('ชื่อ-คะแนน'!$D33="ออก","",IF('ชื่อ-คะแนน'!$D33="ย้าย","",IF('ชื่อ-คะแนน'!$D33="พัก","",IF($DA$6="?",$DA$6,$DA$6)))))</f>
        <v>0</v>
      </c>
      <c r="DB34" s="798">
        <f>IF('ชื่อ-คะแนน'!$C33="","",IF('ชื่อ-คะแนน'!$D33="ออก","",IF('ชื่อ-คะแนน'!$D33="ย้าย","",IF('ชื่อ-คะแนน'!$D33="พัก","",IF($DB$6="?",$DB$6,$DB$6)))))</f>
        <v>0</v>
      </c>
      <c r="DC34" s="799"/>
      <c r="DD34" s="1419">
        <f>IF('ชื่อ-คะแนน'!$C33="","",IF('ชื่อ-คะแนน'!$D33="ออก","",IF('ชื่อ-คะแนน'!$D33="ย้าย","",IF('ชื่อ-คะแนน'!$D33="พัก","",IF($DD$6="?",$DD$6,$DD$6)))))</f>
        <v>0</v>
      </c>
      <c r="DE34" s="1420">
        <f>IF('ชื่อ-คะแนน'!$C33="","",IF('ชื่อ-คะแนน'!$D33="ออก","",IF('ชื่อ-คะแนน'!$D33="ย้าย","",IF('ชื่อ-คะแนน'!$D33="พัก","",IF($DE$6="?",$DE$6,$DE$6)))))</f>
        <v>0</v>
      </c>
      <c r="DF34" s="1420">
        <f>IF('ชื่อ-คะแนน'!$C33="","",IF('ชื่อ-คะแนน'!$D33="ออก","",IF('ชื่อ-คะแนน'!$D33="ย้าย","",IF('ชื่อ-คะแนน'!$D33="พัก","",IF($DF$6="?",$DF$6,$DF$6)))))</f>
        <v>0</v>
      </c>
      <c r="DG34" s="1420">
        <f>IF('ชื่อ-คะแนน'!$C33="","",IF('ชื่อ-คะแนน'!$D33="ออก","",IF('ชื่อ-คะแนน'!$D33="ย้าย","",IF('ชื่อ-คะแนน'!$D33="พัก","",IF($DG$6="?",$DG$6,$DG$6)))))</f>
        <v>0</v>
      </c>
      <c r="DH34" s="1421">
        <f>IF('ชื่อ-คะแนน'!$C33="","",IF('ชื่อ-คะแนน'!$D33="ออก","",IF('ชื่อ-คะแนน'!$D33="ย้าย","",IF('ชื่อ-คะแนน'!$D33="พัก","",IF($DH$6="?",$DH$6,$DH$6)))))</f>
        <v>0</v>
      </c>
      <c r="DI34" s="799"/>
      <c r="DJ34" s="796">
        <f>IF('ชื่อ-คะแนน'!$C33="","",IF('ชื่อ-คะแนน'!$D33="ออก","",IF('ชื่อ-คะแนน'!$D33="ย้าย","",IF('ชื่อ-คะแนน'!$D33="พัก","",IF($DJ$6="?",$DJ$6,$DJ$6)))))</f>
        <v>0</v>
      </c>
      <c r="DK34" s="797">
        <f>IF('ชื่อ-คะแนน'!$C33="","",IF('ชื่อ-คะแนน'!$D33="ออก","",IF('ชื่อ-คะแนน'!$D33="ย้าย","",IF('ชื่อ-คะแนน'!$D33="พัก","",IF($DK$6="?",$DK$6,$DK$6)))))</f>
        <v>0</v>
      </c>
      <c r="DL34" s="797">
        <f>IF('ชื่อ-คะแนน'!$C33="","",IF('ชื่อ-คะแนน'!$D33="ออก","",IF('ชื่อ-คะแนน'!$D33="ย้าย","",IF('ชื่อ-คะแนน'!$D33="พัก","",IF($DL$6="?",$DL$6,$DL$6)))))</f>
        <v>0</v>
      </c>
      <c r="DM34" s="797">
        <f>IF('ชื่อ-คะแนน'!$C33="","",IF('ชื่อ-คะแนน'!$D33="ออก","",IF('ชื่อ-คะแนน'!$D33="ย้าย","",IF('ชื่อ-คะแนน'!$D33="พัก","",IF($DM$6="?",$DM$6,$DM$6)))))</f>
        <v>0</v>
      </c>
      <c r="DN34" s="798">
        <f>IF('ชื่อ-คะแนน'!$C33="","",IF('ชื่อ-คะแนน'!$D33="ออก","",IF('ชื่อ-คะแนน'!$D33="ย้าย","",IF('ชื่อ-คะแนน'!$D33="พัก","",IF($DN$6="?",$DN$6,$DN$6)))))</f>
        <v>0</v>
      </c>
      <c r="DO34" s="799"/>
      <c r="DP34" s="800">
        <f>IF('ชื่อ-คะแนน'!$C33="","",IF('ชื่อ-คะแนน'!$D33="ออก","",IF('ชื่อ-คะแนน'!$D33="ย้าย","",IF('ชื่อ-คะแนน'!$D33="พัก","",IF($DP$6="?",$DP$6,$DP$6)))))</f>
        <v>0</v>
      </c>
      <c r="DQ34" s="801">
        <f>IF('ชื่อ-คะแนน'!$C33="","",IF('ชื่อ-คะแนน'!$D33="ออก","",IF('ชื่อ-คะแนน'!$D33="ย้าย","",IF('ชื่อ-คะแนน'!$D33="พัก","",IF($DQ$6="?",$DQ$6,$DQ$6)))))</f>
        <v>0</v>
      </c>
      <c r="DR34" s="801">
        <f>IF('ชื่อ-คะแนน'!$C33="","",IF('ชื่อ-คะแนน'!$D33="ออก","",IF('ชื่อ-คะแนน'!$D33="ย้าย","",IF('ชื่อ-คะแนน'!$D33="พัก","",IF($DR$6="?",$DR$6,$DR$6)))))</f>
        <v>0</v>
      </c>
      <c r="DS34" s="801">
        <f>IF('ชื่อ-คะแนน'!$C33="","",IF('ชื่อ-คะแนน'!$D33="ออก","",IF('ชื่อ-คะแนน'!$D33="ย้าย","",IF('ชื่อ-คะแนน'!$D33="พัก","",IF($DS$6="?",$DS$6,$DS$6)))))</f>
        <v>0</v>
      </c>
      <c r="DT34" s="802">
        <f>IF('ชื่อ-คะแนน'!$C33="","",IF('ชื่อ-คะแนน'!$D33="ออก","",IF('ชื่อ-คะแนน'!$D33="ย้าย","",IF('ชื่อ-คะแนน'!$D33="พัก","",IF($DT$6="?",$DT$6,$DT$6)))))</f>
        <v>0</v>
      </c>
      <c r="DU34" s="799"/>
      <c r="DV34" s="796">
        <f>IF('ชื่อ-คะแนน'!$C33="","",IF('ชื่อ-คะแนน'!$D33="ออก","",IF('ชื่อ-คะแนน'!$D33="ย้าย","",IF('ชื่อ-คะแนน'!$D33="พัก","",IF($DV$6="?",$DV$6,$DV$6)))))</f>
        <v>0</v>
      </c>
      <c r="DW34" s="797">
        <f>IF('ชื่อ-คะแนน'!$C33="","",IF('ชื่อ-คะแนน'!$D33="ออก","",IF('ชื่อ-คะแนน'!$D33="ย้าย","",IF('ชื่อ-คะแนน'!$D33="พัก","",IF($DW$6="?",$DW$6,$DW$6)))))</f>
        <v>0</v>
      </c>
      <c r="DX34" s="797">
        <f>IF('ชื่อ-คะแนน'!$C33="","",IF('ชื่อ-คะแนน'!$D33="ออก","",IF('ชื่อ-คะแนน'!$D33="ย้าย","",IF('ชื่อ-คะแนน'!$D33="พัก","",IF($DX$6="?",$DX$6,$DX$6)))))</f>
        <v>0</v>
      </c>
      <c r="DY34" s="797">
        <f>IF('ชื่อ-คะแนน'!$C33="","",IF('ชื่อ-คะแนน'!$D33="ออก","",IF('ชื่อ-คะแนน'!$D33="ย้าย","",IF('ชื่อ-คะแนน'!$D33="พัก","",IF($DY$6="?",$DY$6,$DY$6)))))</f>
        <v>0</v>
      </c>
      <c r="DZ34" s="798">
        <f>IF('ชื่อ-คะแนน'!$C33="","",IF('ชื่อ-คะแนน'!$D33="ออก","",IF('ชื่อ-คะแนน'!$D33="ย้าย","",IF('ชื่อ-คะแนน'!$D33="พัก","",IF($DZ$6="?",$DZ$6,$DZ$6)))))</f>
        <v>0</v>
      </c>
      <c r="EA34" s="799"/>
      <c r="EB34" s="796">
        <f>IF('ชื่อ-คะแนน'!$C33="","",IF('ชื่อ-คะแนน'!$D33="ออก","",IF('ชื่อ-คะแนน'!$D33="ย้าย","",IF('ชื่อ-คะแนน'!$D33="พัก","",IF($EB$6="?",$EB$6,$EB$6)))))</f>
        <v>0</v>
      </c>
      <c r="EC34" s="797">
        <f>IF('ชื่อ-คะแนน'!$C33="","",IF('ชื่อ-คะแนน'!$D33="ออก","",IF('ชื่อ-คะแนน'!$D33="ย้าย","",IF('ชื่อ-คะแนน'!$D33="พัก","",IF($EC$6="?",$EC$6,$EC$6)))))</f>
        <v>0</v>
      </c>
      <c r="ED34" s="797">
        <f>IF('ชื่อ-คะแนน'!$C33="","",IF('ชื่อ-คะแนน'!$D33="ออก","",IF('ชื่อ-คะแนน'!$D33="ย้าย","",IF('ชื่อ-คะแนน'!$D33="พัก","",IF($ED$6="?",$ED$6,$ED$6)))))</f>
        <v>0</v>
      </c>
      <c r="EE34" s="797">
        <f>IF('ชื่อ-คะแนน'!$C33="","",IF('ชื่อ-คะแนน'!$D33="ออก","",IF('ชื่อ-คะแนน'!$D33="ย้าย","",IF('ชื่อ-คะแนน'!$D33="พัก","",IF($EE$6="?",$EE$6,$EE$6)))))</f>
        <v>0</v>
      </c>
      <c r="EF34" s="798">
        <f>IF('ชื่อ-คะแนน'!$C33="","",IF('ชื่อ-คะแนน'!$D33="ออก","",IF('ชื่อ-คะแนน'!$D33="ย้าย","",IF('ชื่อ-คะแนน'!$D33="พัก","",IF($EF$6="?",$EF$6,$EF$6)))))</f>
        <v>0</v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>0/1</v>
      </c>
      <c r="EI34" s="805">
        <f>IF('ชื่อ-คะแนน'!C33="","",COUNTIF(F34:EF34,"/")+SUM(F34:EF34))</f>
        <v>0</v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>
        <f>'ชื่อ-คะแนน'!A34</f>
        <v>29</v>
      </c>
      <c r="B35" s="822" t="str">
        <f>'ชื่อ-คะแนน'!B34</f>
        <v>12928</v>
      </c>
      <c r="C35" s="1312" t="str">
        <f>'ชื่อ-คะแนน'!C34</f>
        <v>นาย ภูผา  ทาวงษ์ยศ</v>
      </c>
      <c r="D35" s="795" t="str">
        <f>'ชื่อ-คะแนน'!D34</f>
        <v>เรียน</v>
      </c>
      <c r="E35" s="781" t="str">
        <f>'ชื่อ-คะแนน'!E34</f>
        <v/>
      </c>
      <c r="F35" s="796">
        <f>IF('ชื่อ-คะแนน'!$C34="","",IF('ชื่อ-คะแนน'!$D34="ออก","",IF('ชื่อ-คะแนน'!$D34="ย้าย","",IF('ชื่อ-คะแนน'!$D34="พัก","",IF(F$6="?",F$6,F$6)))))</f>
        <v>0</v>
      </c>
      <c r="G35" s="797">
        <f>IF('ชื่อ-คะแนน'!C34="","",IF('ชื่อ-คะแนน'!$D34="ออก","",IF('ชื่อ-คะแนน'!$D34="ย้าย","",IF('ชื่อ-คะแนน'!$D34="พัก","",IF(G$6="?",G$6,G$6)))))</f>
        <v>0</v>
      </c>
      <c r="H35" s="797">
        <f>IF('ชื่อ-คะแนน'!C34="","",IF('ชื่อ-คะแนน'!$D34="ออก","",IF('ชื่อ-คะแนน'!$D34="ย้าย","",IF('ชื่อ-คะแนน'!$D34="พัก","",IF(H$6="?",H$6,H$6)))))</f>
        <v>0</v>
      </c>
      <c r="I35" s="797">
        <f>IF('ชื่อ-คะแนน'!G34="","",IF('ชื่อ-คะแนน'!$D34="ออก","",IF('ชื่อ-คะแนน'!$D34="ย้าย","",IF('ชื่อ-คะแนน'!$D34="พัก","",IF(I$6="?",I$6,$I$6)))))</f>
        <v>0</v>
      </c>
      <c r="J35" s="798">
        <f>IF('ชื่อ-คะแนน'!$C34="","",IF('ชื่อ-คะแนน'!$D34="ออก","",IF('ชื่อ-คะแนน'!$D34="ย้าย","",IF('ชื่อ-คะแนน'!$D34="พัก","",IF(J$6="?",J$6,J$6)))))</f>
        <v>0</v>
      </c>
      <c r="K35" s="799"/>
      <c r="L35" s="796">
        <f>IF('ชื่อ-คะแนน'!$C34="","",IF('ชื่อ-คะแนน'!$D34="ออก","",IF('ชื่อ-คะแนน'!$D34="ย้าย","",IF('ชื่อ-คะแนน'!$D34="พัก","",IF(L$6="?",L$6,L$6)))))</f>
        <v>0</v>
      </c>
      <c r="M35" s="797">
        <f>IF('ชื่อ-คะแนน'!$C34="","",IF('ชื่อ-คะแนน'!$D34="ออก","",IF('ชื่อ-คะแนน'!$D34="ย้าย","",IF('ชื่อ-คะแนน'!$D34="พัก","",IF(M$6="?",M$6,M$6)))))</f>
        <v>0</v>
      </c>
      <c r="N35" s="797">
        <f>IF('ชื่อ-คะแนน'!$C34="","",IF('ชื่อ-คะแนน'!$D34="ออก","",IF('ชื่อ-คะแนน'!$D34="ย้าย","",IF('ชื่อ-คะแนน'!$D34="พัก","",IF(N$6="?",N$6,N$6)))))</f>
        <v>0</v>
      </c>
      <c r="O35" s="797">
        <f>IF('ชื่อ-คะแนน'!$C34="","",IF('ชื่อ-คะแนน'!$D34="ออก","",IF('ชื่อ-คะแนน'!$D34="ย้าย","",IF('ชื่อ-คะแนน'!$D34="พัก","",IF(O$6="?",O$6,O$6)))))</f>
        <v>0</v>
      </c>
      <c r="P35" s="798">
        <f>IF('ชื่อ-คะแนน'!$C34="","",IF('ชื่อ-คะแนน'!$D34="ออก","",IF('ชื่อ-คะแนน'!$D34="ย้าย","",IF('ชื่อ-คะแนน'!$D34="พัก","",IF(P$6="?",P$6,P$6)))))</f>
        <v>0</v>
      </c>
      <c r="Q35" s="799"/>
      <c r="R35" s="796">
        <f>IF('ชื่อ-คะแนน'!$C34="","",IF('ชื่อ-คะแนน'!$D34="ออก","",IF('ชื่อ-คะแนน'!$D34="ย้าย","",IF('ชื่อ-คะแนน'!$D34="พัก","",IF(R$6="?",R$6,R$6)))))</f>
        <v>0</v>
      </c>
      <c r="S35" s="797">
        <f>IF('ชื่อ-คะแนน'!$C34="","",IF('ชื่อ-คะแนน'!$D34="ออก","",IF('ชื่อ-คะแนน'!$D34="ย้าย","",IF('ชื่อ-คะแนน'!$D34="พัก","",IF(S$6="?",S$6,S$6)))))</f>
        <v>0</v>
      </c>
      <c r="T35" s="797">
        <f>IF('ชื่อ-คะแนน'!$C34="","",IF('ชื่อ-คะแนน'!$D34="ออก","",IF('ชื่อ-คะแนน'!$D34="ย้าย","",IF('ชื่อ-คะแนน'!$D34="พัก","",IF(T$6="?",T$6,T$6)))))</f>
        <v>0</v>
      </c>
      <c r="U35" s="797">
        <f>IF('ชื่อ-คะแนน'!$C34="","",IF('ชื่อ-คะแนน'!$D34="ออก","",IF('ชื่อ-คะแนน'!$D34="ย้าย","",IF('ชื่อ-คะแนน'!$D34="พัก","",IF(U$6="?",U$6,U$6)))))</f>
        <v>0</v>
      </c>
      <c r="V35" s="798">
        <f>IF('ชื่อ-คะแนน'!$C34="","",IF('ชื่อ-คะแนน'!$D34="ออก","",IF('ชื่อ-คะแนน'!$D34="ย้าย","",IF('ชื่อ-คะแนน'!$D34="พัก","",IF(V$6="?",V$6,V$6)))))</f>
        <v>0</v>
      </c>
      <c r="W35" s="799"/>
      <c r="X35" s="796">
        <f>IF('ชื่อ-คะแนน'!$C34="","",IF('ชื่อ-คะแนน'!$D34="ออก","",IF('ชื่อ-คะแนน'!$D34="ย้าย","",IF('ชื่อ-คะแนน'!$D34="พัก","",IF(X$6="?",X$6,X$6)))))</f>
        <v>0</v>
      </c>
      <c r="Y35" s="797">
        <f>IF('ชื่อ-คะแนน'!$C34="","",IF('ชื่อ-คะแนน'!$D34="ออก","",IF('ชื่อ-คะแนน'!$D34="ย้าย","",IF('ชื่อ-คะแนน'!$D34="พัก","",IF(Y$6="?",Y$6,Y$6)))))</f>
        <v>0</v>
      </c>
      <c r="Z35" s="797">
        <f>IF('ชื่อ-คะแนน'!$C34="","",IF('ชื่อ-คะแนน'!$D34="ออก","",IF('ชื่อ-คะแนน'!$D34="ย้าย","",IF('ชื่อ-คะแนน'!$D34="พัก","",IF(Z$6="?",Z$6,Z$6)))))</f>
        <v>0</v>
      </c>
      <c r="AA35" s="797">
        <f>IF('ชื่อ-คะแนน'!$C34="","",IF('ชื่อ-คะแนน'!$D34="ออก","",IF('ชื่อ-คะแนน'!$D34="ย้าย","",IF('ชื่อ-คะแนน'!$D34="พัก","",IF(AA$6="?",AA$6,AA$6)))))</f>
        <v>0</v>
      </c>
      <c r="AB35" s="798">
        <f>IF('ชื่อ-คะแนน'!$C34="","",IF('ชื่อ-คะแนน'!$D34="ออก","",IF('ชื่อ-คะแนน'!$D34="ย้าย","",IF('ชื่อ-คะแนน'!$D34="พัก","",IF(AB$6="?",AB$6,AB$6)))))</f>
        <v>0</v>
      </c>
      <c r="AC35" s="799"/>
      <c r="AD35" s="796">
        <f>IF('ชื่อ-คะแนน'!$C34="","",IF('ชื่อ-คะแนน'!$D34="ออก","",IF('ชื่อ-คะแนน'!$D34="ย้าย","",IF('ชื่อ-คะแนน'!$D34="พัก","",IF(AD$6="?",AD$6,AD$6)))))</f>
        <v>0</v>
      </c>
      <c r="AE35" s="797">
        <f>IF('ชื่อ-คะแนน'!$C34="","",IF('ชื่อ-คะแนน'!$D34="ออก","",IF('ชื่อ-คะแนน'!$D34="ย้าย","",IF('ชื่อ-คะแนน'!$D34="พัก","",IF(AE$6="?",AE$6,AE$6)))))</f>
        <v>0</v>
      </c>
      <c r="AF35" s="797">
        <f>IF('ชื่อ-คะแนน'!$C34="","",IF('ชื่อ-คะแนน'!$D34="ออก","",IF('ชื่อ-คะแนน'!$D34="ย้าย","",IF('ชื่อ-คะแนน'!$D34="พัก","",IF(AF$6="?",AF$6,AF$6)))))</f>
        <v>0</v>
      </c>
      <c r="AG35" s="797">
        <f>IF('ชื่อ-คะแนน'!$C34="","",IF('ชื่อ-คะแนน'!$D34="ออก","",IF('ชื่อ-คะแนน'!$D34="ย้าย","",IF('ชื่อ-คะแนน'!$D34="พัก","",IF($AG$6="?",$AG$6,$AG$6)))))</f>
        <v>0</v>
      </c>
      <c r="AH35" s="798">
        <f>IF('ชื่อ-คะแนน'!$C34="","",IF('ชื่อ-คะแนน'!$D34="ออก","",IF('ชื่อ-คะแนน'!$D34="ย้าย","",IF('ชื่อ-คะแนน'!$D34="พัก","",IF($AH$6="?",$AH$6,$AH$6)))))</f>
        <v>0</v>
      </c>
      <c r="AI35" s="799"/>
      <c r="AJ35" s="796">
        <f>IF('ชื่อ-คะแนน'!$C34="","",IF('ชื่อ-คะแนน'!$D34="ออก","",IF('ชื่อ-คะแนน'!$D34="ย้าย","",IF('ชื่อ-คะแนน'!$D34="พัก","",IF($AJ$6="?",$AJ$6,$AJ$6)))))</f>
        <v>0</v>
      </c>
      <c r="AK35" s="797">
        <f>IF('ชื่อ-คะแนน'!$C34="","",IF('ชื่อ-คะแนน'!$D34="ออก","",IF('ชื่อ-คะแนน'!$D34="ย้าย","",IF('ชื่อ-คะแนน'!$D34="พัก","",IF($AK$6="?",$AK$6,$AK$6)))))</f>
        <v>0</v>
      </c>
      <c r="AL35" s="797">
        <f>IF('ชื่อ-คะแนน'!$C34="","",IF('ชื่อ-คะแนน'!$D34="ออก","",IF('ชื่อ-คะแนน'!$D34="ย้าย","",IF('ชื่อ-คะแนน'!$D34="พัก","",IF($AL$6="?",$AL$6,$AL$6)))))</f>
        <v>0</v>
      </c>
      <c r="AM35" s="797">
        <f>IF('ชื่อ-คะแนน'!$C34="","",IF('ชื่อ-คะแนน'!$D34="ออก","",IF('ชื่อ-คะแนน'!$D34="ย้าย","",IF('ชื่อ-คะแนน'!$D34="พัก","",IF($AM$6="?",$AM$6,$AM$6)))))</f>
        <v>0</v>
      </c>
      <c r="AN35" s="798">
        <f>IF('ชื่อ-คะแนน'!$C34="","",IF('ชื่อ-คะแนน'!$D34="ออก","",IF('ชื่อ-คะแนน'!$D34="ย้าย","",IF('ชื่อ-คะแนน'!$D34="พัก","",IF($AN$6="?",$AN$6,$AN$6)))))</f>
        <v>0</v>
      </c>
      <c r="AO35" s="799"/>
      <c r="AP35" s="796">
        <f>IF('ชื่อ-คะแนน'!$C34="","",IF('ชื่อ-คะแนน'!$D34="ออก","",IF('ชื่อ-คะแนน'!$D34="ย้าย","",IF('ชื่อ-คะแนน'!$D34="พัก","",IF($AP$6="?",$AP$6,$AP$6)))))</f>
        <v>0</v>
      </c>
      <c r="AQ35" s="797">
        <f>IF('ชื่อ-คะแนน'!$C34="","",IF('ชื่อ-คะแนน'!$D34="ออก","",IF('ชื่อ-คะแนน'!$D34="ย้าย","",IF('ชื่อ-คะแนน'!$D34="พัก","",IF($AQ$6="?",$AQ$6,$AQ$6)))))</f>
        <v>0</v>
      </c>
      <c r="AR35" s="797">
        <f>IF('ชื่อ-คะแนน'!$C34="","",IF('ชื่อ-คะแนน'!$D34="ออก","",IF('ชื่อ-คะแนน'!$D34="ย้าย","",IF('ชื่อ-คะแนน'!$D34="พัก","",IF($AR$6="?",$AR$6,$AR$6)))))</f>
        <v>0</v>
      </c>
      <c r="AS35" s="797">
        <f>IF('ชื่อ-คะแนน'!$C34="","",IF('ชื่อ-คะแนน'!$D34="ออก","",IF('ชื่อ-คะแนน'!$D34="ย้าย","",IF('ชื่อ-คะแนน'!$D34="พัก","",IF($AS$6="?",$AS$6,$AS$6)))))</f>
        <v>0</v>
      </c>
      <c r="AT35" s="798">
        <f>IF('ชื่อ-คะแนน'!$C34="","",IF('ชื่อ-คะแนน'!$D34="ออก","",IF('ชื่อ-คะแนน'!$D34="ย้าย","",IF('ชื่อ-คะแนน'!$D34="พัก","",IF($AT$6="?",$AT$6,$AT$6)))))</f>
        <v>0</v>
      </c>
      <c r="AU35" s="799"/>
      <c r="AV35" s="796">
        <f>IF('ชื่อ-คะแนน'!$C34="","",IF('ชื่อ-คะแนน'!$D34="ออก","",IF('ชื่อ-คะแนน'!$D34="ย้าย","",IF('ชื่อ-คะแนน'!$D34="พัก","",IF($AV$6="?",$AV$6,$AV$6)))))</f>
        <v>0</v>
      </c>
      <c r="AW35" s="797">
        <f>IF('ชื่อ-คะแนน'!$C34="","",IF('ชื่อ-คะแนน'!$D34="ออก","",IF('ชื่อ-คะแนน'!$D34="ย้าย","",IF('ชื่อ-คะแนน'!$D34="พัก","",IF($AW$6="?",$AW$6,$AW$6)))))</f>
        <v>0</v>
      </c>
      <c r="AX35" s="797">
        <f>IF('ชื่อ-คะแนน'!$C34="","",IF('ชื่อ-คะแนน'!$D34="ออก","",IF('ชื่อ-คะแนน'!$D34="ย้าย","",IF('ชื่อ-คะแนน'!$D34="พัก","",IF($AX$6="?",$AX$6,$AX$6)))))</f>
        <v>0</v>
      </c>
      <c r="AY35" s="797">
        <f>IF('ชื่อ-คะแนน'!$C34="","",IF('ชื่อ-คะแนน'!$D34="ออก","",IF('ชื่อ-คะแนน'!$D34="ย้าย","",IF('ชื่อ-คะแนน'!$D34="พัก","",IF($AY$6="?",$AY$6,$AY$6)))))</f>
        <v>0</v>
      </c>
      <c r="AZ35" s="798">
        <f>IF('ชื่อ-คะแนน'!$C34="","",IF('ชื่อ-คะแนน'!$D34="ออก","",IF('ชื่อ-คะแนน'!$D34="ย้าย","",IF('ชื่อ-คะแนน'!$D34="พัก","",IF($AZ$6="?",$AZ$6,$AZ$6)))))</f>
        <v>0</v>
      </c>
      <c r="BA35" s="799"/>
      <c r="BB35" s="1419">
        <f>IF('ชื่อ-คะแนน'!$C34="","",IF('ชื่อ-คะแนน'!$D34="ออก","",IF('ชื่อ-คะแนน'!$D34="ย้าย","",IF('ชื่อ-คะแนน'!$D34="พัก","",IF($BB$6="?",$BB$6,$BB$6)))))</f>
        <v>0</v>
      </c>
      <c r="BC35" s="1420">
        <f>IF('ชื่อ-คะแนน'!$C34="","",IF('ชื่อ-คะแนน'!$D34="ออก","",IF('ชื่อ-คะแนน'!$D34="ย้าย","",IF('ชื่อ-คะแนน'!$D34="พัก","",IF($BC$6="?",$BC$6,$BC$6)))))</f>
        <v>0</v>
      </c>
      <c r="BD35" s="1420">
        <f>IF('ชื่อ-คะแนน'!$C34="","",IF('ชื่อ-คะแนน'!$D34="ออก","",IF('ชื่อ-คะแนน'!$D34="ย้าย","",IF('ชื่อ-คะแนน'!$D34="พัก","",IF($BD$6="?",$BD$6,$BD$6)))))</f>
        <v>0</v>
      </c>
      <c r="BE35" s="1420">
        <f>IF('ชื่อ-คะแนน'!$C34="","",IF('ชื่อ-คะแนน'!$D34="ออก","",IF('ชื่อ-คะแนน'!$D34="ย้าย","",IF('ชื่อ-คะแนน'!$D34="พัก","",IF($BE$6="?",$BE$6,$BE$6)))))</f>
        <v>0</v>
      </c>
      <c r="BF35" s="1421">
        <f>IF('ชื่อ-คะแนน'!$C34="","",IF('ชื่อ-คะแนน'!$D34="ออก","",IF('ชื่อ-คะแนน'!$D34="ย้าย","",IF('ชื่อ-คะแนน'!$D34="พัก","",IF($BF$6="?",$BF$6,$BF$6)))))</f>
        <v>0</v>
      </c>
      <c r="BG35" s="799"/>
      <c r="BH35" s="800">
        <f>IF('ชื่อ-คะแนน'!$C34="","",IF('ชื่อ-คะแนน'!$D34="ออก","",IF('ชื่อ-คะแนน'!$D34="ย้าย","",IF('ชื่อ-คะแนน'!$D34="พัก","",IF($BH$6="?",$BH$6,$BH$6)))))</f>
        <v>0</v>
      </c>
      <c r="BI35" s="801">
        <f>IF('ชื่อ-คะแนน'!$C34="","",IF('ชื่อ-คะแนน'!$D34="ออก","",IF('ชื่อ-คะแนน'!$D34="ย้าย","",IF('ชื่อ-คะแนน'!$D34="พัก","",IF($BI$6="?",$BI$6,$BI$6)))))</f>
        <v>0</v>
      </c>
      <c r="BJ35" s="801">
        <f>IF('ชื่อ-คะแนน'!$C34="","",IF('ชื่อ-คะแนน'!$D34="ออก","",IF('ชื่อ-คะแนน'!$D34="ย้าย","",IF('ชื่อ-คะแนน'!$D34="พัก","",IF($BJ$6="?",$BJ$6,$BJ$6)))))</f>
        <v>0</v>
      </c>
      <c r="BK35" s="801">
        <f>IF('ชื่อ-คะแนน'!$C34="","",IF('ชื่อ-คะแนน'!$D34="ออก","",IF('ชื่อ-คะแนน'!$D34="ย้าย","",IF('ชื่อ-คะแนน'!$D34="พัก","",IF($BK$6="?",$BK$6,$BK$6)))))</f>
        <v>0</v>
      </c>
      <c r="BL35" s="802">
        <f>IF('ชื่อ-คะแนน'!$C34="","",IF('ชื่อ-คะแนน'!$D34="ออก","",IF('ชื่อ-คะแนน'!$D34="ย้าย","",IF('ชื่อ-คะแนน'!$D34="พัก","",IF($BL$6="?",$BL$6,$BL$6)))))</f>
        <v>0</v>
      </c>
      <c r="BM35" s="799"/>
      <c r="BN35" s="796">
        <f>IF('ชื่อ-คะแนน'!$C34="","",IF('ชื่อ-คะแนน'!$D34="ออก","",IF('ชื่อ-คะแนน'!$D34="ย้าย","",IF('ชื่อ-คะแนน'!$D34="พัก","",IF($BN$6="?",$BN$6,$BN$6)))))</f>
        <v>0</v>
      </c>
      <c r="BO35" s="797">
        <f>IF('ชื่อ-คะแนน'!$C34="","",IF('ชื่อ-คะแนน'!$D34="ออก","",IF('ชื่อ-คะแนน'!$D34="ย้าย","",IF('ชื่อ-คะแนน'!$D34="พัก","",IF($BO$6="?",$BO$6,$BO$6)))))</f>
        <v>0</v>
      </c>
      <c r="BP35" s="797">
        <f>IF('ชื่อ-คะแนน'!$C34="","",IF('ชื่อ-คะแนน'!$D34="ออก","",IF('ชื่อ-คะแนน'!$D34="ย้าย","",IF('ชื่อ-คะแนน'!$D34="พัก","",IF($BP$6="?",$BP$6,$BP$6)))))</f>
        <v>0</v>
      </c>
      <c r="BQ35" s="797">
        <f>IF('ชื่อ-คะแนน'!$C34="","",IF('ชื่อ-คะแนน'!$D34="ออก","",IF('ชื่อ-คะแนน'!$D34="ย้าย","",IF('ชื่อ-คะแนน'!$D34="พัก","",IF($BQ$6="?",$BQ$6,$BQ$6)))))</f>
        <v>0</v>
      </c>
      <c r="BR35" s="798">
        <f>IF('ชื่อ-คะแนน'!$C34="","",IF('ชื่อ-คะแนน'!$D34="ออก","",IF('ชื่อ-คะแนน'!$D34="ย้าย","",IF('ชื่อ-คะแนน'!$D34="พัก","",IF($BR$6="?",$BR$6,$BR$6)))))</f>
        <v>0</v>
      </c>
      <c r="BS35" s="799"/>
      <c r="BT35" s="796">
        <f>IF('ชื่อ-คะแนน'!$C34="","",IF('ชื่อ-คะแนน'!$D34="ออก","",IF('ชื่อ-คะแนน'!$D34="ย้าย","",IF('ชื่อ-คะแนน'!$D34="พัก","",IF($BT$6="?",$BT$6,$BT$6)))))</f>
        <v>0</v>
      </c>
      <c r="BU35" s="797">
        <f>IF('ชื่อ-คะแนน'!$C34="","",IF('ชื่อ-คะแนน'!$D34="ออก","",IF('ชื่อ-คะแนน'!$D34="ย้าย","",IF('ชื่อ-คะแนน'!$D34="พัก","",IF($BU$6="?",$BU$6,$BU$6)))))</f>
        <v>0</v>
      </c>
      <c r="BV35" s="797">
        <f>IF('ชื่อ-คะแนน'!$C34="","",IF('ชื่อ-คะแนน'!$D34="ออก","",IF('ชื่อ-คะแนน'!$D34="ย้าย","",IF('ชื่อ-คะแนน'!$D34="พัก","",IF($BV$6="?",$BV$6,$BV$6)))))</f>
        <v>0</v>
      </c>
      <c r="BW35" s="797">
        <f>IF('ชื่อ-คะแนน'!$C34="","",IF('ชื่อ-คะแนน'!$D34="ออก","",IF('ชื่อ-คะแนน'!$D34="ย้าย","",IF('ชื่อ-คะแนน'!$D34="พัก","",IF($BW$6="?",$BW$6,$BW$6)))))</f>
        <v>0</v>
      </c>
      <c r="BX35" s="798">
        <f>IF('ชื่อ-คะแนน'!$C34="","",IF('ชื่อ-คะแนน'!$D34="ออก","",IF('ชื่อ-คะแนน'!$D34="ย้าย","",IF('ชื่อ-คะแนน'!$D34="พัก","",IF($BX$6="?",$BX$6,$BX$6)))))</f>
        <v>0</v>
      </c>
      <c r="BY35" s="799"/>
      <c r="BZ35" s="796">
        <f>IF('ชื่อ-คะแนน'!$C34="","",IF('ชื่อ-คะแนน'!$D34="ออก","",IF('ชื่อ-คะแนน'!$D34="ย้าย","",IF('ชื่อ-คะแนน'!$D34="พัก","",IF($BZ$6="?",$BZ$6,$BZ$6)))))</f>
        <v>0</v>
      </c>
      <c r="CA35" s="797">
        <f>IF('ชื่อ-คะแนน'!$C34="","",IF('ชื่อ-คะแนน'!$D34="ออก","",IF('ชื่อ-คะแนน'!$D34="ย้าย","",IF('ชื่อ-คะแนน'!$D34="พัก","",IF($CA$6="?",$CA$6,$CA$6)))))</f>
        <v>0</v>
      </c>
      <c r="CB35" s="797">
        <f>IF('ชื่อ-คะแนน'!$C34="","",IF('ชื่อ-คะแนน'!$D34="ออก","",IF('ชื่อ-คะแนน'!$D34="ย้าย","",IF('ชื่อ-คะแนน'!$D34="พัก","",IF($CB$6="?",$CB$6,$CB$6)))))</f>
        <v>0</v>
      </c>
      <c r="CC35" s="797">
        <f>IF('ชื่อ-คะแนน'!$C34="","",IF('ชื่อ-คะแนน'!$D34="ออก","",IF('ชื่อ-คะแนน'!$D34="ย้าย","",IF('ชื่อ-คะแนน'!$D34="พัก","",IF($CC$6="?",$CC$6,$CC$6)))))</f>
        <v>0</v>
      </c>
      <c r="CD35" s="798">
        <f>IF('ชื่อ-คะแนน'!$C34="","",IF('ชื่อ-คะแนน'!$D34="ออก","",IF('ชื่อ-คะแนน'!$D34="ย้าย","",IF('ชื่อ-คะแนน'!$D34="พัก","",IF($CD$6="?",$CD$6,$CD$6)))))</f>
        <v>0</v>
      </c>
      <c r="CE35" s="799"/>
      <c r="CF35" s="796">
        <f>IF('ชื่อ-คะแนน'!$C34="","",IF('ชื่อ-คะแนน'!$D34="ออก","",IF('ชื่อ-คะแนน'!$D34="ย้าย","",IF('ชื่อ-คะแนน'!$D34="พัก","",IF($CF$6="?",$CF$6,$CF$6)))))</f>
        <v>0</v>
      </c>
      <c r="CG35" s="797">
        <f>IF('ชื่อ-คะแนน'!$C34="","",IF('ชื่อ-คะแนน'!$D34="ออก","",IF('ชื่อ-คะแนน'!$D34="ย้าย","",IF('ชื่อ-คะแนน'!$D34="พัก","",IF($CG$6="?",$CG$6,$CG$6)))))</f>
        <v>0</v>
      </c>
      <c r="CH35" s="797">
        <f>IF('ชื่อ-คะแนน'!$C34="","",IF('ชื่อ-คะแนน'!$D34="ออก","",IF('ชื่อ-คะแนน'!$D34="ย้าย","",IF('ชื่อ-คะแนน'!$D34="พัก","",IF($CH$6="?",$CH$6,$CH$6)))))</f>
        <v>0</v>
      </c>
      <c r="CI35" s="797">
        <f>IF('ชื่อ-คะแนน'!$C34="","",IF('ชื่อ-คะแนน'!$D34="ออก","",IF('ชื่อ-คะแนน'!$D34="ย้าย","",IF('ชื่อ-คะแนน'!$D34="พัก","",IF($CI$6="?",$CI$6,$CI$6)))))</f>
        <v>0</v>
      </c>
      <c r="CJ35" s="798">
        <f>IF('ชื่อ-คะแนน'!$C34="","",IF('ชื่อ-คะแนน'!$D34="ออก","",IF('ชื่อ-คะแนน'!$D34="ย้าย","",IF('ชื่อ-คะแนน'!$D34="พัก","",IF($CJ$6="?",$CJ$6,$CJ$6)))))</f>
        <v>0</v>
      </c>
      <c r="CK35" s="799"/>
      <c r="CL35" s="796">
        <f>IF('ชื่อ-คะแนน'!$C34="","",IF('ชื่อ-คะแนน'!$D34="ออก","",IF('ชื่อ-คะแนน'!$D34="ย้าย","",IF('ชื่อ-คะแนน'!$D34="พัก","",IF($CL$6="?",$CL$6,$CL$6)))))</f>
        <v>0</v>
      </c>
      <c r="CM35" s="797">
        <f>IF('ชื่อ-คะแนน'!$C34="","",IF('ชื่อ-คะแนน'!$D34="ออก","",IF('ชื่อ-คะแนน'!$D34="ย้าย","",IF('ชื่อ-คะแนน'!$D34="พัก","",IF($CM$6="?",$CM$6,$CM$6)))))</f>
        <v>0</v>
      </c>
      <c r="CN35" s="797">
        <f>IF('ชื่อ-คะแนน'!$C34="","",IF('ชื่อ-คะแนน'!$D34="ออก","",IF('ชื่อ-คะแนน'!$D34="ย้าย","",IF('ชื่อ-คะแนน'!$D34="พัก","",IF($CN$6="?",$CN$6,$CN$6)))))</f>
        <v>0</v>
      </c>
      <c r="CO35" s="797">
        <f>IF('ชื่อ-คะแนน'!$C34="","",IF('ชื่อ-คะแนน'!$D34="ออก","",IF('ชื่อ-คะแนน'!$D34="ย้าย","",IF('ชื่อ-คะแนน'!$D34="พัก","",IF($CO$6="?",$CO$6,$CO$6)))))</f>
        <v>0</v>
      </c>
      <c r="CP35" s="798">
        <f>IF('ชื่อ-คะแนน'!$C34="","",IF('ชื่อ-คะแนน'!$D34="ออก","",IF('ชื่อ-คะแนน'!$D34="ย้าย","",IF('ชื่อ-คะแนน'!$D34="พัก","",IF($CP$6="?",$CP$6,$CP$6)))))</f>
        <v>0</v>
      </c>
      <c r="CQ35" s="799"/>
      <c r="CR35" s="796">
        <f>IF('ชื่อ-คะแนน'!$C34="","",IF('ชื่อ-คะแนน'!$D34="ออก","",IF('ชื่อ-คะแนน'!$D34="ย้าย","",IF('ชื่อ-คะแนน'!$D34="พัก","",IF($CR$6="?",$CR$6,$CR$6)))))</f>
        <v>0</v>
      </c>
      <c r="CS35" s="797">
        <f>IF('ชื่อ-คะแนน'!$C34="","",IF('ชื่อ-คะแนน'!$D34="ออก","",IF('ชื่อ-คะแนน'!$D34="ย้าย","",IF('ชื่อ-คะแนน'!$D34="พัก","",IF($CS$6="?",$CS$6,$CS$6)))))</f>
        <v>0</v>
      </c>
      <c r="CT35" s="797">
        <f>IF('ชื่อ-คะแนน'!$C34="","",IF('ชื่อ-คะแนน'!$D34="ออก","",IF('ชื่อ-คะแนน'!$D34="ย้าย","",IF('ชื่อ-คะแนน'!$D34="พัก","",IF($CT$6="?",$CT$6,$CT$6)))))</f>
        <v>0</v>
      </c>
      <c r="CU35" s="797">
        <f>IF('ชื่อ-คะแนน'!$C34="","",IF('ชื่อ-คะแนน'!$D34="ออก","",IF('ชื่อ-คะแนน'!$D34="ย้าย","",IF('ชื่อ-คะแนน'!$D34="พัก","",IF($CU$6="?",$CU$6,$CU$6)))))</f>
        <v>0</v>
      </c>
      <c r="CV35" s="798">
        <f>IF('ชื่อ-คะแนน'!$C34="","",IF('ชื่อ-คะแนน'!$D34="ออก","",IF('ชื่อ-คะแนน'!$D34="ย้าย","",IF('ชื่อ-คะแนน'!$D34="พัก","",IF($CV$6="?",$CV$6,$CV$6)))))</f>
        <v>0</v>
      </c>
      <c r="CW35" s="799"/>
      <c r="CX35" s="796">
        <f>IF('ชื่อ-คะแนน'!$C34="","",IF('ชื่อ-คะแนน'!$D34="ออก","",IF('ชื่อ-คะแนน'!$D34="ย้าย","",IF('ชื่อ-คะแนน'!$D34="พัก","",IF($CX$6="?",$CX$6,$CX$6)))))</f>
        <v>0</v>
      </c>
      <c r="CY35" s="797">
        <f>IF('ชื่อ-คะแนน'!$C34="","",IF('ชื่อ-คะแนน'!$D34="ออก","",IF('ชื่อ-คะแนน'!$D34="ย้าย","",IF('ชื่อ-คะแนน'!$D34="พัก","",IF($CY$6="?",$CY$6,$CY$6)))))</f>
        <v>0</v>
      </c>
      <c r="CZ35" s="797">
        <f>IF('ชื่อ-คะแนน'!$C34="","",IF('ชื่อ-คะแนน'!$D34="ออก","",IF('ชื่อ-คะแนน'!$D34="ย้าย","",IF('ชื่อ-คะแนน'!$D34="พัก","",IF($CZ$6="?",$CZ$6,$CZ$6)))))</f>
        <v>0</v>
      </c>
      <c r="DA35" s="797">
        <f>IF('ชื่อ-คะแนน'!$C34="","",IF('ชื่อ-คะแนน'!$D34="ออก","",IF('ชื่อ-คะแนน'!$D34="ย้าย","",IF('ชื่อ-คะแนน'!$D34="พัก","",IF($DA$6="?",$DA$6,$DA$6)))))</f>
        <v>0</v>
      </c>
      <c r="DB35" s="798">
        <f>IF('ชื่อ-คะแนน'!$C34="","",IF('ชื่อ-คะแนน'!$D34="ออก","",IF('ชื่อ-คะแนน'!$D34="ย้าย","",IF('ชื่อ-คะแนน'!$D34="พัก","",IF($DB$6="?",$DB$6,$DB$6)))))</f>
        <v>0</v>
      </c>
      <c r="DC35" s="799"/>
      <c r="DD35" s="1419">
        <f>IF('ชื่อ-คะแนน'!$C34="","",IF('ชื่อ-คะแนน'!$D34="ออก","",IF('ชื่อ-คะแนน'!$D34="ย้าย","",IF('ชื่อ-คะแนน'!$D34="พัก","",IF($DD$6="?",$DD$6,$DD$6)))))</f>
        <v>0</v>
      </c>
      <c r="DE35" s="1420">
        <f>IF('ชื่อ-คะแนน'!$C34="","",IF('ชื่อ-คะแนน'!$D34="ออก","",IF('ชื่อ-คะแนน'!$D34="ย้าย","",IF('ชื่อ-คะแนน'!$D34="พัก","",IF($DE$6="?",$DE$6,$DE$6)))))</f>
        <v>0</v>
      </c>
      <c r="DF35" s="1420">
        <f>IF('ชื่อ-คะแนน'!$C34="","",IF('ชื่อ-คะแนน'!$D34="ออก","",IF('ชื่อ-คะแนน'!$D34="ย้าย","",IF('ชื่อ-คะแนน'!$D34="พัก","",IF($DF$6="?",$DF$6,$DF$6)))))</f>
        <v>0</v>
      </c>
      <c r="DG35" s="1420">
        <f>IF('ชื่อ-คะแนน'!$C34="","",IF('ชื่อ-คะแนน'!$D34="ออก","",IF('ชื่อ-คะแนน'!$D34="ย้าย","",IF('ชื่อ-คะแนน'!$D34="พัก","",IF($DG$6="?",$DG$6,$DG$6)))))</f>
        <v>0</v>
      </c>
      <c r="DH35" s="1421">
        <f>IF('ชื่อ-คะแนน'!$C34="","",IF('ชื่อ-คะแนน'!$D34="ออก","",IF('ชื่อ-คะแนน'!$D34="ย้าย","",IF('ชื่อ-คะแนน'!$D34="พัก","",IF($DH$6="?",$DH$6,$DH$6)))))</f>
        <v>0</v>
      </c>
      <c r="DI35" s="799"/>
      <c r="DJ35" s="796">
        <f>IF('ชื่อ-คะแนน'!$C34="","",IF('ชื่อ-คะแนน'!$D34="ออก","",IF('ชื่อ-คะแนน'!$D34="ย้าย","",IF('ชื่อ-คะแนน'!$D34="พัก","",IF($DJ$6="?",$DJ$6,$DJ$6)))))</f>
        <v>0</v>
      </c>
      <c r="DK35" s="797">
        <f>IF('ชื่อ-คะแนน'!$C34="","",IF('ชื่อ-คะแนน'!$D34="ออก","",IF('ชื่อ-คะแนน'!$D34="ย้าย","",IF('ชื่อ-คะแนน'!$D34="พัก","",IF($DK$6="?",$DK$6,$DK$6)))))</f>
        <v>0</v>
      </c>
      <c r="DL35" s="797">
        <f>IF('ชื่อ-คะแนน'!$C34="","",IF('ชื่อ-คะแนน'!$D34="ออก","",IF('ชื่อ-คะแนน'!$D34="ย้าย","",IF('ชื่อ-คะแนน'!$D34="พัก","",IF($DL$6="?",$DL$6,$DL$6)))))</f>
        <v>0</v>
      </c>
      <c r="DM35" s="797">
        <f>IF('ชื่อ-คะแนน'!$C34="","",IF('ชื่อ-คะแนน'!$D34="ออก","",IF('ชื่อ-คะแนน'!$D34="ย้าย","",IF('ชื่อ-คะแนน'!$D34="พัก","",IF($DM$6="?",$DM$6,$DM$6)))))</f>
        <v>0</v>
      </c>
      <c r="DN35" s="798">
        <f>IF('ชื่อ-คะแนน'!$C34="","",IF('ชื่อ-คะแนน'!$D34="ออก","",IF('ชื่อ-คะแนน'!$D34="ย้าย","",IF('ชื่อ-คะแนน'!$D34="พัก","",IF($DN$6="?",$DN$6,$DN$6)))))</f>
        <v>0</v>
      </c>
      <c r="DO35" s="799"/>
      <c r="DP35" s="800">
        <f>IF('ชื่อ-คะแนน'!$C34="","",IF('ชื่อ-คะแนน'!$D34="ออก","",IF('ชื่อ-คะแนน'!$D34="ย้าย","",IF('ชื่อ-คะแนน'!$D34="พัก","",IF($DP$6="?",$DP$6,$DP$6)))))</f>
        <v>0</v>
      </c>
      <c r="DQ35" s="801">
        <f>IF('ชื่อ-คะแนน'!$C34="","",IF('ชื่อ-คะแนน'!$D34="ออก","",IF('ชื่อ-คะแนน'!$D34="ย้าย","",IF('ชื่อ-คะแนน'!$D34="พัก","",IF($DQ$6="?",$DQ$6,$DQ$6)))))</f>
        <v>0</v>
      </c>
      <c r="DR35" s="801">
        <f>IF('ชื่อ-คะแนน'!$C34="","",IF('ชื่อ-คะแนน'!$D34="ออก","",IF('ชื่อ-คะแนน'!$D34="ย้าย","",IF('ชื่อ-คะแนน'!$D34="พัก","",IF($DR$6="?",$DR$6,$DR$6)))))</f>
        <v>0</v>
      </c>
      <c r="DS35" s="801">
        <f>IF('ชื่อ-คะแนน'!$C34="","",IF('ชื่อ-คะแนน'!$D34="ออก","",IF('ชื่อ-คะแนน'!$D34="ย้าย","",IF('ชื่อ-คะแนน'!$D34="พัก","",IF($DS$6="?",$DS$6,$DS$6)))))</f>
        <v>0</v>
      </c>
      <c r="DT35" s="802">
        <f>IF('ชื่อ-คะแนน'!$C34="","",IF('ชื่อ-คะแนน'!$D34="ออก","",IF('ชื่อ-คะแนน'!$D34="ย้าย","",IF('ชื่อ-คะแนน'!$D34="พัก","",IF($DT$6="?",$DT$6,$DT$6)))))</f>
        <v>0</v>
      </c>
      <c r="DU35" s="799"/>
      <c r="DV35" s="796">
        <f>IF('ชื่อ-คะแนน'!$C34="","",IF('ชื่อ-คะแนน'!$D34="ออก","",IF('ชื่อ-คะแนน'!$D34="ย้าย","",IF('ชื่อ-คะแนน'!$D34="พัก","",IF($DV$6="?",$DV$6,$DV$6)))))</f>
        <v>0</v>
      </c>
      <c r="DW35" s="797">
        <f>IF('ชื่อ-คะแนน'!$C34="","",IF('ชื่อ-คะแนน'!$D34="ออก","",IF('ชื่อ-คะแนน'!$D34="ย้าย","",IF('ชื่อ-คะแนน'!$D34="พัก","",IF($DW$6="?",$DW$6,$DW$6)))))</f>
        <v>0</v>
      </c>
      <c r="DX35" s="797">
        <f>IF('ชื่อ-คะแนน'!$C34="","",IF('ชื่อ-คะแนน'!$D34="ออก","",IF('ชื่อ-คะแนน'!$D34="ย้าย","",IF('ชื่อ-คะแนน'!$D34="พัก","",IF($DX$6="?",$DX$6,$DX$6)))))</f>
        <v>0</v>
      </c>
      <c r="DY35" s="797">
        <f>IF('ชื่อ-คะแนน'!$C34="","",IF('ชื่อ-คะแนน'!$D34="ออก","",IF('ชื่อ-คะแนน'!$D34="ย้าย","",IF('ชื่อ-คะแนน'!$D34="พัก","",IF($DY$6="?",$DY$6,$DY$6)))))</f>
        <v>0</v>
      </c>
      <c r="DZ35" s="798">
        <f>IF('ชื่อ-คะแนน'!$C34="","",IF('ชื่อ-คะแนน'!$D34="ออก","",IF('ชื่อ-คะแนน'!$D34="ย้าย","",IF('ชื่อ-คะแนน'!$D34="พัก","",IF($DZ$6="?",$DZ$6,$DZ$6)))))</f>
        <v>0</v>
      </c>
      <c r="EA35" s="799"/>
      <c r="EB35" s="796">
        <f>IF('ชื่อ-คะแนน'!$C34="","",IF('ชื่อ-คะแนน'!$D34="ออก","",IF('ชื่อ-คะแนน'!$D34="ย้าย","",IF('ชื่อ-คะแนน'!$D34="พัก","",IF($EB$6="?",$EB$6,$EB$6)))))</f>
        <v>0</v>
      </c>
      <c r="EC35" s="797">
        <f>IF('ชื่อ-คะแนน'!$C34="","",IF('ชื่อ-คะแนน'!$D34="ออก","",IF('ชื่อ-คะแนน'!$D34="ย้าย","",IF('ชื่อ-คะแนน'!$D34="พัก","",IF($EC$6="?",$EC$6,$EC$6)))))</f>
        <v>0</v>
      </c>
      <c r="ED35" s="797">
        <f>IF('ชื่อ-คะแนน'!$C34="","",IF('ชื่อ-คะแนน'!$D34="ออก","",IF('ชื่อ-คะแนน'!$D34="ย้าย","",IF('ชื่อ-คะแนน'!$D34="พัก","",IF($ED$6="?",$ED$6,$ED$6)))))</f>
        <v>0</v>
      </c>
      <c r="EE35" s="797">
        <f>IF('ชื่อ-คะแนน'!$C34="","",IF('ชื่อ-คะแนน'!$D34="ออก","",IF('ชื่อ-คะแนน'!$D34="ย้าย","",IF('ชื่อ-คะแนน'!$D34="พัก","",IF($EE$6="?",$EE$6,$EE$6)))))</f>
        <v>0</v>
      </c>
      <c r="EF35" s="798">
        <f>IF('ชื่อ-คะแนน'!$C34="","",IF('ชื่อ-คะแนน'!$D34="ออก","",IF('ชื่อ-คะแนน'!$D34="ย้าย","",IF('ชื่อ-คะแนน'!$D34="พัก","",IF($EF$6="?",$EF$6,$EF$6)))))</f>
        <v>0</v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>0/1</v>
      </c>
      <c r="EI35" s="805">
        <f>IF('ชื่อ-คะแนน'!C34="","",COUNTIF(F35:EF35,"/")+SUM(F35:EF35))</f>
        <v>0</v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4/2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7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  <c r="V1" s="1697"/>
      <c r="W1" s="1697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5" t="str">
        <f>"วิชา"&amp;" "&amp;ปก!H10</f>
        <v>วิชา x21242 xxxxxxxxxxxxx</v>
      </c>
      <c r="B3" s="1716"/>
      <c r="C3" s="1716"/>
      <c r="D3" s="1716"/>
      <c r="E3" s="1716"/>
      <c r="F3" s="245"/>
      <c r="G3" s="245"/>
      <c r="H3" s="245"/>
      <c r="I3" s="1729" t="str">
        <f>ปก!B8&amp;ปก!D8&amp;" "&amp;ปก!B11&amp;"  "&amp;ปก!C11&amp;"  "&amp;ปก!D11&amp;"  "&amp;ปก!F11&amp;"  "&amp;ปก!I11&amp;"   "</f>
        <v xml:space="preserve">ชั้นมัธยมศึกษาปีที่ 4/2 หน่วยการเรียน  1.5  หน่วยกิต  จำนวนคาบ /สัปดาห์  3 คาบ   </v>
      </c>
      <c r="J3" s="1729"/>
      <c r="K3" s="1729"/>
      <c r="L3" s="1729"/>
      <c r="M3" s="1729"/>
      <c r="N3" s="1729"/>
      <c r="O3" s="1729"/>
      <c r="P3" s="1729"/>
      <c r="Q3" s="1729"/>
      <c r="R3" s="1729"/>
      <c r="S3" s="1729"/>
      <c r="T3" s="1729"/>
      <c r="U3" s="1729"/>
      <c r="V3" s="1729"/>
      <c r="W3" s="1729"/>
    </row>
    <row r="4" spans="1:25" ht="19.5" customHeight="1" thickBot="1" x14ac:dyDescent="0.35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920"/>
      <c r="G4" s="920"/>
      <c r="H4" s="920"/>
      <c r="I4" s="1695" t="s">
        <v>209</v>
      </c>
      <c r="J4" s="1730" t="s">
        <v>211</v>
      </c>
      <c r="K4" s="1695" t="s">
        <v>210</v>
      </c>
      <c r="L4" s="1693" t="s">
        <v>212</v>
      </c>
      <c r="M4" s="1701" t="s">
        <v>31</v>
      </c>
      <c r="N4" s="1717" t="s">
        <v>32</v>
      </c>
      <c r="O4" s="1720" t="s">
        <v>41</v>
      </c>
      <c r="P4" s="1726" t="str">
        <f>KPA!R4</f>
        <v>สรุปร้อยละ KPA</v>
      </c>
      <c r="Q4" s="1727"/>
      <c r="R4" s="1728"/>
      <c r="S4" s="247" t="s">
        <v>198</v>
      </c>
      <c r="T4" s="1709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8" t="s">
        <v>30</v>
      </c>
      <c r="Y4" s="933" t="s">
        <v>30</v>
      </c>
    </row>
    <row r="5" spans="1:25" ht="19.5" customHeight="1" thickBot="1" x14ac:dyDescent="0.35">
      <c r="A5" s="246"/>
      <c r="B5" s="1713"/>
      <c r="C5" s="1704"/>
      <c r="D5" s="1707"/>
      <c r="E5" s="1724"/>
      <c r="F5" s="921"/>
      <c r="G5" s="921"/>
      <c r="H5" s="921"/>
      <c r="I5" s="1696"/>
      <c r="J5" s="1731"/>
      <c r="K5" s="1696"/>
      <c r="L5" s="1694"/>
      <c r="M5" s="1702"/>
      <c r="N5" s="1718"/>
      <c r="O5" s="1721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10"/>
      <c r="U5" s="253" t="s">
        <v>121</v>
      </c>
      <c r="V5" s="254" t="s">
        <v>122</v>
      </c>
      <c r="W5" s="1699"/>
      <c r="Y5" s="932" t="s">
        <v>271</v>
      </c>
    </row>
    <row r="6" spans="1:25" ht="19.5" customHeight="1" thickBot="1" x14ac:dyDescent="0.35">
      <c r="A6" s="255"/>
      <c r="B6" s="1714"/>
      <c r="C6" s="1705"/>
      <c r="D6" s="1708"/>
      <c r="E6" s="1725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9"/>
      <c r="O6" s="1722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11"/>
      <c r="U6" s="260" t="s">
        <v>123</v>
      </c>
      <c r="V6" s="261" t="s">
        <v>124</v>
      </c>
      <c r="W6" s="1700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12836</v>
      </c>
      <c r="D7" s="1314" t="str">
        <f>'ชื่อ-คะแนน'!C6</f>
        <v>นางสาว ปภาวรินทร์  เครื่องต้น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12840</v>
      </c>
      <c r="D8" s="1315" t="str">
        <f>'ชื่อ-คะแนน'!C7</f>
        <v>นางสาว พิมประภาพร  เผือกเหมือย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12841</v>
      </c>
      <c r="D9" s="1315" t="str">
        <f>'ชื่อ-คะแนน'!C8</f>
        <v>นาย พีรพัฒน์  มาคำสาย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12845</v>
      </c>
      <c r="D10" s="1315" t="str">
        <f>'ชื่อ-คะแนน'!C9</f>
        <v>นางสาว วรรณลิสา  ฤทธิหงษ์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12848</v>
      </c>
      <c r="D11" s="1315" t="str">
        <f>'ชื่อ-คะแนน'!C10</f>
        <v>นาย วัชรพงค์  ม่วงกำเนิด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12852</v>
      </c>
      <c r="D12" s="1314" t="str">
        <f>'ชื่อ-คะแนน'!C11</f>
        <v>นางสาว สิริภัทราณิช  ทองศรี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12854</v>
      </c>
      <c r="D13" s="1315" t="str">
        <f>'ชื่อ-คะแนน'!C12</f>
        <v>นาย สุริยา  จำปาเครือ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12858</v>
      </c>
      <c r="D14" s="1315" t="str">
        <f>'ชื่อ-คะแนน'!C13</f>
        <v>นางสาว ฐิติชญา  พวงพันธ์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12859</v>
      </c>
      <c r="D15" s="1315" t="str">
        <f>'ชื่อ-คะแนน'!C14</f>
        <v>นาย ณัฐพร  น้อยรอด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12860</v>
      </c>
      <c r="D16" s="1315" t="str">
        <f>'ชื่อ-คะแนน'!C15</f>
        <v>นาย ทศพล  วงศ์ทา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12861</v>
      </c>
      <c r="D17" s="1314" t="str">
        <f>'ชื่อ-คะแนน'!C16</f>
        <v>นาย ธนธรณ์  สุภาดี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12862</v>
      </c>
      <c r="D18" s="1315" t="str">
        <f>'ชื่อ-คะแนน'!C17</f>
        <v>นาย นพภรณ์  เสียงใส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12863</v>
      </c>
      <c r="D19" s="1315" t="str">
        <f>'ชื่อ-คะแนน'!C18</f>
        <v>นาย นฤพนธิ์  เนื่องหล้า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12864</v>
      </c>
      <c r="D20" s="1315" t="str">
        <f>'ชื่อ-คะแนน'!C19</f>
        <v>นางสาว นฤมล  วงษ์โพจันทร์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12865</v>
      </c>
      <c r="D21" s="1315" t="str">
        <f>'ชื่อ-คะแนน'!C20</f>
        <v>นาย พงศ์สกรรจ์  คำบุญ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12866</v>
      </c>
      <c r="D22" s="1314" t="str">
        <f>'ชื่อ-คะแนน'!C21</f>
        <v>นางสาว พัฒนวดี  ไถเงิน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12867</v>
      </c>
      <c r="D23" s="1315" t="str">
        <f>'ชื่อ-คะแนน'!C22</f>
        <v>นาย พิสิษฐ์  สิรินต๊ะ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12869</v>
      </c>
      <c r="D24" s="1315" t="str">
        <f>'ชื่อ-คะแนน'!C23</f>
        <v>นางสาว ยุพาวดี  ศิริ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12870</v>
      </c>
      <c r="D25" s="1315" t="str">
        <f>'ชื่อ-คะแนน'!C24</f>
        <v>นาย ศิรภัทร์  โสภาเวทย์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12871</v>
      </c>
      <c r="D26" s="1315" t="str">
        <f>'ชื่อ-คะแนน'!C25</f>
        <v>นาย ศุภณัฐ  อินจับ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12872</v>
      </c>
      <c r="D27" s="1314" t="str">
        <f>'ชื่อ-คะแนน'!C26</f>
        <v>นางสาว สุภาวดี  สุวรรณเตชา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12873</v>
      </c>
      <c r="D28" s="1315" t="str">
        <f>'ชื่อ-คะแนน'!C27</f>
        <v>นางสาว สุวรรณนภาลัย  สาลีหอม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12874</v>
      </c>
      <c r="D29" s="1315" t="str">
        <f>'ชื่อ-คะแนน'!C28</f>
        <v>นาย โสภณัฐ  จิตอินทร์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12916</v>
      </c>
      <c r="D30" s="1315" t="str">
        <f>'ชื่อ-คะแนน'!C29</f>
        <v>นางสาว กานต์ธิดา  เสือเดช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047">
        <f t="shared" si="2"/>
        <v>0</v>
      </c>
      <c r="J30" s="1048">
        <f>IF('ชื่อ-คะแนน'!C29="","",'ชื่อ-คะแนน'!U29)</f>
        <v>0</v>
      </c>
      <c r="K30" s="1047">
        <f t="shared" si="3"/>
        <v>0</v>
      </c>
      <c r="L30" s="1049">
        <f>IF('ชื่อ-คะแนน'!C29="","",'ชื่อ-คะแนน'!AP29)</f>
        <v>0</v>
      </c>
      <c r="M30" s="1047">
        <f>IF('ชื่อ-คะแนน'!C29="","",'ชื่อ-คะแนน'!AT29)</f>
        <v>0</v>
      </c>
      <c r="N30" s="283" t="str">
        <f>IF('ชื่อ-คะแนน'!C29="","",'ชื่อ-คะแนน'!AW29)</f>
        <v>0</v>
      </c>
      <c r="O30" s="284">
        <f>IF('ชื่อ-คะแนน'!C29="","",'ชื่อ-คะแนน'!AY29)</f>
        <v>1</v>
      </c>
      <c r="P30" s="285">
        <f>IF('ชื่อ-คะแนน'!C29="","",KPA!R31)</f>
        <v>0</v>
      </c>
      <c r="Q30" s="285">
        <f>IF('ชื่อ-คะแนน'!C29="","",KPA!S31)</f>
        <v>0</v>
      </c>
      <c r="R30" s="285">
        <f>IF('ชื่อ-คะแนน'!C29="","",KPA!T31)</f>
        <v>0</v>
      </c>
      <c r="S30" s="286">
        <f>IF('ชื่อ-คะแนน'!C29="","",เวลา!EI30)</f>
        <v>0</v>
      </c>
      <c r="T30" s="287" t="str">
        <f>IF('ชื่อ-คะแนน'!C29="","",IF(S30=0,"",เวลา!EN30))</f>
        <v/>
      </c>
      <c r="U30" s="1115">
        <f>'ชื่อ-คะแนน'!BG29</f>
        <v>1</v>
      </c>
      <c r="V30" s="1120">
        <f>'ชื่อ-คะแนน'!BR29</f>
        <v>1</v>
      </c>
      <c r="W30" s="289">
        <f>IF('ชื่อ-คะแนน'!C29="","",'ชื่อ-คะแนน'!BS29)</f>
        <v>0</v>
      </c>
    </row>
    <row r="31" spans="1:23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12917</v>
      </c>
      <c r="D31" s="1315" t="str">
        <f>'ชื่อ-คะแนน'!C30</f>
        <v>นางสาว พัธราสินี  ไพโรจน์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050">
        <f t="shared" si="2"/>
        <v>0</v>
      </c>
      <c r="J31" s="1051">
        <f>IF('ชื่อ-คะแนน'!C30="","",'ชื่อ-คะแนน'!U30)</f>
        <v>0</v>
      </c>
      <c r="K31" s="1050">
        <f t="shared" si="3"/>
        <v>0</v>
      </c>
      <c r="L31" s="1052">
        <f>IF('ชื่อ-คะแนน'!C30="","",'ชื่อ-คะแนน'!AP30)</f>
        <v>0</v>
      </c>
      <c r="M31" s="1050">
        <f>IF('ชื่อ-คะแนน'!C30="","",'ชื่อ-คะแนน'!AT30)</f>
        <v>0</v>
      </c>
      <c r="N31" s="294" t="str">
        <f>IF('ชื่อ-คะแนน'!C30="","",'ชื่อ-คะแนน'!AW30)</f>
        <v>0</v>
      </c>
      <c r="O31" s="295">
        <f>IF('ชื่อ-คะแนน'!C30="","",'ชื่อ-คะแนน'!AY30)</f>
        <v>1</v>
      </c>
      <c r="P31" s="296">
        <f>IF('ชื่อ-คะแนน'!C30="","",KPA!R32)</f>
        <v>0</v>
      </c>
      <c r="Q31" s="296">
        <f>IF('ชื่อ-คะแนน'!C30="","",KPA!S32)</f>
        <v>0</v>
      </c>
      <c r="R31" s="296">
        <f>IF('ชื่อ-คะแนน'!C30="","",KPA!T32)</f>
        <v>0</v>
      </c>
      <c r="S31" s="286">
        <f>IF('ชื่อ-คะแนน'!C30="","",เวลา!EI31)</f>
        <v>0</v>
      </c>
      <c r="T31" s="297" t="str">
        <f>IF('ชื่อ-คะแนน'!C30="","",IF(S31=0,"",เวลา!EN31))</f>
        <v/>
      </c>
      <c r="U31" s="1117">
        <f>'ชื่อ-คะแนน'!BG30</f>
        <v>1</v>
      </c>
      <c r="V31" s="1121">
        <f>'ชื่อ-คะแนน'!BR30</f>
        <v>1</v>
      </c>
      <c r="W31" s="299">
        <f>IF('ชื่อ-คะแนน'!C30="","",'ชื่อ-คะแนน'!BS30)</f>
        <v>0</v>
      </c>
    </row>
    <row r="32" spans="1:23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12919</v>
      </c>
      <c r="D32" s="1314" t="str">
        <f>'ชื่อ-คะแนน'!C31</f>
        <v>นางสาว ปนัดดา  พรมปิก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044">
        <f t="shared" si="2"/>
        <v>0</v>
      </c>
      <c r="J32" s="1045">
        <f>IF('ชื่อ-คะแนน'!C31="","",'ชื่อ-คะแนน'!U31)</f>
        <v>0</v>
      </c>
      <c r="K32" s="1044">
        <f t="shared" si="3"/>
        <v>0</v>
      </c>
      <c r="L32" s="1046">
        <f>IF('ชื่อ-คะแนน'!C31="","",'ชื่อ-คะแนน'!AP31)</f>
        <v>0</v>
      </c>
      <c r="M32" s="1044">
        <f>IF('ชื่อ-คะแนน'!C31="","",'ชื่อ-คะแนน'!AT31)</f>
        <v>0</v>
      </c>
      <c r="N32" s="268" t="str">
        <f>IF('ชื่อ-คะแนน'!C31="","",'ชื่อ-คะแนน'!AW31)</f>
        <v>0</v>
      </c>
      <c r="O32" s="269">
        <f>IF('ชื่อ-คะแนน'!C31="","",'ชื่อ-คะแนน'!AY31)</f>
        <v>1</v>
      </c>
      <c r="P32" s="270">
        <f>IF('ชื่อ-คะแนน'!C31="","",KPA!R33)</f>
        <v>0</v>
      </c>
      <c r="Q32" s="270">
        <f>IF('ชื่อ-คะแนน'!C31="","",KPA!S33)</f>
        <v>0</v>
      </c>
      <c r="R32" s="270">
        <f>IF('ชื่อ-คะแนน'!C31="","",KPA!T33)</f>
        <v>0</v>
      </c>
      <c r="S32" s="271">
        <f>IF('ชื่อ-คะแนน'!C31="","",เวลา!EI32)</f>
        <v>0</v>
      </c>
      <c r="T32" s="272" t="str">
        <f>IF('ชื่อ-คะแนน'!C31="","",IF(S32=0,"",เวลา!EN32))</f>
        <v/>
      </c>
      <c r="U32" s="1113">
        <f>'ชื่อ-คะแนน'!BG31</f>
        <v>1</v>
      </c>
      <c r="V32" s="1119">
        <f>'ชื่อ-คะแนน'!BR31</f>
        <v>1</v>
      </c>
      <c r="W32" s="274">
        <f>IF('ชื่อ-คะแนน'!C31="","",'ชื่อ-คะแนน'!BS31)</f>
        <v>0</v>
      </c>
    </row>
    <row r="33" spans="1:23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12920</v>
      </c>
      <c r="D33" s="1315" t="str">
        <f>'ชื่อ-คะแนน'!C32</f>
        <v>นางสาว ศิริประภา  พรมมา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047">
        <f t="shared" si="2"/>
        <v>0</v>
      </c>
      <c r="J33" s="1048">
        <f>IF('ชื่อ-คะแนน'!C32="","",'ชื่อ-คะแนน'!U32)</f>
        <v>0</v>
      </c>
      <c r="K33" s="1047">
        <f t="shared" si="3"/>
        <v>0</v>
      </c>
      <c r="L33" s="1049">
        <f>IF('ชื่อ-คะแนน'!C32="","",'ชื่อ-คะแนน'!AP32)</f>
        <v>0</v>
      </c>
      <c r="M33" s="1047">
        <f>IF('ชื่อ-คะแนน'!C32="","",'ชื่อ-คะแนน'!AT32)</f>
        <v>0</v>
      </c>
      <c r="N33" s="283" t="str">
        <f>IF('ชื่อ-คะแนน'!C32="","",'ชื่อ-คะแนน'!AW32)</f>
        <v>0</v>
      </c>
      <c r="O33" s="284">
        <f>IF('ชื่อ-คะแนน'!C32="","",'ชื่อ-คะแนน'!AY32)</f>
        <v>1</v>
      </c>
      <c r="P33" s="285">
        <f>IF('ชื่อ-คะแนน'!C32="","",KPA!R34)</f>
        <v>0</v>
      </c>
      <c r="Q33" s="285">
        <f>IF('ชื่อ-คะแนน'!C32="","",KPA!S34)</f>
        <v>0</v>
      </c>
      <c r="R33" s="285">
        <f>IF('ชื่อ-คะแนน'!C32="","",KPA!T34)</f>
        <v>0</v>
      </c>
      <c r="S33" s="286">
        <f>IF('ชื่อ-คะแนน'!C32="","",เวลา!EI33)</f>
        <v>0</v>
      </c>
      <c r="T33" s="287" t="str">
        <f>IF('ชื่อ-คะแนน'!C32="","",IF(S33=0,"",เวลา!EN33))</f>
        <v/>
      </c>
      <c r="U33" s="1115">
        <f>'ชื่อ-คะแนน'!BG32</f>
        <v>1</v>
      </c>
      <c r="V33" s="1120">
        <f>'ชื่อ-คะแนน'!BR32</f>
        <v>1</v>
      </c>
      <c r="W33" s="289">
        <f>IF('ชื่อ-คะแนน'!C32="","",'ชื่อ-คะแนน'!BS32)</f>
        <v>0</v>
      </c>
    </row>
    <row r="34" spans="1:23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12921</v>
      </c>
      <c r="D34" s="1315" t="str">
        <f>'ชื่อ-คะแนน'!C33</f>
        <v>นางสาว ทองคุณ  กุณศรี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047">
        <f t="shared" si="2"/>
        <v>0</v>
      </c>
      <c r="J34" s="1048">
        <f>IF('ชื่อ-คะแนน'!C33="","",'ชื่อ-คะแนน'!U33)</f>
        <v>0</v>
      </c>
      <c r="K34" s="1047">
        <f t="shared" si="3"/>
        <v>0</v>
      </c>
      <c r="L34" s="1049">
        <f>IF('ชื่อ-คะแนน'!C33="","",'ชื่อ-คะแนน'!AP33)</f>
        <v>0</v>
      </c>
      <c r="M34" s="1047">
        <f>IF('ชื่อ-คะแนน'!C33="","",'ชื่อ-คะแนน'!AT33)</f>
        <v>0</v>
      </c>
      <c r="N34" s="283" t="str">
        <f>IF('ชื่อ-คะแนน'!C33="","",'ชื่อ-คะแนน'!AW33)</f>
        <v>0</v>
      </c>
      <c r="O34" s="284">
        <f>IF('ชื่อ-คะแนน'!C33="","",'ชื่อ-คะแนน'!AY33)</f>
        <v>1</v>
      </c>
      <c r="P34" s="285">
        <f>IF('ชื่อ-คะแนน'!C33="","",KPA!R35)</f>
        <v>0</v>
      </c>
      <c r="Q34" s="285">
        <f>IF('ชื่อ-คะแนน'!C33="","",KPA!S35)</f>
        <v>0</v>
      </c>
      <c r="R34" s="285">
        <f>IF('ชื่อ-คะแนน'!C33="","",KPA!T35)</f>
        <v>0</v>
      </c>
      <c r="S34" s="286">
        <f>IF('ชื่อ-คะแนน'!C33="","",เวลา!EI34)</f>
        <v>0</v>
      </c>
      <c r="T34" s="287" t="str">
        <f>IF('ชื่อ-คะแนน'!C33="","",IF(S34=0,"",เวลา!EN34))</f>
        <v/>
      </c>
      <c r="U34" s="1115">
        <f>'ชื่อ-คะแนน'!BG33</f>
        <v>1</v>
      </c>
      <c r="V34" s="1120">
        <f>'ชื่อ-คะแนน'!BR33</f>
        <v>1</v>
      </c>
      <c r="W34" s="289">
        <f>IF('ชื่อ-คะแนน'!C33="","",'ชื่อ-คะแนน'!BS33)</f>
        <v>0</v>
      </c>
    </row>
    <row r="35" spans="1:23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12928</v>
      </c>
      <c r="D35" s="1315" t="str">
        <f>'ชื่อ-คะแนน'!C34</f>
        <v>นาย ภูผา  ทาวงษ์ยศ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047">
        <f t="shared" si="2"/>
        <v>0</v>
      </c>
      <c r="J35" s="1048">
        <f>IF('ชื่อ-คะแนน'!C34="","",'ชื่อ-คะแนน'!U34)</f>
        <v>0</v>
      </c>
      <c r="K35" s="1047">
        <f t="shared" si="3"/>
        <v>0</v>
      </c>
      <c r="L35" s="1049">
        <f>IF('ชื่อ-คะแนน'!C34="","",'ชื่อ-คะแนน'!AP34)</f>
        <v>0</v>
      </c>
      <c r="M35" s="1047">
        <f>IF('ชื่อ-คะแนน'!C34="","",'ชื่อ-คะแนน'!AT34)</f>
        <v>0</v>
      </c>
      <c r="N35" s="283" t="str">
        <f>IF('ชื่อ-คะแนน'!C34="","",'ชื่อ-คะแนน'!AW34)</f>
        <v>0</v>
      </c>
      <c r="O35" s="284">
        <f>IF('ชื่อ-คะแนน'!C34="","",'ชื่อ-คะแนน'!AY34)</f>
        <v>1</v>
      </c>
      <c r="P35" s="285">
        <f>IF('ชื่อ-คะแนน'!C34="","",KPA!R36)</f>
        <v>0</v>
      </c>
      <c r="Q35" s="285">
        <f>IF('ชื่อ-คะแนน'!C34="","",KPA!S36)</f>
        <v>0</v>
      </c>
      <c r="R35" s="285">
        <f>IF('ชื่อ-คะแนน'!C34="","",KPA!T36)</f>
        <v>0</v>
      </c>
      <c r="S35" s="286">
        <f>IF('ชื่อ-คะแนน'!C34="","",เวลา!EI35)</f>
        <v>0</v>
      </c>
      <c r="T35" s="287" t="str">
        <f>IF('ชื่อ-คะแนน'!C34="","",IF(S35=0,"",เวลา!EN35))</f>
        <v/>
      </c>
      <c r="U35" s="1115">
        <f>'ชื่อ-คะแนน'!BG34</f>
        <v>1</v>
      </c>
      <c r="V35" s="1120">
        <f>'ชื่อ-คะแนน'!BR34</f>
        <v>1</v>
      </c>
      <c r="W35" s="289">
        <f>IF('ชื่อ-คะแนน'!C34="","",'ชื่อ-คะแนน'!BS34)</f>
        <v>0</v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J4:J5"/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7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8" t="s">
        <v>299</v>
      </c>
      <c r="N2" s="1738"/>
      <c r="O2" s="1738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3" t="str">
        <f>"วิชา"&amp;" "&amp;ปก!H10&amp;" "&amp;ปก!E12&amp;" "&amp;ปก!F12</f>
        <v>วิชา x21242 xxxxxxxxxxxxx ครูผู้สอน นายxxxxxxxxxxxxxxx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2" t="str">
        <f>ปก!B8&amp;ปก!D8&amp;" "&amp;ปก!C11&amp;" "&amp;ปก!D11&amp;""&amp;ปก!I11&amp;"  "</f>
        <v xml:space="preserve">ชั้นมัธยมศึกษาปีที่ 4/2 1.5 หน่วยกิต3 คาบ  </v>
      </c>
      <c r="Q3" s="1732"/>
      <c r="R3" s="1732"/>
      <c r="S3" s="1732"/>
      <c r="T3" s="1732"/>
      <c r="U3" s="1732"/>
    </row>
    <row r="4" spans="1:23" ht="19.5" customHeight="1" x14ac:dyDescent="0.3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1071"/>
      <c r="G4" s="1071"/>
      <c r="H4" s="1071"/>
      <c r="I4" s="1695" t="s">
        <v>209</v>
      </c>
      <c r="J4" s="1730" t="s">
        <v>184</v>
      </c>
      <c r="K4" s="1695" t="s">
        <v>210</v>
      </c>
      <c r="L4" s="1693" t="s">
        <v>114</v>
      </c>
      <c r="M4" s="1693" t="str">
        <f>'ชื่อ-คะแนน'!AM3</f>
        <v/>
      </c>
      <c r="N4" s="1693" t="str">
        <f>'ชื่อ-คะแนน'!AN3</f>
        <v/>
      </c>
      <c r="O4" s="1693" t="str">
        <f>'ชื่อ-คะแนน'!AO3</f>
        <v/>
      </c>
      <c r="P4" s="1701" t="s">
        <v>31</v>
      </c>
      <c r="Q4" s="1717" t="s">
        <v>32</v>
      </c>
      <c r="R4" s="1720" t="s">
        <v>41</v>
      </c>
      <c r="S4" s="248" t="s">
        <v>120</v>
      </c>
      <c r="T4" s="249" t="s">
        <v>120</v>
      </c>
      <c r="U4" s="1698" t="s">
        <v>30</v>
      </c>
      <c r="W4" s="933" t="s">
        <v>30</v>
      </c>
    </row>
    <row r="5" spans="1:23" ht="19.5" customHeight="1" thickBot="1" x14ac:dyDescent="0.35">
      <c r="A5" s="246"/>
      <c r="B5" s="1713"/>
      <c r="C5" s="1704"/>
      <c r="D5" s="1707"/>
      <c r="E5" s="1724"/>
      <c r="F5" s="1072"/>
      <c r="G5" s="1072"/>
      <c r="H5" s="1072"/>
      <c r="I5" s="1696"/>
      <c r="J5" s="1731"/>
      <c r="K5" s="1696"/>
      <c r="L5" s="1694"/>
      <c r="M5" s="1694"/>
      <c r="N5" s="1694"/>
      <c r="O5" s="1694"/>
      <c r="P5" s="1702"/>
      <c r="Q5" s="1718"/>
      <c r="R5" s="1721"/>
      <c r="S5" s="1736" t="s">
        <v>295</v>
      </c>
      <c r="T5" s="1734" t="s">
        <v>298</v>
      </c>
      <c r="U5" s="1699"/>
      <c r="W5" s="932" t="s">
        <v>271</v>
      </c>
    </row>
    <row r="6" spans="1:23" ht="19.5" customHeight="1" thickBot="1" x14ac:dyDescent="0.35">
      <c r="A6" s="255"/>
      <c r="B6" s="1714"/>
      <c r="C6" s="1705"/>
      <c r="D6" s="1708"/>
      <c r="E6" s="1725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9"/>
      <c r="R6" s="1722"/>
      <c r="S6" s="1737"/>
      <c r="T6" s="1735"/>
      <c r="U6" s="1700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12836</v>
      </c>
      <c r="D7" s="1314" t="str">
        <f>'ชื่อ-คะแนน'!C6</f>
        <v>นางสาว ปภาวรินทร์  เครื่องต้น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12840</v>
      </c>
      <c r="D8" s="1315" t="str">
        <f>'ชื่อ-คะแนน'!C7</f>
        <v>นางสาว พิมประภาพร  เผือกเหมือย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12841</v>
      </c>
      <c r="D9" s="1315" t="str">
        <f>'ชื่อ-คะแนน'!C8</f>
        <v>นาย พีรพัฒน์  มาคำสาย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12845</v>
      </c>
      <c r="D10" s="1315" t="str">
        <f>'ชื่อ-คะแนน'!C9</f>
        <v>นางสาว วรรณลิสา  ฤทธิหงษ์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12848</v>
      </c>
      <c r="D11" s="1315" t="str">
        <f>'ชื่อ-คะแนน'!C10</f>
        <v>นาย วัชรพงค์  ม่วงกำเนิด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12852</v>
      </c>
      <c r="D12" s="1314" t="str">
        <f>'ชื่อ-คะแนน'!C11</f>
        <v>นางสาว สิริภัทราณิช  ทองศรี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12854</v>
      </c>
      <c r="D13" s="1315" t="str">
        <f>'ชื่อ-คะแนน'!C12</f>
        <v>นาย สุริยา  จำปาเครือ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12858</v>
      </c>
      <c r="D14" s="1315" t="str">
        <f>'ชื่อ-คะแนน'!C13</f>
        <v>นางสาว ฐิติชญา  พวงพันธ์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12859</v>
      </c>
      <c r="D15" s="1315" t="str">
        <f>'ชื่อ-คะแนน'!C14</f>
        <v>นาย ณัฐพร  น้อยรอด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12860</v>
      </c>
      <c r="D16" s="1315" t="str">
        <f>'ชื่อ-คะแนน'!C15</f>
        <v>นาย ทศพล  วงศ์ทา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12861</v>
      </c>
      <c r="D17" s="1314" t="str">
        <f>'ชื่อ-คะแนน'!C16</f>
        <v>นาย ธนธรณ์  สุภาดี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12862</v>
      </c>
      <c r="D18" s="1315" t="str">
        <f>'ชื่อ-คะแนน'!C17</f>
        <v>นาย นพภรณ์  เสียงใส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12863</v>
      </c>
      <c r="D19" s="1315" t="str">
        <f>'ชื่อ-คะแนน'!C18</f>
        <v>นาย นฤพนธิ์  เนื่องหล้า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12864</v>
      </c>
      <c r="D20" s="1315" t="str">
        <f>'ชื่อ-คะแนน'!C19</f>
        <v>นางสาว นฤมล  วงษ์โพจันทร์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12865</v>
      </c>
      <c r="D21" s="1315" t="str">
        <f>'ชื่อ-คะแนน'!C20</f>
        <v>นาย พงศ์สกรรจ์  คำบุญ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12866</v>
      </c>
      <c r="D22" s="1314" t="str">
        <f>'ชื่อ-คะแนน'!C21</f>
        <v>นางสาว พัฒนวดี  ไถเงิน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12867</v>
      </c>
      <c r="D23" s="1315" t="str">
        <f>'ชื่อ-คะแนน'!C22</f>
        <v>นาย พิสิษฐ์  สิรินต๊ะ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12869</v>
      </c>
      <c r="D24" s="1315" t="str">
        <f>'ชื่อ-คะแนน'!C23</f>
        <v>นางสาว ยุพาวดี  ศิริ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12870</v>
      </c>
      <c r="D25" s="1315" t="str">
        <f>'ชื่อ-คะแนน'!C24</f>
        <v>นาย ศิรภัทร์  โสภาเวทย์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12871</v>
      </c>
      <c r="D26" s="1315" t="str">
        <f>'ชื่อ-คะแนน'!C25</f>
        <v>นาย ศุภณัฐ  อินจับ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12872</v>
      </c>
      <c r="D27" s="1314" t="str">
        <f>'ชื่อ-คะแนน'!C26</f>
        <v>นางสาว สุภาวดี  สุวรรณเตชา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12873</v>
      </c>
      <c r="D28" s="1315" t="str">
        <f>'ชื่อ-คะแนน'!C27</f>
        <v>นางสาว สุวรรณนภาลัย  สาลีหอม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12874</v>
      </c>
      <c r="D29" s="1315" t="str">
        <f>'ชื่อ-คะแนน'!C28</f>
        <v>นาย โสภณัฐ  จิตอินทร์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12916</v>
      </c>
      <c r="D30" s="1315" t="str">
        <f>'ชื่อ-คะแนน'!C29</f>
        <v>นางสาว กานต์ธิดา  เสือเดช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103">
        <f t="shared" si="2"/>
        <v>0</v>
      </c>
      <c r="J30" s="1104">
        <f>IF('ชื่อ-คะแนน'!C29="","",'ชื่อ-คะแนน'!U29)</f>
        <v>0</v>
      </c>
      <c r="K30" s="1103">
        <f t="shared" si="0"/>
        <v>0</v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>
        <f>IF('ชื่อ-คะแนน'!C29="","",'ชื่อ-คะแนน'!AN29)</f>
        <v>0</v>
      </c>
      <c r="O30" s="1105" t="str">
        <f>IF('ชื่อ-คะแนน'!C29="","",'ชื่อ-คะแนน'!AO29)</f>
        <v/>
      </c>
      <c r="P30" s="1103">
        <f>IF('ชื่อ-คะแนน'!C29="","",'ชื่อ-คะแนน'!AT29)</f>
        <v>0</v>
      </c>
      <c r="Q30" s="283" t="str">
        <f>IF('ชื่อ-คะแนน'!C29="","",'ชื่อ-คะแนน'!AW29)</f>
        <v>0</v>
      </c>
      <c r="R30" s="284">
        <f>IF('ชื่อ-คะแนน'!C29="","",'ชื่อ-คะแนน'!AY29)</f>
        <v>1</v>
      </c>
      <c r="S30" s="926">
        <f>'ชื่อ-คะแนน'!BG29</f>
        <v>1</v>
      </c>
      <c r="T30" s="930">
        <f>'ชื่อ-คะแนน'!BR29</f>
        <v>1</v>
      </c>
      <c r="U30" s="289">
        <f>IF('ชื่อ-คะแนน'!C29="","",'ชื่อ-คะแนน'!BS29)</f>
        <v>0</v>
      </c>
    </row>
    <row r="31" spans="1:21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12917</v>
      </c>
      <c r="D31" s="1315" t="str">
        <f>'ชื่อ-คะแนน'!C30</f>
        <v>นางสาว พัธราสินี  ไพโรจน์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106">
        <f t="shared" si="2"/>
        <v>0</v>
      </c>
      <c r="J31" s="1107">
        <f>IF('ชื่อ-คะแนน'!C30="","",'ชื่อ-คะแนน'!U30)</f>
        <v>0</v>
      </c>
      <c r="K31" s="1106">
        <f t="shared" si="0"/>
        <v>0</v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>
        <f>IF('ชื่อ-คะแนน'!C30="","",'ชื่อ-คะแนน'!AN30)</f>
        <v>0</v>
      </c>
      <c r="O31" s="1108" t="str">
        <f>IF('ชื่อ-คะแนน'!C30="","",'ชื่อ-คะแนน'!AO30)</f>
        <v/>
      </c>
      <c r="P31" s="1106">
        <f>IF('ชื่อ-คะแนน'!C30="","",'ชื่อ-คะแนน'!AT30)</f>
        <v>0</v>
      </c>
      <c r="Q31" s="294" t="str">
        <f>IF('ชื่อ-คะแนน'!C30="","",'ชื่อ-คะแนน'!AW30)</f>
        <v>0</v>
      </c>
      <c r="R31" s="295">
        <f>IF('ชื่อ-คะแนน'!C30="","",'ชื่อ-คะแนน'!AY30)</f>
        <v>1</v>
      </c>
      <c r="S31" s="919">
        <f>'ชื่อ-คะแนน'!BG30</f>
        <v>1</v>
      </c>
      <c r="T31" s="931">
        <f>'ชื่อ-คะแนน'!BR30</f>
        <v>1</v>
      </c>
      <c r="U31" s="299">
        <f>IF('ชื่อ-คะแนน'!C30="","",'ชื่อ-คะแนน'!BS30)</f>
        <v>0</v>
      </c>
    </row>
    <row r="32" spans="1:21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12919</v>
      </c>
      <c r="D32" s="1314" t="str">
        <f>'ชื่อ-คะแนน'!C31</f>
        <v>นางสาว ปนัดดา  พรมปิก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100">
        <f t="shared" si="2"/>
        <v>0</v>
      </c>
      <c r="J32" s="1101">
        <f>IF('ชื่อ-คะแนน'!C31="","",'ชื่อ-คะแนน'!U31)</f>
        <v>0</v>
      </c>
      <c r="K32" s="1100">
        <f t="shared" si="0"/>
        <v>0</v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>
        <f>IF('ชื่อ-คะแนน'!C31="","",'ชื่อ-คะแนน'!AN31)</f>
        <v>0</v>
      </c>
      <c r="O32" s="1102" t="str">
        <f>IF('ชื่อ-คะแนน'!C31="","",'ชื่อ-คะแนน'!AO31)</f>
        <v/>
      </c>
      <c r="P32" s="1100">
        <f>IF('ชื่อ-คะแนน'!C31="","",'ชื่อ-คะแนน'!AT31)</f>
        <v>0</v>
      </c>
      <c r="Q32" s="268" t="str">
        <f>IF('ชื่อ-คะแนน'!C31="","",'ชื่อ-คะแนน'!AW31)</f>
        <v>0</v>
      </c>
      <c r="R32" s="269">
        <f>IF('ชื่อ-คะแนน'!C31="","",'ชื่อ-คะแนน'!AY31)</f>
        <v>1</v>
      </c>
      <c r="S32" s="924">
        <f>'ชื่อ-คะแนน'!BG31</f>
        <v>1</v>
      </c>
      <c r="T32" s="929">
        <f>'ชื่อ-คะแนน'!BR31</f>
        <v>1</v>
      </c>
      <c r="U32" s="274">
        <f>IF('ชื่อ-คะแนน'!C31="","",'ชื่อ-คะแนน'!BS31)</f>
        <v>0</v>
      </c>
    </row>
    <row r="33" spans="1:21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12920</v>
      </c>
      <c r="D33" s="1315" t="str">
        <f>'ชื่อ-คะแนน'!C32</f>
        <v>นางสาว ศิริประภา  พรมมา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103">
        <f t="shared" si="2"/>
        <v>0</v>
      </c>
      <c r="J33" s="1104">
        <f>IF('ชื่อ-คะแนน'!C32="","",'ชื่อ-คะแนน'!U32)</f>
        <v>0</v>
      </c>
      <c r="K33" s="1103">
        <f t="shared" si="0"/>
        <v>0</v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>
        <f>IF('ชื่อ-คะแนน'!C32="","",'ชื่อ-คะแนน'!AN32)</f>
        <v>0</v>
      </c>
      <c r="O33" s="1105" t="str">
        <f>IF('ชื่อ-คะแนน'!C32="","",'ชื่อ-คะแนน'!AO32)</f>
        <v/>
      </c>
      <c r="P33" s="1103">
        <f>IF('ชื่อ-คะแนน'!C32="","",'ชื่อ-คะแนน'!AT32)</f>
        <v>0</v>
      </c>
      <c r="Q33" s="283" t="str">
        <f>IF('ชื่อ-คะแนน'!C32="","",'ชื่อ-คะแนน'!AW32)</f>
        <v>0</v>
      </c>
      <c r="R33" s="284">
        <f>IF('ชื่อ-คะแนน'!C32="","",'ชื่อ-คะแนน'!AY32)</f>
        <v>1</v>
      </c>
      <c r="S33" s="926">
        <f>'ชื่อ-คะแนน'!BG32</f>
        <v>1</v>
      </c>
      <c r="T33" s="930">
        <f>'ชื่อ-คะแนน'!BR32</f>
        <v>1</v>
      </c>
      <c r="U33" s="289">
        <f>IF('ชื่อ-คะแนน'!C32="","",'ชื่อ-คะแนน'!BS32)</f>
        <v>0</v>
      </c>
    </row>
    <row r="34" spans="1:21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12921</v>
      </c>
      <c r="D34" s="1315" t="str">
        <f>'ชื่อ-คะแนน'!C33</f>
        <v>นางสาว ทองคุณ  กุณศรี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103">
        <f t="shared" si="2"/>
        <v>0</v>
      </c>
      <c r="J34" s="1104">
        <f>IF('ชื่อ-คะแนน'!C33="","",'ชื่อ-คะแนน'!U33)</f>
        <v>0</v>
      </c>
      <c r="K34" s="1103">
        <f t="shared" si="0"/>
        <v>0</v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>
        <f>IF('ชื่อ-คะแนน'!C33="","",'ชื่อ-คะแนน'!AN33)</f>
        <v>0</v>
      </c>
      <c r="O34" s="1105" t="str">
        <f>IF('ชื่อ-คะแนน'!C33="","",'ชื่อ-คะแนน'!AO33)</f>
        <v/>
      </c>
      <c r="P34" s="1103">
        <f>IF('ชื่อ-คะแนน'!C33="","",'ชื่อ-คะแนน'!AT33)</f>
        <v>0</v>
      </c>
      <c r="Q34" s="283" t="str">
        <f>IF('ชื่อ-คะแนน'!C33="","",'ชื่อ-คะแนน'!AW33)</f>
        <v>0</v>
      </c>
      <c r="R34" s="284">
        <f>IF('ชื่อ-คะแนน'!C33="","",'ชื่อ-คะแนน'!AY33)</f>
        <v>1</v>
      </c>
      <c r="S34" s="926">
        <f>'ชื่อ-คะแนน'!BG33</f>
        <v>1</v>
      </c>
      <c r="T34" s="930">
        <f>'ชื่อ-คะแนน'!BR33</f>
        <v>1</v>
      </c>
      <c r="U34" s="289">
        <f>IF('ชื่อ-คะแนน'!C33="","",'ชื่อ-คะแนน'!BS33)</f>
        <v>0</v>
      </c>
    </row>
    <row r="35" spans="1:21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12928</v>
      </c>
      <c r="D35" s="1315" t="str">
        <f>'ชื่อ-คะแนน'!C34</f>
        <v>นาย ภูผา  ทาวงษ์ยศ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103">
        <f t="shared" si="2"/>
        <v>0</v>
      </c>
      <c r="J35" s="1104">
        <f>IF('ชื่อ-คะแนน'!C34="","",'ชื่อ-คะแนน'!U34)</f>
        <v>0</v>
      </c>
      <c r="K35" s="1103">
        <f t="shared" si="0"/>
        <v>0</v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>
        <f>IF('ชื่อ-คะแนน'!C34="","",'ชื่อ-คะแนน'!AN34)</f>
        <v>0</v>
      </c>
      <c r="O35" s="1105" t="str">
        <f>IF('ชื่อ-คะแนน'!C34="","",'ชื่อ-คะแนน'!AO34)</f>
        <v/>
      </c>
      <c r="P35" s="1103">
        <f>IF('ชื่อ-คะแนน'!C34="","",'ชื่อ-คะแนน'!AT34)</f>
        <v>0</v>
      </c>
      <c r="Q35" s="283" t="str">
        <f>IF('ชื่อ-คะแนน'!C34="","",'ชื่อ-คะแนน'!AW34)</f>
        <v>0</v>
      </c>
      <c r="R35" s="284">
        <f>IF('ชื่อ-คะแนน'!C34="","",'ชื่อ-คะแนน'!AY34)</f>
        <v>1</v>
      </c>
      <c r="S35" s="926">
        <f>'ชื่อ-คะแนน'!BG34</f>
        <v>1</v>
      </c>
      <c r="T35" s="930">
        <f>'ชื่อ-คะแนน'!BR34</f>
        <v>1</v>
      </c>
      <c r="U35" s="289">
        <f>IF('ชื่อ-คะแนน'!C34="","",'ชื่อ-คะแนน'!BS34)</f>
        <v>0</v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M2:O2"/>
    <mergeCell ref="L4:L5"/>
    <mergeCell ref="P4:P5"/>
    <mergeCell ref="Q4:Q6"/>
    <mergeCell ref="R4:R6"/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39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39"/>
      <c r="C1" s="1739"/>
      <c r="D1" s="1739"/>
      <c r="E1" s="1739"/>
      <c r="F1" s="1739"/>
      <c r="G1" s="1739"/>
      <c r="H1" s="1739"/>
      <c r="I1" s="1739"/>
      <c r="J1" s="1739"/>
      <c r="K1" s="1739"/>
      <c r="L1" s="1739"/>
      <c r="M1" s="1739"/>
      <c r="N1" s="1739"/>
      <c r="O1" s="1739"/>
      <c r="P1" s="1739"/>
      <c r="Q1" s="1740" t="str">
        <f>ปก!A6</f>
        <v>โรงเรียนศักดิ์สุนันท์วิทยา ตำบลแม่พริก อำเภอแม่พริก จังหวัดลำปาง</v>
      </c>
      <c r="R1" s="1740"/>
      <c r="S1" s="1740"/>
      <c r="T1" s="1740"/>
      <c r="U1" s="1740"/>
      <c r="V1" s="1740"/>
      <c r="W1" s="1740"/>
      <c r="X1" s="1740"/>
      <c r="Y1" s="1740"/>
      <c r="Z1" s="1740"/>
      <c r="AA1" s="1740"/>
      <c r="AB1" s="1740"/>
      <c r="AC1" s="1740"/>
    </row>
    <row r="2" spans="1:31" s="1124" customFormat="1" ht="21" customHeight="1" x14ac:dyDescent="0.55000000000000004">
      <c r="A2" s="1743" t="str">
        <f>ปก!B10&amp;"  "&amp;ปก!C10</f>
        <v>กลุ่มสาระ  เลือกจากรายการ</v>
      </c>
      <c r="B2" s="1743"/>
      <c r="C2" s="1743"/>
      <c r="D2" s="1743"/>
      <c r="E2" s="1743"/>
      <c r="F2" s="1743"/>
      <c r="G2" s="1743"/>
      <c r="H2" s="1743"/>
      <c r="I2" s="1743"/>
      <c r="J2" s="174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44"/>
      <c r="V2" s="1744"/>
      <c r="W2" s="1744"/>
      <c r="X2" s="1427"/>
      <c r="Y2" s="1427"/>
      <c r="Z2" s="1123"/>
      <c r="AA2" s="1745" t="str">
        <f>ปก!B8&amp;"  "&amp;ปก!D8&amp;"   "</f>
        <v xml:space="preserve">ชั้นมัธยมศึกษาปีที่   4/2   </v>
      </c>
      <c r="AB2" s="1745"/>
      <c r="AC2" s="1745"/>
    </row>
    <row r="3" spans="1:31" s="1124" customFormat="1" ht="21" customHeight="1" thickBot="1" x14ac:dyDescent="0.6">
      <c r="A3" s="1741" t="str">
        <f>"วิชา"&amp;" "&amp;ปก!H10&amp;" "&amp;ปก!E12&amp;" "&amp;ปก!F12</f>
        <v>วิชา x21242 xxxxxxxxxxxxx ครูผู้สอน นายxxxxxxxxxxxxxxx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41"/>
      <c r="T3" s="1125"/>
      <c r="U3" s="1126"/>
      <c r="V3" s="1742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42"/>
      <c r="X3" s="1742"/>
      <c r="Y3" s="1742"/>
      <c r="Z3" s="1742"/>
      <c r="AA3" s="1742"/>
      <c r="AB3" s="1742"/>
      <c r="AC3" s="1742"/>
    </row>
    <row r="4" spans="1:31" s="1124" customFormat="1" ht="18" customHeight="1" thickBot="1" x14ac:dyDescent="0.6">
      <c r="A4" s="1196"/>
      <c r="B4" s="1746" t="s">
        <v>28</v>
      </c>
      <c r="C4" s="1749" t="s">
        <v>228</v>
      </c>
      <c r="D4" s="1752" t="s">
        <v>29</v>
      </c>
      <c r="E4" s="1755" t="s">
        <v>177</v>
      </c>
      <c r="F4" s="1198"/>
      <c r="G4" s="1198"/>
      <c r="H4" s="1198"/>
      <c r="I4" s="1198"/>
      <c r="J4" s="1758" t="s">
        <v>384</v>
      </c>
      <c r="K4" s="1759"/>
      <c r="L4" s="1759"/>
      <c r="M4" s="1759"/>
      <c r="N4" s="1759"/>
      <c r="O4" s="1760"/>
      <c r="P4" s="1772" t="s">
        <v>305</v>
      </c>
      <c r="Q4" s="1773"/>
      <c r="R4" s="1773"/>
      <c r="S4" s="1773"/>
      <c r="T4" s="1773"/>
      <c r="U4" s="1773"/>
      <c r="V4" s="1773"/>
      <c r="W4" s="1773"/>
      <c r="X4" s="1773"/>
      <c r="Y4" s="1773"/>
      <c r="Z4" s="1774"/>
      <c r="AA4" s="1775" t="s">
        <v>304</v>
      </c>
      <c r="AB4" s="1778" t="s">
        <v>41</v>
      </c>
      <c r="AC4" s="1752" t="s">
        <v>30</v>
      </c>
    </row>
    <row r="5" spans="1:31" ht="17.25" customHeight="1" x14ac:dyDescent="0.5">
      <c r="A5" s="1127"/>
      <c r="B5" s="1747"/>
      <c r="C5" s="1750"/>
      <c r="D5" s="1753"/>
      <c r="E5" s="1756"/>
      <c r="F5" s="1766" t="s">
        <v>300</v>
      </c>
      <c r="G5" s="1768" t="s">
        <v>301</v>
      </c>
      <c r="H5" s="1770" t="s">
        <v>31</v>
      </c>
      <c r="I5" s="1761" t="s">
        <v>302</v>
      </c>
      <c r="J5" s="1763" t="str">
        <f>'ชื่อ-คะแนน'!BB3</f>
        <v>คิด-วิเคราะห์ 1</v>
      </c>
      <c r="K5" s="1763" t="str">
        <f>'ชื่อ-คะแนน'!BC3</f>
        <v>คิด-วิเคราะห์ 2</v>
      </c>
      <c r="L5" s="1763" t="str">
        <f>'ชื่อ-คะแนน'!BD3</f>
        <v>คิด-วิเคราะห์ 3</v>
      </c>
      <c r="M5" s="1763" t="str">
        <f>'ชื่อ-คะแนน'!BE3</f>
        <v>คิด-วิเคราะห์ 4</v>
      </c>
      <c r="N5" s="1763" t="str">
        <f>'ชื่อ-คะแนน'!BF3</f>
        <v>คิด-วิเคราะห์ 5</v>
      </c>
      <c r="O5" s="1128" t="s">
        <v>120</v>
      </c>
      <c r="P5" s="1785" t="str">
        <f>'ชื่อ-คะแนน'!BH3</f>
        <v>คุณลักษณฯ 1</v>
      </c>
      <c r="Q5" s="1785" t="str">
        <f>'ชื่อ-คะแนน'!BI3</f>
        <v>คุณลักษณฯ 2</v>
      </c>
      <c r="R5" s="1785" t="str">
        <f>'ชื่อ-คะแนน'!BJ3</f>
        <v>คุณลักษณฯ 3</v>
      </c>
      <c r="S5" s="1785" t="str">
        <f>'ชื่อ-คะแนน'!BK3</f>
        <v>คุณลักษณฯ 4</v>
      </c>
      <c r="T5" s="1785" t="str">
        <f>'ชื่อ-คะแนน'!BL3</f>
        <v>คุณลักษณฯ 5</v>
      </c>
      <c r="U5" s="1785" t="str">
        <f>'ชื่อ-คะแนน'!BM3</f>
        <v>คุณลักษณฯ 6</v>
      </c>
      <c r="V5" s="1785" t="str">
        <f>'ชื่อ-คะแนน'!BN3</f>
        <v>คุณลักษณฯ 7</v>
      </c>
      <c r="W5" s="1785" t="str">
        <f>'ชื่อ-คะแนน'!BO3</f>
        <v>คุณลักษณฯ 8</v>
      </c>
      <c r="X5" s="1785" t="str">
        <f>'ชื่อ-คะแนน'!BP3</f>
        <v>คุณลักษณฯ 9</v>
      </c>
      <c r="Y5" s="1785" t="str">
        <f>'ชื่อ-คะแนน'!BQ3</f>
        <v>คุณลักษณฯ 10</v>
      </c>
      <c r="Z5" s="1129" t="s">
        <v>120</v>
      </c>
      <c r="AA5" s="1776"/>
      <c r="AB5" s="1779"/>
      <c r="AC5" s="1753"/>
      <c r="AE5" s="1130"/>
    </row>
    <row r="6" spans="1:31" ht="17.25" customHeight="1" thickBot="1" x14ac:dyDescent="0.55000000000000004">
      <c r="A6" s="1127"/>
      <c r="B6" s="1747"/>
      <c r="C6" s="1750"/>
      <c r="D6" s="1753"/>
      <c r="E6" s="1756"/>
      <c r="F6" s="1767"/>
      <c r="G6" s="1769"/>
      <c r="H6" s="1771"/>
      <c r="I6" s="1762"/>
      <c r="J6" s="1764"/>
      <c r="K6" s="1764"/>
      <c r="L6" s="1764"/>
      <c r="M6" s="1764"/>
      <c r="N6" s="1764"/>
      <c r="O6" s="1781" t="s">
        <v>295</v>
      </c>
      <c r="P6" s="1786"/>
      <c r="Q6" s="1786"/>
      <c r="R6" s="1786"/>
      <c r="S6" s="1786"/>
      <c r="T6" s="1786"/>
      <c r="U6" s="1786"/>
      <c r="V6" s="1786"/>
      <c r="W6" s="1786"/>
      <c r="X6" s="1786">
        <f>'ชื่อ-คะแนน'!BP4</f>
        <v>0</v>
      </c>
      <c r="Y6" s="1786">
        <f>'ชื่อ-คะแนน'!BQ4</f>
        <v>0</v>
      </c>
      <c r="Z6" s="1783" t="s">
        <v>298</v>
      </c>
      <c r="AA6" s="1776"/>
      <c r="AB6" s="1779"/>
      <c r="AC6" s="1753"/>
      <c r="AE6" s="1131"/>
    </row>
    <row r="7" spans="1:31" ht="17.25" customHeight="1" thickBot="1" x14ac:dyDescent="0.55000000000000004">
      <c r="A7" s="1132"/>
      <c r="B7" s="1748"/>
      <c r="C7" s="1751"/>
      <c r="D7" s="1754"/>
      <c r="E7" s="1757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65"/>
      <c r="K7" s="1765"/>
      <c r="L7" s="1765"/>
      <c r="M7" s="1765"/>
      <c r="N7" s="1765"/>
      <c r="O7" s="1782"/>
      <c r="P7" s="1787"/>
      <c r="Q7" s="1787"/>
      <c r="R7" s="1787"/>
      <c r="S7" s="1787"/>
      <c r="T7" s="1787"/>
      <c r="U7" s="1787"/>
      <c r="V7" s="1787"/>
      <c r="W7" s="1787"/>
      <c r="X7" s="1787">
        <f>'ชื่อ-คะแนน'!BP5</f>
        <v>0</v>
      </c>
      <c r="Y7" s="1787">
        <f>'ชื่อ-คะแนน'!BQ5</f>
        <v>0</v>
      </c>
      <c r="Z7" s="1784"/>
      <c r="AA7" s="1777"/>
      <c r="AB7" s="1780"/>
      <c r="AC7" s="1754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12836</v>
      </c>
      <c r="D8" s="1323" t="str">
        <f>'ชื่อ-คะแนน'!C6</f>
        <v>นางสาว ปภาวรินทร์  เครื่องต้น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12840</v>
      </c>
      <c r="D9" s="1324" t="str">
        <f>'ชื่อ-คะแนน'!C7</f>
        <v>นางสาว พิมประภาพร  เผือกเหมือย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12841</v>
      </c>
      <c r="D10" s="1324" t="str">
        <f>'ชื่อ-คะแนน'!C8</f>
        <v>นาย พีรพัฒน์  มาคำสาย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12845</v>
      </c>
      <c r="D11" s="1324" t="str">
        <f>'ชื่อ-คะแนน'!C9</f>
        <v>นางสาว วรรณลิสา  ฤทธิหงษ์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12848</v>
      </c>
      <c r="D12" s="1324" t="str">
        <f>'ชื่อ-คะแนน'!C10</f>
        <v>นาย วัชรพงค์  ม่วงกำเนิด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12852</v>
      </c>
      <c r="D13" s="1325" t="str">
        <f>'ชื่อ-คะแนน'!C11</f>
        <v>นางสาว สิริภัทราณิช  ทองศรี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12854</v>
      </c>
      <c r="D14" s="1324" t="str">
        <f>'ชื่อ-คะแนน'!C12</f>
        <v>นาย สุริยา  จำปาเครือ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12858</v>
      </c>
      <c r="D15" s="1324" t="str">
        <f>'ชื่อ-คะแนน'!C13</f>
        <v>นางสาว ฐิติชญา  พวงพันธ์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12859</v>
      </c>
      <c r="D16" s="1324" t="str">
        <f>'ชื่อ-คะแนน'!C14</f>
        <v>นาย ณัฐพร  น้อยรอด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12860</v>
      </c>
      <c r="D17" s="1324" t="str">
        <f>'ชื่อ-คะแนน'!C15</f>
        <v>นาย ทศพล  วงศ์ทา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12861</v>
      </c>
      <c r="D18" s="1325" t="str">
        <f>'ชื่อ-คะแนน'!C16</f>
        <v>นาย ธนธรณ์  สุภาดี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12862</v>
      </c>
      <c r="D19" s="1324" t="str">
        <f>'ชื่อ-คะแนน'!C17</f>
        <v>นาย นพภรณ์  เสียงใส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12863</v>
      </c>
      <c r="D20" s="1324" t="str">
        <f>'ชื่อ-คะแนน'!C18</f>
        <v>นาย นฤพนธิ์  เนื่องหล้า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12864</v>
      </c>
      <c r="D21" s="1324" t="str">
        <f>'ชื่อ-คะแนน'!C19</f>
        <v>นางสาว นฤมล  วงษ์โพจันทร์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12865</v>
      </c>
      <c r="D22" s="1324" t="str">
        <f>'ชื่อ-คะแนน'!C20</f>
        <v>นาย พงศ์สกรรจ์  คำบุญ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12866</v>
      </c>
      <c r="D23" s="1325" t="str">
        <f>'ชื่อ-คะแนน'!C21</f>
        <v>นางสาว พัฒนวดี  ไถเงิน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12867</v>
      </c>
      <c r="D24" s="1324" t="str">
        <f>'ชื่อ-คะแนน'!C22</f>
        <v>นาย พิสิษฐ์  สิรินต๊ะ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12869</v>
      </c>
      <c r="D25" s="1324" t="str">
        <f>'ชื่อ-คะแนน'!C23</f>
        <v>นางสาว ยุพาวดี  ศิริ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12870</v>
      </c>
      <c r="D26" s="1324" t="str">
        <f>'ชื่อ-คะแนน'!C24</f>
        <v>นาย ศิรภัทร์  โสภาเวทย์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12871</v>
      </c>
      <c r="D27" s="1324" t="str">
        <f>'ชื่อ-คะแนน'!C25</f>
        <v>นาย ศุภณัฐ  อินจับ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12872</v>
      </c>
      <c r="D28" s="1325" t="str">
        <f>'ชื่อ-คะแนน'!C26</f>
        <v>นางสาว สุภาวดี  สุวรรณเตชา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12873</v>
      </c>
      <c r="D29" s="1324" t="str">
        <f>'ชื่อ-คะแนน'!C27</f>
        <v>นางสาว สุวรรณนภาลัย  สาลีหอม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12874</v>
      </c>
      <c r="D30" s="1324" t="str">
        <f>'ชื่อ-คะแนน'!C28</f>
        <v>นาย โสภณัฐ  จิตอินทร์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>
        <f>'ชื่อ-คะแนน'!A29</f>
        <v>24</v>
      </c>
      <c r="C31" s="1186" t="str">
        <f>'ชื่อ-คะแนน'!B29</f>
        <v>12916</v>
      </c>
      <c r="D31" s="1324" t="str">
        <f>'ชื่อ-คะแนน'!C29</f>
        <v>นางสาว กานต์ธิดา  เสือเดช</v>
      </c>
      <c r="E31" s="1169" t="str">
        <f>'ชื่อ-คะแนน'!D29</f>
        <v>เรียน</v>
      </c>
      <c r="F31" s="1170">
        <f>'ชื่อ-คะแนน'!X29</f>
        <v>0</v>
      </c>
      <c r="G31" s="1171">
        <f>'ชื่อ-คะแนน'!AR29</f>
        <v>0</v>
      </c>
      <c r="H31" s="1171">
        <f>'ชื่อ-คะแนน'!AT29</f>
        <v>0</v>
      </c>
      <c r="I31" s="1151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>0</v>
      </c>
      <c r="J31" s="1152">
        <f>'ชื่อ-คะแนน'!BB29</f>
        <v>1</v>
      </c>
      <c r="K31" s="1152">
        <f>'ชื่อ-คะแนน'!BC29</f>
        <v>1</v>
      </c>
      <c r="L31" s="1152">
        <f>'ชื่อ-คะแนน'!BD29</f>
        <v>1</v>
      </c>
      <c r="M31" s="1152">
        <f>'ชื่อ-คะแนน'!BE29</f>
        <v>1</v>
      </c>
      <c r="N31" s="1152">
        <f>'ชื่อ-คะแนน'!BF29</f>
        <v>1</v>
      </c>
      <c r="O31" s="1190">
        <f>'ชื่อ-คะแนน'!BG29</f>
        <v>1</v>
      </c>
      <c r="P31" s="1153">
        <f>'ชื่อ-คะแนน'!BH29</f>
        <v>1</v>
      </c>
      <c r="Q31" s="1153">
        <f>'ชื่อ-คะแนน'!BI29</f>
        <v>1</v>
      </c>
      <c r="R31" s="1153">
        <f>'ชื่อ-คะแนน'!BJ29</f>
        <v>1</v>
      </c>
      <c r="S31" s="1153">
        <f>'ชื่อ-คะแนน'!BK29</f>
        <v>1</v>
      </c>
      <c r="T31" s="1153">
        <f>'ชื่อ-คะแนน'!BL29</f>
        <v>1</v>
      </c>
      <c r="U31" s="1153">
        <f>'ชื่อ-คะแนน'!BM29</f>
        <v>1</v>
      </c>
      <c r="V31" s="1153">
        <f>'ชื่อ-คะแนน'!BN29</f>
        <v>1</v>
      </c>
      <c r="W31" s="1153">
        <f>'ชื่อ-คะแนน'!BO29</f>
        <v>1</v>
      </c>
      <c r="X31" s="1438">
        <f>'ชื่อ-คะแนน'!BP29</f>
        <v>1</v>
      </c>
      <c r="Y31" s="1438">
        <f>'ชื่อ-คะแนน'!BQ29</f>
        <v>1</v>
      </c>
      <c r="Z31" s="1194">
        <f>'ชื่อ-คะแนน'!BR29</f>
        <v>1</v>
      </c>
      <c r="AA31" s="1154" t="str">
        <f>'ชื่อ-คะแนน'!AW29</f>
        <v>0</v>
      </c>
      <c r="AB31" s="1172">
        <f>'ชื่อ-คะแนน'!AY29</f>
        <v>1</v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>
        <f>'ชื่อ-คะแนน'!A30</f>
        <v>25</v>
      </c>
      <c r="C32" s="1186" t="str">
        <f>'ชื่อ-คะแนน'!B30</f>
        <v>12917</v>
      </c>
      <c r="D32" s="1324" t="str">
        <f>'ชื่อ-คะแนน'!C30</f>
        <v>นางสาว พัธราสินี  ไพโรจน์</v>
      </c>
      <c r="E32" s="1173" t="str">
        <f>'ชื่อ-คะแนน'!D30</f>
        <v>เรียน</v>
      </c>
      <c r="F32" s="1174">
        <f>'ชื่อ-คะแนน'!X30</f>
        <v>0</v>
      </c>
      <c r="G32" s="1175">
        <f>'ชื่อ-คะแนน'!AR30</f>
        <v>0</v>
      </c>
      <c r="H32" s="1175">
        <f>'ชื่อ-คะแนน'!AT30</f>
        <v>0</v>
      </c>
      <c r="I32" s="1160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>0</v>
      </c>
      <c r="J32" s="1161">
        <f>'ชื่อ-คะแนน'!BB30</f>
        <v>1</v>
      </c>
      <c r="K32" s="1161">
        <f>'ชื่อ-คะแนน'!BC30</f>
        <v>1</v>
      </c>
      <c r="L32" s="1161">
        <f>'ชื่อ-คะแนน'!BD30</f>
        <v>1</v>
      </c>
      <c r="M32" s="1161">
        <f>'ชื่อ-คะแนน'!BE30</f>
        <v>1</v>
      </c>
      <c r="N32" s="1161">
        <f>'ชื่อ-คะแนน'!BF30</f>
        <v>1</v>
      </c>
      <c r="O32" s="1191">
        <f>'ชื่อ-คะแนน'!BG30</f>
        <v>1</v>
      </c>
      <c r="P32" s="1162">
        <f>'ชื่อ-คะแนน'!BH30</f>
        <v>1</v>
      </c>
      <c r="Q32" s="1162">
        <f>'ชื่อ-คะแนน'!BI30</f>
        <v>1</v>
      </c>
      <c r="R32" s="1162">
        <f>'ชื่อ-คะแนน'!BJ30</f>
        <v>1</v>
      </c>
      <c r="S32" s="1162">
        <f>'ชื่อ-คะแนน'!BK30</f>
        <v>1</v>
      </c>
      <c r="T32" s="1162">
        <f>'ชื่อ-คะแนน'!BL30</f>
        <v>1</v>
      </c>
      <c r="U32" s="1162">
        <f>'ชื่อ-คะแนน'!BM30</f>
        <v>1</v>
      </c>
      <c r="V32" s="1162">
        <f>'ชื่อ-คะแนน'!BN30</f>
        <v>1</v>
      </c>
      <c r="W32" s="1162">
        <f>'ชื่อ-คะแนน'!BO30</f>
        <v>1</v>
      </c>
      <c r="X32" s="1439">
        <f>'ชื่อ-คะแนน'!BP30</f>
        <v>1</v>
      </c>
      <c r="Y32" s="1439">
        <f>'ชื่อ-คะแนน'!BQ30</f>
        <v>1</v>
      </c>
      <c r="Z32" s="1195">
        <f>'ชื่อ-คะแนน'!BR30</f>
        <v>1</v>
      </c>
      <c r="AA32" s="1163" t="str">
        <f>'ชื่อ-คะแนน'!AW30</f>
        <v>0</v>
      </c>
      <c r="AB32" s="1176">
        <f>'ชื่อ-คะแนน'!AY30</f>
        <v>1</v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>
        <f>'ชื่อ-คะแนน'!A31</f>
        <v>26</v>
      </c>
      <c r="C33" s="1184" t="str">
        <f>'ชื่อ-คะแนน'!B31</f>
        <v>12919</v>
      </c>
      <c r="D33" s="1325" t="str">
        <f>'ชื่อ-คะแนน'!C31</f>
        <v>นางสาว ปนัดดา  พรมปิก</v>
      </c>
      <c r="E33" s="1165" t="str">
        <f>'ชื่อ-คะแนน'!D31</f>
        <v>เรียน</v>
      </c>
      <c r="F33" s="1166">
        <f>'ชื่อ-คะแนน'!X31</f>
        <v>0</v>
      </c>
      <c r="G33" s="1167">
        <f>'ชื่อ-คะแนน'!AR31</f>
        <v>0</v>
      </c>
      <c r="H33" s="1167">
        <f>'ชื่อ-คะแนน'!AT31</f>
        <v>0</v>
      </c>
      <c r="I33" s="1140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>0</v>
      </c>
      <c r="J33" s="1141">
        <f>'ชื่อ-คะแนน'!BB31</f>
        <v>1</v>
      </c>
      <c r="K33" s="1141">
        <f>'ชื่อ-คะแนน'!BC31</f>
        <v>1</v>
      </c>
      <c r="L33" s="1141">
        <f>'ชื่อ-คะแนน'!BD31</f>
        <v>1</v>
      </c>
      <c r="M33" s="1141">
        <f>'ชื่อ-คะแนน'!BE31</f>
        <v>1</v>
      </c>
      <c r="N33" s="1141">
        <f>'ชื่อ-คะแนน'!BF31</f>
        <v>1</v>
      </c>
      <c r="O33" s="1189">
        <f>'ชื่อ-คะแนน'!BG31</f>
        <v>1</v>
      </c>
      <c r="P33" s="1142">
        <f>'ชื่อ-คะแนน'!BH31</f>
        <v>1</v>
      </c>
      <c r="Q33" s="1142">
        <f>'ชื่อ-คะแนน'!BI31</f>
        <v>1</v>
      </c>
      <c r="R33" s="1142">
        <f>'ชื่อ-คะแนน'!BJ31</f>
        <v>1</v>
      </c>
      <c r="S33" s="1142">
        <f>'ชื่อ-คะแนน'!BK31</f>
        <v>1</v>
      </c>
      <c r="T33" s="1142">
        <f>'ชื่อ-คะแนน'!BL31</f>
        <v>1</v>
      </c>
      <c r="U33" s="1142">
        <f>'ชื่อ-คะแนน'!BM31</f>
        <v>1</v>
      </c>
      <c r="V33" s="1142">
        <f>'ชื่อ-คะแนน'!BN31</f>
        <v>1</v>
      </c>
      <c r="W33" s="1142">
        <f>'ชื่อ-คะแนน'!BO31</f>
        <v>1</v>
      </c>
      <c r="X33" s="1142">
        <f>'ชื่อ-คะแนน'!BP31</f>
        <v>1</v>
      </c>
      <c r="Y33" s="1142">
        <f>'ชื่อ-คะแนน'!BQ31</f>
        <v>1</v>
      </c>
      <c r="Z33" s="1193">
        <f>'ชื่อ-คะแนน'!BR31</f>
        <v>1</v>
      </c>
      <c r="AA33" s="1143" t="str">
        <f>'ชื่อ-คะแนน'!AW31</f>
        <v>0</v>
      </c>
      <c r="AB33" s="1168">
        <f>'ชื่อ-คะแนน'!AY31</f>
        <v>1</v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>
        <f>'ชื่อ-คะแนน'!A32</f>
        <v>27</v>
      </c>
      <c r="C34" s="1186" t="str">
        <f>'ชื่อ-คะแนน'!B32</f>
        <v>12920</v>
      </c>
      <c r="D34" s="1324" t="str">
        <f>'ชื่อ-คะแนน'!C32</f>
        <v>นางสาว ศิริประภา  พรมมา</v>
      </c>
      <c r="E34" s="1169" t="str">
        <f>'ชื่อ-คะแนน'!D32</f>
        <v>เรียน</v>
      </c>
      <c r="F34" s="1170">
        <f>'ชื่อ-คะแนน'!X32</f>
        <v>0</v>
      </c>
      <c r="G34" s="1171">
        <f>'ชื่อ-คะแนน'!AR32</f>
        <v>0</v>
      </c>
      <c r="H34" s="1171">
        <f>'ชื่อ-คะแนน'!AT32</f>
        <v>0</v>
      </c>
      <c r="I34" s="1151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>0</v>
      </c>
      <c r="J34" s="1152">
        <f>'ชื่อ-คะแนน'!BB32</f>
        <v>1</v>
      </c>
      <c r="K34" s="1152">
        <f>'ชื่อ-คะแนน'!BC32</f>
        <v>1</v>
      </c>
      <c r="L34" s="1152">
        <f>'ชื่อ-คะแนน'!BD32</f>
        <v>1</v>
      </c>
      <c r="M34" s="1152">
        <f>'ชื่อ-คะแนน'!BE32</f>
        <v>1</v>
      </c>
      <c r="N34" s="1152">
        <f>'ชื่อ-คะแนน'!BF32</f>
        <v>1</v>
      </c>
      <c r="O34" s="1190">
        <f>'ชื่อ-คะแนน'!BG32</f>
        <v>1</v>
      </c>
      <c r="P34" s="1153">
        <f>'ชื่อ-คะแนน'!BH32</f>
        <v>1</v>
      </c>
      <c r="Q34" s="1153">
        <f>'ชื่อ-คะแนน'!BI32</f>
        <v>1</v>
      </c>
      <c r="R34" s="1153">
        <f>'ชื่อ-คะแนน'!BJ32</f>
        <v>1</v>
      </c>
      <c r="S34" s="1153">
        <f>'ชื่อ-คะแนน'!BK32</f>
        <v>1</v>
      </c>
      <c r="T34" s="1153">
        <f>'ชื่อ-คะแนน'!BL32</f>
        <v>1</v>
      </c>
      <c r="U34" s="1153">
        <f>'ชื่อ-คะแนน'!BM32</f>
        <v>1</v>
      </c>
      <c r="V34" s="1153">
        <f>'ชื่อ-คะแนน'!BN32</f>
        <v>1</v>
      </c>
      <c r="W34" s="1153">
        <f>'ชื่อ-คะแนน'!BO32</f>
        <v>1</v>
      </c>
      <c r="X34" s="1438">
        <f>'ชื่อ-คะแนน'!BP32</f>
        <v>1</v>
      </c>
      <c r="Y34" s="1438">
        <f>'ชื่อ-คะแนน'!BQ32</f>
        <v>1</v>
      </c>
      <c r="Z34" s="1194">
        <f>'ชื่อ-คะแนน'!BR32</f>
        <v>1</v>
      </c>
      <c r="AA34" s="1154" t="str">
        <f>'ชื่อ-คะแนน'!AW32</f>
        <v>0</v>
      </c>
      <c r="AB34" s="1172">
        <f>'ชื่อ-คะแนน'!AY32</f>
        <v>1</v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>
        <f>'ชื่อ-คะแนน'!A33</f>
        <v>28</v>
      </c>
      <c r="C35" s="1186" t="str">
        <f>'ชื่อ-คะแนน'!B33</f>
        <v>12921</v>
      </c>
      <c r="D35" s="1324" t="str">
        <f>'ชื่อ-คะแนน'!C33</f>
        <v>นางสาว ทองคุณ  กุณศรี</v>
      </c>
      <c r="E35" s="1169" t="str">
        <f>'ชื่อ-คะแนน'!D33</f>
        <v>เรียน</v>
      </c>
      <c r="F35" s="1170">
        <f>'ชื่อ-คะแนน'!X33</f>
        <v>0</v>
      </c>
      <c r="G35" s="1171">
        <f>'ชื่อ-คะแนน'!AR33</f>
        <v>0</v>
      </c>
      <c r="H35" s="1171">
        <f>'ชื่อ-คะแนน'!AT33</f>
        <v>0</v>
      </c>
      <c r="I35" s="1151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>0</v>
      </c>
      <c r="J35" s="1152">
        <f>'ชื่อ-คะแนน'!BB33</f>
        <v>1</v>
      </c>
      <c r="K35" s="1152">
        <f>'ชื่อ-คะแนน'!BC33</f>
        <v>1</v>
      </c>
      <c r="L35" s="1152">
        <f>'ชื่อ-คะแนน'!BD33</f>
        <v>1</v>
      </c>
      <c r="M35" s="1152">
        <f>'ชื่อ-คะแนน'!BE33</f>
        <v>1</v>
      </c>
      <c r="N35" s="1152">
        <f>'ชื่อ-คะแนน'!BF33</f>
        <v>1</v>
      </c>
      <c r="O35" s="1190">
        <f>'ชื่อ-คะแนน'!BG33</f>
        <v>1</v>
      </c>
      <c r="P35" s="1153">
        <f>'ชื่อ-คะแนน'!BH33</f>
        <v>1</v>
      </c>
      <c r="Q35" s="1153">
        <f>'ชื่อ-คะแนน'!BI33</f>
        <v>1</v>
      </c>
      <c r="R35" s="1153">
        <f>'ชื่อ-คะแนน'!BJ33</f>
        <v>1</v>
      </c>
      <c r="S35" s="1153">
        <f>'ชื่อ-คะแนน'!BK33</f>
        <v>1</v>
      </c>
      <c r="T35" s="1153">
        <f>'ชื่อ-คะแนน'!BL33</f>
        <v>1</v>
      </c>
      <c r="U35" s="1153">
        <f>'ชื่อ-คะแนน'!BM33</f>
        <v>1</v>
      </c>
      <c r="V35" s="1153">
        <f>'ชื่อ-คะแนน'!BN33</f>
        <v>1</v>
      </c>
      <c r="W35" s="1153">
        <f>'ชื่อ-คะแนน'!BO33</f>
        <v>1</v>
      </c>
      <c r="X35" s="1438">
        <f>'ชื่อ-คะแนน'!BP33</f>
        <v>1</v>
      </c>
      <c r="Y35" s="1438">
        <f>'ชื่อ-คะแนน'!BQ33</f>
        <v>1</v>
      </c>
      <c r="Z35" s="1194">
        <f>'ชื่อ-คะแนน'!BR33</f>
        <v>1</v>
      </c>
      <c r="AA35" s="1154" t="str">
        <f>'ชื่อ-คะแนน'!AW33</f>
        <v>0</v>
      </c>
      <c r="AB35" s="1172">
        <f>'ชื่อ-คะแนน'!AY33</f>
        <v>1</v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>
        <f>'ชื่อ-คะแนน'!A34</f>
        <v>29</v>
      </c>
      <c r="C36" s="1186" t="str">
        <f>'ชื่อ-คะแนน'!B34</f>
        <v>12928</v>
      </c>
      <c r="D36" s="1324" t="str">
        <f>'ชื่อ-คะแนน'!C34</f>
        <v>นาย ภูผา  ทาวงษ์ยศ</v>
      </c>
      <c r="E36" s="1169" t="str">
        <f>'ชื่อ-คะแนน'!D34</f>
        <v>เรียน</v>
      </c>
      <c r="F36" s="1170">
        <f>'ชื่อ-คะแนน'!X34</f>
        <v>0</v>
      </c>
      <c r="G36" s="1171">
        <f>'ชื่อ-คะแนน'!AR34</f>
        <v>0</v>
      </c>
      <c r="H36" s="1171">
        <f>'ชื่อ-คะแนน'!AT34</f>
        <v>0</v>
      </c>
      <c r="I36" s="1151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>0</v>
      </c>
      <c r="J36" s="1152">
        <f>'ชื่อ-คะแนน'!BB34</f>
        <v>1</v>
      </c>
      <c r="K36" s="1152">
        <f>'ชื่อ-คะแนน'!BC34</f>
        <v>1</v>
      </c>
      <c r="L36" s="1152">
        <f>'ชื่อ-คะแนน'!BD34</f>
        <v>1</v>
      </c>
      <c r="M36" s="1152">
        <f>'ชื่อ-คะแนน'!BE34</f>
        <v>1</v>
      </c>
      <c r="N36" s="1152">
        <f>'ชื่อ-คะแนน'!BF34</f>
        <v>1</v>
      </c>
      <c r="O36" s="1190">
        <f>'ชื่อ-คะแนน'!BG34</f>
        <v>1</v>
      </c>
      <c r="P36" s="1153">
        <f>'ชื่อ-คะแนน'!BH34</f>
        <v>1</v>
      </c>
      <c r="Q36" s="1153">
        <f>'ชื่อ-คะแนน'!BI34</f>
        <v>1</v>
      </c>
      <c r="R36" s="1153">
        <f>'ชื่อ-คะแนน'!BJ34</f>
        <v>1</v>
      </c>
      <c r="S36" s="1153">
        <f>'ชื่อ-คะแนน'!BK34</f>
        <v>1</v>
      </c>
      <c r="T36" s="1153">
        <f>'ชื่อ-คะแนน'!BL34</f>
        <v>1</v>
      </c>
      <c r="U36" s="1153">
        <f>'ชื่อ-คะแนน'!BM34</f>
        <v>1</v>
      </c>
      <c r="V36" s="1153">
        <f>'ชื่อ-คะแนน'!BN34</f>
        <v>1</v>
      </c>
      <c r="W36" s="1153">
        <f>'ชื่อ-คะแนน'!BO34</f>
        <v>1</v>
      </c>
      <c r="X36" s="1438">
        <f>'ชื่อ-คะแนน'!BP34</f>
        <v>1</v>
      </c>
      <c r="Y36" s="1438">
        <f>'ชื่อ-คะแนน'!BQ34</f>
        <v>1</v>
      </c>
      <c r="Z36" s="1194">
        <f>'ชื่อ-คะแนน'!BR34</f>
        <v>1</v>
      </c>
      <c r="AA36" s="1154" t="str">
        <f>'ชื่อ-คะแนน'!AW34</f>
        <v>0</v>
      </c>
      <c r="AB36" s="1172">
        <f>'ชื่อ-คะแนน'!AY34</f>
        <v>1</v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A1:P1"/>
    <mergeCell ref="Q1:AC1"/>
    <mergeCell ref="A3:S3"/>
    <mergeCell ref="V3:AC3"/>
    <mergeCell ref="A2:J2"/>
    <mergeCell ref="U2:W2"/>
    <mergeCell ref="AA2:AC2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788" t="s">
        <v>52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</row>
    <row r="2" spans="1:43" ht="25.5" customHeight="1" x14ac:dyDescent="0.5">
      <c r="A2" s="1802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579" t="s">
        <v>132</v>
      </c>
    </row>
    <row r="3" spans="1:43" ht="25.5" customHeight="1" thickBot="1" x14ac:dyDescent="0.55000000000000004">
      <c r="A3" s="1803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03"/>
      <c r="C3" s="1803"/>
      <c r="D3" s="1803"/>
      <c r="E3" s="1803"/>
      <c r="F3" s="1803"/>
      <c r="G3" s="1803"/>
      <c r="H3" s="1803"/>
      <c r="I3" s="1803"/>
      <c r="J3" s="1803"/>
      <c r="K3" s="1803"/>
      <c r="L3" s="1803"/>
      <c r="M3" s="1803"/>
      <c r="N3" s="1803"/>
      <c r="O3" s="1803"/>
      <c r="P3" s="1803"/>
      <c r="Q3" s="1803"/>
      <c r="R3" s="582"/>
      <c r="S3" s="1804" t="str">
        <f>IF('ชื่อ-คะแนน'!C6="","",ปก!B11&amp;ปก!C9&amp;ปก!C11&amp;ปก!C9&amp;ปก!D11)</f>
        <v>หน่วยการเรียน  1.5  หน่วยกิต</v>
      </c>
      <c r="T3" s="1804"/>
      <c r="U3" s="1804"/>
      <c r="V3" s="581" t="s">
        <v>133</v>
      </c>
    </row>
    <row r="4" spans="1:43" ht="23.25" customHeight="1" thickTop="1" thickBot="1" x14ac:dyDescent="0.55000000000000004">
      <c r="A4" s="585" t="s">
        <v>53</v>
      </c>
      <c r="B4" s="1789" t="s">
        <v>54</v>
      </c>
      <c r="C4" s="1790"/>
      <c r="D4" s="1790"/>
      <c r="E4" s="1791"/>
      <c r="F4" s="1792" t="s">
        <v>55</v>
      </c>
      <c r="G4" s="1793"/>
      <c r="H4" s="1794"/>
      <c r="I4" s="1794"/>
      <c r="J4" s="1794"/>
      <c r="K4" s="1794"/>
      <c r="L4" s="1794"/>
      <c r="M4" s="1794"/>
      <c r="N4" s="1794"/>
      <c r="O4" s="1795"/>
      <c r="P4" s="1805" t="str">
        <f>IF(ปก!C10="กิจกรรมพัฒนาผู้เรียน","","ค่าเฉลี่ย")</f>
        <v>ค่าเฉลี่ย</v>
      </c>
      <c r="Q4" s="1807" t="str">
        <f>IF(ปก!C10="กิจกรรมพัฒนาผู้เรียน","","S.D.")</f>
        <v>S.D.</v>
      </c>
      <c r="R4" s="1805" t="str">
        <f>IF(ปก!C10="กิจกรรมพัฒนาผู้เรียน","","ร้อยละเกรดดี")</f>
        <v>ร้อยละเกรดดี</v>
      </c>
      <c r="S4" s="1798" t="s">
        <v>77</v>
      </c>
      <c r="T4" s="1799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06"/>
      <c r="Q5" s="1808"/>
      <c r="R5" s="1806"/>
      <c r="S5" s="1800"/>
      <c r="T5" s="1801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4/2</v>
      </c>
      <c r="B6" s="600">
        <f>IF('ชื่อ-คะแนน'!C6="","",SUM(F6:O6))</f>
        <v>29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29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29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09" t="str">
        <f>ปก!F12</f>
        <v>นายxxxxxxxxxxxxxxx</v>
      </c>
      <c r="T6" s="1810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796" t="str">
        <f>IF(Y7="","",S6)</f>
        <v/>
      </c>
      <c r="T7" s="1797"/>
      <c r="U7" s="614"/>
      <c r="V7" s="360"/>
      <c r="W7" s="610" t="s">
        <v>53</v>
      </c>
      <c r="X7" s="611" t="str">
        <f>ปก!D8</f>
        <v>4/2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796" t="str">
        <f>IF(Z7="","",S7)</f>
        <v/>
      </c>
      <c r="T8" s="1797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796" t="str">
        <f>IF(AA7="","",S8)</f>
        <v/>
      </c>
      <c r="T9" s="1797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796" t="str">
        <f>IF(AB7="","",S9)</f>
        <v/>
      </c>
      <c r="T10" s="1797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796" t="str">
        <f>IF(AC7="","",S10)</f>
        <v/>
      </c>
      <c r="T11" s="1797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796" t="str">
        <f>IF(AD7="","",S11)</f>
        <v/>
      </c>
      <c r="T12" s="1797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796" t="str">
        <f>IF(AE7="","",S12)</f>
        <v/>
      </c>
      <c r="T13" s="1797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796" t="str">
        <f>IF(AF7="","",S13)</f>
        <v/>
      </c>
      <c r="T14" s="1797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796" t="str">
        <f>IF(AG7="","",S14)</f>
        <v/>
      </c>
      <c r="T15" s="1797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29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796" t="str">
        <f>IF(AH7="","",S15)</f>
        <v/>
      </c>
      <c r="T16" s="1797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796" t="str">
        <f>IF(AI7="","",S16)</f>
        <v/>
      </c>
      <c r="T17" s="1797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796" t="str">
        <f>IF(AJ7="","",S17)</f>
        <v/>
      </c>
      <c r="T18" s="1797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796" t="str">
        <f>IF(AK7="","",S15)</f>
        <v/>
      </c>
      <c r="T19" s="1797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11" t="str">
        <f>IF(AL7="","",S19)</f>
        <v/>
      </c>
      <c r="T20" s="1812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29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29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29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38">
        <f>IF('ชื่อ-คะแนน'!C6="","",IF(ปก!$C$10="กิจกรรมพัฒนาผู้เรียน",F21+G21,E21))</f>
        <v>29</v>
      </c>
      <c r="Q21" s="1839"/>
      <c r="R21" s="1840"/>
      <c r="S21" s="1816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18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14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32" t="s">
        <v>71</v>
      </c>
      <c r="B22" s="1833"/>
      <c r="C22" s="1833"/>
      <c r="D22" s="1833"/>
      <c r="E22" s="1834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35">
        <f>IF('ชื่อ-คะแนน'!C6="","",IF(ปก!C10="กิจกรรมพัฒนาผู้เรียน",F22+G22,SUM(F22:M22)))</f>
        <v>100</v>
      </c>
      <c r="Q22" s="1836"/>
      <c r="R22" s="1837"/>
      <c r="S22" s="1817"/>
      <c r="T22" s="1819"/>
      <c r="U22" s="1815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27" t="s">
        <v>31</v>
      </c>
      <c r="Q23" s="1828"/>
      <c r="R23" s="1829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13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13"/>
      <c r="C24" s="1813"/>
      <c r="D24" s="1813"/>
      <c r="E24" s="1813"/>
      <c r="F24" s="1813"/>
      <c r="G24" s="1813"/>
      <c r="H24" s="1813"/>
      <c r="I24" s="1813"/>
      <c r="J24" s="1813"/>
      <c r="K24" s="1813"/>
      <c r="L24" s="1813"/>
      <c r="M24" s="1813"/>
      <c r="N24" s="1813"/>
      <c r="O24" s="1813"/>
      <c r="P24" s="1813"/>
      <c r="Q24" s="1813"/>
      <c r="R24" s="1813"/>
      <c r="S24" s="1813"/>
      <c r="T24" s="1813"/>
      <c r="U24" s="1813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22" t="s">
        <v>169</v>
      </c>
      <c r="B36" s="1822"/>
      <c r="C36" s="1822"/>
      <c r="D36" s="1822"/>
      <c r="E36" s="1822"/>
      <c r="F36" s="1822"/>
      <c r="G36" s="1822"/>
      <c r="H36" s="1822"/>
      <c r="I36" s="1822"/>
      <c r="J36" s="1822"/>
      <c r="K36" s="1822"/>
      <c r="L36" s="1822"/>
      <c r="M36" s="1822"/>
      <c r="N36" s="1822"/>
      <c r="O36" s="1822"/>
      <c r="P36" s="1822"/>
      <c r="Q36" s="1822"/>
      <c r="R36" s="1822"/>
      <c r="S36" s="1822"/>
      <c r="T36" s="1822"/>
      <c r="U36" s="1822"/>
    </row>
    <row r="37" spans="1:43" ht="24" customHeight="1" x14ac:dyDescent="0.5">
      <c r="A37" s="1823" t="str">
        <f>ปก!B38</f>
        <v>(นายxxxxxx  xxxxxxxxx)</v>
      </c>
      <c r="B37" s="1823"/>
      <c r="C37" s="1823"/>
      <c r="D37" s="1823"/>
      <c r="E37" s="1823"/>
      <c r="F37" s="1823"/>
      <c r="G37" s="1823"/>
      <c r="H37" s="1823"/>
      <c r="I37" s="1823"/>
      <c r="J37" s="1823"/>
      <c r="K37" s="1823"/>
      <c r="L37" s="1823"/>
      <c r="M37" s="1823"/>
      <c r="N37" s="1823"/>
      <c r="O37" s="1823"/>
      <c r="P37" s="1823"/>
      <c r="Q37" s="1823"/>
      <c r="R37" s="1823"/>
      <c r="S37" s="1823"/>
      <c r="T37" s="1823"/>
      <c r="U37" s="1823"/>
    </row>
    <row r="38" spans="1:43" s="1" customFormat="1" ht="19.5" customHeight="1" x14ac:dyDescent="0.5">
      <c r="A38" s="1823" t="str">
        <f>ปก!E37&amp;ปก!C10</f>
        <v>หัวหน้ากลุ่มสาระเลือกจากรายการ</v>
      </c>
      <c r="B38" s="1823"/>
      <c r="C38" s="1823"/>
      <c r="D38" s="1823"/>
      <c r="E38" s="1823"/>
      <c r="F38" s="1823"/>
      <c r="G38" s="1823"/>
      <c r="H38" s="1823"/>
      <c r="I38" s="1823"/>
      <c r="J38" s="1823"/>
      <c r="K38" s="1823"/>
      <c r="L38" s="1823"/>
      <c r="M38" s="1823"/>
      <c r="N38" s="1823"/>
      <c r="O38" s="1823"/>
      <c r="P38" s="1823"/>
      <c r="Q38" s="1823"/>
      <c r="R38" s="1823"/>
      <c r="S38" s="1823"/>
      <c r="T38" s="1823"/>
      <c r="U38" s="1823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24" t="s">
        <v>61</v>
      </c>
      <c r="B39" s="1824"/>
      <c r="C39" s="1824"/>
      <c r="D39" s="1824"/>
      <c r="E39" s="1824"/>
      <c r="F39" s="1824"/>
      <c r="G39" s="1824"/>
      <c r="H39" s="1824"/>
      <c r="I39" s="1824"/>
      <c r="J39" s="1824"/>
      <c r="K39" s="1824"/>
      <c r="L39" s="1824"/>
      <c r="M39" s="1824"/>
      <c r="N39" s="1824"/>
      <c r="O39" s="1824"/>
      <c r="P39" s="1824"/>
      <c r="Q39" s="1824"/>
      <c r="R39" s="1824"/>
      <c r="S39" s="1824"/>
      <c r="T39" s="1824"/>
      <c r="U39" s="1824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25" t="s">
        <v>63</v>
      </c>
      <c r="B41" s="1826"/>
      <c r="C41" s="1826"/>
      <c r="D41" s="1826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830" t="s">
        <v>64</v>
      </c>
      <c r="B43" s="1831"/>
      <c r="C43" s="1831"/>
      <c r="D43" s="1831"/>
      <c r="E43" s="1831"/>
      <c r="F43" s="673"/>
      <c r="G43" s="673"/>
      <c r="H43" s="673"/>
      <c r="I43" s="673"/>
      <c r="J43" s="673"/>
      <c r="K43" s="673"/>
      <c r="L43" s="1847" t="s">
        <v>65</v>
      </c>
      <c r="M43" s="1847"/>
      <c r="N43" s="1847"/>
      <c r="O43" s="1847"/>
      <c r="P43" s="1847"/>
      <c r="Q43" s="1847"/>
      <c r="R43" s="1847"/>
      <c r="S43" s="1847"/>
      <c r="T43" s="1847"/>
      <c r="U43" s="675"/>
    </row>
    <row r="44" spans="1:43" ht="22.5" customHeight="1" x14ac:dyDescent="0.5">
      <c r="A44" s="1820" t="str">
        <f>ปก!B40</f>
        <v>(นายต้นสกุล  ตาบุญ)</v>
      </c>
      <c r="B44" s="1821"/>
      <c r="C44" s="1821"/>
      <c r="D44" s="1821"/>
      <c r="E44" s="1821"/>
      <c r="F44" s="676"/>
      <c r="G44" s="676"/>
      <c r="H44" s="676"/>
      <c r="I44" s="676"/>
      <c r="J44" s="676"/>
      <c r="K44" s="676"/>
      <c r="L44" s="1821" t="str">
        <f>ปก!B45</f>
        <v>(พรมหาวัชรปัฐน์ กาวิละหทัยสกุล)</v>
      </c>
      <c r="M44" s="1821"/>
      <c r="N44" s="1821"/>
      <c r="O44" s="1821"/>
      <c r="P44" s="1821"/>
      <c r="Q44" s="1821"/>
      <c r="R44" s="1821"/>
      <c r="S44" s="1821"/>
      <c r="T44" s="1821"/>
      <c r="U44" s="437"/>
    </row>
    <row r="45" spans="1:43" ht="22.5" customHeight="1" x14ac:dyDescent="0.5">
      <c r="A45" s="1820" t="str">
        <f>ปก!E39</f>
        <v>หัวหน้างานวัดผล</v>
      </c>
      <c r="B45" s="1821"/>
      <c r="C45" s="1821"/>
      <c r="D45" s="1821"/>
      <c r="E45" s="1821"/>
      <c r="F45" s="676"/>
      <c r="G45" s="676"/>
      <c r="H45" s="676"/>
      <c r="I45" s="676"/>
      <c r="J45" s="676"/>
      <c r="K45" s="676"/>
      <c r="L45" s="1821" t="str">
        <f>ปก!E44</f>
        <v>รองผู้อำนวยการกลุ่มบริหารวิชาการ</v>
      </c>
      <c r="M45" s="1821"/>
      <c r="N45" s="1821"/>
      <c r="O45" s="1821"/>
      <c r="P45" s="1821"/>
      <c r="Q45" s="1821"/>
      <c r="R45" s="1821"/>
      <c r="S45" s="1821"/>
      <c r="T45" s="1821"/>
      <c r="U45" s="437"/>
    </row>
    <row r="46" spans="1:43" ht="18.75" customHeight="1" x14ac:dyDescent="0.5">
      <c r="A46" s="1830" t="s">
        <v>79</v>
      </c>
      <c r="B46" s="1831"/>
      <c r="C46" s="1831"/>
      <c r="D46" s="1831"/>
      <c r="E46" s="1831"/>
      <c r="F46" s="673"/>
      <c r="G46" s="673"/>
      <c r="H46" s="673"/>
      <c r="I46" s="673"/>
      <c r="J46" s="673"/>
      <c r="K46" s="673"/>
      <c r="L46" s="1831" t="s">
        <v>79</v>
      </c>
      <c r="M46" s="1831"/>
      <c r="N46" s="1831"/>
      <c r="O46" s="1831"/>
      <c r="P46" s="1831"/>
      <c r="Q46" s="1831"/>
      <c r="R46" s="1831"/>
      <c r="S46" s="1831"/>
      <c r="T46" s="1831"/>
      <c r="U46" s="675"/>
    </row>
    <row r="47" spans="1:43" ht="18.75" customHeight="1" x14ac:dyDescent="0.5">
      <c r="A47" s="1830" t="s">
        <v>66</v>
      </c>
      <c r="B47" s="1831"/>
      <c r="C47" s="1831"/>
      <c r="D47" s="1831"/>
      <c r="E47" s="1831"/>
      <c r="F47" s="1831"/>
      <c r="G47" s="1831"/>
      <c r="H47" s="1831"/>
      <c r="I47" s="1831"/>
      <c r="J47" s="1831"/>
      <c r="K47" s="1831"/>
      <c r="L47" s="1831"/>
      <c r="M47" s="1831"/>
      <c r="N47" s="1831"/>
      <c r="O47" s="1831"/>
      <c r="P47" s="1831"/>
      <c r="Q47" s="1831"/>
      <c r="R47" s="1831"/>
      <c r="S47" s="1831"/>
      <c r="T47" s="1831"/>
      <c r="U47" s="1848"/>
    </row>
    <row r="48" spans="1:43" x14ac:dyDescent="0.5">
      <c r="A48" s="1849" t="str">
        <f>ปก!H43</f>
        <v>(พระครูนิวิฐสุทธิการ)</v>
      </c>
      <c r="B48" s="1850"/>
      <c r="C48" s="1850"/>
      <c r="D48" s="1850"/>
      <c r="E48" s="1850"/>
      <c r="F48" s="1850"/>
      <c r="G48" s="1850"/>
      <c r="H48" s="1850"/>
      <c r="I48" s="1850"/>
      <c r="J48" s="1850"/>
      <c r="K48" s="1850"/>
      <c r="L48" s="1850"/>
      <c r="M48" s="1850"/>
      <c r="N48" s="1850"/>
      <c r="O48" s="1850"/>
      <c r="P48" s="1850"/>
      <c r="Q48" s="1850"/>
      <c r="R48" s="1850"/>
      <c r="S48" s="1850"/>
      <c r="T48" s="1850"/>
      <c r="U48" s="1851"/>
    </row>
    <row r="49" spans="1:21" x14ac:dyDescent="0.5">
      <c r="A49" s="1841" t="str">
        <f>ปก!H44</f>
        <v>ผู้อำนวยการโรงเรียนศักดิ์สุนันท์วิทยา</v>
      </c>
      <c r="B49" s="1842"/>
      <c r="C49" s="1842"/>
      <c r="D49" s="1842"/>
      <c r="E49" s="1842"/>
      <c r="F49" s="1842"/>
      <c r="G49" s="1842"/>
      <c r="H49" s="1842"/>
      <c r="I49" s="1842"/>
      <c r="J49" s="1842"/>
      <c r="K49" s="1842"/>
      <c r="L49" s="1842"/>
      <c r="M49" s="1842"/>
      <c r="N49" s="1842"/>
      <c r="O49" s="1842"/>
      <c r="P49" s="1842"/>
      <c r="Q49" s="1842"/>
      <c r="R49" s="1842"/>
      <c r="S49" s="1842"/>
      <c r="T49" s="1842"/>
      <c r="U49" s="1843"/>
    </row>
    <row r="50" spans="1:21" ht="16.5" customHeight="1" x14ac:dyDescent="0.5">
      <c r="A50" s="1844" t="s">
        <v>67</v>
      </c>
      <c r="B50" s="1845"/>
      <c r="C50" s="1845"/>
      <c r="D50" s="1845"/>
      <c r="E50" s="1845"/>
      <c r="F50" s="1845"/>
      <c r="G50" s="1845"/>
      <c r="H50" s="1845"/>
      <c r="I50" s="1845"/>
      <c r="J50" s="1845"/>
      <c r="K50" s="1845"/>
      <c r="L50" s="1845"/>
      <c r="M50" s="1845"/>
      <c r="N50" s="1845"/>
      <c r="O50" s="1845"/>
      <c r="P50" s="1845"/>
      <c r="Q50" s="1845"/>
      <c r="R50" s="1845"/>
      <c r="S50" s="1845"/>
      <c r="T50" s="1845"/>
      <c r="U50" s="1846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4/2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63" t="s">
        <v>114</v>
      </c>
      <c r="M4" s="1664"/>
      <c r="N4" s="1664"/>
      <c r="O4" s="1664"/>
      <c r="P4" s="1664"/>
      <c r="Q4" s="166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12836</v>
      </c>
      <c r="D8" s="1322" t="str">
        <f>'ชื่อ-คะแนน'!C6</f>
        <v>นางสาว ปภาวรินทร์  เครื่องต้น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12840</v>
      </c>
      <c r="D9" s="1315" t="str">
        <f>'ชื่อ-คะแนน'!C7</f>
        <v>นางสาว พิมประภาพร  เผือกเหมือย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12841</v>
      </c>
      <c r="D10" s="1315" t="str">
        <f>'ชื่อ-คะแนน'!C8</f>
        <v>นาย พีรพัฒน์  มาคำสาย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12845</v>
      </c>
      <c r="D11" s="1315" t="str">
        <f>'ชื่อ-คะแนน'!C9</f>
        <v>นางสาว วรรณลิสา  ฤทธิหงษ์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12848</v>
      </c>
      <c r="D12" s="1315" t="str">
        <f>'ชื่อ-คะแนน'!C10</f>
        <v>นาย วัชรพงค์  ม่วงกำเนิด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12852</v>
      </c>
      <c r="D13" s="1314" t="str">
        <f>'ชื่อ-คะแนน'!C11</f>
        <v>นางสาว สิริภัทราณิช  ทองศรี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12854</v>
      </c>
      <c r="D14" s="1315" t="str">
        <f>'ชื่อ-คะแนน'!C12</f>
        <v>นาย สุริยา  จำปาเครือ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12858</v>
      </c>
      <c r="D15" s="1315" t="str">
        <f>'ชื่อ-คะแนน'!C13</f>
        <v>นางสาว ฐิติชญา  พวงพันธ์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12859</v>
      </c>
      <c r="D16" s="1315" t="str">
        <f>'ชื่อ-คะแนน'!C14</f>
        <v>นาย ณัฐพร  น้อยรอด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12860</v>
      </c>
      <c r="D17" s="1315" t="str">
        <f>'ชื่อ-คะแนน'!C15</f>
        <v>นาย ทศพล  วงศ์ทา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12861</v>
      </c>
      <c r="D18" s="1314" t="str">
        <f>'ชื่อ-คะแนน'!C16</f>
        <v>นาย ธนธรณ์  สุภาดี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12862</v>
      </c>
      <c r="D19" s="1315" t="str">
        <f>'ชื่อ-คะแนน'!C17</f>
        <v>นาย นพภรณ์  เสียงใส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12863</v>
      </c>
      <c r="D20" s="1315" t="str">
        <f>'ชื่อ-คะแนน'!C18</f>
        <v>นาย นฤพนธิ์  เนื่องหล้า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12864</v>
      </c>
      <c r="D21" s="1315" t="str">
        <f>'ชื่อ-คะแนน'!C19</f>
        <v>นางสาว นฤมล  วงษ์โพจันทร์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12865</v>
      </c>
      <c r="D22" s="1315" t="str">
        <f>'ชื่อ-คะแนน'!C20</f>
        <v>นาย พงศ์สกรรจ์  คำบุญ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12866</v>
      </c>
      <c r="D23" s="1314" t="str">
        <f>'ชื่อ-คะแนน'!C21</f>
        <v>นางสาว พัฒนวดี  ไถเงิน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12867</v>
      </c>
      <c r="D24" s="1315" t="str">
        <f>'ชื่อ-คะแนน'!C22</f>
        <v>นาย พิสิษฐ์  สิรินต๊ะ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12869</v>
      </c>
      <c r="D25" s="1315" t="str">
        <f>'ชื่อ-คะแนน'!C23</f>
        <v>นางสาว ยุพาวดี  ศิริ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12870</v>
      </c>
      <c r="D26" s="1315" t="str">
        <f>'ชื่อ-คะแนน'!C24</f>
        <v>นาย ศิรภัทร์  โสภาเวทย์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12871</v>
      </c>
      <c r="D27" s="1315" t="str">
        <f>'ชื่อ-คะแนน'!C25</f>
        <v>นาย ศุภณัฐ  อินจับ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12872</v>
      </c>
      <c r="D28" s="1314" t="str">
        <f>'ชื่อ-คะแนน'!C26</f>
        <v>นางสาว สุภาวดี  สุวรรณเตชา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12873</v>
      </c>
      <c r="D29" s="1315" t="str">
        <f>'ชื่อ-คะแนน'!C27</f>
        <v>นางสาว สุวรรณนภาลัย  สาลีหอม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12874</v>
      </c>
      <c r="D30" s="1315" t="str">
        <f>'ชื่อ-คะแนน'!C28</f>
        <v>นาย โสภณัฐ  จิตอินทร์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>
        <f>'ชื่อ-คะแนน'!A29</f>
        <v>24</v>
      </c>
      <c r="C31" s="544" t="str">
        <f>'ชื่อ-คะแนน'!B29</f>
        <v>12916</v>
      </c>
      <c r="D31" s="1315" t="str">
        <f>'ชื่อ-คะแนน'!C29</f>
        <v>นางสาว กานต์ธิดา  เสือเดช</v>
      </c>
      <c r="E31" s="546" t="str">
        <f>'ชื่อ-คะแนน'!D29</f>
        <v>เรียน</v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>0</v>
      </c>
      <c r="J31" s="550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>0</v>
      </c>
      <c r="K31" s="551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>0</v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>
        <f>IF('ชื่อ-คะแนน'!C29="","",IF(E31="พัก","",IF(E31="ออก","",IF(E31="ย้าย","",IF(E31="","ผิด",(F31+I31+L31+O31))))))</f>
        <v>0</v>
      </c>
      <c r="S31" s="554">
        <f>IF('ชื่อ-คะแนน'!C29="","",IF(E31="พัก","",IF(E31="ออก","",IF(E31="ย้าย","",IF(E31="","ผิด",(G31+J31+M31+P31))))))</f>
        <v>0</v>
      </c>
      <c r="T31" s="555">
        <f>IF('ชื่อ-คะแนน'!C29="","",IF(E31="พัก","",IF(E31="ออก","",IF(E31="ย้าย","",IF(E31="","ผิด",(H31+K31+N31+Q31))))))</f>
        <v>0</v>
      </c>
      <c r="U31" s="556"/>
    </row>
    <row r="32" spans="1:21" s="3" customFormat="1" ht="18" customHeight="1" thickBot="1" x14ac:dyDescent="0.55000000000000004">
      <c r="A32" s="531"/>
      <c r="B32" s="276">
        <f>'ชื่อ-คะแนน'!A30</f>
        <v>25</v>
      </c>
      <c r="C32" s="544" t="str">
        <f>'ชื่อ-คะแนน'!B30</f>
        <v>12917</v>
      </c>
      <c r="D32" s="1315" t="str">
        <f>'ชื่อ-คะแนน'!C30</f>
        <v>นางสาว พัธราสินี  ไพโรจน์</v>
      </c>
      <c r="E32" s="557" t="str">
        <f>'ชื่อ-คะแนน'!D30</f>
        <v>เรียน</v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>0</v>
      </c>
      <c r="J32" s="561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>0</v>
      </c>
      <c r="K32" s="562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>0</v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>
        <f>IF('ชื่อ-คะแนน'!C30="","",IF(E32="พัก","",IF(E32="ออก","",IF(E32="ย้าย","",IF(E32="","ผิด",(F32+I32+L32+O32))))))</f>
        <v>0</v>
      </c>
      <c r="S32" s="565">
        <f>IF('ชื่อ-คะแนน'!C30="","",IF(E32="พัก","",IF(E32="ออก","",IF(E32="ย้าย","",IF(E32="","ผิด",(G32+J32+M32+P32))))))</f>
        <v>0</v>
      </c>
      <c r="T32" s="566">
        <f>IF('ชื่อ-คะแนน'!C30="","",IF(E32="พัก","",IF(E32="ออก","",IF(E32="ย้าย","",IF(E32="","ผิด",(H32+K32+N32+Q32))))))</f>
        <v>0</v>
      </c>
      <c r="U32" s="556"/>
    </row>
    <row r="33" spans="1:21" s="3" customFormat="1" ht="18" customHeight="1" x14ac:dyDescent="0.5">
      <c r="A33" s="531"/>
      <c r="B33" s="262">
        <f>'ชื่อ-คะแนน'!A31</f>
        <v>26</v>
      </c>
      <c r="C33" s="532" t="str">
        <f>'ชื่อ-คะแนน'!B31</f>
        <v>12919</v>
      </c>
      <c r="D33" s="1314" t="str">
        <f>'ชื่อ-คะแนน'!C31</f>
        <v>นางสาว ปนัดดา  พรมปิก</v>
      </c>
      <c r="E33" s="533" t="str">
        <f>'ชื่อ-คะแนน'!D31</f>
        <v>เรียน</v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>0</v>
      </c>
      <c r="J33" s="537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>0</v>
      </c>
      <c r="K33" s="538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>0</v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>
        <f>IF('ชื่อ-คะแนน'!C31="","",IF(E33="พัก","",IF(E33="ออก","",IF(E33="ย้าย","",IF(E33="","ผิด",(F33+I33+L33+O33))))))</f>
        <v>0</v>
      </c>
      <c r="S33" s="570">
        <f>IF('ชื่อ-คะแนน'!C31="","",IF(E33="พัก","",IF(E33="ออก","",IF(E33="ย้าย","",IF(E33="","ผิด",(G33+J33+M33+P33))))))</f>
        <v>0</v>
      </c>
      <c r="T33" s="571">
        <f>IF('ชื่อ-คะแนน'!C31="","",IF(E33="พัก","",IF(E33="ออก","",IF(E33="ย้าย","",IF(E33="","ผิด",(H33+K33+N33+Q33))))))</f>
        <v>0</v>
      </c>
      <c r="U33" s="543"/>
    </row>
    <row r="34" spans="1:21" s="3" customFormat="1" ht="18" customHeight="1" x14ac:dyDescent="0.5">
      <c r="A34" s="531"/>
      <c r="B34" s="276">
        <f>'ชื่อ-คะแนน'!A32</f>
        <v>27</v>
      </c>
      <c r="C34" s="544" t="str">
        <f>'ชื่อ-คะแนน'!B32</f>
        <v>12920</v>
      </c>
      <c r="D34" s="1315" t="str">
        <f>'ชื่อ-คะแนน'!C32</f>
        <v>นางสาว ศิริประภา  พรมมา</v>
      </c>
      <c r="E34" s="546" t="str">
        <f>'ชื่อ-คะแนน'!D32</f>
        <v>เรียน</v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>0</v>
      </c>
      <c r="J34" s="550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>0</v>
      </c>
      <c r="K34" s="551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>0</v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>
        <f>IF('ชื่อ-คะแนน'!C32="","",IF(E34="พัก","",IF(E34="ออก","",IF(E34="ย้าย","",IF(E34="","ผิด",(F34+I34+L34+O34))))))</f>
        <v>0</v>
      </c>
      <c r="S34" s="554">
        <f>IF('ชื่อ-คะแนน'!C32="","",IF(E34="พัก","",IF(E34="ออก","",IF(E34="ย้าย","",IF(E34="","ผิด",(G34+J34+M34+P34))))))</f>
        <v>0</v>
      </c>
      <c r="T34" s="555">
        <f>IF('ชื่อ-คะแนน'!C32="","",IF(E34="พัก","",IF(E34="ออก","",IF(E34="ย้าย","",IF(E34="","ผิด",(H34+K34+N34+Q34))))))</f>
        <v>0</v>
      </c>
      <c r="U34" s="556"/>
    </row>
    <row r="35" spans="1:21" s="3" customFormat="1" ht="18" customHeight="1" x14ac:dyDescent="0.5">
      <c r="A35" s="531"/>
      <c r="B35" s="276">
        <f>'ชื่อ-คะแนน'!A33</f>
        <v>28</v>
      </c>
      <c r="C35" s="544" t="str">
        <f>'ชื่อ-คะแนน'!B33</f>
        <v>12921</v>
      </c>
      <c r="D35" s="1315" t="str">
        <f>'ชื่อ-คะแนน'!C33</f>
        <v>นางสาว ทองคุณ  กุณศรี</v>
      </c>
      <c r="E35" s="546" t="str">
        <f>'ชื่อ-คะแนน'!D33</f>
        <v>เรียน</v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>0</v>
      </c>
      <c r="J35" s="550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>0</v>
      </c>
      <c r="K35" s="551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>0</v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>
        <f>IF('ชื่อ-คะแนน'!C33="","",IF(E35="พัก","",IF(E35="ออก","",IF(E35="ย้าย","",IF(E35="","ผิด",(F35+I35+L35+O35))))))</f>
        <v>0</v>
      </c>
      <c r="S35" s="554">
        <f>IF('ชื่อ-คะแนน'!C33="","",IF(E35="พัก","",IF(E35="ออก","",IF(E35="ย้าย","",IF(E35="","ผิด",(G35+J35+M35+P35))))))</f>
        <v>0</v>
      </c>
      <c r="T35" s="555">
        <f>IF('ชื่อ-คะแนน'!C33="","",IF(E35="พัก","",IF(E35="ออก","",IF(E35="ย้าย","",IF(E35="","ผิด",(H35+K35+N35+Q35))))))</f>
        <v>0</v>
      </c>
      <c r="U35" s="556"/>
    </row>
    <row r="36" spans="1:21" s="3" customFormat="1" ht="18" customHeight="1" x14ac:dyDescent="0.5">
      <c r="A36" s="531"/>
      <c r="B36" s="276">
        <f>'ชื่อ-คะแนน'!A34</f>
        <v>29</v>
      </c>
      <c r="C36" s="544" t="str">
        <f>'ชื่อ-คะแนน'!B34</f>
        <v>12928</v>
      </c>
      <c r="D36" s="1315" t="str">
        <f>'ชื่อ-คะแนน'!C34</f>
        <v>นาย ภูผา  ทาวงษ์ยศ</v>
      </c>
      <c r="E36" s="546" t="str">
        <f>'ชื่อ-คะแนน'!D34</f>
        <v>เรียน</v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>0</v>
      </c>
      <c r="J36" s="550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>0</v>
      </c>
      <c r="K36" s="551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>0</v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>
        <f>IF('ชื่อ-คะแนน'!C34="","",IF(E36="พัก","",IF(E36="ออก","",IF(E36="ย้าย","",IF(E36="","ผิด",(F36+I36+L36+O36))))))</f>
        <v>0</v>
      </c>
      <c r="S36" s="554">
        <f>IF('ชื่อ-คะแนน'!C34="","",IF(E36="พัก","",IF(E36="ออก","",IF(E36="ย้าย","",IF(E36="","ผิด",(G36+J36+M36+P36))))))</f>
        <v>0</v>
      </c>
      <c r="T36" s="555">
        <f>IF('ชื่อ-คะแนน'!C34="","",IF(E36="พัก","",IF(E36="ออก","",IF(E36="ย้าย","",IF(E36="","ผิด",(H36+K36+N36+Q36))))))</f>
        <v>0</v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2023-07-03T02:48:21Z</dcterms:modified>
</cp:coreProperties>
</file>