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A4ADC4D0-BE0A-460E-BCBB-7D5BD46E1D0B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DF12" i="28"/>
  <c r="CO12" i="28"/>
  <c r="CN12" i="28"/>
  <c r="CM12" i="28"/>
  <c r="CL12" i="28"/>
  <c r="CJ12" i="28"/>
  <c r="CI12" i="28"/>
  <c r="CH12" i="28"/>
  <c r="CG12" i="28"/>
  <c r="CF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D16" i="10"/>
  <c r="DA17" i="28" s="1"/>
  <c r="AV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CY19" i="28" s="1"/>
  <c r="EB19" i="28"/>
  <c r="DW19" i="28"/>
  <c r="CT19" i="28"/>
  <c r="CO19" i="28"/>
  <c r="CJ19" i="28"/>
  <c r="BH19" i="28"/>
  <c r="BC19" i="28"/>
  <c r="AX19" i="28"/>
  <c r="AE19" i="28"/>
  <c r="AB19" i="28"/>
  <c r="Z19" i="28"/>
  <c r="L19" i="28"/>
  <c r="G19" i="28"/>
  <c r="D19" i="10"/>
  <c r="BQ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DR16" i="25"/>
  <c r="DQ16" i="25"/>
  <c r="CF16" i="25"/>
  <c r="CD16" i="25"/>
  <c r="AS16" i="25"/>
  <c r="AR16" i="25"/>
  <c r="F16" i="25"/>
  <c r="EF17" i="25"/>
  <c r="CV17" i="25"/>
  <c r="CA17" i="25"/>
  <c r="AY17" i="25"/>
  <c r="X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B19" i="25"/>
  <c r="DZ19" i="25"/>
  <c r="DY19" i="25"/>
  <c r="DR19" i="25"/>
  <c r="DQ19" i="25"/>
  <c r="DP19" i="25"/>
  <c r="DH19" i="25"/>
  <c r="DG19" i="25"/>
  <c r="DF19" i="25"/>
  <c r="CY19" i="25"/>
  <c r="CX19" i="25"/>
  <c r="CV19" i="25"/>
  <c r="CO19" i="25"/>
  <c r="CN19" i="25"/>
  <c r="CM19" i="25"/>
  <c r="CF19" i="25"/>
  <c r="CD19" i="25"/>
  <c r="CC19" i="25"/>
  <c r="BV19" i="25"/>
  <c r="BU19" i="25"/>
  <c r="BT19" i="25"/>
  <c r="BL19" i="25"/>
  <c r="BK19" i="25"/>
  <c r="BJ19" i="25"/>
  <c r="BC19" i="25"/>
  <c r="BB19" i="25"/>
  <c r="AZ19" i="25"/>
  <c r="AS19" i="25"/>
  <c r="AR19" i="25"/>
  <c r="AQ19" i="25"/>
  <c r="AJ19" i="25"/>
  <c r="AH19" i="25"/>
  <c r="AG19" i="25"/>
  <c r="Z19" i="25"/>
  <c r="Y19" i="25"/>
  <c r="X19" i="25"/>
  <c r="P19" i="25"/>
  <c r="O19" i="25"/>
  <c r="N19" i="25"/>
  <c r="F19" i="25"/>
  <c r="DV20" i="25"/>
  <c r="DN20" i="25"/>
  <c r="CT20" i="25"/>
  <c r="CS20" i="25"/>
  <c r="BR20" i="25"/>
  <c r="BQ20" i="25"/>
  <c r="AW20" i="25"/>
  <c r="AP20" i="25"/>
  <c r="U20" i="25"/>
  <c r="T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8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CD19" i="10"/>
  <c r="L20" i="32" s="1"/>
  <c r="BS18" i="10"/>
  <c r="CD18" i="10"/>
  <c r="L19" i="32" s="1"/>
  <c r="AV18" i="10"/>
  <c r="I19" i="12" s="1"/>
  <c r="BJ17" i="10"/>
  <c r="BS17" i="10"/>
  <c r="CD17" i="10"/>
  <c r="L18" i="32" s="1"/>
  <c r="AV17" i="10"/>
  <c r="AM17" i="10"/>
  <c r="H18" i="12" s="1"/>
  <c r="AA17" i="10"/>
  <c r="R17" i="10"/>
  <c r="BS15" i="10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BT48" i="10"/>
  <c r="L49" i="12" s="1"/>
  <c r="CO48" i="10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M20" i="32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AE17" i="25" l="1"/>
  <c r="AZ17" i="25"/>
  <c r="CB17" i="25"/>
  <c r="DD17" i="25"/>
  <c r="D20" i="30"/>
  <c r="E20" i="30" s="1"/>
  <c r="DW20" i="28"/>
  <c r="AX20" i="28"/>
  <c r="ED20" i="25"/>
  <c r="DT20" i="25"/>
  <c r="DK20" i="25"/>
  <c r="DA20" i="25"/>
  <c r="CR20" i="25"/>
  <c r="CH20" i="25"/>
  <c r="BX20" i="25"/>
  <c r="BO20" i="25"/>
  <c r="BE20" i="25"/>
  <c r="AV20" i="25"/>
  <c r="AL20" i="25"/>
  <c r="AB20" i="25"/>
  <c r="S20" i="25"/>
  <c r="H20" i="25"/>
  <c r="AV19" i="10"/>
  <c r="I20" i="12" s="1"/>
  <c r="DM20" i="28"/>
  <c r="AN20" i="28"/>
  <c r="EC20" i="25"/>
  <c r="DS20" i="25"/>
  <c r="DJ20" i="25"/>
  <c r="CZ20" i="25"/>
  <c r="CP20" i="25"/>
  <c r="CG20" i="25"/>
  <c r="BW20" i="25"/>
  <c r="BN20" i="25"/>
  <c r="BD20" i="25"/>
  <c r="AT20" i="25"/>
  <c r="AK20" i="25"/>
  <c r="AA20" i="25"/>
  <c r="R20" i="25"/>
  <c r="G20" i="25"/>
  <c r="AM19" i="10"/>
  <c r="H20" i="12" s="1"/>
  <c r="DD20" i="28"/>
  <c r="AE20" i="28"/>
  <c r="EB20" i="25"/>
  <c r="DR20" i="25"/>
  <c r="DH20" i="25"/>
  <c r="CY20" i="25"/>
  <c r="CO20" i="25"/>
  <c r="CF20" i="25"/>
  <c r="BV20" i="25"/>
  <c r="BL20" i="25"/>
  <c r="BC20" i="25"/>
  <c r="AS20" i="25"/>
  <c r="AJ20" i="25"/>
  <c r="Z20" i="25"/>
  <c r="P20" i="25"/>
  <c r="F20" i="25"/>
  <c r="AA19" i="10"/>
  <c r="G20" i="12" s="1"/>
  <c r="CA20" i="28"/>
  <c r="CT20" i="28"/>
  <c r="U20" i="28"/>
  <c r="DZ20" i="25"/>
  <c r="DQ20" i="25"/>
  <c r="DG20" i="25"/>
  <c r="CX20" i="25"/>
  <c r="CN20" i="25"/>
  <c r="CD20" i="25"/>
  <c r="BU20" i="25"/>
  <c r="BK20" i="25"/>
  <c r="BB20" i="25"/>
  <c r="AR20" i="25"/>
  <c r="AH20" i="25"/>
  <c r="Y20" i="25"/>
  <c r="O20" i="25"/>
  <c r="EF20" i="28"/>
  <c r="R19" i="10"/>
  <c r="F20" i="12" s="1"/>
  <c r="CJ20" i="28"/>
  <c r="L20" i="28"/>
  <c r="DY20" i="25"/>
  <c r="DP20" i="25"/>
  <c r="DF20" i="25"/>
  <c r="CV20" i="25"/>
  <c r="CM20" i="25"/>
  <c r="CC20" i="25"/>
  <c r="BT20" i="25"/>
  <c r="BJ20" i="25"/>
  <c r="AZ20" i="25"/>
  <c r="AQ20" i="25"/>
  <c r="AG20" i="25"/>
  <c r="X20" i="25"/>
  <c r="N20" i="25"/>
  <c r="CN19" i="10"/>
  <c r="M20" i="12" s="1"/>
  <c r="AX17" i="28"/>
  <c r="CT16" i="28"/>
  <c r="DY16" i="25"/>
  <c r="DP16" i="25"/>
  <c r="DF16" i="25"/>
  <c r="CV16" i="25"/>
  <c r="CM16" i="25"/>
  <c r="CC16" i="25"/>
  <c r="BT16" i="25"/>
  <c r="BJ16" i="25"/>
  <c r="AZ16" i="25"/>
  <c r="AQ16" i="25"/>
  <c r="AG16" i="25"/>
  <c r="X16" i="25"/>
  <c r="N16" i="25"/>
  <c r="E16" i="32"/>
  <c r="CZ16" i="25"/>
  <c r="BW16" i="25"/>
  <c r="BN16" i="25"/>
  <c r="AA16" i="25"/>
  <c r="DX16" i="25"/>
  <c r="DN16" i="25"/>
  <c r="DE16" i="25"/>
  <c r="CU16" i="25"/>
  <c r="CL16" i="25"/>
  <c r="CB16" i="25"/>
  <c r="BR16" i="25"/>
  <c r="BI16" i="25"/>
  <c r="AY16" i="25"/>
  <c r="AP16" i="25"/>
  <c r="AF16" i="25"/>
  <c r="V16" i="25"/>
  <c r="M16" i="25"/>
  <c r="EF16" i="25"/>
  <c r="DW16" i="25"/>
  <c r="DM16" i="25"/>
  <c r="DD16" i="25"/>
  <c r="CT16" i="25"/>
  <c r="CJ16" i="25"/>
  <c r="CA16" i="25"/>
  <c r="BQ16" i="25"/>
  <c r="BH16" i="25"/>
  <c r="AX16" i="25"/>
  <c r="AN16" i="25"/>
  <c r="AE16" i="25"/>
  <c r="U16" i="25"/>
  <c r="L16" i="25"/>
  <c r="E15" i="10"/>
  <c r="DS16" i="25"/>
  <c r="CG16" i="25"/>
  <c r="BD16" i="25"/>
  <c r="R16" i="25"/>
  <c r="EE16" i="25"/>
  <c r="DV16" i="25"/>
  <c r="DL16" i="25"/>
  <c r="DB16" i="25"/>
  <c r="CS16" i="25"/>
  <c r="CI16" i="25"/>
  <c r="BZ16" i="25"/>
  <c r="BP16" i="25"/>
  <c r="BF16" i="25"/>
  <c r="AW16" i="25"/>
  <c r="AM16" i="25"/>
  <c r="AD16" i="25"/>
  <c r="T16" i="25"/>
  <c r="J16" i="25"/>
  <c r="E16" i="12"/>
  <c r="AK16" i="25"/>
  <c r="ED16" i="25"/>
  <c r="DT16" i="25"/>
  <c r="DK16" i="25"/>
  <c r="DA16" i="25"/>
  <c r="CR16" i="25"/>
  <c r="CH16" i="25"/>
  <c r="BX16" i="25"/>
  <c r="BO16" i="25"/>
  <c r="BE16" i="25"/>
  <c r="AV16" i="25"/>
  <c r="AL16" i="25"/>
  <c r="AB16" i="25"/>
  <c r="S16" i="25"/>
  <c r="H16" i="25"/>
  <c r="D16" i="30"/>
  <c r="E16" i="30" s="1"/>
  <c r="EC16" i="25"/>
  <c r="DJ16" i="25"/>
  <c r="CP16" i="25"/>
  <c r="AT16" i="25"/>
  <c r="G16" i="25"/>
  <c r="V20" i="25"/>
  <c r="AX20" i="25"/>
  <c r="BZ20" i="25"/>
  <c r="CU20" i="25"/>
  <c r="DW20" i="25"/>
  <c r="AF17" i="25"/>
  <c r="BH17" i="25"/>
  <c r="CC17" i="25"/>
  <c r="DE17" i="25"/>
  <c r="O16" i="25"/>
  <c r="BB16" i="25"/>
  <c r="CN16" i="25"/>
  <c r="DZ16" i="25"/>
  <c r="BO17" i="28"/>
  <c r="CJ17" i="25"/>
  <c r="CO16" i="25"/>
  <c r="I18" i="12"/>
  <c r="K18" i="34"/>
  <c r="AE20" i="25"/>
  <c r="BF20" i="25"/>
  <c r="CB20" i="25"/>
  <c r="DD20" i="25"/>
  <c r="EE20" i="25"/>
  <c r="M17" i="25"/>
  <c r="AN17" i="25"/>
  <c r="BJ17" i="25"/>
  <c r="CL17" i="25"/>
  <c r="DM17" i="25"/>
  <c r="Y16" i="25"/>
  <c r="BK16" i="25"/>
  <c r="CX16" i="25"/>
  <c r="H17" i="28"/>
  <c r="CH17" i="28"/>
  <c r="AY20" i="25"/>
  <c r="BI17" i="25"/>
  <c r="EB16" i="25"/>
  <c r="J20" i="25"/>
  <c r="AF20" i="25"/>
  <c r="BH20" i="25"/>
  <c r="CI20" i="25"/>
  <c r="DE20" i="25"/>
  <c r="EF20" i="25"/>
  <c r="N17" i="25"/>
  <c r="AP17" i="25"/>
  <c r="BQ17" i="25"/>
  <c r="CM17" i="25"/>
  <c r="DN17" i="25"/>
  <c r="Z16" i="25"/>
  <c r="BL16" i="25"/>
  <c r="L17" i="28"/>
  <c r="CJ17" i="28"/>
  <c r="AD20" i="25"/>
  <c r="DB20" i="25"/>
  <c r="AG17" i="25"/>
  <c r="P16" i="25"/>
  <c r="BS19" i="10"/>
  <c r="CY16" i="25"/>
  <c r="AA15" i="10"/>
  <c r="G16" i="12" s="1"/>
  <c r="L20" i="25"/>
  <c r="AM20" i="25"/>
  <c r="BI20" i="25"/>
  <c r="CJ20" i="25"/>
  <c r="DL20" i="25"/>
  <c r="U17" i="25"/>
  <c r="AQ17" i="25"/>
  <c r="BR17" i="25"/>
  <c r="CT17" i="25"/>
  <c r="DW17" i="25"/>
  <c r="AH16" i="25"/>
  <c r="BU16" i="25"/>
  <c r="DG16" i="25"/>
  <c r="AB17" i="28"/>
  <c r="D17" i="30"/>
  <c r="E17" i="30" s="1"/>
  <c r="DR17" i="28"/>
  <c r="CY17" i="28"/>
  <c r="CF17" i="28"/>
  <c r="BL17" i="28"/>
  <c r="AS17" i="28"/>
  <c r="Z17" i="28"/>
  <c r="F17" i="28"/>
  <c r="EE17" i="25"/>
  <c r="DV17" i="25"/>
  <c r="DL17" i="25"/>
  <c r="DB17" i="25"/>
  <c r="CS17" i="25"/>
  <c r="CI17" i="25"/>
  <c r="BZ17" i="25"/>
  <c r="BP17" i="25"/>
  <c r="BF17" i="25"/>
  <c r="AW17" i="25"/>
  <c r="AM17" i="25"/>
  <c r="AD17" i="25"/>
  <c r="T17" i="25"/>
  <c r="J17" i="25"/>
  <c r="EF17" i="28"/>
  <c r="DY17" i="25"/>
  <c r="DP17" i="28"/>
  <c r="CV17" i="28"/>
  <c r="CC17" i="28"/>
  <c r="BJ17" i="28"/>
  <c r="AQ17" i="28"/>
  <c r="X17" i="28"/>
  <c r="ED17" i="25"/>
  <c r="DT17" i="25"/>
  <c r="DK17" i="25"/>
  <c r="DA17" i="25"/>
  <c r="CR17" i="25"/>
  <c r="CH17" i="25"/>
  <c r="BX17" i="25"/>
  <c r="BO17" i="25"/>
  <c r="BE17" i="25"/>
  <c r="AV17" i="25"/>
  <c r="AL17" i="25"/>
  <c r="AB17" i="25"/>
  <c r="S17" i="25"/>
  <c r="H17" i="25"/>
  <c r="DM17" i="28"/>
  <c r="CT17" i="28"/>
  <c r="CA17" i="28"/>
  <c r="BH17" i="28"/>
  <c r="AN17" i="28"/>
  <c r="U17" i="28"/>
  <c r="EC17" i="25"/>
  <c r="DS17" i="25"/>
  <c r="DJ17" i="25"/>
  <c r="CZ17" i="25"/>
  <c r="CP17" i="25"/>
  <c r="CG17" i="25"/>
  <c r="BW17" i="25"/>
  <c r="BN17" i="25"/>
  <c r="BD17" i="25"/>
  <c r="AT17" i="25"/>
  <c r="AK17" i="25"/>
  <c r="AA17" i="25"/>
  <c r="R17" i="25"/>
  <c r="G17" i="25"/>
  <c r="BS16" i="10"/>
  <c r="CM17" i="28"/>
  <c r="BT17" i="28"/>
  <c r="AG17" i="28"/>
  <c r="DK17" i="28"/>
  <c r="CR17" i="28"/>
  <c r="BX17" i="28"/>
  <c r="BE17" i="28"/>
  <c r="AL17" i="28"/>
  <c r="S17" i="28"/>
  <c r="EB17" i="25"/>
  <c r="DR17" i="25"/>
  <c r="DH17" i="25"/>
  <c r="CY17" i="25"/>
  <c r="CO17" i="25"/>
  <c r="CF17" i="25"/>
  <c r="BV17" i="25"/>
  <c r="BL17" i="25"/>
  <c r="BC17" i="25"/>
  <c r="AS17" i="25"/>
  <c r="AJ17" i="25"/>
  <c r="Z17" i="25"/>
  <c r="P17" i="25"/>
  <c r="F17" i="25"/>
  <c r="AV16" i="10"/>
  <c r="I17" i="12" s="1"/>
  <c r="DF17" i="28"/>
  <c r="AZ17" i="28"/>
  <c r="N17" i="28"/>
  <c r="DP17" i="25"/>
  <c r="DH17" i="28"/>
  <c r="CO17" i="28"/>
  <c r="BV17" i="28"/>
  <c r="BC17" i="28"/>
  <c r="AJ17" i="28"/>
  <c r="P17" i="28"/>
  <c r="DZ17" i="25"/>
  <c r="DQ17" i="25"/>
  <c r="DG17" i="25"/>
  <c r="CX17" i="25"/>
  <c r="CN17" i="25"/>
  <c r="CD17" i="25"/>
  <c r="BU17" i="25"/>
  <c r="BK17" i="25"/>
  <c r="BB17" i="25"/>
  <c r="AR17" i="25"/>
  <c r="AH17" i="25"/>
  <c r="Y17" i="25"/>
  <c r="O17" i="25"/>
  <c r="AA16" i="10"/>
  <c r="G17" i="12" s="1"/>
  <c r="CA20" i="25"/>
  <c r="DX20" i="25"/>
  <c r="L17" i="25"/>
  <c r="DF17" i="25"/>
  <c r="BC16" i="25"/>
  <c r="BQ17" i="28"/>
  <c r="AF20" i="31"/>
  <c r="AD20" i="31"/>
  <c r="AE20" i="31"/>
  <c r="S19" i="32" s="1"/>
  <c r="BJ19" i="10"/>
  <c r="BR19" i="10" s="1"/>
  <c r="AV15" i="10"/>
  <c r="I16" i="12" s="1"/>
  <c r="M20" i="25"/>
  <c r="AN20" i="25"/>
  <c r="BP20" i="25"/>
  <c r="CL20" i="25"/>
  <c r="DM20" i="25"/>
  <c r="V17" i="25"/>
  <c r="AX17" i="25"/>
  <c r="BT17" i="25"/>
  <c r="CU17" i="25"/>
  <c r="DX17" i="25"/>
  <c r="AJ16" i="25"/>
  <c r="BV16" i="25"/>
  <c r="DH16" i="25"/>
  <c r="BH20" i="28"/>
  <c r="AE17" i="28"/>
  <c r="DD17" i="28"/>
  <c r="E19" i="12"/>
  <c r="E18" i="10"/>
  <c r="BJ18" i="10"/>
  <c r="G19" i="25"/>
  <c r="R19" i="25"/>
  <c r="AA19" i="25"/>
  <c r="AK19" i="25"/>
  <c r="AT19" i="25"/>
  <c r="BD19" i="25"/>
  <c r="BN19" i="25"/>
  <c r="BW19" i="25"/>
  <c r="CG19" i="25"/>
  <c r="CP19" i="25"/>
  <c r="CZ19" i="25"/>
  <c r="DJ19" i="25"/>
  <c r="DS19" i="25"/>
  <c r="EC19" i="25"/>
  <c r="N19" i="28"/>
  <c r="AG19" i="28"/>
  <c r="BL19" i="28"/>
  <c r="D19" i="25"/>
  <c r="E19" i="25" s="1"/>
  <c r="BR17" i="10"/>
  <c r="L18" i="34"/>
  <c r="H19" i="25"/>
  <c r="S19" i="25"/>
  <c r="AB19" i="25"/>
  <c r="AL19" i="25"/>
  <c r="AV19" i="25"/>
  <c r="BE19" i="25"/>
  <c r="BO19" i="25"/>
  <c r="BX19" i="25"/>
  <c r="CH19" i="25"/>
  <c r="CR19" i="25"/>
  <c r="DA19" i="25"/>
  <c r="DK19" i="25"/>
  <c r="DT19" i="25"/>
  <c r="ED19" i="25"/>
  <c r="P19" i="28"/>
  <c r="AJ19" i="28"/>
  <c r="BQ19" i="28"/>
  <c r="DD19" i="28"/>
  <c r="D17" i="21"/>
  <c r="R18" i="10"/>
  <c r="F19" i="12" s="1"/>
  <c r="EF19" i="28"/>
  <c r="J19" i="25"/>
  <c r="T19" i="25"/>
  <c r="AD19" i="25"/>
  <c r="AM19" i="25"/>
  <c r="AW19" i="25"/>
  <c r="BF19" i="25"/>
  <c r="BP19" i="25"/>
  <c r="BZ19" i="25"/>
  <c r="CI19" i="25"/>
  <c r="CS19" i="25"/>
  <c r="DB19" i="25"/>
  <c r="DL19" i="25"/>
  <c r="DV19" i="25"/>
  <c r="EE19" i="25"/>
  <c r="S19" i="28"/>
  <c r="AL19" i="28"/>
  <c r="BV19" i="28"/>
  <c r="DH19" i="28"/>
  <c r="F18" i="12"/>
  <c r="J18" i="34"/>
  <c r="AA18" i="10"/>
  <c r="G19" i="12" s="1"/>
  <c r="L19" i="25"/>
  <c r="U19" i="25"/>
  <c r="AE19" i="25"/>
  <c r="AN19" i="25"/>
  <c r="AX19" i="25"/>
  <c r="BH19" i="25"/>
  <c r="BQ19" i="25"/>
  <c r="CA19" i="25"/>
  <c r="CJ19" i="25"/>
  <c r="CT19" i="25"/>
  <c r="DD19" i="25"/>
  <c r="DM19" i="25"/>
  <c r="DW19" i="25"/>
  <c r="EF19" i="25"/>
  <c r="X15" i="25"/>
  <c r="U19" i="28"/>
  <c r="AN19" i="28"/>
  <c r="CA19" i="28"/>
  <c r="DM19" i="28"/>
  <c r="CN18" i="10"/>
  <c r="M19" i="12" s="1"/>
  <c r="AM18" i="10"/>
  <c r="M19" i="25"/>
  <c r="V19" i="25"/>
  <c r="AF19" i="25"/>
  <c r="AP19" i="25"/>
  <c r="AY19" i="25"/>
  <c r="BI19" i="25"/>
  <c r="BR19" i="25"/>
  <c r="CB19" i="25"/>
  <c r="CL19" i="25"/>
  <c r="CU19" i="25"/>
  <c r="DE19" i="25"/>
  <c r="DN19" i="25"/>
  <c r="DX19" i="25"/>
  <c r="CV15" i="25"/>
  <c r="X19" i="28"/>
  <c r="AS19" i="28"/>
  <c r="CF19" i="28"/>
  <c r="DR19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K15" i="32" s="1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25" i="32"/>
  <c r="G26" i="33"/>
  <c r="G35" i="32"/>
  <c r="G36" i="33"/>
  <c r="F48" i="32"/>
  <c r="F49" i="33"/>
  <c r="F37" i="32"/>
  <c r="F38" i="33"/>
  <c r="G34" i="32"/>
  <c r="G35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K8" i="32"/>
  <c r="K14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E50" i="24"/>
  <c r="E46" i="24"/>
  <c r="O44" i="32"/>
  <c r="O40" i="12"/>
  <c r="O36" i="32"/>
  <c r="O32" i="32"/>
  <c r="O28" i="32"/>
  <c r="O23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BR18" i="10"/>
  <c r="O48" i="32"/>
  <c r="T38" i="12"/>
  <c r="N48" i="32"/>
  <c r="BR24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P20" i="12" l="1"/>
  <c r="P18" i="12"/>
  <c r="AB18" i="10"/>
  <c r="F19" i="34" s="1"/>
  <c r="CP19" i="10"/>
  <c r="AF18" i="31"/>
  <c r="T17" i="32" s="1"/>
  <c r="AD18" i="31"/>
  <c r="R17" i="32" s="1"/>
  <c r="AE18" i="31"/>
  <c r="S17" i="12" s="1"/>
  <c r="AD21" i="31"/>
  <c r="AE21" i="31"/>
  <c r="AF21" i="31"/>
  <c r="BT19" i="10"/>
  <c r="L20" i="12" s="1"/>
  <c r="H19" i="12"/>
  <c r="P19" i="12" s="1"/>
  <c r="AW18" i="10"/>
  <c r="AX19" i="10"/>
  <c r="I18" i="34"/>
  <c r="I19" i="33"/>
  <c r="AD19" i="31"/>
  <c r="R18" i="12" s="1"/>
  <c r="AE19" i="31"/>
  <c r="AF19" i="31"/>
  <c r="J19" i="32"/>
  <c r="CT18" i="10"/>
  <c r="CQ18" i="10"/>
  <c r="CO18" i="10"/>
  <c r="AW19" i="10"/>
  <c r="J20" i="32"/>
  <c r="CO19" i="10"/>
  <c r="CQ19" i="10"/>
  <c r="CT19" i="10"/>
  <c r="AX18" i="10"/>
  <c r="F17" i="21" s="1"/>
  <c r="F20" i="33"/>
  <c r="BT18" i="10"/>
  <c r="L19" i="12" s="1"/>
  <c r="AB19" i="10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I7" i="28"/>
  <c r="EH7" i="28"/>
  <c r="R16" i="32" l="1"/>
  <c r="F19" i="32"/>
  <c r="T15" i="32"/>
  <c r="G20" i="34"/>
  <c r="G20" i="32"/>
  <c r="G21" i="33"/>
  <c r="R18" i="32"/>
  <c r="N19" i="12"/>
  <c r="N19" i="32"/>
  <c r="I20" i="34"/>
  <c r="I21" i="33"/>
  <c r="F20" i="34"/>
  <c r="F20" i="32"/>
  <c r="F21" i="33"/>
  <c r="I20" i="33"/>
  <c r="I19" i="34"/>
  <c r="Q19" i="34"/>
  <c r="O19" i="12"/>
  <c r="O19" i="32"/>
  <c r="E17" i="24"/>
  <c r="G19" i="34"/>
  <c r="G20" i="33"/>
  <c r="G19" i="32"/>
  <c r="EJ7" i="28"/>
  <c r="O20" i="32"/>
  <c r="Q20" i="34"/>
  <c r="O20" i="12"/>
  <c r="E18" i="24"/>
  <c r="N20" i="32"/>
  <c r="N20" i="12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V17" i="10" s="1"/>
  <c r="CW17" i="10" s="1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F17" i="10" l="1"/>
  <c r="M19" i="33" s="1"/>
  <c r="DL17" i="10"/>
  <c r="S19" i="33" s="1"/>
  <c r="DE17" i="10"/>
  <c r="L19" i="33" s="1"/>
  <c r="DO17" i="10"/>
  <c r="V19" i="33" s="1"/>
  <c r="DG17" i="10"/>
  <c r="N19" i="33" s="1"/>
  <c r="DD17" i="10"/>
  <c r="K19" i="33" s="1"/>
  <c r="DI17" i="10"/>
  <c r="DJ17" i="10"/>
  <c r="Q19" i="33" s="1"/>
  <c r="DP17" i="10"/>
  <c r="W19" i="33" s="1"/>
  <c r="DK17" i="10"/>
  <c r="R19" i="33" s="1"/>
  <c r="DM17" i="10"/>
  <c r="T19" i="33" s="1"/>
  <c r="DC17" i="10"/>
  <c r="DN17" i="10"/>
  <c r="U19" i="33" s="1"/>
  <c r="DI19" i="10"/>
  <c r="DE19" i="10"/>
  <c r="L21" i="33" s="1"/>
  <c r="DO19" i="10"/>
  <c r="V21" i="33" s="1"/>
  <c r="DJ19" i="10"/>
  <c r="Q21" i="33" s="1"/>
  <c r="DG19" i="10"/>
  <c r="N21" i="33" s="1"/>
  <c r="DK19" i="10"/>
  <c r="R21" i="33" s="1"/>
  <c r="DP19" i="10"/>
  <c r="W21" i="33" s="1"/>
  <c r="DL19" i="10"/>
  <c r="S21" i="33" s="1"/>
  <c r="DC19" i="10"/>
  <c r="DN19" i="10"/>
  <c r="U21" i="33" s="1"/>
  <c r="DF19" i="10"/>
  <c r="M21" i="33" s="1"/>
  <c r="DM19" i="10"/>
  <c r="T21" i="33" s="1"/>
  <c r="DD19" i="10"/>
  <c r="K21" i="33" s="1"/>
  <c r="DP18" i="10"/>
  <c r="W20" i="33" s="1"/>
  <c r="DJ18" i="10"/>
  <c r="Q20" i="33" s="1"/>
  <c r="DM18" i="10"/>
  <c r="T20" i="33" s="1"/>
  <c r="DI18" i="10"/>
  <c r="DN18" i="10"/>
  <c r="U20" i="33" s="1"/>
  <c r="DE18" i="10"/>
  <c r="L20" i="33" s="1"/>
  <c r="DK18" i="10"/>
  <c r="R20" i="33" s="1"/>
  <c r="DG18" i="10"/>
  <c r="N20" i="33" s="1"/>
  <c r="DO18" i="10"/>
  <c r="V20" i="33" s="1"/>
  <c r="DL18" i="10"/>
  <c r="S20" i="33" s="1"/>
  <c r="DD18" i="10"/>
  <c r="K20" i="33" s="1"/>
  <c r="DF18" i="10"/>
  <c r="M20" i="33" s="1"/>
  <c r="DC18" i="10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P20" i="33" l="1"/>
  <c r="DS18" i="10"/>
  <c r="J21" i="33"/>
  <c r="DH19" i="10"/>
  <c r="P21" i="33"/>
  <c r="DS19" i="10"/>
  <c r="J20" i="33"/>
  <c r="DH18" i="10"/>
  <c r="J19" i="33"/>
  <c r="DH17" i="10"/>
  <c r="P19" i="33"/>
  <c r="DS17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Z21" i="33" l="1"/>
  <c r="V20" i="32"/>
  <c r="V20" i="12"/>
  <c r="U20" i="34"/>
  <c r="U20" i="32"/>
  <c r="T20" i="34"/>
  <c r="O21" i="33"/>
  <c r="U20" i="12"/>
  <c r="U18" i="34"/>
  <c r="V18" i="12"/>
  <c r="V18" i="32"/>
  <c r="Z19" i="33"/>
  <c r="U19" i="32"/>
  <c r="U19" i="12"/>
  <c r="O20" i="33"/>
  <c r="T19" i="34"/>
  <c r="T18" i="34"/>
  <c r="O19" i="33"/>
  <c r="U18" i="12"/>
  <c r="U18" i="32"/>
  <c r="U19" i="34"/>
  <c r="Z20" i="33"/>
  <c r="V19" i="32"/>
  <c r="V19" i="1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A20" i="10"/>
  <c r="DA20" i="10" s="1"/>
  <c r="DA15" i="10" l="1"/>
  <c r="A16" i="10"/>
  <c r="L17" i="34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P17" i="12" l="1"/>
  <c r="Q10" i="12" s="1"/>
  <c r="AX72" i="10"/>
  <c r="I27" i="14" s="1"/>
  <c r="I18" i="33"/>
  <c r="I17" i="34"/>
  <c r="DA16" i="10"/>
  <c r="AZ16" i="10"/>
  <c r="A17" i="28"/>
  <c r="B18" i="31"/>
  <c r="G16" i="10"/>
  <c r="A15" i="21"/>
  <c r="B17" i="12"/>
  <c r="A17" i="25"/>
  <c r="B18" i="33"/>
  <c r="A17" i="10"/>
  <c r="A17" i="30"/>
  <c r="B17" i="34"/>
  <c r="B15" i="29"/>
  <c r="B17" i="32"/>
  <c r="B15" i="24"/>
  <c r="L13" i="34"/>
  <c r="H17" i="33"/>
  <c r="H16" i="34"/>
  <c r="B23" i="33"/>
  <c r="B22" i="34"/>
  <c r="G17" i="32"/>
  <c r="G18" i="33"/>
  <c r="F17" i="32"/>
  <c r="F18" i="33"/>
  <c r="Q8" i="12"/>
  <c r="Q19" i="12"/>
  <c r="Q14" i="12"/>
  <c r="Q17" i="12"/>
  <c r="Q18" i="12"/>
  <c r="Q15" i="12"/>
  <c r="Q16" i="12"/>
  <c r="Q12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I21" i="28"/>
  <c r="I21" i="25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Q11" i="12" l="1"/>
  <c r="Q7" i="12"/>
  <c r="Q9" i="12"/>
  <c r="DA17" i="10"/>
  <c r="A16" i="21"/>
  <c r="B18" i="32"/>
  <c r="B18" i="12"/>
  <c r="A18" i="28"/>
  <c r="B16" i="24"/>
  <c r="B19" i="31"/>
  <c r="B16" i="29"/>
  <c r="A18" i="30"/>
  <c r="G17" i="10"/>
  <c r="AZ17" i="10"/>
  <c r="B19" i="33"/>
  <c r="B18" i="34"/>
  <c r="A18" i="10"/>
  <c r="A18" i="25"/>
  <c r="I17" i="25"/>
  <c r="I17" i="28"/>
  <c r="Q13" i="12"/>
  <c r="Q20" i="12"/>
  <c r="L14" i="34"/>
  <c r="B24" i="33"/>
  <c r="B23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H21" i="25"/>
  <c r="EI21" i="25"/>
  <c r="I22" i="28"/>
  <c r="I22" i="25"/>
  <c r="EI21" i="28"/>
  <c r="EH21" i="28"/>
  <c r="EJ21" i="28"/>
  <c r="EH17" i="25" l="1"/>
  <c r="EI17" i="25"/>
  <c r="DA18" i="10"/>
  <c r="B20" i="33"/>
  <c r="B19" i="34"/>
  <c r="A19" i="30"/>
  <c r="AZ18" i="10"/>
  <c r="B20" i="31"/>
  <c r="A17" i="21"/>
  <c r="A19" i="25"/>
  <c r="B17" i="29"/>
  <c r="A19" i="10"/>
  <c r="B19" i="12"/>
  <c r="B19" i="32"/>
  <c r="A19" i="28"/>
  <c r="G18" i="10"/>
  <c r="B17" i="24"/>
  <c r="I18" i="28"/>
  <c r="I18" i="25"/>
  <c r="EI17" i="28"/>
  <c r="EH17" i="28"/>
  <c r="L15" i="34"/>
  <c r="AB27" i="33"/>
  <c r="S26" i="34"/>
  <c r="AB25" i="33"/>
  <c r="S24" i="34"/>
  <c r="AB24" i="33"/>
  <c r="S23" i="34"/>
  <c r="AB23" i="33"/>
  <c r="S22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23" i="32"/>
  <c r="Q21" i="32"/>
  <c r="CV16" i="10"/>
  <c r="CW16" i="10" s="1"/>
  <c r="EH22" i="28"/>
  <c r="EI22" i="28"/>
  <c r="EL21" i="28"/>
  <c r="Z21" i="12"/>
  <c r="Z21" i="32"/>
  <c r="H19" i="24"/>
  <c r="E19" i="29"/>
  <c r="H19" i="21"/>
  <c r="EM21" i="28"/>
  <c r="EI22" i="25"/>
  <c r="EH22" i="25"/>
  <c r="EJ21" i="25"/>
  <c r="X21" i="32"/>
  <c r="X21" i="12"/>
  <c r="I23" i="28"/>
  <c r="I23" i="25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DI16" i="10" l="1"/>
  <c r="DL16" i="10"/>
  <c r="S18" i="33" s="1"/>
  <c r="DG16" i="10"/>
  <c r="N18" i="33" s="1"/>
  <c r="DN16" i="10"/>
  <c r="U18" i="33" s="1"/>
  <c r="DM16" i="10"/>
  <c r="T18" i="33" s="1"/>
  <c r="DP16" i="10"/>
  <c r="W18" i="33" s="1"/>
  <c r="DE16" i="10"/>
  <c r="L18" i="33" s="1"/>
  <c r="DC16" i="10"/>
  <c r="DF16" i="10"/>
  <c r="M18" i="33" s="1"/>
  <c r="DO16" i="10"/>
  <c r="V18" i="33" s="1"/>
  <c r="DJ16" i="10"/>
  <c r="Q18" i="33" s="1"/>
  <c r="DK16" i="10"/>
  <c r="R18" i="33" s="1"/>
  <c r="DD16" i="10"/>
  <c r="K18" i="33" s="1"/>
  <c r="I19" i="28"/>
  <c r="I19" i="25"/>
  <c r="DA19" i="10"/>
  <c r="B21" i="33"/>
  <c r="B20" i="34"/>
  <c r="G19" i="10"/>
  <c r="B18" i="24"/>
  <c r="A18" i="21"/>
  <c r="A20" i="25"/>
  <c r="A20" i="30"/>
  <c r="AZ19" i="10"/>
  <c r="A20" i="28"/>
  <c r="B21" i="31"/>
  <c r="B20" i="12"/>
  <c r="B20" i="32"/>
  <c r="B18" i="29"/>
  <c r="EH18" i="25"/>
  <c r="EI18" i="25"/>
  <c r="EI18" i="28"/>
  <c r="EH18" i="28"/>
  <c r="EJ17" i="28"/>
  <c r="X17" i="12"/>
  <c r="EJ17" i="25"/>
  <c r="X17" i="32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EJ23" i="28"/>
  <c r="EH23" i="28"/>
  <c r="EI23" i="28"/>
  <c r="EI19" i="28" l="1"/>
  <c r="EH19" i="28"/>
  <c r="EJ19" i="28"/>
  <c r="EH19" i="25"/>
  <c r="EI19" i="25"/>
  <c r="J18" i="33"/>
  <c r="DH16" i="10"/>
  <c r="Y17" i="12"/>
  <c r="Y17" i="32"/>
  <c r="I20" i="28"/>
  <c r="I20" i="25"/>
  <c r="EJ18" i="28"/>
  <c r="EJ18" i="25"/>
  <c r="X18" i="32"/>
  <c r="X18" i="12"/>
  <c r="H15" i="24"/>
  <c r="Z17" i="32"/>
  <c r="E15" i="29"/>
  <c r="H15" i="21"/>
  <c r="EL17" i="28"/>
  <c r="EM17" i="28"/>
  <c r="Z17" i="12"/>
  <c r="P18" i="33"/>
  <c r="DS16" i="10"/>
  <c r="B27" i="33"/>
  <c r="B26" i="34"/>
  <c r="G15" i="21"/>
  <c r="F15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EI20" i="28" l="1"/>
  <c r="EH20" i="28"/>
  <c r="T17" i="34"/>
  <c r="O18" i="33"/>
  <c r="U17" i="12"/>
  <c r="U17" i="32"/>
  <c r="U17" i="34"/>
  <c r="V17" i="12"/>
  <c r="Z18" i="33"/>
  <c r="V17" i="32"/>
  <c r="AA17" i="32"/>
  <c r="AA17" i="12"/>
  <c r="EO17" i="28"/>
  <c r="I15" i="29" s="1"/>
  <c r="G15" i="29"/>
  <c r="EN17" i="28"/>
  <c r="H15" i="29" s="1"/>
  <c r="Y18" i="32"/>
  <c r="Y18" i="12"/>
  <c r="X19" i="32"/>
  <c r="EJ19" i="25"/>
  <c r="X19" i="12"/>
  <c r="EI20" i="25"/>
  <c r="EH20" i="25"/>
  <c r="H17" i="24"/>
  <c r="Z19" i="32"/>
  <c r="E17" i="29"/>
  <c r="EL19" i="28"/>
  <c r="Z19" i="12"/>
  <c r="H17" i="21"/>
  <c r="EM19" i="28"/>
  <c r="EL18" i="28"/>
  <c r="Z18" i="32"/>
  <c r="Z18" i="12"/>
  <c r="H16" i="24"/>
  <c r="EM18" i="28"/>
  <c r="E16" i="29"/>
  <c r="H16" i="21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AA18" i="32" l="1"/>
  <c r="AA18" i="12"/>
  <c r="EO19" i="28"/>
  <c r="I17" i="29" s="1"/>
  <c r="EN19" i="28"/>
  <c r="H17" i="29" s="1"/>
  <c r="G17" i="29"/>
  <c r="EJ20" i="25"/>
  <c r="X20" i="12"/>
  <c r="X20" i="32"/>
  <c r="I15" i="24"/>
  <c r="F15" i="29"/>
  <c r="I15" i="21"/>
  <c r="Y19" i="32"/>
  <c r="Y19" i="12"/>
  <c r="EN18" i="28"/>
  <c r="H16" i="29" s="1"/>
  <c r="G16" i="29"/>
  <c r="EO18" i="28"/>
  <c r="I16" i="29" s="1"/>
  <c r="AA19" i="12"/>
  <c r="AA19" i="32"/>
  <c r="EJ20" i="28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Y20" i="12" l="1"/>
  <c r="Y20" i="32"/>
  <c r="EL20" i="28"/>
  <c r="H18" i="24"/>
  <c r="Z20" i="12"/>
  <c r="Z20" i="32"/>
  <c r="H18" i="21"/>
  <c r="EM20" i="28"/>
  <c r="E18" i="29"/>
  <c r="F16" i="29"/>
  <c r="I16" i="24"/>
  <c r="I16" i="21"/>
  <c r="F17" i="29"/>
  <c r="I17" i="24"/>
  <c r="I17" i="21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EO20" i="28" l="1"/>
  <c r="I18" i="29" s="1"/>
  <c r="G18" i="29"/>
  <c r="EN20" i="28"/>
  <c r="H18" i="29" s="1"/>
  <c r="AA20" i="12"/>
  <c r="AA20" i="32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F18" i="29" l="1"/>
  <c r="I18" i="21"/>
  <c r="I18" i="24"/>
  <c r="B32" i="33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8" i="10" l="1"/>
  <c r="CX19" i="10"/>
  <c r="CX16" i="10"/>
  <c r="CX17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W18" i="12" l="1"/>
  <c r="G16" i="24" s="1"/>
  <c r="W18" i="32"/>
  <c r="CY17" i="10"/>
  <c r="W17" i="32"/>
  <c r="CY16" i="10"/>
  <c r="W17" i="12"/>
  <c r="G15" i="24" s="1"/>
  <c r="CY19" i="10"/>
  <c r="W20" i="12"/>
  <c r="G18" i="24" s="1"/>
  <c r="W20" i="32"/>
  <c r="W19" i="32"/>
  <c r="CY18" i="10"/>
  <c r="W19" i="12"/>
  <c r="G17" i="24" s="1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Q20" i="32" l="1"/>
  <c r="S20" i="34"/>
  <c r="AB21" i="33"/>
  <c r="S17" i="34"/>
  <c r="Q17" i="32"/>
  <c r="AB18" i="33"/>
  <c r="Q19" i="32"/>
  <c r="S19" i="34"/>
  <c r="AB20" i="33"/>
  <c r="S18" i="34"/>
  <c r="Q18" i="32"/>
  <c r="AB19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<sst xmlns="http://schemas.openxmlformats.org/spreadsheetml/2006/main" count="656" uniqueCount="424">
  <si>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</si>
  <si>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</si>
  <si>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</si>
  <si>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</si>
  <si>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</si>
  <si>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</si>
  <si>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</si>
  <si>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</si>
  <si>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</si>
  <si>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</si>
  <si>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</si>
  <si>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</si>
  <si>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</si>
  <si>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</si>
  <si>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</si>
  <si>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</si>
  <si>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</si>
  <si>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</si>
  <si>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</si>
  <si>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</si>
  <si>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</si>
  <si>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</si>
  <si>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</si>
  <si>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</si>
  <si>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</si>
  <si>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</si>
  <si>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</si>
  <si>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</si>
  <si>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</si>
  <si>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</si>
  <si>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</si>
  <si>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</si>
  <si>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</si>
  <si>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</si>
  <si>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</si>
  <si>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</si>
  <si>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</si>
  <si>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</si>
  <si>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</si>
  <si>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</si>
  <si>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</si>
  <si>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</si>
  <si>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</si>
  <si>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</si>
  <si>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</si>
  <si>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</si>
  <si>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</si>
  <si>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</si>
  <si>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</si>
  <si>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</si>
  <si>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</si>
  <si>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</si>
  <si>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</si>
  <si>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</si>
  <si>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</si>
  <si>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</si>
  <si>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</si>
  <si>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</si>
  <si>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</si>
  <si>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</si>
  <si>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</si>
  <si>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</si>
  <si>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</si>
  <si>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</si>
  <si>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</si>
  <si>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</si>
  <si>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</si>
  <si>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</si>
  <si>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</si>
  <si>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</si>
  <si>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</si>
  <si>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</si>
  <si>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</si>
  <si>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</si>
  <si>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</si>
  <si>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</si>
  <si>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</si>
  <si>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</si>
  <si>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</si>
  <si>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</si>
  <si>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</si>
  <si>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</si>
  <si>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</si>
  <si>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</si>
  <si>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</si>
  <si>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</si>
  <si>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</si>
  <si>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</si>
  <si>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</si>
  <si>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</si>
  <si>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</si>
  <si>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</si>
  <si>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</si>
  <si>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</si>
  <si>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</si>
  <si>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</si>
  <si>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</si>
  <si>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</si>
  <si>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</si>
  <si>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</si>
  <si>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</si>
  <si>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</si>
  <si>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</si>
  <si>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</si>
  <si>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</si>
  <si>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</si>
  <si>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</si>
  <si>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</si>
  <si>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</si>
  <si>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</si>
  <si>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</si>
  <si>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</si>
  <si>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</si>
  <si>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</si>
  <si>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</si>
  <si>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</si>
  <si>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</si>
  <si>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</si>
  <si>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</si>
  <si>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</si>
  <si>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</si>
  <si>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</si>
  <si>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</si>
  <si>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</si>
  <si>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</si>
  <si>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</si>
  <si>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</si>
  <si>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</si>
  <si>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</si>
  <si>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</si>
  <si>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</si>
  <si>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</si>
  <si>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</si>
  <si>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</si>
  <si>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</si>
  <si>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</si>
  <si>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</si>
  <si>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</si>
  <si>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</si>
  <si>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</si>
  <si>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</si>
  <si>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</si>
  <si>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</si>
  <si>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</si>
  <si>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</si>
  <si>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</si>
  <si>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</si>
  <si>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</si>
  <si>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</si>
  <si>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</si>
  <si>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</si>
  <si>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</si>
  <si>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</si>
  <si>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</si>
  <si>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</si>
  <si>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</si>
  <si>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</si>
  <si>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</si>
  <si>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</si>
  <si>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</si>
  <si>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</si>
  <si>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</si>
  <si>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</si>
  <si>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</si>
  <si>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</si>
  <si>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</si>
  <si>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</si>
  <si>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</si>
  <si>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</si>
  <si>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</si>
  <si>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</si>
  <si>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</si>
  <si>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</si>
  <si>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</si>
  <si>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</si>
  <si>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</si>
  <si>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</si>
  <si>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</si>
  <si>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</si>
  <si>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</si>
  <si>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</si>
  <si>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</si>
  <si>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</si>
  <si>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</si>
  <si>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</si>
  <si>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</si>
  <si>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</si>
  <si>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</si>
  <si>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</si>
  <si>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</si>
  <si>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</si>
  <si>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</si>
  <si>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</si>
  <si>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</si>
  <si>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</si>
  <si>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</si>
  <si>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</si>
  <si>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</si>
  <si>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</si>
  <si>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</si>
  <si>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</si>
  <si>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</si>
  <si>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</si>
  <si>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</si>
  <si>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</si>
  <si>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</si>
  <si>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</si>
  <si>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</si>
  <si>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</si>
  <si>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</si>
  <si>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</si>
  <si>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</si>
  <si>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</si>
  <si>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</si>
  <si>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</si>
  <si>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</si>
  <si>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</si>
  <si>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</si>
  <si>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</si>
  <si>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</si>
  <si>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</si>
  <si>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</si>
  <si>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</si>
  <si>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</si>
  <si>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</si>
  <si>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</si>
  <si>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</si>
  <si>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</si>
  <si>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</si>
  <si>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</si>
  <si>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</si>
  <si>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</si>
  <si>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</si>
  <si>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</si>
  <si>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</si>
  <si>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</si>
  <si>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</si>
  <si>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</si>
  <si>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</si>
  <si>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</si>
  <si>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</si>
  <si>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</si>
  <si>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</si>
  <si>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</si>
  <si>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</si>
  <si>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</si>
  <si>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</si>
  <si>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</si>
  <si>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</si>
  <si>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</si>
  <si>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</si>
  <si>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</si>
  <si>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</si>
  <si>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</si>
  <si>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</si>
  <si>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</si>
  <si>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</si>
  <si>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</si>
  <si>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</si>
  <si>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</si>
  <si>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</si>
  <si>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</si>
  <si>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</si>
  <si>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</si>
  <si>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</si>
  <si>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</si>
  <si>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</si>
  <si>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</si>
  <si>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</si>
  <si>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</si>
  <si>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</si>
  <si>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</si>
  <si>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</si>
  <si>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</si>
  <si>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</si>
  <si>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</si>
  <si>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</si>
  <si>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</si>
  <si>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</si>
  <si>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</si>
  <si>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</si>
  <si>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</si>
  <si>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</si>
  <si>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</si>
  <si>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</si>
  <si>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</si>
  <si>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</si>
  <si>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</si>
  <si>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</si>
  <si>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</si>
  <si>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</si>
  <si>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</si>
  <si>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</si>
  <si>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</si>
  <si>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</si>
  <si>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</si>
  <si>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</si>
  <si>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</si>
  <si>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</si>
  <si>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</si>
  <si>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</si>
  <si>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</si>
  <si>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</si>
  <si>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</si>
  <si>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</si>
  <si>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</si>
  <si>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</si>
  <si>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</si>
  <si>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</si>
  <si>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</si>
  <si>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</si>
  <si>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</si>
  <si>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</si>
  <si>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</si>
  <si>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</si>
  <si>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</si>
  <si>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</si>
  <si>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</si>
  <si>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</si>
  <si>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</si>
  <si>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</si>
  <si>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</si>
  <si>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</si>
  <si>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</si>
  <si>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</si>
  <si>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</si>
  <si>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</si>
  <si>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</si>
  <si>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</si>
  <si>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</si>
  <si>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</si>
  <si>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</si>
  <si>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</si>
  <si>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</si>
  <si>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</si>
  <si>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</si>
  <si>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</si>
  <si>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</si>
  <si>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</si>
  <si>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</si>
  <si>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</si>
  <si>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</si>
  <si>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</si>
  <si>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</si>
  <si>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</si>
  <si>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</si>
  <si>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</si>
  <si>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</si>
  <si>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</si>
  <si>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</si>
  <si>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</si>
  <si>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</si>
  <si>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</si>
  <si>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</si>
  <si>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</si>
  <si>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</si>
  <si>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</si>
  <si>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</si>
  <si>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</si>
  <si>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</si>
  <si>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</si>
  <si>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</si>
  <si>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</si>
  <si>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</si>
  <si>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</si>
  <si>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</si>
  <si>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</si>
  <si>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</si>
  <si>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</si>
  <si>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</si>
  <si>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</si>
  <si>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</si>
  <si>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</si>
  <si>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</si>
  <si>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</si>
  <si>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</si>
  <si>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</si>
  <si>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</si>
  <si>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</si>
  <si>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</si>
  <si>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</si>
  <si>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</si>
  <si>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</si>
  <si>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</si>
  <si>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</si>
  <si>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</si>
  <si>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</si>
  <si>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</si>
  <si>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</si>
  <si>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</si>
  <si>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</si>
  <si>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</si>
  <si>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</si>
  <si>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</si>
  <si>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</si>
  <si>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3/1</t>
  </si>
  <si>
    <t>เด็กชาย กันต์กวี  วงสเติน</t>
  </si>
  <si>
    <t>เด็กชาย ก้องกิดากร  เมืองมูลไชย</t>
  </si>
  <si>
    <t>เด็กชาย เขมณัฐ  สิงห์ใจมา</t>
  </si>
  <si>
    <t>เด็กหญิง ชญานันท์  มาหล้า</t>
  </si>
  <si>
    <t>เด็กหญิง ณัฏฐธิดา  อิ่มเอี่ยม</t>
  </si>
  <si>
    <t>เด็กหญิง ดรัลพร  หล้าอ่อน</t>
  </si>
  <si>
    <t>เด็กชาย นนทชา  เมืองเดช</t>
  </si>
  <si>
    <t>เด็กหญิง ปุญญิสา  ไชยจันดี</t>
  </si>
  <si>
    <t>เด็กชาย ภูเบศ  สุขรวย</t>
  </si>
  <si>
    <t>เด็กชาย รัชชานนท์  เตชะวงศ์</t>
  </si>
  <si>
    <t>เด็กหญิง วรัญญา  คล้ายวิเชียร</t>
  </si>
  <si>
    <t>เด็กหญิง ศรัญญา  ตาอ้ายเทือก</t>
  </si>
  <si>
    <t>เด็กหญิง เสาวรส  สุวรรณเตชา</t>
  </si>
  <si>
    <t>เด็กชาย พงศ์ศรันย์  อภิวัฒน์</t>
  </si>
  <si>
    <t>12393</t>
  </si>
  <si>
    <t>12395</t>
  </si>
  <si>
    <t>12396</t>
  </si>
  <si>
    <t>12397</t>
  </si>
  <si>
    <t>12398</t>
  </si>
  <si>
    <t>12400</t>
  </si>
  <si>
    <t>12404</t>
  </si>
  <si>
    <t>12406</t>
  </si>
  <si>
    <t>12409</t>
  </si>
  <si>
    <t>12410</t>
  </si>
  <si>
    <t>12412</t>
  </si>
  <si>
    <t>12414</t>
  </si>
  <si>
    <t>12419</t>
  </si>
  <si>
    <t>12782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</si>
</sst>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E9" sqref="E9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395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21.428571428571431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21.428571428571431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42.857142857142861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42.857142857142861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5</v>
      </c>
      <c r="G20" s="1325">
        <f>IF($C$10="กิจกรรมพัฒนาผู้เรียน","---",IF(F$20=0,0,(100/SUM(F$16:F$22))*F20))</f>
        <v>35.714285714285715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5</v>
      </c>
      <c r="J20" s="1325">
        <f>IF($C$10="กิจกรรมพัฒนาผู้เรียน","---",IF(I$20=0,0,(100/SUM(I$16:I$22))*I20))</f>
        <v>35.714285714285715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14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14</v>
      </c>
      <c r="G25" s="462"/>
      <c r="H25" s="480" t="s">
        <v>245</v>
      </c>
      <c r="I25" s="462">
        <f>IF('ชื่อ-คะแนน'!C6="","",'ชื่อ-คะแนน'!AX70)</f>
        <v>14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14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14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14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14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14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3/1</v>
      </c>
      <c r="B6" s="809">
        <f>IF('ชื่อ-คะแนน'!C6="","",SUM(F6:O6))</f>
        <v>14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14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14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3/1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14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14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14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14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14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3/1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12393</v>
      </c>
      <c r="D8" s="421" t="str">
        <f>'ชื่อ-คะแนน'!DB6</f>
        <v>เด็กชาย กันต์กวี  วงสเติน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12395</v>
      </c>
      <c r="D9" s="336" t="str">
        <f>'ชื่อ-คะแนน'!DB7</f>
        <v>เด็กชาย ก้องกิดากร  เมืองมูลไชย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12396</v>
      </c>
      <c r="D10" s="336" t="str">
        <f>'ชื่อ-คะแนน'!DB8</f>
        <v>เด็กชาย เขมณัฐ  สิงห์ใจมา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12397</v>
      </c>
      <c r="D11" s="336" t="str">
        <f>'ชื่อ-คะแนน'!DB9</f>
        <v>เด็กหญิง ชญานันท์  มาหล้า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12398</v>
      </c>
      <c r="D12" s="336" t="str">
        <f>'ชื่อ-คะแนน'!DB10</f>
        <v>เด็กหญิง ณัฏฐธิดา  อิ่มเอี่ยม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12400</v>
      </c>
      <c r="D13" s="325" t="str">
        <f>'ชื่อ-คะแนน'!DB11</f>
        <v>เด็กหญิง ดรัลพร  หล้าอ่อน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12404</v>
      </c>
      <c r="D14" s="336" t="str">
        <f>'ชื่อ-คะแนน'!DB12</f>
        <v>เด็กชาย นนทชา  เมืองเดช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12406</v>
      </c>
      <c r="D15" s="336" t="str">
        <f>'ชื่อ-คะแนน'!DB13</f>
        <v>เด็กหญิง ปุญญิสา  ไชยจันดี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12409</v>
      </c>
      <c r="D16" s="336" t="str">
        <f>'ชื่อ-คะแนน'!DB14</f>
        <v>เด็กชาย ภูเบศ  สุขรวย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12410</v>
      </c>
      <c r="D17" s="336" t="str">
        <f>'ชื่อ-คะแนน'!DB15</f>
        <v>เด็กชาย รัชชานนท์  เตชะวงศ์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12412</v>
      </c>
      <c r="D18" s="325" t="str">
        <f>'ชื่อ-คะแนน'!DB16</f>
        <v>เด็กหญิง วรัญญา  คล้ายวิเชียร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12414</v>
      </c>
      <c r="D19" s="336" t="str">
        <f>'ชื่อ-คะแนน'!DB17</f>
        <v>เด็กหญิง ศรัญญา  ตาอ้ายเทือก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12419</v>
      </c>
      <c r="D20" s="336" t="str">
        <f>'ชื่อ-คะแนน'!DB18</f>
        <v>เด็กหญิง เสาวรส  สุวรรณเตชา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>
        <f>'ชื่อ-คะแนน'!A19</f>
        <v>14</v>
      </c>
      <c r="C21" s="429" t="str">
        <f>'ชื่อ-คะแนน'!B19</f>
        <v>12782</v>
      </c>
      <c r="D21" s="336" t="str">
        <f>'ชื่อ-คะแนน'!DB19</f>
        <v>เด็กชาย พงศ์ศรันย์  อภิวัฒน์</v>
      </c>
      <c r="E21" s="430" t="str">
        <f>'ชื่อ-คะแนน'!D19</f>
        <v>เรียน</v>
      </c>
      <c r="F21" s="431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>0</v>
      </c>
      <c r="G21" s="432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>0</v>
      </c>
      <c r="H21" s="433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>0</v>
      </c>
      <c r="I21" s="434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>0</v>
      </c>
      <c r="J21" s="435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>0</v>
      </c>
      <c r="K21" s="436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>0</v>
      </c>
      <c r="L21" s="431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>0</v>
      </c>
      <c r="M21" s="432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>0</v>
      </c>
      <c r="N21" s="433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>0</v>
      </c>
      <c r="O21" s="434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>0</v>
      </c>
      <c r="P21" s="435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>0</v>
      </c>
      <c r="Q21" s="436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>0</v>
      </c>
      <c r="R21" s="1051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>0</v>
      </c>
      <c r="S21" s="1052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>0</v>
      </c>
      <c r="T21" s="1070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>0</v>
      </c>
      <c r="U21" s="1053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>0</v>
      </c>
      <c r="V21" s="1054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>0</v>
      </c>
      <c r="W21" s="1055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>0</v>
      </c>
      <c r="X21" s="1051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>0</v>
      </c>
      <c r="Y21" s="1052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>0</v>
      </c>
      <c r="Z21" s="1070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>0</v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>
        <f>IF('ชื่อ-คะแนน'!C19="","",IF(E21="พัก","--",IF(E21="ออก","--",IF(E21="ย้าย","--",(F21+I21+L21+O21+R21+U21+X21+AA21)/2))))</f>
        <v>0</v>
      </c>
      <c r="AE21" s="1056">
        <f>IF('ชื่อ-คะแนน'!C19="","",IF(E21="พัก","--",IF(E21="ออก","--",IF(E21="ย้าย","--",(G21+J21+M21+P21+S21+V21+Y21+AB21)/2))))</f>
        <v>0</v>
      </c>
      <c r="AF21" s="1057">
        <f>IF('ชื่อ-คะแนน'!C19="","",IF(E21="พัก","--",IF(E21="ออก","--",IF(E21="ย้าย","--",(H21+K21+N21+Q21+T21+W21+Z21+AC21)/2))))</f>
        <v>0</v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3/1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12393</v>
      </c>
      <c r="D5" s="241" t="str">
        <f>'ชื่อ-คะแนน'!DB6</f>
        <v>เด็กชาย กันต์กวี  วงสเติน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12395</v>
      </c>
      <c r="D6" s="248" t="str">
        <f>'ชื่อ-คะแนน'!DB7</f>
        <v>เด็กชาย ก้องกิดากร  เมืองมูลไชย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12396</v>
      </c>
      <c r="D7" s="248" t="str">
        <f>'ชื่อ-คะแนน'!DB8</f>
        <v>เด็กชาย เขมณัฐ  สิงห์ใจมา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12397</v>
      </c>
      <c r="D8" s="248" t="str">
        <f>'ชื่อ-คะแนน'!DB9</f>
        <v>เด็กหญิง ชญานันท์  มาหล้า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12398</v>
      </c>
      <c r="D9" s="248" t="str">
        <f>'ชื่อ-คะแนน'!DB10</f>
        <v>เด็กหญิง ณัฏฐธิดา  อิ่มเอี่ยม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12400</v>
      </c>
      <c r="D10" s="241" t="str">
        <f>'ชื่อ-คะแนน'!DB11</f>
        <v>เด็กหญิง ดรัลพร  หล้าอ่อน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12404</v>
      </c>
      <c r="D11" s="248" t="str">
        <f>'ชื่อ-คะแนน'!DB12</f>
        <v>เด็กชาย นนทชา  เมืองเดช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12406</v>
      </c>
      <c r="D12" s="248" t="str">
        <f>'ชื่อ-คะแนน'!DB13</f>
        <v>เด็กหญิง ปุญญิสา  ไชยจันดี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12409</v>
      </c>
      <c r="D13" s="248" t="str">
        <f>'ชื่อ-คะแนน'!DB14</f>
        <v>เด็กชาย ภูเบศ  สุขรวย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12410</v>
      </c>
      <c r="D14" s="248" t="str">
        <f>'ชื่อ-คะแนน'!DB15</f>
        <v>เด็กชาย รัชชานนท์  เตชะวงศ์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12412</v>
      </c>
      <c r="D15" s="241" t="str">
        <f>'ชื่อ-คะแนน'!DB16</f>
        <v>เด็กหญิง วรัญญา  คล้ายวิเชียร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12414</v>
      </c>
      <c r="D16" s="248" t="str">
        <f>'ชื่อ-คะแนน'!DB17</f>
        <v>เด็กหญิง ศรัญญา  ตาอ้ายเทือก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12419</v>
      </c>
      <c r="D17" s="248" t="str">
        <f>'ชื่อ-คะแนน'!DB18</f>
        <v>เด็กหญิง เสาวรส  สุวรรณเตชา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>
        <f>'ชื่อ-คะแนน'!A19</f>
        <v>14</v>
      </c>
      <c r="C18" s="247" t="str">
        <f>'ชื่อ-คะแนน'!B19</f>
        <v>12782</v>
      </c>
      <c r="D18" s="248" t="str">
        <f>'ชื่อ-คะแนน'!DB19</f>
        <v>เด็กชาย พงศ์ศรันย์  อภิวัฒน์</v>
      </c>
      <c r="E18" s="262">
        <f>'ชื่อ-คะแนน'!CT19</f>
        <v>0</v>
      </c>
      <c r="F18" s="263">
        <f>แจ้งผล_1!P20</f>
        <v>0</v>
      </c>
      <c r="G18" s="249">
        <f>แจ้งผล_1!W20</f>
        <v>1</v>
      </c>
      <c r="H18" s="250">
        <f>เวลา2!EJ20</f>
        <v>68</v>
      </c>
      <c r="I18" s="251" t="str">
        <f>IF('ชื่อ-คะแนน'!C19="","",IF(ปก!$D$10="กิจกรรมพัฒนาผู้เรียน","",แจ้งผล_1!AA20))</f>
        <v>-</v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3/1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12393</v>
      </c>
      <c r="D5" s="241" t="str">
        <f>'ชื่อ-คะแนน'!DB6</f>
        <v>เด็กชาย กันต์กวี  วงสเติน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12395</v>
      </c>
      <c r="D6" s="248" t="str">
        <f>'ชื่อ-คะแนน'!DB7</f>
        <v>เด็กชาย ก้องกิดากร  เมืองมูลไชย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12396</v>
      </c>
      <c r="D7" s="248" t="str">
        <f>'ชื่อ-คะแนน'!DB8</f>
        <v>เด็กชาย เขมณัฐ  สิงห์ใจมา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12397</v>
      </c>
      <c r="D8" s="248" t="str">
        <f>'ชื่อ-คะแนน'!DB9</f>
        <v>เด็กหญิง ชญานันท์  มาหล้า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12398</v>
      </c>
      <c r="D9" s="248" t="str">
        <f>'ชื่อ-คะแนน'!DB10</f>
        <v>เด็กหญิง ณัฏฐธิดา  อิ่มเอี่ยม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12400</v>
      </c>
      <c r="D10" s="241" t="str">
        <f>'ชื่อ-คะแนน'!DB11</f>
        <v>เด็กหญิง ดรัลพร  หล้าอ่อน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12404</v>
      </c>
      <c r="D11" s="248" t="str">
        <f>'ชื่อ-คะแนน'!DB12</f>
        <v>เด็กชาย นนทชา  เมืองเดช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12406</v>
      </c>
      <c r="D12" s="248" t="str">
        <f>'ชื่อ-คะแนน'!DB13</f>
        <v>เด็กหญิง ปุญญิสา  ไชยจันดี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12409</v>
      </c>
      <c r="D13" s="248" t="str">
        <f>'ชื่อ-คะแนน'!DB14</f>
        <v>เด็กชาย ภูเบศ  สุขรวย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12410</v>
      </c>
      <c r="D14" s="248" t="str">
        <f>'ชื่อ-คะแนน'!DB15</f>
        <v>เด็กชาย รัชชานนท์  เตชะวงศ์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12412</v>
      </c>
      <c r="D15" s="241" t="str">
        <f>'ชื่อ-คะแนน'!DB16</f>
        <v>เด็กหญิง วรัญญา  คล้ายวิเชียร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12414</v>
      </c>
      <c r="D16" s="248" t="str">
        <f>'ชื่อ-คะแนน'!DB17</f>
        <v>เด็กหญิง ศรัญญา  ตาอ้ายเทือก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12419</v>
      </c>
      <c r="D17" s="248" t="str">
        <f>'ชื่อ-คะแนน'!DB18</f>
        <v>เด็กหญิง เสาวรส  สุวรรณเตชา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>
        <f>'ชื่อ-คะแนน'!A19</f>
        <v>14</v>
      </c>
      <c r="C18" s="247" t="str">
        <f>'ชื่อ-คะแนน'!B19</f>
        <v>12782</v>
      </c>
      <c r="D18" s="248" t="str">
        <f>'ชื่อ-คะแนน'!DB19</f>
        <v>เด็กชาย พงศ์ศรันย์  อภิวัฒน์</v>
      </c>
      <c r="E18" s="287">
        <f>เวลา2!EJ20</f>
        <v>68</v>
      </c>
      <c r="F18" s="288" t="str">
        <f>แจ้งผล_1!AA20</f>
        <v>-</v>
      </c>
      <c r="G18" s="284">
        <f>เวลา2!EM20</f>
        <v>94.444444444444443</v>
      </c>
      <c r="H18" s="289" t="str">
        <f>เวลา2!EN20</f>
        <v>-</v>
      </c>
      <c r="I18" s="290" t="str">
        <f>เวลา2!EO20</f>
        <v>-</v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3/1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12393</v>
      </c>
      <c r="C5" s="325" t="str">
        <f>'ชื่อ-คะแนน'!DB6</f>
        <v>เด็กชาย กันต์กวี  วงสเติน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12395</v>
      </c>
      <c r="C6" s="336" t="str">
        <f>'ชื่อ-คะแนน'!DB7</f>
        <v>เด็กชาย ก้องกิดากร  เมืองมูลไชย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12396</v>
      </c>
      <c r="C7" s="336" t="str">
        <f>'ชื่อ-คะแนน'!DB8</f>
        <v>เด็กชาย เขมณัฐ  สิงห์ใจมา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12397</v>
      </c>
      <c r="C8" s="336" t="str">
        <f>'ชื่อ-คะแนน'!DB9</f>
        <v>เด็กหญิง ชญานันท์  มาหล้า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12398</v>
      </c>
      <c r="C9" s="336" t="str">
        <f>'ชื่อ-คะแนน'!DB10</f>
        <v>เด็กหญิง ณัฏฐธิดา  อิ่มเอี่ยม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12400</v>
      </c>
      <c r="C10" s="325" t="str">
        <f>'ชื่อ-คะแนน'!DB11</f>
        <v>เด็กหญิง ดรัลพร  หล้าอ่อน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12404</v>
      </c>
      <c r="C11" s="336" t="str">
        <f>'ชื่อ-คะแนน'!DB12</f>
        <v>เด็กชาย นนทชา  เมืองเดช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12406</v>
      </c>
      <c r="C12" s="336" t="str">
        <f>'ชื่อ-คะแนน'!DB13</f>
        <v>เด็กหญิง ปุญญิสา  ไชยจันดี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12409</v>
      </c>
      <c r="C13" s="336" t="str">
        <f>'ชื่อ-คะแนน'!DB14</f>
        <v>เด็กชาย ภูเบศ  สุขรวย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12410</v>
      </c>
      <c r="C14" s="336" t="str">
        <f>'ชื่อ-คะแนน'!DB15</f>
        <v>เด็กชาย รัชชานนท์  เตชะวงศ์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12412</v>
      </c>
      <c r="C15" s="325" t="str">
        <f>'ชื่อ-คะแนน'!DB16</f>
        <v>เด็กหญิง วรัญญา  คล้ายวิเชียร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12414</v>
      </c>
      <c r="C16" s="336" t="str">
        <f>'ชื่อ-คะแนน'!DB17</f>
        <v>เด็กหญิง ศรัญญา  ตาอ้ายเทือก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12419</v>
      </c>
      <c r="C17" s="336" t="str">
        <f>'ชื่อ-คะแนน'!DB18</f>
        <v>เด็กหญิง เสาวรส  สุวรรณเตชา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>
        <f>'ชื่อ-คะแนน'!A19</f>
        <v>14</v>
      </c>
      <c r="B18" s="335" t="str">
        <f>'ชื่อ-คะแนน'!B19</f>
        <v>12782</v>
      </c>
      <c r="C18" s="336" t="str">
        <f>'ชื่อ-คะแนน'!DB19</f>
        <v>เด็กชาย พงศ์ศรันย์  อภิวัฒน์</v>
      </c>
      <c r="D18" s="337" t="str">
        <f>'ชื่อ-คะแนน'!D19</f>
        <v>เรียน</v>
      </c>
      <c r="E18" s="338">
        <f>แจ้งผล_1!K20</f>
        <v>0</v>
      </c>
      <c r="F18" s="339">
        <f>IF('ชื่อ-คะแนน'!C19="","",IF('ชื่อ-คะแนน'!CM19="","-",('ชื่อ-คะแนน'!AX19+'ชื่อ-คะแนน'!CO19)/2))</f>
        <v>0</v>
      </c>
      <c r="G18" s="340">
        <f>แจ้งผล_1!P20</f>
        <v>0</v>
      </c>
      <c r="H18" s="341">
        <f>เวลา2!EJ20</f>
        <v>68</v>
      </c>
      <c r="I18" s="251" t="str">
        <f>IF('ชื่อ-คะแนน'!C19="","",แจ้งผล_1!AA20)</f>
        <v>-</v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3/1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12393</v>
      </c>
      <c r="C7" s="889" t="str">
        <f>'ชื่อ-คะแนน'!DB6</f>
        <v>เด็กชาย กันต์กวี  วงสเติน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12395</v>
      </c>
      <c r="C8" s="895" t="str">
        <f>'ชื่อ-คะแนน'!DB7</f>
        <v>เด็กชาย ก้องกิดากร  เมืองมูลไชย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12396</v>
      </c>
      <c r="C9" s="895" t="str">
        <f>'ชื่อ-คะแนน'!DB8</f>
        <v>เด็กชาย เขมณัฐ  สิงห์ใจมา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12397</v>
      </c>
      <c r="C10" s="895" t="str">
        <f>'ชื่อ-คะแนน'!DB9</f>
        <v>เด็กหญิง ชญานันท์  มาหล้า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12398</v>
      </c>
      <c r="C11" s="900" t="str">
        <f>'ชื่อ-คะแนน'!DB10</f>
        <v>เด็กหญิง ณัฏฐธิดา  อิ่มเอี่ยม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12400</v>
      </c>
      <c r="C12" s="889" t="str">
        <f>'ชื่อ-คะแนน'!DB11</f>
        <v>เด็กหญิง ดรัลพร  หล้าอ่อน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12404</v>
      </c>
      <c r="C13" s="895" t="str">
        <f>'ชื่อ-คะแนน'!DB12</f>
        <v>เด็กชาย นนทชา  เมืองเดช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12406</v>
      </c>
      <c r="C14" s="895" t="str">
        <f>'ชื่อ-คะแนน'!DB13</f>
        <v>เด็กหญิง ปุญญิสา  ไชยจันดี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12409</v>
      </c>
      <c r="C15" s="895" t="str">
        <f>'ชื่อ-คะแนน'!DB14</f>
        <v>เด็กชาย ภูเบศ  สุขรวย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12410</v>
      </c>
      <c r="C16" s="900" t="str">
        <f>'ชื่อ-คะแนน'!DB15</f>
        <v>เด็กชาย รัชชานนท์  เตชะวงศ์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12412</v>
      </c>
      <c r="C17" s="889" t="str">
        <f>'ชื่อ-คะแนน'!DB16</f>
        <v>เด็กหญิง วรัญญา  คล้ายวิเชียร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12414</v>
      </c>
      <c r="C18" s="895" t="str">
        <f>'ชื่อ-คะแนน'!DB17</f>
        <v>เด็กหญิง ศรัญญา  ตาอ้ายเทือก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12419</v>
      </c>
      <c r="C19" s="895" t="str">
        <f>'ชื่อ-คะแนน'!DB18</f>
        <v>เด็กหญิง เสาวรส  สุวรรณเตชา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>
        <f>'ชื่อ-คะแนน'!A19</f>
        <v>14</v>
      </c>
      <c r="B20" s="894" t="str">
        <f>'ชื่อ-คะแนน'!B19</f>
        <v>12782</v>
      </c>
      <c r="C20" s="895" t="str">
        <f>'ชื่อ-คะแนน'!DB19</f>
        <v>เด็กชาย พงศ์ศรันย์  อภิวัฒน์</v>
      </c>
      <c r="D20" s="620" t="str">
        <f>'ชื่อ-คะแนน'!D19</f>
        <v>เรียน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10" activePane="bottomRight" state="frozen"/>
      <selection pane="topRight" activeCell="H1" sqref="H1"/>
      <selection pane="bottomLeft" activeCell="A7" sqref="A7"/>
      <selection pane="bottomRight" activeCell="AR15" sqref="AR15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410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1528900037424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เด็กชาย กันต์กวี  วงสเติน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411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1508600060374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ก้องกิดากร  เมืองมูลไชย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412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1529902602383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เด็กชาย เขมณัฐ  สิงห์ใจมา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413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1528900036215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เด็กหญิง ชญานันท์  มาหล้า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414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1639900610361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เด็กหญิง ณัฏฐธิดา  อิ่มเอี่ยม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415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1639900615304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ดรัลพร  หล้าอ่อน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416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1639900614430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นนทชา  เมืองเดช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417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1567700086781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ปุญญิสา  ไชยจันดี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418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1629901036707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ภูเบศ  สุขรวย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419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1529902602570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รัชชานนท์  เตชะวงศ์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420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1639500032981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เด็กหญิง วรัญญา  คล้ายวิเชียร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421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>
        <v>1529902600216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เด็กหญิง ศรัญญา  ตาอ้ายเทือก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422</v>
      </c>
      <c r="C18" s="647" t="s">
        <v>408</v>
      </c>
      <c r="D18" s="620" t="str">
        <f t="shared" si="0"/>
        <v>เรียน</v>
      </c>
      <c r="E18" s="690" t="str">
        <f t="shared" si="31"/>
        <v/>
      </c>
      <c r="F18" s="696">
        <v>1529902607661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เด็กหญิง เสาวรส  สุวรรณเตชา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>
        <f t="shared" si="30"/>
        <v>14</v>
      </c>
      <c r="B19" s="646" t="s">
        <v>423</v>
      </c>
      <c r="C19" s="647" t="s">
        <v>409</v>
      </c>
      <c r="D19" s="620" t="str">
        <f t="shared" si="0"/>
        <v>เรียน</v>
      </c>
      <c r="E19" s="690" t="str">
        <f t="shared" si="31"/>
        <v/>
      </c>
      <c r="F19" s="696">
        <v>1219901586964</v>
      </c>
      <c r="G19" s="697">
        <f t="shared" si="1"/>
        <v>14</v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>
        <f t="shared" si="2"/>
        <v>0</v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>
        <f t="shared" si="4"/>
        <v>0</v>
      </c>
      <c r="AB19" s="1019">
        <f t="shared" si="5"/>
        <v>0</v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>
        <f t="shared" si="6"/>
        <v>0</v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>
        <f t="shared" si="8"/>
        <v>0</v>
      </c>
      <c r="AW19" s="1019">
        <f t="shared" si="9"/>
        <v>0</v>
      </c>
      <c r="AX19" s="654">
        <f t="shared" si="10"/>
        <v>0</v>
      </c>
      <c r="AY19" s="655">
        <f>IF(C19="","",IF(AX19="ผิด","ผิด",IF(AX19="","-",IF(AX19="-","-",IF(AX19&gt;100,"&gt;100",IF(ปก!$D$10="กิจกรรมพัฒนาผู้เรียน",(AX19/$AX$5)*100,AX19))))))</f>
        <v>0</v>
      </c>
      <c r="AZ19" s="656">
        <f t="shared" si="11"/>
        <v>14</v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>
        <f t="shared" si="12"/>
        <v>0</v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>
        <f t="shared" si="13"/>
        <v>0</v>
      </c>
      <c r="BT19" s="1019">
        <f t="shared" si="14"/>
        <v>0</v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>
        <f t="shared" si="15"/>
        <v>0</v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>
        <f t="shared" si="19"/>
        <v>0</v>
      </c>
      <c r="CN19" s="1019">
        <f t="shared" si="20"/>
        <v>0</v>
      </c>
      <c r="CO19" s="626">
        <f t="shared" si="21"/>
        <v>0</v>
      </c>
      <c r="CP19" s="698">
        <f t="shared" si="22"/>
        <v>0</v>
      </c>
      <c r="CQ19" s="659">
        <f>IF(C19="","",IF(BJ19=0,0,IF(CM19="ผิด","ผิด",IF(CM19="","-",IF(CP19="-","-",IF(CP19&gt;100,"&gt;100",IF(ปก!$D$10="กิจกรรมพัฒนาผู้เรียน",((CP19)/($CP$5)*100),CP19)))))))</f>
        <v>0</v>
      </c>
      <c r="CR19" s="699">
        <f t="shared" si="23"/>
        <v>0</v>
      </c>
      <c r="CS19" s="700">
        <f t="shared" si="24"/>
        <v>0</v>
      </c>
      <c r="CT19" s="662">
        <f>IF(C19="","",IF(BJ19=0,0,IF(CS19="-","-",IF(CM19="ผิด","ผิด",IF(CS19&gt;100,"เกิน",IF(ปก!$D$10="กิจกรรมพัฒนาผู้เรียน",(CS19/$CS$5*100),CS19))))))</f>
        <v>0</v>
      </c>
      <c r="CU19" s="701" t="str">
        <f t="shared" si="25"/>
        <v>0</v>
      </c>
      <c r="CV19" s="641" t="str">
        <f>IF(CM19="","",IF(CM19="ผิด","",IF(ปก!$D$10="กิจกรรมพัฒนาผู้เรียน",(VLOOKUP(CT19,CC$69:CE$71,3)),CU19)))</f>
        <v>0</v>
      </c>
      <c r="CW19" s="1160" t="str">
        <f t="shared" si="26"/>
        <v>0</v>
      </c>
      <c r="CX19" s="665">
        <f t="shared" si="27"/>
        <v>1</v>
      </c>
      <c r="CY19" s="665">
        <f t="shared" si="28"/>
        <v>1</v>
      </c>
      <c r="CZ19" s="666"/>
      <c r="DA19" s="1206">
        <f t="shared" si="29"/>
        <v>14</v>
      </c>
      <c r="DB19" s="1250" t="str">
        <f t="shared" si="32"/>
        <v>เด็กชาย พงศ์ศรันย์  อภิวัฒน์</v>
      </c>
      <c r="DC19" s="1126">
        <f>IF($C19="","",IF(ปก!$C$10="กิจกรรมพัฒนาผู้เรียน","-",IF($D19="พัก","-",IF($D19="ออก","-",VLOOKUP($CW19,$DU$7:$DW$12,3)))))</f>
        <v>1</v>
      </c>
      <c r="DD19" s="1126">
        <f>IF($C19="","",IF(ปก!$C$10="กิจกรรมพัฒนาผู้เรียน","-",IF($D19="พัก","-",IF($D19="ออก","-",VLOOKUP($CW19,$DU$7:$DW$12,3)))))</f>
        <v>1</v>
      </c>
      <c r="DE19" s="1126">
        <f>IF($C19="","",IF(ปก!$C$10="กิจกรรมพัฒนาผู้เรียน","-",IF($D19="พัก","-",IF($D19="ออก","-",VLOOKUP($CW19,$DU$7:$DW$12,3)))))</f>
        <v>1</v>
      </c>
      <c r="DF19" s="1126">
        <f>IF($C19="","",IF(ปก!$C$10="กิจกรรมพัฒนาผู้เรียน","-",IF($D19="พัก","-",IF($D19="ออก","-",VLOOKUP($CW19,$DU$7:$DW$12,3)))))</f>
        <v>1</v>
      </c>
      <c r="DG19" s="1126">
        <f>IF($C19="","",IF(ปก!$C$10="กิจกรรมพัฒนาผู้เรียน","-",IF($D19="พัก","-",IF($D19="ออก","-",VLOOKUP($CW19,$DU$7:$DW$12,3)))))</f>
        <v>1</v>
      </c>
      <c r="DH19" s="1190">
        <f>IF($C19="","",IF(ปก!$C$10="กิจกรรมพัฒนาผู้เรียน","-",IF($D19="พัก","-",IF($D19="ออก","-",(ROUND(MODE(DC19:DG19),0))))))</f>
        <v>1</v>
      </c>
      <c r="DI19" s="1191">
        <f>IF($C19="","",IF(ปก!$C$10="กิจกรรมพัฒนาผู้เรียน","-",IF($D19="พัก","-",IF($D19="ออก","-",VLOOKUP($CW19,$DU$7:$DW$12,3)))))</f>
        <v>1</v>
      </c>
      <c r="DJ19" s="1191">
        <f>IF($C19="","",IF(ปก!$C$10="กิจกรรมพัฒนาผู้เรียน","-",IF($D19="พัก","-",IF($D19="ออก","-",VLOOKUP($CW19,$DU$7:$DW$12,3)))))</f>
        <v>1</v>
      </c>
      <c r="DK19" s="1191">
        <f>IF($C19="","",IF(ปก!$C$10="กิจกรรมพัฒนาผู้เรียน","-",IF($D19="พัก","-",IF($D19="ออก","-",VLOOKUP($CW19,$DU$7:$DW$12,3)))))</f>
        <v>1</v>
      </c>
      <c r="DL19" s="1191">
        <f>IF($C19="","",IF(ปก!$C$10="กิจกรรมพัฒนาผู้เรียน","-",IF($D19="พัก","-",IF($D19="ออก","-",VLOOKUP($CW19,$DU$7:$DW$12,3)))))</f>
        <v>1</v>
      </c>
      <c r="DM19" s="1191">
        <f>IF($C19="","",IF(ปก!$C$10="กิจกรรมพัฒนาผู้เรียน","-",IF($D19="พัก","-",IF($D19="ออก","-",VLOOKUP($CW19,$DU$7:$DW$12,3)))))</f>
        <v>1</v>
      </c>
      <c r="DN19" s="1191">
        <f>IF($C19="","",IF(ปก!$C$10="กิจกรรมพัฒนาผู้เรียน","-",IF($D19="พัก","-",IF($D19="ออก","-",VLOOKUP($CW19,$DU$7:$DW$12,3)))))</f>
        <v>1</v>
      </c>
      <c r="DO19" s="1191">
        <f>IF($C19="","",IF(ปก!$C$10="กิจกรรมพัฒนาผู้เรียน","-",IF($D19="พัก","-",IF($D19="ออก","-",VLOOKUP($CW19,$DU$7:$DW$12,3)))))</f>
        <v>1</v>
      </c>
      <c r="DP19" s="1191">
        <f>IF($C19="","",IF(ปก!$C$10="กิจกรรมพัฒนาผู้เรียน","-",IF($D19="พัก","-",IF($D19="ออก","-",VLOOKUP($CW19,$DU$7:$DW$12,3)))))</f>
        <v>1</v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>
        <f>IF($C19="","",IF(ปก!$C$10="กิจกรรมพัฒนาผู้เรียน","-",IF($D19="พัก","-",IF($D19="ออก","-",(ROUND(MODE(DI19:DQ19),0))))))</f>
        <v>1</v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5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5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14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14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14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14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14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14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12393</v>
      </c>
      <c r="C7" s="889" t="str">
        <f>'ชื่อ-คะแนน'!DB6</f>
        <v>เด็กชาย กันต์กวี  วงสเติน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12395</v>
      </c>
      <c r="C8" s="895" t="str">
        <f>'ชื่อ-คะแนน'!DB7</f>
        <v>เด็กชาย ก้องกิดากร  เมืองมูลไชย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12396</v>
      </c>
      <c r="C9" s="895" t="str">
        <f>'ชื่อ-คะแนน'!DB8</f>
        <v>เด็กชาย เขมณัฐ  สิงห์ใจมา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12397</v>
      </c>
      <c r="C10" s="895" t="str">
        <f>'ชื่อ-คะแนน'!DB9</f>
        <v>เด็กหญิง ชญานันท์  มาหล้า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12398</v>
      </c>
      <c r="C11" s="900" t="str">
        <f>'ชื่อ-คะแนน'!DB10</f>
        <v>เด็กหญิง ณัฏฐธิดา  อิ่มเอี่ยม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12400</v>
      </c>
      <c r="C12" s="889" t="str">
        <f>'ชื่อ-คะแนน'!DB11</f>
        <v>เด็กหญิง ดรัลพร  หล้าอ่อน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12404</v>
      </c>
      <c r="C13" s="895" t="str">
        <f>'ชื่อ-คะแนน'!DB12</f>
        <v>เด็กชาย นนทชา  เมืองเดช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12406</v>
      </c>
      <c r="C14" s="895" t="str">
        <f>'ชื่อ-คะแนน'!DB13</f>
        <v>เด็กหญิง ปุญญิสา  ไชยจันดี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12409</v>
      </c>
      <c r="C15" s="895" t="str">
        <f>'ชื่อ-คะแนน'!DB14</f>
        <v>เด็กชาย ภูเบศ  สุขรวย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12410</v>
      </c>
      <c r="C16" s="900" t="str">
        <f>'ชื่อ-คะแนน'!DB15</f>
        <v>เด็กชาย รัชชานนท์  เตชะวงศ์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12412</v>
      </c>
      <c r="C17" s="889" t="str">
        <f>'ชื่อ-คะแนน'!DB16</f>
        <v>เด็กหญิง วรัญญา  คล้ายวิเชียร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12414</v>
      </c>
      <c r="C18" s="895" t="str">
        <f>'ชื่อ-คะแนน'!DB17</f>
        <v>เด็กหญิง ศรัญญา  ตาอ้ายเทือก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12419</v>
      </c>
      <c r="C19" s="895" t="str">
        <f>'ชื่อ-คะแนน'!DB18</f>
        <v>เด็กหญิง เสาวรส  สุวรรณเตชา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>
        <f>'ชื่อ-คะแนน'!A19</f>
        <v>14</v>
      </c>
      <c r="B20" s="894" t="str">
        <f>'ชื่อ-คะแนน'!B19</f>
        <v>12782</v>
      </c>
      <c r="C20" s="895" t="str">
        <f>'ชื่อ-คะแนน'!DB19</f>
        <v>เด็กชาย พงศ์ศรันย์  อภิวัฒน์</v>
      </c>
      <c r="D20" s="620" t="str">
        <f>'ชื่อ-คะแนน'!D19</f>
        <v>เรียน</v>
      </c>
      <c r="E20" s="621" t="str">
        <f t="shared" si="0"/>
        <v/>
      </c>
      <c r="F20" s="964">
        <f>IF('ชื่อ-คะแนน'!$C19="","",IF('ชื่อ-คะแนน'!$D19="ออก","",IF('ชื่อ-คะแนน'!$D19="ย้าย","",IF('ชื่อ-คะแนน'!$D19="พัก","",IF(F$6="?",F$6,F$6)))))</f>
        <v>2</v>
      </c>
      <c r="G20" s="965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965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5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6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2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2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2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2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2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2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2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2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2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2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2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2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2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2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2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2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2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70">
        <f>IF('ชื่อ-คะแนน'!C19="","",COUNTIF(F20:EF20,"/")+SUM(F20:EF20))</f>
        <v>36</v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12393</v>
      </c>
      <c r="C7" s="889" t="str">
        <f>'ชื่อ-คะแนน'!DB6</f>
        <v>เด็กชาย กันต์กวี  วงสเติน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12395</v>
      </c>
      <c r="C8" s="895" t="str">
        <f>'ชื่อ-คะแนน'!DB7</f>
        <v>เด็กชาย ก้องกิดากร  เมืองมูลไชย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12396</v>
      </c>
      <c r="C9" s="895" t="str">
        <f>'ชื่อ-คะแนน'!DB8</f>
        <v>เด็กชาย เขมณัฐ  สิงห์ใจมา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12397</v>
      </c>
      <c r="C10" s="895" t="str">
        <f>'ชื่อ-คะแนน'!DB9</f>
        <v>เด็กหญิง ชญานันท์  มาหล้า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12398</v>
      </c>
      <c r="C11" s="900" t="str">
        <f>'ชื่อ-คะแนน'!DB10</f>
        <v>เด็กหญิง ณัฏฐธิดา  อิ่มเอี่ยม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12400</v>
      </c>
      <c r="C12" s="889" t="str">
        <f>'ชื่อ-คะแนน'!DB11</f>
        <v>เด็กหญิง ดรัลพร  หล้าอ่อน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12404</v>
      </c>
      <c r="C13" s="895" t="str">
        <f>'ชื่อ-คะแนน'!DB12</f>
        <v>เด็กชาย นนทชา  เมืองเดช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12406</v>
      </c>
      <c r="C14" s="895" t="str">
        <f>'ชื่อ-คะแนน'!DB13</f>
        <v>เด็กหญิง ปุญญิสา  ไชยจันดี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12409</v>
      </c>
      <c r="C15" s="895" t="str">
        <f>'ชื่อ-คะแนน'!DB14</f>
        <v>เด็กชาย ภูเบศ  สุขรวย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12410</v>
      </c>
      <c r="C16" s="900" t="str">
        <f>'ชื่อ-คะแนน'!DB15</f>
        <v>เด็กชาย รัชชานนท์  เตชะวงศ์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12412</v>
      </c>
      <c r="C17" s="889" t="str">
        <f>'ชื่อ-คะแนน'!DB16</f>
        <v>เด็กหญิง วรัญญา  คล้ายวิเชียร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12414</v>
      </c>
      <c r="C18" s="895" t="str">
        <f>'ชื่อ-คะแนน'!DB17</f>
        <v>เด็กหญิง ศรัญญา  ตาอ้ายเทือก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12419</v>
      </c>
      <c r="C19" s="895" t="str">
        <f>'ชื่อ-คะแนน'!DB18</f>
        <v>เด็กหญิง เสาวรส  สุวรรณเตชา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>
        <f>'ชื่อ-คะแนน'!A19</f>
        <v>14</v>
      </c>
      <c r="B20" s="894" t="str">
        <f>'ชื่อ-คะแนน'!B19</f>
        <v>12782</v>
      </c>
      <c r="C20" s="895" t="str">
        <f>'ชื่อ-คะแนน'!DB19</f>
        <v>เด็กชาย พงศ์ศรันย์  อภิวัฒน์</v>
      </c>
      <c r="D20" s="620" t="str">
        <f>'ชื่อ-คะแนน'!D19</f>
        <v>เรียน</v>
      </c>
      <c r="E20" s="621" t="str">
        <f t="shared" si="0"/>
        <v/>
      </c>
      <c r="F20" s="958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967">
        <f>IF('ชื่อ-คะแนน'!C19="","",IF('ชื่อ-คะแนน'!$D19="ออก","",IF('ชื่อ-คะแนน'!$D19="ย้าย","",IF('ชื่อ-คะแนน'!$D19="พัก","",IF(G$6="?",G$6,G$6)))))</f>
        <v>2</v>
      </c>
      <c r="H20" s="96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2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2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2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2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2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2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2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2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2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2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2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2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2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2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2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94">
        <f>IF('ชื่อ-คะแนน'!C19="","",COUNTIF(E20:EE20,"/")+SUM(E20:EE20))</f>
        <v>32</v>
      </c>
      <c r="EJ20" s="995">
        <f>IF('ชื่อ-คะแนน'!C19="","",COUNTIF(F20:EF20,"/")+SUM(F20:EF20)+เวลา1!EI20)</f>
        <v>68</v>
      </c>
      <c r="EK20" s="103"/>
      <c r="EL20" s="53" t="str">
        <f>IF('ชื่อ-คะแนน'!C19="","",IF(EJ20&gt;=$EJ$3-$EJ$4,"-",$EJ$3-$EJ$4-EJ20))</f>
        <v>-</v>
      </c>
      <c r="EM20" s="54">
        <f>IF('ชื่อ-คะแนน'!C19="","",(EJ20/$EJ$3)*100)</f>
        <v>94.444444444444443</v>
      </c>
      <c r="EN20" s="53" t="str">
        <f>IF('ชื่อ-คะแนน'!CM19="ผิด","ผิด",IF('ชื่อ-คะแนน'!CM19="","",IF('ชื่อ-คะแนน'!CP19="-","-",IF(EM20&lt;79.5,"มส","-"))))</f>
        <v>-</v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>-</v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3/1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12393</v>
      </c>
      <c r="D7" s="421" t="str">
        <f>'ชื่อ-คะแนน'!DB6</f>
        <v>เด็กชาย กันต์กวี  วงสเติน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12395</v>
      </c>
      <c r="D8" s="336" t="str">
        <f>'ชื่อ-คะแนน'!DB7</f>
        <v>เด็กชาย ก้องกิดากร  เมืองมูลไชย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12396</v>
      </c>
      <c r="D9" s="336" t="str">
        <f>'ชื่อ-คะแนน'!DB8</f>
        <v>เด็กชาย เขมณัฐ  สิงห์ใจมา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12397</v>
      </c>
      <c r="D10" s="336" t="str">
        <f>'ชื่อ-คะแนน'!DB9</f>
        <v>เด็กหญิง ชญานันท์  มาหล้า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12398</v>
      </c>
      <c r="D11" s="336" t="str">
        <f>'ชื่อ-คะแนน'!DB10</f>
        <v>เด็กหญิง ณัฏฐธิดา  อิ่มเอี่ยม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12400</v>
      </c>
      <c r="D12" s="325" t="str">
        <f>'ชื่อ-คะแนน'!DB11</f>
        <v>เด็กหญิง ดรัลพร  หล้าอ่อน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12404</v>
      </c>
      <c r="D13" s="336" t="str">
        <f>'ชื่อ-คะแนน'!DB12</f>
        <v>เด็กชาย นนทชา  เมืองเดช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12406</v>
      </c>
      <c r="D14" s="336" t="str">
        <f>'ชื่อ-คะแนน'!DB13</f>
        <v>เด็กหญิง ปุญญิสา  ไชยจันดี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12409</v>
      </c>
      <c r="D15" s="336" t="str">
        <f>'ชื่อ-คะแนน'!DB14</f>
        <v>เด็กชาย ภูเบศ  สุขรวย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12410</v>
      </c>
      <c r="D16" s="336" t="str">
        <f>'ชื่อ-คะแนน'!DB15</f>
        <v>เด็กชาย รัชชานนท์  เตชะวงศ์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12412</v>
      </c>
      <c r="D17" s="325" t="str">
        <f>'ชื่อ-คะแนน'!DB16</f>
        <v>เด็กหญิง วรัญญา  คล้ายวิเชียร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12414</v>
      </c>
      <c r="D18" s="336" t="str">
        <f>'ชื่อ-คะแนน'!DB17</f>
        <v>เด็กหญิง ศรัญญา  ตาอ้ายเทือก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12419</v>
      </c>
      <c r="D19" s="336" t="str">
        <f>'ชื่อ-คะแนน'!DB18</f>
        <v>เด็กหญิง เสาวรส  สุวรรณเตชา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12782</v>
      </c>
      <c r="D20" s="336" t="str">
        <f>'ชื่อ-คะแนน'!DB19</f>
        <v>เด็กชาย พงศ์ศรันย์  อภิวัฒน์</v>
      </c>
      <c r="E20" s="337" t="str">
        <f>'ชื่อ-คะแนน'!D19</f>
        <v>เรียน</v>
      </c>
      <c r="F20" s="1011">
        <f>'ชื่อ-คะแนน'!R19</f>
        <v>0</v>
      </c>
      <c r="G20" s="792">
        <f>'ชื่อ-คะแนน'!AA19</f>
        <v>0</v>
      </c>
      <c r="H20" s="1011">
        <f>'ชื่อ-คะแนน'!AM19</f>
        <v>0</v>
      </c>
      <c r="I20" s="792">
        <f>'ชื่อ-คะแนน'!AV19</f>
        <v>0</v>
      </c>
      <c r="J20" s="792">
        <f>'ชื่อ-คะแนน'!AY19</f>
        <v>0</v>
      </c>
      <c r="K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L20" s="768">
        <f>'ชื่อ-คะแนน'!BT19</f>
        <v>0</v>
      </c>
      <c r="M20" s="768">
        <f>'ชื่อ-คะแนน'!CN19</f>
        <v>0</v>
      </c>
      <c r="N20" s="768">
        <f>'ชื่อ-คะแนน'!CQ19</f>
        <v>0</v>
      </c>
      <c r="O20" s="747">
        <f>'ชื่อ-คะแนน'!CT19</f>
        <v>0</v>
      </c>
      <c r="P20" s="748">
        <f>IF('ชื่อ-คะแนน'!D19="","",IF('ชื่อ-คะแนน'!D19="ออก","-",IF('ชื่อ-คะแนน'!D19="ย้าย","-",IF('ชื่อ-คะแนน'!D19="พัก","-",F20+G20+H20+I20))))</f>
        <v>0</v>
      </c>
      <c r="Q20" s="749">
        <f>IF('ชื่อ-คะแนน'!C19="","",IF(E20="ออก","-",IF(E20="พัก","-",IF(E20="ย้าย","-",IF(E20="","ผิด",IF(E20="ร","-",IF(E20="มส","-",RANK(P20,P$7:P$56,0))))))))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3/1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12393</v>
      </c>
      <c r="D7" s="421" t="str">
        <f>'ชื่อ-คะแนน'!DB6</f>
        <v>เด็กชาย กันต์กวี  วงสเติน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12395</v>
      </c>
      <c r="D8" s="336" t="str">
        <f>'ชื่อ-คะแนน'!DB7</f>
        <v>เด็กชาย ก้องกิดากร  เมืองมูลไชย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12396</v>
      </c>
      <c r="D9" s="336" t="str">
        <f>'ชื่อ-คะแนน'!DB8</f>
        <v>เด็กชาย เขมณัฐ  สิงห์ใจมา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12397</v>
      </c>
      <c r="D10" s="336" t="str">
        <f>'ชื่อ-คะแนน'!DB9</f>
        <v>เด็กหญิง ชญานันท์  มาหล้า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12398</v>
      </c>
      <c r="D11" s="336" t="str">
        <f>'ชื่อ-คะแนน'!DB10</f>
        <v>เด็กหญิง ณัฏฐธิดา  อิ่มเอี่ยม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12400</v>
      </c>
      <c r="D12" s="325" t="str">
        <f>'ชื่อ-คะแนน'!DB11</f>
        <v>เด็กหญิง ดรัลพร  หล้าอ่อน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12404</v>
      </c>
      <c r="D13" s="336" t="str">
        <f>'ชื่อ-คะแนน'!DB12</f>
        <v>เด็กชาย นนทชา  เมืองเดช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12406</v>
      </c>
      <c r="D14" s="336" t="str">
        <f>'ชื่อ-คะแนน'!DB13</f>
        <v>เด็กหญิง ปุญญิสา  ไชยจันดี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12409</v>
      </c>
      <c r="D15" s="336" t="str">
        <f>'ชื่อ-คะแนน'!DB14</f>
        <v>เด็กชาย ภูเบศ  สุขรวย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12410</v>
      </c>
      <c r="D16" s="336" t="str">
        <f>'ชื่อ-คะแนน'!DB15</f>
        <v>เด็กชาย รัชชานนท์  เตชะวงศ์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12412</v>
      </c>
      <c r="D17" s="325" t="str">
        <f>'ชื่อ-คะแนน'!DB16</f>
        <v>เด็กหญิง วรัญญา  คล้ายวิเชียร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12414</v>
      </c>
      <c r="D18" s="336" t="str">
        <f>'ชื่อ-คะแนน'!DB17</f>
        <v>เด็กหญิง ศรัญญา  ตาอ้ายเทือก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12419</v>
      </c>
      <c r="D19" s="336" t="str">
        <f>'ชื่อ-คะแนน'!DB18</f>
        <v>เด็กหญิง เสาวรส  สุวรรณเตชา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12782</v>
      </c>
      <c r="D20" s="336" t="str">
        <f>'ชื่อ-คะแนน'!DB19</f>
        <v>เด็กชาย พงศ์ศรันย์  อภิวัฒน์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011">
        <f>'ชื่อ-คะแนน'!BJ19</f>
        <v>0</v>
      </c>
      <c r="K20" s="1016">
        <f>'ชื่อ-คะแนน'!BS19</f>
        <v>0</v>
      </c>
      <c r="L20" s="1011">
        <f>'ชื่อ-คะแนน'!CD19</f>
        <v>0</v>
      </c>
      <c r="M20" s="1016">
        <f>'ชื่อ-คะแนน'!CM19</f>
        <v>0</v>
      </c>
      <c r="N20" s="1011">
        <f>'ชื่อ-คะแนน'!CQ19</f>
        <v>0</v>
      </c>
      <c r="O20" s="782">
        <f>'ชื่อ-คะแนน'!CT19</f>
        <v>0</v>
      </c>
      <c r="P20" s="783" t="str">
        <f>'ชื่อ-คะแนน'!CW19</f>
        <v>0</v>
      </c>
      <c r="Q20" s="749">
        <f>'ชื่อ-คะแนน'!CY19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3/1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12393</v>
      </c>
      <c r="D7" s="1044" t="str">
        <f>'ชื่อ-คะแนน'!DB6</f>
        <v>เด็กชาย กันต์กวี  วงสเติน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12395</v>
      </c>
      <c r="D8" s="1050" t="str">
        <f>'ชื่อ-คะแนน'!DB7</f>
        <v>เด็กชาย ก้องกิดากร  เมืองมูลไชย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12396</v>
      </c>
      <c r="D9" s="1050" t="str">
        <f>'ชื่อ-คะแนน'!DB8</f>
        <v>เด็กชาย เขมณัฐ  สิงห์ใจมา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12397</v>
      </c>
      <c r="D10" s="1050" t="str">
        <f>'ชื่อ-คะแนน'!DB9</f>
        <v>เด็กหญิง ชญานันท์  มาหล้า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12398</v>
      </c>
      <c r="D11" s="1050" t="str">
        <f>'ชื่อ-คะแนน'!DB10</f>
        <v>เด็กหญิง ณัฏฐธิดา  อิ่มเอี่ยม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12400</v>
      </c>
      <c r="D12" s="1065" t="str">
        <f>'ชื่อ-คะแนน'!DB11</f>
        <v>เด็กหญิง ดรัลพร  หล้าอ่อน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12404</v>
      </c>
      <c r="D13" s="1050" t="str">
        <f>'ชื่อ-คะแนน'!DB12</f>
        <v>เด็กชาย นนทชา  เมืองเดช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12406</v>
      </c>
      <c r="D14" s="1050" t="str">
        <f>'ชื่อ-คะแนน'!DB13</f>
        <v>เด็กหญิง ปุญญิสา  ไชยจันดี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12409</v>
      </c>
      <c r="D15" s="1050" t="str">
        <f>'ชื่อ-คะแนน'!DB14</f>
        <v>เด็กชาย ภูเบศ  สุขรวย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12410</v>
      </c>
      <c r="D16" s="1050" t="str">
        <f>'ชื่อ-คะแนน'!DB15</f>
        <v>เด็กชาย รัชชานนท์  เตชะวงศ์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12412</v>
      </c>
      <c r="D17" s="1065" t="str">
        <f>'ชื่อ-คะแนน'!DB16</f>
        <v>เด็กหญิง วรัญญา  คล้ายวิเชียร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12414</v>
      </c>
      <c r="D18" s="1050" t="str">
        <f>'ชื่อ-คะแนน'!DB17</f>
        <v>เด็กหญิง ศรัญญา  ตาอ้ายเทือก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12419</v>
      </c>
      <c r="D19" s="1050" t="str">
        <f>'ชื่อ-คะแนน'!DB18</f>
        <v>เด็กหญิง เสาวรส  สุวรรณเตชา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>
        <f>'ชื่อ-คะแนน'!A19</f>
        <v>14</v>
      </c>
      <c r="C20" s="1035" t="str">
        <f>'ชื่อ-คะแนน'!B19</f>
        <v>12782</v>
      </c>
      <c r="D20" s="1050" t="str">
        <f>'ชื่อ-คะแนน'!DB19</f>
        <v>เด็กชาย พงศ์ศรันย์  อภิวัฒน์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110">
        <f>IF(E20="เรียน",('ชื่อ-คะแนน'!R19+'ชื่อ-คะแนน'!AA19+'ชื่อ-คะแนน'!AM19),"")</f>
        <v>0</v>
      </c>
      <c r="K20" s="1111">
        <f>IF(E20="เรียน",'ชื่อ-คะแนน'!AV19,"")</f>
        <v>0</v>
      </c>
      <c r="L20" s="1110">
        <f>IF(E20="เรียน",('ชื่อ-คะแนน'!BJ19+'ชื่อ-คะแนน'!BS19+'ชื่อ-คะแนน'!CD19),"")</f>
        <v>0</v>
      </c>
      <c r="M20" s="1111">
        <f>IF(E20="เรียน",'ชื่อ-คะแนน'!CM19,"")</f>
        <v>0</v>
      </c>
      <c r="N20" s="1110" t="str">
        <f>IF(E20="เรียน",'ชื่อ-คะแนน'!CJ19,"")</f>
        <v/>
      </c>
      <c r="O20" s="1112">
        <f>IF(E20="เรียน",'ชื่อ-คะแนน'!CK19,"")</f>
        <v>0</v>
      </c>
      <c r="P20" s="1110" t="str">
        <f>IF(E20="เรียน",'ชื่อ-คะแนน'!CL19,"")</f>
        <v/>
      </c>
      <c r="Q20" s="1029">
        <f>'ชื่อ-คะแนน'!CT19</f>
        <v>0</v>
      </c>
      <c r="R20" s="1113" t="str">
        <f>'ชื่อ-คะแนน'!CW19</f>
        <v>0</v>
      </c>
      <c r="S20" s="1122">
        <f>'ชื่อ-คะแนน'!CY19</f>
        <v>1</v>
      </c>
      <c r="T20" s="1262">
        <f>'ชื่อ-คะแนน'!DH19</f>
        <v>1</v>
      </c>
      <c r="U20" s="1268">
        <f>'ชื่อ-คะแนน'!DS19</f>
        <v>1</v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3/1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12393</v>
      </c>
      <c r="D8" s="1044" t="str">
        <f>'ชื่อ-คะแนน'!DB6</f>
        <v>เด็กชาย กันต์กวี  วงสเติน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12395</v>
      </c>
      <c r="D9" s="1050" t="str">
        <f>'ชื่อ-คะแนน'!DB7</f>
        <v>เด็กชาย ก้องกิดากร  เมืองมูลไชย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12396</v>
      </c>
      <c r="D10" s="1050" t="str">
        <f>'ชื่อ-คะแนน'!DB8</f>
        <v>เด็กชาย เขมณัฐ  สิงห์ใจมา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12397</v>
      </c>
      <c r="D11" s="1050" t="str">
        <f>'ชื่อ-คะแนน'!DB9</f>
        <v>เด็กหญิง ชญานันท์  มาหล้า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12398</v>
      </c>
      <c r="D12" s="1050" t="str">
        <f>'ชื่อ-คะแนน'!DB10</f>
        <v>เด็กหญิง ณัฏฐธิดา  อิ่มเอี่ยม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12400</v>
      </c>
      <c r="D13" s="1065" t="str">
        <f>'ชื่อ-คะแนน'!DB11</f>
        <v>เด็กหญิง ดรัลพร  หล้าอ่อน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12404</v>
      </c>
      <c r="D14" s="1050" t="str">
        <f>'ชื่อ-คะแนน'!DB12</f>
        <v>เด็กชาย นนทชา  เมืองเดช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12406</v>
      </c>
      <c r="D15" s="1050" t="str">
        <f>'ชื่อ-คะแนน'!DB13</f>
        <v>เด็กหญิง ปุญญิสา  ไชยจันดี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12409</v>
      </c>
      <c r="D16" s="1050" t="str">
        <f>'ชื่อ-คะแนน'!DB14</f>
        <v>เด็กชาย ภูเบศ  สุขรวย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12410</v>
      </c>
      <c r="D17" s="1050" t="str">
        <f>'ชื่อ-คะแนน'!DB15</f>
        <v>เด็กชาย รัชชานนท์  เตชะวงศ์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12412</v>
      </c>
      <c r="D18" s="1065" t="str">
        <f>'ชื่อ-คะแนน'!DB16</f>
        <v>เด็กหญิง วรัญญา  คล้ายวิเชียร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12414</v>
      </c>
      <c r="D19" s="1050" t="str">
        <f>'ชื่อ-คะแนน'!DB17</f>
        <v>เด็กหญิง ศรัญญา  ตาอ้ายเทือก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12419</v>
      </c>
      <c r="D20" s="1050" t="str">
        <f>'ชื่อ-คะแนน'!DB18</f>
        <v>เด็กหญิง เสาวรส  สุวรรณเตชา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>
        <f>'ชื่อ-คะแนน'!A19</f>
        <v>14</v>
      </c>
      <c r="C21" s="1035" t="str">
        <f>'ชื่อ-คะแนน'!B19</f>
        <v>12782</v>
      </c>
      <c r="D21" s="1050" t="str">
        <f>'ชื่อ-คะแนน'!DB19</f>
        <v>เด็กชาย พงศ์ศรันย์  อภิวัฒน์</v>
      </c>
      <c r="E21" s="337" t="str">
        <f>'ชื่อ-คะแนน'!D19</f>
        <v>เรียน</v>
      </c>
      <c r="F21" s="791">
        <f>'ชื่อ-คะแนน'!AB19</f>
        <v>0</v>
      </c>
      <c r="G21" s="791">
        <f>'ชื่อ-คะแนน'!AW19</f>
        <v>0</v>
      </c>
      <c r="H21" s="792">
        <f>'ชื่อ-คะแนน'!AY19</f>
        <v>0</v>
      </c>
      <c r="I21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1" s="1133">
        <f>'ชื่อ-คะแนน'!DC19</f>
        <v>1</v>
      </c>
      <c r="K21" s="1133">
        <f>'ชื่อ-คะแนน'!DD19</f>
        <v>1</v>
      </c>
      <c r="L21" s="1133">
        <f>'ชื่อ-คะแนน'!DE19</f>
        <v>1</v>
      </c>
      <c r="M21" s="1133">
        <f>'ชื่อ-คะแนน'!DF19</f>
        <v>1</v>
      </c>
      <c r="N21" s="1133">
        <f>'ชื่อ-คะแนน'!DG19</f>
        <v>1</v>
      </c>
      <c r="O21" s="1262">
        <f>'ชื่อ-คะแนน'!DH19</f>
        <v>1</v>
      </c>
      <c r="P21" s="1130">
        <f>'ชื่อ-คะแนน'!DI19</f>
        <v>1</v>
      </c>
      <c r="Q21" s="1130">
        <f>'ชื่อ-คะแนน'!DJ19</f>
        <v>1</v>
      </c>
      <c r="R21" s="1130">
        <f>'ชื่อ-คะแนน'!DK19</f>
        <v>1</v>
      </c>
      <c r="S21" s="1130">
        <f>'ชื่อ-คะแนน'!DL19</f>
        <v>1</v>
      </c>
      <c r="T21" s="1130">
        <f>'ชื่อ-คะแนน'!DM19</f>
        <v>1</v>
      </c>
      <c r="U21" s="1130">
        <f>'ชื่อ-คะแนน'!DN19</f>
        <v>1</v>
      </c>
      <c r="V21" s="1130">
        <f>'ชื่อ-คะแนน'!DO19</f>
        <v>1</v>
      </c>
      <c r="W21" s="1130">
        <f>'ชื่อ-คะแนน'!DP19</f>
        <v>1</v>
      </c>
      <c r="X21" s="1283" t="str">
        <f>'ชื่อ-คะแนน'!DQ19</f>
        <v/>
      </c>
      <c r="Y21" s="1283" t="str">
        <f>'ชื่อ-คะแนน'!DR19</f>
        <v/>
      </c>
      <c r="Z21" s="1268">
        <f>'ชื่อ-คะแนน'!DS19</f>
        <v>1</v>
      </c>
      <c r="AA21" s="1113" t="str">
        <f>'ชื่อ-คะแนน'!CW19</f>
        <v>0</v>
      </c>
      <c r="AB21" s="1122">
        <f>'ชื่อ-คะแนน'!CY19</f>
        <v>1</v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2023-06-22T07:27:46Z</dcterms:modified>
</cp:coreProperties>
</file>